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pushh01\dinfopln\PRA\Training and Courses\HHDDA\Test and Control\"/>
    </mc:Choice>
  </mc:AlternateContent>
  <xr:revisionPtr revIDLastSave="0" documentId="13_ncr:1_{C1FB9A75-CC5F-4BC7-A3B7-5365EE712F32}" xr6:coauthVersionLast="47" xr6:coauthVersionMax="47" xr10:uidLastSave="{00000000-0000-0000-0000-000000000000}"/>
  <bookViews>
    <workbookView xWindow="-110" yWindow="-110" windowWidth="19420" windowHeight="10560" tabRatio="765" activeTab="9" xr2:uid="{00000000-000D-0000-FFFF-FFFF00000000}"/>
  </bookViews>
  <sheets>
    <sheet name="Definitions" sheetId="1" r:id="rId1"/>
    <sheet name="Calendar" sheetId="3" r:id="rId2"/>
    <sheet name="Data" sheetId="4" r:id="rId3"/>
    <sheet name="T1_Align" sheetId="5" r:id="rId4"/>
    <sheet name="T1_Match" sheetId="6" r:id="rId5"/>
    <sheet name="T2_Align" sheetId="7" r:id="rId6"/>
    <sheet name="T2_Match" sheetId="8" r:id="rId7"/>
    <sheet name="Lift" sheetId="9" r:id="rId8"/>
    <sheet name="Regression" sheetId="10" r:id="rId9"/>
    <sheet name="Charts" sheetId="12" r:id="rId10"/>
    <sheet name="Data Gen" sheetId="2" r:id="rId11"/>
    <sheet name="Sheet7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2" l="1"/>
  <c r="D33" i="12"/>
  <c r="E33" i="12"/>
  <c r="F33" i="12"/>
  <c r="G33" i="12"/>
  <c r="H33" i="12"/>
  <c r="B33" i="12"/>
  <c r="C30" i="12"/>
  <c r="D30" i="12"/>
  <c r="E30" i="12"/>
  <c r="F30" i="12"/>
  <c r="G30" i="12"/>
  <c r="H30" i="12"/>
  <c r="C31" i="12"/>
  <c r="D31" i="12"/>
  <c r="D32" i="12" s="1"/>
  <c r="E31" i="12"/>
  <c r="F31" i="12"/>
  <c r="G31" i="12"/>
  <c r="H31" i="12"/>
  <c r="H32" i="12" s="1"/>
  <c r="C32" i="12"/>
  <c r="E32" i="12"/>
  <c r="F32" i="12"/>
  <c r="G32" i="12"/>
  <c r="B32" i="12"/>
  <c r="B31" i="12"/>
  <c r="B30" i="12"/>
  <c r="B27" i="12"/>
  <c r="C27" i="12"/>
  <c r="D27" i="12"/>
  <c r="E27" i="12"/>
  <c r="F27" i="12"/>
  <c r="G27" i="12"/>
  <c r="H27" i="12"/>
  <c r="B25" i="12"/>
  <c r="C25" i="12"/>
  <c r="D25" i="12"/>
  <c r="E25" i="12"/>
  <c r="F25" i="12"/>
  <c r="G25" i="12"/>
  <c r="H25" i="12"/>
  <c r="B24" i="12"/>
  <c r="C24" i="12"/>
  <c r="D24" i="12"/>
  <c r="E24" i="12"/>
  <c r="F24" i="12"/>
  <c r="G24" i="12"/>
  <c r="H24" i="12"/>
  <c r="B26" i="12"/>
  <c r="C26" i="12"/>
  <c r="D26" i="12"/>
  <c r="E26" i="12"/>
  <c r="F26" i="12"/>
  <c r="G26" i="12"/>
  <c r="H26" i="12"/>
  <c r="G6" i="12"/>
  <c r="G7" i="12"/>
  <c r="G8" i="12"/>
  <c r="G9" i="12"/>
  <c r="G10" i="12"/>
  <c r="G11" i="12"/>
  <c r="G12" i="12"/>
  <c r="G13" i="12"/>
  <c r="G14" i="12"/>
  <c r="G15" i="12"/>
  <c r="G5" i="12"/>
  <c r="F6" i="12"/>
  <c r="F7" i="12"/>
  <c r="F8" i="12"/>
  <c r="F9" i="12"/>
  <c r="F10" i="12"/>
  <c r="F11" i="12"/>
  <c r="F12" i="12"/>
  <c r="F13" i="12"/>
  <c r="F14" i="12"/>
  <c r="F15" i="12"/>
  <c r="F5" i="12"/>
  <c r="B9" i="10" a="1"/>
  <c r="B9" i="10" s="1"/>
  <c r="I9" i="10" a="1"/>
  <c r="I9" i="10" s="1"/>
  <c r="A19" i="11" a="1"/>
  <c r="A19" i="11" s="1"/>
  <c r="D4" i="10"/>
  <c r="D2" i="10"/>
  <c r="D3" i="10"/>
  <c r="D5" i="10"/>
  <c r="B5" i="10"/>
  <c r="H5" i="10" s="1"/>
  <c r="E5" i="10"/>
  <c r="F5" i="10"/>
  <c r="G5" i="10"/>
  <c r="B3" i="10"/>
  <c r="H3" i="10" s="1"/>
  <c r="E3" i="10"/>
  <c r="F3" i="10"/>
  <c r="G3" i="10"/>
  <c r="B4" i="10"/>
  <c r="H4" i="10" s="1"/>
  <c r="E4" i="10"/>
  <c r="F4" i="10"/>
  <c r="G4" i="10"/>
  <c r="B2" i="10"/>
  <c r="H2" i="10" s="1"/>
  <c r="E2" i="10"/>
  <c r="F2" i="10"/>
  <c r="G2" i="10"/>
  <c r="F4" i="9"/>
  <c r="H4" i="9" s="1"/>
  <c r="E4" i="9"/>
  <c r="D4" i="9"/>
  <c r="C4" i="9"/>
  <c r="G4" i="9" s="1"/>
  <c r="F3" i="9"/>
  <c r="E3" i="9"/>
  <c r="D3" i="9"/>
  <c r="H3" i="9" s="1"/>
  <c r="C3" i="9"/>
  <c r="G3" i="9" s="1"/>
  <c r="L7" i="8"/>
  <c r="K7" i="8"/>
  <c r="J7" i="8"/>
  <c r="I7" i="8"/>
  <c r="H7" i="8"/>
  <c r="G7" i="8"/>
  <c r="F7" i="8"/>
  <c r="E7" i="8"/>
  <c r="D7" i="8"/>
  <c r="C7" i="8"/>
  <c r="B7" i="8"/>
  <c r="L6" i="8"/>
  <c r="K6" i="8"/>
  <c r="J6" i="8"/>
  <c r="I6" i="8"/>
  <c r="H6" i="8"/>
  <c r="G6" i="8"/>
  <c r="F6" i="8"/>
  <c r="E6" i="8"/>
  <c r="D6" i="8"/>
  <c r="C6" i="8"/>
  <c r="B6" i="8"/>
  <c r="L5" i="8"/>
  <c r="K5" i="8"/>
  <c r="J5" i="8"/>
  <c r="I5" i="8"/>
  <c r="H5" i="8"/>
  <c r="G5" i="8"/>
  <c r="R3" i="8" s="1"/>
  <c r="F5" i="8"/>
  <c r="E5" i="8"/>
  <c r="D5" i="8"/>
  <c r="C5" i="8"/>
  <c r="N7" i="8" s="1"/>
  <c r="B5" i="8"/>
  <c r="L4" i="8"/>
  <c r="K4" i="8"/>
  <c r="J4" i="8"/>
  <c r="I4" i="8"/>
  <c r="H4" i="8"/>
  <c r="G4" i="8"/>
  <c r="R2" i="8" s="1"/>
  <c r="F4" i="8"/>
  <c r="Q4" i="8" s="1"/>
  <c r="E4" i="8"/>
  <c r="D4" i="8"/>
  <c r="C4" i="8"/>
  <c r="B4" i="8"/>
  <c r="M4" i="8" s="1"/>
  <c r="L3" i="8"/>
  <c r="K3" i="8"/>
  <c r="J3" i="8"/>
  <c r="I3" i="8"/>
  <c r="H3" i="8"/>
  <c r="G3" i="8"/>
  <c r="F3" i="8"/>
  <c r="Q2" i="8" s="1"/>
  <c r="E3" i="8"/>
  <c r="P2" i="8" s="1"/>
  <c r="D3" i="8"/>
  <c r="C3" i="8"/>
  <c r="B3" i="8"/>
  <c r="M5" i="8" s="1"/>
  <c r="L2" i="8"/>
  <c r="K2" i="8"/>
  <c r="J2" i="8"/>
  <c r="I2" i="8"/>
  <c r="H2" i="8"/>
  <c r="S4" i="8" s="1"/>
  <c r="G2" i="8"/>
  <c r="F2" i="8"/>
  <c r="E2" i="8"/>
  <c r="D2" i="8"/>
  <c r="O4" i="8" s="1"/>
  <c r="C2" i="8"/>
  <c r="B2" i="8"/>
  <c r="P5" i="8"/>
  <c r="N3" i="8"/>
  <c r="N2" i="8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K40" i="7"/>
  <c r="L40" i="7" s="1"/>
  <c r="K39" i="7"/>
  <c r="L39" i="7" s="1"/>
  <c r="K38" i="7"/>
  <c r="L38" i="7" s="1"/>
  <c r="K37" i="7"/>
  <c r="L37" i="7" s="1"/>
  <c r="K36" i="7"/>
  <c r="L36" i="7" s="1"/>
  <c r="K35" i="7"/>
  <c r="L35" i="7" s="1"/>
  <c r="K34" i="7"/>
  <c r="L34" i="7" s="1"/>
  <c r="K33" i="7"/>
  <c r="L33" i="7" s="1"/>
  <c r="K32" i="7"/>
  <c r="L32" i="7" s="1"/>
  <c r="K31" i="7"/>
  <c r="L31" i="7" s="1"/>
  <c r="K30" i="7"/>
  <c r="L30" i="7" s="1"/>
  <c r="K29" i="7"/>
  <c r="L29" i="7" s="1"/>
  <c r="K28" i="7"/>
  <c r="L28" i="7" s="1"/>
  <c r="K27" i="7"/>
  <c r="L27" i="7" s="1"/>
  <c r="K26" i="7"/>
  <c r="L26" i="7" s="1"/>
  <c r="K25" i="7"/>
  <c r="L25" i="7" s="1"/>
  <c r="K24" i="7"/>
  <c r="L24" i="7" s="1"/>
  <c r="K23" i="7"/>
  <c r="L23" i="7" s="1"/>
  <c r="K22" i="7"/>
  <c r="L22" i="7" s="1"/>
  <c r="K21" i="7"/>
  <c r="L21" i="7" s="1"/>
  <c r="K20" i="7"/>
  <c r="L20" i="7" s="1"/>
  <c r="K19" i="7"/>
  <c r="L19" i="7" s="1"/>
  <c r="K18" i="7"/>
  <c r="L18" i="7" s="1"/>
  <c r="K17" i="7"/>
  <c r="L17" i="7" s="1"/>
  <c r="K16" i="7"/>
  <c r="L16" i="7" s="1"/>
  <c r="K15" i="7"/>
  <c r="L15" i="7" s="1"/>
  <c r="K14" i="7"/>
  <c r="L14" i="7" s="1"/>
  <c r="K13" i="7"/>
  <c r="L13" i="7" s="1"/>
  <c r="K12" i="7"/>
  <c r="L12" i="7" s="1"/>
  <c r="K11" i="7"/>
  <c r="L11" i="7" s="1"/>
  <c r="K10" i="7"/>
  <c r="L10" i="7" s="1"/>
  <c r="K9" i="7"/>
  <c r="L9" i="7" s="1"/>
  <c r="K8" i="7"/>
  <c r="L8" i="7" s="1"/>
  <c r="K7" i="7"/>
  <c r="L7" i="7" s="1"/>
  <c r="K6" i="7"/>
  <c r="L6" i="7" s="1"/>
  <c r="K5" i="7"/>
  <c r="L5" i="7" s="1"/>
  <c r="K4" i="7"/>
  <c r="L4" i="7" s="1"/>
  <c r="K3" i="7"/>
  <c r="L3" i="7" s="1"/>
  <c r="K2" i="7"/>
  <c r="L2" i="7" s="1"/>
  <c r="L6" i="5"/>
  <c r="L10" i="5"/>
  <c r="L14" i="5"/>
  <c r="L18" i="5"/>
  <c r="L22" i="5"/>
  <c r="L26" i="5"/>
  <c r="L30" i="5"/>
  <c r="L34" i="5"/>
  <c r="L38" i="5"/>
  <c r="L42" i="5"/>
  <c r="L46" i="5"/>
  <c r="L50" i="5"/>
  <c r="L54" i="5"/>
  <c r="L58" i="5"/>
  <c r="L62" i="5"/>
  <c r="L66" i="5"/>
  <c r="L70" i="5"/>
  <c r="L2" i="5"/>
  <c r="K3" i="5"/>
  <c r="L3" i="5" s="1"/>
  <c r="K4" i="5"/>
  <c r="L4" i="5" s="1"/>
  <c r="K5" i="5"/>
  <c r="J3" i="6" s="1"/>
  <c r="K6" i="5"/>
  <c r="K7" i="5"/>
  <c r="L7" i="5" s="1"/>
  <c r="K8" i="5"/>
  <c r="L8" i="5" s="1"/>
  <c r="K9" i="5"/>
  <c r="L9" i="5" s="1"/>
  <c r="K10" i="5"/>
  <c r="K11" i="5"/>
  <c r="L11" i="5" s="1"/>
  <c r="K12" i="5"/>
  <c r="L12" i="5" s="1"/>
  <c r="K13" i="5"/>
  <c r="L13" i="5" s="1"/>
  <c r="K14" i="5"/>
  <c r="K15" i="5"/>
  <c r="L15" i="5" s="1"/>
  <c r="K16" i="5"/>
  <c r="L16" i="5" s="1"/>
  <c r="K17" i="5"/>
  <c r="L17" i="5" s="1"/>
  <c r="K18" i="5"/>
  <c r="K19" i="5"/>
  <c r="L19" i="5" s="1"/>
  <c r="K20" i="5"/>
  <c r="L20" i="5" s="1"/>
  <c r="K21" i="5"/>
  <c r="L21" i="5" s="1"/>
  <c r="K22" i="5"/>
  <c r="K23" i="5"/>
  <c r="L23" i="5" s="1"/>
  <c r="K24" i="5"/>
  <c r="L24" i="5" s="1"/>
  <c r="K25" i="5"/>
  <c r="L25" i="5" s="1"/>
  <c r="K26" i="5"/>
  <c r="K27" i="5"/>
  <c r="L27" i="5" s="1"/>
  <c r="K28" i="5"/>
  <c r="L28" i="5" s="1"/>
  <c r="K29" i="5"/>
  <c r="L29" i="5" s="1"/>
  <c r="K30" i="5"/>
  <c r="K31" i="5"/>
  <c r="L31" i="5" s="1"/>
  <c r="K32" i="5"/>
  <c r="L32" i="5" s="1"/>
  <c r="K33" i="5"/>
  <c r="L33" i="5" s="1"/>
  <c r="K34" i="5"/>
  <c r="K35" i="5"/>
  <c r="L35" i="5" s="1"/>
  <c r="K36" i="5"/>
  <c r="L36" i="5" s="1"/>
  <c r="K37" i="5"/>
  <c r="L37" i="5" s="1"/>
  <c r="K38" i="5"/>
  <c r="K39" i="5"/>
  <c r="L39" i="5" s="1"/>
  <c r="K40" i="5"/>
  <c r="L40" i="5" s="1"/>
  <c r="K41" i="5"/>
  <c r="L41" i="5" s="1"/>
  <c r="K42" i="5"/>
  <c r="K43" i="5"/>
  <c r="L43" i="5" s="1"/>
  <c r="K44" i="5"/>
  <c r="L44" i="5" s="1"/>
  <c r="K45" i="5"/>
  <c r="L45" i="5" s="1"/>
  <c r="K46" i="5"/>
  <c r="K47" i="5"/>
  <c r="L47" i="5" s="1"/>
  <c r="K48" i="5"/>
  <c r="L48" i="5" s="1"/>
  <c r="K49" i="5"/>
  <c r="L49" i="5" s="1"/>
  <c r="K50" i="5"/>
  <c r="K51" i="5"/>
  <c r="L51" i="5" s="1"/>
  <c r="K52" i="5"/>
  <c r="L52" i="5" s="1"/>
  <c r="K53" i="5"/>
  <c r="L53" i="5" s="1"/>
  <c r="K54" i="5"/>
  <c r="K55" i="5"/>
  <c r="L55" i="5" s="1"/>
  <c r="K56" i="5"/>
  <c r="L56" i="5" s="1"/>
  <c r="K57" i="5"/>
  <c r="L57" i="5" s="1"/>
  <c r="K58" i="5"/>
  <c r="K59" i="5"/>
  <c r="L59" i="5" s="1"/>
  <c r="K60" i="5"/>
  <c r="L60" i="5" s="1"/>
  <c r="K61" i="5"/>
  <c r="L61" i="5" s="1"/>
  <c r="K62" i="5"/>
  <c r="K63" i="5"/>
  <c r="L63" i="5" s="1"/>
  <c r="K64" i="5"/>
  <c r="L64" i="5" s="1"/>
  <c r="K65" i="5"/>
  <c r="L65" i="5" s="1"/>
  <c r="K66" i="5"/>
  <c r="K67" i="5"/>
  <c r="L67" i="5" s="1"/>
  <c r="K68" i="5"/>
  <c r="L68" i="5" s="1"/>
  <c r="K69" i="5"/>
  <c r="L69" i="5" s="1"/>
  <c r="K70" i="5"/>
  <c r="K71" i="5"/>
  <c r="L71" i="5" s="1"/>
  <c r="K72" i="5"/>
  <c r="L72" i="5" s="1"/>
  <c r="K73" i="5"/>
  <c r="L73" i="5" s="1"/>
  <c r="K2" i="5"/>
  <c r="G3" i="6" s="1"/>
  <c r="H181" i="2"/>
  <c r="F181" i="2"/>
  <c r="G181" i="2" s="1"/>
  <c r="D181" i="2"/>
  <c r="H180" i="2"/>
  <c r="F180" i="2"/>
  <c r="G180" i="2" s="1"/>
  <c r="D180" i="2"/>
  <c r="H179" i="2"/>
  <c r="F179" i="2"/>
  <c r="G179" i="2" s="1"/>
  <c r="D179" i="2"/>
  <c r="H178" i="2"/>
  <c r="F178" i="2"/>
  <c r="G178" i="2" s="1"/>
  <c r="D178" i="2"/>
  <c r="H177" i="2"/>
  <c r="F177" i="2"/>
  <c r="G177" i="2" s="1"/>
  <c r="D177" i="2"/>
  <c r="H176" i="2"/>
  <c r="F176" i="2"/>
  <c r="G176" i="2" s="1"/>
  <c r="D176" i="2"/>
  <c r="H175" i="2"/>
  <c r="F175" i="2"/>
  <c r="G175" i="2" s="1"/>
  <c r="D175" i="2"/>
  <c r="H174" i="2"/>
  <c r="F174" i="2"/>
  <c r="G174" i="2" s="1"/>
  <c r="D174" i="2"/>
  <c r="H173" i="2"/>
  <c r="F173" i="2"/>
  <c r="G173" i="2" s="1"/>
  <c r="D173" i="2"/>
  <c r="H172" i="2"/>
  <c r="F172" i="2"/>
  <c r="G172" i="2" s="1"/>
  <c r="D172" i="2"/>
  <c r="H171" i="2"/>
  <c r="F171" i="2"/>
  <c r="G171" i="2" s="1"/>
  <c r="D171" i="2"/>
  <c r="H170" i="2"/>
  <c r="F170" i="2"/>
  <c r="G170" i="2" s="1"/>
  <c r="D170" i="2"/>
  <c r="H169" i="2"/>
  <c r="F169" i="2"/>
  <c r="G169" i="2" s="1"/>
  <c r="D169" i="2"/>
  <c r="H168" i="2"/>
  <c r="F168" i="2"/>
  <c r="G168" i="2" s="1"/>
  <c r="D168" i="2"/>
  <c r="H167" i="2"/>
  <c r="F167" i="2"/>
  <c r="G167" i="2" s="1"/>
  <c r="D167" i="2"/>
  <c r="H166" i="2"/>
  <c r="F166" i="2"/>
  <c r="G166" i="2" s="1"/>
  <c r="D166" i="2"/>
  <c r="H165" i="2"/>
  <c r="F165" i="2"/>
  <c r="G165" i="2" s="1"/>
  <c r="D165" i="2"/>
  <c r="H164" i="2"/>
  <c r="F164" i="2"/>
  <c r="G164" i="2" s="1"/>
  <c r="D164" i="2"/>
  <c r="H163" i="2"/>
  <c r="F163" i="2"/>
  <c r="G163" i="2" s="1"/>
  <c r="D163" i="2"/>
  <c r="H162" i="2"/>
  <c r="F162" i="2"/>
  <c r="G162" i="2" s="1"/>
  <c r="D162" i="2"/>
  <c r="H161" i="2"/>
  <c r="F161" i="2"/>
  <c r="G161" i="2" s="1"/>
  <c r="D161" i="2"/>
  <c r="H160" i="2"/>
  <c r="F160" i="2"/>
  <c r="G160" i="2" s="1"/>
  <c r="D160" i="2"/>
  <c r="H159" i="2"/>
  <c r="F159" i="2"/>
  <c r="G159" i="2" s="1"/>
  <c r="D159" i="2"/>
  <c r="H158" i="2"/>
  <c r="F158" i="2"/>
  <c r="G158" i="2" s="1"/>
  <c r="D158" i="2"/>
  <c r="H157" i="2"/>
  <c r="F157" i="2"/>
  <c r="G157" i="2" s="1"/>
  <c r="D157" i="2"/>
  <c r="H156" i="2"/>
  <c r="F156" i="2"/>
  <c r="G156" i="2" s="1"/>
  <c r="D156" i="2"/>
  <c r="H155" i="2"/>
  <c r="F155" i="2"/>
  <c r="G155" i="2" s="1"/>
  <c r="D155" i="2"/>
  <c r="H154" i="2"/>
  <c r="F154" i="2"/>
  <c r="G154" i="2" s="1"/>
  <c r="D154" i="2"/>
  <c r="H153" i="2"/>
  <c r="F153" i="2"/>
  <c r="G153" i="2" s="1"/>
  <c r="D153" i="2"/>
  <c r="H152" i="2"/>
  <c r="F152" i="2"/>
  <c r="G152" i="2" s="1"/>
  <c r="D152" i="2"/>
  <c r="H151" i="2"/>
  <c r="F151" i="2"/>
  <c r="G151" i="2" s="1"/>
  <c r="D151" i="2"/>
  <c r="H150" i="2"/>
  <c r="F150" i="2"/>
  <c r="G150" i="2" s="1"/>
  <c r="D150" i="2"/>
  <c r="H149" i="2"/>
  <c r="F149" i="2"/>
  <c r="G149" i="2" s="1"/>
  <c r="D149" i="2"/>
  <c r="H148" i="2"/>
  <c r="F148" i="2"/>
  <c r="G148" i="2" s="1"/>
  <c r="D148" i="2"/>
  <c r="H147" i="2"/>
  <c r="F147" i="2"/>
  <c r="G147" i="2" s="1"/>
  <c r="D147" i="2"/>
  <c r="H146" i="2"/>
  <c r="F146" i="2"/>
  <c r="G146" i="2" s="1"/>
  <c r="D146" i="2"/>
  <c r="H145" i="2"/>
  <c r="F145" i="2"/>
  <c r="G145" i="2" s="1"/>
  <c r="D145" i="2"/>
  <c r="H144" i="2"/>
  <c r="F144" i="2"/>
  <c r="G144" i="2" s="1"/>
  <c r="D144" i="2"/>
  <c r="H143" i="2"/>
  <c r="F143" i="2"/>
  <c r="G143" i="2" s="1"/>
  <c r="D143" i="2"/>
  <c r="H142" i="2"/>
  <c r="F142" i="2"/>
  <c r="G142" i="2" s="1"/>
  <c r="D142" i="2"/>
  <c r="H141" i="2"/>
  <c r="F141" i="2"/>
  <c r="G141" i="2" s="1"/>
  <c r="D141" i="2"/>
  <c r="H140" i="2"/>
  <c r="F140" i="2"/>
  <c r="G140" i="2" s="1"/>
  <c r="D140" i="2"/>
  <c r="H139" i="2"/>
  <c r="F139" i="2"/>
  <c r="G139" i="2" s="1"/>
  <c r="D139" i="2"/>
  <c r="H138" i="2"/>
  <c r="F138" i="2"/>
  <c r="G138" i="2" s="1"/>
  <c r="D138" i="2"/>
  <c r="H137" i="2"/>
  <c r="F137" i="2"/>
  <c r="G137" i="2" s="1"/>
  <c r="D137" i="2"/>
  <c r="H136" i="2"/>
  <c r="F136" i="2"/>
  <c r="G136" i="2" s="1"/>
  <c r="D136" i="2"/>
  <c r="H135" i="2"/>
  <c r="F135" i="2"/>
  <c r="G135" i="2" s="1"/>
  <c r="D135" i="2"/>
  <c r="H134" i="2"/>
  <c r="F134" i="2"/>
  <c r="G134" i="2" s="1"/>
  <c r="D134" i="2"/>
  <c r="H133" i="2"/>
  <c r="F133" i="2"/>
  <c r="G133" i="2" s="1"/>
  <c r="D133" i="2"/>
  <c r="H132" i="2"/>
  <c r="F132" i="2"/>
  <c r="G132" i="2" s="1"/>
  <c r="D132" i="2"/>
  <c r="H131" i="2"/>
  <c r="F131" i="2"/>
  <c r="G131" i="2" s="1"/>
  <c r="D131" i="2"/>
  <c r="H130" i="2"/>
  <c r="F130" i="2"/>
  <c r="G130" i="2" s="1"/>
  <c r="D130" i="2"/>
  <c r="H129" i="2"/>
  <c r="F129" i="2"/>
  <c r="G129" i="2" s="1"/>
  <c r="D129" i="2"/>
  <c r="H128" i="2"/>
  <c r="F128" i="2"/>
  <c r="G128" i="2" s="1"/>
  <c r="D128" i="2"/>
  <c r="H127" i="2"/>
  <c r="F127" i="2"/>
  <c r="G127" i="2" s="1"/>
  <c r="D127" i="2"/>
  <c r="H126" i="2"/>
  <c r="F126" i="2"/>
  <c r="G126" i="2" s="1"/>
  <c r="D126" i="2"/>
  <c r="H125" i="2"/>
  <c r="F125" i="2"/>
  <c r="G125" i="2" s="1"/>
  <c r="D125" i="2"/>
  <c r="H124" i="2"/>
  <c r="F124" i="2"/>
  <c r="G124" i="2" s="1"/>
  <c r="D124" i="2"/>
  <c r="H123" i="2"/>
  <c r="F123" i="2"/>
  <c r="G123" i="2" s="1"/>
  <c r="D123" i="2"/>
  <c r="H122" i="2"/>
  <c r="F122" i="2"/>
  <c r="G122" i="2" s="1"/>
  <c r="D122" i="2"/>
  <c r="D118" i="2"/>
  <c r="D119" i="2"/>
  <c r="D120" i="2"/>
  <c r="D121" i="2"/>
  <c r="D117" i="2"/>
  <c r="H121" i="2"/>
  <c r="F121" i="2"/>
  <c r="G121" i="2" s="1"/>
  <c r="H120" i="2"/>
  <c r="F120" i="2"/>
  <c r="G120" i="2" s="1"/>
  <c r="H119" i="2"/>
  <c r="F119" i="2"/>
  <c r="G119" i="2" s="1"/>
  <c r="H118" i="2"/>
  <c r="F118" i="2"/>
  <c r="G118" i="2" s="1"/>
  <c r="H117" i="2"/>
  <c r="F117" i="2"/>
  <c r="G117" i="2" s="1"/>
  <c r="H116" i="2"/>
  <c r="F116" i="2"/>
  <c r="G116" i="2" s="1"/>
  <c r="D116" i="2"/>
  <c r="H115" i="2"/>
  <c r="F115" i="2"/>
  <c r="G115" i="2" s="1"/>
  <c r="D115" i="2"/>
  <c r="H114" i="2"/>
  <c r="F114" i="2"/>
  <c r="G114" i="2" s="1"/>
  <c r="D114" i="2"/>
  <c r="H113" i="2"/>
  <c r="F113" i="2"/>
  <c r="G113" i="2" s="1"/>
  <c r="D113" i="2"/>
  <c r="H112" i="2"/>
  <c r="F112" i="2"/>
  <c r="G112" i="2" s="1"/>
  <c r="D112" i="2"/>
  <c r="H111" i="2"/>
  <c r="F111" i="2"/>
  <c r="G111" i="2" s="1"/>
  <c r="D111" i="2"/>
  <c r="H110" i="2"/>
  <c r="F110" i="2"/>
  <c r="G110" i="2" s="1"/>
  <c r="D110" i="2"/>
  <c r="H109" i="2"/>
  <c r="F109" i="2"/>
  <c r="G109" i="2" s="1"/>
  <c r="D109" i="2"/>
  <c r="H108" i="2"/>
  <c r="F108" i="2"/>
  <c r="G108" i="2" s="1"/>
  <c r="D108" i="2"/>
  <c r="H107" i="2"/>
  <c r="F107" i="2"/>
  <c r="G107" i="2" s="1"/>
  <c r="D107" i="2"/>
  <c r="H106" i="2"/>
  <c r="F106" i="2"/>
  <c r="G106" i="2" s="1"/>
  <c r="D106" i="2"/>
  <c r="H105" i="2"/>
  <c r="F105" i="2"/>
  <c r="G105" i="2" s="1"/>
  <c r="D105" i="2"/>
  <c r="H104" i="2"/>
  <c r="F104" i="2"/>
  <c r="G104" i="2" s="1"/>
  <c r="D104" i="2"/>
  <c r="H103" i="2"/>
  <c r="F103" i="2"/>
  <c r="G103" i="2" s="1"/>
  <c r="D103" i="2"/>
  <c r="H102" i="2"/>
  <c r="F102" i="2"/>
  <c r="G102" i="2" s="1"/>
  <c r="D102" i="2"/>
  <c r="H101" i="2"/>
  <c r="F101" i="2"/>
  <c r="G101" i="2" s="1"/>
  <c r="D101" i="2"/>
  <c r="H100" i="2"/>
  <c r="F100" i="2"/>
  <c r="G100" i="2" s="1"/>
  <c r="D100" i="2"/>
  <c r="H99" i="2"/>
  <c r="F99" i="2"/>
  <c r="G99" i="2" s="1"/>
  <c r="D99" i="2"/>
  <c r="H98" i="2"/>
  <c r="F98" i="2"/>
  <c r="G98" i="2" s="1"/>
  <c r="D98" i="2"/>
  <c r="H97" i="2"/>
  <c r="F97" i="2"/>
  <c r="G97" i="2" s="1"/>
  <c r="D97" i="2"/>
  <c r="H96" i="2"/>
  <c r="F96" i="2"/>
  <c r="G96" i="2" s="1"/>
  <c r="D96" i="2"/>
  <c r="H95" i="2"/>
  <c r="F95" i="2"/>
  <c r="G95" i="2" s="1"/>
  <c r="D95" i="2"/>
  <c r="H94" i="2"/>
  <c r="F94" i="2"/>
  <c r="G94" i="2" s="1"/>
  <c r="D94" i="2"/>
  <c r="H93" i="2"/>
  <c r="F93" i="2"/>
  <c r="G93" i="2" s="1"/>
  <c r="D93" i="2"/>
  <c r="H92" i="2"/>
  <c r="F92" i="2"/>
  <c r="G92" i="2" s="1"/>
  <c r="D92" i="2"/>
  <c r="H91" i="2"/>
  <c r="F91" i="2"/>
  <c r="G91" i="2" s="1"/>
  <c r="D91" i="2"/>
  <c r="H90" i="2"/>
  <c r="F90" i="2"/>
  <c r="G90" i="2" s="1"/>
  <c r="D90" i="2"/>
  <c r="H89" i="2"/>
  <c r="F89" i="2"/>
  <c r="G89" i="2" s="1"/>
  <c r="D89" i="2"/>
  <c r="H88" i="2"/>
  <c r="F88" i="2"/>
  <c r="G88" i="2" s="1"/>
  <c r="D88" i="2"/>
  <c r="H87" i="2"/>
  <c r="F87" i="2"/>
  <c r="G87" i="2" s="1"/>
  <c r="D87" i="2"/>
  <c r="H86" i="2"/>
  <c r="F86" i="2"/>
  <c r="G86" i="2" s="1"/>
  <c r="D86" i="2"/>
  <c r="H85" i="2"/>
  <c r="F85" i="2"/>
  <c r="G85" i="2" s="1"/>
  <c r="D85" i="2"/>
  <c r="H84" i="2"/>
  <c r="F84" i="2"/>
  <c r="G84" i="2" s="1"/>
  <c r="D84" i="2"/>
  <c r="H83" i="2"/>
  <c r="F83" i="2"/>
  <c r="G83" i="2" s="1"/>
  <c r="D83" i="2"/>
  <c r="H82" i="2"/>
  <c r="F82" i="2"/>
  <c r="G82" i="2" s="1"/>
  <c r="D82" i="2"/>
  <c r="H81" i="2"/>
  <c r="F81" i="2"/>
  <c r="G81" i="2" s="1"/>
  <c r="D81" i="2"/>
  <c r="H80" i="2"/>
  <c r="F80" i="2"/>
  <c r="G80" i="2" s="1"/>
  <c r="D80" i="2"/>
  <c r="H79" i="2"/>
  <c r="F79" i="2"/>
  <c r="G79" i="2" s="1"/>
  <c r="D79" i="2"/>
  <c r="H78" i="2"/>
  <c r="F78" i="2"/>
  <c r="G78" i="2" s="1"/>
  <c r="D78" i="2"/>
  <c r="H77" i="2"/>
  <c r="F77" i="2"/>
  <c r="G77" i="2" s="1"/>
  <c r="D77" i="2"/>
  <c r="H76" i="2"/>
  <c r="F76" i="2"/>
  <c r="G76" i="2" s="1"/>
  <c r="D76" i="2"/>
  <c r="H75" i="2"/>
  <c r="F75" i="2"/>
  <c r="G75" i="2" s="1"/>
  <c r="D75" i="2"/>
  <c r="H74" i="2"/>
  <c r="F74" i="2"/>
  <c r="G74" i="2" s="1"/>
  <c r="D74" i="2"/>
  <c r="H73" i="2"/>
  <c r="F73" i="2"/>
  <c r="G73" i="2" s="1"/>
  <c r="D73" i="2"/>
  <c r="H72" i="2"/>
  <c r="F72" i="2"/>
  <c r="G72" i="2" s="1"/>
  <c r="D72" i="2"/>
  <c r="H71" i="2"/>
  <c r="F71" i="2"/>
  <c r="G71" i="2" s="1"/>
  <c r="D71" i="2"/>
  <c r="H70" i="2"/>
  <c r="F70" i="2"/>
  <c r="G70" i="2" s="1"/>
  <c r="D70" i="2"/>
  <c r="H69" i="2"/>
  <c r="F69" i="2"/>
  <c r="G69" i="2" s="1"/>
  <c r="D69" i="2"/>
  <c r="H68" i="2"/>
  <c r="F68" i="2"/>
  <c r="G68" i="2" s="1"/>
  <c r="D68" i="2"/>
  <c r="H67" i="2"/>
  <c r="F67" i="2"/>
  <c r="G67" i="2" s="1"/>
  <c r="D67" i="2"/>
  <c r="H66" i="2"/>
  <c r="F66" i="2"/>
  <c r="G66" i="2" s="1"/>
  <c r="D66" i="2"/>
  <c r="H65" i="2"/>
  <c r="F65" i="2"/>
  <c r="G65" i="2" s="1"/>
  <c r="D65" i="2"/>
  <c r="H64" i="2"/>
  <c r="F64" i="2"/>
  <c r="G64" i="2" s="1"/>
  <c r="D64" i="2"/>
  <c r="H63" i="2"/>
  <c r="F63" i="2"/>
  <c r="G63" i="2" s="1"/>
  <c r="D63" i="2"/>
  <c r="H62" i="2"/>
  <c r="F62" i="2"/>
  <c r="G62" i="2" s="1"/>
  <c r="D62" i="2"/>
  <c r="H61" i="2"/>
  <c r="F61" i="2"/>
  <c r="G61" i="2" s="1"/>
  <c r="D61" i="2"/>
  <c r="H60" i="2"/>
  <c r="F60" i="2"/>
  <c r="G60" i="2" s="1"/>
  <c r="D60" i="2"/>
  <c r="H59" i="2"/>
  <c r="F59" i="2"/>
  <c r="G59" i="2" s="1"/>
  <c r="D59" i="2"/>
  <c r="H58" i="2"/>
  <c r="F58" i="2"/>
  <c r="G58" i="2" s="1"/>
  <c r="D58" i="2"/>
  <c r="H57" i="2"/>
  <c r="F57" i="2"/>
  <c r="G57" i="2" s="1"/>
  <c r="D57" i="2"/>
  <c r="H56" i="2"/>
  <c r="F56" i="2"/>
  <c r="G56" i="2" s="1"/>
  <c r="D56" i="2"/>
  <c r="H55" i="2"/>
  <c r="F55" i="2"/>
  <c r="G55" i="2" s="1"/>
  <c r="D55" i="2"/>
  <c r="H54" i="2"/>
  <c r="F54" i="2"/>
  <c r="G54" i="2" s="1"/>
  <c r="D54" i="2"/>
  <c r="H53" i="2"/>
  <c r="F53" i="2"/>
  <c r="G53" i="2" s="1"/>
  <c r="D53" i="2"/>
  <c r="H52" i="2"/>
  <c r="F52" i="2"/>
  <c r="G52" i="2" s="1"/>
  <c r="D52" i="2"/>
  <c r="H51" i="2"/>
  <c r="F51" i="2"/>
  <c r="G51" i="2" s="1"/>
  <c r="D51" i="2"/>
  <c r="H50" i="2"/>
  <c r="F50" i="2"/>
  <c r="G50" i="2" s="1"/>
  <c r="D50" i="2"/>
  <c r="H49" i="2"/>
  <c r="F49" i="2"/>
  <c r="G49" i="2" s="1"/>
  <c r="D49" i="2"/>
  <c r="H48" i="2"/>
  <c r="F48" i="2"/>
  <c r="G48" i="2" s="1"/>
  <c r="D48" i="2"/>
  <c r="H47" i="2"/>
  <c r="F47" i="2"/>
  <c r="G47" i="2" s="1"/>
  <c r="D47" i="2"/>
  <c r="D39" i="2"/>
  <c r="D40" i="2"/>
  <c r="D41" i="2"/>
  <c r="D42" i="2"/>
  <c r="D43" i="2"/>
  <c r="D44" i="2"/>
  <c r="D45" i="2"/>
  <c r="D46" i="2"/>
  <c r="D38" i="2"/>
  <c r="H46" i="2"/>
  <c r="F46" i="2"/>
  <c r="G46" i="2" s="1"/>
  <c r="H45" i="2"/>
  <c r="F45" i="2"/>
  <c r="G45" i="2" s="1"/>
  <c r="H44" i="2"/>
  <c r="F44" i="2"/>
  <c r="G44" i="2" s="1"/>
  <c r="H43" i="2"/>
  <c r="F43" i="2"/>
  <c r="G43" i="2" s="1"/>
  <c r="H42" i="2"/>
  <c r="F42" i="2"/>
  <c r="G42" i="2" s="1"/>
  <c r="H41" i="2"/>
  <c r="F41" i="2"/>
  <c r="G41" i="2" s="1"/>
  <c r="H40" i="2"/>
  <c r="F40" i="2"/>
  <c r="G40" i="2" s="1"/>
  <c r="H39" i="2"/>
  <c r="F39" i="2"/>
  <c r="G39" i="2" s="1"/>
  <c r="H38" i="2"/>
  <c r="F38" i="2"/>
  <c r="G38" i="2" s="1"/>
  <c r="H37" i="2"/>
  <c r="F37" i="2"/>
  <c r="G37" i="2" s="1"/>
  <c r="D37" i="2"/>
  <c r="H36" i="2"/>
  <c r="F36" i="2"/>
  <c r="G36" i="2" s="1"/>
  <c r="D36" i="2"/>
  <c r="H35" i="2"/>
  <c r="F35" i="2"/>
  <c r="G35" i="2" s="1"/>
  <c r="D35" i="2"/>
  <c r="H34" i="2"/>
  <c r="F34" i="2"/>
  <c r="G34" i="2" s="1"/>
  <c r="D34" i="2"/>
  <c r="H33" i="2"/>
  <c r="F33" i="2"/>
  <c r="G33" i="2" s="1"/>
  <c r="D33" i="2"/>
  <c r="H32" i="2"/>
  <c r="F32" i="2"/>
  <c r="G32" i="2" s="1"/>
  <c r="D32" i="2"/>
  <c r="D28" i="2"/>
  <c r="D29" i="2"/>
  <c r="D30" i="2"/>
  <c r="D31" i="2"/>
  <c r="D27" i="2"/>
  <c r="D9" i="2"/>
  <c r="D10" i="2"/>
  <c r="D11" i="2"/>
  <c r="D12" i="2"/>
  <c r="D13" i="2"/>
  <c r="D14" i="2"/>
  <c r="D15" i="2"/>
  <c r="D16" i="2"/>
  <c r="D8" i="2"/>
  <c r="F18" i="2"/>
  <c r="G18" i="2" s="1"/>
  <c r="H18" i="2"/>
  <c r="F19" i="2"/>
  <c r="G19" i="2" s="1"/>
  <c r="H19" i="2"/>
  <c r="F20" i="2"/>
  <c r="G20" i="2" s="1"/>
  <c r="H20" i="2"/>
  <c r="F21" i="2"/>
  <c r="G21" i="2" s="1"/>
  <c r="H21" i="2"/>
  <c r="F22" i="2"/>
  <c r="G22" i="2" s="1"/>
  <c r="H22" i="2"/>
  <c r="F23" i="2"/>
  <c r="G23" i="2" s="1"/>
  <c r="H23" i="2"/>
  <c r="F24" i="2"/>
  <c r="G24" i="2" s="1"/>
  <c r="H24" i="2"/>
  <c r="F25" i="2"/>
  <c r="G25" i="2" s="1"/>
  <c r="H25" i="2"/>
  <c r="F26" i="2"/>
  <c r="G26" i="2" s="1"/>
  <c r="H26" i="2"/>
  <c r="F27" i="2"/>
  <c r="G27" i="2" s="1"/>
  <c r="H27" i="2"/>
  <c r="F28" i="2"/>
  <c r="G28" i="2" s="1"/>
  <c r="H28" i="2"/>
  <c r="F29" i="2"/>
  <c r="G29" i="2" s="1"/>
  <c r="H29" i="2"/>
  <c r="F30" i="2"/>
  <c r="G30" i="2" s="1"/>
  <c r="H30" i="2"/>
  <c r="F31" i="2"/>
  <c r="G31" i="2" s="1"/>
  <c r="H31" i="2"/>
  <c r="H17" i="2"/>
  <c r="F17" i="2"/>
  <c r="G17" i="2" s="1"/>
  <c r="D18" i="2"/>
  <c r="D19" i="2"/>
  <c r="D20" i="2"/>
  <c r="D21" i="2"/>
  <c r="D22" i="2"/>
  <c r="D23" i="2"/>
  <c r="D24" i="2"/>
  <c r="D25" i="2"/>
  <c r="D26" i="2"/>
  <c r="D17" i="2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2" i="2"/>
  <c r="G2" i="2" s="1"/>
  <c r="D4" i="2"/>
  <c r="H4" i="2"/>
  <c r="D5" i="2"/>
  <c r="H5" i="2"/>
  <c r="D6" i="2"/>
  <c r="H6" i="2"/>
  <c r="D7" i="2"/>
  <c r="H7" i="2"/>
  <c r="H8" i="2"/>
  <c r="H9" i="2"/>
  <c r="H10" i="2"/>
  <c r="H11" i="2"/>
  <c r="H12" i="2"/>
  <c r="H13" i="2"/>
  <c r="H14" i="2"/>
  <c r="H15" i="2"/>
  <c r="H16" i="2"/>
  <c r="H3" i="2"/>
  <c r="D3" i="2"/>
  <c r="H2" i="2"/>
  <c r="D2" i="2"/>
  <c r="I4" i="9" l="1"/>
  <c r="I3" i="9"/>
  <c r="R7" i="8"/>
  <c r="M2" i="8"/>
  <c r="O2" i="8"/>
  <c r="O3" i="8"/>
  <c r="S3" i="8"/>
  <c r="N4" i="8"/>
  <c r="R4" i="8"/>
  <c r="Q5" i="8"/>
  <c r="P6" i="8"/>
  <c r="O6" i="8"/>
  <c r="O7" i="8"/>
  <c r="S7" i="8"/>
  <c r="S2" i="8"/>
  <c r="P3" i="8"/>
  <c r="M3" i="8"/>
  <c r="N5" i="8"/>
  <c r="R5" i="8"/>
  <c r="M6" i="8"/>
  <c r="Q6" i="8"/>
  <c r="S6" i="8"/>
  <c r="P7" i="8"/>
  <c r="M7" i="8"/>
  <c r="Q3" i="8"/>
  <c r="P4" i="8"/>
  <c r="O5" i="8"/>
  <c r="S5" i="8"/>
  <c r="N6" i="8"/>
  <c r="R6" i="8"/>
  <c r="Q7" i="8"/>
  <c r="G2" i="6"/>
  <c r="F7" i="6"/>
  <c r="L5" i="6"/>
  <c r="K4" i="6"/>
  <c r="F3" i="6"/>
  <c r="L5" i="5"/>
  <c r="D2" i="6" s="1"/>
  <c r="H2" i="6"/>
  <c r="L2" i="6"/>
  <c r="I7" i="6"/>
  <c r="L6" i="6"/>
  <c r="H6" i="6"/>
  <c r="D6" i="6"/>
  <c r="K5" i="6"/>
  <c r="G5" i="6"/>
  <c r="J4" i="6"/>
  <c r="F4" i="6"/>
  <c r="B4" i="6"/>
  <c r="I3" i="6"/>
  <c r="E3" i="6"/>
  <c r="K2" i="6"/>
  <c r="B7" i="6"/>
  <c r="D5" i="6"/>
  <c r="B3" i="6"/>
  <c r="I2" i="6"/>
  <c r="L7" i="6"/>
  <c r="H7" i="6"/>
  <c r="K6" i="6"/>
  <c r="G6" i="6"/>
  <c r="J5" i="6"/>
  <c r="F5" i="6"/>
  <c r="Q5" i="6" s="1"/>
  <c r="B5" i="6"/>
  <c r="I4" i="6"/>
  <c r="L3" i="6"/>
  <c r="H3" i="6"/>
  <c r="J7" i="6"/>
  <c r="I6" i="6"/>
  <c r="H5" i="6"/>
  <c r="G4" i="6"/>
  <c r="B2" i="6"/>
  <c r="F2" i="6"/>
  <c r="J2" i="6"/>
  <c r="K7" i="6"/>
  <c r="G7" i="6"/>
  <c r="R7" i="6" s="1"/>
  <c r="J6" i="6"/>
  <c r="F6" i="6"/>
  <c r="B6" i="6"/>
  <c r="M6" i="6" s="1"/>
  <c r="I5" i="6"/>
  <c r="L4" i="6"/>
  <c r="H4" i="6"/>
  <c r="S4" i="6" s="1"/>
  <c r="K3" i="6"/>
  <c r="I5" i="9" l="1"/>
  <c r="I6" i="9"/>
  <c r="B12" i="8"/>
  <c r="B14" i="8"/>
  <c r="B15" i="8"/>
  <c r="B13" i="8"/>
  <c r="B16" i="8"/>
  <c r="Q7" i="6"/>
  <c r="Q6" i="6"/>
  <c r="R4" i="6"/>
  <c r="C2" i="6"/>
  <c r="E4" i="6"/>
  <c r="P3" i="6" s="1"/>
  <c r="D7" i="6"/>
  <c r="E2" i="6"/>
  <c r="E6" i="6"/>
  <c r="C5" i="6"/>
  <c r="N5" i="6" s="1"/>
  <c r="S6" i="6"/>
  <c r="Q3" i="6"/>
  <c r="R2" i="6"/>
  <c r="S5" i="6"/>
  <c r="D3" i="6"/>
  <c r="O6" i="6" s="1"/>
  <c r="C6" i="6"/>
  <c r="S7" i="6"/>
  <c r="M3" i="6"/>
  <c r="M7" i="6"/>
  <c r="M4" i="6"/>
  <c r="R5" i="6"/>
  <c r="S2" i="6"/>
  <c r="C3" i="6"/>
  <c r="M2" i="6"/>
  <c r="E5" i="6"/>
  <c r="P5" i="6" s="1"/>
  <c r="D4" i="6"/>
  <c r="O4" i="6" s="1"/>
  <c r="C7" i="6"/>
  <c r="Q2" i="6"/>
  <c r="S3" i="6"/>
  <c r="M5" i="6"/>
  <c r="R6" i="6"/>
  <c r="C4" i="6"/>
  <c r="Q4" i="6"/>
  <c r="E7" i="6"/>
  <c r="R3" i="6"/>
  <c r="B10" i="9" l="1"/>
  <c r="I7" i="9"/>
  <c r="I8" i="9" s="1"/>
  <c r="N4" i="6"/>
  <c r="N6" i="6"/>
  <c r="P6" i="6"/>
  <c r="N2" i="6"/>
  <c r="B14" i="6" s="1"/>
  <c r="P4" i="6"/>
  <c r="N7" i="6"/>
  <c r="N3" i="6"/>
  <c r="O3" i="6"/>
  <c r="P2" i="6"/>
  <c r="O5" i="6"/>
  <c r="P7" i="6"/>
  <c r="B16" i="6" s="1"/>
  <c r="O7" i="6"/>
  <c r="O2" i="6"/>
  <c r="B12" i="6" l="1"/>
  <c r="B15" i="6"/>
  <c r="B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<sst xmlns="http://schemas.openxmlformats.org/spreadsheetml/2006/main" count="1375" uniqueCount="139">
  <si>
    <t xml:space="preserve">Data Time Period </t>
  </si>
  <si>
    <t>15 Months</t>
  </si>
  <si>
    <t>Jan 22 to Mar 23</t>
  </si>
  <si>
    <t>Analysis Period</t>
  </si>
  <si>
    <t>6 Months</t>
  </si>
  <si>
    <t>Jul 22 to Dec 22</t>
  </si>
  <si>
    <t>Event Month</t>
  </si>
  <si>
    <t>Month of First Exposure within Analysis Period (Jul 22 to Dec 22)</t>
  </si>
  <si>
    <t>Post Period</t>
  </si>
  <si>
    <t>6 Months from Event Month (including Event Month). If enough months of data is not available, then post month is upto end of data availability (Mar 23)</t>
  </si>
  <si>
    <t>Pre Period</t>
  </si>
  <si>
    <t>6 months prior to Event Month (not including event month)</t>
  </si>
  <si>
    <t>Time Periods</t>
  </si>
  <si>
    <t>Data</t>
  </si>
  <si>
    <t>Formulas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</si>
  <si>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</si>
  <si>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</si>
  <si>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</si>
  <si>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</si>
  <si>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</si>
  <si>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</si>
  <si>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</si>
  <si>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</si>
  <si>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</si>
  <si>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</si>
  <si>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</si>
  <si>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</si>
  <si>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Data Time Period</t>
  </si>
  <si>
    <t>Pre &amp; Post Periods</t>
  </si>
  <si>
    <t>15 months</t>
  </si>
  <si>
    <t>6 months - Jul 22 to Dec 22</t>
  </si>
  <si>
    <t>Post 5M (11/22 - 03/23)</t>
  </si>
  <si>
    <t>Pre - 6M (05/22 - 10/22)</t>
  </si>
  <si>
    <t>Pre - 6M (01/22 - 06/22)</t>
  </si>
  <si>
    <t>Post - 6M (07/22 to 12/22)</t>
  </si>
  <si>
    <t>After Time Alignment</t>
  </si>
  <si>
    <t>Post - 6M</t>
  </si>
  <si>
    <t>Post - 5M</t>
  </si>
  <si>
    <t>Pre - 6M</t>
  </si>
  <si>
    <t>Test Candidate 1</t>
  </si>
  <si>
    <t>Test Candidate 2</t>
  </si>
  <si>
    <t>2 Test Candidates, 10 Control Pool Candidates.</t>
  </si>
  <si>
    <t>HCP</t>
  </si>
  <si>
    <t>Month</t>
  </si>
  <si>
    <t>Specialty</t>
  </si>
  <si>
    <t>Event (MMF)</t>
  </si>
  <si>
    <t>Y (NRX)</t>
  </si>
  <si>
    <t>X1 (Details)</t>
  </si>
  <si>
    <t>X2 (Samples)</t>
  </si>
  <si>
    <t>X3 (NPP Engagements)</t>
  </si>
  <si>
    <t>T1</t>
  </si>
  <si>
    <t>PCP</t>
  </si>
  <si>
    <t>T2</t>
  </si>
  <si>
    <t>SP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</si>
  <si>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</si>
  <si>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</si>
  <si>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</si>
  <si>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</si>
  <si>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</si>
  <si>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</si>
  <si>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</si>
  <si>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</si>
  <si>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</si>
  <si>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</si>
  <si>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Phys ID</t>
  </si>
  <si>
    <t>Time_Align_Index</t>
  </si>
  <si>
    <t>Pre_Y</t>
  </si>
  <si>
    <t>Y(t-1)</t>
  </si>
  <si>
    <t>Y(t-2)</t>
  </si>
  <si>
    <t>Y(t-3)</t>
  </si>
  <si>
    <t>Pre_X1</t>
  </si>
  <si>
    <t>Pre_X2</t>
  </si>
  <si>
    <t>Pre_X3</t>
  </si>
  <si>
    <t>Post_Y</t>
  </si>
  <si>
    <t>Post_X1</t>
  </si>
  <si>
    <t>Post_X2</t>
  </si>
  <si>
    <t>Post_X3</t>
  </si>
  <si>
    <t>Z_Pre_Y</t>
  </si>
  <si>
    <t>Z_Y(t-1)</t>
  </si>
  <si>
    <t>Z_Y(t-2)</t>
  </si>
  <si>
    <t>Z_Y(t-3)</t>
  </si>
  <si>
    <t>Z_Pre_X1</t>
  </si>
  <si>
    <t>Z_Pre_X2</t>
  </si>
  <si>
    <t>Z_Pre_X3</t>
  </si>
  <si>
    <t>PRE</t>
  </si>
  <si>
    <t>POST</t>
  </si>
  <si>
    <t>PRE_POST_IND</t>
  </si>
  <si>
    <t>Reference_1</t>
  </si>
  <si>
    <t>Reference_2</t>
  </si>
  <si>
    <t>Standardized Euclidean Distances (squared)</t>
  </si>
  <si>
    <t>Minimum Distance</t>
  </si>
  <si>
    <t>Test T1 and Control CP5 are matched</t>
  </si>
  <si>
    <t>Test T2 and Control CP10 are matched</t>
  </si>
  <si>
    <t>Matched Pairs</t>
  </si>
  <si>
    <t>Test_ID</t>
  </si>
  <si>
    <t>Control_ID</t>
  </si>
  <si>
    <t>C5</t>
  </si>
  <si>
    <t>Test_Pre_Y</t>
  </si>
  <si>
    <t>Test_Post_Y</t>
  </si>
  <si>
    <t>Control_Pre_Y</t>
  </si>
  <si>
    <t>Control_Post_Y</t>
  </si>
  <si>
    <t>C10</t>
  </si>
  <si>
    <t>Test - Control: PRE</t>
  </si>
  <si>
    <t>Test - Control: POST</t>
  </si>
  <si>
    <t>Lift</t>
  </si>
  <si>
    <t>&lt;-- Std dev  in Lift</t>
  </si>
  <si>
    <t>&lt;-- t-value</t>
  </si>
  <si>
    <t>&lt;-- p-value</t>
  </si>
  <si>
    <t>Matched HCPs</t>
  </si>
  <si>
    <t>TC_FLAG</t>
  </si>
  <si>
    <t>POST_Y</t>
  </si>
  <si>
    <t>PRE_Y</t>
  </si>
  <si>
    <t>POST_X1</t>
  </si>
  <si>
    <t>POST_X2</t>
  </si>
  <si>
    <t>POXT_X3</t>
  </si>
  <si>
    <t>Floor space (x1)</t>
  </si>
  <si>
    <t>Offices (x2)</t>
  </si>
  <si>
    <t>Entrances (x3)</t>
  </si>
  <si>
    <t>Age (x4)</t>
  </si>
  <si>
    <t>Assessed value (y)</t>
  </si>
  <si>
    <t>Formula (dynamic array formula entered in A19)</t>
  </si>
  <si>
    <t>POST - PRE_Y</t>
  </si>
  <si>
    <t>TC</t>
  </si>
  <si>
    <t>b</t>
  </si>
  <si>
    <t>Time</t>
  </si>
  <si>
    <t>Y value</t>
  </si>
  <si>
    <t>Test Average</t>
  </si>
  <si>
    <t>Control Average</t>
  </si>
  <si>
    <t>Matching Var Stats</t>
  </si>
  <si>
    <t>Test Avg</t>
  </si>
  <si>
    <t>Control Avg</t>
  </si>
  <si>
    <t>Delta</t>
  </si>
  <si>
    <t>Delta / Overall Averages</t>
  </si>
  <si>
    <r>
      <rPr>
        <b/>
        <sz val="11"/>
        <color theme="1"/>
        <rFont val="Calibri"/>
        <family val="2"/>
        <scheme val="minor"/>
      </rPr>
      <t xml:space="preserve">Level </t>
    </r>
    <r>
      <rPr>
        <sz val="11"/>
        <color theme="1"/>
        <rFont val="Calibri"/>
        <family val="2"/>
        <scheme val="minor"/>
      </rPr>
      <t>- Candidate x Month</t>
    </r>
  </si>
  <si>
    <r>
      <rPr>
        <b/>
        <sz val="11"/>
        <color theme="1"/>
        <rFont val="Calibri"/>
        <family val="2"/>
        <scheme val="minor"/>
      </rPr>
      <t>Variables</t>
    </r>
    <r>
      <rPr>
        <sz val="11"/>
        <color theme="1"/>
        <rFont val="Calibri"/>
        <family val="2"/>
        <scheme val="minor"/>
      </rPr>
      <t xml:space="preserve"> - "Y" is the variable to measure lift in post period. X1 to X3 are variables to match in pre-period.</t>
    </r>
  </si>
  <si>
    <t>Average Lift per Month --&gt;</t>
  </si>
  <si>
    <t>Total Lift in NRx during post period (monthly lift * 6 post period months)</t>
  </si>
  <si>
    <t>Estimates</t>
  </si>
  <si>
    <t>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</si>
</sst>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393939"/>
      <name val="Segoe UI"/>
      <family val="2"/>
    </font>
    <font>
      <sz val="12"/>
      <color theme="1"/>
      <name val="Calibri"/>
      <family val="2"/>
      <scheme val="minor"/>
    </font>
    <font>
      <sz val="12"/>
      <color rgb="FF1E1E1E"/>
      <name val="Segoe UI"/>
      <family val="2"/>
    </font>
    <font>
      <sz val="12"/>
      <color rgb="FF363636"/>
      <name val="Segoe UI"/>
      <family val="2"/>
    </font>
    <font>
      <b/>
      <sz val="12"/>
      <color rgb="FF1E1E1E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quotePrefix="1" applyFont="1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4" xfId="0" applyBorder="1"/>
    <xf numFmtId="0" fontId="5" fillId="0" borderId="0" xfId="0" applyFont="1"/>
    <xf numFmtId="0" fontId="3" fillId="7" borderId="0" xfId="0" applyFont="1" applyFill="1"/>
    <xf numFmtId="0" fontId="5" fillId="0" borderId="0" xfId="0" applyFont="1" applyFill="1"/>
    <xf numFmtId="0" fontId="0" fillId="0" borderId="0" xfId="0" applyBorder="1"/>
    <xf numFmtId="0" fontId="0" fillId="0" borderId="4" xfId="0" applyBorder="1" applyAlignment="1">
      <alignment wrapText="1"/>
    </xf>
    <xf numFmtId="0" fontId="0" fillId="7" borderId="0" xfId="0" applyFill="1"/>
    <xf numFmtId="0" fontId="0" fillId="7" borderId="4" xfId="0" applyFill="1" applyBorder="1"/>
    <xf numFmtId="0" fontId="0" fillId="7" borderId="4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8" fillId="0" borderId="0" xfId="0" applyFont="1"/>
    <xf numFmtId="0" fontId="2" fillId="9" borderId="0" xfId="0" applyFont="1" applyFill="1"/>
    <xf numFmtId="0" fontId="0" fillId="9" borderId="0" xfId="0" applyFill="1"/>
    <xf numFmtId="0" fontId="0" fillId="0" borderId="0" xfId="0" applyAlignment="1">
      <alignment wrapText="1"/>
    </xf>
    <xf numFmtId="0" fontId="3" fillId="0" borderId="0" xfId="0" applyFont="1"/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9" fillId="11" borderId="5" xfId="0" applyFont="1" applyFill="1" applyBorder="1" applyAlignment="1">
      <alignment horizontal="left" vertical="center" wrapText="1"/>
    </xf>
    <xf numFmtId="0" fontId="10" fillId="0" borderId="0" xfId="0" applyFont="1"/>
    <xf numFmtId="0" fontId="11" fillId="12" borderId="5" xfId="0" applyFont="1" applyFill="1" applyBorder="1" applyAlignment="1">
      <alignment vertical="center" wrapText="1"/>
    </xf>
    <xf numFmtId="6" fontId="11" fillId="12" borderId="5" xfId="0" applyNumberFormat="1" applyFont="1" applyFill="1" applyBorder="1" applyAlignment="1">
      <alignment vertical="center" wrapText="1"/>
    </xf>
    <xf numFmtId="0" fontId="12" fillId="12" borderId="5" xfId="0" applyFont="1" applyFill="1" applyBorder="1" applyAlignment="1">
      <alignment vertical="top" wrapText="1"/>
    </xf>
    <xf numFmtId="0" fontId="13" fillId="12" borderId="5" xfId="0" applyFont="1" applyFill="1" applyBorder="1" applyAlignment="1">
      <alignment vertical="center" wrapText="1"/>
    </xf>
    <xf numFmtId="0" fontId="10" fillId="10" borderId="0" xfId="0" applyFont="1" applyFill="1"/>
    <xf numFmtId="0" fontId="10" fillId="10" borderId="6" xfId="0" applyFont="1" applyFill="1" applyBorder="1"/>
    <xf numFmtId="164" fontId="0" fillId="0" borderId="0" xfId="0" applyNumberFormat="1"/>
    <xf numFmtId="0" fontId="0" fillId="0" borderId="1" xfId="0" applyBorder="1"/>
    <xf numFmtId="0" fontId="0" fillId="0" borderId="1" xfId="0" applyFill="1" applyBorder="1" applyAlignment="1">
      <alignment wrapText="1"/>
    </xf>
    <xf numFmtId="9" fontId="0" fillId="0" borderId="1" xfId="2" applyFont="1" applyBorder="1"/>
    <xf numFmtId="43" fontId="0" fillId="0" borderId="1" xfId="1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3" fontId="0" fillId="0" borderId="0" xfId="1" applyFont="1"/>
    <xf numFmtId="43" fontId="7" fillId="0" borderId="0" xfId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43" fontId="0" fillId="0" borderId="1" xfId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3" fillId="0" borderId="1" xfId="1" applyFont="1" applyBorder="1"/>
    <xf numFmtId="37" fontId="0" fillId="0" borderId="1" xfId="1" applyNumberFormat="1" applyFont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wrapText="1"/>
    </xf>
    <xf numFmtId="0" fontId="3" fillId="0" borderId="1" xfId="0" applyFont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vs Control - Y (NRx)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Charts!$F$4</c:f>
              <c:strCache>
                <c:ptCount val="1"/>
                <c:pt idx="0">
                  <c:v>Test 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Charts!$A$5:$A$16</c:f>
              <c:numCache>
                <c:formatCode>General</c:formatCode>
                <c:ptCount val="12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cat>
          <c:val>
            <c:numRef>
              <c:f>Charts!$F$5:$F$15</c:f>
              <c:numCache>
                <c:formatCode>General</c:formatCode>
                <c:ptCount val="11"/>
                <c:pt idx="0">
                  <c:v>40.5</c:v>
                </c:pt>
                <c:pt idx="1">
                  <c:v>30</c:v>
                </c:pt>
                <c:pt idx="2">
                  <c:v>13</c:v>
                </c:pt>
                <c:pt idx="3">
                  <c:v>12.5</c:v>
                </c:pt>
                <c:pt idx="4">
                  <c:v>36.5</c:v>
                </c:pt>
                <c:pt idx="5">
                  <c:v>29</c:v>
                </c:pt>
                <c:pt idx="6">
                  <c:v>50.5</c:v>
                </c:pt>
                <c:pt idx="7">
                  <c:v>13.5</c:v>
                </c:pt>
                <c:pt idx="8">
                  <c:v>50.5</c:v>
                </c:pt>
                <c:pt idx="9">
                  <c:v>29</c:v>
                </c:pt>
                <c:pt idx="1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392-4EEC-AF86-EA71667B9462}"/>
            </c:ext>
          </c:extLst>
        </c:ser>
        <c:ser>
          <c:idx val="1"/>
          <c:order val="1"/>
          <c:tx>
            <c:strRef>
              <c:f>Charts!$G$4</c:f>
              <c:strCache>
                <c:ptCount val="1"/>
                <c:pt idx="0">
                  <c:v>Control 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Charts!$A$5:$A$16</c:f>
              <c:numCache>
                <c:formatCode>General</c:formatCode>
                <c:ptCount val="12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cat>
          <c:val>
            <c:numRef>
              <c:f>Charts!$G$5:$G$15</c:f>
              <c:numCache>
                <c:formatCode>General</c:formatCode>
                <c:ptCount val="11"/>
                <c:pt idx="0">
                  <c:v>9</c:v>
                </c:pt>
                <c:pt idx="1">
                  <c:v>35.5</c:v>
                </c:pt>
                <c:pt idx="2">
                  <c:v>31.5</c:v>
                </c:pt>
                <c:pt idx="3">
                  <c:v>18</c:v>
                </c:pt>
                <c:pt idx="4">
                  <c:v>29.5</c:v>
                </c:pt>
                <c:pt idx="5">
                  <c:v>20.5</c:v>
                </c:pt>
                <c:pt idx="6">
                  <c:v>31</c:v>
                </c:pt>
                <c:pt idx="7">
                  <c:v>17</c:v>
                </c:pt>
                <c:pt idx="8">
                  <c:v>44.5</c:v>
                </c:pt>
                <c:pt idx="9">
                  <c:v>20.5</c:v>
                </c:pt>
                <c:pt idx="1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392-4EEC-AF86-EA71667B9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485192"/>
        <c:axId val="943245120"/>
      </c:lineChart>
      <c:catAx>
        <c:axId val="664485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245120"/>
        <c:crosses val="autoZero"/>
        <c:auto val="1"/>
        <c:lblAlgn val="ctr"/>
        <c:lblOffset val="100"/>
        <c:noMultiLvlLbl val="0"/>
      </c:catAx>
      <c:valAx>
        <c:axId val="94324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(NRx)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85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Matched</a:t>
            </a:r>
            <a:r>
              <a:rPr lang="en-US" baseline="0"/>
              <a:t> Variables Comparison - Test vs Control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Charts!$A$30</c:f>
              <c:strCache>
                <c:ptCount val="1"/>
                <c:pt idx="0">
                  <c:v>Test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Charts!$B$29:$H$29</c:f>
              <c:strCache>
                <c:ptCount val="7"/>
                <c:pt idx="0">
                  <c:v>Pre_Y</c:v>
                </c:pt>
                <c:pt idx="1">
                  <c:v>Y(t-1)</c:v>
                </c:pt>
                <c:pt idx="2">
                  <c:v>Y(t-2)</c:v>
                </c:pt>
                <c:pt idx="3">
                  <c:v>Y(t-3)</c:v>
                </c:pt>
                <c:pt idx="4">
                  <c:v>Pre_X1</c:v>
                </c:pt>
                <c:pt idx="5">
                  <c:v>Pre_X2</c:v>
                </c:pt>
                <c:pt idx="6">
                  <c:v>Pre_X3</c:v>
                </c:pt>
              </c:strCache>
            </c:strRef>
          </c:cat>
          <c:val>
            <c:numRef>
              <c:f>Charts!$B$30:$H$30</c:f>
              <c:numCache>
                <c:formatCode>_(* #,##0.00_);_(* \(#,##0.00\);_(* "-"??_);_(@_)</c:formatCode>
                <c:ptCount val="7"/>
                <c:pt idx="0">
                  <c:v>26.916666666666668</c:v>
                </c:pt>
                <c:pt idx="1">
                  <c:v>29</c:v>
                </c:pt>
                <c:pt idx="2">
                  <c:v>36.5</c:v>
                </c:pt>
                <c:pt idx="3">
                  <c:v>12.5</c:v>
                </c:pt>
                <c:pt idx="4">
                  <c:v>1.75</c:v>
                </c:pt>
                <c:pt idx="5">
                  <c:v>196</c:v>
                </c:pt>
                <c:pt idx="6">
                  <c:v>9.9166666666666679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4-4965-98A6-D80AABB25230}"/>
            </c:ext>
          </c:extLst>
        </c:ser>
        <c:ser>
          <c:idx val="1"/>
          <c:order val="1"/>
          <c:tx>
            <c:strRef>
              <c:f>Charts!$A$31</c:f>
              <c:strCache>
                <c:ptCount val="1"/>
                <c:pt idx="0">
                  <c:v>Control 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Charts!$B$29:$H$29</c:f>
              <c:strCache>
                <c:ptCount val="7"/>
                <c:pt idx="0">
                  <c:v>Pre_Y</c:v>
                </c:pt>
                <c:pt idx="1">
                  <c:v>Y(t-1)</c:v>
                </c:pt>
                <c:pt idx="2">
                  <c:v>Y(t-2)</c:v>
                </c:pt>
                <c:pt idx="3">
                  <c:v>Y(t-3)</c:v>
                </c:pt>
                <c:pt idx="4">
                  <c:v>Pre_X1</c:v>
                </c:pt>
                <c:pt idx="5">
                  <c:v>Pre_X2</c:v>
                </c:pt>
                <c:pt idx="6">
                  <c:v>Pre_X3</c:v>
                </c:pt>
              </c:strCache>
            </c:strRef>
          </c:cat>
          <c:val>
            <c:numRef>
              <c:f>Charts!$B$31:$H$31</c:f>
              <c:numCache>
                <c:formatCode>_(* #,##0.00_);_(* \(#,##0.00\);_(* "-"??_);_(@_)</c:formatCode>
                <c:ptCount val="7"/>
                <c:pt idx="0">
                  <c:v>24</c:v>
                </c:pt>
                <c:pt idx="1">
                  <c:v>20.5</c:v>
                </c:pt>
                <c:pt idx="2">
                  <c:v>29.5</c:v>
                </c:pt>
                <c:pt idx="3">
                  <c:v>18</c:v>
                </c:pt>
                <c:pt idx="4">
                  <c:v>2</c:v>
                </c:pt>
                <c:pt idx="5">
                  <c:v>129.08333333333334</c:v>
                </c:pt>
                <c:pt idx="6">
                  <c:v>8.3333333333333321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4-4965-98A6-D80AABB25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3016400"/>
        <c:axId val="1073020008"/>
      </c:barChart>
      <c:catAx>
        <c:axId val="107301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020008"/>
        <c:crosses val="autoZero"/>
        <c:auto val="1"/>
        <c:lblAlgn val="ctr"/>
        <c:lblOffset val="100"/>
        <c:noMultiLvlLbl val="0"/>
      </c:catAx>
      <c:valAx>
        <c:axId val="107302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016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695324</xdr:colOff>
      <xdr:row>15</xdr:row>
      <xdr:rowOff>117475</xdr:rowOff>
    </xdr:from>
    <xdr:ext cx="5940426" cy="955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C87C429-9CC1-2137-5C5F-6B0C78149CB2}"/>
                </a:ext>
              </a:extLst>
            </xdr:cNvPr>
            <xdr:cNvSpPr txBox="1"/>
          </xdr:nvSpPr>
          <xdr:spPr>
            <a:xfrm>
              <a:off x="695324" y="2879725"/>
              <a:ext cx="5940426" cy="9556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𝑚𝑜𝑛𝑡h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𝑇𝑒𝑠𝑡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𝐶𝑜𝑛𝑡𝑟𝑜𝑙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𝑝𝑜𝑠𝑡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𝑇𝑒𝑠𝑡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𝐶𝑜𝑛𝑡𝑟𝑜𝑙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𝑇𝑜𝑡𝑎𝑙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𝐿𝑖𝑓𝑡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∆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𝑚𝑜𝑛𝑡h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𝑃𝑜𝑠𝑡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𝑃𝑒𝑟𝑖𝑜𝑑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𝑀𝑜𝑛𝑡h𝑠</m:t>
                    </m:r>
                  </m:oMath>
                </m:oMathPara>
              </a14:m>
              <a:endParaRPr lang="en-US" sz="1600"/>
            </a:p>
            <a:p>
              <a:endParaRPr lang="en-US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C87C429-9CC1-2137-5C5F-6B0C78149CB2}"/>
                </a:ext>
              </a:extLst>
            </xdr:cNvPr>
            <xdr:cNvSpPr txBox="1"/>
          </xdr:nvSpPr>
          <xdr:spPr>
            <a:xfrm>
              <a:off x="695324" y="2879725"/>
              <a:ext cx="5940426" cy="9556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𝑚𝑜𝑛𝑡ℎ=[𝑌 ̅_𝑇𝑒𝑠𝑡−𝑌 ̅_𝐶𝑜𝑛𝑡𝑟𝑜𝑙 ]_𝑝𝑜𝑠𝑡−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[𝑌 ̅_𝑇𝑒𝑠𝑡−𝑌 ̅_𝐶𝑜𝑛𝑡𝑟𝑜𝑙 ]_𝑝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en-US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𝑇𝑜𝑡𝑎𝑙 𝐿𝑖𝑓𝑡= 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𝑌〗_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𝑝𝑜𝑠𝑡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𝑌〗_𝑚𝑜𝑛𝑡ℎ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×𝑃𝑜𝑠𝑡 𝑃𝑒𝑟𝑖𝑜𝑑 𝑀𝑜𝑛𝑡ℎ𝑠</a:t>
              </a:r>
              <a:endParaRPr lang="en-US" sz="1600"/>
            </a:p>
            <a:p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12</xdr:row>
      <xdr:rowOff>120650</xdr:rowOff>
    </xdr:from>
    <xdr:ext cx="5940426" cy="955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1AA8719-0E0F-46F9-B3C3-ED3FF3CAF0C0}"/>
                </a:ext>
              </a:extLst>
            </xdr:cNvPr>
            <xdr:cNvSpPr txBox="1"/>
          </xdr:nvSpPr>
          <xdr:spPr>
            <a:xfrm>
              <a:off x="38100" y="2882900"/>
              <a:ext cx="5940426" cy="9556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𝑚𝑜𝑛𝑡h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𝑇𝑒𝑠𝑡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𝐶𝑜𝑛𝑡𝑟𝑜𝑙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𝑝𝑜𝑠𝑡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𝑇𝑒𝑠𝑡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𝐶𝑜𝑛𝑡𝑟𝑜𝑙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𝑇𝑜𝑡𝑎𝑙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𝐿𝑖𝑓𝑡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∆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𝑚𝑜𝑛𝑡h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𝑃𝑜𝑠𝑡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𝑃𝑒𝑟𝑖𝑜𝑑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𝑀𝑜𝑛𝑡h𝑠</m:t>
                    </m:r>
                  </m:oMath>
                </m:oMathPara>
              </a14:m>
              <a:endParaRPr lang="en-US" sz="1600"/>
            </a:p>
            <a:p>
              <a:endParaRPr lang="en-US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1AA8719-0E0F-46F9-B3C3-ED3FF3CAF0C0}"/>
                </a:ext>
              </a:extLst>
            </xdr:cNvPr>
            <xdr:cNvSpPr txBox="1"/>
          </xdr:nvSpPr>
          <xdr:spPr>
            <a:xfrm>
              <a:off x="38100" y="2882900"/>
              <a:ext cx="5940426" cy="9556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𝑚𝑜𝑛𝑡ℎ=[𝑌 ̅_𝑇𝑒𝑠𝑡−𝑌 ̅_𝐶𝑜𝑛𝑡𝑟𝑜𝑙 ]_𝑝𝑜𝑠𝑡−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[𝑌 ̅_𝑇𝑒𝑠𝑡−𝑌 ̅_𝐶𝑜𝑛𝑡𝑟𝑜𝑙 ]_𝑝𝑟𝑒  </a:t>
              </a:r>
              <a:endParaRPr lang="en-US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6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〖𝑇𝑜𝑡𝑎𝑙 𝐿𝑖𝑓𝑡= 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𝑌〗_𝑝𝑜𝑠𝑡=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𝑌〗_𝑚𝑜𝑛𝑡ℎ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×𝑃𝑜𝑠𝑡 𝑃𝑒𝑟𝑖𝑜𝑑 𝑀𝑜𝑛𝑡ℎ𝑠</a:t>
              </a:r>
              <a:endParaRPr lang="en-US" sz="1600"/>
            </a:p>
            <a:p>
              <a:endParaRPr lang="en-US" sz="16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2</xdr:row>
      <xdr:rowOff>47625</xdr:rowOff>
    </xdr:from>
    <xdr:to>
      <xdr:col>16</xdr:col>
      <xdr:colOff>66675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03B60-E278-81FC-BAD4-98E411386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523875</xdr:colOff>
      <xdr:row>27</xdr:row>
      <xdr:rowOff>28575</xdr:rowOff>
    </xdr:from>
    <xdr:to>
      <xdr:col>16</xdr:col>
      <xdr:colOff>219075</xdr:colOff>
      <xdr:row>41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B21FC2-2FDE-E9CD-FC55-C0A8BF652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2:C15"/>
  <sheetViews>
    <sheetView topLeftCell="A7" workbookViewId="0">
      <selection activeCell="K17" sqref="K17"/>
    </sheetView>
  </sheetViews>
  <sheetFormatPr defaultRowHeight="14.5" x14ac:dyDescent="0.35"/>
  <cols>
    <col min="1" max="1" width="16.26953125" customWidth="1"/>
    <col min="2" max="2" width="11.81640625" customWidth="1"/>
    <col min="3" max="3" width="37.90625" customWidth="1"/>
  </cols>
  <sheetData>
    <row r="2" spans="1:3" x14ac:dyDescent="0.35">
      <c r="A2" s="53" t="s">
        <v>12</v>
      </c>
      <c r="B2" s="53"/>
      <c r="C2" s="53"/>
    </row>
    <row r="3" spans="1:3" x14ac:dyDescent="0.35">
      <c r="A3" s="39" t="s">
        <v>0</v>
      </c>
      <c r="B3" s="40" t="s">
        <v>1</v>
      </c>
      <c r="C3" s="40" t="s">
        <v>2</v>
      </c>
    </row>
    <row r="4" spans="1:3" x14ac:dyDescent="0.35">
      <c r="A4" s="39" t="s">
        <v>3</v>
      </c>
      <c r="B4" s="40" t="s">
        <v>4</v>
      </c>
      <c r="C4" s="40" t="s">
        <v>5</v>
      </c>
    </row>
    <row r="5" spans="1:3" ht="36.5" customHeight="1" x14ac:dyDescent="0.35">
      <c r="A5" s="39" t="s">
        <v>6</v>
      </c>
      <c r="B5" s="52" t="s">
        <v>7</v>
      </c>
      <c r="C5" s="52"/>
    </row>
    <row r="6" spans="1:3" ht="53.5" customHeight="1" x14ac:dyDescent="0.35">
      <c r="A6" s="39" t="s">
        <v>8</v>
      </c>
      <c r="B6" s="52" t="s">
        <v>9</v>
      </c>
      <c r="C6" s="52"/>
    </row>
    <row r="7" spans="1:3" ht="32.5" customHeight="1" x14ac:dyDescent="0.35">
      <c r="A7" s="39" t="s">
        <v>10</v>
      </c>
      <c r="B7" s="52" t="s">
        <v>11</v>
      </c>
      <c r="C7" s="52"/>
    </row>
    <row r="10" spans="1:3" x14ac:dyDescent="0.35">
      <c r="A10" s="53" t="s">
        <v>13</v>
      </c>
      <c r="B10" s="53"/>
      <c r="C10" s="53"/>
    </row>
    <row r="11" spans="1:3" x14ac:dyDescent="0.35">
      <c r="A11" s="54" t="s">
        <v>41</v>
      </c>
      <c r="B11" s="54"/>
      <c r="C11" s="54"/>
    </row>
    <row r="12" spans="1:3" x14ac:dyDescent="0.35">
      <c r="A12" t="s">
        <v>133</v>
      </c>
    </row>
    <row r="13" spans="1:3" ht="29.5" customHeight="1" x14ac:dyDescent="0.35">
      <c r="A13" s="51" t="s">
        <v>134</v>
      </c>
      <c r="B13" s="51"/>
      <c r="C13" s="51"/>
    </row>
    <row r="15" spans="1:3" x14ac:dyDescent="0.35">
      <c r="A15" s="2" t="s">
        <v>14</v>
      </c>
    </row>
  </sheetData>
  <mergeCells count="7">
    <mergeCell ref="A13:C13"/>
    <mergeCell ref="B5:C5"/>
    <mergeCell ref="B6:C6"/>
    <mergeCell ref="B7:C7"/>
    <mergeCell ref="A2:C2"/>
    <mergeCell ref="A11:C11"/>
    <mergeCell ref="A10:C10"/>
  </mergeCells>
  <pageMargins left="0.7" right="0.7" top="0.75" bottom="0.75" header="0.3" footer="0.3"/>
  <pageSetup orientation="portrait" r:id="rId1"/>
  <headerFooter>
    <oddHeader>&amp;L&amp;"Calibri"&amp;12&amp;K8E6A00Confidential&amp;1#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A41D-F947-4E0D-B273-F103606820F4}">
  <sheetPr>
    <tabColor theme="5" tint="0.59999389629810485"/>
  </sheetPr>
  <dimension ref="A2:P20"/>
  <sheetViews>
    <sheetView workbookViewId="0">
      <selection activeCell="B17" sqref="B17"/>
    </sheetView>
  </sheetViews>
  <sheetFormatPr defaultRowHeight="14.5" x14ac:dyDescent="0.35"/>
  <cols>
    <col min="1" max="1" width="19.81640625" customWidth="1"/>
    <col min="2" max="2" width="3.90625" customWidth="1"/>
    <col min="3" max="3" width="4.6328125" customWidth="1"/>
    <col min="4" max="4" width="4.36328125" customWidth="1"/>
    <col min="5" max="5" width="4.26953125" customWidth="1"/>
    <col min="6" max="6" width="4.7265625" customWidth="1"/>
    <col min="7" max="7" width="4.1796875" customWidth="1"/>
    <col min="8" max="8" width="3.90625" customWidth="1"/>
    <col min="9" max="9" width="4" customWidth="1"/>
    <col min="10" max="10" width="4.08984375" customWidth="1"/>
    <col min="11" max="11" width="4" customWidth="1"/>
    <col min="12" max="12" width="4.36328125" customWidth="1"/>
    <col min="13" max="13" width="4.6328125" customWidth="1"/>
    <col min="14" max="14" width="4.08984375" customWidth="1"/>
    <col min="15" max="15" width="4.1796875" customWidth="1"/>
    <col min="16" max="16" width="4.6328125" customWidth="1"/>
  </cols>
  <sheetData>
    <row r="2" spans="1:16" x14ac:dyDescent="0.35">
      <c r="A2" s="55"/>
      <c r="B2" s="59">
        <v>2022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>
        <v>2023</v>
      </c>
      <c r="O2" s="59"/>
      <c r="P2" s="59"/>
    </row>
    <row r="3" spans="1:16" x14ac:dyDescent="0.35">
      <c r="A3" s="55"/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15</v>
      </c>
      <c r="O3" s="3" t="s">
        <v>16</v>
      </c>
      <c r="P3" s="3" t="s">
        <v>17</v>
      </c>
    </row>
    <row r="4" spans="1:16" x14ac:dyDescent="0.35">
      <c r="A4" t="s">
        <v>27</v>
      </c>
      <c r="B4" s="61" t="s">
        <v>29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</row>
    <row r="5" spans="1:16" x14ac:dyDescent="0.35">
      <c r="A5" t="s">
        <v>3</v>
      </c>
      <c r="H5" s="62" t="s">
        <v>30</v>
      </c>
      <c r="I5" s="62"/>
      <c r="J5" s="62"/>
      <c r="K5" s="62"/>
      <c r="L5" s="62"/>
      <c r="M5" s="62"/>
    </row>
    <row r="6" spans="1:16" ht="4.5" customHeight="1" x14ac:dyDescent="0.35"/>
    <row r="7" spans="1:16" x14ac:dyDescent="0.35">
      <c r="A7" t="s">
        <v>39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</row>
    <row r="8" spans="1:16" x14ac:dyDescent="0.35">
      <c r="A8" t="s">
        <v>6</v>
      </c>
      <c r="H8" s="5" t="s">
        <v>21</v>
      </c>
    </row>
    <row r="9" spans="1:16" x14ac:dyDescent="0.35">
      <c r="A9" t="s">
        <v>28</v>
      </c>
      <c r="B9" s="56" t="s">
        <v>33</v>
      </c>
      <c r="C9" s="56"/>
      <c r="D9" s="56"/>
      <c r="E9" s="56"/>
      <c r="F9" s="56"/>
      <c r="G9" s="56"/>
      <c r="H9" s="60" t="s">
        <v>34</v>
      </c>
      <c r="I9" s="60"/>
      <c r="J9" s="60"/>
      <c r="K9" s="60"/>
      <c r="L9" s="60"/>
      <c r="M9" s="60"/>
    </row>
    <row r="10" spans="1:16" x14ac:dyDescent="0.35">
      <c r="B10" s="4">
        <v>-6</v>
      </c>
      <c r="C10" s="4">
        <v>-5</v>
      </c>
      <c r="D10" s="4">
        <v>-4</v>
      </c>
      <c r="E10" s="4">
        <v>-3</v>
      </c>
      <c r="F10" s="4">
        <v>-2</v>
      </c>
      <c r="G10" s="4">
        <v>-1</v>
      </c>
      <c r="H10" s="6">
        <v>0</v>
      </c>
      <c r="I10" s="6">
        <v>1</v>
      </c>
      <c r="J10" s="6">
        <v>2</v>
      </c>
      <c r="K10" s="6">
        <v>3</v>
      </c>
      <c r="L10" s="6">
        <v>4</v>
      </c>
      <c r="M10" s="6">
        <v>5</v>
      </c>
    </row>
    <row r="11" spans="1:16" x14ac:dyDescent="0.35">
      <c r="A11" t="s">
        <v>40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6" x14ac:dyDescent="0.35">
      <c r="A12" t="s">
        <v>6</v>
      </c>
      <c r="L12" s="5" t="s">
        <v>25</v>
      </c>
    </row>
    <row r="13" spans="1:16" x14ac:dyDescent="0.35">
      <c r="A13" t="s">
        <v>28</v>
      </c>
      <c r="F13" s="56" t="s">
        <v>32</v>
      </c>
      <c r="G13" s="56"/>
      <c r="H13" s="56"/>
      <c r="I13" s="56"/>
      <c r="J13" s="56"/>
      <c r="K13" s="56"/>
      <c r="L13" s="57" t="s">
        <v>31</v>
      </c>
      <c r="M13" s="58"/>
      <c r="N13" s="58"/>
      <c r="O13" s="58"/>
      <c r="P13" s="58"/>
    </row>
    <row r="14" spans="1:16" x14ac:dyDescent="0.35">
      <c r="F14" s="4">
        <v>-6</v>
      </c>
      <c r="G14" s="4">
        <v>-5</v>
      </c>
      <c r="H14" s="4">
        <v>-4</v>
      </c>
      <c r="I14" s="4">
        <v>-3</v>
      </c>
      <c r="J14" s="4">
        <v>-2</v>
      </c>
      <c r="K14" s="4">
        <v>-1</v>
      </c>
      <c r="L14" s="6">
        <v>0</v>
      </c>
      <c r="M14" s="6">
        <v>1</v>
      </c>
      <c r="N14" s="6">
        <v>2</v>
      </c>
      <c r="O14" s="6">
        <v>3</v>
      </c>
      <c r="P14" s="6">
        <v>4</v>
      </c>
    </row>
    <row r="18" spans="1:13" x14ac:dyDescent="0.35">
      <c r="A18" t="s">
        <v>35</v>
      </c>
      <c r="B18" s="4">
        <v>-6</v>
      </c>
      <c r="C18" s="4">
        <v>-5</v>
      </c>
      <c r="D18" s="4">
        <v>-4</v>
      </c>
      <c r="E18" s="4">
        <v>-3</v>
      </c>
      <c r="F18" s="4">
        <v>-2</v>
      </c>
      <c r="G18" s="4">
        <v>-1</v>
      </c>
      <c r="H18" s="6">
        <v>0</v>
      </c>
      <c r="I18" s="6">
        <v>1</v>
      </c>
      <c r="J18" s="6">
        <v>2</v>
      </c>
      <c r="K18" s="6">
        <v>3</v>
      </c>
      <c r="L18" s="6">
        <v>4</v>
      </c>
      <c r="M18" s="6">
        <v>5</v>
      </c>
    </row>
    <row r="19" spans="1:13" x14ac:dyDescent="0.35">
      <c r="A19" t="s">
        <v>39</v>
      </c>
      <c r="B19" s="56" t="s">
        <v>38</v>
      </c>
      <c r="C19" s="56"/>
      <c r="D19" s="56"/>
      <c r="E19" s="56"/>
      <c r="F19" s="56"/>
      <c r="G19" s="56"/>
      <c r="H19" s="60" t="s">
        <v>36</v>
      </c>
      <c r="I19" s="60"/>
      <c r="J19" s="60"/>
      <c r="K19" s="60"/>
      <c r="L19" s="60"/>
      <c r="M19" s="60"/>
    </row>
    <row r="20" spans="1:13" x14ac:dyDescent="0.35">
      <c r="A20" t="s">
        <v>40</v>
      </c>
      <c r="B20" s="56" t="s">
        <v>38</v>
      </c>
      <c r="C20" s="56"/>
      <c r="D20" s="56"/>
      <c r="E20" s="56"/>
      <c r="F20" s="56"/>
      <c r="G20" s="56"/>
      <c r="H20" s="57" t="s">
        <v>37</v>
      </c>
      <c r="I20" s="58"/>
      <c r="J20" s="58"/>
      <c r="K20" s="58"/>
      <c r="L20" s="58"/>
    </row>
  </sheetData>
  <mergeCells count="15">
    <mergeCell ref="A2:A3"/>
    <mergeCell ref="B20:G20"/>
    <mergeCell ref="H20:L20"/>
    <mergeCell ref="B2:M2"/>
    <mergeCell ref="N2:P2"/>
    <mergeCell ref="B9:G9"/>
    <mergeCell ref="H9:M9"/>
    <mergeCell ref="B4:P4"/>
    <mergeCell ref="H5:M5"/>
    <mergeCell ref="B7:P7"/>
    <mergeCell ref="B11:P11"/>
    <mergeCell ref="F13:K13"/>
    <mergeCell ref="L13:P13"/>
    <mergeCell ref="B19:G19"/>
    <mergeCell ref="H19:M19"/>
  </mergeCells>
  <pageMargins left="0.7" right="0.7" top="0.75" bottom="0.75" header="0.3" footer="0.3"/>
  <pageSetup orientation="portrait" r:id="rId1"/>
  <headerFooter>
    <oddHeader>&amp;L&amp;"Calibri"&amp;12&amp;K8E6A00Confidential&amp;1#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0D1D-956F-4373-9BC5-30DAB23522CE}">
  <sheetPr>
    <tabColor theme="5" tint="0.59999389629810485"/>
  </sheetPr>
  <dimension ref="A1:H181"/>
  <sheetViews>
    <sheetView workbookViewId="0">
      <pane ySplit="1" topLeftCell="A2" activePane="bottomLeft" state="frozen"/>
      <selection pane="bottomLeft" activeCell="E56" sqref="E56"/>
    </sheetView>
  </sheetViews>
  <sheetFormatPr defaultRowHeight="14.5" x14ac:dyDescent="0.35"/>
  <cols>
    <col min="3" max="3" width="13.81640625" customWidth="1"/>
    <col min="6" max="6" width="10.7265625" customWidth="1"/>
    <col min="7" max="7" width="13.26953125" customWidth="1"/>
    <col min="8" max="8" width="14.26953125" customWidth="1"/>
  </cols>
  <sheetData>
    <row r="1" spans="1:8" ht="29" x14ac:dyDescent="0.35">
      <c r="A1" s="12" t="s">
        <v>64</v>
      </c>
      <c r="B1" s="12" t="s">
        <v>43</v>
      </c>
      <c r="C1" s="12" t="s">
        <v>45</v>
      </c>
      <c r="D1" s="12" t="s">
        <v>46</v>
      </c>
      <c r="E1" s="12" t="s">
        <v>44</v>
      </c>
      <c r="F1" s="12" t="s">
        <v>47</v>
      </c>
      <c r="G1" s="12" t="s">
        <v>48</v>
      </c>
      <c r="H1" s="12" t="s">
        <v>49</v>
      </c>
    </row>
    <row r="2" spans="1:8" x14ac:dyDescent="0.35">
      <c r="A2" t="s">
        <v>50</v>
      </c>
      <c r="B2">
        <v>202201</v>
      </c>
      <c r="C2">
        <v>0</v>
      </c>
      <c r="D2">
        <v>9</v>
      </c>
      <c r="E2" t="s">
        <v>51</v>
      </c>
      <c r="F2">
        <v>1</v>
      </c>
      <c r="G2">
        <v>135</v>
      </c>
      <c r="H2">
        <v>8</v>
      </c>
    </row>
    <row r="3" spans="1:8" x14ac:dyDescent="0.35">
      <c r="A3" t="s">
        <v>50</v>
      </c>
      <c r="B3">
        <v>202202</v>
      </c>
      <c r="C3">
        <v>0</v>
      </c>
      <c r="D3">
        <v>7</v>
      </c>
      <c r="E3" t="s">
        <v>51</v>
      </c>
      <c r="F3">
        <v>0</v>
      </c>
      <c r="G3">
        <v>0</v>
      </c>
      <c r="H3">
        <v>1</v>
      </c>
    </row>
    <row r="4" spans="1:8" x14ac:dyDescent="0.35">
      <c r="A4" t="s">
        <v>50</v>
      </c>
      <c r="B4">
        <v>202203</v>
      </c>
      <c r="C4">
        <v>0</v>
      </c>
      <c r="D4">
        <v>13</v>
      </c>
      <c r="E4" t="s">
        <v>51</v>
      </c>
      <c r="F4">
        <v>1</v>
      </c>
      <c r="G4">
        <v>176</v>
      </c>
      <c r="H4">
        <v>7</v>
      </c>
    </row>
    <row r="5" spans="1:8" x14ac:dyDescent="0.35">
      <c r="A5" t="s">
        <v>50</v>
      </c>
      <c r="B5">
        <v>202204</v>
      </c>
      <c r="C5">
        <v>0</v>
      </c>
      <c r="D5">
        <v>9</v>
      </c>
      <c r="E5" t="s">
        <v>51</v>
      </c>
      <c r="F5">
        <v>2</v>
      </c>
      <c r="G5">
        <v>0</v>
      </c>
      <c r="H5">
        <v>5</v>
      </c>
    </row>
    <row r="6" spans="1:8" x14ac:dyDescent="0.35">
      <c r="A6" t="s">
        <v>50</v>
      </c>
      <c r="B6">
        <v>202205</v>
      </c>
      <c r="C6">
        <v>0</v>
      </c>
      <c r="D6">
        <v>10</v>
      </c>
      <c r="E6" t="s">
        <v>51</v>
      </c>
      <c r="F6">
        <v>2</v>
      </c>
      <c r="G6">
        <v>0</v>
      </c>
      <c r="H6">
        <v>7</v>
      </c>
    </row>
    <row r="7" spans="1:8" x14ac:dyDescent="0.35">
      <c r="A7" t="s">
        <v>50</v>
      </c>
      <c r="B7">
        <v>202206</v>
      </c>
      <c r="C7">
        <v>0</v>
      </c>
      <c r="D7">
        <v>11</v>
      </c>
      <c r="E7" t="s">
        <v>51</v>
      </c>
      <c r="F7">
        <v>1</v>
      </c>
      <c r="G7">
        <v>0</v>
      </c>
      <c r="H7">
        <v>2</v>
      </c>
    </row>
    <row r="8" spans="1:8" x14ac:dyDescent="0.35">
      <c r="A8" t="s">
        <v>50</v>
      </c>
      <c r="B8">
        <v>202207</v>
      </c>
      <c r="C8" s="9">
        <v>1</v>
      </c>
      <c r="D8">
        <v>2</v>
      </c>
      <c r="E8" t="s">
        <v>51</v>
      </c>
      <c r="F8">
        <v>0</v>
      </c>
      <c r="G8">
        <v>0</v>
      </c>
      <c r="H8">
        <v>5</v>
      </c>
    </row>
    <row r="9" spans="1:8" x14ac:dyDescent="0.35">
      <c r="A9" t="s">
        <v>50</v>
      </c>
      <c r="B9">
        <v>202208</v>
      </c>
      <c r="C9">
        <v>0</v>
      </c>
      <c r="D9">
        <v>0</v>
      </c>
      <c r="E9" t="s">
        <v>51</v>
      </c>
      <c r="F9">
        <v>2</v>
      </c>
      <c r="G9">
        <v>158</v>
      </c>
      <c r="H9">
        <v>8</v>
      </c>
    </row>
    <row r="10" spans="1:8" x14ac:dyDescent="0.35">
      <c r="A10" t="s">
        <v>50</v>
      </c>
      <c r="B10">
        <v>202209</v>
      </c>
      <c r="C10">
        <v>0</v>
      </c>
      <c r="D10">
        <v>30</v>
      </c>
      <c r="E10" t="s">
        <v>51</v>
      </c>
      <c r="F10">
        <v>2</v>
      </c>
      <c r="G10">
        <v>139</v>
      </c>
      <c r="H10">
        <v>7</v>
      </c>
    </row>
    <row r="11" spans="1:8" x14ac:dyDescent="0.35">
      <c r="A11" t="s">
        <v>50</v>
      </c>
      <c r="B11">
        <v>202210</v>
      </c>
      <c r="C11">
        <v>0</v>
      </c>
      <c r="D11">
        <v>14</v>
      </c>
      <c r="E11" t="s">
        <v>51</v>
      </c>
      <c r="F11">
        <v>2</v>
      </c>
      <c r="G11">
        <v>0</v>
      </c>
      <c r="H11">
        <v>2</v>
      </c>
    </row>
    <row r="12" spans="1:8" x14ac:dyDescent="0.35">
      <c r="A12" t="s">
        <v>50</v>
      </c>
      <c r="B12">
        <v>202211</v>
      </c>
      <c r="C12">
        <v>0</v>
      </c>
      <c r="D12">
        <v>24</v>
      </c>
      <c r="E12" t="s">
        <v>51</v>
      </c>
      <c r="F12">
        <v>0</v>
      </c>
      <c r="G12">
        <v>0</v>
      </c>
      <c r="H12">
        <v>4</v>
      </c>
    </row>
    <row r="13" spans="1:8" x14ac:dyDescent="0.35">
      <c r="A13" t="s">
        <v>50</v>
      </c>
      <c r="B13">
        <v>202212</v>
      </c>
      <c r="C13">
        <v>0</v>
      </c>
      <c r="D13">
        <v>30</v>
      </c>
      <c r="E13" t="s">
        <v>51</v>
      </c>
      <c r="F13">
        <v>1</v>
      </c>
      <c r="G13">
        <v>171</v>
      </c>
      <c r="H13">
        <v>0</v>
      </c>
    </row>
    <row r="14" spans="1:8" x14ac:dyDescent="0.35">
      <c r="A14" t="s">
        <v>50</v>
      </c>
      <c r="B14">
        <v>202301</v>
      </c>
      <c r="C14">
        <v>0</v>
      </c>
      <c r="D14">
        <v>30</v>
      </c>
      <c r="E14" t="s">
        <v>51</v>
      </c>
      <c r="F14">
        <v>1</v>
      </c>
      <c r="G14">
        <v>118</v>
      </c>
      <c r="H14">
        <v>1</v>
      </c>
    </row>
    <row r="15" spans="1:8" x14ac:dyDescent="0.35">
      <c r="A15" t="s">
        <v>50</v>
      </c>
      <c r="B15">
        <v>202302</v>
      </c>
      <c r="C15">
        <v>0</v>
      </c>
      <c r="D15">
        <v>16</v>
      </c>
      <c r="E15" t="s">
        <v>51</v>
      </c>
      <c r="F15">
        <v>3</v>
      </c>
      <c r="G15">
        <v>0</v>
      </c>
      <c r="H15">
        <v>0</v>
      </c>
    </row>
    <row r="16" spans="1:8" x14ac:dyDescent="0.35">
      <c r="A16" s="7" t="s">
        <v>50</v>
      </c>
      <c r="B16" s="7">
        <v>202303</v>
      </c>
      <c r="C16" s="7">
        <v>0</v>
      </c>
      <c r="D16" s="7">
        <v>28</v>
      </c>
      <c r="E16" s="7" t="s">
        <v>51</v>
      </c>
      <c r="F16" s="7">
        <v>2</v>
      </c>
      <c r="G16" s="7">
        <v>168</v>
      </c>
      <c r="H16" s="7">
        <v>2</v>
      </c>
    </row>
    <row r="17" spans="1:8" x14ac:dyDescent="0.35">
      <c r="A17" t="s">
        <v>52</v>
      </c>
      <c r="B17">
        <v>202201</v>
      </c>
      <c r="C17">
        <v>0</v>
      </c>
      <c r="D17">
        <v>38</v>
      </c>
      <c r="E17" t="s">
        <v>53</v>
      </c>
      <c r="F17">
        <v>1</v>
      </c>
      <c r="G17">
        <v>0</v>
      </c>
      <c r="H17">
        <v>11</v>
      </c>
    </row>
    <row r="18" spans="1:8" x14ac:dyDescent="0.35">
      <c r="A18" t="s">
        <v>52</v>
      </c>
      <c r="B18">
        <v>202202</v>
      </c>
      <c r="C18">
        <v>0</v>
      </c>
      <c r="D18">
        <v>54</v>
      </c>
      <c r="E18" t="s">
        <v>53</v>
      </c>
      <c r="F18">
        <v>2</v>
      </c>
      <c r="G18">
        <v>0</v>
      </c>
      <c r="H18">
        <v>10</v>
      </c>
    </row>
    <row r="19" spans="1:8" x14ac:dyDescent="0.35">
      <c r="A19" t="s">
        <v>52</v>
      </c>
      <c r="B19">
        <v>202203</v>
      </c>
      <c r="C19">
        <v>0</v>
      </c>
      <c r="D19">
        <v>37</v>
      </c>
      <c r="E19" t="s">
        <v>53</v>
      </c>
      <c r="F19">
        <v>1</v>
      </c>
      <c r="G19">
        <v>0</v>
      </c>
      <c r="H19">
        <v>7</v>
      </c>
    </row>
    <row r="20" spans="1:8" x14ac:dyDescent="0.35">
      <c r="A20" t="s">
        <v>52</v>
      </c>
      <c r="B20">
        <v>202204</v>
      </c>
      <c r="C20">
        <v>0</v>
      </c>
      <c r="D20">
        <v>35</v>
      </c>
      <c r="E20" t="s">
        <v>53</v>
      </c>
      <c r="F20">
        <v>5</v>
      </c>
      <c r="G20">
        <v>909</v>
      </c>
      <c r="H20">
        <v>6</v>
      </c>
    </row>
    <row r="21" spans="1:8" x14ac:dyDescent="0.35">
      <c r="A21" t="s">
        <v>52</v>
      </c>
      <c r="B21">
        <v>202205</v>
      </c>
      <c r="C21">
        <v>0</v>
      </c>
      <c r="D21">
        <v>72</v>
      </c>
      <c r="E21" t="s">
        <v>53</v>
      </c>
      <c r="F21">
        <v>2</v>
      </c>
      <c r="G21">
        <v>737</v>
      </c>
      <c r="H21">
        <v>10</v>
      </c>
    </row>
    <row r="22" spans="1:8" x14ac:dyDescent="0.35">
      <c r="A22" t="s">
        <v>52</v>
      </c>
      <c r="B22">
        <v>202206</v>
      </c>
      <c r="C22">
        <v>0</v>
      </c>
      <c r="D22">
        <v>53</v>
      </c>
      <c r="E22" t="s">
        <v>53</v>
      </c>
      <c r="F22">
        <v>3</v>
      </c>
      <c r="G22">
        <v>740</v>
      </c>
      <c r="H22">
        <v>17</v>
      </c>
    </row>
    <row r="23" spans="1:8" x14ac:dyDescent="0.35">
      <c r="A23" t="s">
        <v>52</v>
      </c>
      <c r="B23">
        <v>202207</v>
      </c>
      <c r="C23">
        <v>0</v>
      </c>
      <c r="D23">
        <v>13</v>
      </c>
      <c r="E23" t="s">
        <v>53</v>
      </c>
      <c r="F23">
        <v>0</v>
      </c>
      <c r="G23">
        <v>0</v>
      </c>
      <c r="H23">
        <v>16</v>
      </c>
    </row>
    <row r="24" spans="1:8" x14ac:dyDescent="0.35">
      <c r="A24" t="s">
        <v>52</v>
      </c>
      <c r="B24">
        <v>202208</v>
      </c>
      <c r="C24">
        <v>0</v>
      </c>
      <c r="D24">
        <v>16</v>
      </c>
      <c r="E24" t="s">
        <v>53</v>
      </c>
      <c r="F24">
        <v>6</v>
      </c>
      <c r="G24">
        <v>564</v>
      </c>
      <c r="H24">
        <v>15</v>
      </c>
    </row>
    <row r="25" spans="1:8" x14ac:dyDescent="0.35">
      <c r="A25" t="s">
        <v>52</v>
      </c>
      <c r="B25">
        <v>202209</v>
      </c>
      <c r="C25">
        <v>0</v>
      </c>
      <c r="D25">
        <v>63</v>
      </c>
      <c r="E25" t="s">
        <v>53</v>
      </c>
      <c r="F25">
        <v>3</v>
      </c>
      <c r="G25">
        <v>0</v>
      </c>
      <c r="H25">
        <v>11</v>
      </c>
    </row>
    <row r="26" spans="1:8" x14ac:dyDescent="0.35">
      <c r="A26" t="s">
        <v>52</v>
      </c>
      <c r="B26">
        <v>202210</v>
      </c>
      <c r="C26">
        <v>0</v>
      </c>
      <c r="D26">
        <v>47</v>
      </c>
      <c r="E26" t="s">
        <v>53</v>
      </c>
      <c r="F26">
        <v>0</v>
      </c>
      <c r="G26">
        <v>0</v>
      </c>
      <c r="H26">
        <v>20</v>
      </c>
    </row>
    <row r="27" spans="1:8" x14ac:dyDescent="0.35">
      <c r="A27" t="s">
        <v>52</v>
      </c>
      <c r="B27">
        <v>202211</v>
      </c>
      <c r="C27" s="9">
        <v>1</v>
      </c>
      <c r="D27">
        <v>99</v>
      </c>
      <c r="E27" t="s">
        <v>53</v>
      </c>
      <c r="F27">
        <v>4</v>
      </c>
      <c r="G27">
        <v>0</v>
      </c>
      <c r="H27">
        <v>6</v>
      </c>
    </row>
    <row r="28" spans="1:8" x14ac:dyDescent="0.35">
      <c r="A28" t="s">
        <v>52</v>
      </c>
      <c r="B28">
        <v>202212</v>
      </c>
      <c r="C28">
        <v>0</v>
      </c>
      <c r="D28">
        <v>27</v>
      </c>
      <c r="E28" t="s">
        <v>53</v>
      </c>
      <c r="F28">
        <v>4</v>
      </c>
      <c r="G28">
        <v>593</v>
      </c>
      <c r="H28">
        <v>17</v>
      </c>
    </row>
    <row r="29" spans="1:8" x14ac:dyDescent="0.35">
      <c r="A29" t="s">
        <v>52</v>
      </c>
      <c r="B29">
        <v>202301</v>
      </c>
      <c r="C29">
        <v>0</v>
      </c>
      <c r="D29">
        <v>71</v>
      </c>
      <c r="E29" t="s">
        <v>53</v>
      </c>
      <c r="F29">
        <v>6</v>
      </c>
      <c r="G29">
        <v>0</v>
      </c>
      <c r="H29">
        <v>18</v>
      </c>
    </row>
    <row r="30" spans="1:8" x14ac:dyDescent="0.35">
      <c r="A30" t="s">
        <v>52</v>
      </c>
      <c r="B30">
        <v>202302</v>
      </c>
      <c r="C30">
        <v>0</v>
      </c>
      <c r="D30">
        <v>44</v>
      </c>
      <c r="E30" t="s">
        <v>53</v>
      </c>
      <c r="F30">
        <v>0</v>
      </c>
      <c r="G30">
        <v>0</v>
      </c>
      <c r="H30">
        <v>11</v>
      </c>
    </row>
    <row r="31" spans="1:8" x14ac:dyDescent="0.35">
      <c r="A31" s="7" t="s">
        <v>52</v>
      </c>
      <c r="B31" s="7">
        <v>202303</v>
      </c>
      <c r="C31" s="7">
        <v>0</v>
      </c>
      <c r="D31" s="7">
        <v>110</v>
      </c>
      <c r="E31" s="7" t="s">
        <v>53</v>
      </c>
      <c r="F31" s="7">
        <v>4</v>
      </c>
      <c r="G31" s="7">
        <v>567</v>
      </c>
      <c r="H31" s="7">
        <v>17</v>
      </c>
    </row>
    <row r="32" spans="1:8" x14ac:dyDescent="0.35">
      <c r="A32" t="s">
        <v>54</v>
      </c>
      <c r="B32">
        <v>202201</v>
      </c>
      <c r="C32">
        <v>0</v>
      </c>
      <c r="D32">
        <v>12</v>
      </c>
      <c r="E32" t="s">
        <v>51</v>
      </c>
      <c r="F32">
        <v>2</v>
      </c>
      <c r="G32">
        <v>166</v>
      </c>
      <c r="H32">
        <v>8</v>
      </c>
    </row>
    <row r="33" spans="1:8" x14ac:dyDescent="0.35">
      <c r="A33" t="s">
        <v>54</v>
      </c>
      <c r="B33">
        <v>202202</v>
      </c>
      <c r="C33">
        <v>0</v>
      </c>
      <c r="D33">
        <v>5</v>
      </c>
      <c r="E33" t="s">
        <v>51</v>
      </c>
      <c r="F33">
        <v>3</v>
      </c>
      <c r="G33">
        <v>0</v>
      </c>
      <c r="H33">
        <v>2</v>
      </c>
    </row>
    <row r="34" spans="1:8" x14ac:dyDescent="0.35">
      <c r="A34" t="s">
        <v>54</v>
      </c>
      <c r="B34">
        <v>202203</v>
      </c>
      <c r="C34">
        <v>0</v>
      </c>
      <c r="D34">
        <v>7</v>
      </c>
      <c r="E34" t="s">
        <v>51</v>
      </c>
      <c r="F34">
        <v>0</v>
      </c>
      <c r="G34">
        <v>0</v>
      </c>
      <c r="H34">
        <v>4</v>
      </c>
    </row>
    <row r="35" spans="1:8" x14ac:dyDescent="0.35">
      <c r="A35" t="s">
        <v>54</v>
      </c>
      <c r="B35">
        <v>202204</v>
      </c>
      <c r="C35">
        <v>0</v>
      </c>
      <c r="D35">
        <v>13</v>
      </c>
      <c r="E35" t="s">
        <v>51</v>
      </c>
      <c r="F35">
        <v>3</v>
      </c>
      <c r="G35">
        <v>148</v>
      </c>
      <c r="H35">
        <v>4</v>
      </c>
    </row>
    <row r="36" spans="1:8" x14ac:dyDescent="0.35">
      <c r="A36" t="s">
        <v>54</v>
      </c>
      <c r="B36">
        <v>202205</v>
      </c>
      <c r="C36">
        <v>0</v>
      </c>
      <c r="D36">
        <v>11</v>
      </c>
      <c r="E36" t="s">
        <v>51</v>
      </c>
      <c r="F36">
        <v>2</v>
      </c>
      <c r="G36">
        <v>180</v>
      </c>
      <c r="H36">
        <v>7</v>
      </c>
    </row>
    <row r="37" spans="1:8" x14ac:dyDescent="0.35">
      <c r="A37" t="s">
        <v>54</v>
      </c>
      <c r="B37">
        <v>202206</v>
      </c>
      <c r="C37">
        <v>0</v>
      </c>
      <c r="D37">
        <v>0</v>
      </c>
      <c r="E37" t="s">
        <v>51</v>
      </c>
      <c r="F37">
        <v>1</v>
      </c>
      <c r="G37">
        <v>127</v>
      </c>
      <c r="H37">
        <v>3</v>
      </c>
    </row>
    <row r="38" spans="1:8" x14ac:dyDescent="0.35">
      <c r="A38" t="s">
        <v>54</v>
      </c>
      <c r="B38">
        <v>202207</v>
      </c>
      <c r="C38" s="8">
        <v>0</v>
      </c>
      <c r="D38">
        <v>7</v>
      </c>
      <c r="E38" t="s">
        <v>51</v>
      </c>
      <c r="F38">
        <v>3</v>
      </c>
      <c r="G38">
        <v>0</v>
      </c>
      <c r="H38">
        <v>6</v>
      </c>
    </row>
    <row r="39" spans="1:8" x14ac:dyDescent="0.35">
      <c r="A39" t="s">
        <v>54</v>
      </c>
      <c r="B39">
        <v>202208</v>
      </c>
      <c r="C39">
        <v>0</v>
      </c>
      <c r="D39">
        <v>1</v>
      </c>
      <c r="E39" t="s">
        <v>51</v>
      </c>
      <c r="F39">
        <v>3</v>
      </c>
      <c r="G39">
        <v>127</v>
      </c>
      <c r="H39">
        <v>5</v>
      </c>
    </row>
    <row r="40" spans="1:8" x14ac:dyDescent="0.35">
      <c r="A40" t="s">
        <v>54</v>
      </c>
      <c r="B40">
        <v>202209</v>
      </c>
      <c r="C40">
        <v>0</v>
      </c>
      <c r="D40">
        <v>1</v>
      </c>
      <c r="E40" t="s">
        <v>51</v>
      </c>
      <c r="F40">
        <v>0</v>
      </c>
      <c r="G40">
        <v>0</v>
      </c>
      <c r="H40">
        <v>3</v>
      </c>
    </row>
    <row r="41" spans="1:8" x14ac:dyDescent="0.35">
      <c r="A41" t="s">
        <v>54</v>
      </c>
      <c r="B41">
        <v>202210</v>
      </c>
      <c r="C41">
        <v>0</v>
      </c>
      <c r="D41">
        <v>10</v>
      </c>
      <c r="E41" t="s">
        <v>51</v>
      </c>
      <c r="F41">
        <v>2</v>
      </c>
      <c r="G41">
        <v>0</v>
      </c>
      <c r="H41">
        <v>1</v>
      </c>
    </row>
    <row r="42" spans="1:8" x14ac:dyDescent="0.35">
      <c r="A42" t="s">
        <v>54</v>
      </c>
      <c r="B42">
        <v>202211</v>
      </c>
      <c r="C42">
        <v>0</v>
      </c>
      <c r="D42">
        <v>2</v>
      </c>
      <c r="E42" t="s">
        <v>51</v>
      </c>
      <c r="F42">
        <v>0</v>
      </c>
      <c r="G42">
        <v>0</v>
      </c>
      <c r="H42">
        <v>6</v>
      </c>
    </row>
    <row r="43" spans="1:8" x14ac:dyDescent="0.35">
      <c r="A43" t="s">
        <v>54</v>
      </c>
      <c r="B43">
        <v>202212</v>
      </c>
      <c r="C43">
        <v>0</v>
      </c>
      <c r="D43">
        <v>9</v>
      </c>
      <c r="E43" t="s">
        <v>51</v>
      </c>
      <c r="F43">
        <v>3</v>
      </c>
      <c r="G43">
        <v>130</v>
      </c>
      <c r="H43">
        <v>2</v>
      </c>
    </row>
    <row r="44" spans="1:8" x14ac:dyDescent="0.35">
      <c r="A44" t="s">
        <v>54</v>
      </c>
      <c r="B44">
        <v>202301</v>
      </c>
      <c r="C44">
        <v>0</v>
      </c>
      <c r="D44">
        <v>11</v>
      </c>
      <c r="E44" t="s">
        <v>51</v>
      </c>
      <c r="F44">
        <v>0</v>
      </c>
      <c r="G44">
        <v>0</v>
      </c>
      <c r="H44">
        <v>5</v>
      </c>
    </row>
    <row r="45" spans="1:8" x14ac:dyDescent="0.35">
      <c r="A45" t="s">
        <v>54</v>
      </c>
      <c r="B45">
        <v>202302</v>
      </c>
      <c r="C45">
        <v>0</v>
      </c>
      <c r="D45">
        <v>15</v>
      </c>
      <c r="E45" t="s">
        <v>51</v>
      </c>
      <c r="F45">
        <v>0</v>
      </c>
      <c r="G45">
        <v>0</v>
      </c>
      <c r="H45">
        <v>5</v>
      </c>
    </row>
    <row r="46" spans="1:8" x14ac:dyDescent="0.35">
      <c r="A46" s="7" t="s">
        <v>54</v>
      </c>
      <c r="B46" s="7">
        <v>202303</v>
      </c>
      <c r="C46" s="7">
        <v>0</v>
      </c>
      <c r="D46" s="7">
        <v>5</v>
      </c>
      <c r="E46" s="7" t="s">
        <v>51</v>
      </c>
      <c r="F46" s="7">
        <v>1</v>
      </c>
      <c r="G46" s="7">
        <v>0</v>
      </c>
      <c r="H46" s="7">
        <v>6</v>
      </c>
    </row>
    <row r="47" spans="1:8" x14ac:dyDescent="0.35">
      <c r="A47" t="s">
        <v>55</v>
      </c>
      <c r="B47">
        <v>202201</v>
      </c>
      <c r="C47">
        <v>0</v>
      </c>
      <c r="D47">
        <v>12</v>
      </c>
      <c r="E47" t="s">
        <v>51</v>
      </c>
      <c r="F47">
        <v>1</v>
      </c>
      <c r="G47">
        <v>0</v>
      </c>
      <c r="H47">
        <v>1</v>
      </c>
    </row>
    <row r="48" spans="1:8" x14ac:dyDescent="0.35">
      <c r="A48" t="s">
        <v>55</v>
      </c>
      <c r="B48">
        <v>202202</v>
      </c>
      <c r="C48">
        <v>0</v>
      </c>
      <c r="D48">
        <v>10</v>
      </c>
      <c r="E48" t="s">
        <v>51</v>
      </c>
      <c r="F48">
        <v>0</v>
      </c>
      <c r="G48">
        <v>0</v>
      </c>
      <c r="H48">
        <v>1</v>
      </c>
    </row>
    <row r="49" spans="1:8" x14ac:dyDescent="0.35">
      <c r="A49" t="s">
        <v>55</v>
      </c>
      <c r="B49">
        <v>202203</v>
      </c>
      <c r="C49">
        <v>0</v>
      </c>
      <c r="D49">
        <v>9</v>
      </c>
      <c r="E49" t="s">
        <v>51</v>
      </c>
      <c r="F49">
        <v>0</v>
      </c>
      <c r="G49">
        <v>0</v>
      </c>
      <c r="H49">
        <v>6</v>
      </c>
    </row>
    <row r="50" spans="1:8" x14ac:dyDescent="0.35">
      <c r="A50" t="s">
        <v>55</v>
      </c>
      <c r="B50">
        <v>202204</v>
      </c>
      <c r="C50">
        <v>0</v>
      </c>
      <c r="D50">
        <v>11</v>
      </c>
      <c r="E50" t="s">
        <v>51</v>
      </c>
      <c r="F50">
        <v>1</v>
      </c>
      <c r="G50">
        <v>0</v>
      </c>
      <c r="H50">
        <v>7</v>
      </c>
    </row>
    <row r="51" spans="1:8" x14ac:dyDescent="0.35">
      <c r="A51" t="s">
        <v>55</v>
      </c>
      <c r="B51">
        <v>202205</v>
      </c>
      <c r="C51">
        <v>0</v>
      </c>
      <c r="D51">
        <v>5</v>
      </c>
      <c r="E51" t="s">
        <v>51</v>
      </c>
      <c r="F51">
        <v>1</v>
      </c>
      <c r="G51">
        <v>0</v>
      </c>
      <c r="H51">
        <v>5</v>
      </c>
    </row>
    <row r="52" spans="1:8" x14ac:dyDescent="0.35">
      <c r="A52" t="s">
        <v>55</v>
      </c>
      <c r="B52">
        <v>202206</v>
      </c>
      <c r="C52">
        <v>0</v>
      </c>
      <c r="D52">
        <v>0</v>
      </c>
      <c r="E52" t="s">
        <v>51</v>
      </c>
      <c r="F52">
        <v>2</v>
      </c>
      <c r="G52">
        <v>142</v>
      </c>
      <c r="H52">
        <v>8</v>
      </c>
    </row>
    <row r="53" spans="1:8" x14ac:dyDescent="0.35">
      <c r="A53" t="s">
        <v>55</v>
      </c>
      <c r="B53">
        <v>202207</v>
      </c>
      <c r="C53" s="8">
        <v>0</v>
      </c>
      <c r="D53">
        <v>0</v>
      </c>
      <c r="E53" t="s">
        <v>51</v>
      </c>
      <c r="F53">
        <v>0</v>
      </c>
      <c r="G53">
        <v>0</v>
      </c>
      <c r="H53">
        <v>5</v>
      </c>
    </row>
    <row r="54" spans="1:8" x14ac:dyDescent="0.35">
      <c r="A54" t="s">
        <v>55</v>
      </c>
      <c r="B54">
        <v>202208</v>
      </c>
      <c r="C54">
        <v>0</v>
      </c>
      <c r="D54">
        <v>13</v>
      </c>
      <c r="E54" t="s">
        <v>51</v>
      </c>
      <c r="F54">
        <v>3</v>
      </c>
      <c r="G54">
        <v>162</v>
      </c>
      <c r="H54">
        <v>6</v>
      </c>
    </row>
    <row r="55" spans="1:8" x14ac:dyDescent="0.35">
      <c r="A55" t="s">
        <v>55</v>
      </c>
      <c r="B55">
        <v>202209</v>
      </c>
      <c r="C55">
        <v>0</v>
      </c>
      <c r="D55">
        <v>1</v>
      </c>
      <c r="E55" t="s">
        <v>51</v>
      </c>
      <c r="F55">
        <v>1</v>
      </c>
      <c r="G55">
        <v>191</v>
      </c>
      <c r="H55">
        <v>6</v>
      </c>
    </row>
    <row r="56" spans="1:8" x14ac:dyDescent="0.35">
      <c r="A56" t="s">
        <v>55</v>
      </c>
      <c r="B56">
        <v>202210</v>
      </c>
      <c r="C56">
        <v>0</v>
      </c>
      <c r="D56">
        <v>4</v>
      </c>
      <c r="E56" t="s">
        <v>51</v>
      </c>
      <c r="F56">
        <v>1</v>
      </c>
      <c r="G56">
        <v>0</v>
      </c>
      <c r="H56">
        <v>0</v>
      </c>
    </row>
    <row r="57" spans="1:8" x14ac:dyDescent="0.35">
      <c r="A57" t="s">
        <v>55</v>
      </c>
      <c r="B57">
        <v>202211</v>
      </c>
      <c r="C57">
        <v>0</v>
      </c>
      <c r="D57">
        <v>11</v>
      </c>
      <c r="E57" t="s">
        <v>51</v>
      </c>
      <c r="F57">
        <v>0</v>
      </c>
      <c r="G57">
        <v>0</v>
      </c>
      <c r="H57">
        <v>2</v>
      </c>
    </row>
    <row r="58" spans="1:8" x14ac:dyDescent="0.35">
      <c r="A58" t="s">
        <v>55</v>
      </c>
      <c r="B58">
        <v>202212</v>
      </c>
      <c r="C58">
        <v>0</v>
      </c>
      <c r="D58">
        <v>13</v>
      </c>
      <c r="E58" t="s">
        <v>51</v>
      </c>
      <c r="F58">
        <v>1</v>
      </c>
      <c r="G58">
        <v>121</v>
      </c>
      <c r="H58">
        <v>0</v>
      </c>
    </row>
    <row r="59" spans="1:8" x14ac:dyDescent="0.35">
      <c r="A59" t="s">
        <v>55</v>
      </c>
      <c r="B59">
        <v>202301</v>
      </c>
      <c r="C59">
        <v>0</v>
      </c>
      <c r="D59">
        <v>4</v>
      </c>
      <c r="E59" t="s">
        <v>51</v>
      </c>
      <c r="F59">
        <v>0</v>
      </c>
      <c r="G59">
        <v>0</v>
      </c>
      <c r="H59">
        <v>7</v>
      </c>
    </row>
    <row r="60" spans="1:8" x14ac:dyDescent="0.35">
      <c r="A60" t="s">
        <v>55</v>
      </c>
      <c r="B60">
        <v>202302</v>
      </c>
      <c r="C60">
        <v>0</v>
      </c>
      <c r="D60">
        <v>7</v>
      </c>
      <c r="E60" t="s">
        <v>51</v>
      </c>
      <c r="F60">
        <v>3</v>
      </c>
      <c r="G60">
        <v>150</v>
      </c>
      <c r="H60">
        <v>0</v>
      </c>
    </row>
    <row r="61" spans="1:8" x14ac:dyDescent="0.35">
      <c r="A61" s="7" t="s">
        <v>55</v>
      </c>
      <c r="B61" s="7">
        <v>202303</v>
      </c>
      <c r="C61" s="7">
        <v>0</v>
      </c>
      <c r="D61" s="7">
        <v>3</v>
      </c>
      <c r="E61" s="7" t="s">
        <v>51</v>
      </c>
      <c r="F61" s="7">
        <v>0</v>
      </c>
      <c r="G61" s="7">
        <v>0</v>
      </c>
      <c r="H61" s="7">
        <v>0</v>
      </c>
    </row>
    <row r="62" spans="1:8" x14ac:dyDescent="0.35">
      <c r="A62" t="s">
        <v>56</v>
      </c>
      <c r="B62">
        <v>202201</v>
      </c>
      <c r="C62">
        <v>0</v>
      </c>
      <c r="D62">
        <v>9</v>
      </c>
      <c r="E62" t="s">
        <v>51</v>
      </c>
      <c r="F62">
        <v>3</v>
      </c>
      <c r="G62">
        <v>0</v>
      </c>
      <c r="H62">
        <v>2</v>
      </c>
    </row>
    <row r="63" spans="1:8" x14ac:dyDescent="0.35">
      <c r="A63" t="s">
        <v>56</v>
      </c>
      <c r="B63">
        <v>202202</v>
      </c>
      <c r="C63">
        <v>0</v>
      </c>
      <c r="D63">
        <v>3</v>
      </c>
      <c r="E63" t="s">
        <v>51</v>
      </c>
      <c r="F63">
        <v>0</v>
      </c>
      <c r="G63">
        <v>0</v>
      </c>
      <c r="H63">
        <v>1</v>
      </c>
    </row>
    <row r="64" spans="1:8" x14ac:dyDescent="0.35">
      <c r="A64" t="s">
        <v>56</v>
      </c>
      <c r="B64">
        <v>202203</v>
      </c>
      <c r="C64">
        <v>0</v>
      </c>
      <c r="D64">
        <v>1</v>
      </c>
      <c r="E64" t="s">
        <v>51</v>
      </c>
      <c r="F64">
        <v>2</v>
      </c>
      <c r="G64">
        <v>185</v>
      </c>
      <c r="H64">
        <v>2</v>
      </c>
    </row>
    <row r="65" spans="1:8" x14ac:dyDescent="0.35">
      <c r="A65" t="s">
        <v>56</v>
      </c>
      <c r="B65">
        <v>202204</v>
      </c>
      <c r="C65">
        <v>0</v>
      </c>
      <c r="D65">
        <v>2</v>
      </c>
      <c r="E65" t="s">
        <v>51</v>
      </c>
      <c r="F65">
        <v>0</v>
      </c>
      <c r="G65">
        <v>0</v>
      </c>
      <c r="H65">
        <v>1</v>
      </c>
    </row>
    <row r="66" spans="1:8" x14ac:dyDescent="0.35">
      <c r="A66" t="s">
        <v>56</v>
      </c>
      <c r="B66">
        <v>202205</v>
      </c>
      <c r="C66">
        <v>0</v>
      </c>
      <c r="D66">
        <v>8</v>
      </c>
      <c r="E66" t="s">
        <v>51</v>
      </c>
      <c r="F66">
        <v>2</v>
      </c>
      <c r="G66">
        <v>0</v>
      </c>
      <c r="H66">
        <v>5</v>
      </c>
    </row>
    <row r="67" spans="1:8" x14ac:dyDescent="0.35">
      <c r="A67" t="s">
        <v>56</v>
      </c>
      <c r="B67">
        <v>202206</v>
      </c>
      <c r="C67">
        <v>0</v>
      </c>
      <c r="D67">
        <v>11</v>
      </c>
      <c r="E67" t="s">
        <v>51</v>
      </c>
      <c r="F67">
        <v>3</v>
      </c>
      <c r="G67">
        <v>0</v>
      </c>
      <c r="H67">
        <v>2</v>
      </c>
    </row>
    <row r="68" spans="1:8" x14ac:dyDescent="0.35">
      <c r="A68" t="s">
        <v>56</v>
      </c>
      <c r="B68">
        <v>202207</v>
      </c>
      <c r="C68" s="8">
        <v>0</v>
      </c>
      <c r="D68">
        <v>3</v>
      </c>
      <c r="E68" t="s">
        <v>51</v>
      </c>
      <c r="F68">
        <v>2</v>
      </c>
      <c r="G68">
        <v>158</v>
      </c>
      <c r="H68">
        <v>7</v>
      </c>
    </row>
    <row r="69" spans="1:8" x14ac:dyDescent="0.35">
      <c r="A69" t="s">
        <v>56</v>
      </c>
      <c r="B69">
        <v>202208</v>
      </c>
      <c r="C69">
        <v>0</v>
      </c>
      <c r="D69">
        <v>6</v>
      </c>
      <c r="E69" t="s">
        <v>51</v>
      </c>
      <c r="F69">
        <v>2</v>
      </c>
      <c r="G69">
        <v>144</v>
      </c>
      <c r="H69">
        <v>7</v>
      </c>
    </row>
    <row r="70" spans="1:8" x14ac:dyDescent="0.35">
      <c r="A70" t="s">
        <v>56</v>
      </c>
      <c r="B70">
        <v>202209</v>
      </c>
      <c r="C70">
        <v>0</v>
      </c>
      <c r="D70">
        <v>0</v>
      </c>
      <c r="E70" t="s">
        <v>51</v>
      </c>
      <c r="F70">
        <v>2</v>
      </c>
      <c r="G70">
        <v>0</v>
      </c>
      <c r="H70">
        <v>3</v>
      </c>
    </row>
    <row r="71" spans="1:8" x14ac:dyDescent="0.35">
      <c r="A71" t="s">
        <v>56</v>
      </c>
      <c r="B71">
        <v>202210</v>
      </c>
      <c r="C71">
        <v>0</v>
      </c>
      <c r="D71">
        <v>9</v>
      </c>
      <c r="E71" t="s">
        <v>51</v>
      </c>
      <c r="F71">
        <v>1</v>
      </c>
      <c r="G71">
        <v>166</v>
      </c>
      <c r="H71">
        <v>1</v>
      </c>
    </row>
    <row r="72" spans="1:8" x14ac:dyDescent="0.35">
      <c r="A72" t="s">
        <v>56</v>
      </c>
      <c r="B72">
        <v>202211</v>
      </c>
      <c r="C72">
        <v>0</v>
      </c>
      <c r="D72">
        <v>10</v>
      </c>
      <c r="E72" t="s">
        <v>51</v>
      </c>
      <c r="F72">
        <v>2</v>
      </c>
      <c r="G72">
        <v>0</v>
      </c>
      <c r="H72">
        <v>4</v>
      </c>
    </row>
    <row r="73" spans="1:8" x14ac:dyDescent="0.35">
      <c r="A73" t="s">
        <v>56</v>
      </c>
      <c r="B73">
        <v>202212</v>
      </c>
      <c r="C73">
        <v>0</v>
      </c>
      <c r="D73">
        <v>7</v>
      </c>
      <c r="E73" t="s">
        <v>51</v>
      </c>
      <c r="F73">
        <v>1</v>
      </c>
      <c r="G73">
        <v>176</v>
      </c>
      <c r="H73">
        <v>7</v>
      </c>
    </row>
    <row r="74" spans="1:8" x14ac:dyDescent="0.35">
      <c r="A74" t="s">
        <v>56</v>
      </c>
      <c r="B74">
        <v>202301</v>
      </c>
      <c r="C74">
        <v>0</v>
      </c>
      <c r="D74">
        <v>1</v>
      </c>
      <c r="E74" t="s">
        <v>51</v>
      </c>
      <c r="F74">
        <v>3</v>
      </c>
      <c r="G74">
        <v>0</v>
      </c>
      <c r="H74">
        <v>5</v>
      </c>
    </row>
    <row r="75" spans="1:8" x14ac:dyDescent="0.35">
      <c r="A75" t="s">
        <v>56</v>
      </c>
      <c r="B75">
        <v>202302</v>
      </c>
      <c r="C75">
        <v>0</v>
      </c>
      <c r="D75">
        <v>9</v>
      </c>
      <c r="E75" t="s">
        <v>51</v>
      </c>
      <c r="F75">
        <v>0</v>
      </c>
      <c r="G75">
        <v>0</v>
      </c>
      <c r="H75">
        <v>8</v>
      </c>
    </row>
    <row r="76" spans="1:8" x14ac:dyDescent="0.35">
      <c r="A76" s="7" t="s">
        <v>56</v>
      </c>
      <c r="B76" s="7">
        <v>202303</v>
      </c>
      <c r="C76" s="7">
        <v>0</v>
      </c>
      <c r="D76" s="7">
        <v>14</v>
      </c>
      <c r="E76" s="7" t="s">
        <v>51</v>
      </c>
      <c r="F76" s="7">
        <v>0</v>
      </c>
      <c r="G76" s="7">
        <v>0</v>
      </c>
      <c r="H76" s="7">
        <v>4</v>
      </c>
    </row>
    <row r="77" spans="1:8" x14ac:dyDescent="0.35">
      <c r="A77" t="s">
        <v>57</v>
      </c>
      <c r="B77">
        <v>202201</v>
      </c>
      <c r="C77">
        <v>0</v>
      </c>
      <c r="D77">
        <v>1</v>
      </c>
      <c r="E77" t="s">
        <v>51</v>
      </c>
      <c r="F77">
        <v>2</v>
      </c>
      <c r="G77">
        <v>186</v>
      </c>
      <c r="H77">
        <v>0</v>
      </c>
    </row>
    <row r="78" spans="1:8" x14ac:dyDescent="0.35">
      <c r="A78" t="s">
        <v>57</v>
      </c>
      <c r="B78">
        <v>202202</v>
      </c>
      <c r="C78">
        <v>0</v>
      </c>
      <c r="D78">
        <v>5</v>
      </c>
      <c r="E78" t="s">
        <v>51</v>
      </c>
      <c r="F78">
        <v>2</v>
      </c>
      <c r="G78">
        <v>0</v>
      </c>
      <c r="H78">
        <v>8</v>
      </c>
    </row>
    <row r="79" spans="1:8" x14ac:dyDescent="0.35">
      <c r="A79" t="s">
        <v>57</v>
      </c>
      <c r="B79">
        <v>202203</v>
      </c>
      <c r="C79">
        <v>0</v>
      </c>
      <c r="D79">
        <v>12</v>
      </c>
      <c r="E79" t="s">
        <v>51</v>
      </c>
      <c r="F79">
        <v>0</v>
      </c>
      <c r="G79">
        <v>0</v>
      </c>
      <c r="H79">
        <v>4</v>
      </c>
    </row>
    <row r="80" spans="1:8" x14ac:dyDescent="0.35">
      <c r="A80" t="s">
        <v>57</v>
      </c>
      <c r="B80">
        <v>202204</v>
      </c>
      <c r="C80">
        <v>0</v>
      </c>
      <c r="D80">
        <v>8</v>
      </c>
      <c r="E80" t="s">
        <v>51</v>
      </c>
      <c r="F80">
        <v>1</v>
      </c>
      <c r="G80">
        <v>0</v>
      </c>
      <c r="H80">
        <v>0</v>
      </c>
    </row>
    <row r="81" spans="1:8" x14ac:dyDescent="0.35">
      <c r="A81" t="s">
        <v>57</v>
      </c>
      <c r="B81">
        <v>202205</v>
      </c>
      <c r="C81">
        <v>0</v>
      </c>
      <c r="D81">
        <v>13</v>
      </c>
      <c r="E81" t="s">
        <v>51</v>
      </c>
      <c r="F81">
        <v>0</v>
      </c>
      <c r="G81">
        <v>0</v>
      </c>
      <c r="H81">
        <v>3</v>
      </c>
    </row>
    <row r="82" spans="1:8" x14ac:dyDescent="0.35">
      <c r="A82" t="s">
        <v>57</v>
      </c>
      <c r="B82">
        <v>202206</v>
      </c>
      <c r="C82">
        <v>0</v>
      </c>
      <c r="D82">
        <v>5</v>
      </c>
      <c r="E82" t="s">
        <v>51</v>
      </c>
      <c r="F82">
        <v>2</v>
      </c>
      <c r="G82">
        <v>0</v>
      </c>
      <c r="H82">
        <v>7</v>
      </c>
    </row>
    <row r="83" spans="1:8" x14ac:dyDescent="0.35">
      <c r="A83" t="s">
        <v>57</v>
      </c>
      <c r="B83">
        <v>202207</v>
      </c>
      <c r="C83" s="8">
        <v>0</v>
      </c>
      <c r="D83">
        <v>4</v>
      </c>
      <c r="E83" t="s">
        <v>51</v>
      </c>
      <c r="F83">
        <v>2</v>
      </c>
      <c r="G83">
        <v>149</v>
      </c>
      <c r="H83">
        <v>4</v>
      </c>
    </row>
    <row r="84" spans="1:8" x14ac:dyDescent="0.35">
      <c r="A84" t="s">
        <v>57</v>
      </c>
      <c r="B84">
        <v>202208</v>
      </c>
      <c r="C84">
        <v>0</v>
      </c>
      <c r="D84">
        <v>12</v>
      </c>
      <c r="E84" t="s">
        <v>51</v>
      </c>
      <c r="F84">
        <v>1</v>
      </c>
      <c r="G84">
        <v>156</v>
      </c>
      <c r="H84">
        <v>8</v>
      </c>
    </row>
    <row r="85" spans="1:8" x14ac:dyDescent="0.35">
      <c r="A85" t="s">
        <v>57</v>
      </c>
      <c r="B85">
        <v>202209</v>
      </c>
      <c r="C85">
        <v>0</v>
      </c>
      <c r="D85">
        <v>15</v>
      </c>
      <c r="E85" t="s">
        <v>51</v>
      </c>
      <c r="F85">
        <v>2</v>
      </c>
      <c r="G85">
        <v>0</v>
      </c>
      <c r="H85">
        <v>6</v>
      </c>
    </row>
    <row r="86" spans="1:8" x14ac:dyDescent="0.35">
      <c r="A86" t="s">
        <v>57</v>
      </c>
      <c r="B86">
        <v>202210</v>
      </c>
      <c r="C86">
        <v>0</v>
      </c>
      <c r="D86">
        <v>13</v>
      </c>
      <c r="E86" t="s">
        <v>51</v>
      </c>
      <c r="F86">
        <v>2</v>
      </c>
      <c r="G86">
        <v>169</v>
      </c>
      <c r="H86">
        <v>0</v>
      </c>
    </row>
    <row r="87" spans="1:8" x14ac:dyDescent="0.35">
      <c r="A87" t="s">
        <v>57</v>
      </c>
      <c r="B87">
        <v>202211</v>
      </c>
      <c r="C87">
        <v>0</v>
      </c>
      <c r="D87">
        <v>13</v>
      </c>
      <c r="E87" t="s">
        <v>51</v>
      </c>
      <c r="F87">
        <v>0</v>
      </c>
      <c r="G87">
        <v>0</v>
      </c>
      <c r="H87">
        <v>6</v>
      </c>
    </row>
    <row r="88" spans="1:8" x14ac:dyDescent="0.35">
      <c r="A88" t="s">
        <v>57</v>
      </c>
      <c r="B88">
        <v>202212</v>
      </c>
      <c r="C88">
        <v>0</v>
      </c>
      <c r="D88">
        <v>14</v>
      </c>
      <c r="E88" t="s">
        <v>51</v>
      </c>
      <c r="F88">
        <v>2</v>
      </c>
      <c r="G88">
        <v>164</v>
      </c>
      <c r="H88">
        <v>3</v>
      </c>
    </row>
    <row r="89" spans="1:8" x14ac:dyDescent="0.35">
      <c r="A89" t="s">
        <v>57</v>
      </c>
      <c r="B89">
        <v>202301</v>
      </c>
      <c r="C89">
        <v>0</v>
      </c>
      <c r="D89">
        <v>8</v>
      </c>
      <c r="E89" t="s">
        <v>51</v>
      </c>
      <c r="F89">
        <v>2</v>
      </c>
      <c r="G89">
        <v>0</v>
      </c>
      <c r="H89">
        <v>1</v>
      </c>
    </row>
    <row r="90" spans="1:8" x14ac:dyDescent="0.35">
      <c r="A90" t="s">
        <v>57</v>
      </c>
      <c r="B90">
        <v>202302</v>
      </c>
      <c r="C90">
        <v>0</v>
      </c>
      <c r="D90">
        <v>1</v>
      </c>
      <c r="E90" t="s">
        <v>51</v>
      </c>
      <c r="F90">
        <v>3</v>
      </c>
      <c r="G90">
        <v>0</v>
      </c>
      <c r="H90">
        <v>6</v>
      </c>
    </row>
    <row r="91" spans="1:8" x14ac:dyDescent="0.35">
      <c r="A91" s="7" t="s">
        <v>57</v>
      </c>
      <c r="B91" s="7">
        <v>202303</v>
      </c>
      <c r="C91" s="7">
        <v>0</v>
      </c>
      <c r="D91" s="7">
        <v>1</v>
      </c>
      <c r="E91" s="7" t="s">
        <v>51</v>
      </c>
      <c r="F91" s="7">
        <v>3</v>
      </c>
      <c r="G91" s="7">
        <v>101</v>
      </c>
      <c r="H91" s="7">
        <v>0</v>
      </c>
    </row>
    <row r="92" spans="1:8" x14ac:dyDescent="0.35">
      <c r="A92" t="s">
        <v>58</v>
      </c>
      <c r="B92">
        <v>202201</v>
      </c>
      <c r="C92">
        <v>0</v>
      </c>
      <c r="D92">
        <v>0</v>
      </c>
      <c r="E92" t="s">
        <v>51</v>
      </c>
      <c r="F92">
        <v>0</v>
      </c>
      <c r="G92">
        <v>0</v>
      </c>
      <c r="H92">
        <v>4</v>
      </c>
    </row>
    <row r="93" spans="1:8" x14ac:dyDescent="0.35">
      <c r="A93" t="s">
        <v>58</v>
      </c>
      <c r="B93">
        <v>202202</v>
      </c>
      <c r="C93">
        <v>0</v>
      </c>
      <c r="D93">
        <v>10</v>
      </c>
      <c r="E93" t="s">
        <v>51</v>
      </c>
      <c r="F93">
        <v>1</v>
      </c>
      <c r="G93">
        <v>161</v>
      </c>
      <c r="H93">
        <v>3</v>
      </c>
    </row>
    <row r="94" spans="1:8" x14ac:dyDescent="0.35">
      <c r="A94" t="s">
        <v>58</v>
      </c>
      <c r="B94">
        <v>202203</v>
      </c>
      <c r="C94">
        <v>0</v>
      </c>
      <c r="D94">
        <v>8</v>
      </c>
      <c r="E94" t="s">
        <v>51</v>
      </c>
      <c r="F94">
        <v>2</v>
      </c>
      <c r="G94">
        <v>0</v>
      </c>
      <c r="H94">
        <v>3</v>
      </c>
    </row>
    <row r="95" spans="1:8" x14ac:dyDescent="0.35">
      <c r="A95" t="s">
        <v>58</v>
      </c>
      <c r="B95">
        <v>202204</v>
      </c>
      <c r="C95">
        <v>0</v>
      </c>
      <c r="D95">
        <v>10</v>
      </c>
      <c r="E95" t="s">
        <v>51</v>
      </c>
      <c r="F95">
        <v>1</v>
      </c>
      <c r="G95">
        <v>0</v>
      </c>
      <c r="H95">
        <v>6</v>
      </c>
    </row>
    <row r="96" spans="1:8" x14ac:dyDescent="0.35">
      <c r="A96" t="s">
        <v>58</v>
      </c>
      <c r="B96">
        <v>202205</v>
      </c>
      <c r="C96">
        <v>0</v>
      </c>
      <c r="D96">
        <v>15</v>
      </c>
      <c r="E96" t="s">
        <v>51</v>
      </c>
      <c r="F96">
        <v>0</v>
      </c>
      <c r="G96">
        <v>0</v>
      </c>
      <c r="H96">
        <v>7</v>
      </c>
    </row>
    <row r="97" spans="1:8" x14ac:dyDescent="0.35">
      <c r="A97" t="s">
        <v>58</v>
      </c>
      <c r="B97">
        <v>202206</v>
      </c>
      <c r="C97">
        <v>0</v>
      </c>
      <c r="D97">
        <v>9</v>
      </c>
      <c r="E97" t="s">
        <v>51</v>
      </c>
      <c r="F97">
        <v>2</v>
      </c>
      <c r="G97">
        <v>164</v>
      </c>
      <c r="H97">
        <v>7</v>
      </c>
    </row>
    <row r="98" spans="1:8" x14ac:dyDescent="0.35">
      <c r="A98" t="s">
        <v>58</v>
      </c>
      <c r="B98">
        <v>202207</v>
      </c>
      <c r="C98" s="8">
        <v>0</v>
      </c>
      <c r="D98">
        <v>12</v>
      </c>
      <c r="E98" t="s">
        <v>51</v>
      </c>
      <c r="F98">
        <v>1</v>
      </c>
      <c r="G98">
        <v>0</v>
      </c>
      <c r="H98">
        <v>5</v>
      </c>
    </row>
    <row r="99" spans="1:8" x14ac:dyDescent="0.35">
      <c r="A99" t="s">
        <v>58</v>
      </c>
      <c r="B99">
        <v>202208</v>
      </c>
      <c r="C99">
        <v>0</v>
      </c>
      <c r="D99">
        <v>3</v>
      </c>
      <c r="E99" t="s">
        <v>51</v>
      </c>
      <c r="F99">
        <v>0</v>
      </c>
      <c r="G99">
        <v>0</v>
      </c>
      <c r="H99">
        <v>5</v>
      </c>
    </row>
    <row r="100" spans="1:8" x14ac:dyDescent="0.35">
      <c r="A100" t="s">
        <v>58</v>
      </c>
      <c r="B100">
        <v>202209</v>
      </c>
      <c r="C100">
        <v>0</v>
      </c>
      <c r="D100">
        <v>14</v>
      </c>
      <c r="E100" t="s">
        <v>51</v>
      </c>
      <c r="F100">
        <v>0</v>
      </c>
      <c r="G100">
        <v>0</v>
      </c>
      <c r="H100">
        <v>1</v>
      </c>
    </row>
    <row r="101" spans="1:8" x14ac:dyDescent="0.35">
      <c r="A101" t="s">
        <v>58</v>
      </c>
      <c r="B101">
        <v>202210</v>
      </c>
      <c r="C101">
        <v>0</v>
      </c>
      <c r="D101">
        <v>0</v>
      </c>
      <c r="E101" t="s">
        <v>51</v>
      </c>
      <c r="F101">
        <v>2</v>
      </c>
      <c r="G101">
        <v>104</v>
      </c>
      <c r="H101">
        <v>7</v>
      </c>
    </row>
    <row r="102" spans="1:8" x14ac:dyDescent="0.35">
      <c r="A102" t="s">
        <v>58</v>
      </c>
      <c r="B102">
        <v>202211</v>
      </c>
      <c r="C102">
        <v>0</v>
      </c>
      <c r="D102">
        <v>13</v>
      </c>
      <c r="E102" t="s">
        <v>51</v>
      </c>
      <c r="F102">
        <v>0</v>
      </c>
      <c r="G102">
        <v>0</v>
      </c>
      <c r="H102">
        <v>4</v>
      </c>
    </row>
    <row r="103" spans="1:8" x14ac:dyDescent="0.35">
      <c r="A103" t="s">
        <v>58</v>
      </c>
      <c r="B103">
        <v>202212</v>
      </c>
      <c r="C103">
        <v>0</v>
      </c>
      <c r="D103">
        <v>2</v>
      </c>
      <c r="E103" t="s">
        <v>51</v>
      </c>
      <c r="F103">
        <v>2</v>
      </c>
      <c r="G103">
        <v>0</v>
      </c>
      <c r="H103">
        <v>6</v>
      </c>
    </row>
    <row r="104" spans="1:8" x14ac:dyDescent="0.35">
      <c r="A104" t="s">
        <v>58</v>
      </c>
      <c r="B104">
        <v>202301</v>
      </c>
      <c r="C104">
        <v>0</v>
      </c>
      <c r="D104">
        <v>14</v>
      </c>
      <c r="E104" t="s">
        <v>51</v>
      </c>
      <c r="F104">
        <v>0</v>
      </c>
      <c r="G104">
        <v>0</v>
      </c>
      <c r="H104">
        <v>4</v>
      </c>
    </row>
    <row r="105" spans="1:8" x14ac:dyDescent="0.35">
      <c r="A105" t="s">
        <v>58</v>
      </c>
      <c r="B105">
        <v>202302</v>
      </c>
      <c r="C105">
        <v>0</v>
      </c>
      <c r="D105">
        <v>15</v>
      </c>
      <c r="E105" t="s">
        <v>51</v>
      </c>
      <c r="F105">
        <v>2</v>
      </c>
      <c r="G105">
        <v>0</v>
      </c>
      <c r="H105">
        <v>6</v>
      </c>
    </row>
    <row r="106" spans="1:8" x14ac:dyDescent="0.35">
      <c r="A106" s="7" t="s">
        <v>58</v>
      </c>
      <c r="B106" s="7">
        <v>202303</v>
      </c>
      <c r="C106" s="7">
        <v>0</v>
      </c>
      <c r="D106" s="7">
        <v>4</v>
      </c>
      <c r="E106" s="7" t="s">
        <v>51</v>
      </c>
      <c r="F106" s="7">
        <v>0</v>
      </c>
      <c r="G106" s="7">
        <v>0</v>
      </c>
      <c r="H106" s="7">
        <v>3</v>
      </c>
    </row>
    <row r="107" spans="1:8" x14ac:dyDescent="0.35">
      <c r="A107" t="s">
        <v>59</v>
      </c>
      <c r="B107">
        <v>202201</v>
      </c>
      <c r="C107">
        <v>0</v>
      </c>
      <c r="D107">
        <v>33</v>
      </c>
      <c r="E107" t="s">
        <v>53</v>
      </c>
      <c r="F107">
        <v>5</v>
      </c>
      <c r="G107">
        <v>0</v>
      </c>
      <c r="H107">
        <v>15</v>
      </c>
    </row>
    <row r="108" spans="1:8" x14ac:dyDescent="0.35">
      <c r="A108" t="s">
        <v>59</v>
      </c>
      <c r="B108">
        <v>202202</v>
      </c>
      <c r="C108">
        <v>0</v>
      </c>
      <c r="D108">
        <v>56</v>
      </c>
      <c r="E108" t="s">
        <v>53</v>
      </c>
      <c r="F108">
        <v>0</v>
      </c>
      <c r="G108">
        <v>0</v>
      </c>
      <c r="H108">
        <v>14</v>
      </c>
    </row>
    <row r="109" spans="1:8" x14ac:dyDescent="0.35">
      <c r="A109" t="s">
        <v>59</v>
      </c>
      <c r="B109">
        <v>202203</v>
      </c>
      <c r="C109">
        <v>0</v>
      </c>
      <c r="D109">
        <v>52</v>
      </c>
      <c r="E109" t="s">
        <v>53</v>
      </c>
      <c r="F109">
        <v>3</v>
      </c>
      <c r="G109">
        <v>0</v>
      </c>
      <c r="H109">
        <v>12</v>
      </c>
    </row>
    <row r="110" spans="1:8" x14ac:dyDescent="0.35">
      <c r="A110" t="s">
        <v>59</v>
      </c>
      <c r="B110">
        <v>202204</v>
      </c>
      <c r="C110">
        <v>0</v>
      </c>
      <c r="D110">
        <v>19</v>
      </c>
      <c r="E110" t="s">
        <v>53</v>
      </c>
      <c r="F110">
        <v>1</v>
      </c>
      <c r="G110">
        <v>0</v>
      </c>
      <c r="H110">
        <v>8</v>
      </c>
    </row>
    <row r="111" spans="1:8" x14ac:dyDescent="0.35">
      <c r="A111" t="s">
        <v>59</v>
      </c>
      <c r="B111">
        <v>202205</v>
      </c>
      <c r="C111">
        <v>0</v>
      </c>
      <c r="D111">
        <v>60</v>
      </c>
      <c r="E111" t="s">
        <v>53</v>
      </c>
      <c r="F111">
        <v>6</v>
      </c>
      <c r="G111">
        <v>510</v>
      </c>
      <c r="H111">
        <v>10</v>
      </c>
    </row>
    <row r="112" spans="1:8" x14ac:dyDescent="0.35">
      <c r="A112" t="s">
        <v>59</v>
      </c>
      <c r="B112">
        <v>202206</v>
      </c>
      <c r="C112">
        <v>0</v>
      </c>
      <c r="D112">
        <v>44</v>
      </c>
      <c r="E112" t="s">
        <v>53</v>
      </c>
      <c r="F112">
        <v>4</v>
      </c>
      <c r="G112">
        <v>500</v>
      </c>
      <c r="H112">
        <v>13</v>
      </c>
    </row>
    <row r="113" spans="1:8" x14ac:dyDescent="0.35">
      <c r="A113" t="s">
        <v>59</v>
      </c>
      <c r="B113">
        <v>202207</v>
      </c>
      <c r="C113">
        <v>0</v>
      </c>
      <c r="D113">
        <v>28</v>
      </c>
      <c r="E113" t="s">
        <v>53</v>
      </c>
      <c r="F113">
        <v>2</v>
      </c>
      <c r="G113">
        <v>0</v>
      </c>
      <c r="H113">
        <v>16</v>
      </c>
    </row>
    <row r="114" spans="1:8" x14ac:dyDescent="0.35">
      <c r="A114" t="s">
        <v>59</v>
      </c>
      <c r="B114">
        <v>202208</v>
      </c>
      <c r="C114">
        <v>0</v>
      </c>
      <c r="D114">
        <v>64</v>
      </c>
      <c r="E114" t="s">
        <v>53</v>
      </c>
      <c r="F114">
        <v>4</v>
      </c>
      <c r="G114">
        <v>615</v>
      </c>
      <c r="H114">
        <v>18</v>
      </c>
    </row>
    <row r="115" spans="1:8" x14ac:dyDescent="0.35">
      <c r="A115" t="s">
        <v>59</v>
      </c>
      <c r="B115">
        <v>202209</v>
      </c>
      <c r="C115">
        <v>0</v>
      </c>
      <c r="D115">
        <v>39</v>
      </c>
      <c r="E115" t="s">
        <v>53</v>
      </c>
      <c r="F115">
        <v>6</v>
      </c>
      <c r="G115">
        <v>518</v>
      </c>
      <c r="H115">
        <v>15</v>
      </c>
    </row>
    <row r="116" spans="1:8" x14ac:dyDescent="0.35">
      <c r="A116" t="s">
        <v>59</v>
      </c>
      <c r="B116">
        <v>202210</v>
      </c>
      <c r="C116">
        <v>0</v>
      </c>
      <c r="D116">
        <v>37</v>
      </c>
      <c r="E116" t="s">
        <v>53</v>
      </c>
      <c r="F116">
        <v>6</v>
      </c>
      <c r="G116">
        <v>0</v>
      </c>
      <c r="H116">
        <v>10</v>
      </c>
    </row>
    <row r="117" spans="1:8" x14ac:dyDescent="0.35">
      <c r="A117" t="s">
        <v>59</v>
      </c>
      <c r="B117">
        <v>202211</v>
      </c>
      <c r="C117" s="10">
        <v>0</v>
      </c>
      <c r="D117" s="11">
        <v>37</v>
      </c>
      <c r="E117" t="s">
        <v>53</v>
      </c>
      <c r="F117">
        <v>4</v>
      </c>
      <c r="G117">
        <v>0</v>
      </c>
      <c r="H117">
        <v>12</v>
      </c>
    </row>
    <row r="118" spans="1:8" x14ac:dyDescent="0.35">
      <c r="A118" t="s">
        <v>59</v>
      </c>
      <c r="B118">
        <v>202212</v>
      </c>
      <c r="C118">
        <v>0</v>
      </c>
      <c r="D118" s="11">
        <v>71</v>
      </c>
      <c r="E118" t="s">
        <v>53</v>
      </c>
      <c r="F118">
        <v>5</v>
      </c>
      <c r="G118">
        <v>774</v>
      </c>
      <c r="H118">
        <v>19</v>
      </c>
    </row>
    <row r="119" spans="1:8" x14ac:dyDescent="0.35">
      <c r="A119" t="s">
        <v>59</v>
      </c>
      <c r="B119">
        <v>202301</v>
      </c>
      <c r="C119">
        <v>0</v>
      </c>
      <c r="D119" s="11">
        <v>13</v>
      </c>
      <c r="E119" t="s">
        <v>53</v>
      </c>
      <c r="F119">
        <v>3</v>
      </c>
      <c r="G119">
        <v>659</v>
      </c>
      <c r="H119">
        <v>20</v>
      </c>
    </row>
    <row r="120" spans="1:8" x14ac:dyDescent="0.35">
      <c r="A120" t="s">
        <v>59</v>
      </c>
      <c r="B120">
        <v>202302</v>
      </c>
      <c r="C120">
        <v>0</v>
      </c>
      <c r="D120" s="11">
        <v>22</v>
      </c>
      <c r="E120" t="s">
        <v>53</v>
      </c>
      <c r="F120">
        <v>0</v>
      </c>
      <c r="G120">
        <v>0</v>
      </c>
      <c r="H120">
        <v>12</v>
      </c>
    </row>
    <row r="121" spans="1:8" x14ac:dyDescent="0.35">
      <c r="A121" s="7" t="s">
        <v>59</v>
      </c>
      <c r="B121" s="7">
        <v>202303</v>
      </c>
      <c r="C121" s="7">
        <v>0</v>
      </c>
      <c r="D121" s="7">
        <v>44</v>
      </c>
      <c r="E121" s="7" t="s">
        <v>53</v>
      </c>
      <c r="F121" s="7">
        <v>6</v>
      </c>
      <c r="G121" s="7">
        <v>0</v>
      </c>
      <c r="H121" s="7">
        <v>7</v>
      </c>
    </row>
    <row r="122" spans="1:8" x14ac:dyDescent="0.35">
      <c r="A122" t="s">
        <v>60</v>
      </c>
      <c r="B122">
        <v>202201</v>
      </c>
      <c r="C122">
        <v>0</v>
      </c>
      <c r="D122">
        <v>14</v>
      </c>
      <c r="E122" t="s">
        <v>53</v>
      </c>
      <c r="F122">
        <v>2</v>
      </c>
      <c r="G122">
        <v>0</v>
      </c>
      <c r="H122">
        <v>10</v>
      </c>
    </row>
    <row r="123" spans="1:8" x14ac:dyDescent="0.35">
      <c r="A123" t="s">
        <v>60</v>
      </c>
      <c r="B123">
        <v>202202</v>
      </c>
      <c r="C123">
        <v>0</v>
      </c>
      <c r="D123">
        <v>32</v>
      </c>
      <c r="E123" t="s">
        <v>53</v>
      </c>
      <c r="F123">
        <v>3</v>
      </c>
      <c r="G123">
        <v>0</v>
      </c>
      <c r="H123">
        <v>6</v>
      </c>
    </row>
    <row r="124" spans="1:8" x14ac:dyDescent="0.35">
      <c r="A124" t="s">
        <v>60</v>
      </c>
      <c r="B124">
        <v>202203</v>
      </c>
      <c r="C124">
        <v>0</v>
      </c>
      <c r="D124">
        <v>65</v>
      </c>
      <c r="E124" t="s">
        <v>53</v>
      </c>
      <c r="F124">
        <v>5</v>
      </c>
      <c r="G124">
        <v>939</v>
      </c>
      <c r="H124">
        <v>16</v>
      </c>
    </row>
    <row r="125" spans="1:8" x14ac:dyDescent="0.35">
      <c r="A125" t="s">
        <v>60</v>
      </c>
      <c r="B125">
        <v>202204</v>
      </c>
      <c r="C125">
        <v>0</v>
      </c>
      <c r="D125">
        <v>70</v>
      </c>
      <c r="E125" t="s">
        <v>53</v>
      </c>
      <c r="F125">
        <v>4</v>
      </c>
      <c r="G125">
        <v>896</v>
      </c>
      <c r="H125">
        <v>7</v>
      </c>
    </row>
    <row r="126" spans="1:8" x14ac:dyDescent="0.35">
      <c r="A126" t="s">
        <v>60</v>
      </c>
      <c r="B126">
        <v>202205</v>
      </c>
      <c r="C126">
        <v>0</v>
      </c>
      <c r="D126">
        <v>60</v>
      </c>
      <c r="E126" t="s">
        <v>53</v>
      </c>
      <c r="F126">
        <v>5</v>
      </c>
      <c r="G126">
        <v>0</v>
      </c>
      <c r="H126">
        <v>13</v>
      </c>
    </row>
    <row r="127" spans="1:8" x14ac:dyDescent="0.35">
      <c r="A127" t="s">
        <v>60</v>
      </c>
      <c r="B127">
        <v>202206</v>
      </c>
      <c r="C127">
        <v>0</v>
      </c>
      <c r="D127">
        <v>68</v>
      </c>
      <c r="E127" t="s">
        <v>53</v>
      </c>
      <c r="F127">
        <v>5</v>
      </c>
      <c r="G127">
        <v>0</v>
      </c>
      <c r="H127">
        <v>11</v>
      </c>
    </row>
    <row r="128" spans="1:8" x14ac:dyDescent="0.35">
      <c r="A128" t="s">
        <v>60</v>
      </c>
      <c r="B128">
        <v>202207</v>
      </c>
      <c r="C128">
        <v>0</v>
      </c>
      <c r="D128">
        <v>71</v>
      </c>
      <c r="E128" t="s">
        <v>53</v>
      </c>
      <c r="F128">
        <v>0</v>
      </c>
      <c r="G128">
        <v>0</v>
      </c>
      <c r="H128">
        <v>9</v>
      </c>
    </row>
    <row r="129" spans="1:8" x14ac:dyDescent="0.35">
      <c r="A129" t="s">
        <v>60</v>
      </c>
      <c r="B129">
        <v>202208</v>
      </c>
      <c r="C129">
        <v>0</v>
      </c>
      <c r="D129">
        <v>33</v>
      </c>
      <c r="E129" t="s">
        <v>53</v>
      </c>
      <c r="F129">
        <v>5</v>
      </c>
      <c r="G129">
        <v>764</v>
      </c>
      <c r="H129">
        <v>18</v>
      </c>
    </row>
    <row r="130" spans="1:8" x14ac:dyDescent="0.35">
      <c r="A130" t="s">
        <v>60</v>
      </c>
      <c r="B130">
        <v>202209</v>
      </c>
      <c r="C130">
        <v>0</v>
      </c>
      <c r="D130">
        <v>65</v>
      </c>
      <c r="E130" t="s">
        <v>53</v>
      </c>
      <c r="F130">
        <v>0</v>
      </c>
      <c r="G130">
        <v>0</v>
      </c>
      <c r="H130">
        <v>13</v>
      </c>
    </row>
    <row r="131" spans="1:8" x14ac:dyDescent="0.35">
      <c r="A131" t="s">
        <v>60</v>
      </c>
      <c r="B131">
        <v>202210</v>
      </c>
      <c r="C131">
        <v>0</v>
      </c>
      <c r="D131">
        <v>13</v>
      </c>
      <c r="E131" t="s">
        <v>53</v>
      </c>
      <c r="F131">
        <v>0</v>
      </c>
      <c r="G131">
        <v>0</v>
      </c>
      <c r="H131">
        <v>6</v>
      </c>
    </row>
    <row r="132" spans="1:8" x14ac:dyDescent="0.35">
      <c r="A132" t="s">
        <v>60</v>
      </c>
      <c r="B132">
        <v>202211</v>
      </c>
      <c r="C132" s="10">
        <v>0</v>
      </c>
      <c r="D132" s="11">
        <v>41</v>
      </c>
      <c r="E132" t="s">
        <v>53</v>
      </c>
      <c r="F132">
        <v>2</v>
      </c>
      <c r="G132">
        <v>0</v>
      </c>
      <c r="H132">
        <v>20</v>
      </c>
    </row>
    <row r="133" spans="1:8" x14ac:dyDescent="0.35">
      <c r="A133" t="s">
        <v>60</v>
      </c>
      <c r="B133">
        <v>202212</v>
      </c>
      <c r="C133">
        <v>0</v>
      </c>
      <c r="D133" s="11">
        <v>20</v>
      </c>
      <c r="E133" t="s">
        <v>53</v>
      </c>
      <c r="F133">
        <v>2</v>
      </c>
      <c r="G133">
        <v>756</v>
      </c>
      <c r="H133">
        <v>12</v>
      </c>
    </row>
    <row r="134" spans="1:8" x14ac:dyDescent="0.35">
      <c r="A134" t="s">
        <v>60</v>
      </c>
      <c r="B134">
        <v>202301</v>
      </c>
      <c r="C134">
        <v>0</v>
      </c>
      <c r="D134" s="11">
        <v>19</v>
      </c>
      <c r="E134" t="s">
        <v>53</v>
      </c>
      <c r="F134">
        <v>2</v>
      </c>
      <c r="G134">
        <v>0</v>
      </c>
      <c r="H134">
        <v>12</v>
      </c>
    </row>
    <row r="135" spans="1:8" x14ac:dyDescent="0.35">
      <c r="A135" t="s">
        <v>60</v>
      </c>
      <c r="B135">
        <v>202302</v>
      </c>
      <c r="C135">
        <v>0</v>
      </c>
      <c r="D135" s="11">
        <v>39</v>
      </c>
      <c r="E135" t="s">
        <v>53</v>
      </c>
      <c r="F135">
        <v>2</v>
      </c>
      <c r="G135">
        <v>555</v>
      </c>
      <c r="H135">
        <v>10</v>
      </c>
    </row>
    <row r="136" spans="1:8" x14ac:dyDescent="0.35">
      <c r="A136" s="7" t="s">
        <v>60</v>
      </c>
      <c r="B136" s="7">
        <v>202303</v>
      </c>
      <c r="C136" s="7">
        <v>0</v>
      </c>
      <c r="D136" s="7">
        <v>20</v>
      </c>
      <c r="E136" s="7" t="s">
        <v>53</v>
      </c>
      <c r="F136" s="7">
        <v>4</v>
      </c>
      <c r="G136" s="7">
        <v>509</v>
      </c>
      <c r="H136" s="7">
        <v>5</v>
      </c>
    </row>
    <row r="137" spans="1:8" x14ac:dyDescent="0.35">
      <c r="A137" t="s">
        <v>61</v>
      </c>
      <c r="B137">
        <v>202201</v>
      </c>
      <c r="C137">
        <v>0</v>
      </c>
      <c r="D137">
        <v>56</v>
      </c>
      <c r="E137" t="s">
        <v>53</v>
      </c>
      <c r="F137">
        <v>6</v>
      </c>
      <c r="G137">
        <v>965</v>
      </c>
      <c r="H137">
        <v>20</v>
      </c>
    </row>
    <row r="138" spans="1:8" x14ac:dyDescent="0.35">
      <c r="A138" t="s">
        <v>61</v>
      </c>
      <c r="B138">
        <v>202202</v>
      </c>
      <c r="C138">
        <v>0</v>
      </c>
      <c r="D138">
        <v>12</v>
      </c>
      <c r="E138" t="s">
        <v>53</v>
      </c>
      <c r="F138">
        <v>4</v>
      </c>
      <c r="G138">
        <v>0</v>
      </c>
      <c r="H138">
        <v>9</v>
      </c>
    </row>
    <row r="139" spans="1:8" x14ac:dyDescent="0.35">
      <c r="A139" t="s">
        <v>61</v>
      </c>
      <c r="B139">
        <v>202203</v>
      </c>
      <c r="C139">
        <v>0</v>
      </c>
      <c r="D139">
        <v>71</v>
      </c>
      <c r="E139" t="s">
        <v>53</v>
      </c>
      <c r="F139">
        <v>4</v>
      </c>
      <c r="G139">
        <v>0</v>
      </c>
      <c r="H139">
        <v>5</v>
      </c>
    </row>
    <row r="140" spans="1:8" x14ac:dyDescent="0.35">
      <c r="A140" t="s">
        <v>61</v>
      </c>
      <c r="B140">
        <v>202204</v>
      </c>
      <c r="C140">
        <v>0</v>
      </c>
      <c r="D140">
        <v>15</v>
      </c>
      <c r="E140" t="s">
        <v>53</v>
      </c>
      <c r="F140">
        <v>2</v>
      </c>
      <c r="G140">
        <v>510</v>
      </c>
      <c r="H140">
        <v>7</v>
      </c>
    </row>
    <row r="141" spans="1:8" x14ac:dyDescent="0.35">
      <c r="A141" t="s">
        <v>61</v>
      </c>
      <c r="B141">
        <v>202205</v>
      </c>
      <c r="C141">
        <v>0</v>
      </c>
      <c r="D141">
        <v>53</v>
      </c>
      <c r="E141" t="s">
        <v>53</v>
      </c>
      <c r="F141">
        <v>6</v>
      </c>
      <c r="G141">
        <v>796</v>
      </c>
      <c r="H141">
        <v>16</v>
      </c>
    </row>
    <row r="142" spans="1:8" x14ac:dyDescent="0.35">
      <c r="A142" t="s">
        <v>61</v>
      </c>
      <c r="B142">
        <v>202206</v>
      </c>
      <c r="C142">
        <v>0</v>
      </c>
      <c r="D142">
        <v>61</v>
      </c>
      <c r="E142" t="s">
        <v>53</v>
      </c>
      <c r="F142">
        <v>0</v>
      </c>
      <c r="G142">
        <v>0</v>
      </c>
      <c r="H142">
        <v>5</v>
      </c>
    </row>
    <row r="143" spans="1:8" x14ac:dyDescent="0.35">
      <c r="A143" t="s">
        <v>61</v>
      </c>
      <c r="B143">
        <v>202207</v>
      </c>
      <c r="C143">
        <v>0</v>
      </c>
      <c r="D143">
        <v>80</v>
      </c>
      <c r="E143" t="s">
        <v>53</v>
      </c>
      <c r="F143">
        <v>3</v>
      </c>
      <c r="G143">
        <v>810</v>
      </c>
      <c r="H143">
        <v>18</v>
      </c>
    </row>
    <row r="144" spans="1:8" x14ac:dyDescent="0.35">
      <c r="A144" t="s">
        <v>61</v>
      </c>
      <c r="B144">
        <v>202208</v>
      </c>
      <c r="C144">
        <v>0</v>
      </c>
      <c r="D144">
        <v>69</v>
      </c>
      <c r="E144" t="s">
        <v>53</v>
      </c>
      <c r="F144">
        <v>4</v>
      </c>
      <c r="G144">
        <v>0</v>
      </c>
      <c r="H144">
        <v>15</v>
      </c>
    </row>
    <row r="145" spans="1:8" x14ac:dyDescent="0.35">
      <c r="A145" t="s">
        <v>61</v>
      </c>
      <c r="B145">
        <v>202209</v>
      </c>
      <c r="C145">
        <v>0</v>
      </c>
      <c r="D145">
        <v>17</v>
      </c>
      <c r="E145" t="s">
        <v>53</v>
      </c>
      <c r="F145">
        <v>1</v>
      </c>
      <c r="G145">
        <v>0</v>
      </c>
      <c r="H145">
        <v>10</v>
      </c>
    </row>
    <row r="146" spans="1:8" x14ac:dyDescent="0.35">
      <c r="A146" t="s">
        <v>61</v>
      </c>
      <c r="B146">
        <v>202210</v>
      </c>
      <c r="C146">
        <v>0</v>
      </c>
      <c r="D146">
        <v>16</v>
      </c>
      <c r="E146" t="s">
        <v>53</v>
      </c>
      <c r="F146">
        <v>3</v>
      </c>
      <c r="G146">
        <v>0</v>
      </c>
      <c r="H146">
        <v>14</v>
      </c>
    </row>
    <row r="147" spans="1:8" x14ac:dyDescent="0.35">
      <c r="A147" t="s">
        <v>61</v>
      </c>
      <c r="B147">
        <v>202211</v>
      </c>
      <c r="C147" s="10">
        <v>0</v>
      </c>
      <c r="D147" s="11">
        <v>51</v>
      </c>
      <c r="E147" t="s">
        <v>53</v>
      </c>
      <c r="F147">
        <v>0</v>
      </c>
      <c r="G147">
        <v>0</v>
      </c>
      <c r="H147">
        <v>13</v>
      </c>
    </row>
    <row r="148" spans="1:8" x14ac:dyDescent="0.35">
      <c r="A148" t="s">
        <v>61</v>
      </c>
      <c r="B148">
        <v>202212</v>
      </c>
      <c r="C148">
        <v>0</v>
      </c>
      <c r="D148" s="11">
        <v>58</v>
      </c>
      <c r="E148" t="s">
        <v>53</v>
      </c>
      <c r="F148">
        <v>0</v>
      </c>
      <c r="G148">
        <v>0</v>
      </c>
      <c r="H148">
        <v>17</v>
      </c>
    </row>
    <row r="149" spans="1:8" x14ac:dyDescent="0.35">
      <c r="A149" t="s">
        <v>61</v>
      </c>
      <c r="B149">
        <v>202301</v>
      </c>
      <c r="C149">
        <v>0</v>
      </c>
      <c r="D149" s="11">
        <v>55</v>
      </c>
      <c r="E149" t="s">
        <v>53</v>
      </c>
      <c r="F149">
        <v>2</v>
      </c>
      <c r="G149">
        <v>0</v>
      </c>
      <c r="H149">
        <v>18</v>
      </c>
    </row>
    <row r="150" spans="1:8" x14ac:dyDescent="0.35">
      <c r="A150" t="s">
        <v>61</v>
      </c>
      <c r="B150">
        <v>202302</v>
      </c>
      <c r="C150">
        <v>0</v>
      </c>
      <c r="D150" s="11">
        <v>73</v>
      </c>
      <c r="E150" t="s">
        <v>53</v>
      </c>
      <c r="F150">
        <v>0</v>
      </c>
      <c r="G150">
        <v>0</v>
      </c>
      <c r="H150">
        <v>20</v>
      </c>
    </row>
    <row r="151" spans="1:8" x14ac:dyDescent="0.35">
      <c r="A151" s="7" t="s">
        <v>61</v>
      </c>
      <c r="B151" s="7">
        <v>202303</v>
      </c>
      <c r="C151" s="7">
        <v>0</v>
      </c>
      <c r="D151" s="7">
        <v>14</v>
      </c>
      <c r="E151" s="7" t="s">
        <v>53</v>
      </c>
      <c r="F151" s="7">
        <v>3</v>
      </c>
      <c r="G151" s="7">
        <v>508</v>
      </c>
      <c r="H151" s="7">
        <v>14</v>
      </c>
    </row>
    <row r="152" spans="1:8" x14ac:dyDescent="0.35">
      <c r="A152" t="s">
        <v>62</v>
      </c>
      <c r="B152">
        <v>202201</v>
      </c>
      <c r="C152">
        <v>0</v>
      </c>
      <c r="D152">
        <v>52</v>
      </c>
      <c r="E152" t="s">
        <v>53</v>
      </c>
      <c r="F152">
        <v>5</v>
      </c>
      <c r="G152">
        <v>0</v>
      </c>
      <c r="H152">
        <v>8</v>
      </c>
    </row>
    <row r="153" spans="1:8" x14ac:dyDescent="0.35">
      <c r="A153" t="s">
        <v>62</v>
      </c>
      <c r="B153">
        <v>202202</v>
      </c>
      <c r="C153">
        <v>0</v>
      </c>
      <c r="D153">
        <v>56</v>
      </c>
      <c r="E153" t="s">
        <v>53</v>
      </c>
      <c r="F153">
        <v>3</v>
      </c>
      <c r="G153">
        <v>0</v>
      </c>
      <c r="H153">
        <v>5</v>
      </c>
    </row>
    <row r="154" spans="1:8" x14ac:dyDescent="0.35">
      <c r="A154" t="s">
        <v>62</v>
      </c>
      <c r="B154">
        <v>202203</v>
      </c>
      <c r="C154">
        <v>0</v>
      </c>
      <c r="D154">
        <v>69</v>
      </c>
      <c r="E154" t="s">
        <v>53</v>
      </c>
      <c r="F154">
        <v>5</v>
      </c>
      <c r="G154">
        <v>0</v>
      </c>
      <c r="H154">
        <v>8</v>
      </c>
    </row>
    <row r="155" spans="1:8" x14ac:dyDescent="0.35">
      <c r="A155" t="s">
        <v>62</v>
      </c>
      <c r="B155">
        <v>202204</v>
      </c>
      <c r="C155">
        <v>0</v>
      </c>
      <c r="D155">
        <v>42</v>
      </c>
      <c r="E155" t="s">
        <v>53</v>
      </c>
      <c r="F155">
        <v>4</v>
      </c>
      <c r="G155">
        <v>0</v>
      </c>
      <c r="H155">
        <v>6</v>
      </c>
    </row>
    <row r="156" spans="1:8" x14ac:dyDescent="0.35">
      <c r="A156" t="s">
        <v>62</v>
      </c>
      <c r="B156">
        <v>202205</v>
      </c>
      <c r="C156">
        <v>0</v>
      </c>
      <c r="D156">
        <v>66</v>
      </c>
      <c r="E156" t="s">
        <v>53</v>
      </c>
      <c r="F156">
        <v>5</v>
      </c>
      <c r="G156">
        <v>892</v>
      </c>
      <c r="H156">
        <v>10</v>
      </c>
    </row>
    <row r="157" spans="1:8" x14ac:dyDescent="0.35">
      <c r="A157" t="s">
        <v>62</v>
      </c>
      <c r="B157">
        <v>202206</v>
      </c>
      <c r="C157">
        <v>0</v>
      </c>
      <c r="D157">
        <v>54</v>
      </c>
      <c r="E157" t="s">
        <v>53</v>
      </c>
      <c r="F157">
        <v>0</v>
      </c>
      <c r="G157">
        <v>0</v>
      </c>
      <c r="H157">
        <v>11</v>
      </c>
    </row>
    <row r="158" spans="1:8" x14ac:dyDescent="0.35">
      <c r="A158" t="s">
        <v>62</v>
      </c>
      <c r="B158">
        <v>202207</v>
      </c>
      <c r="C158">
        <v>0</v>
      </c>
      <c r="D158">
        <v>66</v>
      </c>
      <c r="E158" t="s">
        <v>53</v>
      </c>
      <c r="F158">
        <v>2</v>
      </c>
      <c r="G158">
        <v>0</v>
      </c>
      <c r="H158">
        <v>17</v>
      </c>
    </row>
    <row r="159" spans="1:8" x14ac:dyDescent="0.35">
      <c r="A159" t="s">
        <v>62</v>
      </c>
      <c r="B159">
        <v>202208</v>
      </c>
      <c r="C159">
        <v>0</v>
      </c>
      <c r="D159">
        <v>67</v>
      </c>
      <c r="E159" t="s">
        <v>53</v>
      </c>
      <c r="F159">
        <v>5</v>
      </c>
      <c r="G159">
        <v>0</v>
      </c>
      <c r="H159">
        <v>15</v>
      </c>
    </row>
    <row r="160" spans="1:8" x14ac:dyDescent="0.35">
      <c r="A160" t="s">
        <v>62</v>
      </c>
      <c r="B160">
        <v>202209</v>
      </c>
      <c r="C160">
        <v>0</v>
      </c>
      <c r="D160">
        <v>50</v>
      </c>
      <c r="E160" t="s">
        <v>53</v>
      </c>
      <c r="F160">
        <v>5</v>
      </c>
      <c r="G160">
        <v>0</v>
      </c>
      <c r="H160">
        <v>15</v>
      </c>
    </row>
    <row r="161" spans="1:8" x14ac:dyDescent="0.35">
      <c r="A161" t="s">
        <v>62</v>
      </c>
      <c r="B161">
        <v>202210</v>
      </c>
      <c r="C161">
        <v>0</v>
      </c>
      <c r="D161">
        <v>15</v>
      </c>
      <c r="E161" t="s">
        <v>53</v>
      </c>
      <c r="F161">
        <v>5</v>
      </c>
      <c r="G161">
        <v>0</v>
      </c>
      <c r="H161">
        <v>7</v>
      </c>
    </row>
    <row r="162" spans="1:8" x14ac:dyDescent="0.35">
      <c r="A162" t="s">
        <v>62</v>
      </c>
      <c r="B162">
        <v>202211</v>
      </c>
      <c r="C162" s="10">
        <v>0</v>
      </c>
      <c r="D162" s="11">
        <v>39</v>
      </c>
      <c r="E162" t="s">
        <v>53</v>
      </c>
      <c r="F162">
        <v>3</v>
      </c>
      <c r="G162">
        <v>760</v>
      </c>
      <c r="H162">
        <v>5</v>
      </c>
    </row>
    <row r="163" spans="1:8" x14ac:dyDescent="0.35">
      <c r="A163" t="s">
        <v>62</v>
      </c>
      <c r="B163">
        <v>202212</v>
      </c>
      <c r="C163">
        <v>0</v>
      </c>
      <c r="D163" s="11">
        <v>46</v>
      </c>
      <c r="E163" t="s">
        <v>53</v>
      </c>
      <c r="F163">
        <v>4</v>
      </c>
      <c r="G163">
        <v>0</v>
      </c>
      <c r="H163">
        <v>13</v>
      </c>
    </row>
    <row r="164" spans="1:8" x14ac:dyDescent="0.35">
      <c r="A164" t="s">
        <v>62</v>
      </c>
      <c r="B164">
        <v>202301</v>
      </c>
      <c r="C164">
        <v>0</v>
      </c>
      <c r="D164" s="11">
        <v>80</v>
      </c>
      <c r="E164" t="s">
        <v>53</v>
      </c>
      <c r="F164">
        <v>5</v>
      </c>
      <c r="G164">
        <v>0</v>
      </c>
      <c r="H164">
        <v>5</v>
      </c>
    </row>
    <row r="165" spans="1:8" x14ac:dyDescent="0.35">
      <c r="A165" t="s">
        <v>62</v>
      </c>
      <c r="B165">
        <v>202302</v>
      </c>
      <c r="C165">
        <v>0</v>
      </c>
      <c r="D165" s="11">
        <v>56</v>
      </c>
      <c r="E165" t="s">
        <v>53</v>
      </c>
      <c r="F165">
        <v>6</v>
      </c>
      <c r="G165">
        <v>903</v>
      </c>
      <c r="H165">
        <v>6</v>
      </c>
    </row>
    <row r="166" spans="1:8" x14ac:dyDescent="0.35">
      <c r="A166" s="7" t="s">
        <v>62</v>
      </c>
      <c r="B166" s="7">
        <v>202303</v>
      </c>
      <c r="C166" s="7">
        <v>0</v>
      </c>
      <c r="D166" s="7">
        <v>29</v>
      </c>
      <c r="E166" s="7" t="s">
        <v>53</v>
      </c>
      <c r="F166" s="7">
        <v>0</v>
      </c>
      <c r="G166" s="7">
        <v>0</v>
      </c>
      <c r="H166" s="7">
        <v>8</v>
      </c>
    </row>
    <row r="167" spans="1:8" x14ac:dyDescent="0.35">
      <c r="A167" t="s">
        <v>63</v>
      </c>
      <c r="B167">
        <v>202201</v>
      </c>
      <c r="C167">
        <v>0</v>
      </c>
      <c r="D167">
        <v>24</v>
      </c>
      <c r="E167" t="s">
        <v>53</v>
      </c>
      <c r="F167">
        <v>5</v>
      </c>
      <c r="G167">
        <v>921</v>
      </c>
      <c r="H167">
        <v>11</v>
      </c>
    </row>
    <row r="168" spans="1:8" x14ac:dyDescent="0.35">
      <c r="A168" t="s">
        <v>63</v>
      </c>
      <c r="B168">
        <v>202202</v>
      </c>
      <c r="C168">
        <v>0</v>
      </c>
      <c r="D168">
        <v>28</v>
      </c>
      <c r="E168" t="s">
        <v>53</v>
      </c>
      <c r="F168">
        <v>0</v>
      </c>
      <c r="G168">
        <v>0</v>
      </c>
      <c r="H168">
        <v>14</v>
      </c>
    </row>
    <row r="169" spans="1:8" x14ac:dyDescent="0.35">
      <c r="A169" t="s">
        <v>63</v>
      </c>
      <c r="B169">
        <v>202203</v>
      </c>
      <c r="C169">
        <v>0</v>
      </c>
      <c r="D169">
        <v>53</v>
      </c>
      <c r="E169" t="s">
        <v>53</v>
      </c>
      <c r="F169">
        <v>2</v>
      </c>
      <c r="G169">
        <v>653</v>
      </c>
      <c r="H169">
        <v>7</v>
      </c>
    </row>
    <row r="170" spans="1:8" x14ac:dyDescent="0.35">
      <c r="A170" t="s">
        <v>63</v>
      </c>
      <c r="B170">
        <v>202204</v>
      </c>
      <c r="C170">
        <v>0</v>
      </c>
      <c r="D170">
        <v>79</v>
      </c>
      <c r="E170" t="s">
        <v>53</v>
      </c>
      <c r="F170">
        <v>2</v>
      </c>
      <c r="G170">
        <v>811</v>
      </c>
      <c r="H170">
        <v>14</v>
      </c>
    </row>
    <row r="171" spans="1:8" x14ac:dyDescent="0.35">
      <c r="A171" t="s">
        <v>63</v>
      </c>
      <c r="B171">
        <v>202205</v>
      </c>
      <c r="C171">
        <v>0</v>
      </c>
      <c r="D171">
        <v>18</v>
      </c>
      <c r="E171" t="s">
        <v>53</v>
      </c>
      <c r="F171">
        <v>1</v>
      </c>
      <c r="G171">
        <v>712</v>
      </c>
      <c r="H171">
        <v>15</v>
      </c>
    </row>
    <row r="172" spans="1:8" x14ac:dyDescent="0.35">
      <c r="A172" t="s">
        <v>63</v>
      </c>
      <c r="B172">
        <v>202206</v>
      </c>
      <c r="C172">
        <v>0</v>
      </c>
      <c r="D172">
        <v>61</v>
      </c>
      <c r="E172" t="s">
        <v>53</v>
      </c>
      <c r="F172">
        <v>5</v>
      </c>
      <c r="G172">
        <v>0</v>
      </c>
      <c r="H172">
        <v>11</v>
      </c>
    </row>
    <row r="173" spans="1:8" x14ac:dyDescent="0.35">
      <c r="A173" t="s">
        <v>63</v>
      </c>
      <c r="B173">
        <v>202207</v>
      </c>
      <c r="C173">
        <v>0</v>
      </c>
      <c r="D173">
        <v>55</v>
      </c>
      <c r="E173" t="s">
        <v>53</v>
      </c>
      <c r="F173">
        <v>3</v>
      </c>
      <c r="G173">
        <v>512</v>
      </c>
      <c r="H173">
        <v>13</v>
      </c>
    </row>
    <row r="174" spans="1:8" x14ac:dyDescent="0.35">
      <c r="A174" t="s">
        <v>63</v>
      </c>
      <c r="B174">
        <v>202208</v>
      </c>
      <c r="C174">
        <v>0</v>
      </c>
      <c r="D174">
        <v>26</v>
      </c>
      <c r="E174" t="s">
        <v>53</v>
      </c>
      <c r="F174">
        <v>1</v>
      </c>
      <c r="G174">
        <v>0</v>
      </c>
      <c r="H174">
        <v>11</v>
      </c>
    </row>
    <row r="175" spans="1:8" x14ac:dyDescent="0.35">
      <c r="A175" t="s">
        <v>63</v>
      </c>
      <c r="B175">
        <v>202209</v>
      </c>
      <c r="C175">
        <v>0</v>
      </c>
      <c r="D175">
        <v>44</v>
      </c>
      <c r="E175" t="s">
        <v>53</v>
      </c>
      <c r="F175">
        <v>6</v>
      </c>
      <c r="G175">
        <v>0</v>
      </c>
      <c r="H175">
        <v>14</v>
      </c>
    </row>
    <row r="176" spans="1:8" x14ac:dyDescent="0.35">
      <c r="A176" t="s">
        <v>63</v>
      </c>
      <c r="B176">
        <v>202210</v>
      </c>
      <c r="C176">
        <v>0</v>
      </c>
      <c r="D176">
        <v>32</v>
      </c>
      <c r="E176" t="s">
        <v>53</v>
      </c>
      <c r="F176">
        <v>2</v>
      </c>
      <c r="G176">
        <v>0</v>
      </c>
      <c r="H176">
        <v>6</v>
      </c>
    </row>
    <row r="177" spans="1:8" x14ac:dyDescent="0.35">
      <c r="A177" t="s">
        <v>63</v>
      </c>
      <c r="B177">
        <v>202211</v>
      </c>
      <c r="C177" s="10">
        <v>0</v>
      </c>
      <c r="D177" s="11">
        <v>50</v>
      </c>
      <c r="E177" t="s">
        <v>53</v>
      </c>
      <c r="F177">
        <v>6</v>
      </c>
      <c r="G177">
        <v>0</v>
      </c>
      <c r="H177">
        <v>11</v>
      </c>
    </row>
    <row r="178" spans="1:8" x14ac:dyDescent="0.35">
      <c r="A178" t="s">
        <v>63</v>
      </c>
      <c r="B178">
        <v>202212</v>
      </c>
      <c r="C178">
        <v>0</v>
      </c>
      <c r="D178" s="11">
        <v>31</v>
      </c>
      <c r="E178" t="s">
        <v>53</v>
      </c>
      <c r="F178">
        <v>4</v>
      </c>
      <c r="G178">
        <v>0</v>
      </c>
      <c r="H178">
        <v>11</v>
      </c>
    </row>
    <row r="179" spans="1:8" x14ac:dyDescent="0.35">
      <c r="A179" t="s">
        <v>63</v>
      </c>
      <c r="B179">
        <v>202301</v>
      </c>
      <c r="C179">
        <v>0</v>
      </c>
      <c r="D179" s="11">
        <v>75</v>
      </c>
      <c r="E179" t="s">
        <v>53</v>
      </c>
      <c r="F179">
        <v>2</v>
      </c>
      <c r="G179">
        <v>0</v>
      </c>
      <c r="H179">
        <v>19</v>
      </c>
    </row>
    <row r="180" spans="1:8" x14ac:dyDescent="0.35">
      <c r="A180" t="s">
        <v>63</v>
      </c>
      <c r="B180">
        <v>202302</v>
      </c>
      <c r="C180">
        <v>0</v>
      </c>
      <c r="D180" s="11">
        <v>41</v>
      </c>
      <c r="E180" t="s">
        <v>53</v>
      </c>
      <c r="F180">
        <v>4</v>
      </c>
      <c r="G180">
        <v>916</v>
      </c>
      <c r="H180">
        <v>8</v>
      </c>
    </row>
    <row r="181" spans="1:8" x14ac:dyDescent="0.35">
      <c r="A181" s="7" t="s">
        <v>63</v>
      </c>
      <c r="B181" s="7">
        <v>202303</v>
      </c>
      <c r="C181" s="7">
        <v>0</v>
      </c>
      <c r="D181" s="7">
        <v>65</v>
      </c>
      <c r="E181" s="7" t="s">
        <v>53</v>
      </c>
      <c r="F181" s="7">
        <v>2</v>
      </c>
      <c r="G181" s="7">
        <v>0</v>
      </c>
      <c r="H181" s="7">
        <v>10</v>
      </c>
    </row>
  </sheetData>
  <pageMargins left="0.7" right="0.7" top="0.75" bottom="0.75" header="0.3" footer="0.3"/>
  <pageSetup orientation="portrait" r:id="rId1"/>
  <headerFooter>
    <oddHeader>&amp;L&amp;"Calibri"&amp;12&amp;K8E6A00Confidential&amp;1#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B9B9-2ADF-46D3-BC8D-4E9E7B7200F6}">
  <sheetPr>
    <tabColor theme="5" tint="0.59999389629810485"/>
  </sheetPr>
  <dimension ref="A1:L73"/>
  <sheetViews>
    <sheetView workbookViewId="0">
      <selection sqref="A1:J25"/>
    </sheetView>
  </sheetViews>
  <sheetFormatPr defaultRowHeight="14.5" x14ac:dyDescent="0.35"/>
  <cols>
    <col min="11" max="11" width="11.08984375" customWidth="1"/>
    <col min="12" max="12" width="11.90625" customWidth="1"/>
  </cols>
  <sheetData>
    <row r="1" spans="1:12" ht="43.5" x14ac:dyDescent="0.35">
      <c r="A1" s="12" t="s">
        <v>64</v>
      </c>
      <c r="B1" s="12" t="s">
        <v>43</v>
      </c>
      <c r="C1" s="12" t="s">
        <v>45</v>
      </c>
      <c r="D1" s="12" t="s">
        <v>86</v>
      </c>
      <c r="E1" s="12" t="s">
        <v>65</v>
      </c>
      <c r="F1" s="12" t="s">
        <v>46</v>
      </c>
      <c r="G1" s="12" t="s">
        <v>44</v>
      </c>
      <c r="H1" s="12" t="s">
        <v>47</v>
      </c>
      <c r="I1" s="12" t="s">
        <v>48</v>
      </c>
      <c r="J1" s="12" t="s">
        <v>49</v>
      </c>
      <c r="K1" s="15" t="s">
        <v>87</v>
      </c>
      <c r="L1" s="15" t="s">
        <v>88</v>
      </c>
    </row>
    <row r="2" spans="1:12" x14ac:dyDescent="0.35">
      <c r="A2" t="s">
        <v>50</v>
      </c>
      <c r="B2">
        <v>202201</v>
      </c>
      <c r="C2">
        <v>0</v>
      </c>
      <c r="D2" t="s">
        <v>84</v>
      </c>
      <c r="E2">
        <v>-6</v>
      </c>
      <c r="F2">
        <v>9</v>
      </c>
      <c r="G2" t="s">
        <v>51</v>
      </c>
      <c r="H2">
        <v>1</v>
      </c>
      <c r="I2">
        <v>135</v>
      </c>
      <c r="J2">
        <v>8</v>
      </c>
      <c r="K2" s="13" t="str">
        <f t="shared" ref="K2:K33" si="0">A2&amp;"_"&amp;D2</f>
        <v>T1_PRE</v>
      </c>
      <c r="L2" s="13" t="str">
        <f t="shared" ref="L2:L33" si="1">K2&amp;E2</f>
        <v>T1_PRE-6</v>
      </c>
    </row>
    <row r="3" spans="1:12" x14ac:dyDescent="0.35">
      <c r="A3" t="s">
        <v>50</v>
      </c>
      <c r="B3">
        <v>202202</v>
      </c>
      <c r="C3">
        <v>0</v>
      </c>
      <c r="D3" t="s">
        <v>84</v>
      </c>
      <c r="E3">
        <v>-5</v>
      </c>
      <c r="F3">
        <v>7</v>
      </c>
      <c r="G3" t="s">
        <v>51</v>
      </c>
      <c r="H3">
        <v>0</v>
      </c>
      <c r="I3">
        <v>0</v>
      </c>
      <c r="J3">
        <v>1</v>
      </c>
      <c r="K3" s="13" t="str">
        <f t="shared" si="0"/>
        <v>T1_PRE</v>
      </c>
      <c r="L3" s="13" t="str">
        <f t="shared" si="1"/>
        <v>T1_PRE-5</v>
      </c>
    </row>
    <row r="4" spans="1:12" x14ac:dyDescent="0.35">
      <c r="A4" t="s">
        <v>50</v>
      </c>
      <c r="B4">
        <v>202203</v>
      </c>
      <c r="C4">
        <v>0</v>
      </c>
      <c r="D4" t="s">
        <v>84</v>
      </c>
      <c r="E4">
        <v>-4</v>
      </c>
      <c r="F4">
        <v>13</v>
      </c>
      <c r="G4" t="s">
        <v>51</v>
      </c>
      <c r="H4">
        <v>1</v>
      </c>
      <c r="I4">
        <v>176</v>
      </c>
      <c r="J4">
        <v>7</v>
      </c>
      <c r="K4" s="13" t="str">
        <f t="shared" si="0"/>
        <v>T1_PRE</v>
      </c>
      <c r="L4" s="13" t="str">
        <f t="shared" si="1"/>
        <v>T1_PRE-4</v>
      </c>
    </row>
    <row r="5" spans="1:12" x14ac:dyDescent="0.35">
      <c r="A5" t="s">
        <v>50</v>
      </c>
      <c r="B5">
        <v>202204</v>
      </c>
      <c r="C5">
        <v>0</v>
      </c>
      <c r="D5" t="s">
        <v>84</v>
      </c>
      <c r="E5">
        <v>-3</v>
      </c>
      <c r="F5">
        <v>9</v>
      </c>
      <c r="G5" t="s">
        <v>51</v>
      </c>
      <c r="H5">
        <v>2</v>
      </c>
      <c r="I5">
        <v>0</v>
      </c>
      <c r="J5">
        <v>5</v>
      </c>
      <c r="K5" s="13" t="str">
        <f t="shared" si="0"/>
        <v>T1_PRE</v>
      </c>
      <c r="L5" s="13" t="str">
        <f t="shared" si="1"/>
        <v>T1_PRE-3</v>
      </c>
    </row>
    <row r="6" spans="1:12" x14ac:dyDescent="0.35">
      <c r="A6" t="s">
        <v>50</v>
      </c>
      <c r="B6">
        <v>202205</v>
      </c>
      <c r="C6">
        <v>0</v>
      </c>
      <c r="D6" t="s">
        <v>84</v>
      </c>
      <c r="E6">
        <v>-2</v>
      </c>
      <c r="F6">
        <v>10</v>
      </c>
      <c r="G6" t="s">
        <v>51</v>
      </c>
      <c r="H6">
        <v>2</v>
      </c>
      <c r="I6">
        <v>0</v>
      </c>
      <c r="J6">
        <v>7</v>
      </c>
      <c r="K6" s="13" t="str">
        <f t="shared" si="0"/>
        <v>T1_PRE</v>
      </c>
      <c r="L6" s="13" t="str">
        <f t="shared" si="1"/>
        <v>T1_PRE-2</v>
      </c>
    </row>
    <row r="7" spans="1:12" x14ac:dyDescent="0.35">
      <c r="A7" t="s">
        <v>50</v>
      </c>
      <c r="B7">
        <v>202206</v>
      </c>
      <c r="C7">
        <v>0</v>
      </c>
      <c r="D7" t="s">
        <v>84</v>
      </c>
      <c r="E7">
        <v>-1</v>
      </c>
      <c r="F7">
        <v>11</v>
      </c>
      <c r="G7" t="s">
        <v>51</v>
      </c>
      <c r="H7">
        <v>1</v>
      </c>
      <c r="I7">
        <v>0</v>
      </c>
      <c r="J7">
        <v>2</v>
      </c>
      <c r="K7" s="13" t="str">
        <f t="shared" si="0"/>
        <v>T1_PRE</v>
      </c>
      <c r="L7" s="13" t="str">
        <f t="shared" si="1"/>
        <v>T1_PRE-1</v>
      </c>
    </row>
    <row r="8" spans="1:12" x14ac:dyDescent="0.35">
      <c r="A8" t="s">
        <v>50</v>
      </c>
      <c r="B8">
        <v>202207</v>
      </c>
      <c r="C8" s="9">
        <v>1</v>
      </c>
      <c r="D8" s="9" t="s">
        <v>85</v>
      </c>
      <c r="E8" s="9">
        <v>0</v>
      </c>
      <c r="F8">
        <v>2</v>
      </c>
      <c r="G8" t="s">
        <v>51</v>
      </c>
      <c r="H8">
        <v>0</v>
      </c>
      <c r="I8">
        <v>0</v>
      </c>
      <c r="J8">
        <v>5</v>
      </c>
      <c r="K8" s="13" t="str">
        <f t="shared" si="0"/>
        <v>T1_POST</v>
      </c>
      <c r="L8" s="13" t="str">
        <f t="shared" si="1"/>
        <v>T1_POST0</v>
      </c>
    </row>
    <row r="9" spans="1:12" x14ac:dyDescent="0.35">
      <c r="A9" t="s">
        <v>50</v>
      </c>
      <c r="B9">
        <v>202208</v>
      </c>
      <c r="C9">
        <v>0</v>
      </c>
      <c r="D9" t="s">
        <v>85</v>
      </c>
      <c r="E9">
        <v>1</v>
      </c>
      <c r="F9">
        <v>0</v>
      </c>
      <c r="G9" t="s">
        <v>51</v>
      </c>
      <c r="H9">
        <v>2</v>
      </c>
      <c r="I9">
        <v>158</v>
      </c>
      <c r="J9">
        <v>8</v>
      </c>
      <c r="K9" s="13" t="str">
        <f t="shared" si="0"/>
        <v>T1_POST</v>
      </c>
      <c r="L9" s="13" t="str">
        <f t="shared" si="1"/>
        <v>T1_POST1</v>
      </c>
    </row>
    <row r="10" spans="1:12" x14ac:dyDescent="0.35">
      <c r="A10" t="s">
        <v>50</v>
      </c>
      <c r="B10">
        <v>202209</v>
      </c>
      <c r="C10">
        <v>0</v>
      </c>
      <c r="D10" t="s">
        <v>85</v>
      </c>
      <c r="E10">
        <v>2</v>
      </c>
      <c r="F10">
        <v>30</v>
      </c>
      <c r="G10" t="s">
        <v>51</v>
      </c>
      <c r="H10">
        <v>2</v>
      </c>
      <c r="I10">
        <v>139</v>
      </c>
      <c r="J10">
        <v>7</v>
      </c>
      <c r="K10" s="13" t="str">
        <f t="shared" si="0"/>
        <v>T1_POST</v>
      </c>
      <c r="L10" s="13" t="str">
        <f t="shared" si="1"/>
        <v>T1_POST2</v>
      </c>
    </row>
    <row r="11" spans="1:12" x14ac:dyDescent="0.35">
      <c r="A11" t="s">
        <v>50</v>
      </c>
      <c r="B11">
        <v>202210</v>
      </c>
      <c r="C11">
        <v>0</v>
      </c>
      <c r="D11" t="s">
        <v>85</v>
      </c>
      <c r="E11">
        <v>3</v>
      </c>
      <c r="F11">
        <v>14</v>
      </c>
      <c r="G11" t="s">
        <v>51</v>
      </c>
      <c r="H11">
        <v>2</v>
      </c>
      <c r="I11">
        <v>0</v>
      </c>
      <c r="J11">
        <v>2</v>
      </c>
      <c r="K11" s="13" t="str">
        <f t="shared" si="0"/>
        <v>T1_POST</v>
      </c>
      <c r="L11" s="13" t="str">
        <f t="shared" si="1"/>
        <v>T1_POST3</v>
      </c>
    </row>
    <row r="12" spans="1:12" x14ac:dyDescent="0.35">
      <c r="A12" t="s">
        <v>50</v>
      </c>
      <c r="B12">
        <v>202211</v>
      </c>
      <c r="C12">
        <v>0</v>
      </c>
      <c r="D12" t="s">
        <v>85</v>
      </c>
      <c r="E12">
        <v>4</v>
      </c>
      <c r="F12">
        <v>24</v>
      </c>
      <c r="G12" t="s">
        <v>51</v>
      </c>
      <c r="H12">
        <v>0</v>
      </c>
      <c r="I12">
        <v>0</v>
      </c>
      <c r="J12">
        <v>4</v>
      </c>
      <c r="K12" s="13" t="str">
        <f t="shared" si="0"/>
        <v>T1_POST</v>
      </c>
      <c r="L12" s="13" t="str">
        <f t="shared" si="1"/>
        <v>T1_POST4</v>
      </c>
    </row>
    <row r="13" spans="1:12" x14ac:dyDescent="0.35">
      <c r="A13" s="7" t="s">
        <v>50</v>
      </c>
      <c r="B13" s="7">
        <v>202212</v>
      </c>
      <c r="C13" s="7">
        <v>0</v>
      </c>
      <c r="D13" s="7" t="s">
        <v>85</v>
      </c>
      <c r="E13" s="7">
        <v>5</v>
      </c>
      <c r="F13" s="7">
        <v>30</v>
      </c>
      <c r="G13" s="7" t="s">
        <v>51</v>
      </c>
      <c r="H13" s="7">
        <v>1</v>
      </c>
      <c r="I13" s="7">
        <v>171</v>
      </c>
      <c r="J13" s="7">
        <v>0</v>
      </c>
      <c r="K13" s="14" t="str">
        <f t="shared" si="0"/>
        <v>T1_POST</v>
      </c>
      <c r="L13" s="14" t="str">
        <f t="shared" si="1"/>
        <v>T1_POST5</v>
      </c>
    </row>
    <row r="14" spans="1:12" x14ac:dyDescent="0.35">
      <c r="A14" t="s">
        <v>54</v>
      </c>
      <c r="B14">
        <v>202201</v>
      </c>
      <c r="C14">
        <v>0</v>
      </c>
      <c r="D14" t="s">
        <v>84</v>
      </c>
      <c r="E14">
        <v>-6</v>
      </c>
      <c r="F14">
        <v>12</v>
      </c>
      <c r="G14" t="s">
        <v>51</v>
      </c>
      <c r="H14">
        <v>2</v>
      </c>
      <c r="I14">
        <v>166</v>
      </c>
      <c r="J14">
        <v>8</v>
      </c>
      <c r="K14" s="13" t="str">
        <f t="shared" si="0"/>
        <v>CP1_PRE</v>
      </c>
      <c r="L14" s="13" t="str">
        <f t="shared" si="1"/>
        <v>CP1_PRE-6</v>
      </c>
    </row>
    <row r="15" spans="1:12" x14ac:dyDescent="0.35">
      <c r="A15" t="s">
        <v>54</v>
      </c>
      <c r="B15">
        <v>202202</v>
      </c>
      <c r="C15">
        <v>0</v>
      </c>
      <c r="D15" t="s">
        <v>84</v>
      </c>
      <c r="E15">
        <v>-5</v>
      </c>
      <c r="F15">
        <v>5</v>
      </c>
      <c r="G15" t="s">
        <v>51</v>
      </c>
      <c r="H15">
        <v>3</v>
      </c>
      <c r="I15">
        <v>0</v>
      </c>
      <c r="J15">
        <v>2</v>
      </c>
      <c r="K15" s="13" t="str">
        <f t="shared" si="0"/>
        <v>CP1_PRE</v>
      </c>
      <c r="L15" s="13" t="str">
        <f t="shared" si="1"/>
        <v>CP1_PRE-5</v>
      </c>
    </row>
    <row r="16" spans="1:12" x14ac:dyDescent="0.35">
      <c r="A16" t="s">
        <v>54</v>
      </c>
      <c r="B16">
        <v>202203</v>
      </c>
      <c r="C16">
        <v>0</v>
      </c>
      <c r="D16" t="s">
        <v>84</v>
      </c>
      <c r="E16">
        <v>-4</v>
      </c>
      <c r="F16">
        <v>7</v>
      </c>
      <c r="G16" t="s">
        <v>51</v>
      </c>
      <c r="H16">
        <v>0</v>
      </c>
      <c r="I16">
        <v>0</v>
      </c>
      <c r="J16">
        <v>4</v>
      </c>
      <c r="K16" s="13" t="str">
        <f t="shared" si="0"/>
        <v>CP1_PRE</v>
      </c>
      <c r="L16" s="13" t="str">
        <f t="shared" si="1"/>
        <v>CP1_PRE-4</v>
      </c>
    </row>
    <row r="17" spans="1:12" x14ac:dyDescent="0.35">
      <c r="A17" t="s">
        <v>54</v>
      </c>
      <c r="B17">
        <v>202204</v>
      </c>
      <c r="C17">
        <v>0</v>
      </c>
      <c r="D17" t="s">
        <v>84</v>
      </c>
      <c r="E17">
        <v>-3</v>
      </c>
      <c r="F17">
        <v>13</v>
      </c>
      <c r="G17" t="s">
        <v>51</v>
      </c>
      <c r="H17">
        <v>3</v>
      </c>
      <c r="I17">
        <v>148</v>
      </c>
      <c r="J17">
        <v>4</v>
      </c>
      <c r="K17" s="13" t="str">
        <f t="shared" si="0"/>
        <v>CP1_PRE</v>
      </c>
      <c r="L17" s="13" t="str">
        <f t="shared" si="1"/>
        <v>CP1_PRE-3</v>
      </c>
    </row>
    <row r="18" spans="1:12" x14ac:dyDescent="0.35">
      <c r="A18" t="s">
        <v>54</v>
      </c>
      <c r="B18">
        <v>202205</v>
      </c>
      <c r="C18">
        <v>0</v>
      </c>
      <c r="D18" t="s">
        <v>84</v>
      </c>
      <c r="E18">
        <v>-2</v>
      </c>
      <c r="F18">
        <v>11</v>
      </c>
      <c r="G18" t="s">
        <v>51</v>
      </c>
      <c r="H18">
        <v>2</v>
      </c>
      <c r="I18">
        <v>180</v>
      </c>
      <c r="J18">
        <v>7</v>
      </c>
      <c r="K18" s="13" t="str">
        <f t="shared" si="0"/>
        <v>CP1_PRE</v>
      </c>
      <c r="L18" s="13" t="str">
        <f t="shared" si="1"/>
        <v>CP1_PRE-2</v>
      </c>
    </row>
    <row r="19" spans="1:12" x14ac:dyDescent="0.35">
      <c r="A19" t="s">
        <v>54</v>
      </c>
      <c r="B19">
        <v>202206</v>
      </c>
      <c r="C19">
        <v>0</v>
      </c>
      <c r="D19" t="s">
        <v>84</v>
      </c>
      <c r="E19">
        <v>-1</v>
      </c>
      <c r="F19">
        <v>0</v>
      </c>
      <c r="G19" t="s">
        <v>51</v>
      </c>
      <c r="H19">
        <v>1</v>
      </c>
      <c r="I19">
        <v>127</v>
      </c>
      <c r="J19">
        <v>3</v>
      </c>
      <c r="K19" s="13" t="str">
        <f t="shared" si="0"/>
        <v>CP1_PRE</v>
      </c>
      <c r="L19" s="13" t="str">
        <f t="shared" si="1"/>
        <v>CP1_PRE-1</v>
      </c>
    </row>
    <row r="20" spans="1:12" x14ac:dyDescent="0.35">
      <c r="A20" t="s">
        <v>54</v>
      </c>
      <c r="B20">
        <v>202207</v>
      </c>
      <c r="C20" s="8">
        <v>0</v>
      </c>
      <c r="D20" s="9" t="s">
        <v>85</v>
      </c>
      <c r="E20" s="9">
        <v>0</v>
      </c>
      <c r="F20">
        <v>7</v>
      </c>
      <c r="G20" t="s">
        <v>51</v>
      </c>
      <c r="H20">
        <v>3</v>
      </c>
      <c r="I20">
        <v>0</v>
      </c>
      <c r="J20">
        <v>6</v>
      </c>
      <c r="K20" s="13" t="str">
        <f t="shared" si="0"/>
        <v>CP1_POST</v>
      </c>
      <c r="L20" s="13" t="str">
        <f t="shared" si="1"/>
        <v>CP1_POST0</v>
      </c>
    </row>
    <row r="21" spans="1:12" x14ac:dyDescent="0.35">
      <c r="A21" t="s">
        <v>54</v>
      </c>
      <c r="B21">
        <v>202208</v>
      </c>
      <c r="C21">
        <v>0</v>
      </c>
      <c r="D21" t="s">
        <v>85</v>
      </c>
      <c r="E21">
        <v>1</v>
      </c>
      <c r="F21">
        <v>1</v>
      </c>
      <c r="G21" t="s">
        <v>51</v>
      </c>
      <c r="H21">
        <v>3</v>
      </c>
      <c r="I21">
        <v>127</v>
      </c>
      <c r="J21">
        <v>5</v>
      </c>
      <c r="K21" s="13" t="str">
        <f t="shared" si="0"/>
        <v>CP1_POST</v>
      </c>
      <c r="L21" s="13" t="str">
        <f t="shared" si="1"/>
        <v>CP1_POST1</v>
      </c>
    </row>
    <row r="22" spans="1:12" x14ac:dyDescent="0.35">
      <c r="A22" t="s">
        <v>54</v>
      </c>
      <c r="B22">
        <v>202209</v>
      </c>
      <c r="C22">
        <v>0</v>
      </c>
      <c r="D22" t="s">
        <v>85</v>
      </c>
      <c r="E22">
        <v>2</v>
      </c>
      <c r="F22">
        <v>1</v>
      </c>
      <c r="G22" t="s">
        <v>51</v>
      </c>
      <c r="H22">
        <v>0</v>
      </c>
      <c r="I22">
        <v>0</v>
      </c>
      <c r="J22">
        <v>3</v>
      </c>
      <c r="K22" s="13" t="str">
        <f t="shared" si="0"/>
        <v>CP1_POST</v>
      </c>
      <c r="L22" s="13" t="str">
        <f t="shared" si="1"/>
        <v>CP1_POST2</v>
      </c>
    </row>
    <row r="23" spans="1:12" x14ac:dyDescent="0.35">
      <c r="A23" t="s">
        <v>54</v>
      </c>
      <c r="B23">
        <v>202210</v>
      </c>
      <c r="C23">
        <v>0</v>
      </c>
      <c r="D23" t="s">
        <v>85</v>
      </c>
      <c r="E23">
        <v>3</v>
      </c>
      <c r="F23">
        <v>10</v>
      </c>
      <c r="G23" t="s">
        <v>51</v>
      </c>
      <c r="H23">
        <v>2</v>
      </c>
      <c r="I23">
        <v>0</v>
      </c>
      <c r="J23">
        <v>1</v>
      </c>
      <c r="K23" s="13" t="str">
        <f t="shared" si="0"/>
        <v>CP1_POST</v>
      </c>
      <c r="L23" s="13" t="str">
        <f t="shared" si="1"/>
        <v>CP1_POST3</v>
      </c>
    </row>
    <row r="24" spans="1:12" x14ac:dyDescent="0.35">
      <c r="A24" t="s">
        <v>54</v>
      </c>
      <c r="B24">
        <v>202211</v>
      </c>
      <c r="C24">
        <v>0</v>
      </c>
      <c r="D24" t="s">
        <v>85</v>
      </c>
      <c r="E24">
        <v>4</v>
      </c>
      <c r="F24">
        <v>2</v>
      </c>
      <c r="G24" t="s">
        <v>51</v>
      </c>
      <c r="H24">
        <v>0</v>
      </c>
      <c r="I24">
        <v>0</v>
      </c>
      <c r="J24">
        <v>6</v>
      </c>
      <c r="K24" s="13" t="str">
        <f t="shared" si="0"/>
        <v>CP1_POST</v>
      </c>
      <c r="L24" s="13" t="str">
        <f t="shared" si="1"/>
        <v>CP1_POST4</v>
      </c>
    </row>
    <row r="25" spans="1:12" x14ac:dyDescent="0.35">
      <c r="A25" s="7" t="s">
        <v>54</v>
      </c>
      <c r="B25" s="7">
        <v>202212</v>
      </c>
      <c r="C25" s="7">
        <v>0</v>
      </c>
      <c r="D25" s="7" t="s">
        <v>85</v>
      </c>
      <c r="E25" s="7">
        <v>5</v>
      </c>
      <c r="F25" s="7">
        <v>9</v>
      </c>
      <c r="G25" s="7" t="s">
        <v>51</v>
      </c>
      <c r="H25" s="7">
        <v>3</v>
      </c>
      <c r="I25" s="7">
        <v>130</v>
      </c>
      <c r="J25" s="7">
        <v>2</v>
      </c>
      <c r="K25" s="14" t="str">
        <f t="shared" si="0"/>
        <v>CP1_POST</v>
      </c>
      <c r="L25" s="14" t="str">
        <f t="shared" si="1"/>
        <v>CP1_POST5</v>
      </c>
    </row>
    <row r="26" spans="1:12" x14ac:dyDescent="0.35">
      <c r="A26" t="s">
        <v>55</v>
      </c>
      <c r="B26">
        <v>202201</v>
      </c>
      <c r="C26">
        <v>0</v>
      </c>
      <c r="D26" t="s">
        <v>84</v>
      </c>
      <c r="E26">
        <v>-6</v>
      </c>
      <c r="F26">
        <v>12</v>
      </c>
      <c r="G26" t="s">
        <v>51</v>
      </c>
      <c r="H26">
        <v>1</v>
      </c>
      <c r="I26">
        <v>0</v>
      </c>
      <c r="J26">
        <v>1</v>
      </c>
      <c r="K26" s="13" t="str">
        <f t="shared" si="0"/>
        <v>CP2_PRE</v>
      </c>
      <c r="L26" s="13" t="str">
        <f t="shared" si="1"/>
        <v>CP2_PRE-6</v>
      </c>
    </row>
    <row r="27" spans="1:12" x14ac:dyDescent="0.35">
      <c r="A27" t="s">
        <v>55</v>
      </c>
      <c r="B27">
        <v>202202</v>
      </c>
      <c r="C27">
        <v>0</v>
      </c>
      <c r="D27" t="s">
        <v>84</v>
      </c>
      <c r="E27">
        <v>-5</v>
      </c>
      <c r="F27">
        <v>10</v>
      </c>
      <c r="G27" t="s">
        <v>51</v>
      </c>
      <c r="H27">
        <v>0</v>
      </c>
      <c r="I27">
        <v>0</v>
      </c>
      <c r="J27">
        <v>1</v>
      </c>
      <c r="K27" s="13" t="str">
        <f t="shared" si="0"/>
        <v>CP2_PRE</v>
      </c>
      <c r="L27" s="13" t="str">
        <f t="shared" si="1"/>
        <v>CP2_PRE-5</v>
      </c>
    </row>
    <row r="28" spans="1:12" x14ac:dyDescent="0.35">
      <c r="A28" t="s">
        <v>55</v>
      </c>
      <c r="B28">
        <v>202203</v>
      </c>
      <c r="C28">
        <v>0</v>
      </c>
      <c r="D28" t="s">
        <v>84</v>
      </c>
      <c r="E28">
        <v>-4</v>
      </c>
      <c r="F28">
        <v>9</v>
      </c>
      <c r="G28" t="s">
        <v>51</v>
      </c>
      <c r="H28">
        <v>0</v>
      </c>
      <c r="I28">
        <v>0</v>
      </c>
      <c r="J28">
        <v>6</v>
      </c>
      <c r="K28" s="13" t="str">
        <f t="shared" si="0"/>
        <v>CP2_PRE</v>
      </c>
      <c r="L28" s="13" t="str">
        <f t="shared" si="1"/>
        <v>CP2_PRE-4</v>
      </c>
    </row>
    <row r="29" spans="1:12" x14ac:dyDescent="0.35">
      <c r="A29" t="s">
        <v>55</v>
      </c>
      <c r="B29">
        <v>202204</v>
      </c>
      <c r="C29">
        <v>0</v>
      </c>
      <c r="D29" t="s">
        <v>84</v>
      </c>
      <c r="E29">
        <v>-3</v>
      </c>
      <c r="F29">
        <v>11</v>
      </c>
      <c r="G29" t="s">
        <v>51</v>
      </c>
      <c r="H29">
        <v>1</v>
      </c>
      <c r="I29">
        <v>0</v>
      </c>
      <c r="J29">
        <v>7</v>
      </c>
      <c r="K29" s="13" t="str">
        <f t="shared" si="0"/>
        <v>CP2_PRE</v>
      </c>
      <c r="L29" s="13" t="str">
        <f t="shared" si="1"/>
        <v>CP2_PRE-3</v>
      </c>
    </row>
    <row r="30" spans="1:12" x14ac:dyDescent="0.35">
      <c r="A30" t="s">
        <v>55</v>
      </c>
      <c r="B30">
        <v>202205</v>
      </c>
      <c r="C30">
        <v>0</v>
      </c>
      <c r="D30" t="s">
        <v>84</v>
      </c>
      <c r="E30">
        <v>-2</v>
      </c>
      <c r="F30">
        <v>5</v>
      </c>
      <c r="G30" t="s">
        <v>51</v>
      </c>
      <c r="H30">
        <v>1</v>
      </c>
      <c r="I30">
        <v>0</v>
      </c>
      <c r="J30">
        <v>5</v>
      </c>
      <c r="K30" s="13" t="str">
        <f t="shared" si="0"/>
        <v>CP2_PRE</v>
      </c>
      <c r="L30" s="13" t="str">
        <f t="shared" si="1"/>
        <v>CP2_PRE-2</v>
      </c>
    </row>
    <row r="31" spans="1:12" x14ac:dyDescent="0.35">
      <c r="A31" t="s">
        <v>55</v>
      </c>
      <c r="B31">
        <v>202206</v>
      </c>
      <c r="C31">
        <v>0</v>
      </c>
      <c r="D31" t="s">
        <v>84</v>
      </c>
      <c r="E31">
        <v>-1</v>
      </c>
      <c r="F31">
        <v>0</v>
      </c>
      <c r="G31" t="s">
        <v>51</v>
      </c>
      <c r="H31">
        <v>2</v>
      </c>
      <c r="I31">
        <v>142</v>
      </c>
      <c r="J31">
        <v>8</v>
      </c>
      <c r="K31" s="13" t="str">
        <f t="shared" si="0"/>
        <v>CP2_PRE</v>
      </c>
      <c r="L31" s="13" t="str">
        <f t="shared" si="1"/>
        <v>CP2_PRE-1</v>
      </c>
    </row>
    <row r="32" spans="1:12" x14ac:dyDescent="0.35">
      <c r="A32" t="s">
        <v>55</v>
      </c>
      <c r="B32">
        <v>202207</v>
      </c>
      <c r="C32" s="8">
        <v>0</v>
      </c>
      <c r="D32" s="9" t="s">
        <v>85</v>
      </c>
      <c r="E32" s="9">
        <v>0</v>
      </c>
      <c r="F32">
        <v>0</v>
      </c>
      <c r="G32" t="s">
        <v>51</v>
      </c>
      <c r="H32">
        <v>0</v>
      </c>
      <c r="I32">
        <v>0</v>
      </c>
      <c r="J32">
        <v>5</v>
      </c>
      <c r="K32" s="13" t="str">
        <f t="shared" si="0"/>
        <v>CP2_POST</v>
      </c>
      <c r="L32" s="13" t="str">
        <f t="shared" si="1"/>
        <v>CP2_POST0</v>
      </c>
    </row>
    <row r="33" spans="1:12" x14ac:dyDescent="0.35">
      <c r="A33" t="s">
        <v>55</v>
      </c>
      <c r="B33">
        <v>202208</v>
      </c>
      <c r="C33">
        <v>0</v>
      </c>
      <c r="D33" t="s">
        <v>85</v>
      </c>
      <c r="E33">
        <v>1</v>
      </c>
      <c r="F33">
        <v>13</v>
      </c>
      <c r="G33" t="s">
        <v>51</v>
      </c>
      <c r="H33">
        <v>3</v>
      </c>
      <c r="I33">
        <v>162</v>
      </c>
      <c r="J33">
        <v>6</v>
      </c>
      <c r="K33" s="13" t="str">
        <f t="shared" si="0"/>
        <v>CP2_POST</v>
      </c>
      <c r="L33" s="13" t="str">
        <f t="shared" si="1"/>
        <v>CP2_POST1</v>
      </c>
    </row>
    <row r="34" spans="1:12" x14ac:dyDescent="0.35">
      <c r="A34" t="s">
        <v>55</v>
      </c>
      <c r="B34">
        <v>202209</v>
      </c>
      <c r="C34">
        <v>0</v>
      </c>
      <c r="D34" t="s">
        <v>85</v>
      </c>
      <c r="E34">
        <v>2</v>
      </c>
      <c r="F34">
        <v>1</v>
      </c>
      <c r="G34" t="s">
        <v>51</v>
      </c>
      <c r="H34">
        <v>1</v>
      </c>
      <c r="I34">
        <v>191</v>
      </c>
      <c r="J34">
        <v>6</v>
      </c>
      <c r="K34" s="13" t="str">
        <f t="shared" ref="K34:K65" si="2">A34&amp;"_"&amp;D34</f>
        <v>CP2_POST</v>
      </c>
      <c r="L34" s="13" t="str">
        <f t="shared" ref="L34:L65" si="3">K34&amp;E34</f>
        <v>CP2_POST2</v>
      </c>
    </row>
    <row r="35" spans="1:12" x14ac:dyDescent="0.35">
      <c r="A35" t="s">
        <v>55</v>
      </c>
      <c r="B35">
        <v>202210</v>
      </c>
      <c r="C35">
        <v>0</v>
      </c>
      <c r="D35" t="s">
        <v>85</v>
      </c>
      <c r="E35">
        <v>3</v>
      </c>
      <c r="F35">
        <v>4</v>
      </c>
      <c r="G35" t="s">
        <v>51</v>
      </c>
      <c r="H35">
        <v>1</v>
      </c>
      <c r="I35">
        <v>0</v>
      </c>
      <c r="J35">
        <v>0</v>
      </c>
      <c r="K35" s="13" t="str">
        <f t="shared" si="2"/>
        <v>CP2_POST</v>
      </c>
      <c r="L35" s="13" t="str">
        <f t="shared" si="3"/>
        <v>CP2_POST3</v>
      </c>
    </row>
    <row r="36" spans="1:12" x14ac:dyDescent="0.35">
      <c r="A36" t="s">
        <v>55</v>
      </c>
      <c r="B36">
        <v>202211</v>
      </c>
      <c r="C36">
        <v>0</v>
      </c>
      <c r="D36" t="s">
        <v>85</v>
      </c>
      <c r="E36">
        <v>4</v>
      </c>
      <c r="F36">
        <v>11</v>
      </c>
      <c r="G36" t="s">
        <v>51</v>
      </c>
      <c r="H36">
        <v>0</v>
      </c>
      <c r="I36">
        <v>0</v>
      </c>
      <c r="J36">
        <v>2</v>
      </c>
      <c r="K36" s="13" t="str">
        <f t="shared" si="2"/>
        <v>CP2_POST</v>
      </c>
      <c r="L36" s="13" t="str">
        <f t="shared" si="3"/>
        <v>CP2_POST4</v>
      </c>
    </row>
    <row r="37" spans="1:12" x14ac:dyDescent="0.35">
      <c r="A37" s="7" t="s">
        <v>55</v>
      </c>
      <c r="B37" s="7">
        <v>202212</v>
      </c>
      <c r="C37" s="7">
        <v>0</v>
      </c>
      <c r="D37" s="7" t="s">
        <v>85</v>
      </c>
      <c r="E37" s="7">
        <v>5</v>
      </c>
      <c r="F37" s="7">
        <v>13</v>
      </c>
      <c r="G37" s="7" t="s">
        <v>51</v>
      </c>
      <c r="H37" s="7">
        <v>1</v>
      </c>
      <c r="I37" s="7">
        <v>121</v>
      </c>
      <c r="J37" s="7">
        <v>0</v>
      </c>
      <c r="K37" s="14" t="str">
        <f t="shared" si="2"/>
        <v>CP2_POST</v>
      </c>
      <c r="L37" s="14" t="str">
        <f t="shared" si="3"/>
        <v>CP2_POST5</v>
      </c>
    </row>
    <row r="38" spans="1:12" x14ac:dyDescent="0.35">
      <c r="A38" t="s">
        <v>56</v>
      </c>
      <c r="B38">
        <v>202201</v>
      </c>
      <c r="C38">
        <v>0</v>
      </c>
      <c r="D38" t="s">
        <v>84</v>
      </c>
      <c r="E38">
        <v>-6</v>
      </c>
      <c r="F38">
        <v>9</v>
      </c>
      <c r="G38" t="s">
        <v>51</v>
      </c>
      <c r="H38">
        <v>3</v>
      </c>
      <c r="I38">
        <v>0</v>
      </c>
      <c r="J38">
        <v>2</v>
      </c>
      <c r="K38" s="13" t="str">
        <f t="shared" si="2"/>
        <v>CP3_PRE</v>
      </c>
      <c r="L38" s="13" t="str">
        <f t="shared" si="3"/>
        <v>CP3_PRE-6</v>
      </c>
    </row>
    <row r="39" spans="1:12" x14ac:dyDescent="0.35">
      <c r="A39" t="s">
        <v>56</v>
      </c>
      <c r="B39">
        <v>202202</v>
      </c>
      <c r="C39">
        <v>0</v>
      </c>
      <c r="D39" t="s">
        <v>84</v>
      </c>
      <c r="E39">
        <v>-5</v>
      </c>
      <c r="F39">
        <v>3</v>
      </c>
      <c r="G39" t="s">
        <v>51</v>
      </c>
      <c r="H39">
        <v>0</v>
      </c>
      <c r="I39">
        <v>0</v>
      </c>
      <c r="J39">
        <v>1</v>
      </c>
      <c r="K39" s="13" t="str">
        <f t="shared" si="2"/>
        <v>CP3_PRE</v>
      </c>
      <c r="L39" s="13" t="str">
        <f t="shared" si="3"/>
        <v>CP3_PRE-5</v>
      </c>
    </row>
    <row r="40" spans="1:12" x14ac:dyDescent="0.35">
      <c r="A40" t="s">
        <v>56</v>
      </c>
      <c r="B40">
        <v>202203</v>
      </c>
      <c r="C40">
        <v>0</v>
      </c>
      <c r="D40" t="s">
        <v>84</v>
      </c>
      <c r="E40">
        <v>-4</v>
      </c>
      <c r="F40">
        <v>1</v>
      </c>
      <c r="G40" t="s">
        <v>51</v>
      </c>
      <c r="H40">
        <v>2</v>
      </c>
      <c r="I40">
        <v>185</v>
      </c>
      <c r="J40">
        <v>2</v>
      </c>
      <c r="K40" s="13" t="str">
        <f t="shared" si="2"/>
        <v>CP3_PRE</v>
      </c>
      <c r="L40" s="13" t="str">
        <f t="shared" si="3"/>
        <v>CP3_PRE-4</v>
      </c>
    </row>
    <row r="41" spans="1:12" x14ac:dyDescent="0.35">
      <c r="A41" t="s">
        <v>56</v>
      </c>
      <c r="B41">
        <v>202204</v>
      </c>
      <c r="C41">
        <v>0</v>
      </c>
      <c r="D41" t="s">
        <v>84</v>
      </c>
      <c r="E41">
        <v>-3</v>
      </c>
      <c r="F41">
        <v>2</v>
      </c>
      <c r="G41" t="s">
        <v>51</v>
      </c>
      <c r="H41">
        <v>0</v>
      </c>
      <c r="I41">
        <v>0</v>
      </c>
      <c r="J41">
        <v>1</v>
      </c>
      <c r="K41" s="13" t="str">
        <f t="shared" si="2"/>
        <v>CP3_PRE</v>
      </c>
      <c r="L41" s="13" t="str">
        <f t="shared" si="3"/>
        <v>CP3_PRE-3</v>
      </c>
    </row>
    <row r="42" spans="1:12" x14ac:dyDescent="0.35">
      <c r="A42" t="s">
        <v>56</v>
      </c>
      <c r="B42">
        <v>202205</v>
      </c>
      <c r="C42">
        <v>0</v>
      </c>
      <c r="D42" t="s">
        <v>84</v>
      </c>
      <c r="E42">
        <v>-2</v>
      </c>
      <c r="F42">
        <v>8</v>
      </c>
      <c r="G42" t="s">
        <v>51</v>
      </c>
      <c r="H42">
        <v>2</v>
      </c>
      <c r="I42">
        <v>0</v>
      </c>
      <c r="J42">
        <v>5</v>
      </c>
      <c r="K42" s="13" t="str">
        <f t="shared" si="2"/>
        <v>CP3_PRE</v>
      </c>
      <c r="L42" s="13" t="str">
        <f t="shared" si="3"/>
        <v>CP3_PRE-2</v>
      </c>
    </row>
    <row r="43" spans="1:12" x14ac:dyDescent="0.35">
      <c r="A43" t="s">
        <v>56</v>
      </c>
      <c r="B43">
        <v>202206</v>
      </c>
      <c r="C43">
        <v>0</v>
      </c>
      <c r="D43" t="s">
        <v>84</v>
      </c>
      <c r="E43">
        <v>-1</v>
      </c>
      <c r="F43">
        <v>11</v>
      </c>
      <c r="G43" t="s">
        <v>51</v>
      </c>
      <c r="H43">
        <v>3</v>
      </c>
      <c r="I43">
        <v>0</v>
      </c>
      <c r="J43">
        <v>2</v>
      </c>
      <c r="K43" s="13" t="str">
        <f t="shared" si="2"/>
        <v>CP3_PRE</v>
      </c>
      <c r="L43" s="13" t="str">
        <f t="shared" si="3"/>
        <v>CP3_PRE-1</v>
      </c>
    </row>
    <row r="44" spans="1:12" x14ac:dyDescent="0.35">
      <c r="A44" t="s">
        <v>56</v>
      </c>
      <c r="B44">
        <v>202207</v>
      </c>
      <c r="C44" s="8">
        <v>0</v>
      </c>
      <c r="D44" s="9" t="s">
        <v>85</v>
      </c>
      <c r="E44" s="9">
        <v>0</v>
      </c>
      <c r="F44">
        <v>3</v>
      </c>
      <c r="G44" t="s">
        <v>51</v>
      </c>
      <c r="H44">
        <v>2</v>
      </c>
      <c r="I44">
        <v>158</v>
      </c>
      <c r="J44">
        <v>7</v>
      </c>
      <c r="K44" s="13" t="str">
        <f t="shared" si="2"/>
        <v>CP3_POST</v>
      </c>
      <c r="L44" s="13" t="str">
        <f t="shared" si="3"/>
        <v>CP3_POST0</v>
      </c>
    </row>
    <row r="45" spans="1:12" x14ac:dyDescent="0.35">
      <c r="A45" t="s">
        <v>56</v>
      </c>
      <c r="B45">
        <v>202208</v>
      </c>
      <c r="C45">
        <v>0</v>
      </c>
      <c r="D45" t="s">
        <v>85</v>
      </c>
      <c r="E45">
        <v>1</v>
      </c>
      <c r="F45">
        <v>6</v>
      </c>
      <c r="G45" t="s">
        <v>51</v>
      </c>
      <c r="H45">
        <v>2</v>
      </c>
      <c r="I45">
        <v>144</v>
      </c>
      <c r="J45">
        <v>7</v>
      </c>
      <c r="K45" s="13" t="str">
        <f t="shared" si="2"/>
        <v>CP3_POST</v>
      </c>
      <c r="L45" s="13" t="str">
        <f t="shared" si="3"/>
        <v>CP3_POST1</v>
      </c>
    </row>
    <row r="46" spans="1:12" x14ac:dyDescent="0.35">
      <c r="A46" t="s">
        <v>56</v>
      </c>
      <c r="B46">
        <v>202209</v>
      </c>
      <c r="C46">
        <v>0</v>
      </c>
      <c r="D46" t="s">
        <v>85</v>
      </c>
      <c r="E46">
        <v>2</v>
      </c>
      <c r="F46">
        <v>0</v>
      </c>
      <c r="G46" t="s">
        <v>51</v>
      </c>
      <c r="H46">
        <v>2</v>
      </c>
      <c r="I46">
        <v>0</v>
      </c>
      <c r="J46">
        <v>3</v>
      </c>
      <c r="K46" s="13" t="str">
        <f t="shared" si="2"/>
        <v>CP3_POST</v>
      </c>
      <c r="L46" s="13" t="str">
        <f t="shared" si="3"/>
        <v>CP3_POST2</v>
      </c>
    </row>
    <row r="47" spans="1:12" x14ac:dyDescent="0.35">
      <c r="A47" t="s">
        <v>56</v>
      </c>
      <c r="B47">
        <v>202210</v>
      </c>
      <c r="C47">
        <v>0</v>
      </c>
      <c r="D47" t="s">
        <v>85</v>
      </c>
      <c r="E47">
        <v>3</v>
      </c>
      <c r="F47">
        <v>9</v>
      </c>
      <c r="G47" t="s">
        <v>51</v>
      </c>
      <c r="H47">
        <v>1</v>
      </c>
      <c r="I47">
        <v>166</v>
      </c>
      <c r="J47">
        <v>1</v>
      </c>
      <c r="K47" s="13" t="str">
        <f t="shared" si="2"/>
        <v>CP3_POST</v>
      </c>
      <c r="L47" s="13" t="str">
        <f t="shared" si="3"/>
        <v>CP3_POST3</v>
      </c>
    </row>
    <row r="48" spans="1:12" x14ac:dyDescent="0.35">
      <c r="A48" t="s">
        <v>56</v>
      </c>
      <c r="B48">
        <v>202211</v>
      </c>
      <c r="C48">
        <v>0</v>
      </c>
      <c r="D48" t="s">
        <v>85</v>
      </c>
      <c r="E48">
        <v>4</v>
      </c>
      <c r="F48">
        <v>10</v>
      </c>
      <c r="G48" t="s">
        <v>51</v>
      </c>
      <c r="H48">
        <v>2</v>
      </c>
      <c r="I48">
        <v>0</v>
      </c>
      <c r="J48">
        <v>4</v>
      </c>
      <c r="K48" s="13" t="str">
        <f t="shared" si="2"/>
        <v>CP3_POST</v>
      </c>
      <c r="L48" s="13" t="str">
        <f t="shared" si="3"/>
        <v>CP3_POST4</v>
      </c>
    </row>
    <row r="49" spans="1:12" x14ac:dyDescent="0.35">
      <c r="A49" s="7" t="s">
        <v>56</v>
      </c>
      <c r="B49" s="7">
        <v>202212</v>
      </c>
      <c r="C49" s="7">
        <v>0</v>
      </c>
      <c r="D49" s="7" t="s">
        <v>85</v>
      </c>
      <c r="E49" s="7">
        <v>5</v>
      </c>
      <c r="F49" s="7">
        <v>7</v>
      </c>
      <c r="G49" s="7" t="s">
        <v>51</v>
      </c>
      <c r="H49" s="7">
        <v>1</v>
      </c>
      <c r="I49" s="7">
        <v>176</v>
      </c>
      <c r="J49" s="7">
        <v>7</v>
      </c>
      <c r="K49" s="14" t="str">
        <f t="shared" si="2"/>
        <v>CP3_POST</v>
      </c>
      <c r="L49" s="14" t="str">
        <f t="shared" si="3"/>
        <v>CP3_POST5</v>
      </c>
    </row>
    <row r="50" spans="1:12" x14ac:dyDescent="0.35">
      <c r="A50" t="s">
        <v>57</v>
      </c>
      <c r="B50">
        <v>202201</v>
      </c>
      <c r="C50">
        <v>0</v>
      </c>
      <c r="D50" t="s">
        <v>84</v>
      </c>
      <c r="E50">
        <v>-6</v>
      </c>
      <c r="F50">
        <v>1</v>
      </c>
      <c r="G50" t="s">
        <v>51</v>
      </c>
      <c r="H50">
        <v>2</v>
      </c>
      <c r="I50">
        <v>186</v>
      </c>
      <c r="J50">
        <v>0</v>
      </c>
      <c r="K50" s="13" t="str">
        <f t="shared" si="2"/>
        <v>CP4_PRE</v>
      </c>
      <c r="L50" s="13" t="str">
        <f t="shared" si="3"/>
        <v>CP4_PRE-6</v>
      </c>
    </row>
    <row r="51" spans="1:12" x14ac:dyDescent="0.35">
      <c r="A51" t="s">
        <v>57</v>
      </c>
      <c r="B51">
        <v>202202</v>
      </c>
      <c r="C51">
        <v>0</v>
      </c>
      <c r="D51" t="s">
        <v>84</v>
      </c>
      <c r="E51">
        <v>-5</v>
      </c>
      <c r="F51">
        <v>5</v>
      </c>
      <c r="G51" t="s">
        <v>51</v>
      </c>
      <c r="H51">
        <v>2</v>
      </c>
      <c r="I51">
        <v>0</v>
      </c>
      <c r="J51">
        <v>8</v>
      </c>
      <c r="K51" s="13" t="str">
        <f t="shared" si="2"/>
        <v>CP4_PRE</v>
      </c>
      <c r="L51" s="13" t="str">
        <f t="shared" si="3"/>
        <v>CP4_PRE-5</v>
      </c>
    </row>
    <row r="52" spans="1:12" x14ac:dyDescent="0.35">
      <c r="A52" t="s">
        <v>57</v>
      </c>
      <c r="B52">
        <v>202203</v>
      </c>
      <c r="C52">
        <v>0</v>
      </c>
      <c r="D52" t="s">
        <v>84</v>
      </c>
      <c r="E52">
        <v>-4</v>
      </c>
      <c r="F52">
        <v>12</v>
      </c>
      <c r="G52" t="s">
        <v>51</v>
      </c>
      <c r="H52">
        <v>0</v>
      </c>
      <c r="I52">
        <v>0</v>
      </c>
      <c r="J52">
        <v>4</v>
      </c>
      <c r="K52" s="13" t="str">
        <f t="shared" si="2"/>
        <v>CP4_PRE</v>
      </c>
      <c r="L52" s="13" t="str">
        <f t="shared" si="3"/>
        <v>CP4_PRE-4</v>
      </c>
    </row>
    <row r="53" spans="1:12" x14ac:dyDescent="0.35">
      <c r="A53" t="s">
        <v>57</v>
      </c>
      <c r="B53">
        <v>202204</v>
      </c>
      <c r="C53">
        <v>0</v>
      </c>
      <c r="D53" t="s">
        <v>84</v>
      </c>
      <c r="E53">
        <v>-3</v>
      </c>
      <c r="F53">
        <v>8</v>
      </c>
      <c r="G53" t="s">
        <v>51</v>
      </c>
      <c r="H53">
        <v>1</v>
      </c>
      <c r="I53">
        <v>0</v>
      </c>
      <c r="J53">
        <v>0</v>
      </c>
      <c r="K53" s="13" t="str">
        <f t="shared" si="2"/>
        <v>CP4_PRE</v>
      </c>
      <c r="L53" s="13" t="str">
        <f t="shared" si="3"/>
        <v>CP4_PRE-3</v>
      </c>
    </row>
    <row r="54" spans="1:12" x14ac:dyDescent="0.35">
      <c r="A54" t="s">
        <v>57</v>
      </c>
      <c r="B54">
        <v>202205</v>
      </c>
      <c r="C54">
        <v>0</v>
      </c>
      <c r="D54" t="s">
        <v>84</v>
      </c>
      <c r="E54">
        <v>-2</v>
      </c>
      <c r="F54">
        <v>13</v>
      </c>
      <c r="G54" t="s">
        <v>51</v>
      </c>
      <c r="H54">
        <v>0</v>
      </c>
      <c r="I54">
        <v>0</v>
      </c>
      <c r="J54">
        <v>3</v>
      </c>
      <c r="K54" s="13" t="str">
        <f t="shared" si="2"/>
        <v>CP4_PRE</v>
      </c>
      <c r="L54" s="13" t="str">
        <f t="shared" si="3"/>
        <v>CP4_PRE-2</v>
      </c>
    </row>
    <row r="55" spans="1:12" x14ac:dyDescent="0.35">
      <c r="A55" t="s">
        <v>57</v>
      </c>
      <c r="B55">
        <v>202206</v>
      </c>
      <c r="C55">
        <v>0</v>
      </c>
      <c r="D55" t="s">
        <v>84</v>
      </c>
      <c r="E55">
        <v>-1</v>
      </c>
      <c r="F55">
        <v>5</v>
      </c>
      <c r="G55" t="s">
        <v>51</v>
      </c>
      <c r="H55">
        <v>2</v>
      </c>
      <c r="I55">
        <v>0</v>
      </c>
      <c r="J55">
        <v>7</v>
      </c>
      <c r="K55" s="13" t="str">
        <f t="shared" si="2"/>
        <v>CP4_PRE</v>
      </c>
      <c r="L55" s="13" t="str">
        <f t="shared" si="3"/>
        <v>CP4_PRE-1</v>
      </c>
    </row>
    <row r="56" spans="1:12" x14ac:dyDescent="0.35">
      <c r="A56" t="s">
        <v>57</v>
      </c>
      <c r="B56">
        <v>202207</v>
      </c>
      <c r="C56" s="8">
        <v>0</v>
      </c>
      <c r="D56" s="9" t="s">
        <v>85</v>
      </c>
      <c r="E56" s="9">
        <v>0</v>
      </c>
      <c r="F56">
        <v>4</v>
      </c>
      <c r="G56" t="s">
        <v>51</v>
      </c>
      <c r="H56">
        <v>2</v>
      </c>
      <c r="I56">
        <v>149</v>
      </c>
      <c r="J56">
        <v>4</v>
      </c>
      <c r="K56" s="13" t="str">
        <f t="shared" si="2"/>
        <v>CP4_POST</v>
      </c>
      <c r="L56" s="13" t="str">
        <f t="shared" si="3"/>
        <v>CP4_POST0</v>
      </c>
    </row>
    <row r="57" spans="1:12" x14ac:dyDescent="0.35">
      <c r="A57" t="s">
        <v>57</v>
      </c>
      <c r="B57">
        <v>202208</v>
      </c>
      <c r="C57">
        <v>0</v>
      </c>
      <c r="D57" t="s">
        <v>85</v>
      </c>
      <c r="E57">
        <v>1</v>
      </c>
      <c r="F57">
        <v>12</v>
      </c>
      <c r="G57" t="s">
        <v>51</v>
      </c>
      <c r="H57">
        <v>1</v>
      </c>
      <c r="I57">
        <v>156</v>
      </c>
      <c r="J57">
        <v>8</v>
      </c>
      <c r="K57" s="13" t="str">
        <f t="shared" si="2"/>
        <v>CP4_POST</v>
      </c>
      <c r="L57" s="13" t="str">
        <f t="shared" si="3"/>
        <v>CP4_POST1</v>
      </c>
    </row>
    <row r="58" spans="1:12" x14ac:dyDescent="0.35">
      <c r="A58" t="s">
        <v>57</v>
      </c>
      <c r="B58">
        <v>202209</v>
      </c>
      <c r="C58">
        <v>0</v>
      </c>
      <c r="D58" t="s">
        <v>85</v>
      </c>
      <c r="E58">
        <v>2</v>
      </c>
      <c r="F58">
        <v>15</v>
      </c>
      <c r="G58" t="s">
        <v>51</v>
      </c>
      <c r="H58">
        <v>2</v>
      </c>
      <c r="I58">
        <v>0</v>
      </c>
      <c r="J58">
        <v>6</v>
      </c>
      <c r="K58" s="13" t="str">
        <f t="shared" si="2"/>
        <v>CP4_POST</v>
      </c>
      <c r="L58" s="13" t="str">
        <f t="shared" si="3"/>
        <v>CP4_POST2</v>
      </c>
    </row>
    <row r="59" spans="1:12" x14ac:dyDescent="0.35">
      <c r="A59" t="s">
        <v>57</v>
      </c>
      <c r="B59">
        <v>202210</v>
      </c>
      <c r="C59">
        <v>0</v>
      </c>
      <c r="D59" t="s">
        <v>85</v>
      </c>
      <c r="E59">
        <v>3</v>
      </c>
      <c r="F59">
        <v>13</v>
      </c>
      <c r="G59" t="s">
        <v>51</v>
      </c>
      <c r="H59">
        <v>2</v>
      </c>
      <c r="I59">
        <v>169</v>
      </c>
      <c r="J59">
        <v>0</v>
      </c>
      <c r="K59" s="13" t="str">
        <f t="shared" si="2"/>
        <v>CP4_POST</v>
      </c>
      <c r="L59" s="13" t="str">
        <f t="shared" si="3"/>
        <v>CP4_POST3</v>
      </c>
    </row>
    <row r="60" spans="1:12" x14ac:dyDescent="0.35">
      <c r="A60" t="s">
        <v>57</v>
      </c>
      <c r="B60">
        <v>202211</v>
      </c>
      <c r="C60">
        <v>0</v>
      </c>
      <c r="D60" t="s">
        <v>85</v>
      </c>
      <c r="E60">
        <v>4</v>
      </c>
      <c r="F60">
        <v>13</v>
      </c>
      <c r="G60" t="s">
        <v>51</v>
      </c>
      <c r="H60">
        <v>0</v>
      </c>
      <c r="I60">
        <v>0</v>
      </c>
      <c r="J60">
        <v>6</v>
      </c>
      <c r="K60" s="13" t="str">
        <f t="shared" si="2"/>
        <v>CP4_POST</v>
      </c>
      <c r="L60" s="13" t="str">
        <f t="shared" si="3"/>
        <v>CP4_POST4</v>
      </c>
    </row>
    <row r="61" spans="1:12" x14ac:dyDescent="0.35">
      <c r="A61" s="7" t="s">
        <v>57</v>
      </c>
      <c r="B61" s="7">
        <v>202212</v>
      </c>
      <c r="C61" s="7">
        <v>0</v>
      </c>
      <c r="D61" s="7" t="s">
        <v>85</v>
      </c>
      <c r="E61" s="7">
        <v>5</v>
      </c>
      <c r="F61" s="7">
        <v>14</v>
      </c>
      <c r="G61" s="7" t="s">
        <v>51</v>
      </c>
      <c r="H61" s="7">
        <v>2</v>
      </c>
      <c r="I61" s="7">
        <v>164</v>
      </c>
      <c r="J61" s="7">
        <v>3</v>
      </c>
      <c r="K61" s="14" t="str">
        <f t="shared" si="2"/>
        <v>CP4_POST</v>
      </c>
      <c r="L61" s="14" t="str">
        <f t="shared" si="3"/>
        <v>CP4_POST5</v>
      </c>
    </row>
    <row r="62" spans="1:12" x14ac:dyDescent="0.35">
      <c r="A62" t="s">
        <v>58</v>
      </c>
      <c r="B62">
        <v>202201</v>
      </c>
      <c r="C62">
        <v>0</v>
      </c>
      <c r="D62" t="s">
        <v>84</v>
      </c>
      <c r="E62">
        <v>-6</v>
      </c>
      <c r="F62">
        <v>0</v>
      </c>
      <c r="G62" t="s">
        <v>51</v>
      </c>
      <c r="H62">
        <v>0</v>
      </c>
      <c r="I62">
        <v>0</v>
      </c>
      <c r="J62">
        <v>4</v>
      </c>
      <c r="K62" s="13" t="str">
        <f t="shared" si="2"/>
        <v>CP5_PRE</v>
      </c>
      <c r="L62" s="13" t="str">
        <f t="shared" si="3"/>
        <v>CP5_PRE-6</v>
      </c>
    </row>
    <row r="63" spans="1:12" x14ac:dyDescent="0.35">
      <c r="A63" t="s">
        <v>58</v>
      </c>
      <c r="B63">
        <v>202202</v>
      </c>
      <c r="C63">
        <v>0</v>
      </c>
      <c r="D63" t="s">
        <v>84</v>
      </c>
      <c r="E63">
        <v>-5</v>
      </c>
      <c r="F63">
        <v>10</v>
      </c>
      <c r="G63" t="s">
        <v>51</v>
      </c>
      <c r="H63">
        <v>1</v>
      </c>
      <c r="I63">
        <v>161</v>
      </c>
      <c r="J63">
        <v>3</v>
      </c>
      <c r="K63" s="13" t="str">
        <f t="shared" si="2"/>
        <v>CP5_PRE</v>
      </c>
      <c r="L63" s="13" t="str">
        <f t="shared" si="3"/>
        <v>CP5_PRE-5</v>
      </c>
    </row>
    <row r="64" spans="1:12" x14ac:dyDescent="0.35">
      <c r="A64" t="s">
        <v>58</v>
      </c>
      <c r="B64">
        <v>202203</v>
      </c>
      <c r="C64">
        <v>0</v>
      </c>
      <c r="D64" t="s">
        <v>84</v>
      </c>
      <c r="E64">
        <v>-4</v>
      </c>
      <c r="F64">
        <v>8</v>
      </c>
      <c r="G64" t="s">
        <v>51</v>
      </c>
      <c r="H64">
        <v>2</v>
      </c>
      <c r="I64">
        <v>0</v>
      </c>
      <c r="J64">
        <v>3</v>
      </c>
      <c r="K64" s="13" t="str">
        <f t="shared" si="2"/>
        <v>CP5_PRE</v>
      </c>
      <c r="L64" s="13" t="str">
        <f t="shared" si="3"/>
        <v>CP5_PRE-4</v>
      </c>
    </row>
    <row r="65" spans="1:12" x14ac:dyDescent="0.35">
      <c r="A65" t="s">
        <v>58</v>
      </c>
      <c r="B65">
        <v>202204</v>
      </c>
      <c r="C65">
        <v>0</v>
      </c>
      <c r="D65" t="s">
        <v>84</v>
      </c>
      <c r="E65">
        <v>-3</v>
      </c>
      <c r="F65">
        <v>10</v>
      </c>
      <c r="G65" t="s">
        <v>51</v>
      </c>
      <c r="H65">
        <v>1</v>
      </c>
      <c r="I65">
        <v>0</v>
      </c>
      <c r="J65">
        <v>6</v>
      </c>
      <c r="K65" s="13" t="str">
        <f t="shared" si="2"/>
        <v>CP5_PRE</v>
      </c>
      <c r="L65" s="13" t="str">
        <f t="shared" si="3"/>
        <v>CP5_PRE-3</v>
      </c>
    </row>
    <row r="66" spans="1:12" x14ac:dyDescent="0.35">
      <c r="A66" t="s">
        <v>58</v>
      </c>
      <c r="B66">
        <v>202205</v>
      </c>
      <c r="C66">
        <v>0</v>
      </c>
      <c r="D66" t="s">
        <v>84</v>
      </c>
      <c r="E66">
        <v>-2</v>
      </c>
      <c r="F66">
        <v>15</v>
      </c>
      <c r="G66" t="s">
        <v>51</v>
      </c>
      <c r="H66">
        <v>0</v>
      </c>
      <c r="I66">
        <v>0</v>
      </c>
      <c r="J66">
        <v>7</v>
      </c>
      <c r="K66" s="13" t="str">
        <f t="shared" ref="K66:K73" si="4">A66&amp;"_"&amp;D66</f>
        <v>CP5_PRE</v>
      </c>
      <c r="L66" s="13" t="str">
        <f t="shared" ref="L66:L73" si="5">K66&amp;E66</f>
        <v>CP5_PRE-2</v>
      </c>
    </row>
    <row r="67" spans="1:12" x14ac:dyDescent="0.35">
      <c r="A67" t="s">
        <v>58</v>
      </c>
      <c r="B67">
        <v>202206</v>
      </c>
      <c r="C67">
        <v>0</v>
      </c>
      <c r="D67" t="s">
        <v>84</v>
      </c>
      <c r="E67">
        <v>-1</v>
      </c>
      <c r="F67">
        <v>9</v>
      </c>
      <c r="G67" t="s">
        <v>51</v>
      </c>
      <c r="H67">
        <v>2</v>
      </c>
      <c r="I67">
        <v>164</v>
      </c>
      <c r="J67">
        <v>7</v>
      </c>
      <c r="K67" s="13" t="str">
        <f t="shared" si="4"/>
        <v>CP5_PRE</v>
      </c>
      <c r="L67" s="13" t="str">
        <f t="shared" si="5"/>
        <v>CP5_PRE-1</v>
      </c>
    </row>
    <row r="68" spans="1:12" x14ac:dyDescent="0.35">
      <c r="A68" t="s">
        <v>58</v>
      </c>
      <c r="B68">
        <v>202207</v>
      </c>
      <c r="C68" s="8">
        <v>0</v>
      </c>
      <c r="D68" s="9" t="s">
        <v>85</v>
      </c>
      <c r="E68" s="9">
        <v>0</v>
      </c>
      <c r="F68">
        <v>12</v>
      </c>
      <c r="G68" t="s">
        <v>51</v>
      </c>
      <c r="H68">
        <v>1</v>
      </c>
      <c r="I68">
        <v>0</v>
      </c>
      <c r="J68">
        <v>5</v>
      </c>
      <c r="K68" s="13" t="str">
        <f t="shared" si="4"/>
        <v>CP5_POST</v>
      </c>
      <c r="L68" s="13" t="str">
        <f t="shared" si="5"/>
        <v>CP5_POST0</v>
      </c>
    </row>
    <row r="69" spans="1:12" x14ac:dyDescent="0.35">
      <c r="A69" t="s">
        <v>58</v>
      </c>
      <c r="B69">
        <v>202208</v>
      </c>
      <c r="C69">
        <v>0</v>
      </c>
      <c r="D69" t="s">
        <v>85</v>
      </c>
      <c r="E69">
        <v>1</v>
      </c>
      <c r="F69">
        <v>3</v>
      </c>
      <c r="G69" t="s">
        <v>51</v>
      </c>
      <c r="H69">
        <v>0</v>
      </c>
      <c r="I69">
        <v>0</v>
      </c>
      <c r="J69">
        <v>5</v>
      </c>
      <c r="K69" s="13" t="str">
        <f t="shared" si="4"/>
        <v>CP5_POST</v>
      </c>
      <c r="L69" s="13" t="str">
        <f t="shared" si="5"/>
        <v>CP5_POST1</v>
      </c>
    </row>
    <row r="70" spans="1:12" x14ac:dyDescent="0.35">
      <c r="A70" t="s">
        <v>58</v>
      </c>
      <c r="B70">
        <v>202209</v>
      </c>
      <c r="C70">
        <v>0</v>
      </c>
      <c r="D70" t="s">
        <v>85</v>
      </c>
      <c r="E70">
        <v>2</v>
      </c>
      <c r="F70">
        <v>14</v>
      </c>
      <c r="G70" t="s">
        <v>51</v>
      </c>
      <c r="H70">
        <v>0</v>
      </c>
      <c r="I70">
        <v>0</v>
      </c>
      <c r="J70">
        <v>1</v>
      </c>
      <c r="K70" s="13" t="str">
        <f t="shared" si="4"/>
        <v>CP5_POST</v>
      </c>
      <c r="L70" s="13" t="str">
        <f t="shared" si="5"/>
        <v>CP5_POST2</v>
      </c>
    </row>
    <row r="71" spans="1:12" x14ac:dyDescent="0.35">
      <c r="A71" t="s">
        <v>58</v>
      </c>
      <c r="B71">
        <v>202210</v>
      </c>
      <c r="C71">
        <v>0</v>
      </c>
      <c r="D71" t="s">
        <v>85</v>
      </c>
      <c r="E71">
        <v>3</v>
      </c>
      <c r="F71">
        <v>0</v>
      </c>
      <c r="G71" t="s">
        <v>51</v>
      </c>
      <c r="H71">
        <v>2</v>
      </c>
      <c r="I71">
        <v>104</v>
      </c>
      <c r="J71">
        <v>7</v>
      </c>
      <c r="K71" s="13" t="str">
        <f t="shared" si="4"/>
        <v>CP5_POST</v>
      </c>
      <c r="L71" s="13" t="str">
        <f t="shared" si="5"/>
        <v>CP5_POST3</v>
      </c>
    </row>
    <row r="72" spans="1:12" x14ac:dyDescent="0.35">
      <c r="A72" t="s">
        <v>58</v>
      </c>
      <c r="B72">
        <v>202211</v>
      </c>
      <c r="C72">
        <v>0</v>
      </c>
      <c r="D72" t="s">
        <v>85</v>
      </c>
      <c r="E72">
        <v>4</v>
      </c>
      <c r="F72">
        <v>13</v>
      </c>
      <c r="G72" t="s">
        <v>51</v>
      </c>
      <c r="H72">
        <v>0</v>
      </c>
      <c r="I72">
        <v>0</v>
      </c>
      <c r="J72">
        <v>4</v>
      </c>
      <c r="K72" s="13" t="str">
        <f t="shared" si="4"/>
        <v>CP5_POST</v>
      </c>
      <c r="L72" s="13" t="str">
        <f t="shared" si="5"/>
        <v>CP5_POST4</v>
      </c>
    </row>
    <row r="73" spans="1:12" x14ac:dyDescent="0.35">
      <c r="A73" s="7" t="s">
        <v>58</v>
      </c>
      <c r="B73" s="7">
        <v>202212</v>
      </c>
      <c r="C73" s="7">
        <v>0</v>
      </c>
      <c r="D73" s="7" t="s">
        <v>85</v>
      </c>
      <c r="E73" s="7">
        <v>5</v>
      </c>
      <c r="F73" s="7">
        <v>2</v>
      </c>
      <c r="G73" s="7" t="s">
        <v>51</v>
      </c>
      <c r="H73" s="7">
        <v>2</v>
      </c>
      <c r="I73" s="7">
        <v>0</v>
      </c>
      <c r="J73" s="7">
        <v>6</v>
      </c>
      <c r="K73" s="14" t="str">
        <f t="shared" si="4"/>
        <v>CP5_POST</v>
      </c>
      <c r="L73" s="14" t="str">
        <f t="shared" si="5"/>
        <v>CP5_POST5</v>
      </c>
    </row>
  </sheetData>
  <pageMargins left="0.7" right="0.7" top="0.75" bottom="0.75" header="0.3" footer="0.3"/>
  <pageSetup orientation="portrait" r:id="rId1"/>
  <headerFooter>
    <oddHeader>&amp;L&amp;"Calibri"&amp;12&amp;K8E6A00Confidential&amp;1#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7722-A460-4E95-9930-48FC84F80203}">
  <sheetPr>
    <tabColor theme="5" tint="0.59999389629810485"/>
  </sheetPr>
  <dimension ref="A1:S18"/>
  <sheetViews>
    <sheetView workbookViewId="0">
      <selection activeCell="A10" sqref="A10:D16"/>
    </sheetView>
  </sheetViews>
  <sheetFormatPr defaultRowHeight="14.5" x14ac:dyDescent="0.35"/>
  <cols>
    <col min="2" max="12" width="8.7265625" customWidth="1"/>
  </cols>
  <sheetData>
    <row r="1" spans="1:19" x14ac:dyDescent="0.35">
      <c r="A1" s="16" t="s">
        <v>64</v>
      </c>
      <c r="B1" s="17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7" t="s">
        <v>73</v>
      </c>
      <c r="J1" s="17" t="s">
        <v>74</v>
      </c>
      <c r="K1" s="17" t="s">
        <v>75</v>
      </c>
      <c r="L1" s="17" t="s">
        <v>76</v>
      </c>
      <c r="M1" s="18" t="s">
        <v>77</v>
      </c>
      <c r="N1" s="18" t="s">
        <v>78</v>
      </c>
      <c r="O1" s="18" t="s">
        <v>79</v>
      </c>
      <c r="P1" s="18" t="s">
        <v>80</v>
      </c>
      <c r="Q1" s="18" t="s">
        <v>81</v>
      </c>
      <c r="R1" s="18" t="s">
        <v>82</v>
      </c>
      <c r="S1" s="18" t="s">
        <v>83</v>
      </c>
    </row>
    <row r="2" spans="1:19" x14ac:dyDescent="0.35">
      <c r="A2" t="s">
        <v>50</v>
      </c>
      <c r="B2">
        <f>AVERAGEIF(T1_Align!$K$2:$K$73,$A2&amp;"_PRE",T1_Align!$F$2:$F$73)</f>
        <v>9.8333333333333339</v>
      </c>
      <c r="C2">
        <f>AVERAGEIF(T1_Align!$L$2:$L$73,$A2&amp;"_PRE-1",T1_Align!$F$2:$F$73)</f>
        <v>11</v>
      </c>
      <c r="D2">
        <f>AVERAGEIF(T1_Align!$L$2:$L$73,$A2&amp;"_PRE-2",T1_Align!$F$2:$F$73)</f>
        <v>10</v>
      </c>
      <c r="E2">
        <f>AVERAGEIF(T1_Align!$L$2:$L$73,$A2&amp;"_PRE-3",T1_Align!$F$2:$F$73)</f>
        <v>9</v>
      </c>
      <c r="F2">
        <f>AVERAGEIF(T1_Align!$K$2:$K$73,$A2&amp;"_PRE",T1_Align!$H$2:$H$73)</f>
        <v>1.1666666666666667</v>
      </c>
      <c r="G2">
        <f>AVERAGEIF(T1_Align!$K$2:$K$73,$A2&amp;"_PRE",T1_Align!$I$2:$I$73)</f>
        <v>51.833333333333336</v>
      </c>
      <c r="H2">
        <f>AVERAGEIF(T1_Align!$K$2:$K$73,$A2&amp;"_PRE",T1_Align!$J$2:$J$73)</f>
        <v>5</v>
      </c>
      <c r="I2">
        <f>AVERAGEIF(T1_Align!$K$2:$K$73,$A2&amp;"_POST",T1_Align!$F$2:$F$73)</f>
        <v>16.666666666666668</v>
      </c>
      <c r="J2">
        <f>AVERAGEIF(T1_Align!$K$2:$K$73,$A2&amp;"_POST",T1_Align!$H$2:$H$73)</f>
        <v>1.1666666666666667</v>
      </c>
      <c r="K2">
        <f>AVERAGEIF(T1_Align!$K$2:$K$73,$A2&amp;"_POST",T1_Align!$I$2:$I$73)</f>
        <v>78</v>
      </c>
      <c r="L2">
        <f>AVERAGEIF(T1_Align!$K$2:$K$73,$A2&amp;"_POST",T1_Align!$J$2:$J$73)</f>
        <v>4.333333333333333</v>
      </c>
      <c r="M2">
        <f>STANDARDIZE(B2,AVERAGE(B$2:B$7),_xlfn.STDEV.P(B$2:B$7))</f>
        <v>1.5333778401841411</v>
      </c>
      <c r="N2">
        <f t="shared" ref="N2:S7" si="0">STANDARDIZE(C2,AVERAGE(C$2:C$7),_xlfn.STDEV.P(C$2:C$7))</f>
        <v>1.0660035817780522</v>
      </c>
      <c r="O2">
        <f t="shared" si="0"/>
        <v>-0.10259783520851559</v>
      </c>
      <c r="P2">
        <f t="shared" si="0"/>
        <v>4.8507125007266422E-2</v>
      </c>
      <c r="Q2">
        <f t="shared" si="0"/>
        <v>-0.31234752377721275</v>
      </c>
      <c r="R2">
        <f t="shared" si="0"/>
        <v>9.9604571425583835E-2</v>
      </c>
      <c r="S2">
        <f t="shared" si="0"/>
        <v>0.79669127090239666</v>
      </c>
    </row>
    <row r="3" spans="1:19" x14ac:dyDescent="0.35">
      <c r="A3" t="s">
        <v>54</v>
      </c>
      <c r="B3">
        <f>AVERAGEIF(T1_Align!$K$2:$K$73,$A3&amp;"_PRE",T1_Align!$F$2:$F$73)</f>
        <v>8</v>
      </c>
      <c r="C3">
        <f>AVERAGEIF(T1_Align!$L$2:$L$73,$A3&amp;"_PRE-1",T1_Align!$F$2:$F$73)</f>
        <v>0</v>
      </c>
      <c r="D3">
        <f>AVERAGEIF(T1_Align!$L$2:$L$73,$A3&amp;"_PRE-2",T1_Align!$F$2:$F$73)</f>
        <v>11</v>
      </c>
      <c r="E3">
        <f>AVERAGEIF(T1_Align!$L$2:$L$73,$A3&amp;"_PRE-3",T1_Align!$F$2:$F$73)</f>
        <v>13</v>
      </c>
      <c r="F3">
        <f>AVERAGEIF(T1_Align!$K$2:$K$73,$A3&amp;"_PRE",T1_Align!$H$2:$H$73)</f>
        <v>1.8333333333333333</v>
      </c>
      <c r="G3">
        <f>AVERAGEIF(T1_Align!$K$2:$K$73,$A3&amp;"_PRE",T1_Align!$I$2:$I$73)</f>
        <v>103.5</v>
      </c>
      <c r="H3">
        <f>AVERAGEIF(T1_Align!$K$2:$K$73,$A3&amp;"_PRE",T1_Align!$J$2:$J$73)</f>
        <v>4.666666666666667</v>
      </c>
      <c r="I3">
        <f>AVERAGEIF(T1_Align!$K$2:$K$73,$A3&amp;"_POST",T1_Align!$F$2:$F$73)</f>
        <v>5</v>
      </c>
      <c r="J3">
        <f>AVERAGEIF(T1_Align!$K$2:$K$73,$A3&amp;"_POST",T1_Align!$H$2:$H$73)</f>
        <v>1.8333333333333333</v>
      </c>
      <c r="K3">
        <f>AVERAGEIF(T1_Align!$K$2:$K$73,$A3&amp;"_POST",T1_Align!$I$2:$I$73)</f>
        <v>42.833333333333336</v>
      </c>
      <c r="L3">
        <f>AVERAGEIF(T1_Align!$K$2:$K$73,$A3&amp;"_POST",T1_Align!$J$2:$J$73)</f>
        <v>3.8333333333333335</v>
      </c>
      <c r="M3">
        <f t="shared" ref="M3:M7" si="1">STANDARDIZE(B3,AVERAGE(B$2:B$7),_xlfn.STDEV.P(B$2:B$7))</f>
        <v>8.7621590867664884E-2</v>
      </c>
      <c r="N3">
        <f t="shared" si="0"/>
        <v>-1.2792042981336627</v>
      </c>
      <c r="O3">
        <f t="shared" si="0"/>
        <v>0.20519567041703066</v>
      </c>
      <c r="P3">
        <f t="shared" si="0"/>
        <v>1.2126781251816647</v>
      </c>
      <c r="Q3">
        <f t="shared" si="0"/>
        <v>1.5617376188860623</v>
      </c>
      <c r="R3">
        <f t="shared" si="0"/>
        <v>2.0294431427962669</v>
      </c>
      <c r="S3">
        <f t="shared" si="0"/>
        <v>0.46702591742554272</v>
      </c>
    </row>
    <row r="4" spans="1:19" x14ac:dyDescent="0.35">
      <c r="A4" t="s">
        <v>55</v>
      </c>
      <c r="B4">
        <f>AVERAGEIF(T1_Align!$K$2:$K$73,$A4&amp;"_PRE",T1_Align!$F$2:$F$73)</f>
        <v>7.833333333333333</v>
      </c>
      <c r="C4">
        <f>AVERAGEIF(T1_Align!$L$2:$L$73,$A4&amp;"_PRE-1",T1_Align!$F$2:$F$73)</f>
        <v>0</v>
      </c>
      <c r="D4">
        <f>AVERAGEIF(T1_Align!$L$2:$L$73,$A4&amp;"_PRE-2",T1_Align!$F$2:$F$73)</f>
        <v>5</v>
      </c>
      <c r="E4">
        <f>AVERAGEIF(T1_Align!$L$2:$L$73,$A4&amp;"_PRE-3",T1_Align!$F$2:$F$73)</f>
        <v>11</v>
      </c>
      <c r="F4">
        <f>AVERAGEIF(T1_Align!$K$2:$K$73,$A4&amp;"_PRE",T1_Align!$H$2:$H$73)</f>
        <v>0.83333333333333337</v>
      </c>
      <c r="G4">
        <f>AVERAGEIF(T1_Align!$K$2:$K$73,$A4&amp;"_PRE",T1_Align!$I$2:$I$73)</f>
        <v>23.666666666666668</v>
      </c>
      <c r="H4">
        <f>AVERAGEIF(T1_Align!$K$2:$K$73,$A4&amp;"_PRE",T1_Align!$J$2:$J$73)</f>
        <v>4.666666666666667</v>
      </c>
      <c r="I4">
        <f>AVERAGEIF(T1_Align!$K$2:$K$73,$A4&amp;"_POST",T1_Align!$F$2:$F$73)</f>
        <v>7</v>
      </c>
      <c r="J4">
        <f>AVERAGEIF(T1_Align!$K$2:$K$73,$A4&amp;"_POST",T1_Align!$H$2:$H$73)</f>
        <v>1</v>
      </c>
      <c r="K4">
        <f>AVERAGEIF(T1_Align!$K$2:$K$73,$A4&amp;"_POST",T1_Align!$I$2:$I$73)</f>
        <v>79</v>
      </c>
      <c r="L4">
        <f>AVERAGEIF(T1_Align!$K$2:$K$73,$A4&amp;"_POST",T1_Align!$J$2:$J$73)</f>
        <v>3.1666666666666665</v>
      </c>
      <c r="M4">
        <f t="shared" si="1"/>
        <v>-4.3810795433833143E-2</v>
      </c>
      <c r="N4">
        <f t="shared" si="0"/>
        <v>-1.2792042981336627</v>
      </c>
      <c r="O4">
        <f t="shared" si="0"/>
        <v>-1.6415653633362468</v>
      </c>
      <c r="P4">
        <f t="shared" si="0"/>
        <v>0.63059262509446556</v>
      </c>
      <c r="Q4">
        <f t="shared" si="0"/>
        <v>-1.2493900951088506</v>
      </c>
      <c r="R4">
        <f t="shared" si="0"/>
        <v>-0.95246871425714352</v>
      </c>
      <c r="S4">
        <f t="shared" si="0"/>
        <v>0.46702591742554272</v>
      </c>
    </row>
    <row r="5" spans="1:19" x14ac:dyDescent="0.35">
      <c r="A5" t="s">
        <v>56</v>
      </c>
      <c r="B5">
        <f>AVERAGEIF(T1_Align!$K$2:$K$73,$A5&amp;"_PRE",T1_Align!$F$2:$F$73)</f>
        <v>5.666666666666667</v>
      </c>
      <c r="C5">
        <f>AVERAGEIF(T1_Align!$L$2:$L$73,$A5&amp;"_PRE-1",T1_Align!$F$2:$F$73)</f>
        <v>11</v>
      </c>
      <c r="D5">
        <f>AVERAGEIF(T1_Align!$L$2:$L$73,$A5&amp;"_PRE-2",T1_Align!$F$2:$F$73)</f>
        <v>8</v>
      </c>
      <c r="E5">
        <f>AVERAGEIF(T1_Align!$L$2:$L$73,$A5&amp;"_PRE-3",T1_Align!$F$2:$F$73)</f>
        <v>2</v>
      </c>
      <c r="F5">
        <f>AVERAGEIF(T1_Align!$K$2:$K$73,$A5&amp;"_PRE",T1_Align!$H$2:$H$73)</f>
        <v>1.6666666666666667</v>
      </c>
      <c r="G5">
        <f>AVERAGEIF(T1_Align!$K$2:$K$73,$A5&amp;"_PRE",T1_Align!$I$2:$I$73)</f>
        <v>30.833333333333332</v>
      </c>
      <c r="H5">
        <f>AVERAGEIF(T1_Align!$K$2:$K$73,$A5&amp;"_PRE",T1_Align!$J$2:$J$73)</f>
        <v>2.1666666666666665</v>
      </c>
      <c r="I5">
        <f>AVERAGEIF(T1_Align!$K$2:$K$73,$A5&amp;"_POST",T1_Align!$F$2:$F$73)</f>
        <v>5.833333333333333</v>
      </c>
      <c r="J5">
        <f>AVERAGEIF(T1_Align!$K$2:$K$73,$A5&amp;"_POST",T1_Align!$H$2:$H$73)</f>
        <v>1.6666666666666667</v>
      </c>
      <c r="K5">
        <f>AVERAGEIF(T1_Align!$K$2:$K$73,$A5&amp;"_POST",T1_Align!$I$2:$I$73)</f>
        <v>107.33333333333333</v>
      </c>
      <c r="L5">
        <f>AVERAGEIF(T1_Align!$K$2:$K$73,$A5&amp;"_POST",T1_Align!$J$2:$J$73)</f>
        <v>4.833333333333333</v>
      </c>
      <c r="M5">
        <f t="shared" si="1"/>
        <v>-1.752431817353304</v>
      </c>
      <c r="N5">
        <f t="shared" si="0"/>
        <v>1.0660035817780522</v>
      </c>
      <c r="O5">
        <f t="shared" si="0"/>
        <v>-0.71818484645960812</v>
      </c>
      <c r="P5">
        <f t="shared" si="0"/>
        <v>-1.9887921252979306</v>
      </c>
      <c r="Q5">
        <f t="shared" si="0"/>
        <v>1.093216333220244</v>
      </c>
      <c r="R5">
        <f t="shared" si="0"/>
        <v>-0.68478142855088753</v>
      </c>
      <c r="S5">
        <f t="shared" si="0"/>
        <v>-2.0054642336508643</v>
      </c>
    </row>
    <row r="6" spans="1:19" x14ac:dyDescent="0.35">
      <c r="A6" t="s">
        <v>57</v>
      </c>
      <c r="B6">
        <f>AVERAGEIF(T1_Align!$K$2:$K$73,$A6&amp;"_PRE",T1_Align!$F$2:$F$73)</f>
        <v>7.333333333333333</v>
      </c>
      <c r="C6">
        <f>AVERAGEIF(T1_Align!$L$2:$L$73,$A6&amp;"_PRE-1",T1_Align!$F$2:$F$73)</f>
        <v>5</v>
      </c>
      <c r="D6">
        <f>AVERAGEIF(T1_Align!$L$2:$L$73,$A6&amp;"_PRE-2",T1_Align!$F$2:$F$73)</f>
        <v>13</v>
      </c>
      <c r="E6">
        <f>AVERAGEIF(T1_Align!$L$2:$L$73,$A6&amp;"_PRE-3",T1_Align!$F$2:$F$73)</f>
        <v>8</v>
      </c>
      <c r="F6">
        <f>AVERAGEIF(T1_Align!$K$2:$K$73,$A6&amp;"_PRE",T1_Align!$H$2:$H$73)</f>
        <v>1.1666666666666667</v>
      </c>
      <c r="G6">
        <f>AVERAGEIF(T1_Align!$K$2:$K$73,$A6&amp;"_PRE",T1_Align!$I$2:$I$73)</f>
        <v>31</v>
      </c>
      <c r="H6">
        <f>AVERAGEIF(T1_Align!$K$2:$K$73,$A6&amp;"_PRE",T1_Align!$J$2:$J$73)</f>
        <v>3.6666666666666665</v>
      </c>
      <c r="I6">
        <f>AVERAGEIF(T1_Align!$K$2:$K$73,$A6&amp;"_POST",T1_Align!$F$2:$F$73)</f>
        <v>11.833333333333334</v>
      </c>
      <c r="J6">
        <f>AVERAGEIF(T1_Align!$K$2:$K$73,$A6&amp;"_POST",T1_Align!$H$2:$H$73)</f>
        <v>1.5</v>
      </c>
      <c r="K6">
        <f>AVERAGEIF(T1_Align!$K$2:$K$73,$A6&amp;"_POST",T1_Align!$I$2:$I$73)</f>
        <v>106.33333333333333</v>
      </c>
      <c r="L6">
        <f>AVERAGEIF(T1_Align!$K$2:$K$73,$A6&amp;"_POST",T1_Align!$J$2:$J$73)</f>
        <v>4.5</v>
      </c>
      <c r="M6">
        <f t="shared" si="1"/>
        <v>-0.4381079543383265</v>
      </c>
      <c r="N6">
        <f t="shared" si="0"/>
        <v>-0.21320071635561041</v>
      </c>
      <c r="O6">
        <f t="shared" si="0"/>
        <v>0.82078268166812307</v>
      </c>
      <c r="P6">
        <f t="shared" si="0"/>
        <v>-0.24253562503633314</v>
      </c>
      <c r="Q6">
        <f t="shared" si="0"/>
        <v>-0.31234752377721275</v>
      </c>
      <c r="R6">
        <f t="shared" si="0"/>
        <v>-0.67855614283678856</v>
      </c>
      <c r="S6">
        <f t="shared" si="0"/>
        <v>-0.52197014300502043</v>
      </c>
    </row>
    <row r="7" spans="1:19" x14ac:dyDescent="0.35">
      <c r="A7" t="s">
        <v>58</v>
      </c>
      <c r="B7">
        <f>AVERAGEIF(T1_Align!$K$2:$K$73,$A7&amp;"_PRE",T1_Align!$F$2:$F$73)</f>
        <v>8.6666666666666661</v>
      </c>
      <c r="C7">
        <f>AVERAGEIF(T1_Align!$L$2:$L$73,$A7&amp;"_PRE-1",T1_Align!$F$2:$F$73)</f>
        <v>9</v>
      </c>
      <c r="D7">
        <f>AVERAGEIF(T1_Align!$L$2:$L$73,$A7&amp;"_PRE-2",T1_Align!$F$2:$F$73)</f>
        <v>15</v>
      </c>
      <c r="E7">
        <f>AVERAGEIF(T1_Align!$L$2:$L$73,$A7&amp;"_PRE-3",T1_Align!$F$2:$F$73)</f>
        <v>10</v>
      </c>
      <c r="F7">
        <f>AVERAGEIF(T1_Align!$K$2:$K$73,$A7&amp;"_PRE",T1_Align!$H$2:$H$73)</f>
        <v>1</v>
      </c>
      <c r="G7">
        <f>AVERAGEIF(T1_Align!$K$2:$K$73,$A7&amp;"_PRE",T1_Align!$I$2:$I$73)</f>
        <v>54.166666666666664</v>
      </c>
      <c r="H7">
        <f>AVERAGEIF(T1_Align!$K$2:$K$73,$A7&amp;"_PRE",T1_Align!$J$2:$J$73)</f>
        <v>5</v>
      </c>
      <c r="I7">
        <f>AVERAGEIF(T1_Align!$K$2:$K$73,$A7&amp;"_POST",T1_Align!$F$2:$F$73)</f>
        <v>7.333333333333333</v>
      </c>
      <c r="J7">
        <f>AVERAGEIF(T1_Align!$K$2:$K$73,$A7&amp;"_POST",T1_Align!$H$2:$H$73)</f>
        <v>0.83333333333333337</v>
      </c>
      <c r="K7">
        <f>AVERAGEIF(T1_Align!$K$2:$K$73,$A7&amp;"_POST",T1_Align!$I$2:$I$73)</f>
        <v>17.333333333333332</v>
      </c>
      <c r="L7">
        <f>AVERAGEIF(T1_Align!$K$2:$K$73,$A7&amp;"_POST",T1_Align!$J$2:$J$73)</f>
        <v>4.666666666666667</v>
      </c>
      <c r="M7">
        <f t="shared" si="1"/>
        <v>0.61335113607365555</v>
      </c>
      <c r="N7">
        <f t="shared" si="0"/>
        <v>0.63960214906683133</v>
      </c>
      <c r="O7">
        <f t="shared" si="0"/>
        <v>1.4363696929192156</v>
      </c>
      <c r="P7">
        <f t="shared" si="0"/>
        <v>0.33954987505086598</v>
      </c>
      <c r="Q7">
        <f t="shared" si="0"/>
        <v>-0.78086880944303183</v>
      </c>
      <c r="R7">
        <f t="shared" si="0"/>
        <v>0.18675857142296934</v>
      </c>
      <c r="S7">
        <f t="shared" si="0"/>
        <v>0.79669127090239666</v>
      </c>
    </row>
    <row r="10" spans="1:19" ht="29" customHeight="1" x14ac:dyDescent="0.35">
      <c r="A10" s="65" t="s">
        <v>89</v>
      </c>
      <c r="B10" s="65"/>
      <c r="C10" s="65"/>
      <c r="D10" s="65"/>
    </row>
    <row r="11" spans="1:19" x14ac:dyDescent="0.35">
      <c r="B11" s="43" t="s">
        <v>50</v>
      </c>
      <c r="C11" s="63"/>
      <c r="D11" s="63"/>
    </row>
    <row r="12" spans="1:19" x14ac:dyDescent="0.35">
      <c r="A12" s="1" t="s">
        <v>54</v>
      </c>
      <c r="B12" s="41">
        <f>($M$2-M3)^2+($N$2-N3)^2+($O$2-O3)^2+($P$2-P3)^2+($Q$2-Q3)^2+($R$2-R3)^2+($S$2-S3)^2</f>
        <v>16.385393370974253</v>
      </c>
      <c r="C12" s="63"/>
      <c r="D12" s="63"/>
    </row>
    <row r="13" spans="1:19" x14ac:dyDescent="0.35">
      <c r="A13" s="1" t="s">
        <v>55</v>
      </c>
      <c r="B13" s="41">
        <f t="shared" ref="B13:B16" si="2">($M$2-M4)^2+($N$2-N4)^2+($O$2-O4)^2+($P$2-P4)^2+($Q$2-Q4)^2+($R$2-R4)^2+($S$2-S4)^2</f>
        <v>12.788354798583907</v>
      </c>
      <c r="C13" s="63"/>
      <c r="D13" s="63"/>
    </row>
    <row r="14" spans="1:19" x14ac:dyDescent="0.35">
      <c r="A14" s="1" t="s">
        <v>56</v>
      </c>
      <c r="B14" s="41">
        <f t="shared" si="2"/>
        <v>25.769027334036309</v>
      </c>
      <c r="C14" s="63"/>
      <c r="D14" s="63"/>
    </row>
    <row r="15" spans="1:19" x14ac:dyDescent="0.35">
      <c r="A15" s="1" t="s">
        <v>57</v>
      </c>
      <c r="B15" s="41">
        <f t="shared" si="2"/>
        <v>8.8048593574174667</v>
      </c>
      <c r="C15" s="63"/>
      <c r="D15" s="63"/>
    </row>
    <row r="16" spans="1:19" x14ac:dyDescent="0.35">
      <c r="A16" s="19" t="s">
        <v>58</v>
      </c>
      <c r="B16" s="42">
        <f t="shared" si="2"/>
        <v>3.7085022679166011</v>
      </c>
      <c r="C16" s="64" t="s">
        <v>90</v>
      </c>
      <c r="D16" s="64"/>
    </row>
    <row r="18" spans="1:4" x14ac:dyDescent="0.35">
      <c r="A18" s="20" t="s">
        <v>91</v>
      </c>
      <c r="B18" s="21"/>
      <c r="C18" s="21"/>
      <c r="D18" s="21"/>
    </row>
  </sheetData>
  <mergeCells count="7">
    <mergeCell ref="C16:D16"/>
    <mergeCell ref="A10:D10"/>
    <mergeCell ref="C11:D11"/>
    <mergeCell ref="C12:D12"/>
    <mergeCell ref="C13:D13"/>
    <mergeCell ref="C14:D14"/>
    <mergeCell ref="C15:D15"/>
  </mergeCells>
  <pageMargins left="0.7" right="0.7" top="0.75" bottom="0.75" header="0.3" footer="0.3"/>
  <pageSetup orientation="portrait" r:id="rId1"/>
  <headerFooter>
    <oddHeader>&amp;L&amp;"Calibri"&amp;12&amp;K8E6A00Confidential&amp;1#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A4D5-E23F-4CE4-9F6C-FC592F1599EF}">
  <sheetPr>
    <tabColor theme="5" tint="0.59999389629810485"/>
  </sheetPr>
  <dimension ref="A1:L67"/>
  <sheetViews>
    <sheetView topLeftCell="A6" workbookViewId="0">
      <selection sqref="A1:J23"/>
    </sheetView>
  </sheetViews>
  <sheetFormatPr defaultRowHeight="14.5" x14ac:dyDescent="0.35"/>
  <cols>
    <col min="11" max="11" width="11.08984375" customWidth="1"/>
    <col min="12" max="12" width="11.90625" customWidth="1"/>
  </cols>
  <sheetData>
    <row r="1" spans="1:12" ht="43.5" x14ac:dyDescent="0.35">
      <c r="A1" s="12" t="s">
        <v>64</v>
      </c>
      <c r="B1" s="12" t="s">
        <v>43</v>
      </c>
      <c r="C1" s="12" t="s">
        <v>45</v>
      </c>
      <c r="D1" s="12" t="s">
        <v>86</v>
      </c>
      <c r="E1" s="12" t="s">
        <v>65</v>
      </c>
      <c r="F1" s="12" t="s">
        <v>46</v>
      </c>
      <c r="G1" s="12" t="s">
        <v>44</v>
      </c>
      <c r="H1" s="12" t="s">
        <v>47</v>
      </c>
      <c r="I1" s="12" t="s">
        <v>48</v>
      </c>
      <c r="J1" s="12" t="s">
        <v>49</v>
      </c>
      <c r="K1" s="15" t="s">
        <v>87</v>
      </c>
      <c r="L1" s="15" t="s">
        <v>88</v>
      </c>
    </row>
    <row r="2" spans="1:12" x14ac:dyDescent="0.35">
      <c r="A2" t="s">
        <v>52</v>
      </c>
      <c r="B2">
        <v>202205</v>
      </c>
      <c r="C2">
        <v>0</v>
      </c>
      <c r="D2" t="s">
        <v>84</v>
      </c>
      <c r="E2">
        <v>-6</v>
      </c>
      <c r="F2">
        <v>72</v>
      </c>
      <c r="G2" t="s">
        <v>53</v>
      </c>
      <c r="H2">
        <v>2</v>
      </c>
      <c r="I2">
        <v>737</v>
      </c>
      <c r="J2">
        <v>10</v>
      </c>
      <c r="K2" s="13" t="str">
        <f t="shared" ref="K2:K33" si="0">A2&amp;"_"&amp;D2</f>
        <v>T2_PRE</v>
      </c>
      <c r="L2" s="13" t="str">
        <f t="shared" ref="L2:L33" si="1">K2&amp;E2</f>
        <v>T2_PRE-6</v>
      </c>
    </row>
    <row r="3" spans="1:12" x14ac:dyDescent="0.35">
      <c r="A3" t="s">
        <v>52</v>
      </c>
      <c r="B3">
        <v>202206</v>
      </c>
      <c r="C3">
        <v>0</v>
      </c>
      <c r="D3" t="s">
        <v>84</v>
      </c>
      <c r="E3">
        <v>-5</v>
      </c>
      <c r="F3">
        <v>53</v>
      </c>
      <c r="G3" t="s">
        <v>53</v>
      </c>
      <c r="H3">
        <v>3</v>
      </c>
      <c r="I3">
        <v>740</v>
      </c>
      <c r="J3">
        <v>17</v>
      </c>
      <c r="K3" s="13" t="str">
        <f t="shared" si="0"/>
        <v>T2_PRE</v>
      </c>
      <c r="L3" s="13" t="str">
        <f t="shared" si="1"/>
        <v>T2_PRE-5</v>
      </c>
    </row>
    <row r="4" spans="1:12" x14ac:dyDescent="0.35">
      <c r="A4" t="s">
        <v>52</v>
      </c>
      <c r="B4">
        <v>202207</v>
      </c>
      <c r="C4">
        <v>0</v>
      </c>
      <c r="D4" t="s">
        <v>84</v>
      </c>
      <c r="E4">
        <v>-4</v>
      </c>
      <c r="F4">
        <v>13</v>
      </c>
      <c r="G4" t="s">
        <v>53</v>
      </c>
      <c r="H4">
        <v>0</v>
      </c>
      <c r="I4">
        <v>0</v>
      </c>
      <c r="J4">
        <v>16</v>
      </c>
      <c r="K4" s="13" t="str">
        <f t="shared" si="0"/>
        <v>T2_PRE</v>
      </c>
      <c r="L4" s="13" t="str">
        <f t="shared" si="1"/>
        <v>T2_PRE-4</v>
      </c>
    </row>
    <row r="5" spans="1:12" x14ac:dyDescent="0.35">
      <c r="A5" t="s">
        <v>52</v>
      </c>
      <c r="B5">
        <v>202208</v>
      </c>
      <c r="C5">
        <v>0</v>
      </c>
      <c r="D5" t="s">
        <v>84</v>
      </c>
      <c r="E5">
        <v>-3</v>
      </c>
      <c r="F5">
        <v>16</v>
      </c>
      <c r="G5" t="s">
        <v>53</v>
      </c>
      <c r="H5">
        <v>6</v>
      </c>
      <c r="I5">
        <v>564</v>
      </c>
      <c r="J5">
        <v>15</v>
      </c>
      <c r="K5" s="13" t="str">
        <f t="shared" si="0"/>
        <v>T2_PRE</v>
      </c>
      <c r="L5" s="13" t="str">
        <f t="shared" si="1"/>
        <v>T2_PRE-3</v>
      </c>
    </row>
    <row r="6" spans="1:12" x14ac:dyDescent="0.35">
      <c r="A6" t="s">
        <v>52</v>
      </c>
      <c r="B6">
        <v>202209</v>
      </c>
      <c r="C6">
        <v>0</v>
      </c>
      <c r="D6" t="s">
        <v>84</v>
      </c>
      <c r="E6">
        <v>-2</v>
      </c>
      <c r="F6">
        <v>63</v>
      </c>
      <c r="G6" t="s">
        <v>53</v>
      </c>
      <c r="H6">
        <v>3</v>
      </c>
      <c r="I6">
        <v>0</v>
      </c>
      <c r="J6">
        <v>11</v>
      </c>
      <c r="K6" s="13" t="str">
        <f t="shared" si="0"/>
        <v>T2_PRE</v>
      </c>
      <c r="L6" s="13" t="str">
        <f t="shared" si="1"/>
        <v>T2_PRE-2</v>
      </c>
    </row>
    <row r="7" spans="1:12" x14ac:dyDescent="0.35">
      <c r="A7" t="s">
        <v>52</v>
      </c>
      <c r="B7">
        <v>202210</v>
      </c>
      <c r="C7">
        <v>0</v>
      </c>
      <c r="D7" t="s">
        <v>84</v>
      </c>
      <c r="E7">
        <v>-1</v>
      </c>
      <c r="F7">
        <v>47</v>
      </c>
      <c r="G7" t="s">
        <v>53</v>
      </c>
      <c r="H7">
        <v>0</v>
      </c>
      <c r="I7">
        <v>0</v>
      </c>
      <c r="J7">
        <v>20</v>
      </c>
      <c r="K7" s="13" t="str">
        <f t="shared" si="0"/>
        <v>T2_PRE</v>
      </c>
      <c r="L7" s="13" t="str">
        <f t="shared" si="1"/>
        <v>T2_PRE-1</v>
      </c>
    </row>
    <row r="8" spans="1:12" x14ac:dyDescent="0.35">
      <c r="A8" t="s">
        <v>52</v>
      </c>
      <c r="B8">
        <v>202211</v>
      </c>
      <c r="C8" s="9">
        <v>1</v>
      </c>
      <c r="D8" s="9" t="s">
        <v>85</v>
      </c>
      <c r="E8" s="9">
        <v>0</v>
      </c>
      <c r="F8">
        <v>99</v>
      </c>
      <c r="G8" t="s">
        <v>53</v>
      </c>
      <c r="H8">
        <v>4</v>
      </c>
      <c r="I8">
        <v>0</v>
      </c>
      <c r="J8">
        <v>6</v>
      </c>
      <c r="K8" s="13" t="str">
        <f t="shared" si="0"/>
        <v>T2_POST</v>
      </c>
      <c r="L8" s="13" t="str">
        <f t="shared" si="1"/>
        <v>T2_POST0</v>
      </c>
    </row>
    <row r="9" spans="1:12" x14ac:dyDescent="0.35">
      <c r="A9" t="s">
        <v>52</v>
      </c>
      <c r="B9">
        <v>202212</v>
      </c>
      <c r="C9">
        <v>0</v>
      </c>
      <c r="D9" t="s">
        <v>85</v>
      </c>
      <c r="E9">
        <v>1</v>
      </c>
      <c r="F9">
        <v>27</v>
      </c>
      <c r="G9" t="s">
        <v>53</v>
      </c>
      <c r="H9">
        <v>4</v>
      </c>
      <c r="I9">
        <v>593</v>
      </c>
      <c r="J9">
        <v>17</v>
      </c>
      <c r="K9" s="13" t="str">
        <f t="shared" si="0"/>
        <v>T2_POST</v>
      </c>
      <c r="L9" s="13" t="str">
        <f t="shared" si="1"/>
        <v>T2_POST1</v>
      </c>
    </row>
    <row r="10" spans="1:12" x14ac:dyDescent="0.35">
      <c r="A10" t="s">
        <v>52</v>
      </c>
      <c r="B10">
        <v>202301</v>
      </c>
      <c r="C10">
        <v>0</v>
      </c>
      <c r="D10" t="s">
        <v>85</v>
      </c>
      <c r="E10">
        <v>2</v>
      </c>
      <c r="F10">
        <v>71</v>
      </c>
      <c r="G10" t="s">
        <v>53</v>
      </c>
      <c r="H10">
        <v>6</v>
      </c>
      <c r="I10">
        <v>0</v>
      </c>
      <c r="J10">
        <v>18</v>
      </c>
      <c r="K10" s="13" t="str">
        <f t="shared" si="0"/>
        <v>T2_POST</v>
      </c>
      <c r="L10" s="13" t="str">
        <f t="shared" si="1"/>
        <v>T2_POST2</v>
      </c>
    </row>
    <row r="11" spans="1:12" x14ac:dyDescent="0.35">
      <c r="A11" t="s">
        <v>52</v>
      </c>
      <c r="B11">
        <v>202302</v>
      </c>
      <c r="C11">
        <v>0</v>
      </c>
      <c r="D11" t="s">
        <v>85</v>
      </c>
      <c r="E11">
        <v>3</v>
      </c>
      <c r="F11">
        <v>44</v>
      </c>
      <c r="G11" t="s">
        <v>53</v>
      </c>
      <c r="H11">
        <v>0</v>
      </c>
      <c r="I11">
        <v>0</v>
      </c>
      <c r="J11">
        <v>11</v>
      </c>
      <c r="K11" s="13" t="str">
        <f t="shared" si="0"/>
        <v>T2_POST</v>
      </c>
      <c r="L11" s="13" t="str">
        <f t="shared" si="1"/>
        <v>T2_POST3</v>
      </c>
    </row>
    <row r="12" spans="1:12" x14ac:dyDescent="0.35">
      <c r="A12" s="7" t="s">
        <v>52</v>
      </c>
      <c r="B12" s="7">
        <v>202303</v>
      </c>
      <c r="C12" s="7">
        <v>0</v>
      </c>
      <c r="D12" s="7" t="s">
        <v>85</v>
      </c>
      <c r="E12" s="7">
        <v>4</v>
      </c>
      <c r="F12" s="7">
        <v>110</v>
      </c>
      <c r="G12" s="7" t="s">
        <v>53</v>
      </c>
      <c r="H12" s="7">
        <v>4</v>
      </c>
      <c r="I12" s="7">
        <v>567</v>
      </c>
      <c r="J12" s="7">
        <v>17</v>
      </c>
      <c r="K12" s="14" t="str">
        <f t="shared" si="0"/>
        <v>T2_POST</v>
      </c>
      <c r="L12" s="14" t="str">
        <f t="shared" si="1"/>
        <v>T2_POST4</v>
      </c>
    </row>
    <row r="13" spans="1:12" x14ac:dyDescent="0.35">
      <c r="A13" t="s">
        <v>59</v>
      </c>
      <c r="B13">
        <v>202205</v>
      </c>
      <c r="C13">
        <v>0</v>
      </c>
      <c r="D13" t="s">
        <v>84</v>
      </c>
      <c r="E13">
        <v>-6</v>
      </c>
      <c r="F13">
        <v>60</v>
      </c>
      <c r="G13" t="s">
        <v>53</v>
      </c>
      <c r="H13">
        <v>6</v>
      </c>
      <c r="I13">
        <v>510</v>
      </c>
      <c r="J13">
        <v>10</v>
      </c>
      <c r="K13" s="13" t="str">
        <f t="shared" si="0"/>
        <v>CP6_PRE</v>
      </c>
      <c r="L13" s="13" t="str">
        <f t="shared" si="1"/>
        <v>CP6_PRE-6</v>
      </c>
    </row>
    <row r="14" spans="1:12" x14ac:dyDescent="0.35">
      <c r="A14" t="s">
        <v>59</v>
      </c>
      <c r="B14">
        <v>202206</v>
      </c>
      <c r="C14">
        <v>0</v>
      </c>
      <c r="D14" t="s">
        <v>84</v>
      </c>
      <c r="E14">
        <v>-5</v>
      </c>
      <c r="F14">
        <v>44</v>
      </c>
      <c r="G14" t="s">
        <v>53</v>
      </c>
      <c r="H14">
        <v>4</v>
      </c>
      <c r="I14">
        <v>500</v>
      </c>
      <c r="J14">
        <v>13</v>
      </c>
      <c r="K14" s="13" t="str">
        <f t="shared" si="0"/>
        <v>CP6_PRE</v>
      </c>
      <c r="L14" s="13" t="str">
        <f t="shared" si="1"/>
        <v>CP6_PRE-5</v>
      </c>
    </row>
    <row r="15" spans="1:12" x14ac:dyDescent="0.35">
      <c r="A15" t="s">
        <v>59</v>
      </c>
      <c r="B15">
        <v>202207</v>
      </c>
      <c r="C15">
        <v>0</v>
      </c>
      <c r="D15" t="s">
        <v>84</v>
      </c>
      <c r="E15">
        <v>-4</v>
      </c>
      <c r="F15">
        <v>28</v>
      </c>
      <c r="G15" t="s">
        <v>53</v>
      </c>
      <c r="H15">
        <v>2</v>
      </c>
      <c r="I15">
        <v>0</v>
      </c>
      <c r="J15">
        <v>16</v>
      </c>
      <c r="K15" s="13" t="str">
        <f t="shared" si="0"/>
        <v>CP6_PRE</v>
      </c>
      <c r="L15" s="13" t="str">
        <f t="shared" si="1"/>
        <v>CP6_PRE-4</v>
      </c>
    </row>
    <row r="16" spans="1:12" x14ac:dyDescent="0.35">
      <c r="A16" t="s">
        <v>59</v>
      </c>
      <c r="B16">
        <v>202208</v>
      </c>
      <c r="C16">
        <v>0</v>
      </c>
      <c r="D16" t="s">
        <v>84</v>
      </c>
      <c r="E16">
        <v>-3</v>
      </c>
      <c r="F16">
        <v>64</v>
      </c>
      <c r="G16" t="s">
        <v>53</v>
      </c>
      <c r="H16">
        <v>4</v>
      </c>
      <c r="I16">
        <v>615</v>
      </c>
      <c r="J16">
        <v>18</v>
      </c>
      <c r="K16" s="13" t="str">
        <f t="shared" si="0"/>
        <v>CP6_PRE</v>
      </c>
      <c r="L16" s="13" t="str">
        <f t="shared" si="1"/>
        <v>CP6_PRE-3</v>
      </c>
    </row>
    <row r="17" spans="1:12" x14ac:dyDescent="0.35">
      <c r="A17" t="s">
        <v>59</v>
      </c>
      <c r="B17">
        <v>202209</v>
      </c>
      <c r="C17">
        <v>0</v>
      </c>
      <c r="D17" t="s">
        <v>84</v>
      </c>
      <c r="E17">
        <v>-2</v>
      </c>
      <c r="F17">
        <v>39</v>
      </c>
      <c r="G17" t="s">
        <v>53</v>
      </c>
      <c r="H17">
        <v>6</v>
      </c>
      <c r="I17">
        <v>518</v>
      </c>
      <c r="J17">
        <v>15</v>
      </c>
      <c r="K17" s="13" t="str">
        <f t="shared" si="0"/>
        <v>CP6_PRE</v>
      </c>
      <c r="L17" s="13" t="str">
        <f t="shared" si="1"/>
        <v>CP6_PRE-2</v>
      </c>
    </row>
    <row r="18" spans="1:12" x14ac:dyDescent="0.35">
      <c r="A18" t="s">
        <v>59</v>
      </c>
      <c r="B18">
        <v>202210</v>
      </c>
      <c r="C18">
        <v>0</v>
      </c>
      <c r="D18" t="s">
        <v>84</v>
      </c>
      <c r="E18">
        <v>-1</v>
      </c>
      <c r="F18">
        <v>37</v>
      </c>
      <c r="G18" t="s">
        <v>53</v>
      </c>
      <c r="H18">
        <v>6</v>
      </c>
      <c r="I18">
        <v>0</v>
      </c>
      <c r="J18">
        <v>10</v>
      </c>
      <c r="K18" s="13" t="str">
        <f t="shared" si="0"/>
        <v>CP6_PRE</v>
      </c>
      <c r="L18" s="13" t="str">
        <f t="shared" si="1"/>
        <v>CP6_PRE-1</v>
      </c>
    </row>
    <row r="19" spans="1:12" x14ac:dyDescent="0.35">
      <c r="A19" t="s">
        <v>59</v>
      </c>
      <c r="B19">
        <v>202211</v>
      </c>
      <c r="C19" s="8">
        <v>0</v>
      </c>
      <c r="D19" s="9" t="s">
        <v>85</v>
      </c>
      <c r="E19" s="9">
        <v>0</v>
      </c>
      <c r="F19">
        <v>37</v>
      </c>
      <c r="G19" t="s">
        <v>53</v>
      </c>
      <c r="H19">
        <v>4</v>
      </c>
      <c r="I19">
        <v>0</v>
      </c>
      <c r="J19">
        <v>12</v>
      </c>
      <c r="K19" s="13" t="str">
        <f t="shared" si="0"/>
        <v>CP6_POST</v>
      </c>
      <c r="L19" s="13" t="str">
        <f t="shared" si="1"/>
        <v>CP6_POST0</v>
      </c>
    </row>
    <row r="20" spans="1:12" x14ac:dyDescent="0.35">
      <c r="A20" t="s">
        <v>59</v>
      </c>
      <c r="B20">
        <v>202212</v>
      </c>
      <c r="C20">
        <v>0</v>
      </c>
      <c r="D20" t="s">
        <v>85</v>
      </c>
      <c r="E20">
        <v>1</v>
      </c>
      <c r="F20">
        <v>71</v>
      </c>
      <c r="G20" t="s">
        <v>53</v>
      </c>
      <c r="H20">
        <v>5</v>
      </c>
      <c r="I20">
        <v>774</v>
      </c>
      <c r="J20">
        <v>19</v>
      </c>
      <c r="K20" s="13" t="str">
        <f t="shared" si="0"/>
        <v>CP6_POST</v>
      </c>
      <c r="L20" s="13" t="str">
        <f t="shared" si="1"/>
        <v>CP6_POST1</v>
      </c>
    </row>
    <row r="21" spans="1:12" x14ac:dyDescent="0.35">
      <c r="A21" t="s">
        <v>59</v>
      </c>
      <c r="B21">
        <v>202301</v>
      </c>
      <c r="C21">
        <v>0</v>
      </c>
      <c r="D21" t="s">
        <v>85</v>
      </c>
      <c r="E21">
        <v>2</v>
      </c>
      <c r="F21">
        <v>13</v>
      </c>
      <c r="G21" t="s">
        <v>53</v>
      </c>
      <c r="H21">
        <v>3</v>
      </c>
      <c r="I21">
        <v>659</v>
      </c>
      <c r="J21">
        <v>20</v>
      </c>
      <c r="K21" s="13" t="str">
        <f t="shared" si="0"/>
        <v>CP6_POST</v>
      </c>
      <c r="L21" s="13" t="str">
        <f t="shared" si="1"/>
        <v>CP6_POST2</v>
      </c>
    </row>
    <row r="22" spans="1:12" x14ac:dyDescent="0.35">
      <c r="A22" t="s">
        <v>59</v>
      </c>
      <c r="B22">
        <v>202302</v>
      </c>
      <c r="C22">
        <v>0</v>
      </c>
      <c r="D22" t="s">
        <v>85</v>
      </c>
      <c r="E22">
        <v>3</v>
      </c>
      <c r="F22">
        <v>22</v>
      </c>
      <c r="G22" t="s">
        <v>53</v>
      </c>
      <c r="H22">
        <v>0</v>
      </c>
      <c r="I22">
        <v>0</v>
      </c>
      <c r="J22">
        <v>12</v>
      </c>
      <c r="K22" s="13" t="str">
        <f t="shared" si="0"/>
        <v>CP6_POST</v>
      </c>
      <c r="L22" s="13" t="str">
        <f t="shared" si="1"/>
        <v>CP6_POST3</v>
      </c>
    </row>
    <row r="23" spans="1:12" x14ac:dyDescent="0.35">
      <c r="A23" s="7" t="s">
        <v>59</v>
      </c>
      <c r="B23" s="7">
        <v>202303</v>
      </c>
      <c r="C23" s="7">
        <v>0</v>
      </c>
      <c r="D23" s="7" t="s">
        <v>85</v>
      </c>
      <c r="E23" s="7">
        <v>4</v>
      </c>
      <c r="F23" s="7">
        <v>44</v>
      </c>
      <c r="G23" s="7" t="s">
        <v>53</v>
      </c>
      <c r="H23" s="7">
        <v>6</v>
      </c>
      <c r="I23" s="7">
        <v>0</v>
      </c>
      <c r="J23" s="7">
        <v>7</v>
      </c>
      <c r="K23" s="14" t="str">
        <f t="shared" si="0"/>
        <v>CP6_POST</v>
      </c>
      <c r="L23" s="14" t="str">
        <f t="shared" si="1"/>
        <v>CP6_POST4</v>
      </c>
    </row>
    <row r="24" spans="1:12" x14ac:dyDescent="0.35">
      <c r="A24" t="s">
        <v>60</v>
      </c>
      <c r="B24">
        <v>202205</v>
      </c>
      <c r="C24">
        <v>0</v>
      </c>
      <c r="D24" t="s">
        <v>84</v>
      </c>
      <c r="E24">
        <v>-6</v>
      </c>
      <c r="F24">
        <v>60</v>
      </c>
      <c r="G24" t="s">
        <v>53</v>
      </c>
      <c r="H24">
        <v>5</v>
      </c>
      <c r="I24">
        <v>0</v>
      </c>
      <c r="J24">
        <v>13</v>
      </c>
      <c r="K24" s="13" t="str">
        <f t="shared" si="0"/>
        <v>CP7_PRE</v>
      </c>
      <c r="L24" s="13" t="str">
        <f t="shared" si="1"/>
        <v>CP7_PRE-6</v>
      </c>
    </row>
    <row r="25" spans="1:12" x14ac:dyDescent="0.35">
      <c r="A25" t="s">
        <v>60</v>
      </c>
      <c r="B25">
        <v>202206</v>
      </c>
      <c r="C25">
        <v>0</v>
      </c>
      <c r="D25" t="s">
        <v>84</v>
      </c>
      <c r="E25">
        <v>-5</v>
      </c>
      <c r="F25">
        <v>68</v>
      </c>
      <c r="G25" t="s">
        <v>53</v>
      </c>
      <c r="H25">
        <v>5</v>
      </c>
      <c r="I25">
        <v>0</v>
      </c>
      <c r="J25">
        <v>11</v>
      </c>
      <c r="K25" s="13" t="str">
        <f t="shared" si="0"/>
        <v>CP7_PRE</v>
      </c>
      <c r="L25" s="13" t="str">
        <f t="shared" si="1"/>
        <v>CP7_PRE-5</v>
      </c>
    </row>
    <row r="26" spans="1:12" x14ac:dyDescent="0.35">
      <c r="A26" t="s">
        <v>60</v>
      </c>
      <c r="B26">
        <v>202207</v>
      </c>
      <c r="C26">
        <v>0</v>
      </c>
      <c r="D26" t="s">
        <v>84</v>
      </c>
      <c r="E26">
        <v>-4</v>
      </c>
      <c r="F26">
        <v>71</v>
      </c>
      <c r="G26" t="s">
        <v>53</v>
      </c>
      <c r="H26">
        <v>0</v>
      </c>
      <c r="I26">
        <v>0</v>
      </c>
      <c r="J26">
        <v>9</v>
      </c>
      <c r="K26" s="13" t="str">
        <f t="shared" si="0"/>
        <v>CP7_PRE</v>
      </c>
      <c r="L26" s="13" t="str">
        <f t="shared" si="1"/>
        <v>CP7_PRE-4</v>
      </c>
    </row>
    <row r="27" spans="1:12" x14ac:dyDescent="0.35">
      <c r="A27" t="s">
        <v>60</v>
      </c>
      <c r="B27">
        <v>202208</v>
      </c>
      <c r="C27">
        <v>0</v>
      </c>
      <c r="D27" t="s">
        <v>84</v>
      </c>
      <c r="E27">
        <v>-3</v>
      </c>
      <c r="F27">
        <v>33</v>
      </c>
      <c r="G27" t="s">
        <v>53</v>
      </c>
      <c r="H27">
        <v>5</v>
      </c>
      <c r="I27">
        <v>764</v>
      </c>
      <c r="J27">
        <v>18</v>
      </c>
      <c r="K27" s="13" t="str">
        <f t="shared" si="0"/>
        <v>CP7_PRE</v>
      </c>
      <c r="L27" s="13" t="str">
        <f t="shared" si="1"/>
        <v>CP7_PRE-3</v>
      </c>
    </row>
    <row r="28" spans="1:12" x14ac:dyDescent="0.35">
      <c r="A28" t="s">
        <v>60</v>
      </c>
      <c r="B28">
        <v>202209</v>
      </c>
      <c r="C28">
        <v>0</v>
      </c>
      <c r="D28" t="s">
        <v>84</v>
      </c>
      <c r="E28">
        <v>-2</v>
      </c>
      <c r="F28">
        <v>65</v>
      </c>
      <c r="G28" t="s">
        <v>53</v>
      </c>
      <c r="H28">
        <v>0</v>
      </c>
      <c r="I28">
        <v>0</v>
      </c>
      <c r="J28">
        <v>13</v>
      </c>
      <c r="K28" s="13" t="str">
        <f t="shared" si="0"/>
        <v>CP7_PRE</v>
      </c>
      <c r="L28" s="13" t="str">
        <f t="shared" si="1"/>
        <v>CP7_PRE-2</v>
      </c>
    </row>
    <row r="29" spans="1:12" x14ac:dyDescent="0.35">
      <c r="A29" t="s">
        <v>60</v>
      </c>
      <c r="B29">
        <v>202210</v>
      </c>
      <c r="C29">
        <v>0</v>
      </c>
      <c r="D29" t="s">
        <v>84</v>
      </c>
      <c r="E29">
        <v>-1</v>
      </c>
      <c r="F29">
        <v>13</v>
      </c>
      <c r="G29" t="s">
        <v>53</v>
      </c>
      <c r="H29">
        <v>0</v>
      </c>
      <c r="I29">
        <v>0</v>
      </c>
      <c r="J29">
        <v>6</v>
      </c>
      <c r="K29" s="13" t="str">
        <f t="shared" si="0"/>
        <v>CP7_PRE</v>
      </c>
      <c r="L29" s="13" t="str">
        <f t="shared" si="1"/>
        <v>CP7_PRE-1</v>
      </c>
    </row>
    <row r="30" spans="1:12" x14ac:dyDescent="0.35">
      <c r="A30" t="s">
        <v>60</v>
      </c>
      <c r="B30">
        <v>202211</v>
      </c>
      <c r="C30" s="8">
        <v>0</v>
      </c>
      <c r="D30" s="9" t="s">
        <v>85</v>
      </c>
      <c r="E30" s="9">
        <v>0</v>
      </c>
      <c r="F30">
        <v>41</v>
      </c>
      <c r="G30" t="s">
        <v>53</v>
      </c>
      <c r="H30">
        <v>2</v>
      </c>
      <c r="I30">
        <v>0</v>
      </c>
      <c r="J30">
        <v>20</v>
      </c>
      <c r="K30" s="13" t="str">
        <f t="shared" si="0"/>
        <v>CP7_POST</v>
      </c>
      <c r="L30" s="13" t="str">
        <f t="shared" si="1"/>
        <v>CP7_POST0</v>
      </c>
    </row>
    <row r="31" spans="1:12" x14ac:dyDescent="0.35">
      <c r="A31" t="s">
        <v>60</v>
      </c>
      <c r="B31">
        <v>202212</v>
      </c>
      <c r="C31">
        <v>0</v>
      </c>
      <c r="D31" t="s">
        <v>85</v>
      </c>
      <c r="E31">
        <v>1</v>
      </c>
      <c r="F31">
        <v>20</v>
      </c>
      <c r="G31" t="s">
        <v>53</v>
      </c>
      <c r="H31">
        <v>2</v>
      </c>
      <c r="I31">
        <v>756</v>
      </c>
      <c r="J31">
        <v>12</v>
      </c>
      <c r="K31" s="13" t="str">
        <f t="shared" si="0"/>
        <v>CP7_POST</v>
      </c>
      <c r="L31" s="13" t="str">
        <f t="shared" si="1"/>
        <v>CP7_POST1</v>
      </c>
    </row>
    <row r="32" spans="1:12" x14ac:dyDescent="0.35">
      <c r="A32" t="s">
        <v>60</v>
      </c>
      <c r="B32">
        <v>202301</v>
      </c>
      <c r="C32">
        <v>0</v>
      </c>
      <c r="D32" t="s">
        <v>85</v>
      </c>
      <c r="E32">
        <v>2</v>
      </c>
      <c r="F32">
        <v>19</v>
      </c>
      <c r="G32" t="s">
        <v>53</v>
      </c>
      <c r="H32">
        <v>2</v>
      </c>
      <c r="I32">
        <v>0</v>
      </c>
      <c r="J32">
        <v>12</v>
      </c>
      <c r="K32" s="13" t="str">
        <f t="shared" si="0"/>
        <v>CP7_POST</v>
      </c>
      <c r="L32" s="13" t="str">
        <f t="shared" si="1"/>
        <v>CP7_POST2</v>
      </c>
    </row>
    <row r="33" spans="1:12" x14ac:dyDescent="0.35">
      <c r="A33" t="s">
        <v>60</v>
      </c>
      <c r="B33">
        <v>202302</v>
      </c>
      <c r="C33">
        <v>0</v>
      </c>
      <c r="D33" t="s">
        <v>85</v>
      </c>
      <c r="E33">
        <v>3</v>
      </c>
      <c r="F33">
        <v>39</v>
      </c>
      <c r="G33" t="s">
        <v>53</v>
      </c>
      <c r="H33">
        <v>2</v>
      </c>
      <c r="I33">
        <v>555</v>
      </c>
      <c r="J33">
        <v>10</v>
      </c>
      <c r="K33" s="13" t="str">
        <f t="shared" si="0"/>
        <v>CP7_POST</v>
      </c>
      <c r="L33" s="13" t="str">
        <f t="shared" si="1"/>
        <v>CP7_POST3</v>
      </c>
    </row>
    <row r="34" spans="1:12" x14ac:dyDescent="0.35">
      <c r="A34" s="7" t="s">
        <v>60</v>
      </c>
      <c r="B34" s="7">
        <v>202303</v>
      </c>
      <c r="C34" s="7">
        <v>0</v>
      </c>
      <c r="D34" s="7" t="s">
        <v>85</v>
      </c>
      <c r="E34" s="7">
        <v>4</v>
      </c>
      <c r="F34" s="7">
        <v>20</v>
      </c>
      <c r="G34" s="7" t="s">
        <v>53</v>
      </c>
      <c r="H34" s="7">
        <v>4</v>
      </c>
      <c r="I34" s="7">
        <v>509</v>
      </c>
      <c r="J34" s="7">
        <v>5</v>
      </c>
      <c r="K34" s="14" t="str">
        <f t="shared" ref="K34:K67" si="2">A34&amp;"_"&amp;D34</f>
        <v>CP7_POST</v>
      </c>
      <c r="L34" s="14" t="str">
        <f t="shared" ref="L34:L65" si="3">K34&amp;E34</f>
        <v>CP7_POST4</v>
      </c>
    </row>
    <row r="35" spans="1:12" x14ac:dyDescent="0.35">
      <c r="A35" t="s">
        <v>61</v>
      </c>
      <c r="B35">
        <v>202205</v>
      </c>
      <c r="C35">
        <v>0</v>
      </c>
      <c r="D35" t="s">
        <v>84</v>
      </c>
      <c r="E35">
        <v>-6</v>
      </c>
      <c r="F35">
        <v>53</v>
      </c>
      <c r="G35" t="s">
        <v>53</v>
      </c>
      <c r="H35">
        <v>6</v>
      </c>
      <c r="I35">
        <v>796</v>
      </c>
      <c r="J35">
        <v>16</v>
      </c>
      <c r="K35" s="13" t="str">
        <f t="shared" si="2"/>
        <v>CP8_PRE</v>
      </c>
      <c r="L35" s="13" t="str">
        <f t="shared" si="3"/>
        <v>CP8_PRE-6</v>
      </c>
    </row>
    <row r="36" spans="1:12" x14ac:dyDescent="0.35">
      <c r="A36" t="s">
        <v>61</v>
      </c>
      <c r="B36">
        <v>202206</v>
      </c>
      <c r="C36">
        <v>0</v>
      </c>
      <c r="D36" t="s">
        <v>84</v>
      </c>
      <c r="E36">
        <v>-5</v>
      </c>
      <c r="F36">
        <v>61</v>
      </c>
      <c r="G36" t="s">
        <v>53</v>
      </c>
      <c r="H36">
        <v>0</v>
      </c>
      <c r="I36">
        <v>0</v>
      </c>
      <c r="J36">
        <v>5</v>
      </c>
      <c r="K36" s="13" t="str">
        <f t="shared" si="2"/>
        <v>CP8_PRE</v>
      </c>
      <c r="L36" s="13" t="str">
        <f t="shared" si="3"/>
        <v>CP8_PRE-5</v>
      </c>
    </row>
    <row r="37" spans="1:12" x14ac:dyDescent="0.35">
      <c r="A37" t="s">
        <v>61</v>
      </c>
      <c r="B37">
        <v>202207</v>
      </c>
      <c r="C37">
        <v>0</v>
      </c>
      <c r="D37" t="s">
        <v>84</v>
      </c>
      <c r="E37">
        <v>-4</v>
      </c>
      <c r="F37">
        <v>80</v>
      </c>
      <c r="G37" t="s">
        <v>53</v>
      </c>
      <c r="H37">
        <v>3</v>
      </c>
      <c r="I37">
        <v>810</v>
      </c>
      <c r="J37">
        <v>18</v>
      </c>
      <c r="K37" s="13" t="str">
        <f t="shared" si="2"/>
        <v>CP8_PRE</v>
      </c>
      <c r="L37" s="13" t="str">
        <f t="shared" si="3"/>
        <v>CP8_PRE-4</v>
      </c>
    </row>
    <row r="38" spans="1:12" x14ac:dyDescent="0.35">
      <c r="A38" t="s">
        <v>61</v>
      </c>
      <c r="B38">
        <v>202208</v>
      </c>
      <c r="C38">
        <v>0</v>
      </c>
      <c r="D38" t="s">
        <v>84</v>
      </c>
      <c r="E38">
        <v>-3</v>
      </c>
      <c r="F38">
        <v>69</v>
      </c>
      <c r="G38" t="s">
        <v>53</v>
      </c>
      <c r="H38">
        <v>4</v>
      </c>
      <c r="I38">
        <v>0</v>
      </c>
      <c r="J38">
        <v>15</v>
      </c>
      <c r="K38" s="13" t="str">
        <f t="shared" si="2"/>
        <v>CP8_PRE</v>
      </c>
      <c r="L38" s="13" t="str">
        <f t="shared" si="3"/>
        <v>CP8_PRE-3</v>
      </c>
    </row>
    <row r="39" spans="1:12" x14ac:dyDescent="0.35">
      <c r="A39" t="s">
        <v>61</v>
      </c>
      <c r="B39">
        <v>202209</v>
      </c>
      <c r="C39">
        <v>0</v>
      </c>
      <c r="D39" t="s">
        <v>84</v>
      </c>
      <c r="E39">
        <v>-2</v>
      </c>
      <c r="F39">
        <v>17</v>
      </c>
      <c r="G39" t="s">
        <v>53</v>
      </c>
      <c r="H39">
        <v>1</v>
      </c>
      <c r="I39">
        <v>0</v>
      </c>
      <c r="J39">
        <v>10</v>
      </c>
      <c r="K39" s="13" t="str">
        <f t="shared" si="2"/>
        <v>CP8_PRE</v>
      </c>
      <c r="L39" s="13" t="str">
        <f t="shared" si="3"/>
        <v>CP8_PRE-2</v>
      </c>
    </row>
    <row r="40" spans="1:12" x14ac:dyDescent="0.35">
      <c r="A40" t="s">
        <v>61</v>
      </c>
      <c r="B40">
        <v>202210</v>
      </c>
      <c r="C40">
        <v>0</v>
      </c>
      <c r="D40" t="s">
        <v>84</v>
      </c>
      <c r="E40">
        <v>-1</v>
      </c>
      <c r="F40">
        <v>16</v>
      </c>
      <c r="G40" t="s">
        <v>53</v>
      </c>
      <c r="H40">
        <v>3</v>
      </c>
      <c r="I40">
        <v>0</v>
      </c>
      <c r="J40">
        <v>14</v>
      </c>
      <c r="K40" s="13" t="str">
        <f t="shared" si="2"/>
        <v>CP8_PRE</v>
      </c>
      <c r="L40" s="13" t="str">
        <f t="shared" si="3"/>
        <v>CP8_PRE-1</v>
      </c>
    </row>
    <row r="41" spans="1:12" x14ac:dyDescent="0.35">
      <c r="A41" t="s">
        <v>61</v>
      </c>
      <c r="B41">
        <v>202211</v>
      </c>
      <c r="C41" s="8">
        <v>0</v>
      </c>
      <c r="D41" s="9" t="s">
        <v>85</v>
      </c>
      <c r="E41" s="9">
        <v>0</v>
      </c>
      <c r="F41">
        <v>51</v>
      </c>
      <c r="G41" t="s">
        <v>53</v>
      </c>
      <c r="H41">
        <v>0</v>
      </c>
      <c r="I41">
        <v>0</v>
      </c>
      <c r="J41">
        <v>13</v>
      </c>
      <c r="K41" s="13" t="str">
        <f t="shared" si="2"/>
        <v>CP8_POST</v>
      </c>
      <c r="L41" s="13" t="str">
        <f t="shared" si="3"/>
        <v>CP8_POST0</v>
      </c>
    </row>
    <row r="42" spans="1:12" x14ac:dyDescent="0.35">
      <c r="A42" t="s">
        <v>61</v>
      </c>
      <c r="B42">
        <v>202212</v>
      </c>
      <c r="C42">
        <v>0</v>
      </c>
      <c r="D42" t="s">
        <v>85</v>
      </c>
      <c r="E42">
        <v>1</v>
      </c>
      <c r="F42">
        <v>58</v>
      </c>
      <c r="G42" t="s">
        <v>53</v>
      </c>
      <c r="H42">
        <v>0</v>
      </c>
      <c r="I42">
        <v>0</v>
      </c>
      <c r="J42">
        <v>17</v>
      </c>
      <c r="K42" s="13" t="str">
        <f t="shared" si="2"/>
        <v>CP8_POST</v>
      </c>
      <c r="L42" s="13" t="str">
        <f t="shared" si="3"/>
        <v>CP8_POST1</v>
      </c>
    </row>
    <row r="43" spans="1:12" x14ac:dyDescent="0.35">
      <c r="A43" t="s">
        <v>61</v>
      </c>
      <c r="B43">
        <v>202301</v>
      </c>
      <c r="C43">
        <v>0</v>
      </c>
      <c r="D43" t="s">
        <v>85</v>
      </c>
      <c r="E43">
        <v>2</v>
      </c>
      <c r="F43">
        <v>55</v>
      </c>
      <c r="G43" t="s">
        <v>53</v>
      </c>
      <c r="H43">
        <v>2</v>
      </c>
      <c r="I43">
        <v>0</v>
      </c>
      <c r="J43">
        <v>18</v>
      </c>
      <c r="K43" s="13" t="str">
        <f t="shared" si="2"/>
        <v>CP8_POST</v>
      </c>
      <c r="L43" s="13" t="str">
        <f t="shared" si="3"/>
        <v>CP8_POST2</v>
      </c>
    </row>
    <row r="44" spans="1:12" x14ac:dyDescent="0.35">
      <c r="A44" t="s">
        <v>61</v>
      </c>
      <c r="B44">
        <v>202302</v>
      </c>
      <c r="C44">
        <v>0</v>
      </c>
      <c r="D44" t="s">
        <v>85</v>
      </c>
      <c r="E44">
        <v>3</v>
      </c>
      <c r="F44">
        <v>73</v>
      </c>
      <c r="G44" t="s">
        <v>53</v>
      </c>
      <c r="H44">
        <v>0</v>
      </c>
      <c r="I44">
        <v>0</v>
      </c>
      <c r="J44">
        <v>20</v>
      </c>
      <c r="K44" s="13" t="str">
        <f t="shared" si="2"/>
        <v>CP8_POST</v>
      </c>
      <c r="L44" s="13" t="str">
        <f t="shared" si="3"/>
        <v>CP8_POST3</v>
      </c>
    </row>
    <row r="45" spans="1:12" x14ac:dyDescent="0.35">
      <c r="A45" s="7" t="s">
        <v>61</v>
      </c>
      <c r="B45" s="7">
        <v>202303</v>
      </c>
      <c r="C45" s="7">
        <v>0</v>
      </c>
      <c r="D45" s="7" t="s">
        <v>85</v>
      </c>
      <c r="E45" s="7">
        <v>4</v>
      </c>
      <c r="F45" s="7">
        <v>14</v>
      </c>
      <c r="G45" s="7" t="s">
        <v>53</v>
      </c>
      <c r="H45" s="7">
        <v>3</v>
      </c>
      <c r="I45" s="7">
        <v>508</v>
      </c>
      <c r="J45" s="7">
        <v>14</v>
      </c>
      <c r="K45" s="14" t="str">
        <f t="shared" si="2"/>
        <v>CP8_POST</v>
      </c>
      <c r="L45" s="14" t="str">
        <f t="shared" si="3"/>
        <v>CP8_POST4</v>
      </c>
    </row>
    <row r="46" spans="1:12" x14ac:dyDescent="0.35">
      <c r="A46" t="s">
        <v>62</v>
      </c>
      <c r="B46">
        <v>202205</v>
      </c>
      <c r="C46">
        <v>0</v>
      </c>
      <c r="D46" t="s">
        <v>84</v>
      </c>
      <c r="E46">
        <v>-6</v>
      </c>
      <c r="F46">
        <v>66</v>
      </c>
      <c r="G46" t="s">
        <v>53</v>
      </c>
      <c r="H46">
        <v>5</v>
      </c>
      <c r="I46">
        <v>892</v>
      </c>
      <c r="J46">
        <v>10</v>
      </c>
      <c r="K46" s="13" t="str">
        <f t="shared" si="2"/>
        <v>CP9_PRE</v>
      </c>
      <c r="L46" s="13" t="str">
        <f t="shared" si="3"/>
        <v>CP9_PRE-6</v>
      </c>
    </row>
    <row r="47" spans="1:12" x14ac:dyDescent="0.35">
      <c r="A47" t="s">
        <v>62</v>
      </c>
      <c r="B47">
        <v>202206</v>
      </c>
      <c r="C47">
        <v>0</v>
      </c>
      <c r="D47" t="s">
        <v>84</v>
      </c>
      <c r="E47">
        <v>-5</v>
      </c>
      <c r="F47">
        <v>54</v>
      </c>
      <c r="G47" t="s">
        <v>53</v>
      </c>
      <c r="H47">
        <v>0</v>
      </c>
      <c r="I47">
        <v>0</v>
      </c>
      <c r="J47">
        <v>11</v>
      </c>
      <c r="K47" s="13" t="str">
        <f t="shared" si="2"/>
        <v>CP9_PRE</v>
      </c>
      <c r="L47" s="13" t="str">
        <f t="shared" si="3"/>
        <v>CP9_PRE-5</v>
      </c>
    </row>
    <row r="48" spans="1:12" x14ac:dyDescent="0.35">
      <c r="A48" t="s">
        <v>62</v>
      </c>
      <c r="B48">
        <v>202207</v>
      </c>
      <c r="C48">
        <v>0</v>
      </c>
      <c r="D48" t="s">
        <v>84</v>
      </c>
      <c r="E48">
        <v>-4</v>
      </c>
      <c r="F48">
        <v>66</v>
      </c>
      <c r="G48" t="s">
        <v>53</v>
      </c>
      <c r="H48">
        <v>2</v>
      </c>
      <c r="I48">
        <v>0</v>
      </c>
      <c r="J48">
        <v>17</v>
      </c>
      <c r="K48" s="13" t="str">
        <f t="shared" si="2"/>
        <v>CP9_PRE</v>
      </c>
      <c r="L48" s="13" t="str">
        <f t="shared" si="3"/>
        <v>CP9_PRE-4</v>
      </c>
    </row>
    <row r="49" spans="1:12" x14ac:dyDescent="0.35">
      <c r="A49" t="s">
        <v>62</v>
      </c>
      <c r="B49">
        <v>202208</v>
      </c>
      <c r="C49">
        <v>0</v>
      </c>
      <c r="D49" t="s">
        <v>84</v>
      </c>
      <c r="E49">
        <v>-3</v>
      </c>
      <c r="F49">
        <v>67</v>
      </c>
      <c r="G49" t="s">
        <v>53</v>
      </c>
      <c r="H49">
        <v>5</v>
      </c>
      <c r="I49">
        <v>0</v>
      </c>
      <c r="J49">
        <v>15</v>
      </c>
      <c r="K49" s="13" t="str">
        <f t="shared" si="2"/>
        <v>CP9_PRE</v>
      </c>
      <c r="L49" s="13" t="str">
        <f t="shared" si="3"/>
        <v>CP9_PRE-3</v>
      </c>
    </row>
    <row r="50" spans="1:12" x14ac:dyDescent="0.35">
      <c r="A50" t="s">
        <v>62</v>
      </c>
      <c r="B50">
        <v>202209</v>
      </c>
      <c r="C50">
        <v>0</v>
      </c>
      <c r="D50" t="s">
        <v>84</v>
      </c>
      <c r="E50">
        <v>-2</v>
      </c>
      <c r="F50">
        <v>50</v>
      </c>
      <c r="G50" t="s">
        <v>53</v>
      </c>
      <c r="H50">
        <v>5</v>
      </c>
      <c r="I50">
        <v>0</v>
      </c>
      <c r="J50">
        <v>15</v>
      </c>
      <c r="K50" s="13" t="str">
        <f t="shared" si="2"/>
        <v>CP9_PRE</v>
      </c>
      <c r="L50" s="13" t="str">
        <f t="shared" si="3"/>
        <v>CP9_PRE-2</v>
      </c>
    </row>
    <row r="51" spans="1:12" x14ac:dyDescent="0.35">
      <c r="A51" t="s">
        <v>62</v>
      </c>
      <c r="B51">
        <v>202210</v>
      </c>
      <c r="C51">
        <v>0</v>
      </c>
      <c r="D51" t="s">
        <v>84</v>
      </c>
      <c r="E51">
        <v>-1</v>
      </c>
      <c r="F51">
        <v>15</v>
      </c>
      <c r="G51" t="s">
        <v>53</v>
      </c>
      <c r="H51">
        <v>5</v>
      </c>
      <c r="I51">
        <v>0</v>
      </c>
      <c r="J51">
        <v>7</v>
      </c>
      <c r="K51" s="13" t="str">
        <f t="shared" si="2"/>
        <v>CP9_PRE</v>
      </c>
      <c r="L51" s="13" t="str">
        <f t="shared" si="3"/>
        <v>CP9_PRE-1</v>
      </c>
    </row>
    <row r="52" spans="1:12" x14ac:dyDescent="0.35">
      <c r="A52" t="s">
        <v>62</v>
      </c>
      <c r="B52">
        <v>202211</v>
      </c>
      <c r="C52" s="8">
        <v>0</v>
      </c>
      <c r="D52" s="9" t="s">
        <v>85</v>
      </c>
      <c r="E52" s="9">
        <v>0</v>
      </c>
      <c r="F52">
        <v>39</v>
      </c>
      <c r="G52" t="s">
        <v>53</v>
      </c>
      <c r="H52">
        <v>3</v>
      </c>
      <c r="I52">
        <v>760</v>
      </c>
      <c r="J52">
        <v>5</v>
      </c>
      <c r="K52" s="13" t="str">
        <f t="shared" si="2"/>
        <v>CP9_POST</v>
      </c>
      <c r="L52" s="13" t="str">
        <f t="shared" si="3"/>
        <v>CP9_POST0</v>
      </c>
    </row>
    <row r="53" spans="1:12" x14ac:dyDescent="0.35">
      <c r="A53" t="s">
        <v>62</v>
      </c>
      <c r="B53">
        <v>202212</v>
      </c>
      <c r="C53">
        <v>0</v>
      </c>
      <c r="D53" t="s">
        <v>85</v>
      </c>
      <c r="E53">
        <v>1</v>
      </c>
      <c r="F53">
        <v>46</v>
      </c>
      <c r="G53" t="s">
        <v>53</v>
      </c>
      <c r="H53">
        <v>4</v>
      </c>
      <c r="I53">
        <v>0</v>
      </c>
      <c r="J53">
        <v>13</v>
      </c>
      <c r="K53" s="13" t="str">
        <f t="shared" si="2"/>
        <v>CP9_POST</v>
      </c>
      <c r="L53" s="13" t="str">
        <f t="shared" si="3"/>
        <v>CP9_POST1</v>
      </c>
    </row>
    <row r="54" spans="1:12" x14ac:dyDescent="0.35">
      <c r="A54" t="s">
        <v>62</v>
      </c>
      <c r="B54">
        <v>202301</v>
      </c>
      <c r="C54">
        <v>0</v>
      </c>
      <c r="D54" t="s">
        <v>85</v>
      </c>
      <c r="E54">
        <v>2</v>
      </c>
      <c r="F54">
        <v>80</v>
      </c>
      <c r="G54" t="s">
        <v>53</v>
      </c>
      <c r="H54">
        <v>5</v>
      </c>
      <c r="I54">
        <v>0</v>
      </c>
      <c r="J54">
        <v>5</v>
      </c>
      <c r="K54" s="13" t="str">
        <f t="shared" si="2"/>
        <v>CP9_POST</v>
      </c>
      <c r="L54" s="13" t="str">
        <f t="shared" si="3"/>
        <v>CP9_POST2</v>
      </c>
    </row>
    <row r="55" spans="1:12" x14ac:dyDescent="0.35">
      <c r="A55" t="s">
        <v>62</v>
      </c>
      <c r="B55">
        <v>202302</v>
      </c>
      <c r="C55">
        <v>0</v>
      </c>
      <c r="D55" t="s">
        <v>85</v>
      </c>
      <c r="E55">
        <v>3</v>
      </c>
      <c r="F55">
        <v>56</v>
      </c>
      <c r="G55" t="s">
        <v>53</v>
      </c>
      <c r="H55">
        <v>6</v>
      </c>
      <c r="I55">
        <v>903</v>
      </c>
      <c r="J55">
        <v>6</v>
      </c>
      <c r="K55" s="13" t="str">
        <f t="shared" si="2"/>
        <v>CP9_POST</v>
      </c>
      <c r="L55" s="13" t="str">
        <f t="shared" si="3"/>
        <v>CP9_POST3</v>
      </c>
    </row>
    <row r="56" spans="1:12" x14ac:dyDescent="0.35">
      <c r="A56" s="7" t="s">
        <v>62</v>
      </c>
      <c r="B56" s="7">
        <v>202303</v>
      </c>
      <c r="C56" s="7">
        <v>0</v>
      </c>
      <c r="D56" s="7" t="s">
        <v>85</v>
      </c>
      <c r="E56" s="7">
        <v>4</v>
      </c>
      <c r="F56" s="7">
        <v>29</v>
      </c>
      <c r="G56" s="7" t="s">
        <v>53</v>
      </c>
      <c r="H56" s="7">
        <v>0</v>
      </c>
      <c r="I56" s="7">
        <v>0</v>
      </c>
      <c r="J56" s="7">
        <v>8</v>
      </c>
      <c r="K56" s="14" t="str">
        <f t="shared" si="2"/>
        <v>CP9_POST</v>
      </c>
      <c r="L56" s="14" t="str">
        <f t="shared" si="3"/>
        <v>CP9_POST4</v>
      </c>
    </row>
    <row r="57" spans="1:12" x14ac:dyDescent="0.35">
      <c r="A57" t="s">
        <v>63</v>
      </c>
      <c r="B57">
        <v>202205</v>
      </c>
      <c r="C57">
        <v>0</v>
      </c>
      <c r="D57" t="s">
        <v>84</v>
      </c>
      <c r="E57">
        <v>-6</v>
      </c>
      <c r="F57">
        <v>18</v>
      </c>
      <c r="G57" t="s">
        <v>53</v>
      </c>
      <c r="H57">
        <v>1</v>
      </c>
      <c r="I57">
        <v>712</v>
      </c>
      <c r="J57">
        <v>15</v>
      </c>
      <c r="K57" s="13" t="str">
        <f t="shared" si="2"/>
        <v>CP10_PRE</v>
      </c>
      <c r="L57" s="13" t="str">
        <f t="shared" si="3"/>
        <v>CP10_PRE-6</v>
      </c>
    </row>
    <row r="58" spans="1:12" x14ac:dyDescent="0.35">
      <c r="A58" t="s">
        <v>63</v>
      </c>
      <c r="B58">
        <v>202206</v>
      </c>
      <c r="C58">
        <v>0</v>
      </c>
      <c r="D58" t="s">
        <v>84</v>
      </c>
      <c r="E58">
        <v>-5</v>
      </c>
      <c r="F58">
        <v>61</v>
      </c>
      <c r="G58" t="s">
        <v>53</v>
      </c>
      <c r="H58">
        <v>5</v>
      </c>
      <c r="I58">
        <v>0</v>
      </c>
      <c r="J58">
        <v>11</v>
      </c>
      <c r="K58" s="13" t="str">
        <f t="shared" si="2"/>
        <v>CP10_PRE</v>
      </c>
      <c r="L58" s="13" t="str">
        <f t="shared" si="3"/>
        <v>CP10_PRE-5</v>
      </c>
    </row>
    <row r="59" spans="1:12" x14ac:dyDescent="0.35">
      <c r="A59" t="s">
        <v>63</v>
      </c>
      <c r="B59">
        <v>202207</v>
      </c>
      <c r="C59">
        <v>0</v>
      </c>
      <c r="D59" t="s">
        <v>84</v>
      </c>
      <c r="E59">
        <v>-4</v>
      </c>
      <c r="F59">
        <v>55</v>
      </c>
      <c r="G59" t="s">
        <v>53</v>
      </c>
      <c r="H59">
        <v>3</v>
      </c>
      <c r="I59">
        <v>512</v>
      </c>
      <c r="J59">
        <v>13</v>
      </c>
      <c r="K59" s="13" t="str">
        <f t="shared" si="2"/>
        <v>CP10_PRE</v>
      </c>
      <c r="L59" s="13" t="str">
        <f t="shared" si="3"/>
        <v>CP10_PRE-4</v>
      </c>
    </row>
    <row r="60" spans="1:12" x14ac:dyDescent="0.35">
      <c r="A60" t="s">
        <v>63</v>
      </c>
      <c r="B60">
        <v>202208</v>
      </c>
      <c r="C60">
        <v>0</v>
      </c>
      <c r="D60" t="s">
        <v>84</v>
      </c>
      <c r="E60">
        <v>-3</v>
      </c>
      <c r="F60">
        <v>26</v>
      </c>
      <c r="G60" t="s">
        <v>53</v>
      </c>
      <c r="H60">
        <v>1</v>
      </c>
      <c r="I60">
        <v>0</v>
      </c>
      <c r="J60">
        <v>11</v>
      </c>
      <c r="K60" s="13" t="str">
        <f t="shared" si="2"/>
        <v>CP10_PRE</v>
      </c>
      <c r="L60" s="13" t="str">
        <f t="shared" si="3"/>
        <v>CP10_PRE-3</v>
      </c>
    </row>
    <row r="61" spans="1:12" x14ac:dyDescent="0.35">
      <c r="A61" t="s">
        <v>63</v>
      </c>
      <c r="B61">
        <v>202209</v>
      </c>
      <c r="C61">
        <v>0</v>
      </c>
      <c r="D61" t="s">
        <v>84</v>
      </c>
      <c r="E61">
        <v>-2</v>
      </c>
      <c r="F61">
        <v>44</v>
      </c>
      <c r="G61" t="s">
        <v>53</v>
      </c>
      <c r="H61">
        <v>6</v>
      </c>
      <c r="I61">
        <v>0</v>
      </c>
      <c r="J61">
        <v>14</v>
      </c>
      <c r="K61" s="13" t="str">
        <f t="shared" si="2"/>
        <v>CP10_PRE</v>
      </c>
      <c r="L61" s="13" t="str">
        <f t="shared" si="3"/>
        <v>CP10_PRE-2</v>
      </c>
    </row>
    <row r="62" spans="1:12" x14ac:dyDescent="0.35">
      <c r="A62" t="s">
        <v>63</v>
      </c>
      <c r="B62">
        <v>202210</v>
      </c>
      <c r="C62">
        <v>0</v>
      </c>
      <c r="D62" t="s">
        <v>84</v>
      </c>
      <c r="E62">
        <v>-1</v>
      </c>
      <c r="F62">
        <v>32</v>
      </c>
      <c r="G62" t="s">
        <v>53</v>
      </c>
      <c r="H62">
        <v>2</v>
      </c>
      <c r="I62">
        <v>0</v>
      </c>
      <c r="J62">
        <v>6</v>
      </c>
      <c r="K62" s="13" t="str">
        <f t="shared" si="2"/>
        <v>CP10_PRE</v>
      </c>
      <c r="L62" s="13" t="str">
        <f t="shared" si="3"/>
        <v>CP10_PRE-1</v>
      </c>
    </row>
    <row r="63" spans="1:12" x14ac:dyDescent="0.35">
      <c r="A63" t="s">
        <v>63</v>
      </c>
      <c r="B63">
        <v>202211</v>
      </c>
      <c r="C63" s="8">
        <v>0</v>
      </c>
      <c r="D63" s="9" t="s">
        <v>85</v>
      </c>
      <c r="E63" s="9">
        <v>0</v>
      </c>
      <c r="F63">
        <v>50</v>
      </c>
      <c r="G63" t="s">
        <v>53</v>
      </c>
      <c r="H63">
        <v>6</v>
      </c>
      <c r="I63">
        <v>0</v>
      </c>
      <c r="J63">
        <v>11</v>
      </c>
      <c r="K63" s="13" t="str">
        <f t="shared" si="2"/>
        <v>CP10_POST</v>
      </c>
      <c r="L63" s="13" t="str">
        <f t="shared" si="3"/>
        <v>CP10_POST0</v>
      </c>
    </row>
    <row r="64" spans="1:12" x14ac:dyDescent="0.35">
      <c r="A64" t="s">
        <v>63</v>
      </c>
      <c r="B64">
        <v>202212</v>
      </c>
      <c r="C64">
        <v>0</v>
      </c>
      <c r="D64" t="s">
        <v>85</v>
      </c>
      <c r="E64">
        <v>1</v>
      </c>
      <c r="F64">
        <v>31</v>
      </c>
      <c r="G64" t="s">
        <v>53</v>
      </c>
      <c r="H64">
        <v>4</v>
      </c>
      <c r="I64">
        <v>0</v>
      </c>
      <c r="J64">
        <v>11</v>
      </c>
      <c r="K64" s="13" t="str">
        <f t="shared" si="2"/>
        <v>CP10_POST</v>
      </c>
      <c r="L64" s="13" t="str">
        <f t="shared" si="3"/>
        <v>CP10_POST1</v>
      </c>
    </row>
    <row r="65" spans="1:12" x14ac:dyDescent="0.35">
      <c r="A65" t="s">
        <v>63</v>
      </c>
      <c r="B65">
        <v>202301</v>
      </c>
      <c r="C65">
        <v>0</v>
      </c>
      <c r="D65" t="s">
        <v>85</v>
      </c>
      <c r="E65">
        <v>2</v>
      </c>
      <c r="F65">
        <v>75</v>
      </c>
      <c r="G65" t="s">
        <v>53</v>
      </c>
      <c r="H65">
        <v>2</v>
      </c>
      <c r="I65">
        <v>0</v>
      </c>
      <c r="J65">
        <v>19</v>
      </c>
      <c r="K65" s="13" t="str">
        <f t="shared" si="2"/>
        <v>CP10_POST</v>
      </c>
      <c r="L65" s="13" t="str">
        <f t="shared" si="3"/>
        <v>CP10_POST2</v>
      </c>
    </row>
    <row r="66" spans="1:12" x14ac:dyDescent="0.35">
      <c r="A66" t="s">
        <v>63</v>
      </c>
      <c r="B66">
        <v>202302</v>
      </c>
      <c r="C66">
        <v>0</v>
      </c>
      <c r="D66" t="s">
        <v>85</v>
      </c>
      <c r="E66">
        <v>3</v>
      </c>
      <c r="F66">
        <v>41</v>
      </c>
      <c r="G66" t="s">
        <v>53</v>
      </c>
      <c r="H66">
        <v>4</v>
      </c>
      <c r="I66">
        <v>916</v>
      </c>
      <c r="J66">
        <v>8</v>
      </c>
      <c r="K66" s="13" t="str">
        <f t="shared" si="2"/>
        <v>CP10_POST</v>
      </c>
      <c r="L66" s="13" t="str">
        <f t="shared" ref="L66:L67" si="4">K66&amp;E66</f>
        <v>CP10_POST3</v>
      </c>
    </row>
    <row r="67" spans="1:12" x14ac:dyDescent="0.35">
      <c r="A67" s="7" t="s">
        <v>63</v>
      </c>
      <c r="B67" s="7">
        <v>202303</v>
      </c>
      <c r="C67" s="7">
        <v>0</v>
      </c>
      <c r="D67" s="7" t="s">
        <v>85</v>
      </c>
      <c r="E67" s="7">
        <v>4</v>
      </c>
      <c r="F67" s="7">
        <v>65</v>
      </c>
      <c r="G67" s="7" t="s">
        <v>53</v>
      </c>
      <c r="H67" s="7">
        <v>2</v>
      </c>
      <c r="I67" s="7">
        <v>0</v>
      </c>
      <c r="J67" s="7">
        <v>10</v>
      </c>
      <c r="K67" s="14" t="str">
        <f t="shared" si="2"/>
        <v>CP10_POST</v>
      </c>
      <c r="L67" s="14" t="str">
        <f t="shared" si="4"/>
        <v>CP10_POST4</v>
      </c>
    </row>
  </sheetData>
  <pageMargins left="0.7" right="0.7" top="0.75" bottom="0.75" header="0.3" footer="0.3"/>
  <pageSetup orientation="portrait" r:id="rId1"/>
  <headerFooter>
    <oddHeader>&amp;L&amp;"Calibri"&amp;12&amp;K8E6A00Confidential&amp;1#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4050-848B-4567-A37E-CB2725BC60FC}">
  <sheetPr>
    <tabColor theme="5" tint="0.59999389629810485"/>
  </sheetPr>
  <dimension ref="A1:S18"/>
  <sheetViews>
    <sheetView workbookViewId="0">
      <selection activeCell="A10" sqref="A10:D16"/>
    </sheetView>
  </sheetViews>
  <sheetFormatPr defaultRowHeight="14.5" x14ac:dyDescent="0.35"/>
  <cols>
    <col min="2" max="12" width="8.7265625" customWidth="1"/>
  </cols>
  <sheetData>
    <row r="1" spans="1:19" x14ac:dyDescent="0.35">
      <c r="A1" s="16" t="s">
        <v>64</v>
      </c>
      <c r="B1" s="17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7" t="s">
        <v>73</v>
      </c>
      <c r="J1" s="17" t="s">
        <v>74</v>
      </c>
      <c r="K1" s="17" t="s">
        <v>75</v>
      </c>
      <c r="L1" s="17" t="s">
        <v>76</v>
      </c>
      <c r="M1" s="18" t="s">
        <v>77</v>
      </c>
      <c r="N1" s="18" t="s">
        <v>78</v>
      </c>
      <c r="O1" s="18" t="s">
        <v>79</v>
      </c>
      <c r="P1" s="18" t="s">
        <v>80</v>
      </c>
      <c r="Q1" s="18" t="s">
        <v>81</v>
      </c>
      <c r="R1" s="18" t="s">
        <v>82</v>
      </c>
      <c r="S1" s="18" t="s">
        <v>83</v>
      </c>
    </row>
    <row r="2" spans="1:19" x14ac:dyDescent="0.35">
      <c r="A2" t="s">
        <v>52</v>
      </c>
      <c r="B2">
        <f>AVERAGEIF(T2_Align!$K$2:$K$67,$A2&amp;"_PRE",T2_Align!$F$2:$F$67)</f>
        <v>44</v>
      </c>
      <c r="C2">
        <f>AVERAGEIF(T2_Align!$L$2:$L$67,$A2&amp;"_PRE-1",T2_Align!$F$2:$F$67)</f>
        <v>47</v>
      </c>
      <c r="D2">
        <f>AVERAGEIF(T2_Align!$L$2:$L$67,$A2&amp;"_PRE-2",T2_Align!$F$2:$F$67)</f>
        <v>63</v>
      </c>
      <c r="E2">
        <f>AVERAGEIF(T2_Align!$L$2:$L$67,$A2&amp;"_PRE-3",T2_Align!$F$2:$F$67)</f>
        <v>16</v>
      </c>
      <c r="F2">
        <f>AVERAGEIF(T2_Align!$K$2:$K$67,$A2&amp;"_PRE",T2_Align!$H$2:$H$67)</f>
        <v>2.3333333333333335</v>
      </c>
      <c r="G2">
        <f>AVERAGEIF(T2_Align!$K$2:$K$67,$A2&amp;"_PRE",T2_Align!$I$2:$I$67)</f>
        <v>340.16666666666669</v>
      </c>
      <c r="H2">
        <f>AVERAGEIF(T2_Align!$K$2:$K$67,$A2&amp;"_PRE",T2_Align!$J$2:$J$67)</f>
        <v>14.833333333333334</v>
      </c>
      <c r="I2">
        <f>AVERAGEIF(T2_Align!$K$2:$K$67,$A2&amp;"_POST",T2_Align!$F$2:$F$67)</f>
        <v>70.2</v>
      </c>
      <c r="J2">
        <f>AVERAGEIF(T2_Align!$K$2:$K$67,$A2&amp;"_POST",T2_Align!$H$2:$H$67)</f>
        <v>3.6</v>
      </c>
      <c r="K2">
        <f>AVERAGEIF(T2_Align!$K$2:$K$67,$A2&amp;"_POST",T2_Align!$I$2:$I$67)</f>
        <v>232</v>
      </c>
      <c r="L2">
        <f>AVERAGEIF(T2_Align!$K$2:$K$67,$A2&amp;"_POST",T2_Align!$J$2:$J$67)</f>
        <v>13.8</v>
      </c>
      <c r="M2">
        <f>STANDARDIZE(B2,AVERAGE(B$2:B$7),_xlfn.STDEV.P(B$2:B$7))</f>
        <v>-0.65905161442099147</v>
      </c>
      <c r="N2">
        <f t="shared" ref="N2:S7" si="0">STANDARDIZE(C2,AVERAGE(C$2:C$7),_xlfn.STDEV.P(C$2:C$7))</f>
        <v>1.5866919485672613</v>
      </c>
      <c r="O2">
        <f t="shared" si="0"/>
        <v>1.0338437186270839</v>
      </c>
      <c r="P2">
        <f t="shared" si="0"/>
        <v>-1.390272915739093</v>
      </c>
      <c r="Q2">
        <f t="shared" si="0"/>
        <v>-1.0502100630210065</v>
      </c>
      <c r="R2">
        <f t="shared" si="0"/>
        <v>1.1240775340666622</v>
      </c>
      <c r="S2">
        <f t="shared" si="0"/>
        <v>1.7348855898381355</v>
      </c>
    </row>
    <row r="3" spans="1:19" x14ac:dyDescent="0.35">
      <c r="A3" t="s">
        <v>59</v>
      </c>
      <c r="B3">
        <f>AVERAGEIF(T2_Align!$K$2:$K$67,$A3&amp;"_PRE",T2_Align!$F$2:$F$67)</f>
        <v>45.333333333333336</v>
      </c>
      <c r="C3">
        <f>AVERAGEIF(T2_Align!$L$2:$L$67,$A3&amp;"_PRE-1",T2_Align!$F$2:$F$67)</f>
        <v>37</v>
      </c>
      <c r="D3">
        <f>AVERAGEIF(T2_Align!$L$2:$L$67,$A3&amp;"_PRE-2",T2_Align!$F$2:$F$67)</f>
        <v>39</v>
      </c>
      <c r="E3">
        <f>AVERAGEIF(T2_Align!$L$2:$L$67,$A3&amp;"_PRE-3",T2_Align!$F$2:$F$67)</f>
        <v>64</v>
      </c>
      <c r="F3">
        <f>AVERAGEIF(T2_Align!$K$2:$K$67,$A3&amp;"_PRE",T2_Align!$H$2:$H$67)</f>
        <v>4.666666666666667</v>
      </c>
      <c r="G3">
        <f>AVERAGEIF(T2_Align!$K$2:$K$67,$A3&amp;"_PRE",T2_Align!$I$2:$I$67)</f>
        <v>357.16666666666669</v>
      </c>
      <c r="H3">
        <f>AVERAGEIF(T2_Align!$K$2:$K$67,$A3&amp;"_PRE",T2_Align!$J$2:$J$67)</f>
        <v>13.666666666666666</v>
      </c>
      <c r="I3">
        <f>AVERAGEIF(T2_Align!$K$2:$K$67,$A3&amp;"_POST",T2_Align!$F$2:$F$67)</f>
        <v>37.4</v>
      </c>
      <c r="J3">
        <f>AVERAGEIF(T2_Align!$K$2:$K$67,$A3&amp;"_POST",T2_Align!$H$2:$H$67)</f>
        <v>3.6</v>
      </c>
      <c r="K3">
        <f>AVERAGEIF(T2_Align!$K$2:$K$67,$A3&amp;"_POST",T2_Align!$I$2:$I$67)</f>
        <v>286.60000000000002</v>
      </c>
      <c r="L3">
        <f>AVERAGEIF(T2_Align!$K$2:$K$67,$A3&amp;"_POST",T2_Align!$J$2:$J$67)</f>
        <v>14</v>
      </c>
      <c r="M3">
        <f t="shared" ref="M3:M7" si="1">STANDARDIZE(B3,AVERAGE(B$2:B$7),_xlfn.STDEV.P(B$2:B$7))</f>
        <v>-0.37660092252628063</v>
      </c>
      <c r="N3">
        <f t="shared" si="0"/>
        <v>0.80635164599319831</v>
      </c>
      <c r="O3">
        <f t="shared" si="0"/>
        <v>-0.45489123619591709</v>
      </c>
      <c r="P3">
        <f t="shared" si="0"/>
        <v>0.84659076991933579</v>
      </c>
      <c r="Q3">
        <f t="shared" si="0"/>
        <v>1.890378113437813</v>
      </c>
      <c r="R3">
        <f t="shared" si="0"/>
        <v>1.3164532194270644</v>
      </c>
      <c r="S3">
        <f t="shared" si="0"/>
        <v>0.69395423593525418</v>
      </c>
    </row>
    <row r="4" spans="1:19" x14ac:dyDescent="0.35">
      <c r="A4" t="s">
        <v>60</v>
      </c>
      <c r="B4">
        <f>AVERAGEIF(T2_Align!$K$2:$K$67,$A4&amp;"_PRE",T2_Align!$F$2:$F$67)</f>
        <v>51.666666666666664</v>
      </c>
      <c r="C4">
        <f>AVERAGEIF(T2_Align!$L$2:$L$67,$A4&amp;"_PRE-1",T2_Align!$F$2:$F$67)</f>
        <v>13</v>
      </c>
      <c r="D4">
        <f>AVERAGEIF(T2_Align!$L$2:$L$67,$A4&amp;"_PRE-2",T2_Align!$F$2:$F$67)</f>
        <v>65</v>
      </c>
      <c r="E4">
        <f>AVERAGEIF(T2_Align!$L$2:$L$67,$A4&amp;"_PRE-3",T2_Align!$F$2:$F$67)</f>
        <v>33</v>
      </c>
      <c r="F4">
        <f>AVERAGEIF(T2_Align!$K$2:$K$67,$A4&amp;"_PRE",T2_Align!$H$2:$H$67)</f>
        <v>2.5</v>
      </c>
      <c r="G4">
        <f>AVERAGEIF(T2_Align!$K$2:$K$67,$A4&amp;"_PRE",T2_Align!$I$2:$I$67)</f>
        <v>127.33333333333333</v>
      </c>
      <c r="H4">
        <f>AVERAGEIF(T2_Align!$K$2:$K$67,$A4&amp;"_PRE",T2_Align!$J$2:$J$67)</f>
        <v>11.666666666666666</v>
      </c>
      <c r="I4">
        <f>AVERAGEIF(T2_Align!$K$2:$K$67,$A4&amp;"_POST",T2_Align!$F$2:$F$67)</f>
        <v>27.8</v>
      </c>
      <c r="J4">
        <f>AVERAGEIF(T2_Align!$K$2:$K$67,$A4&amp;"_POST",T2_Align!$H$2:$H$67)</f>
        <v>2.4</v>
      </c>
      <c r="K4">
        <f>AVERAGEIF(T2_Align!$K$2:$K$67,$A4&amp;"_POST",T2_Align!$I$2:$I$67)</f>
        <v>364</v>
      </c>
      <c r="L4">
        <f>AVERAGEIF(T2_Align!$K$2:$K$67,$A4&amp;"_POST",T2_Align!$J$2:$J$67)</f>
        <v>11.8</v>
      </c>
      <c r="M4">
        <f t="shared" si="1"/>
        <v>0.96503986397359254</v>
      </c>
      <c r="N4">
        <f t="shared" si="0"/>
        <v>-1.0664650801845528</v>
      </c>
      <c r="O4">
        <f t="shared" si="0"/>
        <v>1.1579049648623339</v>
      </c>
      <c r="P4">
        <f t="shared" si="0"/>
        <v>-0.59805036040173276</v>
      </c>
      <c r="Q4">
        <f t="shared" si="0"/>
        <v>-0.84016805041680531</v>
      </c>
      <c r="R4">
        <f t="shared" si="0"/>
        <v>-1.2843906052003313</v>
      </c>
      <c r="S4">
        <f t="shared" si="0"/>
        <v>-1.0904995136125404</v>
      </c>
    </row>
    <row r="5" spans="1:19" x14ac:dyDescent="0.35">
      <c r="A5" t="s">
        <v>61</v>
      </c>
      <c r="B5">
        <f>AVERAGEIF(T2_Align!$K$2:$K$67,$A5&amp;"_PRE",T2_Align!$F$2:$F$67)</f>
        <v>49.333333333333336</v>
      </c>
      <c r="C5">
        <f>AVERAGEIF(T2_Align!$L$2:$L$67,$A5&amp;"_PRE-1",T2_Align!$F$2:$F$67)</f>
        <v>16</v>
      </c>
      <c r="D5">
        <f>AVERAGEIF(T2_Align!$L$2:$L$67,$A5&amp;"_PRE-2",T2_Align!$F$2:$F$67)</f>
        <v>17</v>
      </c>
      <c r="E5">
        <f>AVERAGEIF(T2_Align!$L$2:$L$67,$A5&amp;"_PRE-3",T2_Align!$F$2:$F$67)</f>
        <v>69</v>
      </c>
      <c r="F5">
        <f>AVERAGEIF(T2_Align!$K$2:$K$67,$A5&amp;"_PRE",T2_Align!$H$2:$H$67)</f>
        <v>2.8333333333333335</v>
      </c>
      <c r="G5">
        <f>AVERAGEIF(T2_Align!$K$2:$K$67,$A5&amp;"_PRE",T2_Align!$I$2:$I$67)</f>
        <v>267.66666666666669</v>
      </c>
      <c r="H5">
        <f>AVERAGEIF(T2_Align!$K$2:$K$67,$A5&amp;"_PRE",T2_Align!$J$2:$J$67)</f>
        <v>13</v>
      </c>
      <c r="I5">
        <f>AVERAGEIF(T2_Align!$K$2:$K$67,$A5&amp;"_POST",T2_Align!$F$2:$F$67)</f>
        <v>50.2</v>
      </c>
      <c r="J5">
        <f>AVERAGEIF(T2_Align!$K$2:$K$67,$A5&amp;"_POST",T2_Align!$H$2:$H$67)</f>
        <v>1</v>
      </c>
      <c r="K5">
        <f>AVERAGEIF(T2_Align!$K$2:$K$67,$A5&amp;"_POST",T2_Align!$I$2:$I$67)</f>
        <v>101.6</v>
      </c>
      <c r="L5">
        <f>AVERAGEIF(T2_Align!$K$2:$K$67,$A5&amp;"_POST",T2_Align!$J$2:$J$67)</f>
        <v>16.399999999999999</v>
      </c>
      <c r="M5">
        <f t="shared" si="1"/>
        <v>0.47075115315785043</v>
      </c>
      <c r="N5">
        <f t="shared" si="0"/>
        <v>-0.832362989412334</v>
      </c>
      <c r="O5">
        <f t="shared" si="0"/>
        <v>-1.8195649447836679</v>
      </c>
      <c r="P5">
        <f t="shared" si="0"/>
        <v>1.0795974038420888</v>
      </c>
      <c r="Q5">
        <f t="shared" si="0"/>
        <v>-0.42008402520840238</v>
      </c>
      <c r="R5">
        <f t="shared" si="0"/>
        <v>0.30365181708847744</v>
      </c>
      <c r="S5">
        <f t="shared" si="0"/>
        <v>9.913631941932316E-2</v>
      </c>
    </row>
    <row r="6" spans="1:19" x14ac:dyDescent="0.35">
      <c r="A6" t="s">
        <v>62</v>
      </c>
      <c r="B6">
        <f>AVERAGEIF(T2_Align!$K$2:$K$67,$A6&amp;"_PRE",T2_Align!$F$2:$F$67)</f>
        <v>53</v>
      </c>
      <c r="C6">
        <f>AVERAGEIF(T2_Align!$L$2:$L$67,$A6&amp;"_PRE-1",T2_Align!$F$2:$F$67)</f>
        <v>15</v>
      </c>
      <c r="D6">
        <f>AVERAGEIF(T2_Align!$L$2:$L$67,$A6&amp;"_PRE-2",T2_Align!$F$2:$F$67)</f>
        <v>50</v>
      </c>
      <c r="E6">
        <f>AVERAGEIF(T2_Align!$L$2:$L$67,$A6&amp;"_PRE-3",T2_Align!$F$2:$F$67)</f>
        <v>67</v>
      </c>
      <c r="F6">
        <f>AVERAGEIF(T2_Align!$K$2:$K$67,$A6&amp;"_PRE",T2_Align!$H$2:$H$67)</f>
        <v>3.6666666666666665</v>
      </c>
      <c r="G6">
        <f>AVERAGEIF(T2_Align!$K$2:$K$67,$A6&amp;"_PRE",T2_Align!$I$2:$I$67)</f>
        <v>148.66666666666666</v>
      </c>
      <c r="H6">
        <f>AVERAGEIF(T2_Align!$K$2:$K$67,$A6&amp;"_PRE",T2_Align!$J$2:$J$67)</f>
        <v>12.5</v>
      </c>
      <c r="I6">
        <f>AVERAGEIF(T2_Align!$K$2:$K$67,$A6&amp;"_POST",T2_Align!$F$2:$F$67)</f>
        <v>50</v>
      </c>
      <c r="J6">
        <f>AVERAGEIF(T2_Align!$K$2:$K$67,$A6&amp;"_POST",T2_Align!$H$2:$H$67)</f>
        <v>3.6</v>
      </c>
      <c r="K6">
        <f>AVERAGEIF(T2_Align!$K$2:$K$67,$A6&amp;"_POST",T2_Align!$I$2:$I$67)</f>
        <v>332.6</v>
      </c>
      <c r="L6">
        <f>AVERAGEIF(T2_Align!$K$2:$K$67,$A6&amp;"_POST",T2_Align!$J$2:$J$67)</f>
        <v>7.4</v>
      </c>
      <c r="M6">
        <f t="shared" si="1"/>
        <v>1.2474905558683034</v>
      </c>
      <c r="N6">
        <f t="shared" si="0"/>
        <v>-0.91039701966974029</v>
      </c>
      <c r="O6">
        <f t="shared" si="0"/>
        <v>0.22744561809795832</v>
      </c>
      <c r="P6">
        <f t="shared" si="0"/>
        <v>0.98639475027298751</v>
      </c>
      <c r="Q6">
        <f t="shared" si="0"/>
        <v>0.63012603781260412</v>
      </c>
      <c r="R6">
        <f t="shared" si="0"/>
        <v>-1.0429779804343366</v>
      </c>
      <c r="S6">
        <f t="shared" si="0"/>
        <v>-0.34697711796762554</v>
      </c>
    </row>
    <row r="7" spans="1:19" x14ac:dyDescent="0.35">
      <c r="A7" t="s">
        <v>63</v>
      </c>
      <c r="B7">
        <f>AVERAGEIF(T2_Align!$K$2:$K$67,$A7&amp;"_PRE",T2_Align!$F$2:$F$67)</f>
        <v>39.333333333333336</v>
      </c>
      <c r="C7">
        <f>AVERAGEIF(T2_Align!$L$2:$L$67,$A7&amp;"_PRE-1",T2_Align!$F$2:$F$67)</f>
        <v>32</v>
      </c>
      <c r="D7">
        <f>AVERAGEIF(T2_Align!$L$2:$L$67,$A7&amp;"_PRE-2",T2_Align!$F$2:$F$67)</f>
        <v>44</v>
      </c>
      <c r="E7">
        <f>AVERAGEIF(T2_Align!$L$2:$L$67,$A7&amp;"_PRE-3",T2_Align!$F$2:$F$67)</f>
        <v>26</v>
      </c>
      <c r="F7">
        <f>AVERAGEIF(T2_Align!$K$2:$K$67,$A7&amp;"_PRE",T2_Align!$H$2:$H$67)</f>
        <v>3</v>
      </c>
      <c r="G7">
        <f>AVERAGEIF(T2_Align!$K$2:$K$67,$A7&amp;"_PRE",T2_Align!$I$2:$I$67)</f>
        <v>204</v>
      </c>
      <c r="H7">
        <f>AVERAGEIF(T2_Align!$K$2:$K$67,$A7&amp;"_PRE",T2_Align!$J$2:$J$67)</f>
        <v>11.666666666666666</v>
      </c>
      <c r="I7">
        <f>AVERAGEIF(T2_Align!$K$2:$K$67,$A7&amp;"_POST",T2_Align!$F$2:$F$67)</f>
        <v>52.4</v>
      </c>
      <c r="J7">
        <f>AVERAGEIF(T2_Align!$K$2:$K$67,$A7&amp;"_POST",T2_Align!$H$2:$H$67)</f>
        <v>3.6</v>
      </c>
      <c r="K7">
        <f>AVERAGEIF(T2_Align!$K$2:$K$67,$A7&amp;"_POST",T2_Align!$I$2:$I$67)</f>
        <v>183.2</v>
      </c>
      <c r="L7">
        <f>AVERAGEIF(T2_Align!$K$2:$K$67,$A7&amp;"_POST",T2_Align!$J$2:$J$67)</f>
        <v>11.8</v>
      </c>
      <c r="M7">
        <f t="shared" si="1"/>
        <v>-1.6476290360524772</v>
      </c>
      <c r="N7">
        <f t="shared" si="0"/>
        <v>0.41618149470616683</v>
      </c>
      <c r="O7">
        <f t="shared" si="0"/>
        <v>-0.1447381206077919</v>
      </c>
      <c r="P7">
        <f t="shared" si="0"/>
        <v>-0.92425964789358694</v>
      </c>
      <c r="Q7">
        <f t="shared" si="0"/>
        <v>-0.21004201260420119</v>
      </c>
      <c r="R7">
        <f t="shared" si="0"/>
        <v>-0.41681398494753807</v>
      </c>
      <c r="S7">
        <f t="shared" si="0"/>
        <v>-1.0904995136125404</v>
      </c>
    </row>
    <row r="10" spans="1:19" ht="31.5" customHeight="1" x14ac:dyDescent="0.35">
      <c r="A10" s="65" t="s">
        <v>89</v>
      </c>
      <c r="B10" s="65"/>
      <c r="C10" s="65"/>
      <c r="D10" s="65"/>
    </row>
    <row r="11" spans="1:19" x14ac:dyDescent="0.35">
      <c r="B11" s="43" t="s">
        <v>52</v>
      </c>
      <c r="C11" s="63"/>
      <c r="D11" s="63"/>
    </row>
    <row r="12" spans="1:19" x14ac:dyDescent="0.35">
      <c r="A12" s="1" t="s">
        <v>59</v>
      </c>
      <c r="B12" s="41">
        <f>($M$2-M3)^2+($N$2-N3)^2+($O$2-O3)^2+($P$2-P3)^2+($Q$2-Q3)^2+($R$2-R3)^2+($S$2-S3)^2</f>
        <v>17.676205606487809</v>
      </c>
      <c r="C12" s="63"/>
      <c r="D12" s="63"/>
    </row>
    <row r="13" spans="1:19" x14ac:dyDescent="0.35">
      <c r="A13" s="1" t="s">
        <v>60</v>
      </c>
      <c r="B13" s="41">
        <f t="shared" ref="B13:B16" si="2">($M$2-M4)^2+($N$2-N4)^2+($O$2-O4)^2+($P$2-P4)^2+($Q$2-Q4)^2+($R$2-R4)^2+($S$2-S4)^2</f>
        <v>24.147560527135788</v>
      </c>
      <c r="C13" s="63"/>
      <c r="D13" s="63"/>
    </row>
    <row r="14" spans="1:19" x14ac:dyDescent="0.35">
      <c r="A14" s="1" t="s">
        <v>61</v>
      </c>
      <c r="B14" s="41">
        <f t="shared" si="2"/>
        <v>25.116314338852121</v>
      </c>
      <c r="C14" s="63"/>
      <c r="D14" s="63"/>
    </row>
    <row r="15" spans="1:19" x14ac:dyDescent="0.35">
      <c r="A15" s="1" t="s">
        <v>62</v>
      </c>
      <c r="B15" s="41">
        <f t="shared" si="2"/>
        <v>28.022994802432869</v>
      </c>
      <c r="C15" s="63"/>
      <c r="D15" s="63"/>
    </row>
    <row r="16" spans="1:19" x14ac:dyDescent="0.35">
      <c r="A16" s="19" t="s">
        <v>63</v>
      </c>
      <c r="B16" s="42">
        <f t="shared" si="2"/>
        <v>15.016633567852022</v>
      </c>
      <c r="C16" s="64" t="s">
        <v>90</v>
      </c>
      <c r="D16" s="64"/>
    </row>
    <row r="17" spans="1:4" x14ac:dyDescent="0.35">
      <c r="A17" s="63"/>
      <c r="B17" s="63"/>
      <c r="C17" s="63"/>
      <c r="D17" s="63"/>
    </row>
    <row r="18" spans="1:4" x14ac:dyDescent="0.35">
      <c r="A18" s="20" t="s">
        <v>92</v>
      </c>
      <c r="B18" s="21"/>
      <c r="C18" s="21"/>
      <c r="D18" s="21"/>
    </row>
  </sheetData>
  <mergeCells count="8">
    <mergeCell ref="A10:D10"/>
    <mergeCell ref="A17:D17"/>
    <mergeCell ref="C11:D11"/>
    <mergeCell ref="C12:D12"/>
    <mergeCell ref="C13:D13"/>
    <mergeCell ref="C14:D14"/>
    <mergeCell ref="C15:D15"/>
    <mergeCell ref="C16:D16"/>
  </mergeCells>
  <pageMargins left="0.7" right="0.7" top="0.75" bottom="0.75" header="0.3" footer="0.3"/>
  <pageSetup orientation="portrait" r:id="rId1"/>
  <headerFooter>
    <oddHeader>&amp;L&amp;"Calibri"&amp;12&amp;K8E6A00Confidential&amp;1#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32C2-26DB-462A-8C3C-B5D4964EDDE3}">
  <sheetPr>
    <tabColor theme="5" tint="0.59999389629810485"/>
  </sheetPr>
  <dimension ref="A1:J10"/>
  <sheetViews>
    <sheetView workbookViewId="0">
      <selection activeCell="A8" sqref="A8"/>
    </sheetView>
  </sheetViews>
  <sheetFormatPr defaultRowHeight="14.5" x14ac:dyDescent="0.35"/>
  <cols>
    <col min="1" max="1" width="22.36328125" customWidth="1"/>
    <col min="2" max="2" width="12" customWidth="1"/>
    <col min="3" max="3" width="10.81640625" customWidth="1"/>
    <col min="4" max="4" width="11.1796875" customWidth="1"/>
    <col min="5" max="5" width="13.1796875" customWidth="1"/>
    <col min="6" max="6" width="15.54296875" customWidth="1"/>
    <col min="10" max="10" width="13.08984375" customWidth="1"/>
  </cols>
  <sheetData>
    <row r="1" spans="1:10" x14ac:dyDescent="0.35">
      <c r="A1" s="2" t="s">
        <v>93</v>
      </c>
    </row>
    <row r="2" spans="1:10" ht="43.5" x14ac:dyDescent="0.35">
      <c r="A2" s="46" t="s">
        <v>94</v>
      </c>
      <c r="B2" s="46" t="s">
        <v>95</v>
      </c>
      <c r="C2" s="46" t="s">
        <v>97</v>
      </c>
      <c r="D2" s="46" t="s">
        <v>98</v>
      </c>
      <c r="E2" s="46" t="s">
        <v>99</v>
      </c>
      <c r="F2" s="46" t="s">
        <v>100</v>
      </c>
      <c r="G2" s="46" t="s">
        <v>102</v>
      </c>
      <c r="H2" s="46" t="s">
        <v>103</v>
      </c>
      <c r="I2" s="46" t="s">
        <v>104</v>
      </c>
    </row>
    <row r="3" spans="1:10" x14ac:dyDescent="0.35">
      <c r="A3" s="35" t="s">
        <v>50</v>
      </c>
      <c r="B3" s="35" t="s">
        <v>96</v>
      </c>
      <c r="C3" s="38">
        <f>T1_Match!B2</f>
        <v>9.8333333333333339</v>
      </c>
      <c r="D3" s="38">
        <f>T1_Match!I2</f>
        <v>16.666666666666668</v>
      </c>
      <c r="E3" s="38">
        <f>T1_Match!B7</f>
        <v>8.6666666666666661</v>
      </c>
      <c r="F3" s="38">
        <f>T1_Match!I7</f>
        <v>7.333333333333333</v>
      </c>
      <c r="G3" s="38">
        <f>C3-E3</f>
        <v>1.1666666666666679</v>
      </c>
      <c r="H3" s="38">
        <f>D3-F3</f>
        <v>9.3333333333333357</v>
      </c>
      <c r="I3" s="38">
        <f>H3-G3</f>
        <v>8.1666666666666679</v>
      </c>
    </row>
    <row r="4" spans="1:10" x14ac:dyDescent="0.35">
      <c r="A4" s="35" t="s">
        <v>52</v>
      </c>
      <c r="B4" s="35" t="s">
        <v>101</v>
      </c>
      <c r="C4" s="38">
        <f>T2_Match!B2</f>
        <v>44</v>
      </c>
      <c r="D4" s="38">
        <f>T2_Match!I2</f>
        <v>70.2</v>
      </c>
      <c r="E4" s="38">
        <f>T2_Match!B7</f>
        <v>39.333333333333336</v>
      </c>
      <c r="F4" s="38">
        <f>T2_Match!I7</f>
        <v>52.4</v>
      </c>
      <c r="G4" s="38">
        <f>C4-E4</f>
        <v>4.6666666666666643</v>
      </c>
      <c r="H4" s="38">
        <f>D4-F4</f>
        <v>17.800000000000004</v>
      </c>
      <c r="I4" s="38">
        <f>H4-G4</f>
        <v>13.13333333333334</v>
      </c>
    </row>
    <row r="5" spans="1:10" ht="30" customHeight="1" x14ac:dyDescent="0.35">
      <c r="A5" s="66" t="s">
        <v>135</v>
      </c>
      <c r="B5" s="66"/>
      <c r="C5" s="66"/>
      <c r="D5" s="66"/>
      <c r="E5" s="66"/>
      <c r="F5" s="66"/>
      <c r="G5" s="66"/>
      <c r="H5" s="66"/>
      <c r="I5" s="45">
        <f>AVERAGE(I3:I4)</f>
        <v>10.650000000000004</v>
      </c>
      <c r="J5" s="44"/>
    </row>
    <row r="6" spans="1:10" x14ac:dyDescent="0.35">
      <c r="I6">
        <f>_xlfn.STDEV.S(I3:I4)</f>
        <v>3.5119636798931886</v>
      </c>
      <c r="J6" t="s">
        <v>105</v>
      </c>
    </row>
    <row r="7" spans="1:10" x14ac:dyDescent="0.35">
      <c r="I7">
        <f>I5/(I6/SQRT(COUNT(I3:I4)))</f>
        <v>4.2885906040268438</v>
      </c>
      <c r="J7" t="s">
        <v>106</v>
      </c>
    </row>
    <row r="8" spans="1:10" x14ac:dyDescent="0.35">
      <c r="I8">
        <f>_xlfn.T.DIST.2T(I7,COUNT(I3:I4)-1)</f>
        <v>0.14583909450019067</v>
      </c>
      <c r="J8" t="s">
        <v>107</v>
      </c>
    </row>
    <row r="10" spans="1:10" ht="43.5" x14ac:dyDescent="0.35">
      <c r="A10" s="25" t="s">
        <v>136</v>
      </c>
      <c r="B10" s="24">
        <f>I5*6</f>
        <v>63.90000000000002</v>
      </c>
    </row>
  </sheetData>
  <mergeCells count="1">
    <mergeCell ref="A5:H5"/>
  </mergeCells>
  <pageMargins left="0.7" right="0.7" top="0.75" bottom="0.75" header="0.3" footer="0.3"/>
  <pageSetup orientation="portrait" r:id="rId1"/>
  <headerFooter>
    <oddHeader>&amp;L&amp;"Calibri"&amp;12&amp;K8E6A00Confidential&amp;1#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B94E-705F-4C01-9B85-5F42BC729DA4}">
  <sheetPr>
    <tabColor theme="5" tint="0.59999389629810485"/>
  </sheetPr>
  <dimension ref="A1:K13"/>
  <sheetViews>
    <sheetView workbookViewId="0">
      <selection activeCell="A8" sqref="A8:C10"/>
    </sheetView>
  </sheetViews>
  <sheetFormatPr defaultRowHeight="14.5" x14ac:dyDescent="0.35"/>
  <cols>
    <col min="1" max="1" width="9.7265625" customWidth="1"/>
  </cols>
  <sheetData>
    <row r="1" spans="1:11" s="22" customFormat="1" ht="29" x14ac:dyDescent="0.35">
      <c r="A1" s="46" t="s">
        <v>108</v>
      </c>
      <c r="B1" s="46" t="s">
        <v>110</v>
      </c>
      <c r="C1" s="46" t="s">
        <v>109</v>
      </c>
      <c r="D1" s="46" t="s">
        <v>111</v>
      </c>
      <c r="E1" s="46" t="s">
        <v>112</v>
      </c>
      <c r="F1" s="46" t="s">
        <v>113</v>
      </c>
      <c r="G1" s="46" t="s">
        <v>114</v>
      </c>
      <c r="H1" s="46" t="s">
        <v>121</v>
      </c>
    </row>
    <row r="2" spans="1:11" x14ac:dyDescent="0.35">
      <c r="A2" s="35" t="s">
        <v>50</v>
      </c>
      <c r="B2" s="38">
        <f>T1_Match!I2</f>
        <v>16.666666666666668</v>
      </c>
      <c r="C2" s="50">
        <v>1</v>
      </c>
      <c r="D2" s="38">
        <f>T1_Match!$B$2</f>
        <v>9.8333333333333339</v>
      </c>
      <c r="E2" s="38">
        <f>T1_Match!J2</f>
        <v>1.1666666666666667</v>
      </c>
      <c r="F2" s="38">
        <f>T1_Match!K2</f>
        <v>78</v>
      </c>
      <c r="G2" s="38">
        <f>T1_Match!L2</f>
        <v>4.333333333333333</v>
      </c>
      <c r="H2" s="38">
        <f>B2-D2</f>
        <v>6.8333333333333339</v>
      </c>
    </row>
    <row r="3" spans="1:11" x14ac:dyDescent="0.35">
      <c r="A3" s="35" t="s">
        <v>52</v>
      </c>
      <c r="B3" s="38">
        <f>T2_Match!I2</f>
        <v>70.2</v>
      </c>
      <c r="C3" s="50">
        <v>1</v>
      </c>
      <c r="D3" s="38">
        <f>T2_Match!$B$2</f>
        <v>44</v>
      </c>
      <c r="E3" s="38">
        <f>T2_Match!J2</f>
        <v>3.6</v>
      </c>
      <c r="F3" s="38">
        <f>T2_Match!K2</f>
        <v>232</v>
      </c>
      <c r="G3" s="38">
        <f>T2_Match!L2</f>
        <v>13.8</v>
      </c>
      <c r="H3" s="38">
        <f t="shared" ref="H3:H5" si="0">B3-D3</f>
        <v>26.200000000000003</v>
      </c>
    </row>
    <row r="4" spans="1:11" x14ac:dyDescent="0.35">
      <c r="A4" s="35" t="s">
        <v>58</v>
      </c>
      <c r="B4" s="38">
        <f>T1_Match!I7</f>
        <v>7.333333333333333</v>
      </c>
      <c r="C4" s="50">
        <v>0</v>
      </c>
      <c r="D4" s="38">
        <f>T1_Match!$B$7</f>
        <v>8.6666666666666661</v>
      </c>
      <c r="E4" s="38">
        <f>T1_Match!J7</f>
        <v>0.83333333333333337</v>
      </c>
      <c r="F4" s="38">
        <f>T1_Match!K7</f>
        <v>17.333333333333332</v>
      </c>
      <c r="G4" s="38">
        <f>T1_Match!L7</f>
        <v>4.666666666666667</v>
      </c>
      <c r="H4" s="38">
        <f t="shared" si="0"/>
        <v>-1.333333333333333</v>
      </c>
    </row>
    <row r="5" spans="1:11" x14ac:dyDescent="0.35">
      <c r="A5" s="35" t="s">
        <v>63</v>
      </c>
      <c r="B5" s="38">
        <f>T2_Match!I7</f>
        <v>52.4</v>
      </c>
      <c r="C5" s="50">
        <v>0</v>
      </c>
      <c r="D5" s="38">
        <f>T2_Match!$B$7</f>
        <v>39.333333333333336</v>
      </c>
      <c r="E5" s="38">
        <f>T2_Match!J7</f>
        <v>3.6</v>
      </c>
      <c r="F5" s="38">
        <f>T2_Match!K7</f>
        <v>183.2</v>
      </c>
      <c r="G5" s="38">
        <f>T2_Match!L7</f>
        <v>11.8</v>
      </c>
      <c r="H5" s="38">
        <f t="shared" si="0"/>
        <v>13.066666666666663</v>
      </c>
    </row>
    <row r="8" spans="1:11" x14ac:dyDescent="0.35">
      <c r="A8" s="38"/>
      <c r="B8" s="48" t="s">
        <v>122</v>
      </c>
      <c r="C8" s="47" t="s">
        <v>123</v>
      </c>
      <c r="D8" s="34"/>
      <c r="H8" s="38"/>
      <c r="I8" s="47" t="s">
        <v>111</v>
      </c>
      <c r="J8" s="48" t="s">
        <v>122</v>
      </c>
      <c r="K8" s="47" t="s">
        <v>123</v>
      </c>
    </row>
    <row r="9" spans="1:11" x14ac:dyDescent="0.35">
      <c r="A9" s="38" t="s">
        <v>137</v>
      </c>
      <c r="B9" s="49" cm="1">
        <f t="array" ref="B9:C13">LINEST(H2:H5,C2:C5,TRUE,TRUE)</f>
        <v>10.650000000000006</v>
      </c>
      <c r="C9" s="38">
        <v>5.8666666666666636</v>
      </c>
      <c r="H9" s="38" t="s">
        <v>137</v>
      </c>
      <c r="I9" s="38" cm="1">
        <f t="array" ref="I9:K13">LINEST(H2:H5,C2:D5,TRUE,TRUE)</f>
        <v>0.52343274337449419</v>
      </c>
      <c r="J9" s="49">
        <v>9.12332116515773</v>
      </c>
      <c r="K9" s="38">
        <v>-6.6957191743211979</v>
      </c>
    </row>
    <row r="10" spans="1:11" x14ac:dyDescent="0.35">
      <c r="A10" s="38" t="s">
        <v>138</v>
      </c>
      <c r="B10" s="38">
        <v>12.066770257382231</v>
      </c>
      <c r="C10" s="38">
        <v>8.5324950760151168</v>
      </c>
      <c r="H10" s="38" t="s">
        <v>138</v>
      </c>
      <c r="I10" s="38">
        <v>4.8349389175155917E-2</v>
      </c>
      <c r="J10" s="49">
        <v>1.5759303154490603</v>
      </c>
      <c r="K10" s="38">
        <v>1.6057176373371731</v>
      </c>
    </row>
    <row r="11" spans="1:11" x14ac:dyDescent="0.35">
      <c r="B11">
        <v>0.28030721683596593</v>
      </c>
      <c r="C11">
        <v>12.066770257382231</v>
      </c>
      <c r="I11">
        <v>0.99391139785287974</v>
      </c>
      <c r="J11">
        <v>1.5696082269763494</v>
      </c>
      <c r="K11" t="e">
        <v>#N/A</v>
      </c>
    </row>
    <row r="12" spans="1:11" x14ac:dyDescent="0.35">
      <c r="B12">
        <v>0.77896353386686001</v>
      </c>
      <c r="C12">
        <v>2</v>
      </c>
      <c r="I12">
        <v>81.620655598509401</v>
      </c>
      <c r="J12">
        <v>1</v>
      </c>
      <c r="K12" t="e">
        <v>#N/A</v>
      </c>
    </row>
    <row r="13" spans="1:11" x14ac:dyDescent="0.35">
      <c r="B13">
        <v>113.42250000000001</v>
      </c>
      <c r="C13">
        <v>291.2138888888889</v>
      </c>
      <c r="I13">
        <v>402.17271890269706</v>
      </c>
      <c r="J13">
        <v>2.4636699861918392</v>
      </c>
      <c r="K13" t="e">
        <v>#N/A</v>
      </c>
    </row>
  </sheetData>
  <pageMargins left="0.7" right="0.7" top="0.75" bottom="0.75" header="0.3" footer="0.3"/>
  <pageSetup orientation="portrait" r:id="rId1"/>
  <headerFooter>
    <oddHeader>&amp;L&amp;"Calibri"&amp;12&amp;K8E6A00Confidential&amp;1#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BA34-575F-4F4B-8E37-EF62BF631A5B}">
  <sheetPr>
    <tabColor theme="5" tint="0.59999389629810485"/>
  </sheetPr>
  <dimension ref="A3:H33"/>
  <sheetViews>
    <sheetView tabSelected="1" topLeftCell="A22" workbookViewId="0">
      <selection activeCell="D37" sqref="D37"/>
    </sheetView>
  </sheetViews>
  <sheetFormatPr defaultRowHeight="14.5" x14ac:dyDescent="0.35"/>
  <cols>
    <col min="1" max="1" width="15" customWidth="1"/>
    <col min="6" max="6" width="13.1796875" customWidth="1"/>
  </cols>
  <sheetData>
    <row r="3" spans="1:7" x14ac:dyDescent="0.35">
      <c r="A3" s="23" t="s">
        <v>125</v>
      </c>
    </row>
    <row r="4" spans="1:7" x14ac:dyDescent="0.35">
      <c r="A4" t="s">
        <v>124</v>
      </c>
      <c r="B4" t="s">
        <v>50</v>
      </c>
      <c r="C4" t="s">
        <v>52</v>
      </c>
      <c r="D4" t="s">
        <v>58</v>
      </c>
      <c r="E4" t="s">
        <v>63</v>
      </c>
      <c r="F4" t="s">
        <v>126</v>
      </c>
      <c r="G4" t="s">
        <v>127</v>
      </c>
    </row>
    <row r="5" spans="1:7" x14ac:dyDescent="0.35">
      <c r="A5">
        <v>-6</v>
      </c>
      <c r="B5">
        <v>9</v>
      </c>
      <c r="C5">
        <v>72</v>
      </c>
      <c r="D5">
        <v>0</v>
      </c>
      <c r="E5">
        <v>18</v>
      </c>
      <c r="F5">
        <f>(B5+C5)/2</f>
        <v>40.5</v>
      </c>
      <c r="G5">
        <f>(D5+E5)/2</f>
        <v>9</v>
      </c>
    </row>
    <row r="6" spans="1:7" x14ac:dyDescent="0.35">
      <c r="A6">
        <v>-5</v>
      </c>
      <c r="B6">
        <v>7</v>
      </c>
      <c r="C6">
        <v>53</v>
      </c>
      <c r="D6">
        <v>10</v>
      </c>
      <c r="E6">
        <v>61</v>
      </c>
      <c r="F6">
        <f t="shared" ref="F6:F15" si="0">(B6+C6)/2</f>
        <v>30</v>
      </c>
      <c r="G6">
        <f t="shared" ref="G6:G15" si="1">(D6+E6)/2</f>
        <v>35.5</v>
      </c>
    </row>
    <row r="7" spans="1:7" x14ac:dyDescent="0.35">
      <c r="A7">
        <v>-4</v>
      </c>
      <c r="B7">
        <v>13</v>
      </c>
      <c r="C7">
        <v>13</v>
      </c>
      <c r="D7">
        <v>8</v>
      </c>
      <c r="E7">
        <v>55</v>
      </c>
      <c r="F7">
        <f t="shared" si="0"/>
        <v>13</v>
      </c>
      <c r="G7">
        <f t="shared" si="1"/>
        <v>31.5</v>
      </c>
    </row>
    <row r="8" spans="1:7" x14ac:dyDescent="0.35">
      <c r="A8">
        <v>-3</v>
      </c>
      <c r="B8">
        <v>9</v>
      </c>
      <c r="C8">
        <v>16</v>
      </c>
      <c r="D8">
        <v>10</v>
      </c>
      <c r="E8">
        <v>26</v>
      </c>
      <c r="F8">
        <f t="shared" si="0"/>
        <v>12.5</v>
      </c>
      <c r="G8">
        <f t="shared" si="1"/>
        <v>18</v>
      </c>
    </row>
    <row r="9" spans="1:7" x14ac:dyDescent="0.35">
      <c r="A9">
        <v>-2</v>
      </c>
      <c r="B9">
        <v>10</v>
      </c>
      <c r="C9">
        <v>63</v>
      </c>
      <c r="D9">
        <v>15</v>
      </c>
      <c r="E9">
        <v>44</v>
      </c>
      <c r="F9">
        <f t="shared" si="0"/>
        <v>36.5</v>
      </c>
      <c r="G9">
        <f t="shared" si="1"/>
        <v>29.5</v>
      </c>
    </row>
    <row r="10" spans="1:7" x14ac:dyDescent="0.35">
      <c r="A10">
        <v>-1</v>
      </c>
      <c r="B10">
        <v>11</v>
      </c>
      <c r="C10">
        <v>47</v>
      </c>
      <c r="D10">
        <v>9</v>
      </c>
      <c r="E10">
        <v>32</v>
      </c>
      <c r="F10">
        <f t="shared" si="0"/>
        <v>29</v>
      </c>
      <c r="G10">
        <f t="shared" si="1"/>
        <v>20.5</v>
      </c>
    </row>
    <row r="11" spans="1:7" x14ac:dyDescent="0.35">
      <c r="A11">
        <v>0</v>
      </c>
      <c r="B11">
        <v>2</v>
      </c>
      <c r="C11">
        <v>99</v>
      </c>
      <c r="D11">
        <v>12</v>
      </c>
      <c r="E11">
        <v>50</v>
      </c>
      <c r="F11">
        <f t="shared" si="0"/>
        <v>50.5</v>
      </c>
      <c r="G11">
        <f t="shared" si="1"/>
        <v>31</v>
      </c>
    </row>
    <row r="12" spans="1:7" x14ac:dyDescent="0.35">
      <c r="A12">
        <v>1</v>
      </c>
      <c r="B12">
        <v>0</v>
      </c>
      <c r="C12">
        <v>27</v>
      </c>
      <c r="D12">
        <v>3</v>
      </c>
      <c r="E12">
        <v>31</v>
      </c>
      <c r="F12">
        <f t="shared" si="0"/>
        <v>13.5</v>
      </c>
      <c r="G12">
        <f t="shared" si="1"/>
        <v>17</v>
      </c>
    </row>
    <row r="13" spans="1:7" x14ac:dyDescent="0.35">
      <c r="A13">
        <v>2</v>
      </c>
      <c r="B13">
        <v>30</v>
      </c>
      <c r="C13">
        <v>71</v>
      </c>
      <c r="D13">
        <v>14</v>
      </c>
      <c r="E13">
        <v>75</v>
      </c>
      <c r="F13">
        <f t="shared" si="0"/>
        <v>50.5</v>
      </c>
      <c r="G13">
        <f t="shared" si="1"/>
        <v>44.5</v>
      </c>
    </row>
    <row r="14" spans="1:7" x14ac:dyDescent="0.35">
      <c r="A14">
        <v>3</v>
      </c>
      <c r="B14">
        <v>14</v>
      </c>
      <c r="C14">
        <v>44</v>
      </c>
      <c r="D14">
        <v>0</v>
      </c>
      <c r="E14">
        <v>41</v>
      </c>
      <c r="F14">
        <f t="shared" si="0"/>
        <v>29</v>
      </c>
      <c r="G14">
        <f t="shared" si="1"/>
        <v>20.5</v>
      </c>
    </row>
    <row r="15" spans="1:7" x14ac:dyDescent="0.35">
      <c r="A15">
        <v>4</v>
      </c>
      <c r="B15">
        <v>24</v>
      </c>
      <c r="C15" s="7">
        <v>110</v>
      </c>
      <c r="D15">
        <v>13</v>
      </c>
      <c r="E15" s="7">
        <v>65</v>
      </c>
      <c r="F15">
        <f t="shared" si="0"/>
        <v>67</v>
      </c>
      <c r="G15">
        <f t="shared" si="1"/>
        <v>39</v>
      </c>
    </row>
    <row r="16" spans="1:7" x14ac:dyDescent="0.35">
      <c r="A16">
        <v>5</v>
      </c>
      <c r="B16" s="7">
        <v>30</v>
      </c>
      <c r="C16" s="7"/>
      <c r="D16" s="7">
        <v>2</v>
      </c>
    </row>
    <row r="20" spans="1:8" x14ac:dyDescent="0.35">
      <c r="A20" s="23" t="s">
        <v>128</v>
      </c>
    </row>
    <row r="23" spans="1:8" x14ac:dyDescent="0.35">
      <c r="B23" s="17" t="s">
        <v>66</v>
      </c>
      <c r="C23" s="17" t="s">
        <v>67</v>
      </c>
      <c r="D23" s="17" t="s">
        <v>68</v>
      </c>
      <c r="E23" s="17" t="s">
        <v>69</v>
      </c>
      <c r="F23" s="17" t="s">
        <v>70</v>
      </c>
      <c r="G23" s="17" t="s">
        <v>71</v>
      </c>
      <c r="H23" s="17" t="s">
        <v>72</v>
      </c>
    </row>
    <row r="24" spans="1:8" x14ac:dyDescent="0.35">
      <c r="A24" t="s">
        <v>50</v>
      </c>
      <c r="B24">
        <f>T1_Match!B2</f>
        <v>9.8333333333333339</v>
      </c>
      <c r="C24">
        <f>T1_Match!C2</f>
        <v>11</v>
      </c>
      <c r="D24">
        <f>T1_Match!D2</f>
        <v>10</v>
      </c>
      <c r="E24">
        <f>T1_Match!E2</f>
        <v>9</v>
      </c>
      <c r="F24">
        <f>T1_Match!F2</f>
        <v>1.1666666666666667</v>
      </c>
      <c r="G24">
        <f>T1_Match!G2</f>
        <v>51.833333333333336</v>
      </c>
      <c r="H24">
        <f>T1_Match!H2</f>
        <v>5</v>
      </c>
    </row>
    <row r="25" spans="1:8" x14ac:dyDescent="0.35">
      <c r="A25" t="s">
        <v>52</v>
      </c>
      <c r="B25">
        <f>T2_Match!B2</f>
        <v>44</v>
      </c>
      <c r="C25">
        <f>T2_Match!C2</f>
        <v>47</v>
      </c>
      <c r="D25">
        <f>T2_Match!D2</f>
        <v>63</v>
      </c>
      <c r="E25">
        <f>T2_Match!E2</f>
        <v>16</v>
      </c>
      <c r="F25">
        <f>T2_Match!F2</f>
        <v>2.3333333333333335</v>
      </c>
      <c r="G25">
        <f>T2_Match!G2</f>
        <v>340.16666666666669</v>
      </c>
      <c r="H25">
        <f>T2_Match!H2</f>
        <v>14.833333333333334</v>
      </c>
    </row>
    <row r="26" spans="1:8" x14ac:dyDescent="0.35">
      <c r="A26" t="s">
        <v>96</v>
      </c>
      <c r="B26">
        <f>T1_Match!B7</f>
        <v>8.6666666666666661</v>
      </c>
      <c r="C26">
        <f>T1_Match!C7</f>
        <v>9</v>
      </c>
      <c r="D26">
        <f>T1_Match!D7</f>
        <v>15</v>
      </c>
      <c r="E26">
        <f>T1_Match!E7</f>
        <v>10</v>
      </c>
      <c r="F26">
        <f>T1_Match!F7</f>
        <v>1</v>
      </c>
      <c r="G26">
        <f>T1_Match!G7</f>
        <v>54.166666666666664</v>
      </c>
      <c r="H26">
        <f>T1_Match!H7</f>
        <v>5</v>
      </c>
    </row>
    <row r="27" spans="1:8" x14ac:dyDescent="0.35">
      <c r="A27" t="s">
        <v>101</v>
      </c>
      <c r="B27">
        <f>T2_Match!B7</f>
        <v>39.333333333333336</v>
      </c>
      <c r="C27">
        <f>T2_Match!C7</f>
        <v>32</v>
      </c>
      <c r="D27">
        <f>T2_Match!D7</f>
        <v>44</v>
      </c>
      <c r="E27">
        <f>T2_Match!E7</f>
        <v>26</v>
      </c>
      <c r="F27">
        <f>T2_Match!F7</f>
        <v>3</v>
      </c>
      <c r="G27">
        <f>T2_Match!G7</f>
        <v>204</v>
      </c>
      <c r="H27">
        <f>T2_Match!H7</f>
        <v>11.666666666666666</v>
      </c>
    </row>
    <row r="29" spans="1:8" x14ac:dyDescent="0.35">
      <c r="A29" s="35"/>
      <c r="B29" s="17" t="s">
        <v>66</v>
      </c>
      <c r="C29" s="17" t="s">
        <v>67</v>
      </c>
      <c r="D29" s="17" t="s">
        <v>68</v>
      </c>
      <c r="E29" s="17" t="s">
        <v>69</v>
      </c>
      <c r="F29" s="17" t="s">
        <v>70</v>
      </c>
      <c r="G29" s="17" t="s">
        <v>71</v>
      </c>
      <c r="H29" s="17" t="s">
        <v>72</v>
      </c>
    </row>
    <row r="30" spans="1:8" x14ac:dyDescent="0.35">
      <c r="A30" s="35" t="s">
        <v>129</v>
      </c>
      <c r="B30" s="38">
        <f>AVERAGE(B24:B25)</f>
        <v>26.916666666666668</v>
      </c>
      <c r="C30" s="38">
        <f t="shared" ref="C30:H30" si="2">AVERAGE(C24:C25)</f>
        <v>29</v>
      </c>
      <c r="D30" s="38">
        <f t="shared" si="2"/>
        <v>36.5</v>
      </c>
      <c r="E30" s="38">
        <f t="shared" si="2"/>
        <v>12.5</v>
      </c>
      <c r="F30" s="38">
        <f t="shared" si="2"/>
        <v>1.75</v>
      </c>
      <c r="G30" s="38">
        <f t="shared" si="2"/>
        <v>196</v>
      </c>
      <c r="H30" s="38">
        <f t="shared" si="2"/>
        <v>9.9166666666666679</v>
      </c>
    </row>
    <row r="31" spans="1:8" x14ac:dyDescent="0.35">
      <c r="A31" s="35" t="s">
        <v>130</v>
      </c>
      <c r="B31" s="38">
        <f>AVERAGE(B26:B27)</f>
        <v>24</v>
      </c>
      <c r="C31" s="38">
        <f t="shared" ref="C31:H31" si="3">AVERAGE(C26:C27)</f>
        <v>20.5</v>
      </c>
      <c r="D31" s="38">
        <f t="shared" si="3"/>
        <v>29.5</v>
      </c>
      <c r="E31" s="38">
        <f t="shared" si="3"/>
        <v>18</v>
      </c>
      <c r="F31" s="38">
        <f t="shared" si="3"/>
        <v>2</v>
      </c>
      <c r="G31" s="38">
        <f t="shared" si="3"/>
        <v>129.08333333333334</v>
      </c>
      <c r="H31" s="38">
        <f t="shared" si="3"/>
        <v>8.3333333333333321</v>
      </c>
    </row>
    <row r="32" spans="1:8" x14ac:dyDescent="0.35">
      <c r="A32" s="35" t="s">
        <v>131</v>
      </c>
      <c r="B32" s="38">
        <f>B30-B31</f>
        <v>2.9166666666666679</v>
      </c>
      <c r="C32" s="38">
        <f t="shared" ref="C32:H32" si="4">C30-C31</f>
        <v>8.5</v>
      </c>
      <c r="D32" s="38">
        <f t="shared" si="4"/>
        <v>7</v>
      </c>
      <c r="E32" s="38">
        <f t="shared" si="4"/>
        <v>-5.5</v>
      </c>
      <c r="F32" s="38">
        <f t="shared" si="4"/>
        <v>-0.25</v>
      </c>
      <c r="G32" s="38">
        <f t="shared" si="4"/>
        <v>66.916666666666657</v>
      </c>
      <c r="H32" s="38">
        <f t="shared" si="4"/>
        <v>1.5833333333333357</v>
      </c>
    </row>
    <row r="33" spans="1:8" ht="29" x14ac:dyDescent="0.35">
      <c r="A33" s="36" t="s">
        <v>132</v>
      </c>
      <c r="B33" s="37">
        <f>B32/AVERAGE(B24:B27)</f>
        <v>0.11456628477905077</v>
      </c>
      <c r="C33" s="37">
        <f t="shared" ref="C33:H33" si="5">C32/AVERAGE(C24:C27)</f>
        <v>0.34343434343434343</v>
      </c>
      <c r="D33" s="37">
        <f t="shared" si="5"/>
        <v>0.21212121212121213</v>
      </c>
      <c r="E33" s="37">
        <f t="shared" si="5"/>
        <v>-0.36065573770491804</v>
      </c>
      <c r="F33" s="37">
        <f t="shared" si="5"/>
        <v>-0.13333333333333333</v>
      </c>
      <c r="G33" s="37">
        <f t="shared" si="5"/>
        <v>0.41168931043322216</v>
      </c>
      <c r="H33" s="37">
        <f t="shared" si="5"/>
        <v>0.17351598173516009</v>
      </c>
    </row>
  </sheetData>
  <pageMargins left="0.7" right="0.7" top="0.75" bottom="0.75" header="0.3" footer="0.3"/>
  <pageSetup orientation="portrait" r:id="rId1"/>
  <headerFooter>
    <oddHeader>&amp;L&amp;"Calibri"&amp;12&amp;K8E6A00Confidential&amp;1#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3329-0D7E-4618-9C84-267D9FB8A365}">
  <dimension ref="A1:H181"/>
  <sheetViews>
    <sheetView workbookViewId="0">
      <selection activeCell="O14" sqref="O14"/>
    </sheetView>
  </sheetViews>
  <sheetFormatPr defaultRowHeight="14.5" x14ac:dyDescent="0.35"/>
  <cols>
    <col min="3" max="3" width="13.81640625" customWidth="1"/>
    <col min="6" max="6" width="12.453125" customWidth="1"/>
    <col min="7" max="7" width="13.26953125" customWidth="1"/>
  </cols>
  <sheetData>
    <row r="1" spans="1:8" x14ac:dyDescent="0.35">
      <c r="A1" s="7" t="s">
        <v>42</v>
      </c>
      <c r="B1" s="7" t="s">
        <v>43</v>
      </c>
      <c r="C1" s="7" t="s">
        <v>45</v>
      </c>
      <c r="D1" s="7" t="s">
        <v>46</v>
      </c>
      <c r="E1" s="7" t="s">
        <v>44</v>
      </c>
      <c r="F1" s="7" t="s">
        <v>47</v>
      </c>
      <c r="G1" s="7" t="s">
        <v>48</v>
      </c>
      <c r="H1" s="7" t="s">
        <v>49</v>
      </c>
    </row>
    <row r="2" spans="1:8" x14ac:dyDescent="0.35">
      <c r="A2" t="s">
        <v>50</v>
      </c>
      <c r="B2">
        <v>202201</v>
      </c>
      <c r="C2">
        <v>0</v>
      </c>
      <c r="D2">
        <f ca="1">RANDBETWEEN(0,15)</f>
        <v>0</v>
      </c>
      <c r="E2" t="s">
        <v>51</v>
      </c>
      <c r="F2">
        <f ca="1">RANDBETWEEN(0,3)</f>
        <v>3</v>
      </c>
      <c r="G2">
        <f ca="1">IF(AND(F2&gt;0,RAND()&gt;0.5),RANDBETWEEN(100,200),0)</f>
        <v>0</v>
      </c>
      <c r="H2">
        <f ca="1">RANDBETWEEN(0,8)</f>
        <v>5</v>
      </c>
    </row>
    <row r="3" spans="1:8" x14ac:dyDescent="0.35">
      <c r="A3" t="s">
        <v>50</v>
      </c>
      <c r="B3">
        <v>202202</v>
      </c>
      <c r="C3">
        <v>0</v>
      </c>
      <c r="D3">
        <f ca="1">RANDBETWEEN(0,15)</f>
        <v>12</v>
      </c>
      <c r="E3" t="s">
        <v>51</v>
      </c>
      <c r="F3">
        <f t="shared" ref="F3:F66" ca="1" si="0">RANDBETWEEN(0,3)</f>
        <v>3</v>
      </c>
      <c r="G3">
        <f ca="1">IF(AND(F3&gt;0,RAND()&gt;0.5),RANDBETWEEN(100,200),0)</f>
        <v>0</v>
      </c>
      <c r="H3">
        <f ca="1">RANDBETWEEN(0,8)</f>
        <v>3</v>
      </c>
    </row>
    <row r="4" spans="1:8" x14ac:dyDescent="0.35">
      <c r="A4" t="s">
        <v>50</v>
      </c>
      <c r="B4">
        <v>202203</v>
      </c>
      <c r="C4">
        <v>0</v>
      </c>
      <c r="D4">
        <f t="shared" ref="D4:D7" ca="1" si="1">RANDBETWEEN(0,15)</f>
        <v>7</v>
      </c>
      <c r="E4" t="s">
        <v>51</v>
      </c>
      <c r="F4">
        <f t="shared" ca="1" si="0"/>
        <v>0</v>
      </c>
      <c r="G4">
        <f t="shared" ref="G4:G16" ca="1" si="2">IF(AND(F4&gt;0,RAND()&gt;0.5),RANDBETWEEN(100,200),0)</f>
        <v>0</v>
      </c>
      <c r="H4">
        <f t="shared" ref="H4:H16" ca="1" si="3">RANDBETWEEN(0,8)</f>
        <v>8</v>
      </c>
    </row>
    <row r="5" spans="1:8" x14ac:dyDescent="0.35">
      <c r="A5" t="s">
        <v>50</v>
      </c>
      <c r="B5">
        <v>202204</v>
      </c>
      <c r="C5">
        <v>0</v>
      </c>
      <c r="D5">
        <f t="shared" ca="1" si="1"/>
        <v>6</v>
      </c>
      <c r="E5" t="s">
        <v>51</v>
      </c>
      <c r="F5">
        <f t="shared" ca="1" si="0"/>
        <v>2</v>
      </c>
      <c r="G5">
        <f t="shared" ca="1" si="2"/>
        <v>198</v>
      </c>
      <c r="H5">
        <f t="shared" ca="1" si="3"/>
        <v>1</v>
      </c>
    </row>
    <row r="6" spans="1:8" x14ac:dyDescent="0.35">
      <c r="A6" t="s">
        <v>50</v>
      </c>
      <c r="B6">
        <v>202205</v>
      </c>
      <c r="C6">
        <v>0</v>
      </c>
      <c r="D6">
        <f t="shared" ca="1" si="1"/>
        <v>15</v>
      </c>
      <c r="E6" t="s">
        <v>51</v>
      </c>
      <c r="F6">
        <f t="shared" ca="1" si="0"/>
        <v>3</v>
      </c>
      <c r="G6">
        <f t="shared" ca="1" si="2"/>
        <v>167</v>
      </c>
      <c r="H6">
        <f t="shared" ca="1" si="3"/>
        <v>6</v>
      </c>
    </row>
    <row r="7" spans="1:8" x14ac:dyDescent="0.35">
      <c r="A7" t="s">
        <v>50</v>
      </c>
      <c r="B7">
        <v>202206</v>
      </c>
      <c r="C7">
        <v>0</v>
      </c>
      <c r="D7">
        <f t="shared" ca="1" si="1"/>
        <v>7</v>
      </c>
      <c r="E7" t="s">
        <v>51</v>
      </c>
      <c r="F7">
        <f t="shared" ca="1" si="0"/>
        <v>1</v>
      </c>
      <c r="G7">
        <f t="shared" ca="1" si="2"/>
        <v>156</v>
      </c>
      <c r="H7">
        <f t="shared" ca="1" si="3"/>
        <v>6</v>
      </c>
    </row>
    <row r="8" spans="1:8" x14ac:dyDescent="0.35">
      <c r="A8" t="s">
        <v>50</v>
      </c>
      <c r="B8">
        <v>202207</v>
      </c>
      <c r="C8" s="9">
        <v>1</v>
      </c>
      <c r="D8">
        <f ca="1">RANDBETWEEN(0,15)*2</f>
        <v>6</v>
      </c>
      <c r="E8" t="s">
        <v>51</v>
      </c>
      <c r="F8">
        <f t="shared" ca="1" si="0"/>
        <v>2</v>
      </c>
      <c r="G8">
        <f t="shared" ca="1" si="2"/>
        <v>195</v>
      </c>
      <c r="H8">
        <f t="shared" ca="1" si="3"/>
        <v>0</v>
      </c>
    </row>
    <row r="9" spans="1:8" x14ac:dyDescent="0.35">
      <c r="A9" t="s">
        <v>50</v>
      </c>
      <c r="B9">
        <v>202208</v>
      </c>
      <c r="C9">
        <v>0</v>
      </c>
      <c r="D9">
        <f t="shared" ref="D9:D16" ca="1" si="4">RANDBETWEEN(0,15)*2</f>
        <v>14</v>
      </c>
      <c r="E9" t="s">
        <v>51</v>
      </c>
      <c r="F9">
        <f t="shared" ca="1" si="0"/>
        <v>2</v>
      </c>
      <c r="G9">
        <f t="shared" ca="1" si="2"/>
        <v>0</v>
      </c>
      <c r="H9">
        <f t="shared" ca="1" si="3"/>
        <v>8</v>
      </c>
    </row>
    <row r="10" spans="1:8" x14ac:dyDescent="0.35">
      <c r="A10" t="s">
        <v>50</v>
      </c>
      <c r="B10">
        <v>202209</v>
      </c>
      <c r="C10">
        <v>0</v>
      </c>
      <c r="D10">
        <f t="shared" ca="1" si="4"/>
        <v>12</v>
      </c>
      <c r="E10" t="s">
        <v>51</v>
      </c>
      <c r="F10">
        <f t="shared" ca="1" si="0"/>
        <v>0</v>
      </c>
      <c r="G10">
        <f t="shared" ca="1" si="2"/>
        <v>0</v>
      </c>
      <c r="H10">
        <f t="shared" ca="1" si="3"/>
        <v>0</v>
      </c>
    </row>
    <row r="11" spans="1:8" x14ac:dyDescent="0.35">
      <c r="A11" t="s">
        <v>50</v>
      </c>
      <c r="B11">
        <v>202210</v>
      </c>
      <c r="C11">
        <v>0</v>
      </c>
      <c r="D11">
        <f t="shared" ca="1" si="4"/>
        <v>12</v>
      </c>
      <c r="E11" t="s">
        <v>51</v>
      </c>
      <c r="F11">
        <f t="shared" ca="1" si="0"/>
        <v>3</v>
      </c>
      <c r="G11">
        <f t="shared" ca="1" si="2"/>
        <v>0</v>
      </c>
      <c r="H11">
        <f t="shared" ca="1" si="3"/>
        <v>3</v>
      </c>
    </row>
    <row r="12" spans="1:8" x14ac:dyDescent="0.35">
      <c r="A12" t="s">
        <v>50</v>
      </c>
      <c r="B12">
        <v>202211</v>
      </c>
      <c r="C12">
        <v>0</v>
      </c>
      <c r="D12">
        <f t="shared" ca="1" si="4"/>
        <v>14</v>
      </c>
      <c r="E12" t="s">
        <v>51</v>
      </c>
      <c r="F12">
        <f t="shared" ca="1" si="0"/>
        <v>1</v>
      </c>
      <c r="G12">
        <f t="shared" ca="1" si="2"/>
        <v>0</v>
      </c>
      <c r="H12">
        <f t="shared" ca="1" si="3"/>
        <v>8</v>
      </c>
    </row>
    <row r="13" spans="1:8" x14ac:dyDescent="0.35">
      <c r="A13" t="s">
        <v>50</v>
      </c>
      <c r="B13">
        <v>202212</v>
      </c>
      <c r="C13">
        <v>0</v>
      </c>
      <c r="D13">
        <f t="shared" ca="1" si="4"/>
        <v>2</v>
      </c>
      <c r="E13" t="s">
        <v>51</v>
      </c>
      <c r="F13">
        <f t="shared" ca="1" si="0"/>
        <v>1</v>
      </c>
      <c r="G13">
        <f t="shared" ca="1" si="2"/>
        <v>155</v>
      </c>
      <c r="H13">
        <f t="shared" ca="1" si="3"/>
        <v>7</v>
      </c>
    </row>
    <row r="14" spans="1:8" x14ac:dyDescent="0.35">
      <c r="A14" t="s">
        <v>50</v>
      </c>
      <c r="B14">
        <v>202301</v>
      </c>
      <c r="C14">
        <v>0</v>
      </c>
      <c r="D14">
        <f t="shared" ca="1" si="4"/>
        <v>30</v>
      </c>
      <c r="E14" t="s">
        <v>51</v>
      </c>
      <c r="F14">
        <f t="shared" ca="1" si="0"/>
        <v>2</v>
      </c>
      <c r="G14">
        <f t="shared" ca="1" si="2"/>
        <v>119</v>
      </c>
      <c r="H14">
        <f t="shared" ca="1" si="3"/>
        <v>5</v>
      </c>
    </row>
    <row r="15" spans="1:8" x14ac:dyDescent="0.35">
      <c r="A15" t="s">
        <v>50</v>
      </c>
      <c r="B15">
        <v>202302</v>
      </c>
      <c r="C15">
        <v>0</v>
      </c>
      <c r="D15">
        <f t="shared" ca="1" si="4"/>
        <v>12</v>
      </c>
      <c r="E15" t="s">
        <v>51</v>
      </c>
      <c r="F15">
        <f t="shared" ca="1" si="0"/>
        <v>2</v>
      </c>
      <c r="G15">
        <f t="shared" ca="1" si="2"/>
        <v>0</v>
      </c>
      <c r="H15">
        <f t="shared" ca="1" si="3"/>
        <v>4</v>
      </c>
    </row>
    <row r="16" spans="1:8" x14ac:dyDescent="0.35">
      <c r="A16" s="7" t="s">
        <v>50</v>
      </c>
      <c r="B16" s="7">
        <v>202303</v>
      </c>
      <c r="C16" s="7">
        <v>0</v>
      </c>
      <c r="D16" s="7">
        <f t="shared" ca="1" si="4"/>
        <v>8</v>
      </c>
      <c r="E16" s="7" t="s">
        <v>51</v>
      </c>
      <c r="F16" s="7">
        <f t="shared" ca="1" si="0"/>
        <v>0</v>
      </c>
      <c r="G16" s="7">
        <f t="shared" ca="1" si="2"/>
        <v>0</v>
      </c>
      <c r="H16" s="7">
        <f t="shared" ca="1" si="3"/>
        <v>2</v>
      </c>
    </row>
    <row r="17" spans="1:8" x14ac:dyDescent="0.35">
      <c r="A17" t="s">
        <v>52</v>
      </c>
      <c r="B17">
        <v>202201</v>
      </c>
      <c r="C17">
        <v>0</v>
      </c>
      <c r="D17">
        <f ca="1">RANDBETWEEN(10,80)</f>
        <v>62</v>
      </c>
      <c r="E17" t="s">
        <v>53</v>
      </c>
      <c r="F17">
        <f ca="1">RANDBETWEEN(0,6)</f>
        <v>2</v>
      </c>
      <c r="G17">
        <f ca="1">IF(AND(F17&gt;0,RAND()&gt;0.5),RANDBETWEEN(500,1000),0)</f>
        <v>933</v>
      </c>
      <c r="H17">
        <f ca="1">RANDBETWEEN(5,20)</f>
        <v>18</v>
      </c>
    </row>
    <row r="18" spans="1:8" x14ac:dyDescent="0.35">
      <c r="A18" t="s">
        <v>52</v>
      </c>
      <c r="B18">
        <v>202202</v>
      </c>
      <c r="C18">
        <v>0</v>
      </c>
      <c r="D18">
        <f t="shared" ref="D18:D26" ca="1" si="5">RANDBETWEEN(10,80)</f>
        <v>39</v>
      </c>
      <c r="E18" t="s">
        <v>53</v>
      </c>
      <c r="F18">
        <f t="shared" ref="F18:F31" ca="1" si="6">RANDBETWEEN(0,6)</f>
        <v>4</v>
      </c>
      <c r="G18">
        <f t="shared" ref="G18:G31" ca="1" si="7">IF(AND(F18&gt;0,RAND()&gt;0.5),RANDBETWEEN(500,1000),0)</f>
        <v>526</v>
      </c>
      <c r="H18">
        <f t="shared" ref="H18:H31" ca="1" si="8">RANDBETWEEN(5,20)</f>
        <v>5</v>
      </c>
    </row>
    <row r="19" spans="1:8" x14ac:dyDescent="0.35">
      <c r="A19" t="s">
        <v>52</v>
      </c>
      <c r="B19">
        <v>202203</v>
      </c>
      <c r="C19">
        <v>0</v>
      </c>
      <c r="D19">
        <f t="shared" ca="1" si="5"/>
        <v>75</v>
      </c>
      <c r="E19" t="s">
        <v>53</v>
      </c>
      <c r="F19">
        <f t="shared" ca="1" si="6"/>
        <v>5</v>
      </c>
      <c r="G19">
        <f t="shared" ca="1" si="7"/>
        <v>855</v>
      </c>
      <c r="H19">
        <f t="shared" ca="1" si="8"/>
        <v>5</v>
      </c>
    </row>
    <row r="20" spans="1:8" x14ac:dyDescent="0.35">
      <c r="A20" t="s">
        <v>52</v>
      </c>
      <c r="B20">
        <v>202204</v>
      </c>
      <c r="C20">
        <v>0</v>
      </c>
      <c r="D20">
        <f t="shared" ca="1" si="5"/>
        <v>63</v>
      </c>
      <c r="E20" t="s">
        <v>53</v>
      </c>
      <c r="F20">
        <f t="shared" ca="1" si="6"/>
        <v>5</v>
      </c>
      <c r="G20">
        <f t="shared" ca="1" si="7"/>
        <v>984</v>
      </c>
      <c r="H20">
        <f t="shared" ca="1" si="8"/>
        <v>9</v>
      </c>
    </row>
    <row r="21" spans="1:8" x14ac:dyDescent="0.35">
      <c r="A21" t="s">
        <v>52</v>
      </c>
      <c r="B21">
        <v>202205</v>
      </c>
      <c r="C21">
        <v>0</v>
      </c>
      <c r="D21">
        <f t="shared" ca="1" si="5"/>
        <v>57</v>
      </c>
      <c r="E21" t="s">
        <v>53</v>
      </c>
      <c r="F21">
        <f t="shared" ca="1" si="6"/>
        <v>5</v>
      </c>
      <c r="G21">
        <f t="shared" ca="1" si="7"/>
        <v>506</v>
      </c>
      <c r="H21">
        <f t="shared" ca="1" si="8"/>
        <v>10</v>
      </c>
    </row>
    <row r="22" spans="1:8" x14ac:dyDescent="0.35">
      <c r="A22" t="s">
        <v>52</v>
      </c>
      <c r="B22">
        <v>202206</v>
      </c>
      <c r="C22">
        <v>0</v>
      </c>
      <c r="D22">
        <f t="shared" ca="1" si="5"/>
        <v>17</v>
      </c>
      <c r="E22" t="s">
        <v>53</v>
      </c>
      <c r="F22">
        <f t="shared" ca="1" si="6"/>
        <v>1</v>
      </c>
      <c r="G22">
        <f t="shared" ca="1" si="7"/>
        <v>0</v>
      </c>
      <c r="H22">
        <f t="shared" ca="1" si="8"/>
        <v>10</v>
      </c>
    </row>
    <row r="23" spans="1:8" x14ac:dyDescent="0.35">
      <c r="A23" t="s">
        <v>52</v>
      </c>
      <c r="B23">
        <v>202207</v>
      </c>
      <c r="C23">
        <v>0</v>
      </c>
      <c r="D23">
        <f t="shared" ca="1" si="5"/>
        <v>18</v>
      </c>
      <c r="E23" t="s">
        <v>53</v>
      </c>
      <c r="F23">
        <f t="shared" ca="1" si="6"/>
        <v>4</v>
      </c>
      <c r="G23">
        <f t="shared" ca="1" si="7"/>
        <v>0</v>
      </c>
      <c r="H23">
        <f t="shared" ca="1" si="8"/>
        <v>16</v>
      </c>
    </row>
    <row r="24" spans="1:8" x14ac:dyDescent="0.35">
      <c r="A24" t="s">
        <v>52</v>
      </c>
      <c r="B24">
        <v>202208</v>
      </c>
      <c r="C24">
        <v>0</v>
      </c>
      <c r="D24">
        <f t="shared" ca="1" si="5"/>
        <v>21</v>
      </c>
      <c r="E24" t="s">
        <v>53</v>
      </c>
      <c r="F24">
        <f t="shared" ca="1" si="6"/>
        <v>6</v>
      </c>
      <c r="G24">
        <f t="shared" ca="1" si="7"/>
        <v>0</v>
      </c>
      <c r="H24">
        <f t="shared" ca="1" si="8"/>
        <v>13</v>
      </c>
    </row>
    <row r="25" spans="1:8" x14ac:dyDescent="0.35">
      <c r="A25" t="s">
        <v>52</v>
      </c>
      <c r="B25">
        <v>202209</v>
      </c>
      <c r="C25">
        <v>0</v>
      </c>
      <c r="D25">
        <f t="shared" ca="1" si="5"/>
        <v>21</v>
      </c>
      <c r="E25" t="s">
        <v>53</v>
      </c>
      <c r="F25">
        <f t="shared" ca="1" si="6"/>
        <v>1</v>
      </c>
      <c r="G25">
        <f t="shared" ca="1" si="7"/>
        <v>707</v>
      </c>
      <c r="H25">
        <f t="shared" ca="1" si="8"/>
        <v>19</v>
      </c>
    </row>
    <row r="26" spans="1:8" x14ac:dyDescent="0.35">
      <c r="A26" t="s">
        <v>52</v>
      </c>
      <c r="B26">
        <v>202210</v>
      </c>
      <c r="C26">
        <v>0</v>
      </c>
      <c r="D26">
        <f t="shared" ca="1" si="5"/>
        <v>61</v>
      </c>
      <c r="E26" t="s">
        <v>53</v>
      </c>
      <c r="F26">
        <f t="shared" ca="1" si="6"/>
        <v>5</v>
      </c>
      <c r="G26">
        <f t="shared" ca="1" si="7"/>
        <v>578</v>
      </c>
      <c r="H26">
        <f t="shared" ca="1" si="8"/>
        <v>7</v>
      </c>
    </row>
    <row r="27" spans="1:8" x14ac:dyDescent="0.35">
      <c r="A27" t="s">
        <v>52</v>
      </c>
      <c r="B27">
        <v>202211</v>
      </c>
      <c r="C27" s="9">
        <v>1</v>
      </c>
      <c r="D27">
        <f ca="1">ROUND(RANDBETWEEN(10,80)*1.5,0)</f>
        <v>15</v>
      </c>
      <c r="E27" t="s">
        <v>53</v>
      </c>
      <c r="F27">
        <f t="shared" ca="1" si="6"/>
        <v>4</v>
      </c>
      <c r="G27">
        <f t="shared" ca="1" si="7"/>
        <v>0</v>
      </c>
      <c r="H27">
        <f t="shared" ca="1" si="8"/>
        <v>11</v>
      </c>
    </row>
    <row r="28" spans="1:8" x14ac:dyDescent="0.35">
      <c r="A28" t="s">
        <v>52</v>
      </c>
      <c r="B28">
        <v>202212</v>
      </c>
      <c r="C28">
        <v>0</v>
      </c>
      <c r="D28">
        <f t="shared" ref="D28:D31" ca="1" si="9">ROUND(RANDBETWEEN(10,80)*1.5,0)</f>
        <v>20</v>
      </c>
      <c r="E28" t="s">
        <v>53</v>
      </c>
      <c r="F28">
        <f t="shared" ca="1" si="6"/>
        <v>4</v>
      </c>
      <c r="G28">
        <f t="shared" ca="1" si="7"/>
        <v>639</v>
      </c>
      <c r="H28">
        <f t="shared" ca="1" si="8"/>
        <v>11</v>
      </c>
    </row>
    <row r="29" spans="1:8" x14ac:dyDescent="0.35">
      <c r="A29" t="s">
        <v>52</v>
      </c>
      <c r="B29">
        <v>202301</v>
      </c>
      <c r="C29">
        <v>0</v>
      </c>
      <c r="D29">
        <f t="shared" ca="1" si="9"/>
        <v>83</v>
      </c>
      <c r="E29" t="s">
        <v>53</v>
      </c>
      <c r="F29">
        <f t="shared" ca="1" si="6"/>
        <v>5</v>
      </c>
      <c r="G29">
        <f t="shared" ca="1" si="7"/>
        <v>962</v>
      </c>
      <c r="H29">
        <f t="shared" ca="1" si="8"/>
        <v>8</v>
      </c>
    </row>
    <row r="30" spans="1:8" x14ac:dyDescent="0.35">
      <c r="A30" t="s">
        <v>52</v>
      </c>
      <c r="B30">
        <v>202302</v>
      </c>
      <c r="C30">
        <v>0</v>
      </c>
      <c r="D30">
        <f t="shared" ca="1" si="9"/>
        <v>102</v>
      </c>
      <c r="E30" t="s">
        <v>53</v>
      </c>
      <c r="F30">
        <f t="shared" ca="1" si="6"/>
        <v>5</v>
      </c>
      <c r="G30">
        <f t="shared" ca="1" si="7"/>
        <v>776</v>
      </c>
      <c r="H30">
        <f t="shared" ca="1" si="8"/>
        <v>14</v>
      </c>
    </row>
    <row r="31" spans="1:8" x14ac:dyDescent="0.35">
      <c r="A31" s="7" t="s">
        <v>52</v>
      </c>
      <c r="B31" s="7">
        <v>202303</v>
      </c>
      <c r="C31" s="7">
        <v>0</v>
      </c>
      <c r="D31" s="7">
        <f t="shared" ca="1" si="9"/>
        <v>47</v>
      </c>
      <c r="E31" s="7" t="s">
        <v>53</v>
      </c>
      <c r="F31" s="7">
        <f t="shared" ca="1" si="6"/>
        <v>0</v>
      </c>
      <c r="G31" s="7">
        <f t="shared" ca="1" si="7"/>
        <v>0</v>
      </c>
      <c r="H31" s="7">
        <f t="shared" ca="1" si="8"/>
        <v>19</v>
      </c>
    </row>
    <row r="32" spans="1:8" x14ac:dyDescent="0.35">
      <c r="A32" t="s">
        <v>54</v>
      </c>
      <c r="B32">
        <v>202201</v>
      </c>
      <c r="C32">
        <v>0</v>
      </c>
      <c r="D32">
        <f ca="1">RANDBETWEEN(0,15)</f>
        <v>1</v>
      </c>
      <c r="E32" t="s">
        <v>51</v>
      </c>
      <c r="F32">
        <f ca="1">RANDBETWEEN(0,3)</f>
        <v>0</v>
      </c>
      <c r="G32">
        <f ca="1">IF(AND(F32&gt;0,RAND()&gt;0.5),RANDBETWEEN(100,200),0)</f>
        <v>0</v>
      </c>
      <c r="H32">
        <f ca="1">RANDBETWEEN(0,8)</f>
        <v>3</v>
      </c>
    </row>
    <row r="33" spans="1:8" x14ac:dyDescent="0.35">
      <c r="A33" t="s">
        <v>54</v>
      </c>
      <c r="B33">
        <v>202202</v>
      </c>
      <c r="C33">
        <v>0</v>
      </c>
      <c r="D33">
        <f ca="1">RANDBETWEEN(0,15)</f>
        <v>10</v>
      </c>
      <c r="E33" t="s">
        <v>51</v>
      </c>
      <c r="F33">
        <f t="shared" ca="1" si="0"/>
        <v>1</v>
      </c>
      <c r="G33">
        <f ca="1">IF(AND(F33&gt;0,RAND()&gt;0.5),RANDBETWEEN(100,200),0)</f>
        <v>0</v>
      </c>
      <c r="H33">
        <f ca="1">RANDBETWEEN(0,8)</f>
        <v>2</v>
      </c>
    </row>
    <row r="34" spans="1:8" x14ac:dyDescent="0.35">
      <c r="A34" t="s">
        <v>54</v>
      </c>
      <c r="B34">
        <v>202203</v>
      </c>
      <c r="C34">
        <v>0</v>
      </c>
      <c r="D34">
        <f t="shared" ref="D34:D37" ca="1" si="10">RANDBETWEEN(0,15)</f>
        <v>11</v>
      </c>
      <c r="E34" t="s">
        <v>51</v>
      </c>
      <c r="F34">
        <f t="shared" ca="1" si="0"/>
        <v>2</v>
      </c>
      <c r="G34">
        <f t="shared" ref="G34:G46" ca="1" si="11">IF(AND(F34&gt;0,RAND()&gt;0.5),RANDBETWEEN(100,200),0)</f>
        <v>197</v>
      </c>
      <c r="H34">
        <f t="shared" ref="H34:H46" ca="1" si="12">RANDBETWEEN(0,8)</f>
        <v>0</v>
      </c>
    </row>
    <row r="35" spans="1:8" x14ac:dyDescent="0.35">
      <c r="A35" t="s">
        <v>54</v>
      </c>
      <c r="B35">
        <v>202204</v>
      </c>
      <c r="C35">
        <v>0</v>
      </c>
      <c r="D35">
        <f t="shared" ca="1" si="10"/>
        <v>10</v>
      </c>
      <c r="E35" t="s">
        <v>51</v>
      </c>
      <c r="F35">
        <f t="shared" ca="1" si="0"/>
        <v>2</v>
      </c>
      <c r="G35">
        <f t="shared" ca="1" si="11"/>
        <v>0</v>
      </c>
      <c r="H35">
        <f t="shared" ca="1" si="12"/>
        <v>0</v>
      </c>
    </row>
    <row r="36" spans="1:8" x14ac:dyDescent="0.35">
      <c r="A36" t="s">
        <v>54</v>
      </c>
      <c r="B36">
        <v>202205</v>
      </c>
      <c r="C36">
        <v>0</v>
      </c>
      <c r="D36">
        <f t="shared" ca="1" si="10"/>
        <v>6</v>
      </c>
      <c r="E36" t="s">
        <v>51</v>
      </c>
      <c r="F36">
        <f t="shared" ca="1" si="0"/>
        <v>1</v>
      </c>
      <c r="G36">
        <f t="shared" ca="1" si="11"/>
        <v>190</v>
      </c>
      <c r="H36">
        <f t="shared" ca="1" si="12"/>
        <v>8</v>
      </c>
    </row>
    <row r="37" spans="1:8" x14ac:dyDescent="0.35">
      <c r="A37" t="s">
        <v>54</v>
      </c>
      <c r="B37">
        <v>202206</v>
      </c>
      <c r="C37">
        <v>0</v>
      </c>
      <c r="D37">
        <f t="shared" ca="1" si="10"/>
        <v>12</v>
      </c>
      <c r="E37" t="s">
        <v>51</v>
      </c>
      <c r="F37">
        <f t="shared" ca="1" si="0"/>
        <v>3</v>
      </c>
      <c r="G37">
        <f t="shared" ca="1" si="11"/>
        <v>0</v>
      </c>
      <c r="H37">
        <f t="shared" ca="1" si="12"/>
        <v>3</v>
      </c>
    </row>
    <row r="38" spans="1:8" x14ac:dyDescent="0.35">
      <c r="A38" t="s">
        <v>54</v>
      </c>
      <c r="B38">
        <v>202207</v>
      </c>
      <c r="C38" s="8">
        <v>0</v>
      </c>
      <c r="D38">
        <f ca="1">RANDBETWEEN(0,15)</f>
        <v>10</v>
      </c>
      <c r="E38" t="s">
        <v>51</v>
      </c>
      <c r="F38">
        <f t="shared" ca="1" si="0"/>
        <v>3</v>
      </c>
      <c r="G38">
        <f t="shared" ca="1" si="11"/>
        <v>130</v>
      </c>
      <c r="H38">
        <f t="shared" ca="1" si="12"/>
        <v>6</v>
      </c>
    </row>
    <row r="39" spans="1:8" x14ac:dyDescent="0.35">
      <c r="A39" t="s">
        <v>54</v>
      </c>
      <c r="B39">
        <v>202208</v>
      </c>
      <c r="C39">
        <v>0</v>
      </c>
      <c r="D39">
        <f t="shared" ref="D39:D46" ca="1" si="13">RANDBETWEEN(0,15)</f>
        <v>12</v>
      </c>
      <c r="E39" t="s">
        <v>51</v>
      </c>
      <c r="F39">
        <f t="shared" ca="1" si="0"/>
        <v>2</v>
      </c>
      <c r="G39">
        <f t="shared" ca="1" si="11"/>
        <v>134</v>
      </c>
      <c r="H39">
        <f t="shared" ca="1" si="12"/>
        <v>0</v>
      </c>
    </row>
    <row r="40" spans="1:8" x14ac:dyDescent="0.35">
      <c r="A40" t="s">
        <v>54</v>
      </c>
      <c r="B40">
        <v>202209</v>
      </c>
      <c r="C40">
        <v>0</v>
      </c>
      <c r="D40">
        <f t="shared" ca="1" si="13"/>
        <v>14</v>
      </c>
      <c r="E40" t="s">
        <v>51</v>
      </c>
      <c r="F40">
        <f t="shared" ca="1" si="0"/>
        <v>0</v>
      </c>
      <c r="G40">
        <f t="shared" ca="1" si="11"/>
        <v>0</v>
      </c>
      <c r="H40">
        <f t="shared" ca="1" si="12"/>
        <v>2</v>
      </c>
    </row>
    <row r="41" spans="1:8" x14ac:dyDescent="0.35">
      <c r="A41" t="s">
        <v>54</v>
      </c>
      <c r="B41">
        <v>202210</v>
      </c>
      <c r="C41">
        <v>0</v>
      </c>
      <c r="D41">
        <f t="shared" ca="1" si="13"/>
        <v>1</v>
      </c>
      <c r="E41" t="s">
        <v>51</v>
      </c>
      <c r="F41">
        <f t="shared" ca="1" si="0"/>
        <v>1</v>
      </c>
      <c r="G41">
        <f t="shared" ca="1" si="11"/>
        <v>136</v>
      </c>
      <c r="H41">
        <f t="shared" ca="1" si="12"/>
        <v>0</v>
      </c>
    </row>
    <row r="42" spans="1:8" x14ac:dyDescent="0.35">
      <c r="A42" t="s">
        <v>54</v>
      </c>
      <c r="B42">
        <v>202211</v>
      </c>
      <c r="C42">
        <v>0</v>
      </c>
      <c r="D42">
        <f t="shared" ca="1" si="13"/>
        <v>7</v>
      </c>
      <c r="E42" t="s">
        <v>51</v>
      </c>
      <c r="F42">
        <f t="shared" ca="1" si="0"/>
        <v>3</v>
      </c>
      <c r="G42">
        <f t="shared" ca="1" si="11"/>
        <v>0</v>
      </c>
      <c r="H42">
        <f t="shared" ca="1" si="12"/>
        <v>1</v>
      </c>
    </row>
    <row r="43" spans="1:8" x14ac:dyDescent="0.35">
      <c r="A43" t="s">
        <v>54</v>
      </c>
      <c r="B43">
        <v>202212</v>
      </c>
      <c r="C43">
        <v>0</v>
      </c>
      <c r="D43">
        <f t="shared" ca="1" si="13"/>
        <v>8</v>
      </c>
      <c r="E43" t="s">
        <v>51</v>
      </c>
      <c r="F43">
        <f t="shared" ca="1" si="0"/>
        <v>1</v>
      </c>
      <c r="G43">
        <f t="shared" ca="1" si="11"/>
        <v>0</v>
      </c>
      <c r="H43">
        <f t="shared" ca="1" si="12"/>
        <v>4</v>
      </c>
    </row>
    <row r="44" spans="1:8" x14ac:dyDescent="0.35">
      <c r="A44" t="s">
        <v>54</v>
      </c>
      <c r="B44">
        <v>202301</v>
      </c>
      <c r="C44">
        <v>0</v>
      </c>
      <c r="D44">
        <f t="shared" ca="1" si="13"/>
        <v>0</v>
      </c>
      <c r="E44" t="s">
        <v>51</v>
      </c>
      <c r="F44">
        <f t="shared" ca="1" si="0"/>
        <v>1</v>
      </c>
      <c r="G44">
        <f t="shared" ca="1" si="11"/>
        <v>0</v>
      </c>
      <c r="H44">
        <f t="shared" ca="1" si="12"/>
        <v>2</v>
      </c>
    </row>
    <row r="45" spans="1:8" x14ac:dyDescent="0.35">
      <c r="A45" t="s">
        <v>54</v>
      </c>
      <c r="B45">
        <v>202302</v>
      </c>
      <c r="C45">
        <v>0</v>
      </c>
      <c r="D45">
        <f t="shared" ca="1" si="13"/>
        <v>4</v>
      </c>
      <c r="E45" t="s">
        <v>51</v>
      </c>
      <c r="F45">
        <f t="shared" ca="1" si="0"/>
        <v>3</v>
      </c>
      <c r="G45">
        <f t="shared" ca="1" si="11"/>
        <v>0</v>
      </c>
      <c r="H45">
        <f t="shared" ca="1" si="12"/>
        <v>7</v>
      </c>
    </row>
    <row r="46" spans="1:8" x14ac:dyDescent="0.35">
      <c r="A46" s="7" t="s">
        <v>54</v>
      </c>
      <c r="B46" s="7">
        <v>202303</v>
      </c>
      <c r="C46" s="7">
        <v>0</v>
      </c>
      <c r="D46" s="7">
        <f t="shared" ca="1" si="13"/>
        <v>5</v>
      </c>
      <c r="E46" s="7" t="s">
        <v>51</v>
      </c>
      <c r="F46" s="7">
        <f t="shared" ca="1" si="0"/>
        <v>1</v>
      </c>
      <c r="G46" s="7">
        <f t="shared" ca="1" si="11"/>
        <v>157</v>
      </c>
      <c r="H46" s="7">
        <f t="shared" ca="1" si="12"/>
        <v>8</v>
      </c>
    </row>
    <row r="47" spans="1:8" x14ac:dyDescent="0.35">
      <c r="A47" t="s">
        <v>55</v>
      </c>
      <c r="B47">
        <v>202201</v>
      </c>
      <c r="C47">
        <v>0</v>
      </c>
      <c r="D47">
        <f ca="1">RANDBETWEEN(0,15)</f>
        <v>5</v>
      </c>
      <c r="E47" t="s">
        <v>51</v>
      </c>
      <c r="F47">
        <f ca="1">RANDBETWEEN(0,3)</f>
        <v>3</v>
      </c>
      <c r="G47">
        <f ca="1">IF(AND(F47&gt;0,RAND()&gt;0.5),RANDBETWEEN(100,200),0)</f>
        <v>0</v>
      </c>
      <c r="H47">
        <f ca="1">RANDBETWEEN(0,8)</f>
        <v>6</v>
      </c>
    </row>
    <row r="48" spans="1:8" x14ac:dyDescent="0.35">
      <c r="A48" t="s">
        <v>55</v>
      </c>
      <c r="B48">
        <v>202202</v>
      </c>
      <c r="C48">
        <v>0</v>
      </c>
      <c r="D48">
        <f ca="1">RANDBETWEEN(0,15)</f>
        <v>1</v>
      </c>
      <c r="E48" t="s">
        <v>51</v>
      </c>
      <c r="F48">
        <f t="shared" ca="1" si="0"/>
        <v>2</v>
      </c>
      <c r="G48">
        <f ca="1">IF(AND(F48&gt;0,RAND()&gt;0.5),RANDBETWEEN(100,200),0)</f>
        <v>157</v>
      </c>
      <c r="H48">
        <f ca="1">RANDBETWEEN(0,8)</f>
        <v>3</v>
      </c>
    </row>
    <row r="49" spans="1:8" x14ac:dyDescent="0.35">
      <c r="A49" t="s">
        <v>55</v>
      </c>
      <c r="B49">
        <v>202203</v>
      </c>
      <c r="C49">
        <v>0</v>
      </c>
      <c r="D49">
        <f t="shared" ref="D49:D52" ca="1" si="14">RANDBETWEEN(0,15)</f>
        <v>12</v>
      </c>
      <c r="E49" t="s">
        <v>51</v>
      </c>
      <c r="F49">
        <f t="shared" ca="1" si="0"/>
        <v>0</v>
      </c>
      <c r="G49">
        <f t="shared" ref="G49:G61" ca="1" si="15">IF(AND(F49&gt;0,RAND()&gt;0.5),RANDBETWEEN(100,200),0)</f>
        <v>0</v>
      </c>
      <c r="H49">
        <f t="shared" ref="H49:H61" ca="1" si="16">RANDBETWEEN(0,8)</f>
        <v>3</v>
      </c>
    </row>
    <row r="50" spans="1:8" x14ac:dyDescent="0.35">
      <c r="A50" t="s">
        <v>55</v>
      </c>
      <c r="B50">
        <v>202204</v>
      </c>
      <c r="C50">
        <v>0</v>
      </c>
      <c r="D50">
        <f t="shared" ca="1" si="14"/>
        <v>10</v>
      </c>
      <c r="E50" t="s">
        <v>51</v>
      </c>
      <c r="F50">
        <f t="shared" ca="1" si="0"/>
        <v>1</v>
      </c>
      <c r="G50">
        <f t="shared" ca="1" si="15"/>
        <v>152</v>
      </c>
      <c r="H50">
        <f t="shared" ca="1" si="16"/>
        <v>0</v>
      </c>
    </row>
    <row r="51" spans="1:8" x14ac:dyDescent="0.35">
      <c r="A51" t="s">
        <v>55</v>
      </c>
      <c r="B51">
        <v>202205</v>
      </c>
      <c r="C51">
        <v>0</v>
      </c>
      <c r="D51">
        <f t="shared" ca="1" si="14"/>
        <v>14</v>
      </c>
      <c r="E51" t="s">
        <v>51</v>
      </c>
      <c r="F51">
        <f t="shared" ca="1" si="0"/>
        <v>2</v>
      </c>
      <c r="G51">
        <f t="shared" ca="1" si="15"/>
        <v>0</v>
      </c>
      <c r="H51">
        <f t="shared" ca="1" si="16"/>
        <v>0</v>
      </c>
    </row>
    <row r="52" spans="1:8" x14ac:dyDescent="0.35">
      <c r="A52" t="s">
        <v>55</v>
      </c>
      <c r="B52">
        <v>202206</v>
      </c>
      <c r="C52">
        <v>0</v>
      </c>
      <c r="D52">
        <f t="shared" ca="1" si="14"/>
        <v>6</v>
      </c>
      <c r="E52" t="s">
        <v>51</v>
      </c>
      <c r="F52">
        <f t="shared" ca="1" si="0"/>
        <v>3</v>
      </c>
      <c r="G52">
        <f t="shared" ca="1" si="15"/>
        <v>113</v>
      </c>
      <c r="H52">
        <f t="shared" ca="1" si="16"/>
        <v>7</v>
      </c>
    </row>
    <row r="53" spans="1:8" x14ac:dyDescent="0.35">
      <c r="A53" t="s">
        <v>55</v>
      </c>
      <c r="B53">
        <v>202207</v>
      </c>
      <c r="C53" s="8">
        <v>0</v>
      </c>
      <c r="D53">
        <f ca="1">RANDBETWEEN(0,15)</f>
        <v>15</v>
      </c>
      <c r="E53" t="s">
        <v>51</v>
      </c>
      <c r="F53">
        <f t="shared" ca="1" si="0"/>
        <v>0</v>
      </c>
      <c r="G53">
        <f t="shared" ca="1" si="15"/>
        <v>0</v>
      </c>
      <c r="H53">
        <f t="shared" ca="1" si="16"/>
        <v>2</v>
      </c>
    </row>
    <row r="54" spans="1:8" x14ac:dyDescent="0.35">
      <c r="A54" t="s">
        <v>55</v>
      </c>
      <c r="B54">
        <v>202208</v>
      </c>
      <c r="C54">
        <v>0</v>
      </c>
      <c r="D54">
        <f t="shared" ref="D54:D61" ca="1" si="17">RANDBETWEEN(0,15)</f>
        <v>8</v>
      </c>
      <c r="E54" t="s">
        <v>51</v>
      </c>
      <c r="F54">
        <f t="shared" ca="1" si="0"/>
        <v>1</v>
      </c>
      <c r="G54">
        <f t="shared" ca="1" si="15"/>
        <v>117</v>
      </c>
      <c r="H54">
        <f t="shared" ca="1" si="16"/>
        <v>8</v>
      </c>
    </row>
    <row r="55" spans="1:8" x14ac:dyDescent="0.35">
      <c r="A55" t="s">
        <v>55</v>
      </c>
      <c r="B55">
        <v>202209</v>
      </c>
      <c r="C55">
        <v>0</v>
      </c>
      <c r="D55">
        <f t="shared" ca="1" si="17"/>
        <v>0</v>
      </c>
      <c r="E55" t="s">
        <v>51</v>
      </c>
      <c r="F55">
        <f t="shared" ca="1" si="0"/>
        <v>2</v>
      </c>
      <c r="G55">
        <f t="shared" ca="1" si="15"/>
        <v>0</v>
      </c>
      <c r="H55">
        <f t="shared" ca="1" si="16"/>
        <v>0</v>
      </c>
    </row>
    <row r="56" spans="1:8" x14ac:dyDescent="0.35">
      <c r="A56" t="s">
        <v>55</v>
      </c>
      <c r="B56">
        <v>202210</v>
      </c>
      <c r="C56">
        <v>0</v>
      </c>
      <c r="D56">
        <f t="shared" ca="1" si="17"/>
        <v>4</v>
      </c>
      <c r="E56" t="s">
        <v>51</v>
      </c>
      <c r="F56">
        <f t="shared" ca="1" si="0"/>
        <v>2</v>
      </c>
      <c r="G56">
        <f t="shared" ca="1" si="15"/>
        <v>139</v>
      </c>
      <c r="H56">
        <f t="shared" ca="1" si="16"/>
        <v>6</v>
      </c>
    </row>
    <row r="57" spans="1:8" x14ac:dyDescent="0.35">
      <c r="A57" t="s">
        <v>55</v>
      </c>
      <c r="B57">
        <v>202211</v>
      </c>
      <c r="C57">
        <v>0</v>
      </c>
      <c r="D57">
        <f t="shared" ca="1" si="17"/>
        <v>15</v>
      </c>
      <c r="E57" t="s">
        <v>51</v>
      </c>
      <c r="F57">
        <f t="shared" ca="1" si="0"/>
        <v>2</v>
      </c>
      <c r="G57">
        <f t="shared" ca="1" si="15"/>
        <v>0</v>
      </c>
      <c r="H57">
        <f t="shared" ca="1" si="16"/>
        <v>0</v>
      </c>
    </row>
    <row r="58" spans="1:8" x14ac:dyDescent="0.35">
      <c r="A58" t="s">
        <v>55</v>
      </c>
      <c r="B58">
        <v>202212</v>
      </c>
      <c r="C58">
        <v>0</v>
      </c>
      <c r="D58">
        <f t="shared" ca="1" si="17"/>
        <v>7</v>
      </c>
      <c r="E58" t="s">
        <v>51</v>
      </c>
      <c r="F58">
        <f t="shared" ca="1" si="0"/>
        <v>1</v>
      </c>
      <c r="G58">
        <f t="shared" ca="1" si="15"/>
        <v>167</v>
      </c>
      <c r="H58">
        <f t="shared" ca="1" si="16"/>
        <v>4</v>
      </c>
    </row>
    <row r="59" spans="1:8" x14ac:dyDescent="0.35">
      <c r="A59" t="s">
        <v>55</v>
      </c>
      <c r="B59">
        <v>202301</v>
      </c>
      <c r="C59">
        <v>0</v>
      </c>
      <c r="D59">
        <f t="shared" ca="1" si="17"/>
        <v>14</v>
      </c>
      <c r="E59" t="s">
        <v>51</v>
      </c>
      <c r="F59">
        <f t="shared" ca="1" si="0"/>
        <v>0</v>
      </c>
      <c r="G59">
        <f t="shared" ca="1" si="15"/>
        <v>0</v>
      </c>
      <c r="H59">
        <f t="shared" ca="1" si="16"/>
        <v>0</v>
      </c>
    </row>
    <row r="60" spans="1:8" x14ac:dyDescent="0.35">
      <c r="A60" t="s">
        <v>55</v>
      </c>
      <c r="B60">
        <v>202302</v>
      </c>
      <c r="C60">
        <v>0</v>
      </c>
      <c r="D60">
        <f t="shared" ca="1" si="17"/>
        <v>2</v>
      </c>
      <c r="E60" t="s">
        <v>51</v>
      </c>
      <c r="F60">
        <f t="shared" ca="1" si="0"/>
        <v>1</v>
      </c>
      <c r="G60">
        <f t="shared" ca="1" si="15"/>
        <v>0</v>
      </c>
      <c r="H60">
        <f t="shared" ca="1" si="16"/>
        <v>3</v>
      </c>
    </row>
    <row r="61" spans="1:8" x14ac:dyDescent="0.35">
      <c r="A61" s="7" t="s">
        <v>55</v>
      </c>
      <c r="B61" s="7">
        <v>202303</v>
      </c>
      <c r="C61" s="7">
        <v>0</v>
      </c>
      <c r="D61" s="7">
        <f t="shared" ca="1" si="17"/>
        <v>14</v>
      </c>
      <c r="E61" s="7" t="s">
        <v>51</v>
      </c>
      <c r="F61" s="7">
        <f t="shared" ca="1" si="0"/>
        <v>3</v>
      </c>
      <c r="G61" s="7">
        <f t="shared" ca="1" si="15"/>
        <v>108</v>
      </c>
      <c r="H61" s="7">
        <f t="shared" ca="1" si="16"/>
        <v>8</v>
      </c>
    </row>
    <row r="62" spans="1:8" x14ac:dyDescent="0.35">
      <c r="A62" t="s">
        <v>56</v>
      </c>
      <c r="B62">
        <v>202201</v>
      </c>
      <c r="C62">
        <v>0</v>
      </c>
      <c r="D62">
        <f ca="1">RANDBETWEEN(0,15)</f>
        <v>10</v>
      </c>
      <c r="E62" t="s">
        <v>51</v>
      </c>
      <c r="F62">
        <f ca="1">RANDBETWEEN(0,3)</f>
        <v>3</v>
      </c>
      <c r="G62">
        <f ca="1">IF(AND(F62&gt;0,RAND()&gt;0.5),RANDBETWEEN(100,200),0)</f>
        <v>116</v>
      </c>
      <c r="H62">
        <f ca="1">RANDBETWEEN(0,8)</f>
        <v>0</v>
      </c>
    </row>
    <row r="63" spans="1:8" x14ac:dyDescent="0.35">
      <c r="A63" t="s">
        <v>56</v>
      </c>
      <c r="B63">
        <v>202202</v>
      </c>
      <c r="C63">
        <v>0</v>
      </c>
      <c r="D63">
        <f ca="1">RANDBETWEEN(0,15)</f>
        <v>9</v>
      </c>
      <c r="E63" t="s">
        <v>51</v>
      </c>
      <c r="F63">
        <f t="shared" ca="1" si="0"/>
        <v>0</v>
      </c>
      <c r="G63">
        <f ca="1">IF(AND(F63&gt;0,RAND()&gt;0.5),RANDBETWEEN(100,200),0)</f>
        <v>0</v>
      </c>
      <c r="H63">
        <f ca="1">RANDBETWEEN(0,8)</f>
        <v>1</v>
      </c>
    </row>
    <row r="64" spans="1:8" x14ac:dyDescent="0.35">
      <c r="A64" t="s">
        <v>56</v>
      </c>
      <c r="B64">
        <v>202203</v>
      </c>
      <c r="C64">
        <v>0</v>
      </c>
      <c r="D64">
        <f t="shared" ref="D64:D67" ca="1" si="18">RANDBETWEEN(0,15)</f>
        <v>4</v>
      </c>
      <c r="E64" t="s">
        <v>51</v>
      </c>
      <c r="F64">
        <f t="shared" ca="1" si="0"/>
        <v>1</v>
      </c>
      <c r="G64">
        <f t="shared" ref="G64:G76" ca="1" si="19">IF(AND(F64&gt;0,RAND()&gt;0.5),RANDBETWEEN(100,200),0)</f>
        <v>0</v>
      </c>
      <c r="H64">
        <f t="shared" ref="H64:H76" ca="1" si="20">RANDBETWEEN(0,8)</f>
        <v>7</v>
      </c>
    </row>
    <row r="65" spans="1:8" x14ac:dyDescent="0.35">
      <c r="A65" t="s">
        <v>56</v>
      </c>
      <c r="B65">
        <v>202204</v>
      </c>
      <c r="C65">
        <v>0</v>
      </c>
      <c r="D65">
        <f t="shared" ca="1" si="18"/>
        <v>0</v>
      </c>
      <c r="E65" t="s">
        <v>51</v>
      </c>
      <c r="F65">
        <f t="shared" ca="1" si="0"/>
        <v>2</v>
      </c>
      <c r="G65">
        <f t="shared" ca="1" si="19"/>
        <v>192</v>
      </c>
      <c r="H65">
        <f t="shared" ca="1" si="20"/>
        <v>8</v>
      </c>
    </row>
    <row r="66" spans="1:8" x14ac:dyDescent="0.35">
      <c r="A66" t="s">
        <v>56</v>
      </c>
      <c r="B66">
        <v>202205</v>
      </c>
      <c r="C66">
        <v>0</v>
      </c>
      <c r="D66">
        <f t="shared" ca="1" si="18"/>
        <v>11</v>
      </c>
      <c r="E66" t="s">
        <v>51</v>
      </c>
      <c r="F66">
        <f t="shared" ca="1" si="0"/>
        <v>3</v>
      </c>
      <c r="G66">
        <f t="shared" ca="1" si="19"/>
        <v>164</v>
      </c>
      <c r="H66">
        <f t="shared" ca="1" si="20"/>
        <v>5</v>
      </c>
    </row>
    <row r="67" spans="1:8" x14ac:dyDescent="0.35">
      <c r="A67" t="s">
        <v>56</v>
      </c>
      <c r="B67">
        <v>202206</v>
      </c>
      <c r="C67">
        <v>0</v>
      </c>
      <c r="D67">
        <f t="shared" ca="1" si="18"/>
        <v>6</v>
      </c>
      <c r="E67" t="s">
        <v>51</v>
      </c>
      <c r="F67">
        <f t="shared" ref="F67:F76" ca="1" si="21">RANDBETWEEN(0,3)</f>
        <v>2</v>
      </c>
      <c r="G67">
        <f t="shared" ca="1" si="19"/>
        <v>0</v>
      </c>
      <c r="H67">
        <f t="shared" ca="1" si="20"/>
        <v>4</v>
      </c>
    </row>
    <row r="68" spans="1:8" x14ac:dyDescent="0.35">
      <c r="A68" t="s">
        <v>56</v>
      </c>
      <c r="B68">
        <v>202207</v>
      </c>
      <c r="C68" s="8">
        <v>0</v>
      </c>
      <c r="D68">
        <f ca="1">RANDBETWEEN(0,15)</f>
        <v>11</v>
      </c>
      <c r="E68" t="s">
        <v>51</v>
      </c>
      <c r="F68">
        <f t="shared" ca="1" si="21"/>
        <v>3</v>
      </c>
      <c r="G68">
        <f t="shared" ca="1" si="19"/>
        <v>161</v>
      </c>
      <c r="H68">
        <f t="shared" ca="1" si="20"/>
        <v>2</v>
      </c>
    </row>
    <row r="69" spans="1:8" x14ac:dyDescent="0.35">
      <c r="A69" t="s">
        <v>56</v>
      </c>
      <c r="B69">
        <v>202208</v>
      </c>
      <c r="C69">
        <v>0</v>
      </c>
      <c r="D69">
        <f t="shared" ref="D69:D76" ca="1" si="22">RANDBETWEEN(0,15)</f>
        <v>13</v>
      </c>
      <c r="E69" t="s">
        <v>51</v>
      </c>
      <c r="F69">
        <f t="shared" ca="1" si="21"/>
        <v>2</v>
      </c>
      <c r="G69">
        <f t="shared" ca="1" si="19"/>
        <v>0</v>
      </c>
      <c r="H69">
        <f t="shared" ca="1" si="20"/>
        <v>3</v>
      </c>
    </row>
    <row r="70" spans="1:8" x14ac:dyDescent="0.35">
      <c r="A70" t="s">
        <v>56</v>
      </c>
      <c r="B70">
        <v>202209</v>
      </c>
      <c r="C70">
        <v>0</v>
      </c>
      <c r="D70">
        <f t="shared" ca="1" si="22"/>
        <v>15</v>
      </c>
      <c r="E70" t="s">
        <v>51</v>
      </c>
      <c r="F70">
        <f t="shared" ca="1" si="21"/>
        <v>3</v>
      </c>
      <c r="G70">
        <f t="shared" ca="1" si="19"/>
        <v>0</v>
      </c>
      <c r="H70">
        <f t="shared" ca="1" si="20"/>
        <v>1</v>
      </c>
    </row>
    <row r="71" spans="1:8" x14ac:dyDescent="0.35">
      <c r="A71" t="s">
        <v>56</v>
      </c>
      <c r="B71">
        <v>202210</v>
      </c>
      <c r="C71">
        <v>0</v>
      </c>
      <c r="D71">
        <f t="shared" ca="1" si="22"/>
        <v>3</v>
      </c>
      <c r="E71" t="s">
        <v>51</v>
      </c>
      <c r="F71">
        <f t="shared" ca="1" si="21"/>
        <v>3</v>
      </c>
      <c r="G71">
        <f t="shared" ca="1" si="19"/>
        <v>0</v>
      </c>
      <c r="H71">
        <f t="shared" ca="1" si="20"/>
        <v>1</v>
      </c>
    </row>
    <row r="72" spans="1:8" x14ac:dyDescent="0.35">
      <c r="A72" t="s">
        <v>56</v>
      </c>
      <c r="B72">
        <v>202211</v>
      </c>
      <c r="C72">
        <v>0</v>
      </c>
      <c r="D72">
        <f t="shared" ca="1" si="22"/>
        <v>3</v>
      </c>
      <c r="E72" t="s">
        <v>51</v>
      </c>
      <c r="F72">
        <f t="shared" ca="1" si="21"/>
        <v>3</v>
      </c>
      <c r="G72">
        <f t="shared" ca="1" si="19"/>
        <v>0</v>
      </c>
      <c r="H72">
        <f t="shared" ca="1" si="20"/>
        <v>4</v>
      </c>
    </row>
    <row r="73" spans="1:8" x14ac:dyDescent="0.35">
      <c r="A73" t="s">
        <v>56</v>
      </c>
      <c r="B73">
        <v>202212</v>
      </c>
      <c r="C73">
        <v>0</v>
      </c>
      <c r="D73">
        <f t="shared" ca="1" si="22"/>
        <v>12</v>
      </c>
      <c r="E73" t="s">
        <v>51</v>
      </c>
      <c r="F73">
        <f t="shared" ca="1" si="21"/>
        <v>3</v>
      </c>
      <c r="G73">
        <f t="shared" ca="1" si="19"/>
        <v>0</v>
      </c>
      <c r="H73">
        <f t="shared" ca="1" si="20"/>
        <v>0</v>
      </c>
    </row>
    <row r="74" spans="1:8" x14ac:dyDescent="0.35">
      <c r="A74" t="s">
        <v>56</v>
      </c>
      <c r="B74">
        <v>202301</v>
      </c>
      <c r="C74">
        <v>0</v>
      </c>
      <c r="D74">
        <f t="shared" ca="1" si="22"/>
        <v>11</v>
      </c>
      <c r="E74" t="s">
        <v>51</v>
      </c>
      <c r="F74">
        <f t="shared" ca="1" si="21"/>
        <v>3</v>
      </c>
      <c r="G74">
        <f t="shared" ca="1" si="19"/>
        <v>0</v>
      </c>
      <c r="H74">
        <f t="shared" ca="1" si="20"/>
        <v>6</v>
      </c>
    </row>
    <row r="75" spans="1:8" x14ac:dyDescent="0.35">
      <c r="A75" t="s">
        <v>56</v>
      </c>
      <c r="B75">
        <v>202302</v>
      </c>
      <c r="C75">
        <v>0</v>
      </c>
      <c r="D75">
        <f t="shared" ca="1" si="22"/>
        <v>9</v>
      </c>
      <c r="E75" t="s">
        <v>51</v>
      </c>
      <c r="F75">
        <f t="shared" ca="1" si="21"/>
        <v>2</v>
      </c>
      <c r="G75">
        <f t="shared" ca="1" si="19"/>
        <v>181</v>
      </c>
      <c r="H75">
        <f t="shared" ca="1" si="20"/>
        <v>7</v>
      </c>
    </row>
    <row r="76" spans="1:8" x14ac:dyDescent="0.35">
      <c r="A76" s="7" t="s">
        <v>56</v>
      </c>
      <c r="B76" s="7">
        <v>202303</v>
      </c>
      <c r="C76" s="7">
        <v>0</v>
      </c>
      <c r="D76" s="7">
        <f t="shared" ca="1" si="22"/>
        <v>12</v>
      </c>
      <c r="E76" s="7" t="s">
        <v>51</v>
      </c>
      <c r="F76" s="7">
        <f t="shared" ca="1" si="21"/>
        <v>3</v>
      </c>
      <c r="G76" s="7">
        <f t="shared" ca="1" si="19"/>
        <v>0</v>
      </c>
      <c r="H76" s="7">
        <f t="shared" ca="1" si="20"/>
        <v>3</v>
      </c>
    </row>
    <row r="77" spans="1:8" x14ac:dyDescent="0.35">
      <c r="A77" t="s">
        <v>57</v>
      </c>
      <c r="B77">
        <v>202201</v>
      </c>
      <c r="C77">
        <v>0</v>
      </c>
      <c r="D77">
        <f ca="1">RANDBETWEEN(0,15)</f>
        <v>9</v>
      </c>
      <c r="E77" t="s">
        <v>51</v>
      </c>
      <c r="F77">
        <f ca="1">RANDBETWEEN(0,3)</f>
        <v>1</v>
      </c>
      <c r="G77">
        <f ca="1">IF(AND(F77&gt;0,RAND()&gt;0.5),RANDBETWEEN(100,200),0)</f>
        <v>0</v>
      </c>
      <c r="H77">
        <f ca="1">RANDBETWEEN(0,8)</f>
        <v>1</v>
      </c>
    </row>
    <row r="78" spans="1:8" x14ac:dyDescent="0.35">
      <c r="A78" t="s">
        <v>57</v>
      </c>
      <c r="B78">
        <v>202202</v>
      </c>
      <c r="C78">
        <v>0</v>
      </c>
      <c r="D78">
        <f ca="1">RANDBETWEEN(0,15)</f>
        <v>15</v>
      </c>
      <c r="E78" t="s">
        <v>51</v>
      </c>
      <c r="F78">
        <f t="shared" ref="F78:F91" ca="1" si="23">RANDBETWEEN(0,3)</f>
        <v>2</v>
      </c>
      <c r="G78">
        <f ca="1">IF(AND(F78&gt;0,RAND()&gt;0.5),RANDBETWEEN(100,200),0)</f>
        <v>177</v>
      </c>
      <c r="H78">
        <f ca="1">RANDBETWEEN(0,8)</f>
        <v>3</v>
      </c>
    </row>
    <row r="79" spans="1:8" x14ac:dyDescent="0.35">
      <c r="A79" t="s">
        <v>57</v>
      </c>
      <c r="B79">
        <v>202203</v>
      </c>
      <c r="C79">
        <v>0</v>
      </c>
      <c r="D79">
        <f t="shared" ref="D79:D82" ca="1" si="24">RANDBETWEEN(0,15)</f>
        <v>1</v>
      </c>
      <c r="E79" t="s">
        <v>51</v>
      </c>
      <c r="F79">
        <f t="shared" ca="1" si="23"/>
        <v>3</v>
      </c>
      <c r="G79">
        <f t="shared" ref="G79:G91" ca="1" si="25">IF(AND(F79&gt;0,RAND()&gt;0.5),RANDBETWEEN(100,200),0)</f>
        <v>0</v>
      </c>
      <c r="H79">
        <f t="shared" ref="H79:H91" ca="1" si="26">RANDBETWEEN(0,8)</f>
        <v>5</v>
      </c>
    </row>
    <row r="80" spans="1:8" x14ac:dyDescent="0.35">
      <c r="A80" t="s">
        <v>57</v>
      </c>
      <c r="B80">
        <v>202204</v>
      </c>
      <c r="C80">
        <v>0</v>
      </c>
      <c r="D80">
        <f t="shared" ca="1" si="24"/>
        <v>7</v>
      </c>
      <c r="E80" t="s">
        <v>51</v>
      </c>
      <c r="F80">
        <f t="shared" ca="1" si="23"/>
        <v>2</v>
      </c>
      <c r="G80">
        <f t="shared" ca="1" si="25"/>
        <v>0</v>
      </c>
      <c r="H80">
        <f t="shared" ca="1" si="26"/>
        <v>6</v>
      </c>
    </row>
    <row r="81" spans="1:8" x14ac:dyDescent="0.35">
      <c r="A81" t="s">
        <v>57</v>
      </c>
      <c r="B81">
        <v>202205</v>
      </c>
      <c r="C81">
        <v>0</v>
      </c>
      <c r="D81">
        <f t="shared" ca="1" si="24"/>
        <v>12</v>
      </c>
      <c r="E81" t="s">
        <v>51</v>
      </c>
      <c r="F81">
        <f t="shared" ca="1" si="23"/>
        <v>3</v>
      </c>
      <c r="G81">
        <f t="shared" ca="1" si="25"/>
        <v>0</v>
      </c>
      <c r="H81">
        <f t="shared" ca="1" si="26"/>
        <v>4</v>
      </c>
    </row>
    <row r="82" spans="1:8" x14ac:dyDescent="0.35">
      <c r="A82" t="s">
        <v>57</v>
      </c>
      <c r="B82">
        <v>202206</v>
      </c>
      <c r="C82">
        <v>0</v>
      </c>
      <c r="D82">
        <f t="shared" ca="1" si="24"/>
        <v>3</v>
      </c>
      <c r="E82" t="s">
        <v>51</v>
      </c>
      <c r="F82">
        <f t="shared" ca="1" si="23"/>
        <v>2</v>
      </c>
      <c r="G82">
        <f t="shared" ca="1" si="25"/>
        <v>0</v>
      </c>
      <c r="H82">
        <f t="shared" ca="1" si="26"/>
        <v>6</v>
      </c>
    </row>
    <row r="83" spans="1:8" x14ac:dyDescent="0.35">
      <c r="A83" t="s">
        <v>57</v>
      </c>
      <c r="B83">
        <v>202207</v>
      </c>
      <c r="C83" s="8">
        <v>0</v>
      </c>
      <c r="D83">
        <f ca="1">RANDBETWEEN(0,15)</f>
        <v>3</v>
      </c>
      <c r="E83" t="s">
        <v>51</v>
      </c>
      <c r="F83">
        <f t="shared" ca="1" si="23"/>
        <v>0</v>
      </c>
      <c r="G83">
        <f t="shared" ca="1" si="25"/>
        <v>0</v>
      </c>
      <c r="H83">
        <f t="shared" ca="1" si="26"/>
        <v>5</v>
      </c>
    </row>
    <row r="84" spans="1:8" x14ac:dyDescent="0.35">
      <c r="A84" t="s">
        <v>57</v>
      </c>
      <c r="B84">
        <v>202208</v>
      </c>
      <c r="C84">
        <v>0</v>
      </c>
      <c r="D84">
        <f t="shared" ref="D84:D91" ca="1" si="27">RANDBETWEEN(0,15)</f>
        <v>9</v>
      </c>
      <c r="E84" t="s">
        <v>51</v>
      </c>
      <c r="F84">
        <f t="shared" ca="1" si="23"/>
        <v>1</v>
      </c>
      <c r="G84">
        <f t="shared" ca="1" si="25"/>
        <v>0</v>
      </c>
      <c r="H84">
        <f t="shared" ca="1" si="26"/>
        <v>5</v>
      </c>
    </row>
    <row r="85" spans="1:8" x14ac:dyDescent="0.35">
      <c r="A85" t="s">
        <v>57</v>
      </c>
      <c r="B85">
        <v>202209</v>
      </c>
      <c r="C85">
        <v>0</v>
      </c>
      <c r="D85">
        <f t="shared" ca="1" si="27"/>
        <v>7</v>
      </c>
      <c r="E85" t="s">
        <v>51</v>
      </c>
      <c r="F85">
        <f t="shared" ca="1" si="23"/>
        <v>1</v>
      </c>
      <c r="G85">
        <f t="shared" ca="1" si="25"/>
        <v>0</v>
      </c>
      <c r="H85">
        <f t="shared" ca="1" si="26"/>
        <v>6</v>
      </c>
    </row>
    <row r="86" spans="1:8" x14ac:dyDescent="0.35">
      <c r="A86" t="s">
        <v>57</v>
      </c>
      <c r="B86">
        <v>202210</v>
      </c>
      <c r="C86">
        <v>0</v>
      </c>
      <c r="D86">
        <f t="shared" ca="1" si="27"/>
        <v>14</v>
      </c>
      <c r="E86" t="s">
        <v>51</v>
      </c>
      <c r="F86">
        <f t="shared" ca="1" si="23"/>
        <v>2</v>
      </c>
      <c r="G86">
        <f t="shared" ca="1" si="25"/>
        <v>181</v>
      </c>
      <c r="H86">
        <f t="shared" ca="1" si="26"/>
        <v>6</v>
      </c>
    </row>
    <row r="87" spans="1:8" x14ac:dyDescent="0.35">
      <c r="A87" t="s">
        <v>57</v>
      </c>
      <c r="B87">
        <v>202211</v>
      </c>
      <c r="C87">
        <v>0</v>
      </c>
      <c r="D87">
        <f t="shared" ca="1" si="27"/>
        <v>4</v>
      </c>
      <c r="E87" t="s">
        <v>51</v>
      </c>
      <c r="F87">
        <f t="shared" ca="1" si="23"/>
        <v>3</v>
      </c>
      <c r="G87">
        <f t="shared" ca="1" si="25"/>
        <v>0</v>
      </c>
      <c r="H87">
        <f t="shared" ca="1" si="26"/>
        <v>8</v>
      </c>
    </row>
    <row r="88" spans="1:8" x14ac:dyDescent="0.35">
      <c r="A88" t="s">
        <v>57</v>
      </c>
      <c r="B88">
        <v>202212</v>
      </c>
      <c r="C88">
        <v>0</v>
      </c>
      <c r="D88">
        <f t="shared" ca="1" si="27"/>
        <v>3</v>
      </c>
      <c r="E88" t="s">
        <v>51</v>
      </c>
      <c r="F88">
        <f t="shared" ca="1" si="23"/>
        <v>2</v>
      </c>
      <c r="G88">
        <f t="shared" ca="1" si="25"/>
        <v>106</v>
      </c>
      <c r="H88">
        <f t="shared" ca="1" si="26"/>
        <v>5</v>
      </c>
    </row>
    <row r="89" spans="1:8" x14ac:dyDescent="0.35">
      <c r="A89" t="s">
        <v>57</v>
      </c>
      <c r="B89">
        <v>202301</v>
      </c>
      <c r="C89">
        <v>0</v>
      </c>
      <c r="D89">
        <f t="shared" ca="1" si="27"/>
        <v>7</v>
      </c>
      <c r="E89" t="s">
        <v>51</v>
      </c>
      <c r="F89">
        <f t="shared" ca="1" si="23"/>
        <v>1</v>
      </c>
      <c r="G89">
        <f t="shared" ca="1" si="25"/>
        <v>0</v>
      </c>
      <c r="H89">
        <f t="shared" ca="1" si="26"/>
        <v>6</v>
      </c>
    </row>
    <row r="90" spans="1:8" x14ac:dyDescent="0.35">
      <c r="A90" t="s">
        <v>57</v>
      </c>
      <c r="B90">
        <v>202302</v>
      </c>
      <c r="C90">
        <v>0</v>
      </c>
      <c r="D90">
        <f t="shared" ca="1" si="27"/>
        <v>5</v>
      </c>
      <c r="E90" t="s">
        <v>51</v>
      </c>
      <c r="F90">
        <f t="shared" ca="1" si="23"/>
        <v>1</v>
      </c>
      <c r="G90">
        <f t="shared" ca="1" si="25"/>
        <v>0</v>
      </c>
      <c r="H90">
        <f t="shared" ca="1" si="26"/>
        <v>0</v>
      </c>
    </row>
    <row r="91" spans="1:8" x14ac:dyDescent="0.35">
      <c r="A91" s="7" t="s">
        <v>57</v>
      </c>
      <c r="B91" s="7">
        <v>202303</v>
      </c>
      <c r="C91" s="7">
        <v>0</v>
      </c>
      <c r="D91" s="7">
        <f t="shared" ca="1" si="27"/>
        <v>9</v>
      </c>
      <c r="E91" s="7" t="s">
        <v>51</v>
      </c>
      <c r="F91" s="7">
        <f t="shared" ca="1" si="23"/>
        <v>1</v>
      </c>
      <c r="G91" s="7">
        <f t="shared" ca="1" si="25"/>
        <v>169</v>
      </c>
      <c r="H91" s="7">
        <f t="shared" ca="1" si="26"/>
        <v>7</v>
      </c>
    </row>
    <row r="92" spans="1:8" x14ac:dyDescent="0.35">
      <c r="A92" t="s">
        <v>58</v>
      </c>
      <c r="B92">
        <v>202201</v>
      </c>
      <c r="C92">
        <v>0</v>
      </c>
      <c r="D92">
        <f ca="1">RANDBETWEEN(0,15)</f>
        <v>12</v>
      </c>
      <c r="E92" t="s">
        <v>51</v>
      </c>
      <c r="F92">
        <f ca="1">RANDBETWEEN(0,3)</f>
        <v>1</v>
      </c>
      <c r="G92">
        <f ca="1">IF(AND(F92&gt;0,RAND()&gt;0.5),RANDBETWEEN(100,200),0)</f>
        <v>179</v>
      </c>
      <c r="H92">
        <f ca="1">RANDBETWEEN(0,8)</f>
        <v>1</v>
      </c>
    </row>
    <row r="93" spans="1:8" x14ac:dyDescent="0.35">
      <c r="A93" t="s">
        <v>58</v>
      </c>
      <c r="B93">
        <v>202202</v>
      </c>
      <c r="C93">
        <v>0</v>
      </c>
      <c r="D93">
        <f ca="1">RANDBETWEEN(0,15)</f>
        <v>14</v>
      </c>
      <c r="E93" t="s">
        <v>51</v>
      </c>
      <c r="F93">
        <f t="shared" ref="F93:F106" ca="1" si="28">RANDBETWEEN(0,3)</f>
        <v>3</v>
      </c>
      <c r="G93">
        <f ca="1">IF(AND(F93&gt;0,RAND()&gt;0.5),RANDBETWEEN(100,200),0)</f>
        <v>0</v>
      </c>
      <c r="H93">
        <f ca="1">RANDBETWEEN(0,8)</f>
        <v>0</v>
      </c>
    </row>
    <row r="94" spans="1:8" x14ac:dyDescent="0.35">
      <c r="A94" t="s">
        <v>58</v>
      </c>
      <c r="B94">
        <v>202203</v>
      </c>
      <c r="C94">
        <v>0</v>
      </c>
      <c r="D94">
        <f t="shared" ref="D94:D97" ca="1" si="29">RANDBETWEEN(0,15)</f>
        <v>10</v>
      </c>
      <c r="E94" t="s">
        <v>51</v>
      </c>
      <c r="F94">
        <f t="shared" ca="1" si="28"/>
        <v>0</v>
      </c>
      <c r="G94">
        <f t="shared" ref="G94:G106" ca="1" si="30">IF(AND(F94&gt;0,RAND()&gt;0.5),RANDBETWEEN(100,200),0)</f>
        <v>0</v>
      </c>
      <c r="H94">
        <f t="shared" ref="H94:H106" ca="1" si="31">RANDBETWEEN(0,8)</f>
        <v>4</v>
      </c>
    </row>
    <row r="95" spans="1:8" x14ac:dyDescent="0.35">
      <c r="A95" t="s">
        <v>58</v>
      </c>
      <c r="B95">
        <v>202204</v>
      </c>
      <c r="C95">
        <v>0</v>
      </c>
      <c r="D95">
        <f t="shared" ca="1" si="29"/>
        <v>9</v>
      </c>
      <c r="E95" t="s">
        <v>51</v>
      </c>
      <c r="F95">
        <f t="shared" ca="1" si="28"/>
        <v>2</v>
      </c>
      <c r="G95">
        <f t="shared" ca="1" si="30"/>
        <v>0</v>
      </c>
      <c r="H95">
        <f t="shared" ca="1" si="31"/>
        <v>1</v>
      </c>
    </row>
    <row r="96" spans="1:8" x14ac:dyDescent="0.35">
      <c r="A96" t="s">
        <v>58</v>
      </c>
      <c r="B96">
        <v>202205</v>
      </c>
      <c r="C96">
        <v>0</v>
      </c>
      <c r="D96">
        <f t="shared" ca="1" si="29"/>
        <v>4</v>
      </c>
      <c r="E96" t="s">
        <v>51</v>
      </c>
      <c r="F96">
        <f t="shared" ca="1" si="28"/>
        <v>0</v>
      </c>
      <c r="G96">
        <f t="shared" ca="1" si="30"/>
        <v>0</v>
      </c>
      <c r="H96">
        <f t="shared" ca="1" si="31"/>
        <v>7</v>
      </c>
    </row>
    <row r="97" spans="1:8" x14ac:dyDescent="0.35">
      <c r="A97" t="s">
        <v>58</v>
      </c>
      <c r="B97">
        <v>202206</v>
      </c>
      <c r="C97">
        <v>0</v>
      </c>
      <c r="D97">
        <f t="shared" ca="1" si="29"/>
        <v>7</v>
      </c>
      <c r="E97" t="s">
        <v>51</v>
      </c>
      <c r="F97">
        <f t="shared" ca="1" si="28"/>
        <v>3</v>
      </c>
      <c r="G97">
        <f t="shared" ca="1" si="30"/>
        <v>0</v>
      </c>
      <c r="H97">
        <f t="shared" ca="1" si="31"/>
        <v>7</v>
      </c>
    </row>
    <row r="98" spans="1:8" x14ac:dyDescent="0.35">
      <c r="A98" t="s">
        <v>58</v>
      </c>
      <c r="B98">
        <v>202207</v>
      </c>
      <c r="C98" s="8">
        <v>0</v>
      </c>
      <c r="D98">
        <f ca="1">RANDBETWEEN(0,15)</f>
        <v>4</v>
      </c>
      <c r="E98" t="s">
        <v>51</v>
      </c>
      <c r="F98">
        <f t="shared" ca="1" si="28"/>
        <v>2</v>
      </c>
      <c r="G98">
        <f t="shared" ca="1" si="30"/>
        <v>174</v>
      </c>
      <c r="H98">
        <f t="shared" ca="1" si="31"/>
        <v>6</v>
      </c>
    </row>
    <row r="99" spans="1:8" x14ac:dyDescent="0.35">
      <c r="A99" t="s">
        <v>58</v>
      </c>
      <c r="B99">
        <v>202208</v>
      </c>
      <c r="C99">
        <v>0</v>
      </c>
      <c r="D99">
        <f t="shared" ref="D99:D106" ca="1" si="32">RANDBETWEEN(0,15)</f>
        <v>1</v>
      </c>
      <c r="E99" t="s">
        <v>51</v>
      </c>
      <c r="F99">
        <f t="shared" ca="1" si="28"/>
        <v>0</v>
      </c>
      <c r="G99">
        <f t="shared" ca="1" si="30"/>
        <v>0</v>
      </c>
      <c r="H99">
        <f t="shared" ca="1" si="31"/>
        <v>1</v>
      </c>
    </row>
    <row r="100" spans="1:8" x14ac:dyDescent="0.35">
      <c r="A100" t="s">
        <v>58</v>
      </c>
      <c r="B100">
        <v>202209</v>
      </c>
      <c r="C100">
        <v>0</v>
      </c>
      <c r="D100">
        <f t="shared" ca="1" si="32"/>
        <v>8</v>
      </c>
      <c r="E100" t="s">
        <v>51</v>
      </c>
      <c r="F100">
        <f t="shared" ca="1" si="28"/>
        <v>0</v>
      </c>
      <c r="G100">
        <f t="shared" ca="1" si="30"/>
        <v>0</v>
      </c>
      <c r="H100">
        <f t="shared" ca="1" si="31"/>
        <v>5</v>
      </c>
    </row>
    <row r="101" spans="1:8" x14ac:dyDescent="0.35">
      <c r="A101" t="s">
        <v>58</v>
      </c>
      <c r="B101">
        <v>202210</v>
      </c>
      <c r="C101">
        <v>0</v>
      </c>
      <c r="D101">
        <f t="shared" ca="1" si="32"/>
        <v>7</v>
      </c>
      <c r="E101" t="s">
        <v>51</v>
      </c>
      <c r="F101">
        <f t="shared" ca="1" si="28"/>
        <v>0</v>
      </c>
      <c r="G101">
        <f t="shared" ca="1" si="30"/>
        <v>0</v>
      </c>
      <c r="H101">
        <f t="shared" ca="1" si="31"/>
        <v>6</v>
      </c>
    </row>
    <row r="102" spans="1:8" x14ac:dyDescent="0.35">
      <c r="A102" t="s">
        <v>58</v>
      </c>
      <c r="B102">
        <v>202211</v>
      </c>
      <c r="C102">
        <v>0</v>
      </c>
      <c r="D102">
        <f t="shared" ca="1" si="32"/>
        <v>12</v>
      </c>
      <c r="E102" t="s">
        <v>51</v>
      </c>
      <c r="F102">
        <f t="shared" ca="1" si="28"/>
        <v>0</v>
      </c>
      <c r="G102">
        <f t="shared" ca="1" si="30"/>
        <v>0</v>
      </c>
      <c r="H102">
        <f t="shared" ca="1" si="31"/>
        <v>0</v>
      </c>
    </row>
    <row r="103" spans="1:8" x14ac:dyDescent="0.35">
      <c r="A103" t="s">
        <v>58</v>
      </c>
      <c r="B103">
        <v>202212</v>
      </c>
      <c r="C103">
        <v>0</v>
      </c>
      <c r="D103">
        <f t="shared" ca="1" si="32"/>
        <v>15</v>
      </c>
      <c r="E103" t="s">
        <v>51</v>
      </c>
      <c r="F103">
        <f t="shared" ca="1" si="28"/>
        <v>3</v>
      </c>
      <c r="G103">
        <f t="shared" ca="1" si="30"/>
        <v>0</v>
      </c>
      <c r="H103">
        <f t="shared" ca="1" si="31"/>
        <v>1</v>
      </c>
    </row>
    <row r="104" spans="1:8" x14ac:dyDescent="0.35">
      <c r="A104" t="s">
        <v>58</v>
      </c>
      <c r="B104">
        <v>202301</v>
      </c>
      <c r="C104">
        <v>0</v>
      </c>
      <c r="D104">
        <f t="shared" ca="1" si="32"/>
        <v>11</v>
      </c>
      <c r="E104" t="s">
        <v>51</v>
      </c>
      <c r="F104">
        <f t="shared" ca="1" si="28"/>
        <v>3</v>
      </c>
      <c r="G104">
        <f t="shared" ca="1" si="30"/>
        <v>165</v>
      </c>
      <c r="H104">
        <f t="shared" ca="1" si="31"/>
        <v>3</v>
      </c>
    </row>
    <row r="105" spans="1:8" x14ac:dyDescent="0.35">
      <c r="A105" t="s">
        <v>58</v>
      </c>
      <c r="B105">
        <v>202302</v>
      </c>
      <c r="C105">
        <v>0</v>
      </c>
      <c r="D105">
        <f t="shared" ca="1" si="32"/>
        <v>2</v>
      </c>
      <c r="E105" t="s">
        <v>51</v>
      </c>
      <c r="F105">
        <f t="shared" ca="1" si="28"/>
        <v>3</v>
      </c>
      <c r="G105">
        <f t="shared" ca="1" si="30"/>
        <v>101</v>
      </c>
      <c r="H105">
        <f t="shared" ca="1" si="31"/>
        <v>4</v>
      </c>
    </row>
    <row r="106" spans="1:8" x14ac:dyDescent="0.35">
      <c r="A106" s="7" t="s">
        <v>58</v>
      </c>
      <c r="B106" s="7">
        <v>202303</v>
      </c>
      <c r="C106" s="7">
        <v>0</v>
      </c>
      <c r="D106" s="7">
        <f t="shared" ca="1" si="32"/>
        <v>9</v>
      </c>
      <c r="E106" s="7" t="s">
        <v>51</v>
      </c>
      <c r="F106" s="7">
        <f t="shared" ca="1" si="28"/>
        <v>3</v>
      </c>
      <c r="G106" s="7">
        <f t="shared" ca="1" si="30"/>
        <v>173</v>
      </c>
      <c r="H106" s="7">
        <f t="shared" ca="1" si="31"/>
        <v>4</v>
      </c>
    </row>
    <row r="107" spans="1:8" x14ac:dyDescent="0.35">
      <c r="A107" t="s">
        <v>59</v>
      </c>
      <c r="B107">
        <v>202201</v>
      </c>
      <c r="C107">
        <v>0</v>
      </c>
      <c r="D107">
        <f ca="1">RANDBETWEEN(10,80)</f>
        <v>71</v>
      </c>
      <c r="E107" t="s">
        <v>53</v>
      </c>
      <c r="F107">
        <f ca="1">RANDBETWEEN(0,6)</f>
        <v>4</v>
      </c>
      <c r="G107">
        <f ca="1">IF(AND(F107&gt;0,RAND()&gt;0.5),RANDBETWEEN(500,1000),0)</f>
        <v>0</v>
      </c>
      <c r="H107">
        <f ca="1">RANDBETWEEN(5,20)</f>
        <v>19</v>
      </c>
    </row>
    <row r="108" spans="1:8" x14ac:dyDescent="0.35">
      <c r="A108" t="s">
        <v>59</v>
      </c>
      <c r="B108">
        <v>202202</v>
      </c>
      <c r="C108">
        <v>0</v>
      </c>
      <c r="D108">
        <f t="shared" ref="D108:D131" ca="1" si="33">RANDBETWEEN(10,80)</f>
        <v>76</v>
      </c>
      <c r="E108" t="s">
        <v>53</v>
      </c>
      <c r="F108">
        <f t="shared" ref="F108:F171" ca="1" si="34">RANDBETWEEN(0,6)</f>
        <v>6</v>
      </c>
      <c r="G108">
        <f t="shared" ref="G108:G171" ca="1" si="35">IF(AND(F108&gt;0,RAND()&gt;0.5),RANDBETWEEN(500,1000),0)</f>
        <v>782</v>
      </c>
      <c r="H108">
        <f t="shared" ref="H108:H171" ca="1" si="36">RANDBETWEEN(5,20)</f>
        <v>7</v>
      </c>
    </row>
    <row r="109" spans="1:8" x14ac:dyDescent="0.35">
      <c r="A109" t="s">
        <v>59</v>
      </c>
      <c r="B109">
        <v>202203</v>
      </c>
      <c r="C109">
        <v>0</v>
      </c>
      <c r="D109">
        <f t="shared" ca="1" si="33"/>
        <v>65</v>
      </c>
      <c r="E109" t="s">
        <v>53</v>
      </c>
      <c r="F109">
        <f t="shared" ca="1" si="34"/>
        <v>5</v>
      </c>
      <c r="G109">
        <f t="shared" ca="1" si="35"/>
        <v>832</v>
      </c>
      <c r="H109">
        <f t="shared" ca="1" si="36"/>
        <v>10</v>
      </c>
    </row>
    <row r="110" spans="1:8" x14ac:dyDescent="0.35">
      <c r="A110" t="s">
        <v>59</v>
      </c>
      <c r="B110">
        <v>202204</v>
      </c>
      <c r="C110">
        <v>0</v>
      </c>
      <c r="D110">
        <f t="shared" ca="1" si="33"/>
        <v>78</v>
      </c>
      <c r="E110" t="s">
        <v>53</v>
      </c>
      <c r="F110">
        <f t="shared" ca="1" si="34"/>
        <v>6</v>
      </c>
      <c r="G110">
        <f t="shared" ca="1" si="35"/>
        <v>942</v>
      </c>
      <c r="H110">
        <f t="shared" ca="1" si="36"/>
        <v>11</v>
      </c>
    </row>
    <row r="111" spans="1:8" x14ac:dyDescent="0.35">
      <c r="A111" t="s">
        <v>59</v>
      </c>
      <c r="B111">
        <v>202205</v>
      </c>
      <c r="C111">
        <v>0</v>
      </c>
      <c r="D111">
        <f t="shared" ca="1" si="33"/>
        <v>19</v>
      </c>
      <c r="E111" t="s">
        <v>53</v>
      </c>
      <c r="F111">
        <f t="shared" ca="1" si="34"/>
        <v>3</v>
      </c>
      <c r="G111">
        <f t="shared" ca="1" si="35"/>
        <v>0</v>
      </c>
      <c r="H111">
        <f t="shared" ca="1" si="36"/>
        <v>16</v>
      </c>
    </row>
    <row r="112" spans="1:8" x14ac:dyDescent="0.35">
      <c r="A112" t="s">
        <v>59</v>
      </c>
      <c r="B112">
        <v>202206</v>
      </c>
      <c r="C112">
        <v>0</v>
      </c>
      <c r="D112">
        <f t="shared" ca="1" si="33"/>
        <v>56</v>
      </c>
      <c r="E112" t="s">
        <v>53</v>
      </c>
      <c r="F112">
        <f t="shared" ca="1" si="34"/>
        <v>2</v>
      </c>
      <c r="G112">
        <f t="shared" ca="1" si="35"/>
        <v>649</v>
      </c>
      <c r="H112">
        <f t="shared" ca="1" si="36"/>
        <v>13</v>
      </c>
    </row>
    <row r="113" spans="1:8" x14ac:dyDescent="0.35">
      <c r="A113" t="s">
        <v>59</v>
      </c>
      <c r="B113">
        <v>202207</v>
      </c>
      <c r="C113">
        <v>0</v>
      </c>
      <c r="D113">
        <f t="shared" ca="1" si="33"/>
        <v>16</v>
      </c>
      <c r="E113" t="s">
        <v>53</v>
      </c>
      <c r="F113">
        <f t="shared" ca="1" si="34"/>
        <v>5</v>
      </c>
      <c r="G113">
        <f t="shared" ca="1" si="35"/>
        <v>0</v>
      </c>
      <c r="H113">
        <f t="shared" ca="1" si="36"/>
        <v>5</v>
      </c>
    </row>
    <row r="114" spans="1:8" x14ac:dyDescent="0.35">
      <c r="A114" t="s">
        <v>59</v>
      </c>
      <c r="B114">
        <v>202208</v>
      </c>
      <c r="C114">
        <v>0</v>
      </c>
      <c r="D114">
        <f t="shared" ca="1" si="33"/>
        <v>56</v>
      </c>
      <c r="E114" t="s">
        <v>53</v>
      </c>
      <c r="F114">
        <f t="shared" ca="1" si="34"/>
        <v>2</v>
      </c>
      <c r="G114">
        <f t="shared" ca="1" si="35"/>
        <v>0</v>
      </c>
      <c r="H114">
        <f t="shared" ca="1" si="36"/>
        <v>7</v>
      </c>
    </row>
    <row r="115" spans="1:8" x14ac:dyDescent="0.35">
      <c r="A115" t="s">
        <v>59</v>
      </c>
      <c r="B115">
        <v>202209</v>
      </c>
      <c r="C115">
        <v>0</v>
      </c>
      <c r="D115">
        <f t="shared" ca="1" si="33"/>
        <v>18</v>
      </c>
      <c r="E115" t="s">
        <v>53</v>
      </c>
      <c r="F115">
        <f t="shared" ca="1" si="34"/>
        <v>5</v>
      </c>
      <c r="G115">
        <f t="shared" ca="1" si="35"/>
        <v>715</v>
      </c>
      <c r="H115">
        <f t="shared" ca="1" si="36"/>
        <v>6</v>
      </c>
    </row>
    <row r="116" spans="1:8" x14ac:dyDescent="0.35">
      <c r="A116" t="s">
        <v>59</v>
      </c>
      <c r="B116">
        <v>202210</v>
      </c>
      <c r="C116">
        <v>0</v>
      </c>
      <c r="D116">
        <f t="shared" ca="1" si="33"/>
        <v>73</v>
      </c>
      <c r="E116" t="s">
        <v>53</v>
      </c>
      <c r="F116">
        <f t="shared" ca="1" si="34"/>
        <v>5</v>
      </c>
      <c r="G116">
        <f t="shared" ca="1" si="35"/>
        <v>809</v>
      </c>
      <c r="H116">
        <f t="shared" ca="1" si="36"/>
        <v>8</v>
      </c>
    </row>
    <row r="117" spans="1:8" x14ac:dyDescent="0.35">
      <c r="A117" t="s">
        <v>59</v>
      </c>
      <c r="B117">
        <v>202211</v>
      </c>
      <c r="C117" s="10">
        <v>0</v>
      </c>
      <c r="D117" s="11">
        <f ca="1">ROUND(RANDBETWEEN(10,80)*1,0)</f>
        <v>47</v>
      </c>
      <c r="E117" t="s">
        <v>53</v>
      </c>
      <c r="F117">
        <f t="shared" ca="1" si="34"/>
        <v>6</v>
      </c>
      <c r="G117">
        <f t="shared" ca="1" si="35"/>
        <v>789</v>
      </c>
      <c r="H117">
        <f t="shared" ca="1" si="36"/>
        <v>13</v>
      </c>
    </row>
    <row r="118" spans="1:8" x14ac:dyDescent="0.35">
      <c r="A118" t="s">
        <v>59</v>
      </c>
      <c r="B118">
        <v>202212</v>
      </c>
      <c r="C118">
        <v>0</v>
      </c>
      <c r="D118" s="11">
        <f t="shared" ref="D118:D121" ca="1" si="37">ROUND(RANDBETWEEN(10,80)*1,0)</f>
        <v>25</v>
      </c>
      <c r="E118" t="s">
        <v>53</v>
      </c>
      <c r="F118">
        <f t="shared" ca="1" si="34"/>
        <v>3</v>
      </c>
      <c r="G118">
        <f t="shared" ca="1" si="35"/>
        <v>794</v>
      </c>
      <c r="H118">
        <f t="shared" ca="1" si="36"/>
        <v>13</v>
      </c>
    </row>
    <row r="119" spans="1:8" x14ac:dyDescent="0.35">
      <c r="A119" t="s">
        <v>59</v>
      </c>
      <c r="B119">
        <v>202301</v>
      </c>
      <c r="C119">
        <v>0</v>
      </c>
      <c r="D119" s="11">
        <f t="shared" ca="1" si="37"/>
        <v>79</v>
      </c>
      <c r="E119" t="s">
        <v>53</v>
      </c>
      <c r="F119">
        <f t="shared" ca="1" si="34"/>
        <v>5</v>
      </c>
      <c r="G119">
        <f t="shared" ca="1" si="35"/>
        <v>724</v>
      </c>
      <c r="H119">
        <f t="shared" ca="1" si="36"/>
        <v>15</v>
      </c>
    </row>
    <row r="120" spans="1:8" x14ac:dyDescent="0.35">
      <c r="A120" t="s">
        <v>59</v>
      </c>
      <c r="B120">
        <v>202302</v>
      </c>
      <c r="C120">
        <v>0</v>
      </c>
      <c r="D120" s="11">
        <f t="shared" ca="1" si="37"/>
        <v>58</v>
      </c>
      <c r="E120" t="s">
        <v>53</v>
      </c>
      <c r="F120">
        <f t="shared" ca="1" si="34"/>
        <v>4</v>
      </c>
      <c r="G120">
        <f t="shared" ca="1" si="35"/>
        <v>0</v>
      </c>
      <c r="H120">
        <f t="shared" ca="1" si="36"/>
        <v>7</v>
      </c>
    </row>
    <row r="121" spans="1:8" x14ac:dyDescent="0.35">
      <c r="A121" s="7" t="s">
        <v>59</v>
      </c>
      <c r="B121" s="7">
        <v>202303</v>
      </c>
      <c r="C121" s="7">
        <v>0</v>
      </c>
      <c r="D121" s="7">
        <f t="shared" ca="1" si="37"/>
        <v>49</v>
      </c>
      <c r="E121" s="7" t="s">
        <v>53</v>
      </c>
      <c r="F121" s="7">
        <f t="shared" ca="1" si="34"/>
        <v>3</v>
      </c>
      <c r="G121" s="7">
        <f t="shared" ca="1" si="35"/>
        <v>0</v>
      </c>
      <c r="H121" s="7">
        <f t="shared" ca="1" si="36"/>
        <v>10</v>
      </c>
    </row>
    <row r="122" spans="1:8" x14ac:dyDescent="0.35">
      <c r="A122" t="s">
        <v>60</v>
      </c>
      <c r="B122">
        <v>202201</v>
      </c>
      <c r="C122">
        <v>0</v>
      </c>
      <c r="D122">
        <f ca="1">RANDBETWEEN(10,80)</f>
        <v>70</v>
      </c>
      <c r="E122" t="s">
        <v>53</v>
      </c>
      <c r="F122">
        <f ca="1">RANDBETWEEN(0,6)</f>
        <v>3</v>
      </c>
      <c r="G122">
        <f ca="1">IF(AND(F122&gt;0,RAND()&gt;0.5),RANDBETWEEN(500,1000),0)</f>
        <v>803</v>
      </c>
      <c r="H122">
        <f ca="1">RANDBETWEEN(5,20)</f>
        <v>5</v>
      </c>
    </row>
    <row r="123" spans="1:8" x14ac:dyDescent="0.35">
      <c r="A123" t="s">
        <v>60</v>
      </c>
      <c r="B123">
        <v>202202</v>
      </c>
      <c r="C123">
        <v>0</v>
      </c>
      <c r="D123">
        <f t="shared" ca="1" si="33"/>
        <v>18</v>
      </c>
      <c r="E123" t="s">
        <v>53</v>
      </c>
      <c r="F123">
        <f t="shared" ca="1" si="34"/>
        <v>5</v>
      </c>
      <c r="G123">
        <f t="shared" ca="1" si="35"/>
        <v>667</v>
      </c>
      <c r="H123">
        <f t="shared" ca="1" si="36"/>
        <v>11</v>
      </c>
    </row>
    <row r="124" spans="1:8" x14ac:dyDescent="0.35">
      <c r="A124" t="s">
        <v>60</v>
      </c>
      <c r="B124">
        <v>202203</v>
      </c>
      <c r="C124">
        <v>0</v>
      </c>
      <c r="D124">
        <f t="shared" ca="1" si="33"/>
        <v>10</v>
      </c>
      <c r="E124" t="s">
        <v>53</v>
      </c>
      <c r="F124">
        <f t="shared" ca="1" si="34"/>
        <v>6</v>
      </c>
      <c r="G124">
        <f t="shared" ca="1" si="35"/>
        <v>0</v>
      </c>
      <c r="H124">
        <f t="shared" ca="1" si="36"/>
        <v>14</v>
      </c>
    </row>
    <row r="125" spans="1:8" x14ac:dyDescent="0.35">
      <c r="A125" t="s">
        <v>60</v>
      </c>
      <c r="B125">
        <v>202204</v>
      </c>
      <c r="C125">
        <v>0</v>
      </c>
      <c r="D125">
        <f t="shared" ca="1" si="33"/>
        <v>60</v>
      </c>
      <c r="E125" t="s">
        <v>53</v>
      </c>
      <c r="F125">
        <f t="shared" ca="1" si="34"/>
        <v>6</v>
      </c>
      <c r="G125">
        <f t="shared" ca="1" si="35"/>
        <v>0</v>
      </c>
      <c r="H125">
        <f t="shared" ca="1" si="36"/>
        <v>14</v>
      </c>
    </row>
    <row r="126" spans="1:8" x14ac:dyDescent="0.35">
      <c r="A126" t="s">
        <v>60</v>
      </c>
      <c r="B126">
        <v>202205</v>
      </c>
      <c r="C126">
        <v>0</v>
      </c>
      <c r="D126">
        <f t="shared" ca="1" si="33"/>
        <v>45</v>
      </c>
      <c r="E126" t="s">
        <v>53</v>
      </c>
      <c r="F126">
        <f t="shared" ca="1" si="34"/>
        <v>1</v>
      </c>
      <c r="G126">
        <f t="shared" ca="1" si="35"/>
        <v>704</v>
      </c>
      <c r="H126">
        <f t="shared" ca="1" si="36"/>
        <v>18</v>
      </c>
    </row>
    <row r="127" spans="1:8" x14ac:dyDescent="0.35">
      <c r="A127" t="s">
        <v>60</v>
      </c>
      <c r="B127">
        <v>202206</v>
      </c>
      <c r="C127">
        <v>0</v>
      </c>
      <c r="D127">
        <f t="shared" ca="1" si="33"/>
        <v>57</v>
      </c>
      <c r="E127" t="s">
        <v>53</v>
      </c>
      <c r="F127">
        <f t="shared" ca="1" si="34"/>
        <v>2</v>
      </c>
      <c r="G127">
        <f t="shared" ca="1" si="35"/>
        <v>509</v>
      </c>
      <c r="H127">
        <f t="shared" ca="1" si="36"/>
        <v>20</v>
      </c>
    </row>
    <row r="128" spans="1:8" x14ac:dyDescent="0.35">
      <c r="A128" t="s">
        <v>60</v>
      </c>
      <c r="B128">
        <v>202207</v>
      </c>
      <c r="C128">
        <v>0</v>
      </c>
      <c r="D128">
        <f t="shared" ca="1" si="33"/>
        <v>58</v>
      </c>
      <c r="E128" t="s">
        <v>53</v>
      </c>
      <c r="F128">
        <f t="shared" ca="1" si="34"/>
        <v>6</v>
      </c>
      <c r="G128">
        <f t="shared" ca="1" si="35"/>
        <v>0</v>
      </c>
      <c r="H128">
        <f t="shared" ca="1" si="36"/>
        <v>10</v>
      </c>
    </row>
    <row r="129" spans="1:8" x14ac:dyDescent="0.35">
      <c r="A129" t="s">
        <v>60</v>
      </c>
      <c r="B129">
        <v>202208</v>
      </c>
      <c r="C129">
        <v>0</v>
      </c>
      <c r="D129">
        <f t="shared" ca="1" si="33"/>
        <v>29</v>
      </c>
      <c r="E129" t="s">
        <v>53</v>
      </c>
      <c r="F129">
        <f t="shared" ca="1" si="34"/>
        <v>2</v>
      </c>
      <c r="G129">
        <f t="shared" ca="1" si="35"/>
        <v>0</v>
      </c>
      <c r="H129">
        <f t="shared" ca="1" si="36"/>
        <v>15</v>
      </c>
    </row>
    <row r="130" spans="1:8" x14ac:dyDescent="0.35">
      <c r="A130" t="s">
        <v>60</v>
      </c>
      <c r="B130">
        <v>202209</v>
      </c>
      <c r="C130">
        <v>0</v>
      </c>
      <c r="D130">
        <f t="shared" ca="1" si="33"/>
        <v>17</v>
      </c>
      <c r="E130" t="s">
        <v>53</v>
      </c>
      <c r="F130">
        <f t="shared" ca="1" si="34"/>
        <v>0</v>
      </c>
      <c r="G130">
        <f t="shared" ca="1" si="35"/>
        <v>0</v>
      </c>
      <c r="H130">
        <f t="shared" ca="1" si="36"/>
        <v>12</v>
      </c>
    </row>
    <row r="131" spans="1:8" x14ac:dyDescent="0.35">
      <c r="A131" t="s">
        <v>60</v>
      </c>
      <c r="B131">
        <v>202210</v>
      </c>
      <c r="C131">
        <v>0</v>
      </c>
      <c r="D131">
        <f t="shared" ca="1" si="33"/>
        <v>32</v>
      </c>
      <c r="E131" t="s">
        <v>53</v>
      </c>
      <c r="F131">
        <f t="shared" ca="1" si="34"/>
        <v>4</v>
      </c>
      <c r="G131">
        <f t="shared" ca="1" si="35"/>
        <v>0</v>
      </c>
      <c r="H131">
        <f t="shared" ca="1" si="36"/>
        <v>19</v>
      </c>
    </row>
    <row r="132" spans="1:8" x14ac:dyDescent="0.35">
      <c r="A132" t="s">
        <v>60</v>
      </c>
      <c r="B132">
        <v>202211</v>
      </c>
      <c r="C132" s="10">
        <v>0</v>
      </c>
      <c r="D132" s="11">
        <f ca="1">ROUND(RANDBETWEEN(10,80)*1,0)</f>
        <v>68</v>
      </c>
      <c r="E132" t="s">
        <v>53</v>
      </c>
      <c r="F132">
        <f t="shared" ca="1" si="34"/>
        <v>3</v>
      </c>
      <c r="G132">
        <f t="shared" ca="1" si="35"/>
        <v>856</v>
      </c>
      <c r="H132">
        <f t="shared" ca="1" si="36"/>
        <v>15</v>
      </c>
    </row>
    <row r="133" spans="1:8" x14ac:dyDescent="0.35">
      <c r="A133" t="s">
        <v>60</v>
      </c>
      <c r="B133">
        <v>202212</v>
      </c>
      <c r="C133">
        <v>0</v>
      </c>
      <c r="D133" s="11">
        <f t="shared" ref="D133:D136" ca="1" si="38">ROUND(RANDBETWEEN(10,80)*1,0)</f>
        <v>18</v>
      </c>
      <c r="E133" t="s">
        <v>53</v>
      </c>
      <c r="F133">
        <f t="shared" ca="1" si="34"/>
        <v>6</v>
      </c>
      <c r="G133">
        <f t="shared" ca="1" si="35"/>
        <v>0</v>
      </c>
      <c r="H133">
        <f t="shared" ca="1" si="36"/>
        <v>17</v>
      </c>
    </row>
    <row r="134" spans="1:8" x14ac:dyDescent="0.35">
      <c r="A134" t="s">
        <v>60</v>
      </c>
      <c r="B134">
        <v>202301</v>
      </c>
      <c r="C134">
        <v>0</v>
      </c>
      <c r="D134" s="11">
        <f t="shared" ca="1" si="38"/>
        <v>58</v>
      </c>
      <c r="E134" t="s">
        <v>53</v>
      </c>
      <c r="F134">
        <f t="shared" ca="1" si="34"/>
        <v>3</v>
      </c>
      <c r="G134">
        <f t="shared" ca="1" si="35"/>
        <v>0</v>
      </c>
      <c r="H134">
        <f t="shared" ca="1" si="36"/>
        <v>13</v>
      </c>
    </row>
    <row r="135" spans="1:8" x14ac:dyDescent="0.35">
      <c r="A135" t="s">
        <v>60</v>
      </c>
      <c r="B135">
        <v>202302</v>
      </c>
      <c r="C135">
        <v>0</v>
      </c>
      <c r="D135" s="11">
        <f t="shared" ca="1" si="38"/>
        <v>69</v>
      </c>
      <c r="E135" t="s">
        <v>53</v>
      </c>
      <c r="F135">
        <f t="shared" ca="1" si="34"/>
        <v>3</v>
      </c>
      <c r="G135">
        <f t="shared" ca="1" si="35"/>
        <v>521</v>
      </c>
      <c r="H135">
        <f t="shared" ca="1" si="36"/>
        <v>13</v>
      </c>
    </row>
    <row r="136" spans="1:8" x14ac:dyDescent="0.35">
      <c r="A136" s="7" t="s">
        <v>60</v>
      </c>
      <c r="B136" s="7">
        <v>202303</v>
      </c>
      <c r="C136" s="7">
        <v>0</v>
      </c>
      <c r="D136" s="7">
        <f t="shared" ca="1" si="38"/>
        <v>78</v>
      </c>
      <c r="E136" s="7" t="s">
        <v>53</v>
      </c>
      <c r="F136" s="7">
        <f t="shared" ca="1" si="34"/>
        <v>5</v>
      </c>
      <c r="G136" s="7">
        <f t="shared" ca="1" si="35"/>
        <v>753</v>
      </c>
      <c r="H136" s="7">
        <f t="shared" ca="1" si="36"/>
        <v>20</v>
      </c>
    </row>
    <row r="137" spans="1:8" x14ac:dyDescent="0.35">
      <c r="A137" t="s">
        <v>61</v>
      </c>
      <c r="B137">
        <v>202201</v>
      </c>
      <c r="C137">
        <v>0</v>
      </c>
      <c r="D137">
        <f ca="1">RANDBETWEEN(10,80)</f>
        <v>25</v>
      </c>
      <c r="E137" t="s">
        <v>53</v>
      </c>
      <c r="F137">
        <f ca="1">RANDBETWEEN(0,6)</f>
        <v>0</v>
      </c>
      <c r="G137">
        <f ca="1">IF(AND(F137&gt;0,RAND()&gt;0.5),RANDBETWEEN(500,1000),0)</f>
        <v>0</v>
      </c>
      <c r="H137">
        <f ca="1">RANDBETWEEN(5,20)</f>
        <v>7</v>
      </c>
    </row>
    <row r="138" spans="1:8" x14ac:dyDescent="0.35">
      <c r="A138" t="s">
        <v>61</v>
      </c>
      <c r="B138">
        <v>202202</v>
      </c>
      <c r="C138">
        <v>0</v>
      </c>
      <c r="D138">
        <f t="shared" ref="D138:D146" ca="1" si="39">RANDBETWEEN(10,80)</f>
        <v>40</v>
      </c>
      <c r="E138" t="s">
        <v>53</v>
      </c>
      <c r="F138">
        <f t="shared" ca="1" si="34"/>
        <v>5</v>
      </c>
      <c r="G138">
        <f t="shared" ca="1" si="35"/>
        <v>842</v>
      </c>
      <c r="H138">
        <f t="shared" ca="1" si="36"/>
        <v>18</v>
      </c>
    </row>
    <row r="139" spans="1:8" x14ac:dyDescent="0.35">
      <c r="A139" t="s">
        <v>61</v>
      </c>
      <c r="B139">
        <v>202203</v>
      </c>
      <c r="C139">
        <v>0</v>
      </c>
      <c r="D139">
        <f t="shared" ca="1" si="39"/>
        <v>46</v>
      </c>
      <c r="E139" t="s">
        <v>53</v>
      </c>
      <c r="F139">
        <f t="shared" ca="1" si="34"/>
        <v>6</v>
      </c>
      <c r="G139">
        <f t="shared" ca="1" si="35"/>
        <v>778</v>
      </c>
      <c r="H139">
        <f t="shared" ca="1" si="36"/>
        <v>7</v>
      </c>
    </row>
    <row r="140" spans="1:8" x14ac:dyDescent="0.35">
      <c r="A140" t="s">
        <v>61</v>
      </c>
      <c r="B140">
        <v>202204</v>
      </c>
      <c r="C140">
        <v>0</v>
      </c>
      <c r="D140">
        <f t="shared" ca="1" si="39"/>
        <v>43</v>
      </c>
      <c r="E140" t="s">
        <v>53</v>
      </c>
      <c r="F140">
        <f t="shared" ca="1" si="34"/>
        <v>6</v>
      </c>
      <c r="G140">
        <f t="shared" ca="1" si="35"/>
        <v>0</v>
      </c>
      <c r="H140">
        <f t="shared" ca="1" si="36"/>
        <v>18</v>
      </c>
    </row>
    <row r="141" spans="1:8" x14ac:dyDescent="0.35">
      <c r="A141" t="s">
        <v>61</v>
      </c>
      <c r="B141">
        <v>202205</v>
      </c>
      <c r="C141">
        <v>0</v>
      </c>
      <c r="D141">
        <f t="shared" ca="1" si="39"/>
        <v>70</v>
      </c>
      <c r="E141" t="s">
        <v>53</v>
      </c>
      <c r="F141">
        <f t="shared" ca="1" si="34"/>
        <v>2</v>
      </c>
      <c r="G141">
        <f t="shared" ca="1" si="35"/>
        <v>0</v>
      </c>
      <c r="H141">
        <f t="shared" ca="1" si="36"/>
        <v>5</v>
      </c>
    </row>
    <row r="142" spans="1:8" x14ac:dyDescent="0.35">
      <c r="A142" t="s">
        <v>61</v>
      </c>
      <c r="B142">
        <v>202206</v>
      </c>
      <c r="C142">
        <v>0</v>
      </c>
      <c r="D142">
        <f t="shared" ca="1" si="39"/>
        <v>55</v>
      </c>
      <c r="E142" t="s">
        <v>53</v>
      </c>
      <c r="F142">
        <f t="shared" ca="1" si="34"/>
        <v>1</v>
      </c>
      <c r="G142">
        <f t="shared" ca="1" si="35"/>
        <v>0</v>
      </c>
      <c r="H142">
        <f t="shared" ca="1" si="36"/>
        <v>16</v>
      </c>
    </row>
    <row r="143" spans="1:8" x14ac:dyDescent="0.35">
      <c r="A143" t="s">
        <v>61</v>
      </c>
      <c r="B143">
        <v>202207</v>
      </c>
      <c r="C143">
        <v>0</v>
      </c>
      <c r="D143">
        <f t="shared" ca="1" si="39"/>
        <v>54</v>
      </c>
      <c r="E143" t="s">
        <v>53</v>
      </c>
      <c r="F143">
        <f t="shared" ca="1" si="34"/>
        <v>1</v>
      </c>
      <c r="G143">
        <f t="shared" ca="1" si="35"/>
        <v>897</v>
      </c>
      <c r="H143">
        <f t="shared" ca="1" si="36"/>
        <v>15</v>
      </c>
    </row>
    <row r="144" spans="1:8" x14ac:dyDescent="0.35">
      <c r="A144" t="s">
        <v>61</v>
      </c>
      <c r="B144">
        <v>202208</v>
      </c>
      <c r="C144">
        <v>0</v>
      </c>
      <c r="D144">
        <f t="shared" ca="1" si="39"/>
        <v>30</v>
      </c>
      <c r="E144" t="s">
        <v>53</v>
      </c>
      <c r="F144">
        <f t="shared" ca="1" si="34"/>
        <v>3</v>
      </c>
      <c r="G144">
        <f t="shared" ca="1" si="35"/>
        <v>0</v>
      </c>
      <c r="H144">
        <f t="shared" ca="1" si="36"/>
        <v>19</v>
      </c>
    </row>
    <row r="145" spans="1:8" x14ac:dyDescent="0.35">
      <c r="A145" t="s">
        <v>61</v>
      </c>
      <c r="B145">
        <v>202209</v>
      </c>
      <c r="C145">
        <v>0</v>
      </c>
      <c r="D145">
        <f t="shared" ca="1" si="39"/>
        <v>12</v>
      </c>
      <c r="E145" t="s">
        <v>53</v>
      </c>
      <c r="F145">
        <f t="shared" ca="1" si="34"/>
        <v>3</v>
      </c>
      <c r="G145">
        <f t="shared" ca="1" si="35"/>
        <v>846</v>
      </c>
      <c r="H145">
        <f t="shared" ca="1" si="36"/>
        <v>13</v>
      </c>
    </row>
    <row r="146" spans="1:8" x14ac:dyDescent="0.35">
      <c r="A146" t="s">
        <v>61</v>
      </c>
      <c r="B146">
        <v>202210</v>
      </c>
      <c r="C146">
        <v>0</v>
      </c>
      <c r="D146">
        <f t="shared" ca="1" si="39"/>
        <v>53</v>
      </c>
      <c r="E146" t="s">
        <v>53</v>
      </c>
      <c r="F146">
        <f t="shared" ca="1" si="34"/>
        <v>6</v>
      </c>
      <c r="G146">
        <f t="shared" ca="1" si="35"/>
        <v>0</v>
      </c>
      <c r="H146">
        <f t="shared" ca="1" si="36"/>
        <v>15</v>
      </c>
    </row>
    <row r="147" spans="1:8" x14ac:dyDescent="0.35">
      <c r="A147" t="s">
        <v>61</v>
      </c>
      <c r="B147">
        <v>202211</v>
      </c>
      <c r="C147" s="10">
        <v>0</v>
      </c>
      <c r="D147" s="11">
        <f ca="1">ROUND(RANDBETWEEN(10,80)*1,0)</f>
        <v>30</v>
      </c>
      <c r="E147" t="s">
        <v>53</v>
      </c>
      <c r="F147">
        <f t="shared" ca="1" si="34"/>
        <v>5</v>
      </c>
      <c r="G147">
        <f t="shared" ca="1" si="35"/>
        <v>0</v>
      </c>
      <c r="H147">
        <f t="shared" ca="1" si="36"/>
        <v>9</v>
      </c>
    </row>
    <row r="148" spans="1:8" x14ac:dyDescent="0.35">
      <c r="A148" t="s">
        <v>61</v>
      </c>
      <c r="B148">
        <v>202212</v>
      </c>
      <c r="C148">
        <v>0</v>
      </c>
      <c r="D148" s="11">
        <f t="shared" ref="D148:D151" ca="1" si="40">ROUND(RANDBETWEEN(10,80)*1,0)</f>
        <v>29</v>
      </c>
      <c r="E148" t="s">
        <v>53</v>
      </c>
      <c r="F148">
        <f t="shared" ca="1" si="34"/>
        <v>3</v>
      </c>
      <c r="G148">
        <f t="shared" ca="1" si="35"/>
        <v>0</v>
      </c>
      <c r="H148">
        <f t="shared" ca="1" si="36"/>
        <v>10</v>
      </c>
    </row>
    <row r="149" spans="1:8" x14ac:dyDescent="0.35">
      <c r="A149" t="s">
        <v>61</v>
      </c>
      <c r="B149">
        <v>202301</v>
      </c>
      <c r="C149">
        <v>0</v>
      </c>
      <c r="D149" s="11">
        <f t="shared" ca="1" si="40"/>
        <v>75</v>
      </c>
      <c r="E149" t="s">
        <v>53</v>
      </c>
      <c r="F149">
        <f t="shared" ca="1" si="34"/>
        <v>6</v>
      </c>
      <c r="G149">
        <f t="shared" ca="1" si="35"/>
        <v>0</v>
      </c>
      <c r="H149">
        <f t="shared" ca="1" si="36"/>
        <v>13</v>
      </c>
    </row>
    <row r="150" spans="1:8" x14ac:dyDescent="0.35">
      <c r="A150" t="s">
        <v>61</v>
      </c>
      <c r="B150">
        <v>202302</v>
      </c>
      <c r="C150">
        <v>0</v>
      </c>
      <c r="D150" s="11">
        <f t="shared" ca="1" si="40"/>
        <v>57</v>
      </c>
      <c r="E150" t="s">
        <v>53</v>
      </c>
      <c r="F150">
        <f t="shared" ca="1" si="34"/>
        <v>1</v>
      </c>
      <c r="G150">
        <f t="shared" ca="1" si="35"/>
        <v>0</v>
      </c>
      <c r="H150">
        <f t="shared" ca="1" si="36"/>
        <v>8</v>
      </c>
    </row>
    <row r="151" spans="1:8" x14ac:dyDescent="0.35">
      <c r="A151" s="7" t="s">
        <v>61</v>
      </c>
      <c r="B151" s="7">
        <v>202303</v>
      </c>
      <c r="C151" s="7">
        <v>0</v>
      </c>
      <c r="D151" s="7">
        <f t="shared" ca="1" si="40"/>
        <v>61</v>
      </c>
      <c r="E151" s="7" t="s">
        <v>53</v>
      </c>
      <c r="F151" s="7">
        <f t="shared" ca="1" si="34"/>
        <v>1</v>
      </c>
      <c r="G151" s="7">
        <f t="shared" ca="1" si="35"/>
        <v>0</v>
      </c>
      <c r="H151" s="7">
        <f t="shared" ca="1" si="36"/>
        <v>8</v>
      </c>
    </row>
    <row r="152" spans="1:8" x14ac:dyDescent="0.35">
      <c r="A152" t="s">
        <v>62</v>
      </c>
      <c r="B152">
        <v>202201</v>
      </c>
      <c r="C152">
        <v>0</v>
      </c>
      <c r="D152">
        <f ca="1">RANDBETWEEN(10,80)</f>
        <v>55</v>
      </c>
      <c r="E152" t="s">
        <v>53</v>
      </c>
      <c r="F152">
        <f ca="1">RANDBETWEEN(0,6)</f>
        <v>3</v>
      </c>
      <c r="G152">
        <f ca="1">IF(AND(F152&gt;0,RAND()&gt;0.5),RANDBETWEEN(500,1000),0)</f>
        <v>0</v>
      </c>
      <c r="H152">
        <f ca="1">RANDBETWEEN(5,20)</f>
        <v>12</v>
      </c>
    </row>
    <row r="153" spans="1:8" x14ac:dyDescent="0.35">
      <c r="A153" t="s">
        <v>62</v>
      </c>
      <c r="B153">
        <v>202202</v>
      </c>
      <c r="C153">
        <v>0</v>
      </c>
      <c r="D153">
        <f t="shared" ref="D153:D161" ca="1" si="41">RANDBETWEEN(10,80)</f>
        <v>78</v>
      </c>
      <c r="E153" t="s">
        <v>53</v>
      </c>
      <c r="F153">
        <f t="shared" ca="1" si="34"/>
        <v>0</v>
      </c>
      <c r="G153">
        <f t="shared" ca="1" si="35"/>
        <v>0</v>
      </c>
      <c r="H153">
        <f t="shared" ca="1" si="36"/>
        <v>6</v>
      </c>
    </row>
    <row r="154" spans="1:8" x14ac:dyDescent="0.35">
      <c r="A154" t="s">
        <v>62</v>
      </c>
      <c r="B154">
        <v>202203</v>
      </c>
      <c r="C154">
        <v>0</v>
      </c>
      <c r="D154">
        <f t="shared" ca="1" si="41"/>
        <v>41</v>
      </c>
      <c r="E154" t="s">
        <v>53</v>
      </c>
      <c r="F154">
        <f t="shared" ca="1" si="34"/>
        <v>6</v>
      </c>
      <c r="G154">
        <f t="shared" ca="1" si="35"/>
        <v>646</v>
      </c>
      <c r="H154">
        <f t="shared" ca="1" si="36"/>
        <v>17</v>
      </c>
    </row>
    <row r="155" spans="1:8" x14ac:dyDescent="0.35">
      <c r="A155" t="s">
        <v>62</v>
      </c>
      <c r="B155">
        <v>202204</v>
      </c>
      <c r="C155">
        <v>0</v>
      </c>
      <c r="D155">
        <f t="shared" ca="1" si="41"/>
        <v>25</v>
      </c>
      <c r="E155" t="s">
        <v>53</v>
      </c>
      <c r="F155">
        <f t="shared" ca="1" si="34"/>
        <v>0</v>
      </c>
      <c r="G155">
        <f t="shared" ca="1" si="35"/>
        <v>0</v>
      </c>
      <c r="H155">
        <f t="shared" ca="1" si="36"/>
        <v>20</v>
      </c>
    </row>
    <row r="156" spans="1:8" x14ac:dyDescent="0.35">
      <c r="A156" t="s">
        <v>62</v>
      </c>
      <c r="B156">
        <v>202205</v>
      </c>
      <c r="C156">
        <v>0</v>
      </c>
      <c r="D156">
        <f t="shared" ca="1" si="41"/>
        <v>15</v>
      </c>
      <c r="E156" t="s">
        <v>53</v>
      </c>
      <c r="F156">
        <f t="shared" ca="1" si="34"/>
        <v>6</v>
      </c>
      <c r="G156">
        <f t="shared" ca="1" si="35"/>
        <v>0</v>
      </c>
      <c r="H156">
        <f t="shared" ca="1" si="36"/>
        <v>19</v>
      </c>
    </row>
    <row r="157" spans="1:8" x14ac:dyDescent="0.35">
      <c r="A157" t="s">
        <v>62</v>
      </c>
      <c r="B157">
        <v>202206</v>
      </c>
      <c r="C157">
        <v>0</v>
      </c>
      <c r="D157">
        <f t="shared" ca="1" si="41"/>
        <v>67</v>
      </c>
      <c r="E157" t="s">
        <v>53</v>
      </c>
      <c r="F157">
        <f t="shared" ca="1" si="34"/>
        <v>2</v>
      </c>
      <c r="G157">
        <f t="shared" ca="1" si="35"/>
        <v>738</v>
      </c>
      <c r="H157">
        <f t="shared" ca="1" si="36"/>
        <v>19</v>
      </c>
    </row>
    <row r="158" spans="1:8" x14ac:dyDescent="0.35">
      <c r="A158" t="s">
        <v>62</v>
      </c>
      <c r="B158">
        <v>202207</v>
      </c>
      <c r="C158">
        <v>0</v>
      </c>
      <c r="D158">
        <f t="shared" ca="1" si="41"/>
        <v>79</v>
      </c>
      <c r="E158" t="s">
        <v>53</v>
      </c>
      <c r="F158">
        <f t="shared" ca="1" si="34"/>
        <v>2</v>
      </c>
      <c r="G158">
        <f t="shared" ca="1" si="35"/>
        <v>625</v>
      </c>
      <c r="H158">
        <f t="shared" ca="1" si="36"/>
        <v>6</v>
      </c>
    </row>
    <row r="159" spans="1:8" x14ac:dyDescent="0.35">
      <c r="A159" t="s">
        <v>62</v>
      </c>
      <c r="B159">
        <v>202208</v>
      </c>
      <c r="C159">
        <v>0</v>
      </c>
      <c r="D159">
        <f t="shared" ca="1" si="41"/>
        <v>32</v>
      </c>
      <c r="E159" t="s">
        <v>53</v>
      </c>
      <c r="F159">
        <f t="shared" ca="1" si="34"/>
        <v>3</v>
      </c>
      <c r="G159">
        <f t="shared" ca="1" si="35"/>
        <v>0</v>
      </c>
      <c r="H159">
        <f t="shared" ca="1" si="36"/>
        <v>8</v>
      </c>
    </row>
    <row r="160" spans="1:8" x14ac:dyDescent="0.35">
      <c r="A160" t="s">
        <v>62</v>
      </c>
      <c r="B160">
        <v>202209</v>
      </c>
      <c r="C160">
        <v>0</v>
      </c>
      <c r="D160">
        <f t="shared" ca="1" si="41"/>
        <v>41</v>
      </c>
      <c r="E160" t="s">
        <v>53</v>
      </c>
      <c r="F160">
        <f t="shared" ca="1" si="34"/>
        <v>1</v>
      </c>
      <c r="G160">
        <f t="shared" ca="1" si="35"/>
        <v>0</v>
      </c>
      <c r="H160">
        <f t="shared" ca="1" si="36"/>
        <v>8</v>
      </c>
    </row>
    <row r="161" spans="1:8" x14ac:dyDescent="0.35">
      <c r="A161" t="s">
        <v>62</v>
      </c>
      <c r="B161">
        <v>202210</v>
      </c>
      <c r="C161">
        <v>0</v>
      </c>
      <c r="D161">
        <f t="shared" ca="1" si="41"/>
        <v>33</v>
      </c>
      <c r="E161" t="s">
        <v>53</v>
      </c>
      <c r="F161">
        <f t="shared" ca="1" si="34"/>
        <v>6</v>
      </c>
      <c r="G161">
        <f t="shared" ca="1" si="35"/>
        <v>0</v>
      </c>
      <c r="H161">
        <f t="shared" ca="1" si="36"/>
        <v>17</v>
      </c>
    </row>
    <row r="162" spans="1:8" x14ac:dyDescent="0.35">
      <c r="A162" t="s">
        <v>62</v>
      </c>
      <c r="B162">
        <v>202211</v>
      </c>
      <c r="C162" s="10">
        <v>0</v>
      </c>
      <c r="D162" s="11">
        <f ca="1">ROUND(RANDBETWEEN(10,80)*1,0)</f>
        <v>19</v>
      </c>
      <c r="E162" t="s">
        <v>53</v>
      </c>
      <c r="F162">
        <f t="shared" ca="1" si="34"/>
        <v>6</v>
      </c>
      <c r="G162">
        <f t="shared" ca="1" si="35"/>
        <v>805</v>
      </c>
      <c r="H162">
        <f t="shared" ca="1" si="36"/>
        <v>11</v>
      </c>
    </row>
    <row r="163" spans="1:8" x14ac:dyDescent="0.35">
      <c r="A163" t="s">
        <v>62</v>
      </c>
      <c r="B163">
        <v>202212</v>
      </c>
      <c r="C163">
        <v>0</v>
      </c>
      <c r="D163" s="11">
        <f t="shared" ref="D163:D166" ca="1" si="42">ROUND(RANDBETWEEN(10,80)*1,0)</f>
        <v>18</v>
      </c>
      <c r="E163" t="s">
        <v>53</v>
      </c>
      <c r="F163">
        <f t="shared" ca="1" si="34"/>
        <v>0</v>
      </c>
      <c r="G163">
        <f t="shared" ca="1" si="35"/>
        <v>0</v>
      </c>
      <c r="H163">
        <f t="shared" ca="1" si="36"/>
        <v>14</v>
      </c>
    </row>
    <row r="164" spans="1:8" x14ac:dyDescent="0.35">
      <c r="A164" t="s">
        <v>62</v>
      </c>
      <c r="B164">
        <v>202301</v>
      </c>
      <c r="C164">
        <v>0</v>
      </c>
      <c r="D164" s="11">
        <f t="shared" ca="1" si="42"/>
        <v>64</v>
      </c>
      <c r="E164" t="s">
        <v>53</v>
      </c>
      <c r="F164">
        <f t="shared" ca="1" si="34"/>
        <v>1</v>
      </c>
      <c r="G164">
        <f t="shared" ca="1" si="35"/>
        <v>860</v>
      </c>
      <c r="H164">
        <f t="shared" ca="1" si="36"/>
        <v>9</v>
      </c>
    </row>
    <row r="165" spans="1:8" x14ac:dyDescent="0.35">
      <c r="A165" t="s">
        <v>62</v>
      </c>
      <c r="B165">
        <v>202302</v>
      </c>
      <c r="C165">
        <v>0</v>
      </c>
      <c r="D165" s="11">
        <f t="shared" ca="1" si="42"/>
        <v>52</v>
      </c>
      <c r="E165" t="s">
        <v>53</v>
      </c>
      <c r="F165">
        <f t="shared" ca="1" si="34"/>
        <v>6</v>
      </c>
      <c r="G165">
        <f t="shared" ca="1" si="35"/>
        <v>0</v>
      </c>
      <c r="H165">
        <f t="shared" ca="1" si="36"/>
        <v>18</v>
      </c>
    </row>
    <row r="166" spans="1:8" x14ac:dyDescent="0.35">
      <c r="A166" s="7" t="s">
        <v>62</v>
      </c>
      <c r="B166" s="7">
        <v>202303</v>
      </c>
      <c r="C166" s="7">
        <v>0</v>
      </c>
      <c r="D166" s="7">
        <f t="shared" ca="1" si="42"/>
        <v>24</v>
      </c>
      <c r="E166" s="7" t="s">
        <v>53</v>
      </c>
      <c r="F166" s="7">
        <f t="shared" ca="1" si="34"/>
        <v>0</v>
      </c>
      <c r="G166" s="7">
        <f t="shared" ca="1" si="35"/>
        <v>0</v>
      </c>
      <c r="H166" s="7">
        <f t="shared" ca="1" si="36"/>
        <v>15</v>
      </c>
    </row>
    <row r="167" spans="1:8" x14ac:dyDescent="0.35">
      <c r="A167" t="s">
        <v>63</v>
      </c>
      <c r="B167">
        <v>202201</v>
      </c>
      <c r="C167">
        <v>0</v>
      </c>
      <c r="D167">
        <f ca="1">RANDBETWEEN(10,80)</f>
        <v>41</v>
      </c>
      <c r="E167" t="s">
        <v>53</v>
      </c>
      <c r="F167">
        <f ca="1">RANDBETWEEN(0,6)</f>
        <v>2</v>
      </c>
      <c r="G167">
        <f ca="1">IF(AND(F167&gt;0,RAND()&gt;0.5),RANDBETWEEN(500,1000),0)</f>
        <v>0</v>
      </c>
      <c r="H167">
        <f ca="1">RANDBETWEEN(5,20)</f>
        <v>7</v>
      </c>
    </row>
    <row r="168" spans="1:8" x14ac:dyDescent="0.35">
      <c r="A168" t="s">
        <v>63</v>
      </c>
      <c r="B168">
        <v>202202</v>
      </c>
      <c r="C168">
        <v>0</v>
      </c>
      <c r="D168">
        <f t="shared" ref="D168:D176" ca="1" si="43">RANDBETWEEN(10,80)</f>
        <v>61</v>
      </c>
      <c r="E168" t="s">
        <v>53</v>
      </c>
      <c r="F168">
        <f t="shared" ca="1" si="34"/>
        <v>3</v>
      </c>
      <c r="G168">
        <f t="shared" ca="1" si="35"/>
        <v>0</v>
      </c>
      <c r="H168">
        <f t="shared" ca="1" si="36"/>
        <v>13</v>
      </c>
    </row>
    <row r="169" spans="1:8" x14ac:dyDescent="0.35">
      <c r="A169" t="s">
        <v>63</v>
      </c>
      <c r="B169">
        <v>202203</v>
      </c>
      <c r="C169">
        <v>0</v>
      </c>
      <c r="D169">
        <f t="shared" ca="1" si="43"/>
        <v>54</v>
      </c>
      <c r="E169" t="s">
        <v>53</v>
      </c>
      <c r="F169">
        <f t="shared" ca="1" si="34"/>
        <v>6</v>
      </c>
      <c r="G169">
        <f t="shared" ca="1" si="35"/>
        <v>509</v>
      </c>
      <c r="H169">
        <f t="shared" ca="1" si="36"/>
        <v>18</v>
      </c>
    </row>
    <row r="170" spans="1:8" x14ac:dyDescent="0.35">
      <c r="A170" t="s">
        <v>63</v>
      </c>
      <c r="B170">
        <v>202204</v>
      </c>
      <c r="C170">
        <v>0</v>
      </c>
      <c r="D170">
        <f t="shared" ca="1" si="43"/>
        <v>53</v>
      </c>
      <c r="E170" t="s">
        <v>53</v>
      </c>
      <c r="F170">
        <f t="shared" ca="1" si="34"/>
        <v>3</v>
      </c>
      <c r="G170">
        <f t="shared" ca="1" si="35"/>
        <v>0</v>
      </c>
      <c r="H170">
        <f t="shared" ca="1" si="36"/>
        <v>13</v>
      </c>
    </row>
    <row r="171" spans="1:8" x14ac:dyDescent="0.35">
      <c r="A171" t="s">
        <v>63</v>
      </c>
      <c r="B171">
        <v>202205</v>
      </c>
      <c r="C171">
        <v>0</v>
      </c>
      <c r="D171">
        <f t="shared" ca="1" si="43"/>
        <v>78</v>
      </c>
      <c r="E171" t="s">
        <v>53</v>
      </c>
      <c r="F171">
        <f t="shared" ca="1" si="34"/>
        <v>2</v>
      </c>
      <c r="G171">
        <f t="shared" ca="1" si="35"/>
        <v>762</v>
      </c>
      <c r="H171">
        <f t="shared" ca="1" si="36"/>
        <v>8</v>
      </c>
    </row>
    <row r="172" spans="1:8" x14ac:dyDescent="0.35">
      <c r="A172" t="s">
        <v>63</v>
      </c>
      <c r="B172">
        <v>202206</v>
      </c>
      <c r="C172">
        <v>0</v>
      </c>
      <c r="D172">
        <f t="shared" ca="1" si="43"/>
        <v>20</v>
      </c>
      <c r="E172" t="s">
        <v>53</v>
      </c>
      <c r="F172">
        <f t="shared" ref="F172:F181" ca="1" si="44">RANDBETWEEN(0,6)</f>
        <v>1</v>
      </c>
      <c r="G172">
        <f t="shared" ref="G172:G181" ca="1" si="45">IF(AND(F172&gt;0,RAND()&gt;0.5),RANDBETWEEN(500,1000),0)</f>
        <v>737</v>
      </c>
      <c r="H172">
        <f t="shared" ref="H172:H181" ca="1" si="46">RANDBETWEEN(5,20)</f>
        <v>7</v>
      </c>
    </row>
    <row r="173" spans="1:8" x14ac:dyDescent="0.35">
      <c r="A173" t="s">
        <v>63</v>
      </c>
      <c r="B173">
        <v>202207</v>
      </c>
      <c r="C173">
        <v>0</v>
      </c>
      <c r="D173">
        <f t="shared" ca="1" si="43"/>
        <v>38</v>
      </c>
      <c r="E173" t="s">
        <v>53</v>
      </c>
      <c r="F173">
        <f t="shared" ca="1" si="44"/>
        <v>3</v>
      </c>
      <c r="G173">
        <f t="shared" ca="1" si="45"/>
        <v>945</v>
      </c>
      <c r="H173">
        <f t="shared" ca="1" si="46"/>
        <v>18</v>
      </c>
    </row>
    <row r="174" spans="1:8" x14ac:dyDescent="0.35">
      <c r="A174" t="s">
        <v>63</v>
      </c>
      <c r="B174">
        <v>202208</v>
      </c>
      <c r="C174">
        <v>0</v>
      </c>
      <c r="D174">
        <f t="shared" ca="1" si="43"/>
        <v>46</v>
      </c>
      <c r="E174" t="s">
        <v>53</v>
      </c>
      <c r="F174">
        <f t="shared" ca="1" si="44"/>
        <v>0</v>
      </c>
      <c r="G174">
        <f t="shared" ca="1" si="45"/>
        <v>0</v>
      </c>
      <c r="H174">
        <f t="shared" ca="1" si="46"/>
        <v>7</v>
      </c>
    </row>
    <row r="175" spans="1:8" x14ac:dyDescent="0.35">
      <c r="A175" t="s">
        <v>63</v>
      </c>
      <c r="B175">
        <v>202209</v>
      </c>
      <c r="C175">
        <v>0</v>
      </c>
      <c r="D175">
        <f t="shared" ca="1" si="43"/>
        <v>77</v>
      </c>
      <c r="E175" t="s">
        <v>53</v>
      </c>
      <c r="F175">
        <f t="shared" ca="1" si="44"/>
        <v>5</v>
      </c>
      <c r="G175">
        <f t="shared" ca="1" si="45"/>
        <v>0</v>
      </c>
      <c r="H175">
        <f t="shared" ca="1" si="46"/>
        <v>14</v>
      </c>
    </row>
    <row r="176" spans="1:8" x14ac:dyDescent="0.35">
      <c r="A176" t="s">
        <v>63</v>
      </c>
      <c r="B176">
        <v>202210</v>
      </c>
      <c r="C176">
        <v>0</v>
      </c>
      <c r="D176">
        <f t="shared" ca="1" si="43"/>
        <v>33</v>
      </c>
      <c r="E176" t="s">
        <v>53</v>
      </c>
      <c r="F176">
        <f t="shared" ca="1" si="44"/>
        <v>5</v>
      </c>
      <c r="G176">
        <f t="shared" ca="1" si="45"/>
        <v>554</v>
      </c>
      <c r="H176">
        <f t="shared" ca="1" si="46"/>
        <v>20</v>
      </c>
    </row>
    <row r="177" spans="1:8" x14ac:dyDescent="0.35">
      <c r="A177" t="s">
        <v>63</v>
      </c>
      <c r="B177">
        <v>202211</v>
      </c>
      <c r="C177" s="10">
        <v>0</v>
      </c>
      <c r="D177" s="11">
        <f ca="1">ROUND(RANDBETWEEN(10,80)*1,0)</f>
        <v>23</v>
      </c>
      <c r="E177" t="s">
        <v>53</v>
      </c>
      <c r="F177">
        <f t="shared" ca="1" si="44"/>
        <v>6</v>
      </c>
      <c r="G177">
        <f t="shared" ca="1" si="45"/>
        <v>565</v>
      </c>
      <c r="H177">
        <f t="shared" ca="1" si="46"/>
        <v>5</v>
      </c>
    </row>
    <row r="178" spans="1:8" x14ac:dyDescent="0.35">
      <c r="A178" t="s">
        <v>63</v>
      </c>
      <c r="B178">
        <v>202212</v>
      </c>
      <c r="C178">
        <v>0</v>
      </c>
      <c r="D178" s="11">
        <f t="shared" ref="D178:D181" ca="1" si="47">ROUND(RANDBETWEEN(10,80)*1,0)</f>
        <v>13</v>
      </c>
      <c r="E178" t="s">
        <v>53</v>
      </c>
      <c r="F178">
        <f t="shared" ca="1" si="44"/>
        <v>4</v>
      </c>
      <c r="G178">
        <f t="shared" ca="1" si="45"/>
        <v>0</v>
      </c>
      <c r="H178">
        <f t="shared" ca="1" si="46"/>
        <v>10</v>
      </c>
    </row>
    <row r="179" spans="1:8" x14ac:dyDescent="0.35">
      <c r="A179" t="s">
        <v>63</v>
      </c>
      <c r="B179">
        <v>202301</v>
      </c>
      <c r="C179">
        <v>0</v>
      </c>
      <c r="D179" s="11">
        <f t="shared" ca="1" si="47"/>
        <v>31</v>
      </c>
      <c r="E179" t="s">
        <v>53</v>
      </c>
      <c r="F179">
        <f t="shared" ca="1" si="44"/>
        <v>3</v>
      </c>
      <c r="G179">
        <f t="shared" ca="1" si="45"/>
        <v>0</v>
      </c>
      <c r="H179">
        <f t="shared" ca="1" si="46"/>
        <v>10</v>
      </c>
    </row>
    <row r="180" spans="1:8" x14ac:dyDescent="0.35">
      <c r="A180" t="s">
        <v>63</v>
      </c>
      <c r="B180">
        <v>202302</v>
      </c>
      <c r="C180">
        <v>0</v>
      </c>
      <c r="D180" s="11">
        <f t="shared" ca="1" si="47"/>
        <v>73</v>
      </c>
      <c r="E180" t="s">
        <v>53</v>
      </c>
      <c r="F180">
        <f t="shared" ca="1" si="44"/>
        <v>5</v>
      </c>
      <c r="G180">
        <f t="shared" ca="1" si="45"/>
        <v>672</v>
      </c>
      <c r="H180">
        <f t="shared" ca="1" si="46"/>
        <v>9</v>
      </c>
    </row>
    <row r="181" spans="1:8" x14ac:dyDescent="0.35">
      <c r="A181" s="7" t="s">
        <v>63</v>
      </c>
      <c r="B181" s="7">
        <v>202303</v>
      </c>
      <c r="C181" s="7">
        <v>0</v>
      </c>
      <c r="D181" s="7">
        <f t="shared" ca="1" si="47"/>
        <v>26</v>
      </c>
      <c r="E181" s="7" t="s">
        <v>53</v>
      </c>
      <c r="F181" s="7">
        <f t="shared" ca="1" si="44"/>
        <v>6</v>
      </c>
      <c r="G181" s="7">
        <f t="shared" ca="1" si="45"/>
        <v>954</v>
      </c>
      <c r="H181" s="7">
        <f t="shared" ca="1" si="46"/>
        <v>9</v>
      </c>
    </row>
  </sheetData>
  <phoneticPr fontId="4" type="noConversion"/>
  <pageMargins left="0.7" right="0.7" top="0.75" bottom="0.75" header="0.3" footer="0.3"/>
  <pageSetup orientation="portrait" r:id="rId1"/>
  <headerFooter>
    <oddHeader>&amp;L&amp;"Calibri"&amp;12&amp;K8E6A00Confidential&amp;1#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4395-0944-46CC-8630-20ABFDCB995E}">
  <dimension ref="A1:E23"/>
  <sheetViews>
    <sheetView topLeftCell="A12" workbookViewId="0">
      <selection activeCell="D26" sqref="D26"/>
    </sheetView>
  </sheetViews>
  <sheetFormatPr defaultRowHeight="15.5" x14ac:dyDescent="0.35"/>
  <cols>
    <col min="1" max="1" width="30.1796875" style="27" customWidth="1"/>
    <col min="2" max="2" width="18.36328125" style="27" customWidth="1"/>
    <col min="3" max="3" width="17" style="27" customWidth="1"/>
    <col min="4" max="4" width="18.90625" style="27" customWidth="1"/>
    <col min="5" max="5" width="26.81640625" style="27" customWidth="1"/>
    <col min="6" max="16384" width="8.7265625" style="27"/>
  </cols>
  <sheetData>
    <row r="1" spans="1:5" ht="18" thickBot="1" x14ac:dyDescent="0.4">
      <c r="A1" s="26" t="s">
        <v>115</v>
      </c>
      <c r="B1" s="26" t="s">
        <v>116</v>
      </c>
      <c r="C1" s="26" t="s">
        <v>117</v>
      </c>
      <c r="D1" s="26" t="s">
        <v>118</v>
      </c>
      <c r="E1" s="26" t="s">
        <v>119</v>
      </c>
    </row>
    <row r="2" spans="1:5" ht="18" thickBot="1" x14ac:dyDescent="0.4">
      <c r="A2" s="28">
        <v>2310</v>
      </c>
      <c r="B2" s="28">
        <v>2</v>
      </c>
      <c r="C2" s="28">
        <v>2</v>
      </c>
      <c r="D2" s="28">
        <v>20</v>
      </c>
      <c r="E2" s="29">
        <v>142000</v>
      </c>
    </row>
    <row r="3" spans="1:5" ht="18" thickBot="1" x14ac:dyDescent="0.4">
      <c r="A3" s="28">
        <v>2333</v>
      </c>
      <c r="B3" s="28">
        <v>2</v>
      </c>
      <c r="C3" s="28">
        <v>2</v>
      </c>
      <c r="D3" s="28">
        <v>12</v>
      </c>
      <c r="E3" s="29">
        <v>144000</v>
      </c>
    </row>
    <row r="4" spans="1:5" ht="18" thickBot="1" x14ac:dyDescent="0.4">
      <c r="A4" s="28">
        <v>2356</v>
      </c>
      <c r="B4" s="28">
        <v>3</v>
      </c>
      <c r="C4" s="28">
        <v>1.5</v>
      </c>
      <c r="D4" s="28">
        <v>33</v>
      </c>
      <c r="E4" s="29">
        <v>151000</v>
      </c>
    </row>
    <row r="5" spans="1:5" ht="18" thickBot="1" x14ac:dyDescent="0.4">
      <c r="A5" s="28">
        <v>2379</v>
      </c>
      <c r="B5" s="28">
        <v>3</v>
      </c>
      <c r="C5" s="28">
        <v>2</v>
      </c>
      <c r="D5" s="28">
        <v>43</v>
      </c>
      <c r="E5" s="29">
        <v>150000</v>
      </c>
    </row>
    <row r="6" spans="1:5" ht="18" thickBot="1" x14ac:dyDescent="0.4">
      <c r="A6" s="28">
        <v>2402</v>
      </c>
      <c r="B6" s="28">
        <v>2</v>
      </c>
      <c r="C6" s="28">
        <v>3</v>
      </c>
      <c r="D6" s="28">
        <v>53</v>
      </c>
      <c r="E6" s="29">
        <v>139000</v>
      </c>
    </row>
    <row r="7" spans="1:5" ht="18" thickBot="1" x14ac:dyDescent="0.4">
      <c r="A7" s="28">
        <v>2425</v>
      </c>
      <c r="B7" s="28">
        <v>4</v>
      </c>
      <c r="C7" s="28">
        <v>2</v>
      </c>
      <c r="D7" s="28">
        <v>23</v>
      </c>
      <c r="E7" s="29">
        <v>169000</v>
      </c>
    </row>
    <row r="8" spans="1:5" ht="18" thickBot="1" x14ac:dyDescent="0.4">
      <c r="A8" s="28">
        <v>2448</v>
      </c>
      <c r="B8" s="28">
        <v>2</v>
      </c>
      <c r="C8" s="28">
        <v>1.5</v>
      </c>
      <c r="D8" s="28">
        <v>99</v>
      </c>
      <c r="E8" s="29">
        <v>126000</v>
      </c>
    </row>
    <row r="9" spans="1:5" ht="18" thickBot="1" x14ac:dyDescent="0.4">
      <c r="A9" s="28">
        <v>2471</v>
      </c>
      <c r="B9" s="28">
        <v>2</v>
      </c>
      <c r="C9" s="28">
        <v>2</v>
      </c>
      <c r="D9" s="28">
        <v>34</v>
      </c>
      <c r="E9" s="29">
        <v>142900</v>
      </c>
    </row>
    <row r="10" spans="1:5" ht="18" thickBot="1" x14ac:dyDescent="0.4">
      <c r="A10" s="28">
        <v>2494</v>
      </c>
      <c r="B10" s="28">
        <v>3</v>
      </c>
      <c r="C10" s="28">
        <v>3</v>
      </c>
      <c r="D10" s="28">
        <v>23</v>
      </c>
      <c r="E10" s="29">
        <v>163000</v>
      </c>
    </row>
    <row r="11" spans="1:5" ht="18" thickBot="1" x14ac:dyDescent="0.4">
      <c r="A11" s="28">
        <v>2517</v>
      </c>
      <c r="B11" s="28">
        <v>4</v>
      </c>
      <c r="C11" s="28">
        <v>4</v>
      </c>
      <c r="D11" s="28">
        <v>55</v>
      </c>
      <c r="E11" s="29">
        <v>169000</v>
      </c>
    </row>
    <row r="12" spans="1:5" ht="18" thickBot="1" x14ac:dyDescent="0.4">
      <c r="A12" s="28">
        <v>2540</v>
      </c>
      <c r="B12" s="28">
        <v>2</v>
      </c>
      <c r="C12" s="28">
        <v>3</v>
      </c>
      <c r="D12" s="28">
        <v>22</v>
      </c>
      <c r="E12" s="29">
        <v>149000</v>
      </c>
    </row>
    <row r="13" spans="1:5" ht="18" thickBot="1" x14ac:dyDescent="0.4">
      <c r="A13" s="28">
        <v>-234.23716450000001</v>
      </c>
      <c r="B13" s="30"/>
      <c r="C13" s="30"/>
      <c r="D13" s="30"/>
      <c r="E13" s="30"/>
    </row>
    <row r="14" spans="1:5" ht="18" thickBot="1" x14ac:dyDescent="0.4">
      <c r="A14" s="28">
        <v>13.26801148</v>
      </c>
      <c r="B14" s="30"/>
      <c r="C14" s="30"/>
      <c r="D14" s="30"/>
      <c r="E14" s="30"/>
    </row>
    <row r="15" spans="1:5" ht="18" thickBot="1" x14ac:dyDescent="0.4">
      <c r="A15" s="28">
        <v>0.99674799300000005</v>
      </c>
      <c r="B15" s="30"/>
      <c r="C15" s="30"/>
      <c r="D15" s="30"/>
      <c r="E15" s="30"/>
    </row>
    <row r="16" spans="1:5" ht="18" thickBot="1" x14ac:dyDescent="0.4">
      <c r="A16" s="28">
        <v>459.75367419999998</v>
      </c>
      <c r="B16" s="30"/>
      <c r="C16" s="30"/>
      <c r="D16" s="30"/>
      <c r="E16" s="30"/>
    </row>
    <row r="17" spans="1:5" ht="18" thickBot="1" x14ac:dyDescent="0.4">
      <c r="A17" s="28">
        <v>1732393319</v>
      </c>
      <c r="B17" s="30"/>
      <c r="C17" s="30"/>
      <c r="D17" s="30"/>
      <c r="E17" s="30"/>
    </row>
    <row r="18" spans="1:5" ht="35.5" thickBot="1" x14ac:dyDescent="0.4">
      <c r="A18" s="31" t="s">
        <v>120</v>
      </c>
      <c r="B18" s="30"/>
      <c r="C18" s="30"/>
      <c r="D18" s="32"/>
      <c r="E18" s="32"/>
    </row>
    <row r="19" spans="1:5" ht="18" thickBot="1" x14ac:dyDescent="0.4">
      <c r="A19" s="28" cm="1">
        <f t="array" ref="A19:E23">LINEST(E2:E12,A2:D12,TRUE,TRUE)</f>
        <v>-234.23716447120248</v>
      </c>
      <c r="B19" s="33">
        <v>2553.2106603915386</v>
      </c>
      <c r="C19" s="33">
        <v>12529.76816708675</v>
      </c>
      <c r="D19" s="33">
        <v>27.641387366020282</v>
      </c>
      <c r="E19" s="33">
        <v>52317.83050729135</v>
      </c>
    </row>
    <row r="20" spans="1:5" x14ac:dyDescent="0.35">
      <c r="A20" s="27">
        <v>13.26801147550036</v>
      </c>
      <c r="B20" s="27">
        <v>530.66915193037812</v>
      </c>
      <c r="C20" s="27">
        <v>400.06683819395295</v>
      </c>
      <c r="D20" s="27">
        <v>5.429374041545314</v>
      </c>
      <c r="E20" s="27">
        <v>12237.361602862349</v>
      </c>
    </row>
    <row r="21" spans="1:5" x14ac:dyDescent="0.35">
      <c r="A21" s="27">
        <v>0.99674799338451003</v>
      </c>
      <c r="B21" s="27">
        <v>970.57846292850593</v>
      </c>
      <c r="C21" s="27" t="e">
        <v>#N/A</v>
      </c>
      <c r="D21" s="27" t="e">
        <v>#N/A</v>
      </c>
      <c r="E21" s="27" t="e">
        <v>#N/A</v>
      </c>
    </row>
    <row r="22" spans="1:5" x14ac:dyDescent="0.35">
      <c r="A22" s="27">
        <v>459.75367422539273</v>
      </c>
      <c r="B22" s="27">
        <v>6</v>
      </c>
      <c r="C22" s="27" t="e">
        <v>#N/A</v>
      </c>
      <c r="D22" s="27" t="e">
        <v>#N/A</v>
      </c>
      <c r="E22" s="27" t="e">
        <v>#N/A</v>
      </c>
    </row>
    <row r="23" spans="1:5" x14ac:dyDescent="0.35">
      <c r="A23" s="27">
        <v>1732393319.2292504</v>
      </c>
      <c r="B23" s="27">
        <v>5652135.3162039667</v>
      </c>
      <c r="C23" s="27" t="e">
        <v>#N/A</v>
      </c>
      <c r="D23" s="27" t="e">
        <v>#N/A</v>
      </c>
      <c r="E23" s="27" t="e">
        <v>#N/A</v>
      </c>
    </row>
  </sheetData>
  <pageMargins left="0.7" right="0.7" top="0.75" bottom="0.75" header="0.3" footer="0.3"/>
  <pageSetup orientation="portrait" r:id="rId1"/>
  <headerFooter>
    <oddHeader>&amp;L&amp;"Calibri"&amp;12&amp;K8E6A00Confidential&amp;1#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Definitions</vt:lpstr>
      <vt:lpstr>Calendar</vt:lpstr>
      <vt:lpstr>Data</vt:lpstr>
      <vt:lpstr>T1_Align</vt:lpstr>
      <vt:lpstr>T1_Match</vt:lpstr>
      <vt:lpstr>T2_Align</vt:lpstr>
      <vt:lpstr>T2_Match</vt:lpstr>
      <vt:lpstr>Lift</vt:lpstr>
      <vt:lpstr>Regression</vt:lpstr>
      <vt:lpstr>Charts</vt:lpstr>
      <vt:lpstr>Data Gen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Murugan, Senthil</dc:creator>
  <cp:lastModifiedBy>Murugan, Senthil</cp:lastModifiedBy>
  <dcterms:created xsi:type="dcterms:W3CDTF">2015-06-05T18:17:20Z</dcterms:created>
  <dcterms:modified xsi:type="dcterms:W3CDTF">2023-09-23T04:23:40Z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2023-09-22T07:14:55Z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fff85866-96fa-45b8-ab4d-ecfdcebae82a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