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cewind/senzing.git/aws-cloudformation-performance-testing/"/>
    </mc:Choice>
  </mc:AlternateContent>
  <xr:revisionPtr revIDLastSave="0" documentId="13_ncr:1_{1EED2F4F-A395-DB42-A961-F90DD6EF61C9}" xr6:coauthVersionLast="47" xr6:coauthVersionMax="47" xr10:uidLastSave="{00000000-0000-0000-0000-000000000000}"/>
  <bookViews>
    <workbookView xWindow="440" yWindow="500" windowWidth="34120" windowHeight="19700" xr2:uid="{83921CF5-0249-C341-948E-004987EBA171}"/>
  </bookViews>
  <sheets>
    <sheet name="Sheet1" sheetId="1" r:id="rId1"/>
  </sheets>
  <definedNames>
    <definedName name="_xlchart.v1.0" hidden="1">Sheet1!$B$38:$B$45</definedName>
    <definedName name="_xlchart.v1.1" hidden="1">Sheet1!$C$38:$C$45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13" i="1"/>
  <c r="L14" i="1"/>
  <c r="L15" i="1"/>
  <c r="L16" i="1"/>
  <c r="L17" i="1"/>
  <c r="L18" i="1"/>
  <c r="L19" i="1"/>
  <c r="L12" i="1"/>
  <c r="I24" i="1"/>
  <c r="I13" i="1"/>
  <c r="I14" i="1"/>
  <c r="I15" i="1"/>
  <c r="I16" i="1"/>
  <c r="I17" i="1"/>
  <c r="I18" i="1"/>
  <c r="I19" i="1"/>
  <c r="I12" i="1"/>
  <c r="D47" i="1"/>
  <c r="F24" i="1"/>
  <c r="G24" i="1" s="1"/>
  <c r="D46" i="1"/>
  <c r="D57" i="1"/>
  <c r="D58" i="1"/>
  <c r="D50" i="1"/>
  <c r="D51" i="1"/>
  <c r="D52" i="1"/>
  <c r="D53" i="1"/>
  <c r="D40" i="1"/>
  <c r="D41" i="1"/>
  <c r="D42" i="1"/>
  <c r="D43" i="1"/>
  <c r="D44" i="1"/>
  <c r="D45" i="1"/>
  <c r="D39" i="1"/>
  <c r="F19" i="1"/>
  <c r="G19" i="1" s="1"/>
  <c r="F18" i="1"/>
  <c r="G18" i="1" s="1"/>
  <c r="F17" i="1"/>
  <c r="G17" i="1" s="1"/>
  <c r="M24" i="1" l="1"/>
  <c r="M14" i="1"/>
  <c r="M13" i="1"/>
  <c r="M17" i="1"/>
  <c r="M15" i="1"/>
  <c r="M12" i="1"/>
  <c r="M19" i="1"/>
  <c r="M16" i="1"/>
  <c r="M18" i="1"/>
  <c r="F13" i="1"/>
  <c r="G13" i="1" s="1"/>
  <c r="F14" i="1"/>
  <c r="G14" i="1" s="1"/>
  <c r="F15" i="1"/>
  <c r="G15" i="1" s="1"/>
  <c r="F16" i="1"/>
  <c r="G16" i="1" s="1"/>
  <c r="F12" i="1"/>
  <c r="G12" i="1" s="1"/>
  <c r="E23" i="1"/>
  <c r="L23" i="1" s="1"/>
  <c r="F23" i="1" l="1"/>
  <c r="G23" i="1" s="1"/>
  <c r="I23" i="1"/>
  <c r="M23" i="1" s="1"/>
</calcChain>
</file>

<file path=xl/sharedStrings.xml><?xml version="1.0" encoding="utf-8"?>
<sst xmlns="http://schemas.openxmlformats.org/spreadsheetml/2006/main" count="106" uniqueCount="27">
  <si>
    <t>3 node DB</t>
  </si>
  <si>
    <t>Peak</t>
  </si>
  <si>
    <t>Average</t>
  </si>
  <si>
    <t>Time (hours)</t>
  </si>
  <si>
    <t>Time (mins)</t>
  </si>
  <si>
    <t>db.r6i.8xlarge</t>
  </si>
  <si>
    <t>db.r6i.12xlarge</t>
  </si>
  <si>
    <t>db.r6i.16xlarge</t>
  </si>
  <si>
    <t>db.r6i.24xlarge</t>
  </si>
  <si>
    <t>db.r6i.32xlarge</t>
  </si>
  <si>
    <t>db.r7g.8xlarge</t>
  </si>
  <si>
    <t>db.r7g.12xlarge</t>
  </si>
  <si>
    <t>db.r7g.16xlarge</t>
  </si>
  <si>
    <t>DB instance class</t>
  </si>
  <si>
    <t>Records per second</t>
  </si>
  <si>
    <t>Time (sec)</t>
  </si>
  <si>
    <t>difference</t>
  </si>
  <si>
    <t>Serverless V1</t>
  </si>
  <si>
    <t>3x - db.r6i.32xlarge</t>
  </si>
  <si>
    <t>DB per hour</t>
  </si>
  <si>
    <t>DB cost</t>
  </si>
  <si>
    <t>Peak loader</t>
  </si>
  <si>
    <t>Peak redoer</t>
  </si>
  <si>
    <t>Total task cost</t>
  </si>
  <si>
    <t>task vCPU</t>
  </si>
  <si>
    <t>task mem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</si>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</sst>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31-D44A-A50A-A8C126F6B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31-D44A-A50A-A8C126F6B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31-D44A-A50A-A8C126F6B6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31-D44A-A50A-A8C126F6B6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31-D44A-A50A-A8C126F6B6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31-D44A-A50A-A8C126F6B6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31-D44A-A50A-A8C126F6B6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931-D44A-A50A-A8C126F6B67C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31-D44A-A50A-A8C126F6B6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931-D44A-A50A-A8C126F6B6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Sheet1!$B$38:$B$47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3x - 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Sheet1!$C$38:$C$47</c:f>
              <c:numCache>
                <c:formatCode>General</c:formatCode>
                <c:ptCount val="10"/>
                <c:pt idx="0">
                  <c:v>2393</c:v>
                </c:pt>
                <c:pt idx="1">
                  <c:v>2640</c:v>
                </c:pt>
                <c:pt idx="2">
                  <c:v>2893</c:v>
                </c:pt>
                <c:pt idx="3">
                  <c:v>2999</c:v>
                </c:pt>
                <c:pt idx="4">
                  <c:v>3871</c:v>
                </c:pt>
                <c:pt idx="5">
                  <c:v>3231</c:v>
                </c:pt>
                <c:pt idx="6">
                  <c:v>4553</c:v>
                </c:pt>
                <c:pt idx="7">
                  <c:v>4662</c:v>
                </c:pt>
                <c:pt idx="8">
                  <c:v>6962</c:v>
                </c:pt>
                <c:pt idx="9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D44A-A50A-A8C126F6B6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1067759"/>
        <c:axId val="670651935"/>
      </c:barChart>
      <c:catAx>
        <c:axId val="67106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1935"/>
        <c:crosses val="autoZero"/>
        <c:auto val="1"/>
        <c:lblAlgn val="ctr"/>
        <c:lblOffset val="100"/>
        <c:noMultiLvlLbl val="0"/>
      </c:catAx>
      <c:valAx>
        <c:axId val="6706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records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A96-C64F-9916-EEF397F3AB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96-C64F-9916-EEF397F3AB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96-C64F-9916-EEF397F3AB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A96-C64F-9916-EEF397F3ABA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96-C64F-9916-EEF397F3ABAE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A96-C64F-9916-EEF397F3AB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96-C64F-9916-EEF397F3AB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Sheet1!$B$72:$B$81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3x - 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Sheet1!$C$72:$C$81</c:f>
              <c:numCache>
                <c:formatCode>General</c:formatCode>
                <c:ptCount val="10"/>
                <c:pt idx="0">
                  <c:v>2724</c:v>
                </c:pt>
                <c:pt idx="1">
                  <c:v>2962</c:v>
                </c:pt>
                <c:pt idx="2">
                  <c:v>3326</c:v>
                </c:pt>
                <c:pt idx="3">
                  <c:v>3447</c:v>
                </c:pt>
                <c:pt idx="4">
                  <c:v>4578</c:v>
                </c:pt>
                <c:pt idx="5">
                  <c:v>3916</c:v>
                </c:pt>
                <c:pt idx="6">
                  <c:v>5392</c:v>
                </c:pt>
                <c:pt idx="7">
                  <c:v>5216</c:v>
                </c:pt>
                <c:pt idx="8">
                  <c:v>8597</c:v>
                </c:pt>
                <c:pt idx="9">
                  <c:v>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C64F-9916-EEF397F3AB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4926927"/>
        <c:axId val="645836303"/>
      </c:barChart>
      <c:catAx>
        <c:axId val="64492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6303"/>
        <c:crosses val="autoZero"/>
        <c:auto val="1"/>
        <c:lblAlgn val="ctr"/>
        <c:lblOffset val="100"/>
        <c:noMultiLvlLbl val="0"/>
      </c:catAx>
      <c:valAx>
        <c:axId val="645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Peak records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(sec)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7-B548-93E2-8420154ECA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C7-B548-93E2-8420154ECA4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C7-B548-93E2-8420154ECA4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C7-B548-93E2-8420154ECA4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C7-B548-93E2-8420154ECA4E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C7-B548-93E2-8420154ECA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C7-B548-93E2-8420154ECA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Sheet1!$B$109:$B$118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3x - 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Sheet1!$C$109:$C$118</c:f>
              <c:numCache>
                <c:formatCode>General</c:formatCode>
                <c:ptCount val="10"/>
                <c:pt idx="0">
                  <c:v>8352</c:v>
                </c:pt>
                <c:pt idx="1">
                  <c:v>7560</c:v>
                </c:pt>
                <c:pt idx="2">
                  <c:v>6911.9999999999991</c:v>
                </c:pt>
                <c:pt idx="3">
                  <c:v>6660</c:v>
                </c:pt>
                <c:pt idx="4">
                  <c:v>5220</c:v>
                </c:pt>
                <c:pt idx="5">
                  <c:v>6228</c:v>
                </c:pt>
                <c:pt idx="6">
                  <c:v>4392</c:v>
                </c:pt>
                <c:pt idx="7">
                  <c:v>4320</c:v>
                </c:pt>
                <c:pt idx="8">
                  <c:v>2880</c:v>
                </c:pt>
                <c:pt idx="9">
                  <c:v>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B548-93E2-8420154ECA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9171135"/>
        <c:axId val="851351903"/>
      </c:barChart>
      <c:catAx>
        <c:axId val="63917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51903"/>
        <c:crosses val="autoZero"/>
        <c:auto val="1"/>
        <c:lblAlgn val="ctr"/>
        <c:lblOffset val="100"/>
        <c:noMultiLvlLbl val="0"/>
      </c:catAx>
      <c:valAx>
        <c:axId val="8513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DB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1B-5944-AF83-CFEEFEC0BC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1B-5944-AF83-CFEEFEC0BC9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1B-5944-AF83-CFEEFEC0BC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41B-5944-AF83-CFEEFEC0BC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1B-5944-AF83-CFEEFEC0BC98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41B-5944-AF83-CFEEFEC0BC9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1B-5944-AF83-CFEEFEC0BC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Sheet1!$B$142:$B$151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Sheet1!$C$142:$C$151</c:f>
              <c:numCache>
                <c:formatCode>"$"#,##0.00</c:formatCode>
                <c:ptCount val="10"/>
                <c:pt idx="0">
                  <c:v>13.99424</c:v>
                </c:pt>
                <c:pt idx="1">
                  <c:v>12.072900000000001</c:v>
                </c:pt>
                <c:pt idx="2">
                  <c:v>17.372160000000001</c:v>
                </c:pt>
                <c:pt idx="3">
                  <c:v>15.952549999999999</c:v>
                </c:pt>
                <c:pt idx="4">
                  <c:v>17.492799999999999</c:v>
                </c:pt>
                <c:pt idx="5">
                  <c:v>19.889810000000001</c:v>
                </c:pt>
                <c:pt idx="6">
                  <c:v>22.077120000000001</c:v>
                </c:pt>
                <c:pt idx="7">
                  <c:v>28.953599999999998</c:v>
                </c:pt>
                <c:pt idx="8">
                  <c:v>57.907200000000003</c:v>
                </c:pt>
                <c:pt idx="9">
                  <c:v>5.952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B-5944-AF83-CFEEFEC0BC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0063"/>
        <c:axId val="640750639"/>
      </c:barChart>
      <c:catAx>
        <c:axId val="64157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50639"/>
        <c:crosses val="autoZero"/>
        <c:auto val="1"/>
        <c:lblAlgn val="ctr"/>
        <c:lblOffset val="100"/>
        <c:noMultiLvlLbl val="0"/>
      </c:catAx>
      <c:valAx>
        <c:axId val="6407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57-764D-B678-5FBBED4244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57-764D-B678-5FBBED4244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57-764D-B678-5FBBED4244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957-764D-B678-5FBBED4244F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57-764D-B678-5FBBED4244F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957-764D-B678-5FBBED4244F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57-764D-B678-5FBBED4244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Sheet1!$B$177:$B$186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3x - 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Sheet1!$C$177:$C$186</c:f>
              <c:numCache>
                <c:formatCode>"$"#,##0.00</c:formatCode>
                <c:ptCount val="10"/>
                <c:pt idx="0">
                  <c:v>13.554472075199998</c:v>
                </c:pt>
                <c:pt idx="1">
                  <c:v>12.269134206</c:v>
                </c:pt>
                <c:pt idx="2">
                  <c:v>10.327216819199998</c:v>
                </c:pt>
                <c:pt idx="3">
                  <c:v>9.0928844209999991</c:v>
                </c:pt>
                <c:pt idx="4">
                  <c:v>9.8162347370000003</c:v>
                </c:pt>
                <c:pt idx="5">
                  <c:v>10.428300388999999</c:v>
                </c:pt>
                <c:pt idx="6">
                  <c:v>10.069407347599999</c:v>
                </c:pt>
                <c:pt idx="7">
                  <c:v>10.794612407999999</c:v>
                </c:pt>
                <c:pt idx="8">
                  <c:v>11.351035727999999</c:v>
                </c:pt>
                <c:pt idx="9">
                  <c:v>15.092982555000001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764D-B678-5FBBED4244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7919"/>
        <c:axId val="848660511"/>
      </c:barChart>
      <c:catAx>
        <c:axId val="6415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0511"/>
        <c:crosses val="autoZero"/>
        <c:auto val="1"/>
        <c:lblAlgn val="ctr"/>
        <c:lblOffset val="100"/>
        <c:noMultiLvlLbl val="0"/>
      </c:catAx>
      <c:valAx>
        <c:axId val="8486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for 20M</a:t>
            </a:r>
            <a:r>
              <a:rPr lang="en-US" baseline="0"/>
              <a:t>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39-1A48-9441-ED380B9F1D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839-1A48-9441-ED380B9F1D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39-1A48-9441-ED380B9F1D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839-1A48-9441-ED380B9F1DC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39-1A48-9441-ED380B9F1DCA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839-1A48-9441-ED380B9F1D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39-1A48-9441-ED380B9F1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Sheet1!$B$214:$B$223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3x - 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Sheet1!$C$214:$C$223</c:f>
              <c:numCache>
                <c:formatCode>"$"#,##0.00</c:formatCode>
                <c:ptCount val="10"/>
                <c:pt idx="0">
                  <c:v>27.548712075199997</c:v>
                </c:pt>
                <c:pt idx="1">
                  <c:v>24.342034206000001</c:v>
                </c:pt>
                <c:pt idx="2">
                  <c:v>27.699376819199998</c:v>
                </c:pt>
                <c:pt idx="3">
                  <c:v>25.045434420999996</c:v>
                </c:pt>
                <c:pt idx="4">
                  <c:v>27.309034736999998</c:v>
                </c:pt>
                <c:pt idx="5">
                  <c:v>30.318110388999997</c:v>
                </c:pt>
                <c:pt idx="6">
                  <c:v>32.146527347599999</c:v>
                </c:pt>
                <c:pt idx="7">
                  <c:v>39.748212408000001</c:v>
                </c:pt>
                <c:pt idx="8">
                  <c:v>69.258235728000002</c:v>
                </c:pt>
                <c:pt idx="9">
                  <c:v>21.044982555000001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9-1A48-9441-ED380B9F1D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3574271"/>
        <c:axId val="912768207"/>
      </c:barChart>
      <c:catAx>
        <c:axId val="8635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8207"/>
        <c:crosses val="autoZero"/>
        <c:auto val="1"/>
        <c:lblAlgn val="ctr"/>
        <c:lblOffset val="100"/>
        <c:noMultiLvlLbl val="0"/>
      </c:catAx>
      <c:valAx>
        <c:axId val="9127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33</xdr:row>
      <xdr:rowOff>165100</xdr:rowOff>
    </xdr:from>
    <xdr:to>
      <xdr:col>16</xdr:col>
      <xdr:colOff>63500</xdr:colOff>
      <xdr:row>67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8DA1C-2828-E144-1D60-A1F5D642B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635000</xdr:colOff>
      <xdr:row>68</xdr:row>
      <xdr:rowOff>177800</xdr:rowOff>
    </xdr:from>
    <xdr:to>
      <xdr:col>16</xdr:col>
      <xdr:colOff>88900</xdr:colOff>
      <xdr:row>102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2668F-EA47-A598-13AD-966C14D2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584200</xdr:colOff>
      <xdr:row>104</xdr:row>
      <xdr:rowOff>76200</xdr:rowOff>
    </xdr:from>
    <xdr:to>
      <xdr:col>16</xdr:col>
      <xdr:colOff>165100</xdr:colOff>
      <xdr:row>137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40E01C-15DE-9768-530A-F37F23CB6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558800</xdr:colOff>
      <xdr:row>139</xdr:row>
      <xdr:rowOff>38100</xdr:rowOff>
    </xdr:from>
    <xdr:to>
      <xdr:col>16</xdr:col>
      <xdr:colOff>266700</xdr:colOff>
      <xdr:row>172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7E649-77DF-50A0-4B8E-2363EAFE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173</xdr:row>
      <xdr:rowOff>127000</xdr:rowOff>
    </xdr:from>
    <xdr:to>
      <xdr:col>16</xdr:col>
      <xdr:colOff>330200</xdr:colOff>
      <xdr:row>207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77BD8A-FC49-013A-FAFC-F4A975E32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482600</xdr:colOff>
      <xdr:row>209</xdr:row>
      <xdr:rowOff>101600</xdr:rowOff>
    </xdr:from>
    <xdr:to>
      <xdr:col>16</xdr:col>
      <xdr:colOff>368300</xdr:colOff>
      <xdr:row>243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AEC718-A130-62CC-0AE5-D428C876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6118-A1AB-0244-8A25-CA7A07813C69}">
  <dimension ref="B7:M223"/>
  <sheetViews>
    <sheetView tabSelected="1" topLeftCell="A202" workbookViewId="0">
      <selection activeCell="D233" sqref="D233"/>
    </sheetView>
  </sheetViews>
  <sheetFormatPr baseColWidth="10" defaultRowHeight="16" x14ac:dyDescent="0.2"/>
  <cols>
    <col min="2" max="2" width="16.5" customWidth="1"/>
    <col min="3" max="3" width="22" customWidth="1"/>
    <col min="12" max="12" width="15.83203125" customWidth="1"/>
  </cols>
  <sheetData>
    <row r="7" spans="2:13" x14ac:dyDescent="0.2">
      <c r="J7" t="s">
        <v>24</v>
      </c>
      <c r="K7">
        <v>4</v>
      </c>
    </row>
    <row r="8" spans="2:13" x14ac:dyDescent="0.2">
      <c r="J8" t="s">
        <v>25</v>
      </c>
      <c r="K8">
        <v>30</v>
      </c>
    </row>
    <row r="11" spans="2:13" x14ac:dyDescent="0.2">
      <c r="B11" t="s">
        <v>13</v>
      </c>
      <c r="C11" t="s">
        <v>1</v>
      </c>
      <c r="D11" t="s">
        <v>2</v>
      </c>
      <c r="E11" t="s">
        <v>3</v>
      </c>
      <c r="F11" t="s">
        <v>4</v>
      </c>
      <c r="G11" t="s">
        <v>15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26</v>
      </c>
    </row>
    <row r="12" spans="2:13" x14ac:dyDescent="0.2">
      <c r="B12" t="s">
        <v>5</v>
      </c>
      <c r="C12">
        <v>2724</v>
      </c>
      <c r="D12">
        <v>2393</v>
      </c>
      <c r="E12">
        <v>2.3199999999999998</v>
      </c>
      <c r="F12">
        <f>E12*60</f>
        <v>139.19999999999999</v>
      </c>
      <c r="G12">
        <f>F12*60</f>
        <v>8352</v>
      </c>
      <c r="H12">
        <v>6.032</v>
      </c>
      <c r="I12">
        <f>H12*E12</f>
        <v>13.99424</v>
      </c>
      <c r="J12">
        <v>40</v>
      </c>
      <c r="K12">
        <v>23</v>
      </c>
      <c r="L12">
        <f>(($K$7*0.01271378)+($K$8*0.00139607))*E12*(J12+K12)</f>
        <v>13.554472075199998</v>
      </c>
      <c r="M12">
        <f>L12+I12</f>
        <v>27.548712075199997</v>
      </c>
    </row>
    <row r="13" spans="2:13" x14ac:dyDescent="0.2">
      <c r="B13" t="s">
        <v>6</v>
      </c>
      <c r="C13">
        <v>3326</v>
      </c>
      <c r="D13">
        <v>2893</v>
      </c>
      <c r="E13">
        <v>1.92</v>
      </c>
      <c r="F13">
        <f t="shared" ref="F13:G19" si="0">E13*60</f>
        <v>115.19999999999999</v>
      </c>
      <c r="G13">
        <f t="shared" si="0"/>
        <v>6911.9999999999991</v>
      </c>
      <c r="H13">
        <v>9.048</v>
      </c>
      <c r="I13">
        <f t="shared" ref="I13:I19" si="1">H13*E13</f>
        <v>17.372160000000001</v>
      </c>
      <c r="J13">
        <v>44</v>
      </c>
      <c r="K13">
        <v>14</v>
      </c>
      <c r="L13">
        <f t="shared" ref="L13:L24" si="2">(($K$7*0.01271378)+($K$8*0.00139607))*E13*(J13+K13)</f>
        <v>10.327216819199998</v>
      </c>
      <c r="M13">
        <f t="shared" ref="M13:M24" si="3">L13+I13</f>
        <v>27.699376819199998</v>
      </c>
    </row>
    <row r="14" spans="2:13" x14ac:dyDescent="0.2">
      <c r="B14" t="s">
        <v>7</v>
      </c>
      <c r="C14">
        <v>4578</v>
      </c>
      <c r="D14">
        <v>3871</v>
      </c>
      <c r="E14">
        <v>1.45</v>
      </c>
      <c r="F14">
        <f t="shared" si="0"/>
        <v>87</v>
      </c>
      <c r="G14">
        <f t="shared" si="0"/>
        <v>5220</v>
      </c>
      <c r="H14">
        <v>12.064</v>
      </c>
      <c r="I14">
        <f t="shared" si="1"/>
        <v>17.492799999999999</v>
      </c>
      <c r="J14">
        <v>59</v>
      </c>
      <c r="K14">
        <v>14</v>
      </c>
      <c r="L14">
        <f t="shared" si="2"/>
        <v>9.8162347370000003</v>
      </c>
      <c r="M14">
        <f t="shared" si="3"/>
        <v>27.309034736999998</v>
      </c>
    </row>
    <row r="15" spans="2:13" x14ac:dyDescent="0.2">
      <c r="B15" t="s">
        <v>8</v>
      </c>
      <c r="C15">
        <v>5392</v>
      </c>
      <c r="D15">
        <v>4553</v>
      </c>
      <c r="E15">
        <v>1.22</v>
      </c>
      <c r="F15">
        <f t="shared" si="0"/>
        <v>73.2</v>
      </c>
      <c r="G15">
        <f t="shared" si="0"/>
        <v>4392</v>
      </c>
      <c r="H15">
        <v>18.096</v>
      </c>
      <c r="I15">
        <f t="shared" si="1"/>
        <v>22.077120000000001</v>
      </c>
      <c r="J15">
        <v>75</v>
      </c>
      <c r="K15">
        <v>14</v>
      </c>
      <c r="L15">
        <f t="shared" si="2"/>
        <v>10.069407347599999</v>
      </c>
      <c r="M15">
        <f t="shared" si="3"/>
        <v>32.146527347599999</v>
      </c>
    </row>
    <row r="16" spans="2:13" x14ac:dyDescent="0.2">
      <c r="B16" t="s">
        <v>9</v>
      </c>
      <c r="C16">
        <v>5216</v>
      </c>
      <c r="D16">
        <v>4662</v>
      </c>
      <c r="E16">
        <v>1.2</v>
      </c>
      <c r="F16">
        <f t="shared" si="0"/>
        <v>72</v>
      </c>
      <c r="G16">
        <f t="shared" si="0"/>
        <v>4320</v>
      </c>
      <c r="H16">
        <v>24.128</v>
      </c>
      <c r="I16">
        <f t="shared" si="1"/>
        <v>28.953599999999998</v>
      </c>
      <c r="J16">
        <v>77</v>
      </c>
      <c r="K16">
        <v>20</v>
      </c>
      <c r="L16">
        <f t="shared" si="2"/>
        <v>10.794612407999999</v>
      </c>
      <c r="M16">
        <f t="shared" si="3"/>
        <v>39.748212408000001</v>
      </c>
    </row>
    <row r="17" spans="2:13" x14ac:dyDescent="0.2">
      <c r="B17" t="s">
        <v>10</v>
      </c>
      <c r="C17">
        <v>2962</v>
      </c>
      <c r="D17">
        <v>2640</v>
      </c>
      <c r="E17">
        <v>2.1</v>
      </c>
      <c r="F17">
        <f>E17*60</f>
        <v>126</v>
      </c>
      <c r="G17">
        <f t="shared" ref="G17:G19" si="4">F17*60</f>
        <v>7560</v>
      </c>
      <c r="H17">
        <v>5.7489999999999997</v>
      </c>
      <c r="I17">
        <f t="shared" si="1"/>
        <v>12.072900000000001</v>
      </c>
      <c r="J17">
        <v>38</v>
      </c>
      <c r="K17">
        <v>25</v>
      </c>
      <c r="L17">
        <f t="shared" si="2"/>
        <v>12.269134206</v>
      </c>
      <c r="M17">
        <f t="shared" si="3"/>
        <v>24.342034206000001</v>
      </c>
    </row>
    <row r="18" spans="2:13" x14ac:dyDescent="0.2">
      <c r="B18" t="s">
        <v>11</v>
      </c>
      <c r="C18">
        <v>3447</v>
      </c>
      <c r="D18">
        <v>2999</v>
      </c>
      <c r="E18">
        <v>1.85</v>
      </c>
      <c r="F18">
        <f t="shared" si="0"/>
        <v>111</v>
      </c>
      <c r="G18">
        <f t="shared" si="4"/>
        <v>6660</v>
      </c>
      <c r="H18">
        <v>8.6229999999999993</v>
      </c>
      <c r="I18">
        <f t="shared" si="1"/>
        <v>15.952549999999999</v>
      </c>
      <c r="J18">
        <v>40</v>
      </c>
      <c r="K18">
        <v>13</v>
      </c>
      <c r="L18">
        <f t="shared" si="2"/>
        <v>9.0928844209999991</v>
      </c>
      <c r="M18">
        <f t="shared" si="3"/>
        <v>25.045434420999996</v>
      </c>
    </row>
    <row r="19" spans="2:13" x14ac:dyDescent="0.2">
      <c r="B19" t="s">
        <v>12</v>
      </c>
      <c r="C19">
        <v>3916</v>
      </c>
      <c r="D19">
        <v>3231</v>
      </c>
      <c r="E19">
        <v>1.73</v>
      </c>
      <c r="F19">
        <f t="shared" si="0"/>
        <v>103.8</v>
      </c>
      <c r="G19">
        <f t="shared" si="4"/>
        <v>6228</v>
      </c>
      <c r="H19">
        <v>11.497</v>
      </c>
      <c r="I19">
        <f t="shared" si="1"/>
        <v>19.889810000000001</v>
      </c>
      <c r="J19">
        <v>52</v>
      </c>
      <c r="K19">
        <v>13</v>
      </c>
      <c r="L19">
        <f t="shared" si="2"/>
        <v>10.428300388999999</v>
      </c>
      <c r="M19">
        <f t="shared" si="3"/>
        <v>30.318110388999997</v>
      </c>
    </row>
    <row r="22" spans="2:13" x14ac:dyDescent="0.2">
      <c r="B22" t="s">
        <v>0</v>
      </c>
    </row>
    <row r="23" spans="2:13" x14ac:dyDescent="0.2">
      <c r="B23" t="s">
        <v>9</v>
      </c>
      <c r="C23">
        <v>8597</v>
      </c>
      <c r="D23">
        <v>6962</v>
      </c>
      <c r="E23">
        <f>48/60</f>
        <v>0.8</v>
      </c>
      <c r="F23">
        <f>E23*60</f>
        <v>48</v>
      </c>
      <c r="G23">
        <f t="shared" ref="G23:G24" si="5">F23*60</f>
        <v>2880</v>
      </c>
      <c r="H23">
        <v>24.128</v>
      </c>
      <c r="I23">
        <f>E23*H23*3</f>
        <v>57.907200000000003</v>
      </c>
      <c r="J23">
        <v>125</v>
      </c>
      <c r="K23">
        <v>28</v>
      </c>
      <c r="L23">
        <f t="shared" si="2"/>
        <v>11.351035727999999</v>
      </c>
      <c r="M23">
        <f t="shared" si="3"/>
        <v>69.258235728000002</v>
      </c>
    </row>
    <row r="24" spans="2:13" x14ac:dyDescent="0.2">
      <c r="B24" t="s">
        <v>17</v>
      </c>
      <c r="C24">
        <v>5845</v>
      </c>
      <c r="D24">
        <v>3579</v>
      </c>
      <c r="E24">
        <v>1.55</v>
      </c>
      <c r="F24">
        <f>E24*60</f>
        <v>93</v>
      </c>
      <c r="G24">
        <f t="shared" si="5"/>
        <v>5580</v>
      </c>
      <c r="H24">
        <v>0.06</v>
      </c>
      <c r="I24">
        <f>E24*H24*64</f>
        <v>5.952</v>
      </c>
      <c r="J24">
        <v>78</v>
      </c>
      <c r="K24">
        <v>27</v>
      </c>
      <c r="L24">
        <f t="shared" si="2"/>
        <v>15.092982555000001</v>
      </c>
      <c r="M24">
        <f t="shared" si="3"/>
        <v>21.044982555000001</v>
      </c>
    </row>
    <row r="37" spans="2:4" x14ac:dyDescent="0.2">
      <c r="B37" t="s">
        <v>13</v>
      </c>
      <c r="C37" t="s">
        <v>14</v>
      </c>
      <c r="D37" t="s">
        <v>16</v>
      </c>
    </row>
    <row r="38" spans="2:4" x14ac:dyDescent="0.2">
      <c r="B38" t="s">
        <v>5</v>
      </c>
      <c r="C38">
        <v>2393</v>
      </c>
    </row>
    <row r="39" spans="2:4" x14ac:dyDescent="0.2">
      <c r="B39" t="s">
        <v>10</v>
      </c>
      <c r="C39">
        <v>2640</v>
      </c>
      <c r="D39">
        <f>(C39-C38)/C39 * 100</f>
        <v>9.3560606060606073</v>
      </c>
    </row>
    <row r="40" spans="2:4" x14ac:dyDescent="0.2">
      <c r="B40" t="s">
        <v>6</v>
      </c>
      <c r="C40">
        <v>2893</v>
      </c>
      <c r="D40">
        <f t="shared" ref="D40:D47" si="6">(C40-C39)/C40 * 100</f>
        <v>8.7452471482889731</v>
      </c>
    </row>
    <row r="41" spans="2:4" x14ac:dyDescent="0.2">
      <c r="B41" t="s">
        <v>11</v>
      </c>
      <c r="C41">
        <v>2999</v>
      </c>
      <c r="D41">
        <f t="shared" si="6"/>
        <v>3.5345115038346115</v>
      </c>
    </row>
    <row r="42" spans="2:4" x14ac:dyDescent="0.2">
      <c r="B42" t="s">
        <v>7</v>
      </c>
      <c r="C42">
        <v>3871</v>
      </c>
      <c r="D42">
        <f t="shared" si="6"/>
        <v>22.526478946008783</v>
      </c>
    </row>
    <row r="43" spans="2:4" x14ac:dyDescent="0.2">
      <c r="B43" t="s">
        <v>12</v>
      </c>
      <c r="C43">
        <v>3231</v>
      </c>
      <c r="D43">
        <f t="shared" si="6"/>
        <v>-19.808108944599194</v>
      </c>
    </row>
    <row r="44" spans="2:4" x14ac:dyDescent="0.2">
      <c r="B44" t="s">
        <v>8</v>
      </c>
      <c r="C44">
        <v>4553</v>
      </c>
      <c r="D44">
        <f t="shared" si="6"/>
        <v>29.035800571052057</v>
      </c>
    </row>
    <row r="45" spans="2:4" x14ac:dyDescent="0.2">
      <c r="B45" t="s">
        <v>9</v>
      </c>
      <c r="C45">
        <v>4662</v>
      </c>
      <c r="D45">
        <f t="shared" si="6"/>
        <v>2.3380523380523379</v>
      </c>
    </row>
    <row r="46" spans="2:4" x14ac:dyDescent="0.2">
      <c r="B46" t="s">
        <v>18</v>
      </c>
      <c r="C46">
        <v>6962</v>
      </c>
      <c r="D46">
        <f t="shared" si="6"/>
        <v>33.036483769031889</v>
      </c>
    </row>
    <row r="47" spans="2:4" x14ac:dyDescent="0.2">
      <c r="B47" t="s">
        <v>17</v>
      </c>
      <c r="C47">
        <v>3579</v>
      </c>
      <c r="D47">
        <f t="shared" si="6"/>
        <v>-94.523609946912543</v>
      </c>
    </row>
    <row r="49" spans="2:4" x14ac:dyDescent="0.2">
      <c r="B49" t="s">
        <v>5</v>
      </c>
      <c r="C49">
        <v>2393</v>
      </c>
    </row>
    <row r="50" spans="2:4" x14ac:dyDescent="0.2">
      <c r="B50" t="s">
        <v>6</v>
      </c>
      <c r="C50">
        <v>2893</v>
      </c>
      <c r="D50">
        <f t="shared" ref="D50:D52" si="7">(C50-C49)/C50 * 100</f>
        <v>17.283097131005874</v>
      </c>
    </row>
    <row r="51" spans="2:4" x14ac:dyDescent="0.2">
      <c r="B51" t="s">
        <v>7</v>
      </c>
      <c r="C51">
        <v>3871</v>
      </c>
      <c r="D51">
        <f t="shared" si="7"/>
        <v>25.264789460087833</v>
      </c>
    </row>
    <row r="52" spans="2:4" x14ac:dyDescent="0.2">
      <c r="B52" t="s">
        <v>8</v>
      </c>
      <c r="C52">
        <v>4553</v>
      </c>
      <c r="D52">
        <f t="shared" si="7"/>
        <v>14.979134636503405</v>
      </c>
    </row>
    <row r="53" spans="2:4" x14ac:dyDescent="0.2">
      <c r="B53" t="s">
        <v>9</v>
      </c>
      <c r="C53">
        <v>4662</v>
      </c>
      <c r="D53">
        <f t="shared" ref="D53" si="8">(C53-C52)/C53 * 100</f>
        <v>2.3380523380523379</v>
      </c>
    </row>
    <row r="56" spans="2:4" x14ac:dyDescent="0.2">
      <c r="B56" t="s">
        <v>10</v>
      </c>
      <c r="C56">
        <v>2640</v>
      </c>
    </row>
    <row r="57" spans="2:4" x14ac:dyDescent="0.2">
      <c r="B57" t="s">
        <v>11</v>
      </c>
      <c r="C57">
        <v>2999</v>
      </c>
      <c r="D57">
        <f t="shared" ref="D57:D58" si="9">(C57-C56)/C57 * 100</f>
        <v>11.970656885628543</v>
      </c>
    </row>
    <row r="58" spans="2:4" x14ac:dyDescent="0.2">
      <c r="B58" t="s">
        <v>12</v>
      </c>
      <c r="C58">
        <v>3231</v>
      </c>
      <c r="D58">
        <f t="shared" si="9"/>
        <v>7.1804394924172081</v>
      </c>
    </row>
    <row r="71" spans="2:3" x14ac:dyDescent="0.2">
      <c r="B71" t="s">
        <v>13</v>
      </c>
      <c r="C71" t="s">
        <v>1</v>
      </c>
    </row>
    <row r="72" spans="2:3" x14ac:dyDescent="0.2">
      <c r="B72" t="s">
        <v>5</v>
      </c>
      <c r="C72">
        <v>2724</v>
      </c>
    </row>
    <row r="73" spans="2:3" x14ac:dyDescent="0.2">
      <c r="B73" t="s">
        <v>10</v>
      </c>
      <c r="C73">
        <v>2962</v>
      </c>
    </row>
    <row r="74" spans="2:3" x14ac:dyDescent="0.2">
      <c r="B74" t="s">
        <v>6</v>
      </c>
      <c r="C74">
        <v>3326</v>
      </c>
    </row>
    <row r="75" spans="2:3" x14ac:dyDescent="0.2">
      <c r="B75" t="s">
        <v>11</v>
      </c>
      <c r="C75">
        <v>3447</v>
      </c>
    </row>
    <row r="76" spans="2:3" x14ac:dyDescent="0.2">
      <c r="B76" t="s">
        <v>7</v>
      </c>
      <c r="C76">
        <v>4578</v>
      </c>
    </row>
    <row r="77" spans="2:3" x14ac:dyDescent="0.2">
      <c r="B77" t="s">
        <v>12</v>
      </c>
      <c r="C77">
        <v>3916</v>
      </c>
    </row>
    <row r="78" spans="2:3" x14ac:dyDescent="0.2">
      <c r="B78" t="s">
        <v>8</v>
      </c>
      <c r="C78">
        <v>5392</v>
      </c>
    </row>
    <row r="79" spans="2:3" x14ac:dyDescent="0.2">
      <c r="B79" t="s">
        <v>9</v>
      </c>
      <c r="C79">
        <v>5216</v>
      </c>
    </row>
    <row r="80" spans="2:3" x14ac:dyDescent="0.2">
      <c r="B80" t="s">
        <v>18</v>
      </c>
      <c r="C80">
        <v>8597</v>
      </c>
    </row>
    <row r="81" spans="2:3" x14ac:dyDescent="0.2">
      <c r="B81" t="s">
        <v>17</v>
      </c>
      <c r="C81">
        <v>5845</v>
      </c>
    </row>
    <row r="108" spans="2:3" x14ac:dyDescent="0.2">
      <c r="B108" t="s">
        <v>13</v>
      </c>
      <c r="C108" t="s">
        <v>15</v>
      </c>
    </row>
    <row r="109" spans="2:3" x14ac:dyDescent="0.2">
      <c r="B109" t="s">
        <v>5</v>
      </c>
      <c r="C109">
        <v>8352</v>
      </c>
    </row>
    <row r="110" spans="2:3" x14ac:dyDescent="0.2">
      <c r="B110" t="s">
        <v>10</v>
      </c>
      <c r="C110">
        <v>7560</v>
      </c>
    </row>
    <row r="111" spans="2:3" x14ac:dyDescent="0.2">
      <c r="B111" t="s">
        <v>6</v>
      </c>
      <c r="C111">
        <v>6911.9999999999991</v>
      </c>
    </row>
    <row r="112" spans="2:3" x14ac:dyDescent="0.2">
      <c r="B112" t="s">
        <v>11</v>
      </c>
      <c r="C112">
        <v>6660</v>
      </c>
    </row>
    <row r="113" spans="2:3" x14ac:dyDescent="0.2">
      <c r="B113" t="s">
        <v>7</v>
      </c>
      <c r="C113">
        <v>5220</v>
      </c>
    </row>
    <row r="114" spans="2:3" x14ac:dyDescent="0.2">
      <c r="B114" t="s">
        <v>12</v>
      </c>
      <c r="C114">
        <v>6228</v>
      </c>
    </row>
    <row r="115" spans="2:3" x14ac:dyDescent="0.2">
      <c r="B115" t="s">
        <v>8</v>
      </c>
      <c r="C115">
        <v>4392</v>
      </c>
    </row>
    <row r="116" spans="2:3" x14ac:dyDescent="0.2">
      <c r="B116" t="s">
        <v>9</v>
      </c>
      <c r="C116">
        <v>4320</v>
      </c>
    </row>
    <row r="117" spans="2:3" x14ac:dyDescent="0.2">
      <c r="B117" t="s">
        <v>18</v>
      </c>
      <c r="C117">
        <v>2880</v>
      </c>
    </row>
    <row r="118" spans="2:3" x14ac:dyDescent="0.2">
      <c r="B118" t="s">
        <v>17</v>
      </c>
      <c r="C118">
        <v>5580</v>
      </c>
    </row>
    <row r="141" spans="2:3" x14ac:dyDescent="0.2">
      <c r="B141" t="s">
        <v>13</v>
      </c>
      <c r="C141" t="s">
        <v>20</v>
      </c>
    </row>
    <row r="142" spans="2:3" x14ac:dyDescent="0.2">
      <c r="B142" t="s">
        <v>5</v>
      </c>
      <c r="C142" s="1">
        <v>13.99424</v>
      </c>
    </row>
    <row r="143" spans="2:3" x14ac:dyDescent="0.2">
      <c r="B143" t="s">
        <v>10</v>
      </c>
      <c r="C143" s="1">
        <v>12.072900000000001</v>
      </c>
    </row>
    <row r="144" spans="2:3" x14ac:dyDescent="0.2">
      <c r="B144" t="s">
        <v>6</v>
      </c>
      <c r="C144" s="1">
        <v>17.372160000000001</v>
      </c>
    </row>
    <row r="145" spans="2:3" x14ac:dyDescent="0.2">
      <c r="B145" t="s">
        <v>11</v>
      </c>
      <c r="C145" s="1">
        <v>15.952549999999999</v>
      </c>
    </row>
    <row r="146" spans="2:3" x14ac:dyDescent="0.2">
      <c r="B146" t="s">
        <v>7</v>
      </c>
      <c r="C146" s="1">
        <v>17.492799999999999</v>
      </c>
    </row>
    <row r="147" spans="2:3" x14ac:dyDescent="0.2">
      <c r="B147" t="s">
        <v>12</v>
      </c>
      <c r="C147" s="1">
        <v>19.889810000000001</v>
      </c>
    </row>
    <row r="148" spans="2:3" x14ac:dyDescent="0.2">
      <c r="B148" t="s">
        <v>8</v>
      </c>
      <c r="C148" s="1">
        <v>22.077120000000001</v>
      </c>
    </row>
    <row r="149" spans="2:3" x14ac:dyDescent="0.2">
      <c r="B149" t="s">
        <v>9</v>
      </c>
      <c r="C149" s="1">
        <v>28.953599999999998</v>
      </c>
    </row>
    <row r="150" spans="2:3" x14ac:dyDescent="0.2">
      <c r="B150" t="s">
        <v>9</v>
      </c>
      <c r="C150" s="1">
        <v>57.907200000000003</v>
      </c>
    </row>
    <row r="151" spans="2:3" x14ac:dyDescent="0.2">
      <c r="B151" t="s">
        <v>17</v>
      </c>
      <c r="C151" s="1">
        <v>5.952</v>
      </c>
    </row>
    <row r="176" spans="2:3" x14ac:dyDescent="0.2">
      <c r="B176" t="s">
        <v>13</v>
      </c>
      <c r="C176" t="s">
        <v>23</v>
      </c>
    </row>
    <row r="177" spans="2:3" x14ac:dyDescent="0.2">
      <c r="B177" t="s">
        <v>5</v>
      </c>
      <c r="C177" s="1">
        <v>13.554472075199998</v>
      </c>
    </row>
    <row r="178" spans="2:3" x14ac:dyDescent="0.2">
      <c r="B178" t="s">
        <v>10</v>
      </c>
      <c r="C178" s="1">
        <v>12.269134206</v>
      </c>
    </row>
    <row r="179" spans="2:3" x14ac:dyDescent="0.2">
      <c r="B179" t="s">
        <v>6</v>
      </c>
      <c r="C179" s="1">
        <v>10.327216819199998</v>
      </c>
    </row>
    <row r="180" spans="2:3" x14ac:dyDescent="0.2">
      <c r="B180" t="s">
        <v>11</v>
      </c>
      <c r="C180" s="1">
        <v>9.0928844209999991</v>
      </c>
    </row>
    <row r="181" spans="2:3" x14ac:dyDescent="0.2">
      <c r="B181" t="s">
        <v>7</v>
      </c>
      <c r="C181" s="1">
        <v>9.8162347370000003</v>
      </c>
    </row>
    <row r="182" spans="2:3" x14ac:dyDescent="0.2">
      <c r="B182" t="s">
        <v>12</v>
      </c>
      <c r="C182" s="1">
        <v>10.428300388999999</v>
      </c>
    </row>
    <row r="183" spans="2:3" x14ac:dyDescent="0.2">
      <c r="B183" t="s">
        <v>8</v>
      </c>
      <c r="C183" s="1">
        <v>10.069407347599999</v>
      </c>
    </row>
    <row r="184" spans="2:3" x14ac:dyDescent="0.2">
      <c r="B184" t="s">
        <v>9</v>
      </c>
      <c r="C184" s="1">
        <v>10.794612407999999</v>
      </c>
    </row>
    <row r="185" spans="2:3" x14ac:dyDescent="0.2">
      <c r="B185" t="s">
        <v>18</v>
      </c>
      <c r="C185" s="1">
        <v>11.351035727999999</v>
      </c>
    </row>
    <row r="186" spans="2:3" x14ac:dyDescent="0.2">
      <c r="B186" t="s">
        <v>17</v>
      </c>
      <c r="C186" s="1">
        <v>15.092982555000001</v>
      </c>
    </row>
    <row r="213" spans="2:3" x14ac:dyDescent="0.2">
      <c r="B213" t="s">
        <v>13</v>
      </c>
      <c r="C213" t="s">
        <v>26</v>
      </c>
    </row>
    <row r="214" spans="2:3" x14ac:dyDescent="0.2">
      <c r="B214" t="s">
        <v>5</v>
      </c>
      <c r="C214" s="1">
        <v>27.548712075199997</v>
      </c>
    </row>
    <row r="215" spans="2:3" x14ac:dyDescent="0.2">
      <c r="B215" t="s">
        <v>10</v>
      </c>
      <c r="C215" s="1">
        <v>24.342034206000001</v>
      </c>
    </row>
    <row r="216" spans="2:3" x14ac:dyDescent="0.2">
      <c r="B216" t="s">
        <v>6</v>
      </c>
      <c r="C216" s="1">
        <v>27.699376819199998</v>
      </c>
    </row>
    <row r="217" spans="2:3" x14ac:dyDescent="0.2">
      <c r="B217" t="s">
        <v>11</v>
      </c>
      <c r="C217" s="1">
        <v>25.045434420999996</v>
      </c>
    </row>
    <row r="218" spans="2:3" x14ac:dyDescent="0.2">
      <c r="B218" t="s">
        <v>7</v>
      </c>
      <c r="C218" s="1">
        <v>27.309034736999998</v>
      </c>
    </row>
    <row r="219" spans="2:3" x14ac:dyDescent="0.2">
      <c r="B219" t="s">
        <v>12</v>
      </c>
      <c r="C219" s="1">
        <v>30.318110388999997</v>
      </c>
    </row>
    <row r="220" spans="2:3" x14ac:dyDescent="0.2">
      <c r="B220" t="s">
        <v>8</v>
      </c>
      <c r="C220" s="1">
        <v>32.146527347599999</v>
      </c>
    </row>
    <row r="221" spans="2:3" x14ac:dyDescent="0.2">
      <c r="B221" t="s">
        <v>9</v>
      </c>
      <c r="C221" s="1">
        <v>39.748212408000001</v>
      </c>
    </row>
    <row r="222" spans="2:3" x14ac:dyDescent="0.2">
      <c r="B222" t="s">
        <v>18</v>
      </c>
      <c r="C222" s="1">
        <v>69.258235728000002</v>
      </c>
    </row>
    <row r="223" spans="2:3" x14ac:dyDescent="0.2">
      <c r="B223" t="s">
        <v>17</v>
      </c>
      <c r="C223" s="1">
        <v>21.044982555000001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Lynn</dc:creator>
  <cp:lastModifiedBy>Ron Lynn</cp:lastModifiedBy>
  <dcterms:created xsi:type="dcterms:W3CDTF">2023-10-06T20:45:31Z</dcterms:created>
  <dcterms:modified xsi:type="dcterms:W3CDTF">2023-10-19T21:36:56Z</dcterms:modified>
</cp:coreProperties>
</file>