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유토토\자격검정센터\01. ITQ\1. 출제\4. ITQ_6월_정기\8. 기출공지\106_엑셀\2. 엑셀_모범답안\"/>
    </mc:Choice>
  </mc:AlternateContent>
  <bookViews>
    <workbookView xWindow="150" yWindow="450" windowWidth="14520" windowHeight="15600"/>
  </bookViews>
  <sheets>
    <sheet name="제1작업" sheetId="1" r:id="rId1"/>
    <sheet name="제2작업" sheetId="2" r:id="rId2"/>
    <sheet name="제3작업" sheetId="3" r:id="rId3"/>
    <sheet name="제4작업" sheetId="16" r:id="rId4"/>
  </sheets>
  <definedNames>
    <definedName name="_xlnm._FilterDatabase" localSheetId="1" hidden="1">제2작업!$B$2:$H$10</definedName>
    <definedName name="_xlnm.Criteria" localSheetId="1">제2작업!$B$14:$C$15</definedName>
    <definedName name="_xlnm.Extract" localSheetId="1">제2작업!$B$18:$E$18</definedName>
    <definedName name="예약인원">제1작업!$G$5:$G$12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I11" i="1"/>
  <c r="I10" i="1"/>
  <c r="I9" i="1"/>
  <c r="I8" i="1"/>
  <c r="I7" i="1"/>
  <c r="I6" i="1"/>
  <c r="I5" i="1"/>
  <c r="G15" i="3" l="1"/>
  <c r="G11" i="3"/>
  <c r="G7" i="3"/>
  <c r="G17" i="3" s="1"/>
  <c r="C16" i="3"/>
  <c r="C12" i="3"/>
  <c r="C8" i="3"/>
  <c r="C18" i="3" s="1"/>
  <c r="H11" i="2"/>
  <c r="J5" i="1"/>
  <c r="J6" i="1"/>
  <c r="J7" i="1"/>
  <c r="J8" i="1"/>
  <c r="J9" i="1"/>
  <c r="J10" i="1"/>
  <c r="J11" i="1"/>
  <c r="J12" i="1"/>
  <c r="J13" i="1"/>
  <c r="E13" i="1"/>
  <c r="E14" i="1" l="1"/>
  <c r="J14" i="1"/>
</calcChain>
</file>

<file path=xl/sharedStrings.xml><?xml version="1.0" encoding="utf-8"?>
<sst xmlns="http://schemas.openxmlformats.org/spreadsheetml/2006/main" count="145" uniqueCount="51">
  <si>
    <t>전체 개수</t>
  </si>
  <si>
    <t>전체 평균</t>
  </si>
  <si>
    <t>순위</t>
    <phoneticPr fontId="2" type="noConversion"/>
  </si>
  <si>
    <t>상품코드</t>
  </si>
  <si>
    <t>여행지</t>
  </si>
  <si>
    <t>출발도시</t>
  </si>
  <si>
    <t>예약인원</t>
  </si>
  <si>
    <t>홍콩/마카오</t>
  </si>
  <si>
    <t>부산</t>
  </si>
  <si>
    <t>이탈리아/프랑스</t>
  </si>
  <si>
    <t>인천</t>
  </si>
  <si>
    <t>노르웨이 피요르드</t>
  </si>
  <si>
    <t>대만/오키나와</t>
  </si>
  <si>
    <t>대구</t>
  </si>
  <si>
    <t xml:space="preserve">영국/스코트랜드 </t>
  </si>
  <si>
    <t>슬로베니아/알바니아</t>
  </si>
  <si>
    <t>심천/나트랑/다낭</t>
  </si>
  <si>
    <t>독일/벨기에/영국</t>
  </si>
  <si>
    <t>설버시</t>
    <phoneticPr fontId="2" type="noConversion"/>
  </si>
  <si>
    <t>크리스탈</t>
    <phoneticPr fontId="2" type="noConversion"/>
  </si>
  <si>
    <t>셀러브시티</t>
    <phoneticPr fontId="2" type="noConversion"/>
  </si>
  <si>
    <t>큐나드</t>
    <phoneticPr fontId="2" type="noConversion"/>
  </si>
  <si>
    <t>아자마라</t>
    <phoneticPr fontId="2" type="noConversion"/>
  </si>
  <si>
    <t>씨번</t>
    <phoneticPr fontId="2" type="noConversion"/>
  </si>
  <si>
    <t>캐리비안</t>
    <phoneticPr fontId="2" type="noConversion"/>
  </si>
  <si>
    <t>사파이어</t>
    <phoneticPr fontId="2" type="noConversion"/>
  </si>
  <si>
    <t>크루즈
선사명</t>
    <phoneticPr fontId="2" type="noConversion"/>
  </si>
  <si>
    <t>할인율</t>
    <phoneticPr fontId="2" type="noConversion"/>
  </si>
  <si>
    <t>CH-316</t>
    <phoneticPr fontId="2" type="noConversion"/>
  </si>
  <si>
    <t>EM-120</t>
    <phoneticPr fontId="2" type="noConversion"/>
  </si>
  <si>
    <t>EN-110</t>
    <phoneticPr fontId="2" type="noConversion"/>
  </si>
  <si>
    <t>AT-201</t>
    <phoneticPr fontId="2" type="noConversion"/>
  </si>
  <si>
    <t>EW-230</t>
    <phoneticPr fontId="2" type="noConversion"/>
  </si>
  <si>
    <t>EM-110</t>
    <phoneticPr fontId="2" type="noConversion"/>
  </si>
  <si>
    <t>CH-325</t>
    <phoneticPr fontId="2" type="noConversion"/>
  </si>
  <si>
    <t>EW-232</t>
    <phoneticPr fontId="2" type="noConversion"/>
  </si>
  <si>
    <t>예약인원</t>
    <phoneticPr fontId="2" type="noConversion"/>
  </si>
  <si>
    <t>상품가격
(단위:원)</t>
    <phoneticPr fontId="2" type="noConversion"/>
  </si>
  <si>
    <t>두 번째로 큰  상품가격(단위:원)</t>
    <phoneticPr fontId="2" type="noConversion"/>
  </si>
  <si>
    <t>인천출발 여행 상품 수</t>
    <phoneticPr fontId="2" type="noConversion"/>
  </si>
  <si>
    <t>이탈리아/프랑스 여행지의 상품가격(단위:원)</t>
    <phoneticPr fontId="2" type="noConversion"/>
  </si>
  <si>
    <t>부산출발 여행상품의 예약인원 평균</t>
    <phoneticPr fontId="2" type="noConversion"/>
  </si>
  <si>
    <t>인천</t>
    <phoneticPr fontId="2" type="noConversion"/>
  </si>
  <si>
    <t>인천 개수</t>
  </si>
  <si>
    <t>부산 개수</t>
  </si>
  <si>
    <t>대구 개수</t>
  </si>
  <si>
    <t>인천 평균</t>
  </si>
  <si>
    <t>부산 평균</t>
  </si>
  <si>
    <t>대구 평균</t>
  </si>
  <si>
    <t>&gt;=2000000</t>
    <phoneticPr fontId="2" type="noConversion"/>
  </si>
  <si>
    <t>항공사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</si>
</sst>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0_);\(0\)"/>
    <numFmt numFmtId="177" formatCode="#,##0&quot;명&quot;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b/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5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41" fontId="3" fillId="0" borderId="1" xfId="1" applyFont="1" applyBorder="1" applyAlignment="1">
      <alignment horizontal="right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/>
    </xf>
    <xf numFmtId="41" fontId="3" fillId="0" borderId="10" xfId="1" applyFont="1" applyBorder="1" applyAlignment="1">
      <alignment horizontal="right" vertical="center"/>
    </xf>
    <xf numFmtId="0" fontId="3" fillId="0" borderId="7" xfId="0" applyFont="1" applyBorder="1" applyAlignment="1">
      <alignment horizontal="center" vertical="center"/>
    </xf>
    <xf numFmtId="41" fontId="3" fillId="0" borderId="0" xfId="1" applyFont="1" applyBorder="1" applyAlignment="1">
      <alignment horizontal="right" vertical="center"/>
    </xf>
    <xf numFmtId="41" fontId="3" fillId="0" borderId="7" xfId="1" applyFont="1" applyBorder="1" applyAlignment="1">
      <alignment horizontal="right" vertical="center"/>
    </xf>
    <xf numFmtId="0" fontId="3" fillId="0" borderId="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6" fontId="3" fillId="0" borderId="1" xfId="0" quotePrefix="1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41" fontId="3" fillId="0" borderId="3" xfId="1" applyFont="1" applyBorder="1" applyAlignment="1">
      <alignment horizontal="right" vertical="center"/>
    </xf>
    <xf numFmtId="176" fontId="3" fillId="0" borderId="3" xfId="0" quotePrefix="1" applyNumberFormat="1" applyFont="1" applyBorder="1" applyAlignment="1">
      <alignment horizontal="center" vertical="center"/>
    </xf>
    <xf numFmtId="176" fontId="3" fillId="0" borderId="4" xfId="0" quotePrefix="1" applyNumberFormat="1" applyFont="1" applyBorder="1" applyAlignment="1">
      <alignment horizontal="center" vertical="center"/>
    </xf>
    <xf numFmtId="176" fontId="3" fillId="0" borderId="6" xfId="0" quotePrefix="1" applyNumberFormat="1" applyFont="1" applyBorder="1" applyAlignment="1">
      <alignment horizontal="center" vertical="center"/>
    </xf>
    <xf numFmtId="176" fontId="3" fillId="0" borderId="7" xfId="0" quotePrefix="1" applyNumberFormat="1" applyFont="1" applyBorder="1" applyAlignment="1">
      <alignment horizontal="center" vertical="center"/>
    </xf>
    <xf numFmtId="176" fontId="3" fillId="0" borderId="8" xfId="0" quotePrefix="1" applyNumberFormat="1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9" fontId="3" fillId="0" borderId="3" xfId="2" applyFont="1" applyBorder="1" applyAlignment="1">
      <alignment vertical="center"/>
    </xf>
    <xf numFmtId="9" fontId="3" fillId="0" borderId="1" xfId="2" applyFont="1" applyBorder="1" applyAlignment="1">
      <alignment vertical="center"/>
    </xf>
    <xf numFmtId="9" fontId="3" fillId="0" borderId="7" xfId="2" applyFont="1" applyBorder="1" applyAlignment="1">
      <alignment vertical="center"/>
    </xf>
    <xf numFmtId="41" fontId="3" fillId="0" borderId="3" xfId="1" quotePrefix="1" applyFont="1" applyBorder="1" applyAlignment="1">
      <alignment horizontal="right" vertical="center"/>
    </xf>
    <xf numFmtId="176" fontId="3" fillId="0" borderId="7" xfId="0" quotePrefix="1" applyNumberFormat="1" applyFont="1" applyBorder="1" applyAlignment="1">
      <alignment horizontal="right" vertical="center"/>
    </xf>
    <xf numFmtId="176" fontId="3" fillId="0" borderId="8" xfId="0" quotePrefix="1" applyNumberFormat="1" applyFont="1" applyBorder="1" applyAlignment="1">
      <alignment horizontal="right" vertical="center"/>
    </xf>
    <xf numFmtId="41" fontId="3" fillId="0" borderId="4" xfId="1" quotePrefix="1" applyFont="1" applyBorder="1" applyAlignment="1">
      <alignment horizontal="right" vertical="center"/>
    </xf>
    <xf numFmtId="177" fontId="3" fillId="0" borderId="3" xfId="1" applyNumberFormat="1" applyFont="1" applyBorder="1">
      <alignment vertical="center"/>
    </xf>
    <xf numFmtId="177" fontId="3" fillId="0" borderId="1" xfId="1" applyNumberFormat="1" applyFont="1" applyBorder="1">
      <alignment vertical="center"/>
    </xf>
    <xf numFmtId="177" fontId="3" fillId="0" borderId="7" xfId="1" applyNumberFormat="1" applyFont="1" applyBorder="1">
      <alignment vertical="center"/>
    </xf>
    <xf numFmtId="9" fontId="3" fillId="0" borderId="10" xfId="2" applyFont="1" applyBorder="1" applyAlignment="1">
      <alignment vertical="center"/>
    </xf>
    <xf numFmtId="177" fontId="3" fillId="0" borderId="10" xfId="1" applyNumberFormat="1" applyFont="1" applyBorder="1">
      <alignment vertical="center"/>
    </xf>
    <xf numFmtId="1" fontId="3" fillId="0" borderId="1" xfId="0" applyNumberFormat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9" fontId="3" fillId="0" borderId="0" xfId="2" applyFont="1" applyBorder="1" applyAlignment="1">
      <alignment vertical="center"/>
    </xf>
    <xf numFmtId="177" fontId="3" fillId="0" borderId="0" xfId="1" applyNumberFormat="1" applyFont="1" applyBorder="1">
      <alignment vertical="center"/>
    </xf>
    <xf numFmtId="0" fontId="4" fillId="0" borderId="0" xfId="0" applyFont="1" applyAlignment="1">
      <alignment horizontal="center" vertical="center"/>
    </xf>
    <xf numFmtId="177" fontId="3" fillId="0" borderId="0" xfId="0" applyNumberFormat="1" applyFo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3"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/>
              <a:t>부산 및 인천출발 예약 현황</a:t>
            </a:r>
            <a:endParaRPr lang="ko-KR" sz="2000" b="1"/>
          </a:p>
        </c:rich>
      </c:tx>
      <c:layout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제1작업!$G$4</c:f>
              <c:strCache>
                <c:ptCount val="1"/>
                <c:pt idx="0">
                  <c:v>예약인원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3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89B8-4FF7-9249-D8CDAF6F05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(제1작업!$C$5:$C$7,제1작업!$C$9,제1작업!$C$11:$C$12)</c:f>
              <c:strCache>
                <c:ptCount val="6"/>
                <c:pt idx="0">
                  <c:v>설버시</c:v>
                </c:pt>
                <c:pt idx="1">
                  <c:v>셀러브시티</c:v>
                </c:pt>
                <c:pt idx="2">
                  <c:v>아자마라</c:v>
                </c:pt>
                <c:pt idx="3">
                  <c:v>크리스탈</c:v>
                </c:pt>
                <c:pt idx="4">
                  <c:v>씨번</c:v>
                </c:pt>
                <c:pt idx="5">
                  <c:v>사파이어</c:v>
                </c:pt>
              </c:strCache>
            </c:strRef>
          </c:cat>
          <c:val>
            <c:numRef>
              <c:f>(제1작업!$G$5:$G$7,제1작업!$G$9,제1작업!$G$11:$G$12)</c:f>
              <c:numCache>
                <c:formatCode>#,##0"명"</c:formatCode>
                <c:ptCount val="6"/>
                <c:pt idx="0">
                  <c:v>158</c:v>
                </c:pt>
                <c:pt idx="1">
                  <c:v>198</c:v>
                </c:pt>
                <c:pt idx="2">
                  <c:v>236</c:v>
                </c:pt>
                <c:pt idx="3">
                  <c:v>268</c:v>
                </c:pt>
                <c:pt idx="4">
                  <c:v>185</c:v>
                </c:pt>
                <c:pt idx="5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B8-4FF7-9249-D8CDAF6F0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582806591"/>
        <c:axId val="1582812351"/>
      </c:barChart>
      <c:lineChart>
        <c:grouping val="standard"/>
        <c:varyColors val="0"/>
        <c:ser>
          <c:idx val="1"/>
          <c:order val="1"/>
          <c:tx>
            <c:v>상품가격(단위:원)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(제1작업!$C$5:$C$7,제1작업!$C$9,제1작업!$C$11:$C$12)</c:f>
              <c:strCache>
                <c:ptCount val="6"/>
                <c:pt idx="0">
                  <c:v>설버시</c:v>
                </c:pt>
                <c:pt idx="1">
                  <c:v>셀러브시티</c:v>
                </c:pt>
                <c:pt idx="2">
                  <c:v>아자마라</c:v>
                </c:pt>
                <c:pt idx="3">
                  <c:v>크리스탈</c:v>
                </c:pt>
                <c:pt idx="4">
                  <c:v>씨번</c:v>
                </c:pt>
                <c:pt idx="5">
                  <c:v>사파이어</c:v>
                </c:pt>
              </c:strCache>
            </c:strRef>
          </c:cat>
          <c:val>
            <c:numRef>
              <c:f>(제1작업!$H$5:$H$7,제1작업!$H$9,제1작업!$H$11:$H$12)</c:f>
              <c:numCache>
                <c:formatCode>_(* #,##0_);_(* \(#,##0\);_(* "-"_);_(@_)</c:formatCode>
                <c:ptCount val="6"/>
                <c:pt idx="0">
                  <c:v>1450000</c:v>
                </c:pt>
                <c:pt idx="1">
                  <c:v>2750000</c:v>
                </c:pt>
                <c:pt idx="2">
                  <c:v>1050000</c:v>
                </c:pt>
                <c:pt idx="3">
                  <c:v>4490000</c:v>
                </c:pt>
                <c:pt idx="4">
                  <c:v>2540000</c:v>
                </c:pt>
                <c:pt idx="5">
                  <c:v>3150000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B8-4FF7-9249-D8CDAF6F0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2807551"/>
        <c:axId val="1341523727"/>
      </c:lineChart>
      <c:catAx>
        <c:axId val="158280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582812351"/>
        <c:crosses val="autoZero"/>
        <c:auto val="1"/>
        <c:lblAlgn val="ctr"/>
        <c:lblOffset val="100"/>
        <c:noMultiLvlLbl val="0"/>
      </c:catAx>
      <c:valAx>
        <c:axId val="158281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#,##0&quot;명&quot;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582806591"/>
        <c:crosses val="autoZero"/>
        <c:crossBetween val="between"/>
      </c:valAx>
      <c:valAx>
        <c:axId val="1341523727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582807551"/>
        <c:crosses val="max"/>
        <c:crossBetween val="between"/>
        <c:majorUnit val="1000000"/>
      </c:valAx>
      <c:catAx>
        <c:axId val="15828075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41523727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114299</xdr:rowOff>
    </xdr:from>
    <xdr:to>
      <xdr:col>6</xdr:col>
      <xdr:colOff>361950</xdr:colOff>
      <xdr:row>2</xdr:row>
      <xdr:rowOff>161924</xdr:rowOff>
    </xdr:to>
    <xdr:sp macro="" textlink="">
      <xdr:nvSpPr>
        <xdr:cNvPr id="2" name="사각형: 잘린 위쪽 모서리 1">
          <a:extLst>
            <a:ext uri="{FF2B5EF4-FFF2-40B4-BE49-F238E27FC236}">
              <a16:creationId xmlns:a16="http://schemas.microsoft.com/office/drawing/2014/main" id="{51E09548-B23A-4B4A-9986-4A1211EDF877}"/>
            </a:ext>
          </a:extLst>
        </xdr:cNvPr>
        <xdr:cNvSpPr/>
      </xdr:nvSpPr>
      <xdr:spPr>
        <a:xfrm>
          <a:off x="123825" y="114299"/>
          <a:ext cx="5295900" cy="619125"/>
        </a:xfrm>
        <a:prstGeom prst="trapezoid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크루즈 여행상품 예약 현황</a:t>
          </a:r>
        </a:p>
      </xdr:txBody>
    </xdr:sp>
    <xdr:clientData/>
  </xdr:twoCellAnchor>
  <xdr:twoCellAnchor>
    <xdr:from>
      <xdr:col>7</xdr:col>
      <xdr:colOff>0</xdr:colOff>
      <xdr:row>0</xdr:row>
      <xdr:rowOff>104774</xdr:rowOff>
    </xdr:from>
    <xdr:to>
      <xdr:col>10</xdr:col>
      <xdr:colOff>0</xdr:colOff>
      <xdr:row>2</xdr:row>
      <xdr:rowOff>171449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EEBD0B8-16E0-4956-B143-FEF4080BF5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29300" y="104774"/>
          <a:ext cx="2790825" cy="638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48375"/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77A9D39-9BEC-45B0-CC74-C0A9F6B39F2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0.33328</cdr:x>
      <cdr:y>0.12564</cdr:y>
    </cdr:from>
    <cdr:to>
      <cdr:x>0.44967</cdr:x>
      <cdr:y>0.2067</cdr:y>
    </cdr:to>
    <cdr:sp macro="" textlink="">
      <cdr:nvSpPr>
        <cdr:cNvPr id="2" name="모서리가 둥근 사각형 설명선 1">
          <a:extLst xmlns:a="http://schemas.openxmlformats.org/drawingml/2006/main">
            <a:ext uri="{FF2B5EF4-FFF2-40B4-BE49-F238E27FC236}">
              <a16:creationId xmlns:a16="http://schemas.microsoft.com/office/drawing/2014/main" id="{430FE1F8-7F75-0D84-E8C0-3774A401F307}"/>
            </a:ext>
          </a:extLst>
        </cdr:cNvPr>
        <cdr:cNvSpPr/>
      </cdr:nvSpPr>
      <cdr:spPr>
        <a:xfrm xmlns:a="http://schemas.openxmlformats.org/drawingml/2006/main">
          <a:off x="3100725" y="762770"/>
          <a:ext cx="1082837" cy="492112"/>
        </a:xfrm>
        <a:prstGeom xmlns:a="http://schemas.openxmlformats.org/drawingml/2006/main" prst="wedgeRoundRectCallout">
          <a:avLst>
            <a:gd name="adj1" fmla="val 88130"/>
            <a:gd name="adj2" fmla="val -12758"/>
            <a:gd name="adj3" fmla="val 16667"/>
          </a:avLst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70C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ko-KR" altLang="en-US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</a:rPr>
            <a:t>인기상품</a:t>
          </a:r>
          <a:endParaRPr lang="ko-KR">
            <a:solidFill>
              <a:sysClr val="windowText" lastClr="000000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tabSelected="1" zoomScaleNormal="100" workbookViewId="0">
      <selection activeCell="N11" sqref="N11"/>
    </sheetView>
  </sheetViews>
  <sheetFormatPr defaultColWidth="9" defaultRowHeight="13.5" x14ac:dyDescent="0.3"/>
  <cols>
    <col min="1" max="1" width="1.625" style="1" customWidth="1"/>
    <col min="2" max="2" width="11.25" style="1" customWidth="1"/>
    <col min="3" max="3" width="12" style="1" customWidth="1"/>
    <col min="4" max="4" width="19.625" style="1" customWidth="1"/>
    <col min="5" max="5" width="11.75" style="1" customWidth="1"/>
    <col min="6" max="7" width="10.125" style="1" customWidth="1"/>
    <col min="8" max="8" width="12.5" style="1" customWidth="1"/>
    <col min="9" max="9" width="12.125" style="1" customWidth="1"/>
    <col min="10" max="10" width="11.625" style="1" customWidth="1"/>
    <col min="11" max="16384" width="9" style="1"/>
  </cols>
  <sheetData>
    <row r="1" spans="2:10" ht="22.5" customHeight="1" x14ac:dyDescent="0.3"/>
    <row r="2" spans="2:10" ht="22.5" customHeight="1" x14ac:dyDescent="0.3"/>
    <row r="3" spans="2:10" ht="22.5" customHeight="1" thickBot="1" x14ac:dyDescent="0.35"/>
    <row r="4" spans="2:10" ht="27.75" thickBot="1" x14ac:dyDescent="0.35">
      <c r="B4" s="8" t="s">
        <v>3</v>
      </c>
      <c r="C4" s="10" t="s">
        <v>26</v>
      </c>
      <c r="D4" s="9" t="s">
        <v>4</v>
      </c>
      <c r="E4" s="9" t="s">
        <v>5</v>
      </c>
      <c r="F4" s="10" t="s">
        <v>27</v>
      </c>
      <c r="G4" s="10" t="s">
        <v>6</v>
      </c>
      <c r="H4" s="10" t="s">
        <v>37</v>
      </c>
      <c r="I4" s="10" t="s">
        <v>50</v>
      </c>
      <c r="J4" s="11" t="s">
        <v>2</v>
      </c>
    </row>
    <row r="5" spans="2:10" ht="19.5" customHeight="1" x14ac:dyDescent="0.3">
      <c r="B5" s="20" t="s">
        <v>28</v>
      </c>
      <c r="C5" s="23" t="s">
        <v>18</v>
      </c>
      <c r="D5" s="21" t="s">
        <v>7</v>
      </c>
      <c r="E5" s="21" t="s">
        <v>8</v>
      </c>
      <c r="F5" s="31">
        <v>0.15</v>
      </c>
      <c r="G5" s="38">
        <v>158</v>
      </c>
      <c r="H5" s="24">
        <v>1450000</v>
      </c>
      <c r="I5" s="25" t="str">
        <f>IF(MID(B5,4,1)="1", "대한항공",IF(MID(B5,4,1)="2","아시아나항공","저가항공"))</f>
        <v>저가항공</v>
      </c>
      <c r="J5" s="26">
        <f t="shared" ref="J5:J12" si="0">_xlfn.RANK.EQ(G5,예약인원)</f>
        <v>8</v>
      </c>
    </row>
    <row r="6" spans="2:10" ht="19.5" customHeight="1" x14ac:dyDescent="0.3">
      <c r="B6" s="2" t="s">
        <v>30</v>
      </c>
      <c r="C6" s="5" t="s">
        <v>20</v>
      </c>
      <c r="D6" s="4" t="s">
        <v>11</v>
      </c>
      <c r="E6" s="4" t="s">
        <v>10</v>
      </c>
      <c r="F6" s="32">
        <v>0.1</v>
      </c>
      <c r="G6" s="39">
        <v>198</v>
      </c>
      <c r="H6" s="7">
        <v>2750000</v>
      </c>
      <c r="I6" s="22" t="str">
        <f t="shared" ref="I6:I12" si="1">IF(MID(B6,4,1)="1", "대한항공",IF(MID(B6,4,1)="2","아시아나항공","저가항공"))</f>
        <v>대한항공</v>
      </c>
      <c r="J6" s="27">
        <f t="shared" si="0"/>
        <v>4</v>
      </c>
    </row>
    <row r="7" spans="2:10" ht="19.5" customHeight="1" x14ac:dyDescent="0.3">
      <c r="B7" s="2" t="s">
        <v>32</v>
      </c>
      <c r="C7" s="5" t="s">
        <v>22</v>
      </c>
      <c r="D7" s="4" t="s">
        <v>14</v>
      </c>
      <c r="E7" s="4" t="s">
        <v>10</v>
      </c>
      <c r="F7" s="32">
        <v>0.05</v>
      </c>
      <c r="G7" s="39">
        <v>236</v>
      </c>
      <c r="H7" s="7">
        <v>1050000</v>
      </c>
      <c r="I7" s="22" t="str">
        <f t="shared" si="1"/>
        <v>아시아나항공</v>
      </c>
      <c r="J7" s="27">
        <f t="shared" si="0"/>
        <v>3</v>
      </c>
    </row>
    <row r="8" spans="2:10" ht="19.5" customHeight="1" x14ac:dyDescent="0.3">
      <c r="B8" s="2" t="s">
        <v>31</v>
      </c>
      <c r="C8" s="5" t="s">
        <v>21</v>
      </c>
      <c r="D8" s="4" t="s">
        <v>12</v>
      </c>
      <c r="E8" s="4" t="s">
        <v>13</v>
      </c>
      <c r="F8" s="32">
        <v>7.0000000000000007E-2</v>
      </c>
      <c r="G8" s="39">
        <v>167</v>
      </c>
      <c r="H8" s="7">
        <v>1200000</v>
      </c>
      <c r="I8" s="22" t="str">
        <f t="shared" si="1"/>
        <v>아시아나항공</v>
      </c>
      <c r="J8" s="27">
        <f t="shared" si="0"/>
        <v>7</v>
      </c>
    </row>
    <row r="9" spans="2:10" ht="19.5" customHeight="1" x14ac:dyDescent="0.3">
      <c r="B9" s="2" t="s">
        <v>29</v>
      </c>
      <c r="C9" s="5" t="s">
        <v>19</v>
      </c>
      <c r="D9" s="4" t="s">
        <v>9</v>
      </c>
      <c r="E9" s="4" t="s">
        <v>10</v>
      </c>
      <c r="F9" s="32">
        <v>0.05</v>
      </c>
      <c r="G9" s="39">
        <v>268</v>
      </c>
      <c r="H9" s="7">
        <v>4490000</v>
      </c>
      <c r="I9" s="22" t="str">
        <f t="shared" si="1"/>
        <v>대한항공</v>
      </c>
      <c r="J9" s="27">
        <f t="shared" si="0"/>
        <v>2</v>
      </c>
    </row>
    <row r="10" spans="2:10" ht="19.5" customHeight="1" x14ac:dyDescent="0.3">
      <c r="B10" s="2" t="s">
        <v>34</v>
      </c>
      <c r="C10" s="5" t="s">
        <v>24</v>
      </c>
      <c r="D10" s="4" t="s">
        <v>16</v>
      </c>
      <c r="E10" s="4" t="s">
        <v>13</v>
      </c>
      <c r="F10" s="32">
        <v>0.1</v>
      </c>
      <c r="G10" s="39">
        <v>495</v>
      </c>
      <c r="H10" s="7">
        <v>1290000</v>
      </c>
      <c r="I10" s="22" t="str">
        <f t="shared" si="1"/>
        <v>저가항공</v>
      </c>
      <c r="J10" s="27">
        <f t="shared" si="0"/>
        <v>1</v>
      </c>
    </row>
    <row r="11" spans="2:10" ht="19.5" customHeight="1" x14ac:dyDescent="0.3">
      <c r="B11" s="2" t="s">
        <v>33</v>
      </c>
      <c r="C11" s="5" t="s">
        <v>23</v>
      </c>
      <c r="D11" s="4" t="s">
        <v>15</v>
      </c>
      <c r="E11" s="4" t="s">
        <v>10</v>
      </c>
      <c r="F11" s="32">
        <v>0.15</v>
      </c>
      <c r="G11" s="39">
        <v>185</v>
      </c>
      <c r="H11" s="7">
        <v>2540000</v>
      </c>
      <c r="I11" s="22" t="str">
        <f t="shared" si="1"/>
        <v>대한항공</v>
      </c>
      <c r="J11" s="27">
        <f t="shared" si="0"/>
        <v>5</v>
      </c>
    </row>
    <row r="12" spans="2:10" ht="19.5" customHeight="1" thickBot="1" x14ac:dyDescent="0.35">
      <c r="B12" s="19" t="s">
        <v>35</v>
      </c>
      <c r="C12" s="6" t="s">
        <v>25</v>
      </c>
      <c r="D12" s="16" t="s">
        <v>17</v>
      </c>
      <c r="E12" s="16" t="s">
        <v>8</v>
      </c>
      <c r="F12" s="33">
        <v>7.0000000000000007E-2</v>
      </c>
      <c r="G12" s="40">
        <v>168</v>
      </c>
      <c r="H12" s="18">
        <v>3150000</v>
      </c>
      <c r="I12" s="28" t="str">
        <f t="shared" si="1"/>
        <v>아시아나항공</v>
      </c>
      <c r="J12" s="29">
        <f t="shared" si="0"/>
        <v>6</v>
      </c>
    </row>
    <row r="13" spans="2:10" ht="19.5" customHeight="1" x14ac:dyDescent="0.3">
      <c r="B13" s="51" t="s">
        <v>40</v>
      </c>
      <c r="C13" s="52"/>
      <c r="D13" s="52"/>
      <c r="E13" s="34">
        <f>INDEX(H5:H12,MATCH("이탈리아/프랑스",D5:D12,0))</f>
        <v>4490000</v>
      </c>
      <c r="F13" s="53"/>
      <c r="G13" s="52" t="s">
        <v>38</v>
      </c>
      <c r="H13" s="52"/>
      <c r="I13" s="52"/>
      <c r="J13" s="37">
        <f>LARGE(H5:H12,2)</f>
        <v>3150000</v>
      </c>
    </row>
    <row r="14" spans="2:10" ht="19.5" customHeight="1" thickBot="1" x14ac:dyDescent="0.35">
      <c r="B14" s="55" t="s">
        <v>39</v>
      </c>
      <c r="C14" s="56"/>
      <c r="D14" s="56"/>
      <c r="E14" s="35" t="str">
        <f>COUNTIF(E5:E12,"인천")&amp;"개"</f>
        <v>4개</v>
      </c>
      <c r="F14" s="54"/>
      <c r="G14" s="3" t="s">
        <v>4</v>
      </c>
      <c r="H14" s="16" t="s">
        <v>7</v>
      </c>
      <c r="I14" s="30" t="s">
        <v>36</v>
      </c>
      <c r="J14" s="36">
        <f>VLOOKUP(H14,$D$5:$H$12,4,0)</f>
        <v>158</v>
      </c>
    </row>
  </sheetData>
  <sortState ref="A5:J12">
    <sortCondition ref="A5:A12"/>
  </sortState>
  <mergeCells count="4">
    <mergeCell ref="B13:D13"/>
    <mergeCell ref="B14:D14"/>
    <mergeCell ref="G13:I13"/>
    <mergeCell ref="F13:F14"/>
  </mergeCells>
  <phoneticPr fontId="2" type="noConversion"/>
  <conditionalFormatting sqref="B5:J12">
    <cfRule type="expression" dxfId="2" priority="1">
      <formula>$G5&gt;=200</formula>
    </cfRule>
  </conditionalFormatting>
  <dataValidations count="1">
    <dataValidation type="list" allowBlank="1" showInputMessage="1" showErrorMessage="1" sqref="H14">
      <formula1>$D$5:$D$12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1"/>
  <sheetViews>
    <sheetView workbookViewId="0">
      <selection activeCell="N22" sqref="N22"/>
    </sheetView>
  </sheetViews>
  <sheetFormatPr defaultColWidth="9" defaultRowHeight="13.5" x14ac:dyDescent="0.3"/>
  <cols>
    <col min="1" max="1" width="1.625" style="1" customWidth="1"/>
    <col min="2" max="2" width="11.25" style="1" customWidth="1"/>
    <col min="3" max="3" width="12" style="1" customWidth="1"/>
    <col min="4" max="4" width="19.625" style="1" customWidth="1"/>
    <col min="5" max="5" width="11.75" style="1" customWidth="1"/>
    <col min="6" max="7" width="10.125" style="1" customWidth="1"/>
    <col min="8" max="8" width="12.5" style="1" customWidth="1"/>
    <col min="9" max="16384" width="9" style="1"/>
  </cols>
  <sheetData>
    <row r="1" spans="2:8" ht="14.25" thickBot="1" x14ac:dyDescent="0.35"/>
    <row r="2" spans="2:8" ht="27.75" thickBot="1" x14ac:dyDescent="0.35">
      <c r="B2" s="8" t="s">
        <v>3</v>
      </c>
      <c r="C2" s="10" t="s">
        <v>26</v>
      </c>
      <c r="D2" s="9" t="s">
        <v>4</v>
      </c>
      <c r="E2" s="9" t="s">
        <v>5</v>
      </c>
      <c r="F2" s="10" t="s">
        <v>27</v>
      </c>
      <c r="G2" s="10" t="s">
        <v>6</v>
      </c>
      <c r="H2" s="10" t="s">
        <v>37</v>
      </c>
    </row>
    <row r="3" spans="2:8" x14ac:dyDescent="0.3">
      <c r="B3" s="20" t="s">
        <v>28</v>
      </c>
      <c r="C3" s="23" t="s">
        <v>18</v>
      </c>
      <c r="D3" s="21" t="s">
        <v>7</v>
      </c>
      <c r="E3" s="21" t="s">
        <v>8</v>
      </c>
      <c r="F3" s="31">
        <v>0.15</v>
      </c>
      <c r="G3" s="38">
        <v>161.99999999999991</v>
      </c>
      <c r="H3" s="24">
        <v>1450000</v>
      </c>
    </row>
    <row r="4" spans="2:8" x14ac:dyDescent="0.3">
      <c r="B4" s="2" t="s">
        <v>30</v>
      </c>
      <c r="C4" s="5" t="s">
        <v>20</v>
      </c>
      <c r="D4" s="4" t="s">
        <v>11</v>
      </c>
      <c r="E4" s="4" t="s">
        <v>10</v>
      </c>
      <c r="F4" s="32">
        <v>0.1</v>
      </c>
      <c r="G4" s="39">
        <v>198</v>
      </c>
      <c r="H4" s="7">
        <v>2750000</v>
      </c>
    </row>
    <row r="5" spans="2:8" x14ac:dyDescent="0.3">
      <c r="B5" s="2" t="s">
        <v>32</v>
      </c>
      <c r="C5" s="5" t="s">
        <v>22</v>
      </c>
      <c r="D5" s="4" t="s">
        <v>14</v>
      </c>
      <c r="E5" s="4" t="s">
        <v>10</v>
      </c>
      <c r="F5" s="32">
        <v>0.05</v>
      </c>
      <c r="G5" s="39">
        <v>236</v>
      </c>
      <c r="H5" s="7">
        <v>1050000</v>
      </c>
    </row>
    <row r="6" spans="2:8" x14ac:dyDescent="0.3">
      <c r="B6" s="2" t="s">
        <v>31</v>
      </c>
      <c r="C6" s="5" t="s">
        <v>21</v>
      </c>
      <c r="D6" s="4" t="s">
        <v>12</v>
      </c>
      <c r="E6" s="4" t="s">
        <v>13</v>
      </c>
      <c r="F6" s="32">
        <v>7.0000000000000007E-2</v>
      </c>
      <c r="G6" s="39">
        <v>167</v>
      </c>
      <c r="H6" s="7">
        <v>1200000</v>
      </c>
    </row>
    <row r="7" spans="2:8" x14ac:dyDescent="0.3">
      <c r="B7" s="2" t="s">
        <v>29</v>
      </c>
      <c r="C7" s="5" t="s">
        <v>19</v>
      </c>
      <c r="D7" s="4" t="s">
        <v>9</v>
      </c>
      <c r="E7" s="4" t="s">
        <v>10</v>
      </c>
      <c r="F7" s="32">
        <v>0.05</v>
      </c>
      <c r="G7" s="39">
        <v>268</v>
      </c>
      <c r="H7" s="7">
        <v>4490000</v>
      </c>
    </row>
    <row r="8" spans="2:8" x14ac:dyDescent="0.3">
      <c r="B8" s="2" t="s">
        <v>34</v>
      </c>
      <c r="C8" s="5" t="s">
        <v>24</v>
      </c>
      <c r="D8" s="4" t="s">
        <v>16</v>
      </c>
      <c r="E8" s="4" t="s">
        <v>13</v>
      </c>
      <c r="F8" s="32">
        <v>0.1</v>
      </c>
      <c r="G8" s="39">
        <v>495</v>
      </c>
      <c r="H8" s="7">
        <v>1290000</v>
      </c>
    </row>
    <row r="9" spans="2:8" x14ac:dyDescent="0.3">
      <c r="B9" s="2" t="s">
        <v>33</v>
      </c>
      <c r="C9" s="5" t="s">
        <v>23</v>
      </c>
      <c r="D9" s="4" t="s">
        <v>15</v>
      </c>
      <c r="E9" s="4" t="s">
        <v>10</v>
      </c>
      <c r="F9" s="32">
        <v>0.15</v>
      </c>
      <c r="G9" s="39">
        <v>185</v>
      </c>
      <c r="H9" s="7">
        <v>2540000</v>
      </c>
    </row>
    <row r="10" spans="2:8" x14ac:dyDescent="0.3">
      <c r="B10" s="12" t="s">
        <v>35</v>
      </c>
      <c r="C10" s="14" t="s">
        <v>25</v>
      </c>
      <c r="D10" s="13" t="s">
        <v>17</v>
      </c>
      <c r="E10" s="13" t="s">
        <v>8</v>
      </c>
      <c r="F10" s="41">
        <v>7.0000000000000007E-2</v>
      </c>
      <c r="G10" s="42">
        <v>168</v>
      </c>
      <c r="H10" s="15">
        <v>3150000</v>
      </c>
    </row>
    <row r="11" spans="2:8" x14ac:dyDescent="0.3">
      <c r="B11" s="57" t="s">
        <v>41</v>
      </c>
      <c r="C11" s="57"/>
      <c r="D11" s="57"/>
      <c r="E11" s="57"/>
      <c r="F11" s="57"/>
      <c r="G11" s="57"/>
      <c r="H11" s="43">
        <f>DAVERAGE(B2:H10,6,E2:E3)</f>
        <v>164.99999999999994</v>
      </c>
    </row>
    <row r="13" spans="2:8" ht="14.25" thickBot="1" x14ac:dyDescent="0.35">
      <c r="H13" s="50"/>
    </row>
    <row r="14" spans="2:8" ht="27.75" thickBot="1" x14ac:dyDescent="0.35">
      <c r="B14" s="9" t="s">
        <v>5</v>
      </c>
      <c r="C14" s="10" t="s">
        <v>37</v>
      </c>
    </row>
    <row r="15" spans="2:8" x14ac:dyDescent="0.3">
      <c r="B15" s="1" t="s">
        <v>42</v>
      </c>
      <c r="C15" s="1" t="s">
        <v>49</v>
      </c>
    </row>
    <row r="17" spans="2:5" ht="14.25" thickBot="1" x14ac:dyDescent="0.35"/>
    <row r="18" spans="2:5" ht="27.75" thickBot="1" x14ac:dyDescent="0.35">
      <c r="B18" s="10" t="s">
        <v>26</v>
      </c>
      <c r="C18" s="10" t="s">
        <v>27</v>
      </c>
      <c r="D18" s="10" t="s">
        <v>6</v>
      </c>
      <c r="E18" s="10" t="s">
        <v>37</v>
      </c>
    </row>
    <row r="19" spans="2:5" x14ac:dyDescent="0.3">
      <c r="B19" s="5" t="s">
        <v>20</v>
      </c>
      <c r="C19" s="32">
        <v>0.1</v>
      </c>
      <c r="D19" s="39">
        <v>198</v>
      </c>
      <c r="E19" s="7">
        <v>2750000</v>
      </c>
    </row>
    <row r="20" spans="2:5" x14ac:dyDescent="0.3">
      <c r="B20" s="5" t="s">
        <v>19</v>
      </c>
      <c r="C20" s="32">
        <v>0.05</v>
      </c>
      <c r="D20" s="39">
        <v>268</v>
      </c>
      <c r="E20" s="7">
        <v>4490000</v>
      </c>
    </row>
    <row r="21" spans="2:5" x14ac:dyDescent="0.3">
      <c r="B21" s="5" t="s">
        <v>23</v>
      </c>
      <c r="C21" s="32">
        <v>0.15</v>
      </c>
      <c r="D21" s="39">
        <v>185</v>
      </c>
      <c r="E21" s="7">
        <v>2540000</v>
      </c>
    </row>
  </sheetData>
  <mergeCells count="1">
    <mergeCell ref="B11:G11"/>
  </mergeCells>
  <phoneticPr fontId="2" type="noConversion"/>
  <conditionalFormatting sqref="B3:H10">
    <cfRule type="expression" dxfId="1" priority="1">
      <formula>$G3&gt;=200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zoomScaleNormal="100" workbookViewId="0"/>
  </sheetViews>
  <sheetFormatPr defaultColWidth="9" defaultRowHeight="13.5" x14ac:dyDescent="0.3"/>
  <cols>
    <col min="1" max="1" width="1.625" style="1" customWidth="1"/>
    <col min="2" max="2" width="11.25" style="1" customWidth="1"/>
    <col min="3" max="3" width="12" style="1" customWidth="1"/>
    <col min="4" max="4" width="19.625" style="1" customWidth="1"/>
    <col min="5" max="5" width="11.75" style="1" customWidth="1"/>
    <col min="6" max="7" width="10.125" style="1" customWidth="1"/>
    <col min="8" max="8" width="12.5" style="1" customWidth="1"/>
    <col min="9" max="9" width="16.875" style="1" bestFit="1" customWidth="1"/>
    <col min="10" max="16384" width="9" style="1"/>
  </cols>
  <sheetData>
    <row r="1" spans="2:9" ht="13.5" customHeight="1" thickBot="1" x14ac:dyDescent="0.35"/>
    <row r="2" spans="2:9" ht="27.75" thickBot="1" x14ac:dyDescent="0.35">
      <c r="B2" s="8" t="s">
        <v>3</v>
      </c>
      <c r="C2" s="10" t="s">
        <v>26</v>
      </c>
      <c r="D2" s="9" t="s">
        <v>4</v>
      </c>
      <c r="E2" s="9" t="s">
        <v>5</v>
      </c>
      <c r="F2" s="10" t="s">
        <v>27</v>
      </c>
      <c r="G2" s="10" t="s">
        <v>6</v>
      </c>
      <c r="H2" s="10" t="s">
        <v>37</v>
      </c>
      <c r="I2"/>
    </row>
    <row r="3" spans="2:9" ht="13.5" customHeight="1" x14ac:dyDescent="0.3">
      <c r="B3" s="20" t="s">
        <v>30</v>
      </c>
      <c r="C3" s="23" t="s">
        <v>20</v>
      </c>
      <c r="D3" s="21" t="s">
        <v>11</v>
      </c>
      <c r="E3" s="21" t="s">
        <v>10</v>
      </c>
      <c r="F3" s="31">
        <v>0.1</v>
      </c>
      <c r="G3" s="38">
        <v>198</v>
      </c>
      <c r="H3" s="24">
        <v>2750000</v>
      </c>
    </row>
    <row r="4" spans="2:9" ht="13.5" customHeight="1" x14ac:dyDescent="0.3">
      <c r="B4" s="2" t="s">
        <v>32</v>
      </c>
      <c r="C4" s="5" t="s">
        <v>22</v>
      </c>
      <c r="D4" s="4" t="s">
        <v>14</v>
      </c>
      <c r="E4" s="4" t="s">
        <v>10</v>
      </c>
      <c r="F4" s="32">
        <v>0.05</v>
      </c>
      <c r="G4" s="39">
        <v>236</v>
      </c>
      <c r="H4" s="7">
        <v>1050000</v>
      </c>
    </row>
    <row r="5" spans="2:9" ht="13.5" customHeight="1" x14ac:dyDescent="0.3">
      <c r="B5" s="2" t="s">
        <v>29</v>
      </c>
      <c r="C5" s="5" t="s">
        <v>19</v>
      </c>
      <c r="D5" s="4" t="s">
        <v>9</v>
      </c>
      <c r="E5" s="4" t="s">
        <v>10</v>
      </c>
      <c r="F5" s="32">
        <v>0.05</v>
      </c>
      <c r="G5" s="39">
        <v>268</v>
      </c>
      <c r="H5" s="7">
        <v>4490000</v>
      </c>
    </row>
    <row r="6" spans="2:9" ht="13.5" customHeight="1" x14ac:dyDescent="0.3">
      <c r="B6" s="2" t="s">
        <v>33</v>
      </c>
      <c r="C6" s="5" t="s">
        <v>23</v>
      </c>
      <c r="D6" s="4" t="s">
        <v>15</v>
      </c>
      <c r="E6" s="4" t="s">
        <v>10</v>
      </c>
      <c r="F6" s="32">
        <v>0.15</v>
      </c>
      <c r="G6" s="39">
        <v>185</v>
      </c>
      <c r="H6" s="7">
        <v>2540000</v>
      </c>
    </row>
    <row r="7" spans="2:9" ht="13.5" customHeight="1" x14ac:dyDescent="0.3">
      <c r="B7" s="2"/>
      <c r="C7" s="5"/>
      <c r="D7" s="4"/>
      <c r="E7" s="44" t="s">
        <v>46</v>
      </c>
      <c r="F7" s="32"/>
      <c r="G7" s="39">
        <f>SUBTOTAL(1,G3:G6)</f>
        <v>221.75</v>
      </c>
      <c r="H7" s="7"/>
    </row>
    <row r="8" spans="2:9" ht="13.5" customHeight="1" x14ac:dyDescent="0.3">
      <c r="B8" s="2"/>
      <c r="C8" s="4">
        <f>SUBTOTAL(3,C3:C6)</f>
        <v>4</v>
      </c>
      <c r="D8" s="4"/>
      <c r="E8" s="44" t="s">
        <v>43</v>
      </c>
      <c r="F8" s="32"/>
      <c r="G8" s="39"/>
      <c r="H8" s="7"/>
    </row>
    <row r="9" spans="2:9" ht="13.5" customHeight="1" x14ac:dyDescent="0.3">
      <c r="B9" s="2" t="s">
        <v>28</v>
      </c>
      <c r="C9" s="5" t="s">
        <v>18</v>
      </c>
      <c r="D9" s="4" t="s">
        <v>7</v>
      </c>
      <c r="E9" s="4" t="s">
        <v>8</v>
      </c>
      <c r="F9" s="32">
        <v>0.15</v>
      </c>
      <c r="G9" s="39">
        <v>158</v>
      </c>
      <c r="H9" s="7">
        <v>1450000</v>
      </c>
    </row>
    <row r="10" spans="2:9" ht="13.5" customHeight="1" x14ac:dyDescent="0.3">
      <c r="B10" s="2" t="s">
        <v>35</v>
      </c>
      <c r="C10" s="5" t="s">
        <v>25</v>
      </c>
      <c r="D10" s="4" t="s">
        <v>17</v>
      </c>
      <c r="E10" s="4" t="s">
        <v>8</v>
      </c>
      <c r="F10" s="32">
        <v>7.0000000000000007E-2</v>
      </c>
      <c r="G10" s="39">
        <v>168</v>
      </c>
      <c r="H10" s="7">
        <v>3150000</v>
      </c>
    </row>
    <row r="11" spans="2:9" ht="13.5" customHeight="1" x14ac:dyDescent="0.3">
      <c r="B11" s="2"/>
      <c r="C11" s="5"/>
      <c r="D11" s="4"/>
      <c r="E11" s="44" t="s">
        <v>47</v>
      </c>
      <c r="F11" s="32"/>
      <c r="G11" s="39">
        <f>SUBTOTAL(1,G9:G10)</f>
        <v>163</v>
      </c>
      <c r="H11" s="7"/>
    </row>
    <row r="12" spans="2:9" ht="13.5" customHeight="1" x14ac:dyDescent="0.3">
      <c r="B12" s="2"/>
      <c r="C12" s="4">
        <f>SUBTOTAL(3,C9:C10)</f>
        <v>2</v>
      </c>
      <c r="D12" s="4"/>
      <c r="E12" s="44" t="s">
        <v>44</v>
      </c>
      <c r="F12" s="32"/>
      <c r="G12" s="39"/>
      <c r="H12" s="7"/>
    </row>
    <row r="13" spans="2:9" ht="13.5" customHeight="1" x14ac:dyDescent="0.3">
      <c r="B13" s="2" t="s">
        <v>31</v>
      </c>
      <c r="C13" s="5" t="s">
        <v>21</v>
      </c>
      <c r="D13" s="4" t="s">
        <v>12</v>
      </c>
      <c r="E13" s="4" t="s">
        <v>13</v>
      </c>
      <c r="F13" s="32">
        <v>7.0000000000000007E-2</v>
      </c>
      <c r="G13" s="39">
        <v>167</v>
      </c>
      <c r="H13" s="7">
        <v>1200000</v>
      </c>
    </row>
    <row r="14" spans="2:9" ht="13.5" customHeight="1" thickBot="1" x14ac:dyDescent="0.35">
      <c r="B14" s="19" t="s">
        <v>34</v>
      </c>
      <c r="C14" s="6" t="s">
        <v>24</v>
      </c>
      <c r="D14" s="16" t="s">
        <v>16</v>
      </c>
      <c r="E14" s="16" t="s">
        <v>13</v>
      </c>
      <c r="F14" s="33">
        <v>0.1</v>
      </c>
      <c r="G14" s="40">
        <v>495</v>
      </c>
      <c r="H14" s="18">
        <v>1290000</v>
      </c>
    </row>
    <row r="15" spans="2:9" ht="13.5" customHeight="1" x14ac:dyDescent="0.3">
      <c r="B15" s="45"/>
      <c r="C15" s="46"/>
      <c r="D15" s="45"/>
      <c r="E15" s="49" t="s">
        <v>48</v>
      </c>
      <c r="F15" s="47"/>
      <c r="G15" s="48">
        <f>SUBTOTAL(1,G13:G14)</f>
        <v>331</v>
      </c>
      <c r="H15" s="17"/>
    </row>
    <row r="16" spans="2:9" ht="13.5" customHeight="1" x14ac:dyDescent="0.3">
      <c r="B16" s="45"/>
      <c r="C16" s="45">
        <f>SUBTOTAL(3,C13:C14)</f>
        <v>2</v>
      </c>
      <c r="D16" s="45"/>
      <c r="E16" s="49" t="s">
        <v>45</v>
      </c>
      <c r="F16" s="47"/>
      <c r="G16" s="48"/>
      <c r="H16" s="17"/>
    </row>
    <row r="17" spans="2:8" ht="13.5" customHeight="1" x14ac:dyDescent="0.3">
      <c r="B17" s="45"/>
      <c r="C17" s="45"/>
      <c r="D17" s="45"/>
      <c r="E17" s="49" t="s">
        <v>1</v>
      </c>
      <c r="F17" s="47"/>
      <c r="G17" s="48">
        <f>SUBTOTAL(1,G3:G14)</f>
        <v>234.375</v>
      </c>
      <c r="H17" s="17"/>
    </row>
    <row r="18" spans="2:8" ht="13.5" customHeight="1" x14ac:dyDescent="0.3">
      <c r="B18" s="45"/>
      <c r="C18" s="45">
        <f>SUBTOTAL(3,C3:C14)</f>
        <v>8</v>
      </c>
      <c r="D18" s="45"/>
      <c r="E18" s="49" t="s">
        <v>0</v>
      </c>
      <c r="F18" s="47"/>
      <c r="G18" s="48"/>
      <c r="H18" s="17"/>
    </row>
    <row r="19" spans="2:8" ht="13.5" customHeight="1" x14ac:dyDescent="0.3"/>
    <row r="20" spans="2:8" ht="13.5" customHeight="1" x14ac:dyDescent="0.3"/>
    <row r="21" spans="2:8" ht="13.5" customHeight="1" x14ac:dyDescent="0.3"/>
    <row r="22" spans="2:8" ht="13.5" customHeight="1" x14ac:dyDescent="0.3"/>
    <row r="23" spans="2:8" ht="13.5" customHeight="1" x14ac:dyDescent="0.3"/>
  </sheetData>
  <sortState ref="B3:H14">
    <sortCondition descending="1" ref="E3:E14"/>
  </sortState>
  <phoneticPr fontId="2" type="noConversion"/>
  <conditionalFormatting sqref="B3:H18">
    <cfRule type="expression" dxfId="0" priority="1">
      <formula>$G3&gt;=200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예약인원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User</cp:lastModifiedBy>
  <dcterms:created xsi:type="dcterms:W3CDTF">2019-10-10T06:12:49Z</dcterms:created>
  <dcterms:modified xsi:type="dcterms:W3CDTF">2023-06-12T23:01:35Z</dcterms:modified>
</cp:coreProperties>
</file>