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[2023] ITQ 자격 운영\기출문제 업로드\5. ITQ_109\109_엑셀(문제 시트 지우기)\"/>
    </mc:Choice>
  </mc:AlternateContent>
  <bookViews>
    <workbookView xWindow="1845" yWindow="0" windowWidth="13275" windowHeight="15600"/>
  </bookViews>
  <sheets>
    <sheet name="제1작업" sheetId="1" r:id="rId1"/>
    <sheet name="제2작업" sheetId="2" r:id="rId2"/>
    <sheet name="제3작업" sheetId="3" r:id="rId3"/>
    <sheet name="제4작업" sheetId="11" r:id="rId4"/>
  </sheets>
  <definedNames>
    <definedName name="_xlnm._FilterDatabase" localSheetId="1" hidden="1">제2작업!$B$2:$H$10</definedName>
    <definedName name="_xlnm._FilterDatabase" localSheetId="2" hidden="1">제3작업!#REF!</definedName>
    <definedName name="가격">제1작업!$F$5:$F$12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F15" i="3"/>
  <c r="F10" i="3"/>
  <c r="F5" i="3"/>
  <c r="F17" i="3" s="1"/>
  <c r="D16" i="3"/>
  <c r="D11" i="3"/>
  <c r="D6" i="3"/>
  <c r="J14" i="1"/>
  <c r="E13" i="1"/>
  <c r="E14" i="1"/>
  <c r="J13" i="1"/>
  <c r="J6" i="1"/>
  <c r="J8" i="1"/>
  <c r="J7" i="1"/>
  <c r="J11" i="1"/>
  <c r="J9" i="1"/>
  <c r="J10" i="1"/>
  <c r="J12" i="1"/>
  <c r="D18" i="3" l="1"/>
  <c r="H11" i="2"/>
  <c r="I6" i="1"/>
  <c r="I8" i="1"/>
  <c r="I7" i="1"/>
  <c r="I11" i="1"/>
  <c r="I9" i="1"/>
  <c r="I10" i="1"/>
  <c r="I12" i="1"/>
  <c r="I5" i="1"/>
</calcChain>
</file>

<file path=xl/sharedStrings.xml><?xml version="1.0" encoding="utf-8"?>
<sst xmlns="http://schemas.openxmlformats.org/spreadsheetml/2006/main" count="149" uniqueCount="46">
  <si>
    <t>제조사</t>
  </si>
  <si>
    <t>전체 개수</t>
  </si>
  <si>
    <t>모델번호</t>
  </si>
  <si>
    <t>가격</t>
  </si>
  <si>
    <t>가격</t>
    <phoneticPr fontId="2" type="noConversion"/>
  </si>
  <si>
    <t>제품명</t>
  </si>
  <si>
    <t>티타늄</t>
  </si>
  <si>
    <t>카본</t>
  </si>
  <si>
    <t>알루미늄</t>
  </si>
  <si>
    <t>프레임</t>
  </si>
  <si>
    <t>비고</t>
    <phoneticPr fontId="2" type="noConversion"/>
  </si>
  <si>
    <t>SC2-2023</t>
  </si>
  <si>
    <t>AL2-2022</t>
  </si>
  <si>
    <t>SC1-2021</t>
  </si>
  <si>
    <t>LP3-2023</t>
  </si>
  <si>
    <t>SC4-2022</t>
  </si>
  <si>
    <t>LP1-2022</t>
  </si>
  <si>
    <t>LP1-2023</t>
  </si>
  <si>
    <t>AL1-2022</t>
  </si>
  <si>
    <t>휠
(인치)</t>
    <phoneticPr fontId="2" type="noConversion"/>
  </si>
  <si>
    <t>무게
(kg)</t>
    <phoneticPr fontId="2" type="noConversion"/>
  </si>
  <si>
    <t>카본 자전거의 무게(kg) 평균</t>
    <phoneticPr fontId="2" type="noConversion"/>
  </si>
  <si>
    <t>삼촌리</t>
    <phoneticPr fontId="2" type="noConversion"/>
  </si>
  <si>
    <t>알론스포츠</t>
    <phoneticPr fontId="2" type="noConversion"/>
  </si>
  <si>
    <t>엘파머</t>
    <phoneticPr fontId="2" type="noConversion"/>
  </si>
  <si>
    <t>레스파토러스</t>
    <phoneticPr fontId="2" type="noConversion"/>
  </si>
  <si>
    <t>템베리썸투</t>
    <phoneticPr fontId="2" type="noConversion"/>
  </si>
  <si>
    <t>시마노엑스티</t>
    <phoneticPr fontId="2" type="noConversion"/>
  </si>
  <si>
    <t>판타레이식스</t>
    <phoneticPr fontId="2" type="noConversion"/>
  </si>
  <si>
    <t>첼로리로드쥐칠</t>
    <phoneticPr fontId="2" type="noConversion"/>
  </si>
  <si>
    <t>벤토르브이사천</t>
    <phoneticPr fontId="2" type="noConversion"/>
  </si>
  <si>
    <t>판타에스데오레</t>
    <phoneticPr fontId="2" type="noConversion"/>
  </si>
  <si>
    <t>인피자제트쓰리</t>
    <phoneticPr fontId="2" type="noConversion"/>
  </si>
  <si>
    <t>두 번째로 높은 가격</t>
    <phoneticPr fontId="2" type="noConversion"/>
  </si>
  <si>
    <t>삼촌리 제품의 최소 휠(인치)</t>
    <phoneticPr fontId="2" type="noConversion"/>
  </si>
  <si>
    <t>알루미늄 자전거의 무게(kg) 평균</t>
    <phoneticPr fontId="2" type="noConversion"/>
  </si>
  <si>
    <t>카본 개수</t>
  </si>
  <si>
    <t>티타늄 개수</t>
  </si>
  <si>
    <t>알루미늄 개수</t>
  </si>
  <si>
    <t>L*</t>
    <phoneticPr fontId="2" type="noConversion"/>
  </si>
  <si>
    <t>&gt;=1000000</t>
    <phoneticPr fontId="2" type="noConversion"/>
  </si>
  <si>
    <t>티타늄 평균</t>
  </si>
  <si>
    <t>카본 평균</t>
  </si>
  <si>
    <t>알루미늄 평균</t>
  </si>
  <si>
    <t>전체 평균</t>
  </si>
  <si>
    <t>순위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</si>
</sst>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-* #,##0_-;\-* #,##0_-;_-* &quot;-&quot;_-;_-@_-"/>
    <numFmt numFmtId="176" formatCode="0.00&quot;kg&quot;"/>
    <numFmt numFmtId="177" formatCode="_-* #,##0.0_-;\-* #,##0.0_-;_-* &quot;-&quot;_-;_-@_-"/>
    <numFmt numFmtId="178" formatCode="_-* #,##0.00_-;\-* #,##0.00_-;_-* &quot;-&quot;_-;_-@_-"/>
    <numFmt numFmtId="179" formatCode="0.0"/>
    <numFmt numFmtId="180" formatCode="0&quot;kg&quot;"/>
    <numFmt numFmtId="181" formatCode="#,##0&quot;원&quot;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b/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 style="medium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41" fontId="3" fillId="0" borderId="20" xfId="1" applyFont="1" applyBorder="1" applyAlignment="1">
      <alignment horizontal="center" vertical="center"/>
    </xf>
    <xf numFmtId="0" fontId="3" fillId="0" borderId="4" xfId="1" applyNumberFormat="1" applyFont="1" applyBorder="1" applyAlignment="1">
      <alignment horizontal="center" vertical="center"/>
    </xf>
    <xf numFmtId="0" fontId="3" fillId="0" borderId="3" xfId="1" applyNumberFormat="1" applyFont="1" applyBorder="1" applyAlignment="1">
      <alignment horizontal="center" vertical="center"/>
    </xf>
    <xf numFmtId="0" fontId="3" fillId="0" borderId="1" xfId="1" applyNumberFormat="1" applyFont="1" applyBorder="1" applyAlignment="1">
      <alignment horizontal="center" vertical="center"/>
    </xf>
    <xf numFmtId="0" fontId="3" fillId="0" borderId="6" xfId="1" applyNumberFormat="1" applyFont="1" applyBorder="1" applyAlignment="1">
      <alignment horizontal="center" vertical="center"/>
    </xf>
    <xf numFmtId="0" fontId="3" fillId="0" borderId="10" xfId="1" applyNumberFormat="1" applyFont="1" applyBorder="1" applyAlignment="1">
      <alignment horizontal="center" vertical="center"/>
    </xf>
    <xf numFmtId="0" fontId="3" fillId="0" borderId="1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1" fontId="3" fillId="0" borderId="11" xfId="1" applyFont="1" applyBorder="1" applyAlignment="1">
      <alignment horizontal="right" vertical="center"/>
    </xf>
    <xf numFmtId="180" fontId="3" fillId="0" borderId="0" xfId="0" applyNumberFormat="1" applyFont="1">
      <alignment vertical="center"/>
    </xf>
    <xf numFmtId="178" fontId="3" fillId="0" borderId="3" xfId="1" applyNumberFormat="1" applyFont="1" applyBorder="1" applyAlignment="1">
      <alignment horizontal="right" vertical="center"/>
    </xf>
    <xf numFmtId="177" fontId="3" fillId="0" borderId="3" xfId="1" applyNumberFormat="1" applyFont="1" applyBorder="1" applyAlignment="1">
      <alignment horizontal="right" vertical="center"/>
    </xf>
    <xf numFmtId="178" fontId="3" fillId="0" borderId="1" xfId="1" applyNumberFormat="1" applyFont="1" applyBorder="1" applyAlignment="1">
      <alignment horizontal="right" vertical="center"/>
    </xf>
    <xf numFmtId="177" fontId="3" fillId="0" borderId="1" xfId="1" applyNumberFormat="1" applyFont="1" applyBorder="1" applyAlignment="1">
      <alignment horizontal="right" vertical="center"/>
    </xf>
    <xf numFmtId="178" fontId="3" fillId="0" borderId="10" xfId="1" applyNumberFormat="1" applyFont="1" applyBorder="1" applyAlignment="1">
      <alignment horizontal="right" vertical="center"/>
    </xf>
    <xf numFmtId="177" fontId="3" fillId="0" borderId="10" xfId="1" applyNumberFormat="1" applyFont="1" applyBorder="1" applyAlignment="1">
      <alignment horizontal="right" vertical="center"/>
    </xf>
    <xf numFmtId="41" fontId="3" fillId="0" borderId="0" xfId="1" applyFont="1" applyBorder="1" applyAlignment="1">
      <alignment horizontal="right" vertical="center"/>
    </xf>
    <xf numFmtId="176" fontId="3" fillId="0" borderId="0" xfId="1" applyNumberFormat="1" applyFont="1" applyBorder="1" applyAlignment="1">
      <alignment horizontal="right" vertical="center"/>
    </xf>
    <xf numFmtId="179" fontId="3" fillId="0" borderId="10" xfId="1" applyNumberFormat="1" applyFont="1" applyBorder="1" applyAlignment="1">
      <alignment horizontal="right" vertical="center"/>
    </xf>
    <xf numFmtId="2" fontId="3" fillId="0" borderId="18" xfId="1" applyNumberFormat="1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177" fontId="3" fillId="0" borderId="0" xfId="1" applyNumberFormat="1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181" fontId="3" fillId="0" borderId="3" xfId="1" applyNumberFormat="1" applyFont="1" applyBorder="1" applyAlignment="1">
      <alignment horizontal="right" vertical="center"/>
    </xf>
    <xf numFmtId="181" fontId="3" fillId="0" borderId="1" xfId="1" applyNumberFormat="1" applyFont="1" applyBorder="1" applyAlignment="1">
      <alignment horizontal="right" vertical="center"/>
    </xf>
    <xf numFmtId="181" fontId="3" fillId="0" borderId="10" xfId="1" applyNumberFormat="1" applyFont="1" applyBorder="1" applyAlignment="1">
      <alignment horizontal="right" vertical="center"/>
    </xf>
    <xf numFmtId="181" fontId="3" fillId="0" borderId="0" xfId="1" applyNumberFormat="1" applyFont="1" applyBorder="1" applyAlignment="1">
      <alignment horizontal="right" vertical="center"/>
    </xf>
    <xf numFmtId="2" fontId="3" fillId="0" borderId="1" xfId="0" applyNumberFormat="1" applyFont="1" applyBorder="1" applyAlignment="1">
      <alignment horizontal="right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181" fontId="3" fillId="0" borderId="25" xfId="1" applyNumberFormat="1" applyFont="1" applyBorder="1" applyAlignment="1">
      <alignment horizontal="right" vertical="center"/>
    </xf>
    <xf numFmtId="178" fontId="3" fillId="0" borderId="25" xfId="1" applyNumberFormat="1" applyFont="1" applyBorder="1" applyAlignment="1">
      <alignment horizontal="right" vertical="center"/>
    </xf>
    <xf numFmtId="177" fontId="3" fillId="0" borderId="25" xfId="1" applyNumberFormat="1" applyFont="1" applyBorder="1" applyAlignment="1">
      <alignment horizontal="right" vertical="center"/>
    </xf>
    <xf numFmtId="178" fontId="3" fillId="0" borderId="0" xfId="0" applyNumberFormat="1" applyFont="1">
      <alignment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3"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sz="2000" b="1"/>
              <a:t>알루미늄 및 카본 자전거 비교</a:t>
            </a:r>
          </a:p>
        </c:rich>
      </c:tx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제1작업!$F$4</c:f>
              <c:strCache>
                <c:ptCount val="1"/>
                <c:pt idx="0">
                  <c:v>가격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901-4DF5-929A-08AF7E99B4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(제1작업!$C$5:$C$7,제1작업!$C$9,제1작업!$C$11:$C$12)</c:f>
              <c:strCache>
                <c:ptCount val="6"/>
                <c:pt idx="0">
                  <c:v>레스파토러스</c:v>
                </c:pt>
                <c:pt idx="1">
                  <c:v>템베리썸투</c:v>
                </c:pt>
                <c:pt idx="2">
                  <c:v>판타레이식스</c:v>
                </c:pt>
                <c:pt idx="3">
                  <c:v>벤토르브이사천</c:v>
                </c:pt>
                <c:pt idx="4">
                  <c:v>첼로리로드쥐칠</c:v>
                </c:pt>
                <c:pt idx="5">
                  <c:v>인피자제트쓰리</c:v>
                </c:pt>
              </c:strCache>
            </c:strRef>
          </c:cat>
          <c:val>
            <c:numRef>
              <c:f>(제1작업!$F$5:$F$7,제1작업!$F$9,제1작업!$F$11:$F$12)</c:f>
              <c:numCache>
                <c:formatCode>#,##0"원"</c:formatCode>
                <c:ptCount val="6"/>
                <c:pt idx="0">
                  <c:v>371000</c:v>
                </c:pt>
                <c:pt idx="1">
                  <c:v>249000</c:v>
                </c:pt>
                <c:pt idx="2">
                  <c:v>3116000</c:v>
                </c:pt>
                <c:pt idx="3">
                  <c:v>567000</c:v>
                </c:pt>
                <c:pt idx="4">
                  <c:v>2422500</c:v>
                </c:pt>
                <c:pt idx="5">
                  <c:v>1380000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01-4DF5-929A-08AF7E99B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67780800"/>
        <c:axId val="1091924768"/>
      </c:barChart>
      <c:lineChart>
        <c:grouping val="standard"/>
        <c:varyColors val="0"/>
        <c:ser>
          <c:idx val="1"/>
          <c:order val="1"/>
          <c:tx>
            <c:v>무게(kg)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(제1작업!$C$5:$C$7,제1작업!$C$9,제1작업!$C$11:$C$12)</c:f>
              <c:strCache>
                <c:ptCount val="6"/>
                <c:pt idx="0">
                  <c:v>레스파토러스</c:v>
                </c:pt>
                <c:pt idx="1">
                  <c:v>템베리썸투</c:v>
                </c:pt>
                <c:pt idx="2">
                  <c:v>판타레이식스</c:v>
                </c:pt>
                <c:pt idx="3">
                  <c:v>벤토르브이사천</c:v>
                </c:pt>
                <c:pt idx="4">
                  <c:v>첼로리로드쥐칠</c:v>
                </c:pt>
                <c:pt idx="5">
                  <c:v>인피자제트쓰리</c:v>
                </c:pt>
              </c:strCache>
            </c:strRef>
          </c:cat>
          <c:val>
            <c:numRef>
              <c:f>(제1작업!$G$5:$G$7,제1작업!$G$9,제1작업!$G$11:$G$12)</c:f>
              <c:numCache>
                <c:formatCode>_-* #,##0.00_-;\-* #,##0.00_-;_-* "-"_-;_-@_-</c:formatCode>
                <c:ptCount val="6"/>
                <c:pt idx="0">
                  <c:v>13.1</c:v>
                </c:pt>
                <c:pt idx="1">
                  <c:v>11.9</c:v>
                </c:pt>
                <c:pt idx="2">
                  <c:v>8.68</c:v>
                </c:pt>
                <c:pt idx="3">
                  <c:v>14.06</c:v>
                </c:pt>
                <c:pt idx="4">
                  <c:v>9.65</c:v>
                </c:pt>
                <c:pt idx="5">
                  <c:v>13.2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1-4DF5-929A-08AF7E99B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9957776"/>
        <c:axId val="1769957296"/>
      </c:lineChart>
      <c:catAx>
        <c:axId val="96778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091924768"/>
        <c:crosses val="autoZero"/>
        <c:auto val="1"/>
        <c:lblAlgn val="ctr"/>
        <c:lblOffset val="100"/>
        <c:noMultiLvlLbl val="0"/>
      </c:catAx>
      <c:valAx>
        <c:axId val="10919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#,##0&quot;원&quot;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967780800"/>
        <c:crosses val="autoZero"/>
        <c:crossBetween val="between"/>
      </c:valAx>
      <c:valAx>
        <c:axId val="1769957296"/>
        <c:scaling>
          <c:orientation val="minMax"/>
        </c:scaling>
        <c:delete val="0"/>
        <c:axPos val="r"/>
        <c:numFmt formatCode="_-* #,##0.00_-;\-* #,##0.00_-;_-* &quot;-&quot;_-;_-@_-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769957776"/>
        <c:crosses val="max"/>
        <c:crossBetween val="between"/>
        <c:majorUnit val="4"/>
      </c:valAx>
      <c:catAx>
        <c:axId val="17699577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69957296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119063</xdr:rowOff>
    </xdr:from>
    <xdr:to>
      <xdr:col>6</xdr:col>
      <xdr:colOff>438150</xdr:colOff>
      <xdr:row>2</xdr:row>
      <xdr:rowOff>166688</xdr:rowOff>
    </xdr:to>
    <xdr:sp macro="" textlink="">
      <xdr:nvSpPr>
        <xdr:cNvPr id="5" name="사각형: 잘린 위쪽 모서리 4">
          <a:extLst>
            <a:ext uri="{FF2B5EF4-FFF2-40B4-BE49-F238E27FC236}">
              <a16:creationId xmlns:a16="http://schemas.microsoft.com/office/drawing/2014/main" id="{95594927-A479-4C90-8B3B-798E3AAC56A9}"/>
            </a:ext>
          </a:extLst>
        </xdr:cNvPr>
        <xdr:cNvSpPr/>
      </xdr:nvSpPr>
      <xdr:spPr>
        <a:xfrm>
          <a:off x="123825" y="119063"/>
          <a:ext cx="5200650" cy="619125"/>
        </a:xfrm>
        <a:prstGeom prst="snip2SameRect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프레임재질별 자전거 상세 정보</a:t>
          </a:r>
        </a:p>
      </xdr:txBody>
    </xdr:sp>
    <xdr:clientData/>
  </xdr:twoCellAnchor>
  <xdr:twoCellAnchor>
    <xdr:from>
      <xdr:col>7</xdr:col>
      <xdr:colOff>0</xdr:colOff>
      <xdr:row>0</xdr:row>
      <xdr:rowOff>104775</xdr:rowOff>
    </xdr:from>
    <xdr:to>
      <xdr:col>9</xdr:col>
      <xdr:colOff>847724</xdr:colOff>
      <xdr:row>2</xdr:row>
      <xdr:rowOff>180975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D273CB52-075C-4933-84F3-310DF6791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04775"/>
          <a:ext cx="2543174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48375"/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0AFB491-258B-FD6E-A678-A4696C940AA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0.22014</cdr:x>
      <cdr:y>0.1085</cdr:y>
    </cdr:from>
    <cdr:to>
      <cdr:x>0.34983</cdr:x>
      <cdr:y>0.19216</cdr:y>
    </cdr:to>
    <cdr:sp macro="" textlink="">
      <cdr:nvSpPr>
        <cdr:cNvPr id="2" name="말풍선: 모서리가 둥근 사각형 1">
          <a:extLst xmlns:a="http://schemas.openxmlformats.org/drawingml/2006/main">
            <a:ext uri="{FF2B5EF4-FFF2-40B4-BE49-F238E27FC236}">
              <a16:creationId xmlns:a16="http://schemas.microsoft.com/office/drawing/2014/main" id="{1C84DEAE-CFD2-053D-297F-A4612D538ADA}"/>
            </a:ext>
          </a:extLst>
        </cdr:cNvPr>
        <cdr:cNvSpPr/>
      </cdr:nvSpPr>
      <cdr:spPr>
        <a:xfrm xmlns:a="http://schemas.openxmlformats.org/drawingml/2006/main">
          <a:off x="2047875" y="658813"/>
          <a:ext cx="1206500" cy="508000"/>
        </a:xfrm>
        <a:prstGeom xmlns:a="http://schemas.openxmlformats.org/drawingml/2006/main" prst="wedgeRoundRectCallout">
          <a:avLst>
            <a:gd name="adj1" fmla="val 72845"/>
            <a:gd name="adj2" fmla="val 57167"/>
            <a:gd name="adj3" fmla="val 16667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카본 </a:t>
          </a:r>
          <a:r>
            <a:rPr lang="en-US" altLang="ko-KR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2023</a:t>
          </a:r>
          <a:r>
            <a:rPr lang="ko-KR" altLang="en-US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년형</a:t>
          </a:r>
          <a:endParaRPr lang="ko-KR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2"/>
  <sheetViews>
    <sheetView tabSelected="1" zoomScale="85" zoomScaleNormal="85" workbookViewId="0">
      <selection activeCell="D29" sqref="D29"/>
    </sheetView>
  </sheetViews>
  <sheetFormatPr defaultColWidth="9" defaultRowHeight="13.5" x14ac:dyDescent="0.3"/>
  <cols>
    <col min="1" max="1" width="1.625" style="1" customWidth="1"/>
    <col min="2" max="2" width="11.125" style="1" customWidth="1"/>
    <col min="3" max="3" width="16.5" style="1" bestFit="1" customWidth="1"/>
    <col min="4" max="4" width="11" style="1" bestFit="1" customWidth="1"/>
    <col min="5" max="5" width="10.125" style="1" bestFit="1" customWidth="1"/>
    <col min="6" max="6" width="13.75" style="1" bestFit="1" customWidth="1"/>
    <col min="7" max="7" width="10" style="1" customWidth="1"/>
    <col min="8" max="10" width="11.125" style="1" customWidth="1"/>
    <col min="11" max="16384" width="9" style="1"/>
  </cols>
  <sheetData>
    <row r="1" spans="2:10" ht="22.5" customHeight="1" x14ac:dyDescent="0.3"/>
    <row r="2" spans="2:10" ht="22.5" customHeight="1" x14ac:dyDescent="0.3"/>
    <row r="3" spans="2:10" ht="22.5" customHeight="1" thickBot="1" x14ac:dyDescent="0.35"/>
    <row r="4" spans="2:10" ht="27.75" thickBot="1" x14ac:dyDescent="0.35">
      <c r="B4" s="7" t="s">
        <v>2</v>
      </c>
      <c r="C4" s="8" t="s">
        <v>5</v>
      </c>
      <c r="D4" s="8" t="s">
        <v>0</v>
      </c>
      <c r="E4" s="8" t="s">
        <v>9</v>
      </c>
      <c r="F4" s="9" t="s">
        <v>3</v>
      </c>
      <c r="G4" s="9" t="s">
        <v>20</v>
      </c>
      <c r="H4" s="9" t="s">
        <v>19</v>
      </c>
      <c r="I4" s="8" t="s">
        <v>45</v>
      </c>
      <c r="J4" s="10" t="s">
        <v>10</v>
      </c>
    </row>
    <row r="5" spans="2:10" ht="21" customHeight="1" x14ac:dyDescent="0.3">
      <c r="B5" s="11" t="s">
        <v>11</v>
      </c>
      <c r="C5" s="12" t="s">
        <v>25</v>
      </c>
      <c r="D5" s="12" t="s">
        <v>22</v>
      </c>
      <c r="E5" s="12" t="s">
        <v>8</v>
      </c>
      <c r="F5" s="37">
        <v>371000</v>
      </c>
      <c r="G5" s="24">
        <v>13.1</v>
      </c>
      <c r="H5" s="25">
        <v>28</v>
      </c>
      <c r="I5" s="16" t="str">
        <f t="shared" ref="I5:I12" si="0">_xlfn.RANK.EQ(G5,$G$5:$G$12)&amp;"위"</f>
        <v>3위</v>
      </c>
      <c r="J5" s="15" t="str">
        <f>IF(MID(B5,3,1)="1","MTB",IF(MID(B5,3,1)="2","하이브리드","로드"))</f>
        <v>하이브리드</v>
      </c>
    </row>
    <row r="6" spans="2:10" ht="21" customHeight="1" x14ac:dyDescent="0.3">
      <c r="B6" s="3" t="s">
        <v>12</v>
      </c>
      <c r="C6" s="2" t="s">
        <v>26</v>
      </c>
      <c r="D6" s="2" t="s">
        <v>23</v>
      </c>
      <c r="E6" s="2" t="s">
        <v>8</v>
      </c>
      <c r="F6" s="38">
        <v>249000</v>
      </c>
      <c r="G6" s="26">
        <v>11.9</v>
      </c>
      <c r="H6" s="27">
        <v>28</v>
      </c>
      <c r="I6" s="17" t="str">
        <f t="shared" si="0"/>
        <v>6위</v>
      </c>
      <c r="J6" s="18" t="str">
        <f t="shared" ref="J6:J12" si="1">IF(MID(B6,3,1)="1","MTB",IF(MID(B6,3,1)="2","하이브리드","로드"))</f>
        <v>하이브리드</v>
      </c>
    </row>
    <row r="7" spans="2:10" ht="21" customHeight="1" x14ac:dyDescent="0.3">
      <c r="B7" s="3" t="s">
        <v>14</v>
      </c>
      <c r="C7" s="2" t="s">
        <v>28</v>
      </c>
      <c r="D7" s="2" t="s">
        <v>24</v>
      </c>
      <c r="E7" s="2" t="s">
        <v>7</v>
      </c>
      <c r="F7" s="38">
        <v>3116000</v>
      </c>
      <c r="G7" s="26">
        <v>8.68</v>
      </c>
      <c r="H7" s="27">
        <v>28</v>
      </c>
      <c r="I7" s="17" t="str">
        <f t="shared" si="0"/>
        <v>8위</v>
      </c>
      <c r="J7" s="18" t="str">
        <f>IF(MID(B7,3,1)="1","MTB",IF(MID(B7,3,1)="2","하이브리드","로드"))</f>
        <v>로드</v>
      </c>
    </row>
    <row r="8" spans="2:10" ht="21" customHeight="1" x14ac:dyDescent="0.3">
      <c r="B8" s="3" t="s">
        <v>13</v>
      </c>
      <c r="C8" s="2" t="s">
        <v>27</v>
      </c>
      <c r="D8" s="2" t="s">
        <v>22</v>
      </c>
      <c r="E8" s="2" t="s">
        <v>6</v>
      </c>
      <c r="F8" s="38">
        <v>4763400</v>
      </c>
      <c r="G8" s="26">
        <v>12.8</v>
      </c>
      <c r="H8" s="27">
        <v>27.5</v>
      </c>
      <c r="I8" s="17" t="str">
        <f t="shared" si="0"/>
        <v>4위</v>
      </c>
      <c r="J8" s="18" t="str">
        <f t="shared" si="1"/>
        <v>MTB</v>
      </c>
    </row>
    <row r="9" spans="2:10" ht="21" customHeight="1" x14ac:dyDescent="0.3">
      <c r="B9" s="3" t="s">
        <v>16</v>
      </c>
      <c r="C9" s="2" t="s">
        <v>30</v>
      </c>
      <c r="D9" s="2" t="s">
        <v>24</v>
      </c>
      <c r="E9" s="2" t="s">
        <v>8</v>
      </c>
      <c r="F9" s="38">
        <v>567000</v>
      </c>
      <c r="G9" s="26">
        <v>14.06</v>
      </c>
      <c r="H9" s="27">
        <v>27.5</v>
      </c>
      <c r="I9" s="17" t="str">
        <f t="shared" si="0"/>
        <v>1위</v>
      </c>
      <c r="J9" s="18" t="str">
        <f t="shared" si="1"/>
        <v>MTB</v>
      </c>
    </row>
    <row r="10" spans="2:10" ht="21" customHeight="1" x14ac:dyDescent="0.3">
      <c r="B10" s="3" t="s">
        <v>17</v>
      </c>
      <c r="C10" s="2" t="s">
        <v>31</v>
      </c>
      <c r="D10" s="2" t="s">
        <v>24</v>
      </c>
      <c r="E10" s="2" t="s">
        <v>6</v>
      </c>
      <c r="F10" s="38">
        <v>2075750</v>
      </c>
      <c r="G10" s="26">
        <v>12.75</v>
      </c>
      <c r="H10" s="27">
        <v>27.5</v>
      </c>
      <c r="I10" s="17" t="str">
        <f t="shared" si="0"/>
        <v>5위</v>
      </c>
      <c r="J10" s="18" t="str">
        <f t="shared" si="1"/>
        <v>MTB</v>
      </c>
    </row>
    <row r="11" spans="2:10" ht="21" customHeight="1" x14ac:dyDescent="0.3">
      <c r="B11" s="3" t="s">
        <v>15</v>
      </c>
      <c r="C11" s="2" t="s">
        <v>29</v>
      </c>
      <c r="D11" s="2" t="s">
        <v>22</v>
      </c>
      <c r="E11" s="2" t="s">
        <v>7</v>
      </c>
      <c r="F11" s="38">
        <v>2422500</v>
      </c>
      <c r="G11" s="26">
        <v>9.65</v>
      </c>
      <c r="H11" s="27">
        <v>28</v>
      </c>
      <c r="I11" s="17" t="str">
        <f t="shared" si="0"/>
        <v>7위</v>
      </c>
      <c r="J11" s="18" t="str">
        <f>IF(MID(B11,3,1)="1","MTB",IF(MID(B11,3,1)="2","하이브리드","로드"))</f>
        <v>로드</v>
      </c>
    </row>
    <row r="12" spans="2:10" ht="21" customHeight="1" thickBot="1" x14ac:dyDescent="0.35">
      <c r="B12" s="13" t="s">
        <v>18</v>
      </c>
      <c r="C12" s="5" t="s">
        <v>32</v>
      </c>
      <c r="D12" s="5" t="s">
        <v>23</v>
      </c>
      <c r="E12" s="5" t="s">
        <v>7</v>
      </c>
      <c r="F12" s="39">
        <v>1380000</v>
      </c>
      <c r="G12" s="28">
        <v>13.2</v>
      </c>
      <c r="H12" s="29">
        <v>27.5</v>
      </c>
      <c r="I12" s="19" t="str">
        <f t="shared" si="0"/>
        <v>2위</v>
      </c>
      <c r="J12" s="20" t="str">
        <f t="shared" si="1"/>
        <v>MTB</v>
      </c>
    </row>
    <row r="13" spans="2:10" ht="21" customHeight="1" x14ac:dyDescent="0.3">
      <c r="B13" s="48" t="s">
        <v>21</v>
      </c>
      <c r="C13" s="49"/>
      <c r="D13" s="50"/>
      <c r="E13" s="33">
        <f>SUMIF(E5:E12,"카본",G5:G12)/COUNTIF(E5:E12,"카본")</f>
        <v>10.51</v>
      </c>
      <c r="F13" s="51"/>
      <c r="G13" s="53" t="s">
        <v>33</v>
      </c>
      <c r="H13" s="49"/>
      <c r="I13" s="50"/>
      <c r="J13" s="14">
        <f>LARGE(가격,2)</f>
        <v>3116000</v>
      </c>
    </row>
    <row r="14" spans="2:10" ht="21" customHeight="1" thickBot="1" x14ac:dyDescent="0.35">
      <c r="B14" s="54" t="s">
        <v>34</v>
      </c>
      <c r="C14" s="55"/>
      <c r="D14" s="56"/>
      <c r="E14" s="32">
        <f>DMIN(B4:H12,7,D4:D5)</f>
        <v>27.5</v>
      </c>
      <c r="F14" s="52"/>
      <c r="G14" s="4" t="s">
        <v>2</v>
      </c>
      <c r="H14" s="5" t="s">
        <v>11</v>
      </c>
      <c r="I14" s="6" t="s">
        <v>4</v>
      </c>
      <c r="J14" s="22">
        <f>VLOOKUP(H14,B5:H12,5,0)</f>
        <v>371000</v>
      </c>
    </row>
    <row r="18" spans="7:7" x14ac:dyDescent="0.3">
      <c r="G18" s="23"/>
    </row>
    <row r="22" spans="7:7" ht="19.5" customHeight="1" x14ac:dyDescent="0.3"/>
  </sheetData>
  <mergeCells count="4">
    <mergeCell ref="B13:D13"/>
    <mergeCell ref="B14:D14"/>
    <mergeCell ref="G13:I13"/>
    <mergeCell ref="F13:F14"/>
  </mergeCells>
  <phoneticPr fontId="2" type="noConversion"/>
  <conditionalFormatting sqref="B5:J12">
    <cfRule type="expression" dxfId="2" priority="2">
      <formula>$G5&lt;=10</formula>
    </cfRule>
  </conditionalFormatting>
  <dataValidations disablePrompts="1"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0"/>
  <sheetViews>
    <sheetView workbookViewId="0">
      <selection activeCell="H25" sqref="H25"/>
    </sheetView>
  </sheetViews>
  <sheetFormatPr defaultColWidth="9" defaultRowHeight="13.5" x14ac:dyDescent="0.3"/>
  <cols>
    <col min="1" max="1" width="1.625" style="1" customWidth="1"/>
    <col min="2" max="2" width="14.375" style="1" bestFit="1" customWidth="1"/>
    <col min="3" max="3" width="16.5" style="1" bestFit="1" customWidth="1"/>
    <col min="4" max="4" width="11" style="1" bestFit="1" customWidth="1"/>
    <col min="5" max="5" width="10.125" style="1" bestFit="1" customWidth="1"/>
    <col min="6" max="6" width="13.375" style="1" bestFit="1" customWidth="1"/>
    <col min="7" max="7" width="10" style="1" customWidth="1"/>
    <col min="8" max="10" width="10.5" style="1" customWidth="1"/>
    <col min="11" max="16384" width="9" style="1"/>
  </cols>
  <sheetData>
    <row r="1" spans="2:9" ht="14.25" thickBot="1" x14ac:dyDescent="0.35"/>
    <row r="2" spans="2:9" ht="27.75" thickBot="1" x14ac:dyDescent="0.35">
      <c r="B2" s="7" t="s">
        <v>2</v>
      </c>
      <c r="C2" s="8" t="s">
        <v>5</v>
      </c>
      <c r="D2" s="8" t="s">
        <v>0</v>
      </c>
      <c r="E2" s="8" t="s">
        <v>9</v>
      </c>
      <c r="F2" s="9" t="s">
        <v>3</v>
      </c>
      <c r="G2" s="9" t="s">
        <v>20</v>
      </c>
      <c r="H2" s="9" t="s">
        <v>19</v>
      </c>
    </row>
    <row r="3" spans="2:9" x14ac:dyDescent="0.3">
      <c r="B3" s="11" t="s">
        <v>11</v>
      </c>
      <c r="C3" s="12" t="s">
        <v>25</v>
      </c>
      <c r="D3" s="12" t="s">
        <v>22</v>
      </c>
      <c r="E3" s="12" t="s">
        <v>8</v>
      </c>
      <c r="F3" s="37">
        <v>371000</v>
      </c>
      <c r="G3" s="24">
        <v>10.039999999999999</v>
      </c>
      <c r="H3" s="25">
        <v>28</v>
      </c>
    </row>
    <row r="4" spans="2:9" x14ac:dyDescent="0.3">
      <c r="B4" s="3" t="s">
        <v>12</v>
      </c>
      <c r="C4" s="2" t="s">
        <v>26</v>
      </c>
      <c r="D4" s="2" t="s">
        <v>23</v>
      </c>
      <c r="E4" s="2" t="s">
        <v>8</v>
      </c>
      <c r="F4" s="38">
        <v>249000</v>
      </c>
      <c r="G4" s="26">
        <v>11.9</v>
      </c>
      <c r="H4" s="27">
        <v>28</v>
      </c>
    </row>
    <row r="5" spans="2:9" x14ac:dyDescent="0.3">
      <c r="B5" s="3" t="s">
        <v>14</v>
      </c>
      <c r="C5" s="2" t="s">
        <v>28</v>
      </c>
      <c r="D5" s="2" t="s">
        <v>24</v>
      </c>
      <c r="E5" s="2" t="s">
        <v>7</v>
      </c>
      <c r="F5" s="38">
        <v>3116000</v>
      </c>
      <c r="G5" s="26">
        <v>8.68</v>
      </c>
      <c r="H5" s="27">
        <v>28</v>
      </c>
    </row>
    <row r="6" spans="2:9" x14ac:dyDescent="0.3">
      <c r="B6" s="3" t="s">
        <v>13</v>
      </c>
      <c r="C6" s="2" t="s">
        <v>27</v>
      </c>
      <c r="D6" s="2" t="s">
        <v>22</v>
      </c>
      <c r="E6" s="2" t="s">
        <v>6</v>
      </c>
      <c r="F6" s="38">
        <v>4763400</v>
      </c>
      <c r="G6" s="26">
        <v>12.8</v>
      </c>
      <c r="H6" s="27">
        <v>27.5</v>
      </c>
    </row>
    <row r="7" spans="2:9" x14ac:dyDescent="0.3">
      <c r="B7" s="3" t="s">
        <v>16</v>
      </c>
      <c r="C7" s="2" t="s">
        <v>30</v>
      </c>
      <c r="D7" s="2" t="s">
        <v>24</v>
      </c>
      <c r="E7" s="2" t="s">
        <v>8</v>
      </c>
      <c r="F7" s="38">
        <v>567000</v>
      </c>
      <c r="G7" s="26">
        <v>14.06</v>
      </c>
      <c r="H7" s="27">
        <v>27.5</v>
      </c>
    </row>
    <row r="8" spans="2:9" x14ac:dyDescent="0.3">
      <c r="B8" s="3" t="s">
        <v>17</v>
      </c>
      <c r="C8" s="2" t="s">
        <v>31</v>
      </c>
      <c r="D8" s="2" t="s">
        <v>24</v>
      </c>
      <c r="E8" s="2" t="s">
        <v>6</v>
      </c>
      <c r="F8" s="38">
        <v>2075750</v>
      </c>
      <c r="G8" s="26">
        <v>12.75</v>
      </c>
      <c r="H8" s="27">
        <v>27.5</v>
      </c>
    </row>
    <row r="9" spans="2:9" x14ac:dyDescent="0.3">
      <c r="B9" s="3" t="s">
        <v>15</v>
      </c>
      <c r="C9" s="2" t="s">
        <v>29</v>
      </c>
      <c r="D9" s="2" t="s">
        <v>22</v>
      </c>
      <c r="E9" s="2" t="s">
        <v>7</v>
      </c>
      <c r="F9" s="38">
        <v>2422500</v>
      </c>
      <c r="G9" s="26">
        <v>9.65</v>
      </c>
      <c r="H9" s="27">
        <v>28</v>
      </c>
    </row>
    <row r="10" spans="2:9" x14ac:dyDescent="0.3">
      <c r="B10" s="42" t="s">
        <v>18</v>
      </c>
      <c r="C10" s="43" t="s">
        <v>32</v>
      </c>
      <c r="D10" s="43" t="s">
        <v>23</v>
      </c>
      <c r="E10" s="43" t="s">
        <v>7</v>
      </c>
      <c r="F10" s="44">
        <v>1380000</v>
      </c>
      <c r="G10" s="45">
        <v>13.2</v>
      </c>
      <c r="H10" s="46">
        <v>27.5</v>
      </c>
    </row>
    <row r="11" spans="2:9" x14ac:dyDescent="0.3">
      <c r="B11" s="57" t="s">
        <v>35</v>
      </c>
      <c r="C11" s="57"/>
      <c r="D11" s="57"/>
      <c r="E11" s="57"/>
      <c r="F11" s="57"/>
      <c r="G11" s="57"/>
      <c r="H11" s="41">
        <f>DAVERAGE(B2:H10,G2,E2:E3)</f>
        <v>12</v>
      </c>
    </row>
    <row r="13" spans="2:9" ht="14.25" thickBot="1" x14ac:dyDescent="0.35">
      <c r="I13" s="47"/>
    </row>
    <row r="14" spans="2:9" x14ac:dyDescent="0.3">
      <c r="B14" s="7" t="s">
        <v>2</v>
      </c>
      <c r="C14" s="9" t="s">
        <v>3</v>
      </c>
    </row>
    <row r="15" spans="2:9" x14ac:dyDescent="0.3">
      <c r="B15" s="1" t="s">
        <v>39</v>
      </c>
      <c r="C15" s="1" t="s">
        <v>40</v>
      </c>
    </row>
    <row r="17" spans="2:6" ht="14.25" thickBot="1" x14ac:dyDescent="0.35"/>
    <row r="18" spans="2:6" ht="27" x14ac:dyDescent="0.3">
      <c r="B18" s="8" t="s">
        <v>5</v>
      </c>
      <c r="C18" s="8" t="s">
        <v>0</v>
      </c>
      <c r="D18" s="8" t="s">
        <v>9</v>
      </c>
      <c r="E18" s="9" t="s">
        <v>20</v>
      </c>
      <c r="F18" s="9" t="s">
        <v>19</v>
      </c>
    </row>
    <row r="19" spans="2:6" x14ac:dyDescent="0.3">
      <c r="B19" s="2" t="s">
        <v>28</v>
      </c>
      <c r="C19" s="2" t="s">
        <v>24</v>
      </c>
      <c r="D19" s="2" t="s">
        <v>7</v>
      </c>
      <c r="E19" s="26">
        <v>8.68</v>
      </c>
      <c r="F19" s="27">
        <v>28</v>
      </c>
    </row>
    <row r="20" spans="2:6" x14ac:dyDescent="0.3">
      <c r="B20" s="2" t="s">
        <v>31</v>
      </c>
      <c r="C20" s="2" t="s">
        <v>24</v>
      </c>
      <c r="D20" s="2" t="s">
        <v>6</v>
      </c>
      <c r="E20" s="26">
        <v>12.75</v>
      </c>
      <c r="F20" s="27">
        <v>27.5</v>
      </c>
    </row>
  </sheetData>
  <mergeCells count="1">
    <mergeCell ref="B11:G11"/>
  </mergeCells>
  <phoneticPr fontId="2" type="noConversion"/>
  <conditionalFormatting sqref="B3:H10">
    <cfRule type="expression" dxfId="1" priority="1">
      <formula>$G3&lt;=10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8"/>
  <sheetViews>
    <sheetView workbookViewId="0">
      <selection activeCell="N26" sqref="N26"/>
    </sheetView>
  </sheetViews>
  <sheetFormatPr defaultColWidth="9" defaultRowHeight="16.5" x14ac:dyDescent="0.3"/>
  <cols>
    <col min="1" max="1" width="1.625" style="1" customWidth="1"/>
    <col min="2" max="2" width="11.125" customWidth="1"/>
    <col min="3" max="3" width="16.5" bestFit="1" customWidth="1"/>
    <col min="4" max="4" width="11" bestFit="1" customWidth="1"/>
    <col min="5" max="5" width="15" bestFit="1" customWidth="1"/>
    <col min="6" max="6" width="13.75" bestFit="1" customWidth="1"/>
    <col min="7" max="7" width="10" customWidth="1"/>
    <col min="8" max="8" width="11.125" customWidth="1"/>
    <col min="10" max="16384" width="9" style="1"/>
  </cols>
  <sheetData>
    <row r="1" spans="2:8" ht="17.25" thickBot="1" x14ac:dyDescent="0.35"/>
    <row r="2" spans="2:8" ht="27.75" thickBot="1" x14ac:dyDescent="0.35">
      <c r="B2" s="7" t="s">
        <v>2</v>
      </c>
      <c r="C2" s="8" t="s">
        <v>5</v>
      </c>
      <c r="D2" s="8" t="s">
        <v>0</v>
      </c>
      <c r="E2" s="8" t="s">
        <v>9</v>
      </c>
      <c r="F2" s="9" t="s">
        <v>3</v>
      </c>
      <c r="G2" s="9" t="s">
        <v>20</v>
      </c>
      <c r="H2" s="9" t="s">
        <v>19</v>
      </c>
    </row>
    <row r="3" spans="2:8" x14ac:dyDescent="0.3">
      <c r="B3" s="11" t="s">
        <v>13</v>
      </c>
      <c r="C3" s="12" t="s">
        <v>27</v>
      </c>
      <c r="D3" s="12" t="s">
        <v>22</v>
      </c>
      <c r="E3" s="12" t="s">
        <v>6</v>
      </c>
      <c r="F3" s="37">
        <v>4763400</v>
      </c>
      <c r="G3" s="24">
        <v>12.8</v>
      </c>
      <c r="H3" s="25">
        <v>27.5</v>
      </c>
    </row>
    <row r="4" spans="2:8" x14ac:dyDescent="0.3">
      <c r="B4" s="3" t="s">
        <v>17</v>
      </c>
      <c r="C4" s="2" t="s">
        <v>31</v>
      </c>
      <c r="D4" s="2" t="s">
        <v>24</v>
      </c>
      <c r="E4" s="2" t="s">
        <v>6</v>
      </c>
      <c r="F4" s="38">
        <v>2075750</v>
      </c>
      <c r="G4" s="26">
        <v>12.75</v>
      </c>
      <c r="H4" s="27">
        <v>27.5</v>
      </c>
    </row>
    <row r="5" spans="2:8" x14ac:dyDescent="0.3">
      <c r="B5" s="3"/>
      <c r="C5" s="2"/>
      <c r="D5" s="2"/>
      <c r="E5" s="21" t="s">
        <v>41</v>
      </c>
      <c r="F5" s="38">
        <f>SUBTOTAL(1,F3:F4)</f>
        <v>3419575</v>
      </c>
      <c r="G5" s="26"/>
      <c r="H5" s="27"/>
    </row>
    <row r="6" spans="2:8" x14ac:dyDescent="0.3">
      <c r="B6" s="3"/>
      <c r="C6" s="2"/>
      <c r="D6" s="2">
        <f>SUBTOTAL(3,D3:D4)</f>
        <v>2</v>
      </c>
      <c r="E6" s="21" t="s">
        <v>37</v>
      </c>
      <c r="F6" s="38"/>
      <c r="G6" s="26"/>
      <c r="H6" s="27"/>
    </row>
    <row r="7" spans="2:8" x14ac:dyDescent="0.3">
      <c r="B7" s="3" t="s">
        <v>14</v>
      </c>
      <c r="C7" s="2" t="s">
        <v>28</v>
      </c>
      <c r="D7" s="2" t="s">
        <v>24</v>
      </c>
      <c r="E7" s="2" t="s">
        <v>7</v>
      </c>
      <c r="F7" s="38">
        <v>3116000</v>
      </c>
      <c r="G7" s="26">
        <v>8.68</v>
      </c>
      <c r="H7" s="27">
        <v>28</v>
      </c>
    </row>
    <row r="8" spans="2:8" x14ac:dyDescent="0.3">
      <c r="B8" s="3" t="s">
        <v>15</v>
      </c>
      <c r="C8" s="2" t="s">
        <v>29</v>
      </c>
      <c r="D8" s="2" t="s">
        <v>22</v>
      </c>
      <c r="E8" s="2" t="s">
        <v>7</v>
      </c>
      <c r="F8" s="38">
        <v>2422500</v>
      </c>
      <c r="G8" s="26">
        <v>9.65</v>
      </c>
      <c r="H8" s="27">
        <v>28</v>
      </c>
    </row>
    <row r="9" spans="2:8" x14ac:dyDescent="0.3">
      <c r="B9" s="3" t="s">
        <v>18</v>
      </c>
      <c r="C9" s="2" t="s">
        <v>32</v>
      </c>
      <c r="D9" s="2" t="s">
        <v>23</v>
      </c>
      <c r="E9" s="2" t="s">
        <v>7</v>
      </c>
      <c r="F9" s="38">
        <v>1380000</v>
      </c>
      <c r="G9" s="26">
        <v>13.2</v>
      </c>
      <c r="H9" s="27">
        <v>27.5</v>
      </c>
    </row>
    <row r="10" spans="2:8" x14ac:dyDescent="0.3">
      <c r="B10" s="3"/>
      <c r="C10" s="2"/>
      <c r="D10" s="2"/>
      <c r="E10" s="21" t="s">
        <v>42</v>
      </c>
      <c r="F10" s="38">
        <f>SUBTOTAL(1,F7:F9)</f>
        <v>2306166.6666666665</v>
      </c>
      <c r="G10" s="26"/>
      <c r="H10" s="27"/>
    </row>
    <row r="11" spans="2:8" x14ac:dyDescent="0.3">
      <c r="B11" s="3"/>
      <c r="C11" s="2"/>
      <c r="D11" s="2">
        <f>SUBTOTAL(3,D7:D9)</f>
        <v>3</v>
      </c>
      <c r="E11" s="21" t="s">
        <v>36</v>
      </c>
      <c r="F11" s="38"/>
      <c r="G11" s="26"/>
      <c r="H11" s="27"/>
    </row>
    <row r="12" spans="2:8" x14ac:dyDescent="0.3">
      <c r="B12" s="3" t="s">
        <v>11</v>
      </c>
      <c r="C12" s="2" t="s">
        <v>25</v>
      </c>
      <c r="D12" s="2" t="s">
        <v>22</v>
      </c>
      <c r="E12" s="2" t="s">
        <v>8</v>
      </c>
      <c r="F12" s="38">
        <v>371000</v>
      </c>
      <c r="G12" s="26">
        <v>13.1</v>
      </c>
      <c r="H12" s="27">
        <v>28</v>
      </c>
    </row>
    <row r="13" spans="2:8" x14ac:dyDescent="0.3">
      <c r="B13" s="3" t="s">
        <v>12</v>
      </c>
      <c r="C13" s="2" t="s">
        <v>26</v>
      </c>
      <c r="D13" s="2" t="s">
        <v>23</v>
      </c>
      <c r="E13" s="2" t="s">
        <v>8</v>
      </c>
      <c r="F13" s="38">
        <v>249000</v>
      </c>
      <c r="G13" s="26">
        <v>11.9</v>
      </c>
      <c r="H13" s="27">
        <v>28</v>
      </c>
    </row>
    <row r="14" spans="2:8" ht="17.25" thickBot="1" x14ac:dyDescent="0.35">
      <c r="B14" s="13" t="s">
        <v>16</v>
      </c>
      <c r="C14" s="5" t="s">
        <v>30</v>
      </c>
      <c r="D14" s="5" t="s">
        <v>24</v>
      </c>
      <c r="E14" s="5" t="s">
        <v>8</v>
      </c>
      <c r="F14" s="39">
        <v>567000</v>
      </c>
      <c r="G14" s="28">
        <v>14.06</v>
      </c>
      <c r="H14" s="29">
        <v>27.5</v>
      </c>
    </row>
    <row r="15" spans="2:8" x14ac:dyDescent="0.3">
      <c r="B15" s="34"/>
      <c r="C15" s="34"/>
      <c r="D15" s="34"/>
      <c r="E15" s="36" t="s">
        <v>43</v>
      </c>
      <c r="F15" s="40">
        <f>SUBTOTAL(1,F12:F14)</f>
        <v>395666.66666666669</v>
      </c>
      <c r="G15" s="31"/>
      <c r="H15" s="35"/>
    </row>
    <row r="16" spans="2:8" x14ac:dyDescent="0.3">
      <c r="B16" s="34"/>
      <c r="C16" s="34"/>
      <c r="D16" s="34">
        <f>SUBTOTAL(3,D12:D14)</f>
        <v>3</v>
      </c>
      <c r="E16" s="36" t="s">
        <v>38</v>
      </c>
      <c r="F16" s="40"/>
      <c r="G16" s="31"/>
      <c r="H16" s="35"/>
    </row>
    <row r="17" spans="2:8" x14ac:dyDescent="0.3">
      <c r="B17" s="34"/>
      <c r="C17" s="34"/>
      <c r="D17" s="34"/>
      <c r="E17" s="36" t="s">
        <v>44</v>
      </c>
      <c r="F17" s="40">
        <f>SUBTOTAL(1,F3:F14)</f>
        <v>1868081.25</v>
      </c>
      <c r="G17" s="31"/>
      <c r="H17" s="35"/>
    </row>
    <row r="18" spans="2:8" x14ac:dyDescent="0.3">
      <c r="B18" s="34"/>
      <c r="C18" s="34"/>
      <c r="D18" s="34">
        <f>SUBTOTAL(3,D3:D14)</f>
        <v>8</v>
      </c>
      <c r="E18" s="36" t="s">
        <v>1</v>
      </c>
      <c r="F18" s="30"/>
      <c r="G18" s="31"/>
      <c r="H18" s="35"/>
    </row>
  </sheetData>
  <sortState ref="B3:H14">
    <sortCondition descending="1" ref="E3:E14"/>
  </sortState>
  <phoneticPr fontId="2" type="noConversion"/>
  <conditionalFormatting sqref="B3:H18">
    <cfRule type="expression" dxfId="0" priority="1">
      <formula>$G3&lt;=10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5" baseType="lpstr">
      <vt:lpstr>제1작업</vt:lpstr>
      <vt:lpstr>제2작업</vt:lpstr>
      <vt:lpstr>제3작업</vt:lpstr>
      <vt:lpstr>제4작업</vt:lpstr>
      <vt:lpstr>가격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User</cp:lastModifiedBy>
  <dcterms:created xsi:type="dcterms:W3CDTF">2019-10-10T06:12:49Z</dcterms:created>
  <dcterms:modified xsi:type="dcterms:W3CDTF">2023-09-08T23:48:11Z</dcterms:modified>
</cp:coreProperties>
</file>