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obi\Desktop\"/>
    </mc:Choice>
  </mc:AlternateContent>
  <xr:revisionPtr revIDLastSave="0" documentId="13_ncr:1_{31E37B18-78C3-4408-8A42-753BC5B5FB3B}" xr6:coauthVersionLast="47" xr6:coauthVersionMax="47" xr10:uidLastSave="{00000000-0000-0000-0000-000000000000}"/>
  <bookViews>
    <workbookView xWindow="-28920" yWindow="-120" windowWidth="29040" windowHeight="15840" xr2:uid="{EDA2573E-34C4-4528-A108-1D2B011A6D9F}"/>
  </bookViews>
  <sheets>
    <sheet name="BM상점" sheetId="1" r:id="rId1"/>
    <sheet name="데이터뽑기용" sheetId="3" r:id="rId2"/>
    <sheet name="DB데이터" sheetId="6" r:id="rId3"/>
    <sheet name="AllitemTemplate" sheetId="13" r:id="rId4"/>
    <sheet name="BoxTemplate" sheetId="9" r:id="rId5"/>
    <sheet name="CashItemEventTemplate_Others" sheetId="5" r:id="rId6"/>
    <sheet name="CashItemCategoryTemplate" sheetId="4" r:id="rId7"/>
    <sheet name="CashItemTemplate" sheetId="2" r:id="rId8"/>
  </sheets>
  <definedNames>
    <definedName name="ExternalData_1" localSheetId="3" hidden="1">AllitemTemplate!$A$1:$C$34</definedName>
    <definedName name="ExternalData_1" localSheetId="7" hidden="1">'CashItemTemplate'!$A$1:$AK$33</definedName>
    <definedName name="ExternalData_2" localSheetId="6" hidden="1">'CashItemCategoryTemplate'!$A$1:$I$9</definedName>
    <definedName name="ExternalData_3" localSheetId="4" hidden="1">BoxTemplate!$A$1:$F$9</definedName>
    <definedName name="ExternalData_3" localSheetId="5" hidden="1">'CashItemEventTemplate_Others'!$A$1:$C$5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25" i="1" l="1"/>
  <c r="AF25" i="1"/>
  <c r="Q25" i="1"/>
  <c r="B25" i="1"/>
  <c r="AU4" i="1"/>
  <c r="AF4" i="1"/>
  <c r="Q4" i="1"/>
  <c r="H7" i="1" a="1"/>
  <c r="H7" i="1" l="1"/>
  <c r="AU28" i="1" a="1"/>
  <c r="AU28" i="1" s="1"/>
  <c r="B4" i="1" l="1"/>
  <c r="D1" i="3"/>
  <c r="C1" i="3"/>
  <c r="B2" i="3" s="1" a="1"/>
  <c r="AF5" i="1" a="1"/>
  <c r="AM4" i="1" a="1"/>
  <c r="BC41" i="1" a="1"/>
  <c r="AY4" i="1" a="1"/>
  <c r="X5" i="1" a="1"/>
  <c r="Z39" i="1" a="1"/>
  <c r="V18" i="1" a="1"/>
  <c r="X4" i="1" a="1"/>
  <c r="AF39" i="1" a="1"/>
  <c r="AW4" i="1" a="1"/>
  <c r="AM26" i="1" a="1"/>
  <c r="B26" i="1" a="1"/>
  <c r="AP21" i="1" a="1"/>
  <c r="AM25" i="1" a="1"/>
  <c r="Q18" i="1" a="1"/>
  <c r="AL28" i="1" a="1"/>
  <c r="X26" i="1" a="1"/>
  <c r="AS18" i="1" a="1"/>
  <c r="K39" i="1" a="1"/>
  <c r="U4" i="1" a="1"/>
  <c r="AD18" i="1" a="1"/>
  <c r="Y41" i="1" a="1"/>
  <c r="AG20" i="1" a="1"/>
  <c r="Y19" i="1" a="1"/>
  <c r="H28" i="1" a="1"/>
  <c r="C41" i="1" a="1"/>
  <c r="W28" i="1" a="1"/>
  <c r="AZ39" i="1" a="1"/>
  <c r="AU39" i="1" a="1"/>
  <c r="AV41" i="1" a="1"/>
  <c r="AA42" i="1" a="1"/>
  <c r="AF18" i="1" a="1"/>
  <c r="AW25" i="1" a="1"/>
  <c r="Q39" i="1" a="1"/>
  <c r="AJ25" i="1" a="1"/>
  <c r="D25" i="1" a="1"/>
  <c r="F25" i="1" a="1"/>
  <c r="BB5" i="1" a="1"/>
  <c r="AO18" i="1" a="1"/>
  <c r="Q26" i="1" a="1"/>
  <c r="AP42" i="1" a="1"/>
  <c r="T42" i="1" a="1"/>
  <c r="AO39" i="1" a="1"/>
  <c r="AL7" i="1" a="1"/>
  <c r="R41" i="1" a="1"/>
  <c r="BB4" i="1" a="1"/>
  <c r="S25" i="1" a="1"/>
  <c r="BG19" i="1" a="1"/>
  <c r="Y40" i="1" a="1"/>
  <c r="W7" i="1" a="1"/>
  <c r="BC19" i="1" a="1"/>
  <c r="N40" i="1" a="1"/>
  <c r="AX21" i="1" a="1"/>
  <c r="L42" i="1" a="1"/>
  <c r="BG40" i="1" a="1"/>
  <c r="S4" i="1" a="1"/>
  <c r="AU5" i="1" a="1"/>
  <c r="J41" i="1" a="1"/>
  <c r="B39" i="1" a="1"/>
  <c r="BE42" i="1" a="1"/>
  <c r="BB25" i="1" a="1"/>
  <c r="AJ4" i="1" a="1"/>
  <c r="BB26" i="1" a="1"/>
  <c r="AZ18" i="1" a="1"/>
  <c r="AK18" i="1" a="1"/>
  <c r="AC19" i="1" a="1"/>
  <c r="V39" i="1" a="1"/>
  <c r="AN20" i="1" a="1"/>
  <c r="AY25" i="1" a="1"/>
  <c r="AU18" i="1" a="1"/>
  <c r="AG41" i="1" a="1"/>
  <c r="Z18" i="1" a="1"/>
  <c r="AV20" i="1" a="1"/>
  <c r="AH4" i="1" a="1"/>
  <c r="O39" i="1" a="1"/>
  <c r="AF26" i="1" a="1"/>
  <c r="AN41" i="1" a="1"/>
  <c r="BC40" i="1" a="1"/>
  <c r="AR40" i="1" a="1"/>
  <c r="Q5" i="1" a="1"/>
  <c r="I25" i="1" a="1"/>
  <c r="BE21" i="1" a="1"/>
  <c r="G39" i="1" a="1"/>
  <c r="Y20" i="1" a="1"/>
  <c r="AH25" i="1" a="1"/>
  <c r="BH18" i="1" a="1"/>
  <c r="AN19" i="1" a="1"/>
  <c r="BC20" i="1" a="1"/>
  <c r="BH39" i="1" a="1"/>
  <c r="BA28" i="1" a="1"/>
  <c r="AX42" i="1" a="1"/>
  <c r="BD18" i="1" a="1"/>
  <c r="AD39" i="1" a="1"/>
  <c r="AK39" i="1" a="1"/>
  <c r="AM5" i="1" a="1"/>
  <c r="X25" i="1" a="1"/>
  <c r="AU26" i="1" a="1"/>
  <c r="BA7" i="1" a="1"/>
  <c r="AN40" i="1" a="1"/>
  <c r="AR19" i="1" a="1"/>
  <c r="AC40" i="1" a="1"/>
  <c r="AI42" i="1" a="1"/>
  <c r="AA21" i="1" a="1"/>
  <c r="AS39" i="1" a="1"/>
  <c r="I26" i="1" a="1"/>
  <c r="U25" i="1" a="1"/>
  <c r="E42" i="1" a="1"/>
  <c r="J40" i="1" a="1"/>
  <c r="AI21" i="1" a="1"/>
  <c r="T21" i="1" a="1"/>
  <c r="BD39" i="1" a="1"/>
  <c r="W7" i="1" l="1"/>
  <c r="W28" i="1"/>
  <c r="H28" i="1"/>
  <c r="AL28" i="1"/>
  <c r="BA7" i="1"/>
  <c r="BA28" i="1"/>
  <c r="AL7" i="1"/>
  <c r="AN40" i="1"/>
  <c r="BC40" i="1"/>
  <c r="Y40" i="1"/>
  <c r="J40" i="1"/>
  <c r="BC19" i="1"/>
  <c r="AN19" i="1"/>
  <c r="Y19" i="1"/>
  <c r="BE42" i="1"/>
  <c r="BB42" i="1" s="1"/>
  <c r="BB25" i="1"/>
  <c r="AY25" i="1"/>
  <c r="AX42" i="1"/>
  <c r="AU42" i="1" s="1"/>
  <c r="AU26" i="1"/>
  <c r="AW25" i="1"/>
  <c r="BC41" i="1"/>
  <c r="AU39" i="1"/>
  <c r="AV41" i="1"/>
  <c r="BG40" i="1"/>
  <c r="BB26" i="1"/>
  <c r="BH39" i="1"/>
  <c r="BD39" i="1"/>
  <c r="AZ39" i="1"/>
  <c r="AP42" i="1"/>
  <c r="AM42" i="1" s="1"/>
  <c r="AM25" i="1"/>
  <c r="AJ25" i="1"/>
  <c r="AF28" i="1" a="1"/>
  <c r="AF28" i="1" s="1"/>
  <c r="AI42" i="1"/>
  <c r="AF42" i="1" s="1"/>
  <c r="AH25" i="1"/>
  <c r="AN41" i="1"/>
  <c r="AG41" i="1"/>
  <c r="AR40" i="1"/>
  <c r="AM26" i="1"/>
  <c r="AS39" i="1"/>
  <c r="AO39" i="1"/>
  <c r="AK39" i="1"/>
  <c r="AF39" i="1"/>
  <c r="AF26" i="1"/>
  <c r="AA42" i="1"/>
  <c r="X42" i="1" s="1"/>
  <c r="X25" i="1"/>
  <c r="Q26" i="1"/>
  <c r="U25" i="1"/>
  <c r="T42" i="1"/>
  <c r="Q42" i="1" s="1"/>
  <c r="S25" i="1"/>
  <c r="Y41" i="1"/>
  <c r="R41" i="1"/>
  <c r="AC40" i="1"/>
  <c r="Q28" i="1" a="1"/>
  <c r="Q28" i="1" s="1"/>
  <c r="X26" i="1"/>
  <c r="AD39" i="1"/>
  <c r="Z39" i="1"/>
  <c r="V39" i="1"/>
  <c r="Q39" i="1"/>
  <c r="L42" i="1"/>
  <c r="I42" i="1" s="1"/>
  <c r="I25" i="1"/>
  <c r="F25" i="1"/>
  <c r="B39" i="1"/>
  <c r="E42" i="1"/>
  <c r="B42" i="1" s="1"/>
  <c r="D25" i="1"/>
  <c r="J41" i="1"/>
  <c r="I26" i="1"/>
  <c r="C41" i="1"/>
  <c r="N40" i="1"/>
  <c r="O39" i="1"/>
  <c r="K39" i="1"/>
  <c r="G39" i="1"/>
  <c r="B26" i="1"/>
  <c r="B28" i="1" a="1"/>
  <c r="B28" i="1" s="1"/>
  <c r="BE21" i="1"/>
  <c r="BB21" i="1" s="1"/>
  <c r="BB4" i="1"/>
  <c r="AY4" i="1"/>
  <c r="AX21" i="1"/>
  <c r="AU21" i="1" s="1"/>
  <c r="AW4" i="1"/>
  <c r="BC20" i="1"/>
  <c r="AV20" i="1"/>
  <c r="BB5" i="1"/>
  <c r="BG19" i="1"/>
  <c r="AZ18" i="1"/>
  <c r="AU7" i="1" a="1"/>
  <c r="AU7" i="1" s="1"/>
  <c r="BH18" i="1"/>
  <c r="BD18" i="1"/>
  <c r="AU18" i="1"/>
  <c r="AU5" i="1"/>
  <c r="AP21" i="1"/>
  <c r="AM21" i="1" s="1"/>
  <c r="AM4" i="1"/>
  <c r="AF18" i="1"/>
  <c r="AM5" i="1"/>
  <c r="AJ4" i="1"/>
  <c r="AI21" i="1"/>
  <c r="AF21" i="1" s="1"/>
  <c r="AH4" i="1"/>
  <c r="AN20" i="1"/>
  <c r="AG20" i="1"/>
  <c r="AK18" i="1"/>
  <c r="AR19" i="1"/>
  <c r="AS18" i="1"/>
  <c r="AF7" i="1" a="1"/>
  <c r="AF7" i="1" s="1"/>
  <c r="AO18" i="1"/>
  <c r="AF5" i="1"/>
  <c r="Q18" i="1"/>
  <c r="AA21" i="1"/>
  <c r="X21" i="1" s="1"/>
  <c r="X4" i="1"/>
  <c r="Q7" i="1" a="1"/>
  <c r="Q7" i="1" s="1"/>
  <c r="Q5" i="1"/>
  <c r="U4" i="1"/>
  <c r="T21" i="1"/>
  <c r="Q21" i="1" s="1"/>
  <c r="S4" i="1"/>
  <c r="Y20" i="1"/>
  <c r="AC19" i="1"/>
  <c r="X5" i="1"/>
  <c r="AD18" i="1"/>
  <c r="Z18" i="1"/>
  <c r="V18" i="1"/>
  <c r="B2" i="3"/>
  <c r="F4" i="1" a="1"/>
  <c r="L21" i="1" a="1"/>
  <c r="J19" i="1" a="1"/>
  <c r="I4" i="1" a="1"/>
  <c r="B18" i="1" a="1"/>
  <c r="J20" i="1" a="1"/>
  <c r="G18" i="1" a="1"/>
  <c r="N19" i="1" a="1"/>
  <c r="E21" i="1" a="1"/>
  <c r="D4" i="1" a="1"/>
  <c r="O18" i="1" a="1"/>
  <c r="K18" i="1" a="1"/>
  <c r="B5" i="1" a="1"/>
  <c r="I5" i="1" a="1"/>
  <c r="C20" i="1" a="1"/>
  <c r="J19" i="1" l="1"/>
  <c r="K18" i="1"/>
  <c r="B7" i="1" a="1"/>
  <c r="B7" i="1" s="1"/>
  <c r="B18" i="1"/>
  <c r="J20" i="1"/>
  <c r="C20" i="1"/>
  <c r="G18" i="1"/>
  <c r="E21" i="1"/>
  <c r="B21" i="1" s="1"/>
  <c r="I5" i="1"/>
  <c r="B5" i="1"/>
  <c r="D4" i="1"/>
  <c r="N19" i="1"/>
  <c r="F4" i="1"/>
  <c r="L21" i="1"/>
  <c r="I21" i="1" s="1"/>
  <c r="I4" i="1"/>
  <c r="O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73C9D8-DF69-4982-B0FF-E296BF15B090}" keepAlive="1" name="쿼리 - AllitemTemplate" description="통합 문서의 'AllitemTemplate' 쿼리에 대한 연결입니다." type="5" refreshedVersion="8" background="1" saveData="1">
    <dbPr connection="Provider=Microsoft.Mashup.OleDb.1;Data Source=$Workbook$;Location=AllitemTemplate;Extended Properties=&quot;&quot;" command="SELECT * FROM [AllitemTemplate]"/>
  </connection>
  <connection id="2" xr16:uid="{D71B23E9-C096-4E11-BE56-648B31800CE3}" keepAlive="1" name="쿼리 - CalendarTemplate" description="통합 문서의 'CalendarTemplate' 쿼리에 대한 연결입니다." type="5" refreshedVersion="8" background="1" saveData="1">
    <dbPr connection="Provider=Microsoft.Mashup.OleDb.1;Data Source=$Workbook$;Location=CalendarTemplate;Extended Properties=&quot;&quot;" command="SELECT * FROM [CalendarTemplate]"/>
  </connection>
  <connection id="3" xr16:uid="{7D23FEA5-FAA7-4A64-BA3A-FDB05F744D71}" keepAlive="1" name="쿼리 - CashItemCategoryTemplate" description="통합 문서의 'CashItemCategoryTemplate' 쿼리에 대한 연결입니다." type="5" refreshedVersion="8" background="1" saveData="1">
    <dbPr connection="Provider=Microsoft.Mashup.OleDb.1;Data Source=$Workbook$;Location=CashItemCategoryTemplate;Extended Properties=&quot;&quot;" command="SELECT * FROM [CashItemCategoryTemplate]"/>
  </connection>
  <connection id="4" xr16:uid="{487A0A49-1F9F-40C4-8B8D-FDE255168DCB}" keepAlive="1" name="쿼리 - CashItemEventTemplate_Others" description="통합 문서의 'CashItemEventTemplate_Others' 쿼리에 대한 연결입니다." type="5" refreshedVersion="8" background="1" saveData="1">
    <dbPr connection="Provider=Microsoft.Mashup.OleDb.1;Data Source=$Workbook$;Location=CashItemEventTemplate_Others;Extended Properties=&quot;&quot;" command="SELECT * FROM [CashItemEventTemplate_Others]"/>
  </connection>
  <connection id="5" xr16:uid="{52501ACB-E4E6-4710-8AF6-333172AB3B70}" keepAlive="1" name="쿼리 - CashItemTemplate" description="통합 문서의 'CashItemTemplate' 쿼리에 대한 연결입니다." type="5" refreshedVersion="8" background="1" saveData="1">
    <dbPr connection="Provider=Microsoft.Mashup.OleDb.1;Data Source=$Workbook$;Location=CashItemTemplate;Extended Properties=&quot;&quot;" command="SELECT * FROM [CashItemTemplate]"/>
  </connection>
  <connection id="6" xr16:uid="{6AE9DFBE-5D4D-4B07-8DDD-A726DABD22C2}" keepAlive="1" name="쿼리 - VW_BoxTemplate" description="통합 문서의 'VW_BoxTemplate' 쿼리에 대한 연결입니다." type="5" refreshedVersion="8" background="1" saveData="1">
    <dbPr connection="Provider=Microsoft.Mashup.OleDb.1;Data Source=$Workbook$;Location=VW_BoxTemplate;Extended Properties=&quot;&quot;" command="SELECT * FROM [VW_BoxTemplat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<sst xmlns="http://schemas.openxmlformats.org/spreadsheetml/2006/main" count="335" uniqueCount="134">
  <si>
    <t>구성품</t>
  </si>
  <si>
    <t>~</t>
  </si>
  <si>
    <t>TemplateID</t>
  </si>
  <si>
    <t>ServerEventGroupID</t>
  </si>
  <si>
    <t>LoginType</t>
  </si>
  <si>
    <t>Category</t>
  </si>
  <si>
    <t>SubCategory</t>
  </si>
  <si>
    <t>CashType</t>
  </si>
  <si>
    <t>CashTID</t>
  </si>
  <si>
    <t>CashValue</t>
  </si>
  <si>
    <t>RewardType</t>
  </si>
  <si>
    <t>RewardID</t>
  </si>
  <si>
    <t>RewardCount</t>
  </si>
  <si>
    <t>IsSelling</t>
  </si>
  <si>
    <t>PopupType</t>
  </si>
  <si>
    <t>Name</t>
  </si>
  <si>
    <t>BannerBGColorType</t>
  </si>
  <si>
    <t>ValueRichText</t>
  </si>
  <si>
    <t>Description</t>
  </si>
  <si>
    <t>Description2</t>
  </si>
  <si>
    <t>Description3Type</t>
  </si>
  <si>
    <t>Description3</t>
  </si>
  <si>
    <t>Description4</t>
  </si>
  <si>
    <t>EventLabel</t>
  </si>
  <si>
    <t>RainbowJewelCount</t>
  </si>
  <si>
    <t>IconOrder</t>
  </si>
  <si>
    <t>BonusRewardType</t>
  </si>
  <si>
    <t>BonusRewardID</t>
  </si>
  <si>
    <t>BonusRewardCount</t>
  </si>
  <si>
    <t>LoopType</t>
  </si>
  <si>
    <t>LoopStart</t>
  </si>
  <si>
    <t>BuyLimitCount</t>
  </si>
  <si>
    <t>BuyCountSet</t>
  </si>
  <si>
    <t>GroupCategory</t>
  </si>
  <si>
    <t>ShopType</t>
  </si>
  <si>
    <t>BannerItemList</t>
  </si>
  <si>
    <t>LockItemDisplay</t>
  </si>
  <si>
    <t>EventTabDPType</t>
  </si>
  <si>
    <t>EventTabUIType</t>
  </si>
  <si>
    <t>BannerType</t>
  </si>
  <si>
    <t/>
  </si>
  <si>
    <t>GroupCategoryName</t>
  </si>
  <si>
    <t>GroupOrderID</t>
  </si>
  <si>
    <t>CategoryName</t>
  </si>
  <si>
    <t>OrderID</t>
  </si>
  <si>
    <t>StartDate</t>
  </si>
  <si>
    <t>EndDate</t>
  </si>
  <si>
    <t>大</t>
    <phoneticPr fontId="1" type="noConversion"/>
  </si>
  <si>
    <t>中</t>
    <phoneticPr fontId="1" type="noConversion"/>
  </si>
  <si>
    <t>小</t>
    <phoneticPr fontId="1" type="noConversion"/>
  </si>
  <si>
    <t>BoxTemplateID</t>
  </si>
  <si>
    <t>RewardMinCount</t>
  </si>
  <si>
    <t>RewardMaxCount</t>
  </si>
  <si>
    <t>SpecialType</t>
  </si>
  <si>
    <t>New</t>
    <phoneticPr fontId="1" type="noConversion"/>
  </si>
  <si>
    <t>Bonus</t>
    <phoneticPr fontId="1" type="noConversion"/>
  </si>
  <si>
    <t>Best</t>
    <phoneticPr fontId="1" type="noConversion"/>
  </si>
  <si>
    <t>Sale</t>
    <phoneticPr fontId="1" type="noConversion"/>
  </si>
  <si>
    <t>Event</t>
    <phoneticPr fontId="1" type="noConversion"/>
  </si>
  <si>
    <t>Hot</t>
    <phoneticPr fontId="1" type="noConversion"/>
  </si>
  <si>
    <t>Free</t>
    <phoneticPr fontId="1" type="noConversion"/>
  </si>
  <si>
    <t>None</t>
    <phoneticPr fontId="1" type="noConversion"/>
  </si>
  <si>
    <t>파랑</t>
    <phoneticPr fontId="1" type="noConversion"/>
  </si>
  <si>
    <t>노랑</t>
    <phoneticPr fontId="1" type="noConversion"/>
  </si>
  <si>
    <t>보라</t>
    <phoneticPr fontId="1" type="noConversion"/>
  </si>
  <si>
    <t>계정당</t>
    <phoneticPr fontId="1" type="noConversion"/>
  </si>
  <si>
    <t>일간</t>
    <phoneticPr fontId="1" type="noConversion"/>
  </si>
  <si>
    <t>주간</t>
    <phoneticPr fontId="1" type="noConversion"/>
  </si>
  <si>
    <t>월간</t>
    <phoneticPr fontId="1" type="noConversion"/>
  </si>
  <si>
    <t>ExpiredHour</t>
  </si>
  <si>
    <t>특별 추천 상품</t>
  </si>
  <si>
    <t>MIN</t>
    <phoneticPr fontId="1" type="noConversion"/>
  </si>
  <si>
    <t>MAX</t>
    <phoneticPr fontId="1" type="noConversion"/>
  </si>
  <si>
    <t>TID</t>
    <phoneticPr fontId="1" type="noConversion"/>
  </si>
  <si>
    <t>KEY</t>
    <phoneticPr fontId="1" type="noConversion"/>
  </si>
  <si>
    <t>TIME</t>
    <phoneticPr fontId="1" type="noConversion"/>
  </si>
  <si>
    <t>TYPE</t>
    <phoneticPr fontId="1" type="noConversion"/>
  </si>
  <si>
    <t>신규 유저 상품</t>
  </si>
  <si>
    <t>복귀 유저 상품</t>
  </si>
  <si>
    <t>이벤트 상품</t>
  </si>
  <si>
    <t>상시 상품</t>
  </si>
  <si>
    <t>이벤트재화</t>
    <phoneticPr fontId="1" type="noConversion"/>
  </si>
  <si>
    <t>실결제</t>
    <phoneticPr fontId="1" type="noConversion"/>
  </si>
  <si>
    <t>유료재화</t>
    <phoneticPr fontId="1" type="noConversion"/>
  </si>
  <si>
    <t>무료재화</t>
    <phoneticPr fontId="1" type="noConversion"/>
  </si>
  <si>
    <t>인게임재화1</t>
    <phoneticPr fontId="1" type="noConversion"/>
  </si>
  <si>
    <t>인게임재화2</t>
    <phoneticPr fontId="1" type="noConversion"/>
  </si>
  <si>
    <t>인게임재화3</t>
    <phoneticPr fontId="1" type="noConversion"/>
  </si>
  <si>
    <t>인게임재화4</t>
    <phoneticPr fontId="1" type="noConversion"/>
  </si>
  <si>
    <t>인게임재화2상점</t>
    <phoneticPr fontId="1" type="noConversion"/>
  </si>
  <si>
    <t>인게임재화3상점</t>
    <phoneticPr fontId="1" type="noConversion"/>
  </si>
  <si>
    <t>인게임재화4상점</t>
    <phoneticPr fontId="1" type="noConversion"/>
  </si>
  <si>
    <t>상품 1</t>
    <phoneticPr fontId="1" type="noConversion"/>
  </si>
  <si>
    <t>상품 5</t>
  </si>
  <si>
    <t>상품 6</t>
  </si>
  <si>
    <t>상품 30</t>
  </si>
  <si>
    <t>상품 2</t>
    <phoneticPr fontId="1" type="noConversion"/>
  </si>
  <si>
    <t>상품 7</t>
  </si>
  <si>
    <t>상품 8</t>
  </si>
  <si>
    <t>상품 9</t>
  </si>
  <si>
    <t>상품 10</t>
  </si>
  <si>
    <t>상품 3</t>
    <phoneticPr fontId="1" type="noConversion"/>
  </si>
  <si>
    <t>상품 4</t>
    <phoneticPr fontId="1" type="noConversion"/>
  </si>
  <si>
    <t>상품 11</t>
  </si>
  <si>
    <t>상품 12</t>
  </si>
  <si>
    <t>상품 13</t>
  </si>
  <si>
    <t>상품 14</t>
  </si>
  <si>
    <t>상품 15</t>
  </si>
  <si>
    <t>상품 16</t>
  </si>
  <si>
    <t>상품 17</t>
  </si>
  <si>
    <t>상품 18</t>
  </si>
  <si>
    <t>상품 19</t>
  </si>
  <si>
    <t>상품 20</t>
  </si>
  <si>
    <t>상품 25</t>
  </si>
  <si>
    <t>상품 26</t>
  </si>
  <si>
    <t>상품 27</t>
  </si>
  <si>
    <t>상품 28</t>
  </si>
  <si>
    <t>상품 29</t>
  </si>
  <si>
    <t>상품 31</t>
  </si>
  <si>
    <t>상품 32</t>
  </si>
  <si>
    <t>이벤트 상품 1</t>
    <phoneticPr fontId="1" type="noConversion"/>
  </si>
  <si>
    <t>이벤트 상품 4</t>
    <phoneticPr fontId="1" type="noConversion"/>
  </si>
  <si>
    <t>이벤트 상품 3</t>
    <phoneticPr fontId="1" type="noConversion"/>
  </si>
  <si>
    <t>이벤트 상품 2</t>
    <phoneticPr fontId="1" type="noConversion"/>
  </si>
  <si>
    <t>HP 물약</t>
    <phoneticPr fontId="1" type="noConversion"/>
  </si>
  <si>
    <t>MP 물약</t>
    <phoneticPr fontId="1" type="noConversion"/>
  </si>
  <si>
    <t>이벤트 재화 아이템</t>
    <phoneticPr fontId="1" type="noConversion"/>
  </si>
  <si>
    <t>장비 1</t>
    <phoneticPr fontId="1" type="noConversion"/>
  </si>
  <si>
    <t>장비 2</t>
    <phoneticPr fontId="1" type="noConversion"/>
  </si>
  <si>
    <t>장비 3</t>
    <phoneticPr fontId="1" type="noConversion"/>
  </si>
  <si>
    <t>장비 5</t>
    <phoneticPr fontId="1" type="noConversion"/>
  </si>
  <si>
    <t>티켓 3</t>
    <phoneticPr fontId="1" type="noConversion"/>
  </si>
  <si>
    <t>테스트용 문구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</si>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</sst>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yy\.mm\.dd\ hh:mm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rgb="FFFFCFC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D3D3D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1020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A53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rgb="FF666666"/>
      </top>
      <bottom/>
      <diagonal/>
    </border>
    <border>
      <left style="medium">
        <color rgb="FF666666"/>
      </left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rgb="FF666666"/>
      </bottom>
      <diagonal/>
    </border>
    <border>
      <left/>
      <right style="medium">
        <color rgb="FF666666"/>
      </right>
      <top style="medium">
        <color theme="1"/>
      </top>
      <bottom style="medium">
        <color rgb="FF666666"/>
      </bottom>
      <diagonal/>
    </border>
    <border>
      <left style="medium">
        <color rgb="FF666666"/>
      </left>
      <right/>
      <top style="medium">
        <color theme="1"/>
      </top>
      <bottom style="medium">
        <color rgb="FF666666"/>
      </bottom>
      <diagonal/>
    </border>
    <border>
      <left/>
      <right/>
      <top style="medium">
        <color theme="1"/>
      </top>
      <bottom style="medium">
        <color rgb="FF666666"/>
      </bottom>
      <diagonal/>
    </border>
    <border>
      <left style="medium">
        <color rgb="FF666666"/>
      </left>
      <right/>
      <top style="medium">
        <color theme="1"/>
      </top>
      <bottom style="medium">
        <color theme="1" tint="0.499984740745262"/>
      </bottom>
      <diagonal/>
    </border>
    <border>
      <left/>
      <right/>
      <top style="medium">
        <color theme="1"/>
      </top>
      <bottom style="medium">
        <color theme="1" tint="0.499984740745262"/>
      </bottom>
      <diagonal/>
    </border>
    <border>
      <left/>
      <right style="medium">
        <color theme="1"/>
      </right>
      <top style="medium">
        <color theme="1"/>
      </top>
      <bottom style="medium">
        <color theme="1" tint="0.499984740745262"/>
      </bottom>
      <diagonal/>
    </border>
    <border>
      <left style="medium">
        <color theme="1"/>
      </left>
      <right/>
      <top style="medium">
        <color rgb="FF666666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4" fillId="0" borderId="11" xfId="0" applyFont="1" applyBorder="1" applyAlignment="1">
      <alignment horizontal="center" vertical="center" shrinkToFit="1"/>
    </xf>
    <xf numFmtId="3" fontId="4" fillId="0" borderId="11" xfId="0" applyNumberFormat="1" applyFont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 shrinkToFit="1"/>
    </xf>
    <xf numFmtId="41" fontId="4" fillId="0" borderId="0" xfId="1" applyFont="1" applyFill="1" applyBorder="1" applyAlignment="1">
      <alignment horizontal="center" vertical="center" shrinkToFit="1"/>
    </xf>
    <xf numFmtId="176" fontId="4" fillId="0" borderId="0" xfId="1" applyNumberFormat="1" applyFont="1" applyFill="1" applyBorder="1" applyAlignment="1">
      <alignment horizontal="center" vertical="center" shrinkToFit="1"/>
    </xf>
    <xf numFmtId="41" fontId="4" fillId="0" borderId="0" xfId="0" applyNumberFormat="1" applyFont="1" applyAlignment="1">
      <alignment horizontal="center" vertical="center" shrinkToFit="1"/>
    </xf>
    <xf numFmtId="176" fontId="4" fillId="0" borderId="0" xfId="1" applyNumberFormat="1" applyFont="1" applyBorder="1" applyAlignment="1">
      <alignment horizontal="center" vertical="center" shrinkToFit="1"/>
    </xf>
    <xf numFmtId="0" fontId="4" fillId="5" borderId="14" xfId="0" applyFont="1" applyFill="1" applyBorder="1" applyAlignment="1">
      <alignment horizontal="center" vertical="center" wrapText="1"/>
    </xf>
    <xf numFmtId="41" fontId="4" fillId="5" borderId="20" xfId="1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0" xfId="0" applyFont="1">
      <alignment vertical="center"/>
    </xf>
    <xf numFmtId="0" fontId="4" fillId="0" borderId="33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34" xfId="0" applyFont="1" applyBorder="1">
      <alignment vertical="center"/>
    </xf>
    <xf numFmtId="0" fontId="9" fillId="0" borderId="25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8" xfId="0" applyFont="1" applyBorder="1">
      <alignment vertical="center"/>
    </xf>
    <xf numFmtId="177" fontId="13" fillId="0" borderId="25" xfId="0" applyNumberFormat="1" applyFont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 wrapText="1"/>
    </xf>
    <xf numFmtId="177" fontId="13" fillId="0" borderId="31" xfId="0" applyNumberFormat="1" applyFont="1" applyBorder="1" applyAlignment="1">
      <alignment horizontal="center" vertical="center" wrapText="1"/>
    </xf>
    <xf numFmtId="177" fontId="13" fillId="0" borderId="28" xfId="0" applyNumberFormat="1" applyFont="1" applyBorder="1" applyAlignment="1">
      <alignment horizontal="center" vertical="center" wrapText="1"/>
    </xf>
    <xf numFmtId="177" fontId="13" fillId="0" borderId="29" xfId="0" applyNumberFormat="1" applyFont="1" applyBorder="1" applyAlignment="1">
      <alignment horizontal="center" vertical="center" wrapText="1"/>
    </xf>
    <xf numFmtId="177" fontId="13" fillId="0" borderId="30" xfId="0" applyNumberFormat="1" applyFont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41" fontId="13" fillId="6" borderId="14" xfId="1" applyFont="1" applyFill="1" applyBorder="1" applyAlignment="1">
      <alignment horizontal="center" vertical="center" wrapText="1"/>
    </xf>
    <xf numFmtId="41" fontId="13" fillId="6" borderId="15" xfId="1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176" fontId="13" fillId="0" borderId="14" xfId="0" applyNumberFormat="1" applyFont="1" applyBorder="1" applyAlignment="1">
      <alignment horizontal="center" vertical="center" wrapText="1"/>
    </xf>
    <xf numFmtId="176" fontId="13" fillId="0" borderId="20" xfId="0" applyNumberFormat="1" applyFont="1" applyBorder="1" applyAlignment="1">
      <alignment horizontal="center" vertical="center" wrapText="1"/>
    </xf>
    <xf numFmtId="176" fontId="13" fillId="0" borderId="23" xfId="0" applyNumberFormat="1" applyFont="1" applyBorder="1" applyAlignment="1">
      <alignment horizontal="center" vertical="center" wrapText="1"/>
    </xf>
    <xf numFmtId="41" fontId="13" fillId="6" borderId="23" xfId="1" applyFont="1" applyFill="1" applyBorder="1" applyAlignment="1">
      <alignment horizontal="center" vertical="center" wrapText="1"/>
    </xf>
    <xf numFmtId="41" fontId="14" fillId="11" borderId="24" xfId="1" applyFont="1" applyFill="1" applyBorder="1" applyAlignment="1">
      <alignment horizontal="center" vertical="center" wrapText="1"/>
    </xf>
    <xf numFmtId="41" fontId="14" fillId="11" borderId="21" xfId="1" applyFont="1" applyFill="1" applyBorder="1" applyAlignment="1">
      <alignment horizontal="center" vertical="center" wrapText="1"/>
    </xf>
    <xf numFmtId="41" fontId="14" fillId="7" borderId="27" xfId="1" applyFont="1" applyFill="1" applyBorder="1" applyAlignment="1">
      <alignment horizontal="center" vertical="center" wrapText="1"/>
    </xf>
    <xf numFmtId="41" fontId="14" fillId="7" borderId="34" xfId="1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shrinkToFit="1"/>
    </xf>
    <xf numFmtId="0" fontId="10" fillId="3" borderId="8" xfId="0" applyFont="1" applyFill="1" applyBorder="1" applyAlignment="1">
      <alignment horizontal="center" vertical="center" shrinkToFit="1"/>
    </xf>
    <xf numFmtId="0" fontId="10" fillId="3" borderId="9" xfId="0" applyFont="1" applyFill="1" applyBorder="1" applyAlignment="1">
      <alignment horizontal="center" vertical="center" shrinkToFit="1"/>
    </xf>
    <xf numFmtId="177" fontId="13" fillId="0" borderId="21" xfId="0" applyNumberFormat="1" applyFont="1" applyBorder="1" applyAlignment="1">
      <alignment horizontal="center" vertical="center" wrapText="1"/>
    </xf>
    <xf numFmtId="177" fontId="13" fillId="0" borderId="16" xfId="0" applyNumberFormat="1" applyFont="1" applyBorder="1" applyAlignment="1">
      <alignment horizontal="center" vertical="center" wrapText="1"/>
    </xf>
    <xf numFmtId="177" fontId="13" fillId="0" borderId="17" xfId="0" applyNumberFormat="1" applyFont="1" applyBorder="1" applyAlignment="1">
      <alignment horizontal="center" vertical="center" wrapText="1"/>
    </xf>
    <xf numFmtId="177" fontId="13" fillId="0" borderId="34" xfId="0" applyNumberFormat="1" applyFont="1" applyBorder="1" applyAlignment="1">
      <alignment horizontal="center" vertical="center" wrapText="1"/>
    </xf>
    <xf numFmtId="177" fontId="13" fillId="0" borderId="13" xfId="0" applyNumberFormat="1" applyFont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584"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FF0000"/>
      </font>
      <fill>
        <patternFill>
          <bgColor rgb="FFFF9999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rgb="FFFF0000"/>
      </font>
      <fill>
        <patternFill>
          <bgColor rgb="FFFF9999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rgb="FFFF9999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EE12B"/>
        </patternFill>
      </fill>
    </dxf>
    <dxf>
      <font>
        <color rgb="FFFF0000"/>
      </font>
      <fill>
        <patternFill>
          <bgColor rgb="FFFF9999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FF0000"/>
      </font>
      <fill>
        <patternFill>
          <bgColor rgb="FFFF9999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D9D01D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EE12B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</dxfs>
  <tableStyles count="0" defaultTableStyle="TableStyleMedium2" defaultPivotStyle="PivotStyleLight16"/>
  <colors>
    <mruColors>
      <color rgb="FFFEE12B"/>
      <color rgb="FFFFFF00"/>
      <color rgb="FFFFFF66"/>
      <color rgb="FFFFFF33"/>
      <color rgb="FFD9D01D"/>
      <color rgb="FFEDE209"/>
      <color rgb="FFCEC508"/>
      <color rgb="FFFF9999"/>
      <color rgb="FF370FE1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1608EB-F295-49F5-BA7B-1BA6B4E6179F}" autoFormatId="16" applyNumberFormats="0" applyBorderFormats="0" applyFontFormats="0" applyPatternFormats="0" applyAlignmentFormats="0" applyWidthHeightFormats="0">
  <queryTableRefresh nextId="5">
    <queryTableFields count="3">
      <queryTableField id="1" name="TemplateID" tableColumnId="1"/>
      <queryTableField id="2" name="Name" tableColumnId="2"/>
      <queryTableField id="4" name="ExpiredHour" tableColumnId="4"/>
    </queryTableFields>
    <queryTableDeletedFields count="1">
      <deletedField name="Grad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F590CAFE-0A7C-451E-851F-6FC9B8825819}" autoFormatId="16" applyNumberFormats="0" applyBorderFormats="0" applyFontFormats="0" applyPatternFormats="0" applyAlignmentFormats="0" applyWidthHeightFormats="0">
  <queryTableRefresh nextId="13">
    <queryTableFields count="6">
      <queryTableField id="2" name="BoxTemplateID" tableColumnId="2"/>
      <queryTableField id="4" name="RewardType" tableColumnId="4"/>
      <queryTableField id="5" name="RewardID" tableColumnId="5"/>
      <queryTableField id="6" name="RewardMinCount" tableColumnId="6"/>
      <queryTableField id="7" name="RewardMaxCount" tableColumnId="7"/>
      <queryTableField id="10" name="SpecialType" tableColumnId="10"/>
    </queryTableFields>
    <queryTableDeletedFields count="5">
      <deletedField name="RewardMinLevel"/>
      <deletedField name="RewardMaxLevel"/>
      <deletedField name="UniqueID"/>
      <deletedField name="ItemType"/>
      <deletedField name="Displayorder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49420B7-EE53-4B7B-ACA6-F6C0DE3824BB}" autoFormatId="16" applyNumberFormats="0" applyBorderFormats="0" applyFontFormats="0" applyPatternFormats="0" applyAlignmentFormats="0" applyWidthHeightFormats="0">
  <queryTableRefresh nextId="13">
    <queryTableFields count="3">
      <queryTableField id="3" name="TemplateID" tableColumnId="3"/>
      <queryTableField id="4" name="StartDate" tableColumnId="4"/>
      <queryTableField id="5" name="EndDate" tableColumnId="5"/>
    </queryTableFields>
    <queryTableDeletedFields count="9">
      <deletedField name="SaleRate"/>
      <deletedField name="SaleValue"/>
      <deletedField name="SaleDressRoomGiftCount"/>
      <deletedField name="EventLoopType"/>
      <deletedField name="EventLoopStart"/>
      <deletedField name="EventRemainTime"/>
      <deletedField name="UseAppReview"/>
      <deletedField name="OnEvent"/>
      <deletedField name="UniqueI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810226F-45A4-4B04-8DFC-FE8C1609B68A}" autoFormatId="16" applyNumberFormats="0" applyBorderFormats="0" applyFontFormats="0" applyPatternFormats="0" applyAlignmentFormats="0" applyWidthHeightFormats="0">
  <queryTableRefresh nextId="21">
    <queryTableFields count="9">
      <queryTableField id="1" name="TemplateID" tableColumnId="1"/>
      <queryTableField id="2" name="GroupCategory" tableColumnId="2"/>
      <queryTableField id="3" name="GroupCategoryName" tableColumnId="3"/>
      <queryTableField id="5" name="GroupOrderID" tableColumnId="5"/>
      <queryTableField id="6" name="Category" tableColumnId="6"/>
      <queryTableField id="7" name="CategoryName" tableColumnId="7"/>
      <queryTableField id="8" name="SubCategory" tableColumnId="8"/>
      <queryTableField id="10" name="OrderID" tableColumnId="10"/>
      <queryTableField id="12" name="BannerType" tableColumnId="12"/>
    </queryTableFields>
    <queryTableDeletedFields count="3">
      <deletedField name="BranchTag"/>
      <deletedField name="AutoArray"/>
      <deletedField name="GroupCategoryIcon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51E0C7F-D83C-46B0-83AC-3C7D077B0261}" autoFormatId="16" applyNumberFormats="0" applyBorderFormats="0" applyFontFormats="0" applyPatternFormats="0" applyAlignmentFormats="0" applyWidthHeightFormats="0">
  <queryTableRefresh nextId="87">
    <queryTableFields count="37">
      <queryTableField id="1" name="TemplateID" tableColumnId="1"/>
      <queryTableField id="10" name="CashType" tableColumnId="10"/>
      <queryTableField id="12" name="CashValue" tableColumnId="12"/>
      <queryTableField id="31" name="IconOrder" tableColumnId="31"/>
      <queryTableField id="20" name="Name" tableColumnId="20"/>
      <queryTableField id="3" name="ServerEventGroupID" tableColumnId="3"/>
      <queryTableField id="4" name="LoginType" tableColumnId="4"/>
      <queryTableField id="5" name="Category" tableColumnId="5"/>
      <queryTableField id="6" name="SubCategory" tableColumnId="6"/>
      <queryTableField id="11" name="CashTID" tableColumnId="11"/>
      <queryTableField id="13" name="RewardType" tableColumnId="13"/>
      <queryTableField id="14" name="RewardID" tableColumnId="14"/>
      <queryTableField id="15" name="RewardCount" tableColumnId="15"/>
      <queryTableField id="17" name="IsSelling" tableColumnId="17"/>
      <queryTableField id="19" name="PopupType" tableColumnId="19"/>
      <queryTableField id="22" name="BannerBGColorType" tableColumnId="22"/>
      <queryTableField id="23" name="ValueRichText" tableColumnId="23"/>
      <queryTableField id="24" name="Description" tableColumnId="24"/>
      <queryTableField id="25" name="Description2" tableColumnId="25"/>
      <queryTableField id="26" name="Description3Type" tableColumnId="26"/>
      <queryTableField id="27" name="Description3" tableColumnId="27"/>
      <queryTableField id="28" name="Description4" tableColumnId="28"/>
      <queryTableField id="29" name="EventLabel" tableColumnId="29"/>
      <queryTableField id="30" name="RainbowJewelCount" tableColumnId="30"/>
      <queryTableField id="32" name="BonusRewardType" tableColumnId="32"/>
      <queryTableField id="33" name="BonusRewardID" tableColumnId="33"/>
      <queryTableField id="34" name="BonusRewardCount" tableColumnId="34"/>
      <queryTableField id="36" name="LoopType" tableColumnId="36"/>
      <queryTableField id="37" name="LoopStart" tableColumnId="37"/>
      <queryTableField id="38" name="BuyLimitCount" tableColumnId="38"/>
      <queryTableField id="40" name="BuyCountSet" tableColumnId="40"/>
      <queryTableField id="71" name="ShopType" tableColumnId="71"/>
      <queryTableField id="72" name="BannerItemList" tableColumnId="72"/>
      <queryTableField id="73" name="LockItemDisplay" tableColumnId="73"/>
      <queryTableField id="74" name="EventTabDPType" tableColumnId="74"/>
      <queryTableField id="75" name="EventTabUIType" tableColumnId="75"/>
      <queryTableField id="76" name="BannerType" tableColumnId="76"/>
    </queryTableFields>
    <queryTableDeletedFields count="41">
      <deletedField name="BranchTag"/>
      <deletedField name="CostumeGroupCategory"/>
      <deletedField name="DressRoomGiftID"/>
      <deletedField name="DressRoomGiftCount"/>
      <deletedField name="ItemIcon"/>
      <deletedField name="InAppID"/>
      <deletedField name="UnlockType"/>
      <deletedField name="SubCondition"/>
      <deletedField name="SubCondition2"/>
      <deletedField name="UseAppReview"/>
      <deletedField name="AOSInAppID"/>
      <deletedField name="IOSInAppID"/>
      <deletedField name="PCInAppID"/>
      <deletedField name="OSTInAppID"/>
      <deletedField name="GSInAppID"/>
      <deletedField name="HK_AOSInAppID"/>
      <deletedField name="HK_IOSInAppID"/>
      <deletedField name="HK_PCInAppID"/>
      <deletedField name="Class"/>
      <deletedField name="NameRichText"/>
      <deletedField name="FreeLimitCount"/>
      <deletedField name="EventTabBGResource"/>
      <deletedField name="LockType"/>
      <deletedField name="LockCondition"/>
      <deletedField name="LockCondition2"/>
      <deletedField name="UnlockRetainTime"/>
      <deletedField name="GiftType"/>
      <deletedField name="GiftRewardType"/>
      <deletedField name="GiftRewardID"/>
      <deletedField name="GiftRewardCount"/>
      <deletedField name="ReturnRewardType"/>
      <deletedField name="ReturnRewardID"/>
      <deletedField name="ReturnRewardCount"/>
      <deletedField name="ShowQuantity"/>
      <deletedField name="UseAD"/>
      <deletedField name="AdLimitCount"/>
      <deletedField name="AdCoolTime"/>
      <deletedField name="GiftCardValue"/>
      <deletedField name="GroupCategory"/>
      <deletedField name="BannerIndex"/>
      <deletedField name="Buy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F7E6FA-AACD-4BD5-B3E0-0499C12BA780}" name="AllitemTemplate" displayName="AllitemTemplate" ref="A1:C34" tableType="queryTable" totalsRowShown="0">
  <autoFilter ref="A1:C34" xr:uid="{E5F7E6FA-AACD-4BD5-B3E0-0499C12BA780}"/>
  <tableColumns count="3">
    <tableColumn id="1" xr3:uid="{A8887BD0-9DE0-4AC9-88C9-96534D117ADD}" uniqueName="1" name="TemplateID" queryTableFieldId="1"/>
    <tableColumn id="2" xr3:uid="{4E65A997-6A25-4BA5-970A-C5395E6521DE}" uniqueName="2" name="Name" queryTableFieldId="2" dataDxfId="583"/>
    <tableColumn id="4" xr3:uid="{E7249700-1D59-460F-BA5D-6FB6762CCA09}" uniqueName="4" name="ExpiredHou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D82D0C-5DA3-4998-92E2-8A1948E453BA}" name="VW_BoxTemplate" displayName="VW_BoxTemplate" ref="A1:F9" tableType="queryTable" totalsRowShown="0">
  <autoFilter ref="A1:F9" xr:uid="{23D82D0C-5DA3-4998-92E2-8A1948E453BA}"/>
  <tableColumns count="6">
    <tableColumn id="2" xr3:uid="{54A1856B-F541-48F3-9126-2DD0B0B2A1C9}" uniqueName="2" name="BoxTemplateID" queryTableFieldId="2"/>
    <tableColumn id="4" xr3:uid="{9A386333-A17A-4111-9C57-5303FB1891CC}" uniqueName="4" name="RewardType" queryTableFieldId="4"/>
    <tableColumn id="5" xr3:uid="{0A9E5B72-DA91-4658-8086-0FA249C979CB}" uniqueName="5" name="RewardID" queryTableFieldId="5"/>
    <tableColumn id="6" xr3:uid="{B97139F3-1D4A-44EB-9BAA-416F799C85C6}" uniqueName="6" name="RewardMinCount" queryTableFieldId="6"/>
    <tableColumn id="7" xr3:uid="{0428005B-95D9-4EE8-B529-28AD9A5B9E0D}" uniqueName="7" name="RewardMaxCount" queryTableFieldId="7"/>
    <tableColumn id="10" xr3:uid="{50D9033B-8019-456A-87A5-E4FF537678EB}" uniqueName="10" name="SpecialTyp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64ACD5-B527-4209-A2FB-2EFCC9543694}" name="CashItemEventTemplate_Others" displayName="CashItemEventTemplate_Others" ref="A1:C5" tableType="queryTable" totalsRowShown="0">
  <autoFilter ref="A1:C5" xr:uid="{0964ACD5-B527-4209-A2FB-2EFCC9543694}"/>
  <tableColumns count="3">
    <tableColumn id="3" xr3:uid="{5274C151-EB24-4A91-BB58-47A1355DA8C4}" uniqueName="3" name="TemplateID" queryTableFieldId="3"/>
    <tableColumn id="4" xr3:uid="{8635F673-5394-45B7-975E-8E67BFBFE0B7}" uniqueName="4" name="StartDate" queryTableFieldId="4" dataDxfId="582"/>
    <tableColumn id="5" xr3:uid="{C7AC6ABD-D86D-4E3A-812D-B1B6EAD36B63}" uniqueName="5" name="EndDate" queryTableFieldId="5" dataDxfId="5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B57C1B-2913-4F02-8623-6F61071211EF}" name="CashItemCategoryTemplate" displayName="CashItemCategoryTemplate" ref="A1:I9" tableType="queryTable" totalsRowShown="0">
  <autoFilter ref="A1:I9" xr:uid="{E8B57C1B-2913-4F02-8623-6F61071211EF}"/>
  <sortState xmlns:xlrd2="http://schemas.microsoft.com/office/spreadsheetml/2017/richdata2" ref="A2:I9">
    <sortCondition ref="B2:B9"/>
  </sortState>
  <tableColumns count="9">
    <tableColumn id="1" xr3:uid="{1B6240A0-21D2-4D03-8300-AED526E77F46}" uniqueName="1" name="TemplateID" queryTableFieldId="1"/>
    <tableColumn id="2" xr3:uid="{9AFF629F-A360-4481-9A6D-35F5A0BE15B7}" uniqueName="2" name="GroupCategory" queryTableFieldId="2"/>
    <tableColumn id="3" xr3:uid="{C5BFBC9A-E6A7-441A-82B8-72A68C2765C0}" uniqueName="3" name="GroupCategoryName" queryTableFieldId="3" dataDxfId="580"/>
    <tableColumn id="5" xr3:uid="{7D7F4DFA-AF52-4379-8BA7-799C7C015962}" uniqueName="5" name="GroupOrderID" queryTableFieldId="5"/>
    <tableColumn id="6" xr3:uid="{4EB66334-18CB-447A-972D-A389849BCE23}" uniqueName="6" name="Category" queryTableFieldId="6"/>
    <tableColumn id="7" xr3:uid="{E8AC5220-438F-45F1-A08C-BA40DF3DE434}" uniqueName="7" name="CategoryName" queryTableFieldId="7" dataDxfId="579"/>
    <tableColumn id="8" xr3:uid="{A7E97934-D1DD-4953-9197-A2BF7CA10C59}" uniqueName="8" name="SubCategory" queryTableFieldId="8"/>
    <tableColumn id="10" xr3:uid="{1AF76077-7BEC-492A-B250-B8871E3DC450}" uniqueName="10" name="OrderID" queryTableFieldId="10"/>
    <tableColumn id="12" xr3:uid="{0651F664-2E16-4A55-AB7D-792013BF0D0D}" uniqueName="12" name="BannerType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9E6AA-C9E4-4E24-AC24-1195D232F7AE}" name="CashItemTemplate" displayName="CashItemTemplate" ref="A1:AK33" tableType="queryTable" totalsRowShown="0">
  <autoFilter ref="A1:AK33" xr:uid="{2019E6AA-C9E4-4E24-AC24-1195D232F7AE}"/>
  <sortState xmlns:xlrd2="http://schemas.microsoft.com/office/spreadsheetml/2017/richdata2" ref="A2:AK33">
    <sortCondition ref="H2:H33"/>
    <sortCondition ref="I2:I33"/>
  </sortState>
  <tableColumns count="37">
    <tableColumn id="1" xr3:uid="{AD45DF93-14CB-455F-9BF2-448D7B8DC67B}" uniqueName="1" name="TemplateID" queryTableFieldId="1"/>
    <tableColumn id="10" xr3:uid="{F596D061-24D6-43C3-9EBD-454D0DAE9589}" uniqueName="10" name="CashType" queryTableFieldId="10"/>
    <tableColumn id="12" xr3:uid="{ABE3A93E-2261-4401-9653-D873C0638A67}" uniqueName="12" name="CashValue" queryTableFieldId="12"/>
    <tableColumn id="31" xr3:uid="{9515EEAF-4125-441B-9029-C2E92787E8F5}" uniqueName="31" name="IconOrder" queryTableFieldId="31"/>
    <tableColumn id="20" xr3:uid="{24EA1421-4543-4AC5-A3D0-EE7027285998}" uniqueName="20" name="Name" queryTableFieldId="20" dataDxfId="578"/>
    <tableColumn id="3" xr3:uid="{E167551E-AFE6-430A-B3AE-69898B6853F2}" uniqueName="3" name="ServerEventGroupID" queryTableFieldId="3"/>
    <tableColumn id="4" xr3:uid="{96DA8C80-6E02-4F12-9A30-8842F82C0ED1}" uniqueName="4" name="LoginType" queryTableFieldId="4"/>
    <tableColumn id="5" xr3:uid="{9331BA8C-C5D2-48E3-A7C8-E701F55DEC77}" uniqueName="5" name="Category" queryTableFieldId="5"/>
    <tableColumn id="6" xr3:uid="{0F826AD6-A9AF-45ED-B2C5-AC35F1E4CE99}" uniqueName="6" name="SubCategory" queryTableFieldId="6"/>
    <tableColumn id="11" xr3:uid="{E247AFD9-6765-4A62-AB9C-0FB9B56CEC10}" uniqueName="11" name="CashTID" queryTableFieldId="11"/>
    <tableColumn id="13" xr3:uid="{89D91795-3A89-4E13-A81A-D2A53D6B9B18}" uniqueName="13" name="RewardType" queryTableFieldId="13"/>
    <tableColumn id="14" xr3:uid="{F0B490FF-06BB-4486-971A-245E1A28FD0F}" uniqueName="14" name="RewardID" queryTableFieldId="14"/>
    <tableColumn id="15" xr3:uid="{A82735C0-37FE-46BD-978A-2E69096956F7}" uniqueName="15" name="RewardCount" queryTableFieldId="15"/>
    <tableColumn id="17" xr3:uid="{1E92521F-8509-4A33-8009-F4E5B628AD55}" uniqueName="17" name="IsSelling" queryTableFieldId="17"/>
    <tableColumn id="19" xr3:uid="{8565D6C6-75E5-4CEE-BBAB-166AC75C9B96}" uniqueName="19" name="PopupType" queryTableFieldId="19"/>
    <tableColumn id="22" xr3:uid="{7FA9E56F-150F-48F4-8242-AE159B63AF19}" uniqueName="22" name="BannerBGColorType" queryTableFieldId="22"/>
    <tableColumn id="23" xr3:uid="{6F471A91-C277-4524-B129-891498298975}" uniqueName="23" name="ValueRichText" queryTableFieldId="23" dataDxfId="577"/>
    <tableColumn id="24" xr3:uid="{94B2344E-0E9D-44AE-9710-D06A539A465A}" uniqueName="24" name="Description" queryTableFieldId="24" dataDxfId="576"/>
    <tableColumn id="25" xr3:uid="{E4DFA45A-ACB2-4823-864A-6F7CEF462282}" uniqueName="25" name="Description2" queryTableFieldId="25" dataDxfId="575"/>
    <tableColumn id="26" xr3:uid="{5A1C9C0D-8DD5-41AB-8ED1-9E70DEC9917D}" uniqueName="26" name="Description3Type" queryTableFieldId="26"/>
    <tableColumn id="27" xr3:uid="{303A7CBD-5D6A-4794-8918-82C5C5C69C09}" uniqueName="27" name="Description3" queryTableFieldId="27" dataDxfId="574"/>
    <tableColumn id="28" xr3:uid="{9B81CAA9-0503-446A-8FB2-82E8D7467241}" uniqueName="28" name="Description4" queryTableFieldId="28" dataDxfId="573"/>
    <tableColumn id="29" xr3:uid="{BAB7071A-27C5-4200-A56D-92E27EF528BD}" uniqueName="29" name="EventLabel" queryTableFieldId="29"/>
    <tableColumn id="30" xr3:uid="{E3FEFD09-333F-4382-94DB-6F9EF713D2D4}" uniqueName="30" name="RainbowJewelCount" queryTableFieldId="30"/>
    <tableColumn id="32" xr3:uid="{6CE6AE26-073E-41A8-9108-A84B6F37A911}" uniqueName="32" name="BonusRewardType" queryTableFieldId="32"/>
    <tableColumn id="33" xr3:uid="{7EF0B5E0-6029-4219-A6F7-CE80C7F618A7}" uniqueName="33" name="BonusRewardID" queryTableFieldId="33"/>
    <tableColumn id="34" xr3:uid="{E9F87FD8-3EEF-407C-9D57-B9D2A63E0F5A}" uniqueName="34" name="BonusRewardCount" queryTableFieldId="34"/>
    <tableColumn id="36" xr3:uid="{834617E0-F6E6-4B53-B5D0-DED10C2F7F85}" uniqueName="36" name="LoopType" queryTableFieldId="36"/>
    <tableColumn id="37" xr3:uid="{A104DE28-9735-49F6-A2E6-DFEDB8A86322}" uniqueName="37" name="LoopStart" queryTableFieldId="37"/>
    <tableColumn id="38" xr3:uid="{15EBB33E-B05C-43E8-BCA1-FB56872D0553}" uniqueName="38" name="BuyLimitCount" queryTableFieldId="38"/>
    <tableColumn id="40" xr3:uid="{5521791D-3D4F-4E15-A5AF-C3C8C6894E62}" uniqueName="40" name="BuyCountSet" queryTableFieldId="40"/>
    <tableColumn id="71" xr3:uid="{A4E0FE4A-4ED0-48F6-9613-202E878AAE8E}" uniqueName="71" name="ShopType" queryTableFieldId="71"/>
    <tableColumn id="72" xr3:uid="{F2CA749B-C7C5-4DD2-AC4E-87F8ACD832F7}" uniqueName="72" name="BannerItemList" queryTableFieldId="72"/>
    <tableColumn id="73" xr3:uid="{E8463061-F7DF-444F-AD98-181E4C4DBE47}" uniqueName="73" name="LockItemDisplay" queryTableFieldId="73"/>
    <tableColumn id="74" xr3:uid="{33D12DED-DCDF-4E1D-9C4C-DFA3571241F9}" uniqueName="74" name="EventTabDPType" queryTableFieldId="74"/>
    <tableColumn id="75" xr3:uid="{F5A266C5-C900-4897-A9B2-BC3DDF7A1518}" uniqueName="75" name="EventTabUIType" queryTableFieldId="75"/>
    <tableColumn id="76" xr3:uid="{10405E61-58DC-4A24-8C28-9EABC4D131B7}" uniqueName="76" name="BannerType" queryTableFieldId="7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6393-37BA-43F9-962B-2C48DC320495}">
  <dimension ref="A2:BH44"/>
  <sheetViews>
    <sheetView showGridLines="0" tabSelected="1" zoomScale="85" zoomScaleNormal="85" workbookViewId="0">
      <selection activeCell="H7" sqref="H7"/>
    </sheetView>
  </sheetViews>
  <sheetFormatPr defaultRowHeight="16.5" x14ac:dyDescent="0.3"/>
  <cols>
    <col min="1" max="1" width="0.875" style="7" customWidth="1"/>
    <col min="2" max="8" width="4.875" style="7" customWidth="1"/>
    <col min="9" max="10" width="4.875" style="8" customWidth="1"/>
    <col min="11" max="15" width="4.875" style="7" customWidth="1"/>
    <col min="16" max="16" width="0.875" style="7" customWidth="1"/>
    <col min="17" max="22" width="4.875" style="7" customWidth="1"/>
    <col min="23" max="25" width="4.875" style="8" customWidth="1"/>
    <col min="26" max="30" width="4.875" style="7" customWidth="1"/>
    <col min="31" max="31" width="0.875" style="7" customWidth="1"/>
    <col min="32" max="41" width="4.875" customWidth="1"/>
    <col min="42" max="42" width="4.875" style="5" customWidth="1"/>
    <col min="43" max="45" width="4.875" customWidth="1"/>
    <col min="46" max="46" width="0.875" customWidth="1"/>
    <col min="47" max="60" width="4.875" customWidth="1"/>
    <col min="61" max="62" width="3.125" customWidth="1"/>
    <col min="63" max="63" width="11.625" bestFit="1" customWidth="1"/>
    <col min="64" max="74" width="3.125" customWidth="1"/>
  </cols>
  <sheetData>
    <row r="2" spans="1:60" x14ac:dyDescent="0.3">
      <c r="B2" s="86" t="s">
        <v>77</v>
      </c>
      <c r="C2" s="86"/>
      <c r="D2" s="86"/>
      <c r="E2" s="86"/>
    </row>
    <row r="3" spans="1:60" ht="17.25" thickBot="1" x14ac:dyDescent="0.35">
      <c r="B3" s="7">
        <v>1</v>
      </c>
      <c r="Q3" s="7">
        <v>2</v>
      </c>
      <c r="AF3">
        <v>3</v>
      </c>
      <c r="AU3">
        <v>4</v>
      </c>
    </row>
    <row r="4" spans="1:60" ht="18" customHeight="1" thickBot="1" x14ac:dyDescent="0.35">
      <c r="B4" s="69" t="str">
        <f>VLOOKUP(_xlfn.XLOOKUP(BM상점!$B$2,CashItemCategoryTemplate[CategoryName],CashItemCategoryTemplate[BannerType]),DB데이터!$A$1:$B$3,2,FALSE)</f>
        <v>中</v>
      </c>
      <c r="C4" s="70"/>
      <c r="D4" s="71" t="str" cm="1">
        <f t="array" aca="1" ref="D4" ca="1">IFERROR(VLOOKUP(_xlfn.XLOOKUP(INDIRECT("데이터뽑기용!$B"&amp;(B3+1)),CashItemTemplate[TemplateID],CashItemTemplate[EventLabel]),DB데이터!$D$1:$E$11,2,FALSE),"")</f>
        <v>None</v>
      </c>
      <c r="E4" s="72"/>
      <c r="F4" s="73" t="str" cm="1">
        <f t="array" aca="1" ref="F4" ca="1">IFERROR(VLOOKUP(_xlfn.XLOOKUP(INDIRECT("데이터뽑기용!$B"&amp;(B3+1)),CashItemTemplate[TemplateID],CashItemTemplate[BannerBGColorType]),DB데이터!$G$1:$H$5,2,FALSE),"")</f>
        <v>None</v>
      </c>
      <c r="G4" s="74"/>
      <c r="H4" s="74"/>
      <c r="I4" s="77" t="str" cm="1">
        <f t="array" aca="1" ref="I4" ca="1">IFERROR(_xlfn.XLOOKUP(INDIRECT("데이터뽑기용!$B"&amp;(B3+1)),CashItemTemplate[TemplateID],CashItemTemplate[Description3]),"")</f>
        <v>테스트</v>
      </c>
      <c r="J4" s="78"/>
      <c r="K4" s="78"/>
      <c r="L4" s="78"/>
      <c r="M4" s="78"/>
      <c r="N4" s="78"/>
      <c r="O4" s="79"/>
      <c r="Q4" s="69" t="str">
        <f>VLOOKUP(_xlfn.XLOOKUP(BM상점!$B$2,CashItemCategoryTemplate[CategoryName],CashItemCategoryTemplate[BannerType]),DB데이터!$A$1:$B$3,2,FALSE)</f>
        <v>中</v>
      </c>
      <c r="R4" s="70"/>
      <c r="S4" s="71" t="str" cm="1">
        <f t="array" aca="1" ref="S4" ca="1">IFERROR(VLOOKUP(_xlfn.XLOOKUP(INDIRECT("데이터뽑기용!$B"&amp;(Q3+1)),CashItemTemplate[TemplateID],CashItemTemplate[EventLabel]),DB데이터!$D$1:$E$11,2,FALSE),"")</f>
        <v>None</v>
      </c>
      <c r="T4" s="72"/>
      <c r="U4" s="73" t="str" cm="1">
        <f t="array" aca="1" ref="U4" ca="1">IFERROR(VLOOKUP(_xlfn.XLOOKUP(INDIRECT("데이터뽑기용!$B"&amp;(Q3+1)),CashItemTemplate[TemplateID],CashItemTemplate[BannerBGColorType]),DB데이터!$G$1:$H$5,2,FALSE),"")</f>
        <v>None</v>
      </c>
      <c r="V4" s="74"/>
      <c r="W4" s="74"/>
      <c r="X4" s="77" t="str" cm="1">
        <f t="array" aca="1" ref="X4" ca="1">IFERROR(_xlfn.XLOOKUP(INDIRECT("데이터뽑기용!$B"&amp;(Q3+1)),CashItemTemplate[TemplateID],CashItemTemplate[Description3]),"")</f>
        <v/>
      </c>
      <c r="Y4" s="78"/>
      <c r="Z4" s="78"/>
      <c r="AA4" s="78"/>
      <c r="AB4" s="78"/>
      <c r="AC4" s="78"/>
      <c r="AD4" s="79"/>
      <c r="AF4" s="69" t="str">
        <f>VLOOKUP(_xlfn.XLOOKUP(BM상점!$B$2,CashItemCategoryTemplate[CategoryName],CashItemCategoryTemplate[BannerType]),DB데이터!$A$1:$B$3,2,FALSE)</f>
        <v>中</v>
      </c>
      <c r="AG4" s="70"/>
      <c r="AH4" s="71" t="str" cm="1">
        <f t="array" aca="1" ref="AH4" ca="1">IFERROR(VLOOKUP(_xlfn.XLOOKUP(INDIRECT("데이터뽑기용!$B"&amp;(AF3+1)),CashItemTemplate[TemplateID],CashItemTemplate[EventLabel]),DB데이터!$D$1:$E$11,2,FALSE),"")</f>
        <v>None</v>
      </c>
      <c r="AI4" s="72"/>
      <c r="AJ4" s="73" t="str" cm="1">
        <f t="array" aca="1" ref="AJ4" ca="1">IFERROR(VLOOKUP(_xlfn.XLOOKUP(INDIRECT("데이터뽑기용!$B"&amp;(AF3+1)),CashItemTemplate[TemplateID],CashItemTemplate[BannerBGColorType]),DB데이터!$G$1:$H$5,2,FALSE),"")</f>
        <v>None</v>
      </c>
      <c r="AK4" s="74"/>
      <c r="AL4" s="74"/>
      <c r="AM4" s="77" t="str" cm="1">
        <f t="array" aca="1" ref="AM4" ca="1">IFERROR(_xlfn.XLOOKUP(INDIRECT("데이터뽑기용!$B"&amp;(AF3+1)),CashItemTemplate[TemplateID],CashItemTemplate[Description3]),"")</f>
        <v/>
      </c>
      <c r="AN4" s="78"/>
      <c r="AO4" s="78"/>
      <c r="AP4" s="78"/>
      <c r="AQ4" s="78"/>
      <c r="AR4" s="78"/>
      <c r="AS4" s="79"/>
      <c r="AU4" s="69" t="str">
        <f>VLOOKUP(_xlfn.XLOOKUP(BM상점!$B$2,CashItemCategoryTemplate[CategoryName],CashItemCategoryTemplate[BannerType]),DB데이터!$A$1:$B$3,2,FALSE)</f>
        <v>中</v>
      </c>
      <c r="AV4" s="70"/>
      <c r="AW4" s="71" t="str" cm="1">
        <f t="array" aca="1" ref="AW4" ca="1">IFERROR(VLOOKUP(_xlfn.XLOOKUP(INDIRECT("데이터뽑기용!$B"&amp;(AU3+1)),CashItemTemplate[TemplateID],CashItemTemplate[EventLabel]),DB데이터!$D$1:$E$11,2,FALSE),"")</f>
        <v>None</v>
      </c>
      <c r="AX4" s="72"/>
      <c r="AY4" s="73" t="str" cm="1">
        <f t="array" aca="1" ref="AY4" ca="1">IFERROR(VLOOKUP(_xlfn.XLOOKUP(INDIRECT("데이터뽑기용!$B"&amp;(AU3+1)),CashItemTemplate[TemplateID],CashItemTemplate[BannerBGColorType]),DB데이터!$G$1:$H$5,2,FALSE),"")</f>
        <v>None</v>
      </c>
      <c r="AZ4" s="74"/>
      <c r="BA4" s="74"/>
      <c r="BB4" s="77" t="str" cm="1">
        <f t="array" aca="1" ref="BB4" ca="1">IFERROR(_xlfn.XLOOKUP(INDIRECT("데이터뽑기용!$B"&amp;(AU3+1)),CashItemTemplate[TemplateID],CashItemTemplate[Description3]),"")</f>
        <v/>
      </c>
      <c r="BC4" s="78"/>
      <c r="BD4" s="78"/>
      <c r="BE4" s="78"/>
      <c r="BF4" s="78"/>
      <c r="BG4" s="78"/>
      <c r="BH4" s="79"/>
    </row>
    <row r="5" spans="1:60" s="13" customFormat="1" ht="45.75" customHeight="1" x14ac:dyDescent="0.3">
      <c r="A5" s="14"/>
      <c r="B5" s="75" t="str" cm="1">
        <f t="array" aca="1" ref="B5" ca="1">IFERROR(_xlfn.XLOOKUP(INDIRECT("데이터뽑기용!$B"&amp;(B3+1)),CashItemTemplate[TemplateID],CashItemTemplate[Name]),"")</f>
        <v>상품 1</v>
      </c>
      <c r="C5" s="76"/>
      <c r="D5" s="76"/>
      <c r="E5" s="76"/>
      <c r="F5" s="76"/>
      <c r="G5" s="76"/>
      <c r="H5" s="76"/>
      <c r="I5" s="66" t="str" cm="1">
        <f t="array" aca="1" ref="I5" ca="1">IFERROR(_xlfn.XLOOKUP(INDIRECT("데이터뽑기용!$B"&amp;(B3+1)),CashItemTemplate[TemplateID],CashItemTemplate[Description]),"")</f>
        <v>테스트용 문구</v>
      </c>
      <c r="J5" s="67"/>
      <c r="K5" s="67"/>
      <c r="L5" s="67"/>
      <c r="M5" s="67"/>
      <c r="N5" s="67"/>
      <c r="O5" s="68"/>
      <c r="P5" s="14"/>
      <c r="Q5" s="75" t="str" cm="1">
        <f t="array" aca="1" ref="Q5" ca="1">IFERROR(_xlfn.XLOOKUP(INDIRECT("데이터뽑기용!$B"&amp;(Q3+1)),CashItemTemplate[TemplateID],CashItemTemplate[Name]),"")</f>
        <v>상품 15</v>
      </c>
      <c r="R5" s="76"/>
      <c r="S5" s="76"/>
      <c r="T5" s="76"/>
      <c r="U5" s="76"/>
      <c r="V5" s="76"/>
      <c r="W5" s="76"/>
      <c r="X5" s="66" t="str" cm="1">
        <f t="array" aca="1" ref="X5" ca="1">IFERROR(_xlfn.XLOOKUP(INDIRECT("데이터뽑기용!$B"&amp;(Q3+1)),CashItemTemplate[TemplateID],CashItemTemplate[Description]),"")</f>
        <v/>
      </c>
      <c r="Y5" s="67"/>
      <c r="Z5" s="67"/>
      <c r="AA5" s="67"/>
      <c r="AB5" s="67"/>
      <c r="AC5" s="67"/>
      <c r="AD5" s="68"/>
      <c r="AE5" s="14"/>
      <c r="AF5" s="75" t="str" cm="1">
        <f t="array" aca="1" ref="AF5" ca="1">IFERROR(_xlfn.XLOOKUP(INDIRECT("데이터뽑기용!$B"&amp;(AF3+1)),CashItemTemplate[TemplateID],CashItemTemplate[Name]),"")</f>
        <v>상품 2</v>
      </c>
      <c r="AG5" s="76"/>
      <c r="AH5" s="76"/>
      <c r="AI5" s="76"/>
      <c r="AJ5" s="76"/>
      <c r="AK5" s="76"/>
      <c r="AL5" s="76"/>
      <c r="AM5" s="66" t="str" cm="1">
        <f t="array" aca="1" ref="AM5" ca="1">IFERROR(_xlfn.XLOOKUP(INDIRECT("데이터뽑기용!$B"&amp;(AF3+1)),CashItemTemplate[TemplateID],CashItemTemplate[Description]),"")</f>
        <v/>
      </c>
      <c r="AN5" s="67"/>
      <c r="AO5" s="67"/>
      <c r="AP5" s="67"/>
      <c r="AQ5" s="67"/>
      <c r="AR5" s="67"/>
      <c r="AS5" s="68"/>
      <c r="AU5" s="75" t="str" cm="1">
        <f t="array" aca="1" ref="AU5" ca="1">IFERROR(_xlfn.XLOOKUP(INDIRECT("데이터뽑기용!$B"&amp;(AU3+1)),CashItemTemplate[TemplateID],CashItemTemplate[Name]),"")</f>
        <v>상품 3</v>
      </c>
      <c r="AV5" s="76"/>
      <c r="AW5" s="76"/>
      <c r="AX5" s="76"/>
      <c r="AY5" s="76"/>
      <c r="AZ5" s="76"/>
      <c r="BA5" s="76"/>
      <c r="BB5" s="66" t="str" cm="1">
        <f t="array" aca="1" ref="BB5" ca="1">IFERROR(_xlfn.XLOOKUP(INDIRECT("데이터뽑기용!$B"&amp;(AU3+1)),CashItemTemplate[TemplateID],CashItemTemplate[Description]),"")</f>
        <v/>
      </c>
      <c r="BC5" s="67"/>
      <c r="BD5" s="67"/>
      <c r="BE5" s="67"/>
      <c r="BF5" s="67"/>
      <c r="BG5" s="67"/>
      <c r="BH5" s="68"/>
    </row>
    <row r="6" spans="1:60" ht="17.25" customHeight="1" x14ac:dyDescent="0.3">
      <c r="B6" s="63" t="s">
        <v>0</v>
      </c>
      <c r="C6" s="64"/>
      <c r="D6" s="64"/>
      <c r="E6" s="64"/>
      <c r="F6" s="64"/>
      <c r="G6" s="65"/>
      <c r="H6" s="22" t="s">
        <v>71</v>
      </c>
      <c r="I6" s="23" t="s">
        <v>72</v>
      </c>
      <c r="J6" s="23" t="s">
        <v>76</v>
      </c>
      <c r="K6" s="23" t="s">
        <v>74</v>
      </c>
      <c r="L6" s="24" t="s">
        <v>75</v>
      </c>
      <c r="M6" s="24" t="s">
        <v>73</v>
      </c>
      <c r="N6" s="24"/>
      <c r="O6" s="25"/>
      <c r="Q6" s="63" t="s">
        <v>0</v>
      </c>
      <c r="R6" s="64"/>
      <c r="S6" s="64"/>
      <c r="T6" s="64"/>
      <c r="U6" s="64"/>
      <c r="V6" s="65"/>
      <c r="W6" s="22" t="s">
        <v>71</v>
      </c>
      <c r="X6" s="23" t="s">
        <v>72</v>
      </c>
      <c r="Y6" s="23" t="s">
        <v>76</v>
      </c>
      <c r="Z6" s="23" t="s">
        <v>74</v>
      </c>
      <c r="AA6" s="24" t="s">
        <v>75</v>
      </c>
      <c r="AB6" s="24" t="s">
        <v>73</v>
      </c>
      <c r="AC6" s="24"/>
      <c r="AD6" s="25"/>
      <c r="AF6" s="63" t="s">
        <v>0</v>
      </c>
      <c r="AG6" s="64"/>
      <c r="AH6" s="64"/>
      <c r="AI6" s="64"/>
      <c r="AJ6" s="64"/>
      <c r="AK6" s="65"/>
      <c r="AL6" s="22" t="s">
        <v>71</v>
      </c>
      <c r="AM6" s="23" t="s">
        <v>72</v>
      </c>
      <c r="AN6" s="23" t="s">
        <v>76</v>
      </c>
      <c r="AO6" s="23" t="s">
        <v>74</v>
      </c>
      <c r="AP6" s="24" t="s">
        <v>75</v>
      </c>
      <c r="AQ6" s="24" t="s">
        <v>73</v>
      </c>
      <c r="AR6" s="24"/>
      <c r="AS6" s="25"/>
      <c r="AU6" s="63" t="s">
        <v>0</v>
      </c>
      <c r="AV6" s="64"/>
      <c r="AW6" s="64"/>
      <c r="AX6" s="64"/>
      <c r="AY6" s="64"/>
      <c r="AZ6" s="65"/>
      <c r="BA6" s="22" t="s">
        <v>71</v>
      </c>
      <c r="BB6" s="23" t="s">
        <v>72</v>
      </c>
      <c r="BC6" s="23" t="s">
        <v>76</v>
      </c>
      <c r="BD6" s="23" t="s">
        <v>74</v>
      </c>
      <c r="BE6" s="24" t="s">
        <v>75</v>
      </c>
      <c r="BF6" s="24" t="s">
        <v>73</v>
      </c>
      <c r="BG6" s="24"/>
      <c r="BH6" s="25"/>
    </row>
    <row r="7" spans="1:60" s="10" customFormat="1" ht="17.25" customHeight="1" x14ac:dyDescent="0.3">
      <c r="A7" s="9"/>
      <c r="B7" s="34" t="str" cm="1">
        <f t="array" aca="1" ref="B7:B17" ca="1">_xlfn.LET(
    _xlpm.mValues, M7:M17,
    _xlpm.jValues, J7:J17,
    _xlpm.lValues, L7:L17,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>MP 물약</v>
      </c>
      <c r="C7" s="28"/>
      <c r="D7" s="28"/>
      <c r="E7" s="28"/>
      <c r="F7" s="28"/>
      <c r="G7" s="29"/>
      <c r="H7" s="20" cm="1">
        <f t="array" aca="1" ref="H7:M11" ca="1">_xlfn.LET(
    _xlpm.templateID, INDIRECT("데이터뽑기용!$B" &amp; (B3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1</v>
      </c>
      <c r="I7" s="18">
        <f ca="1"/>
        <v>1</v>
      </c>
      <c r="J7" s="19">
        <f ca="1"/>
        <v>11</v>
      </c>
      <c r="K7" s="17">
        <f ca="1"/>
        <v>0</v>
      </c>
      <c r="L7" s="17">
        <f ca="1"/>
        <v>0</v>
      </c>
      <c r="M7" s="17">
        <f ca="1"/>
        <v>2</v>
      </c>
      <c r="N7" s="15"/>
      <c r="O7" s="11"/>
      <c r="P7" s="9"/>
      <c r="Q7" s="34" t="str" cm="1">
        <f t="array" ref="Q7:Q17">_xlfn.LET(
    _xlpm.mValues, AB7:AB17,
    _xlpm.jValues, Y7:Y17,
    _xlpm.lValues, AA7:AA17,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/>
      </c>
      <c r="R7" s="28"/>
      <c r="S7" s="28"/>
      <c r="T7" s="28"/>
      <c r="U7" s="28"/>
      <c r="V7" s="29"/>
      <c r="W7" s="20" t="str" cm="1">
        <f t="array" aca="1" ref="W7" ca="1">_xlfn.LET(
    _xlpm.templateID, INDIRECT("데이터뽑기용!$B" &amp; (Q3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No data</v>
      </c>
      <c r="X7" s="18"/>
      <c r="Y7" s="19"/>
      <c r="Z7" s="17"/>
      <c r="AA7" s="17"/>
      <c r="AB7" s="17"/>
      <c r="AC7" s="15"/>
      <c r="AD7" s="11"/>
      <c r="AE7" s="9"/>
      <c r="AF7" s="34" t="str" cm="1">
        <f t="array" aca="1" ref="AF7:AF17" ca="1">_xlfn.LET(
    _xlpm.mValues, AQ7:AQ17,
    _xlpm.jValues, AN7:AN17,
    _xlpm.lValues, AP7:AP17,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>장비 3</v>
      </c>
      <c r="AG7" s="28"/>
      <c r="AH7" s="28"/>
      <c r="AI7" s="28"/>
      <c r="AJ7" s="28"/>
      <c r="AK7" s="29"/>
      <c r="AL7" s="20" cm="1">
        <f t="array" aca="1" ref="AL7:AQ9" ca="1">_xlfn.LET(
    _xlpm.templateID, INDIRECT("데이터뽑기용!$B" &amp; (AF3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1</v>
      </c>
      <c r="AM7" s="18">
        <f ca="1"/>
        <v>1</v>
      </c>
      <c r="AN7" s="19">
        <f ca="1"/>
        <v>11</v>
      </c>
      <c r="AO7" s="17">
        <f ca="1"/>
        <v>0</v>
      </c>
      <c r="AP7" s="17">
        <f ca="1"/>
        <v>0</v>
      </c>
      <c r="AQ7" s="17">
        <f ca="1"/>
        <v>5</v>
      </c>
      <c r="AR7" s="15"/>
      <c r="AS7" s="11"/>
      <c r="AU7" s="34" t="str" cm="1">
        <f t="array" ref="AU7:AU17">_xlfn.LET(
    _xlpm.mValues, BF7:BF17,
    _xlpm.jValues, BC7:BC17,
    _xlpm.lValues, BE7:BE17,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/>
      </c>
      <c r="AV7" s="28"/>
      <c r="AW7" s="28"/>
      <c r="AX7" s="28"/>
      <c r="AY7" s="28"/>
      <c r="AZ7" s="29"/>
      <c r="BA7" s="20" t="str" cm="1">
        <f t="array" aca="1" ref="BA7" ca="1">_xlfn.LET(
    _xlpm.templateID, INDIRECT("데이터뽑기용!$B" &amp; (AU3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No data</v>
      </c>
      <c r="BB7" s="18"/>
      <c r="BC7" s="19"/>
      <c r="BD7" s="17"/>
      <c r="BE7" s="17"/>
      <c r="BF7" s="17"/>
      <c r="BG7" s="15"/>
      <c r="BH7" s="11"/>
    </row>
    <row r="8" spans="1:60" s="10" customFormat="1" ht="17.25" customHeight="1" x14ac:dyDescent="0.3">
      <c r="A8" s="9"/>
      <c r="B8" s="35" t="str">
        <f ca="1"/>
        <v>장비 1</v>
      </c>
      <c r="C8" s="30"/>
      <c r="D8" s="30"/>
      <c r="E8" s="30"/>
      <c r="F8" s="30"/>
      <c r="G8" s="31"/>
      <c r="H8" s="20">
        <f ca="1"/>
        <v>1</v>
      </c>
      <c r="I8" s="18">
        <f ca="1"/>
        <v>1</v>
      </c>
      <c r="J8" s="21">
        <f ca="1"/>
        <v>11</v>
      </c>
      <c r="K8" s="17">
        <f ca="1"/>
        <v>1</v>
      </c>
      <c r="L8" s="17">
        <f ca="1"/>
        <v>0</v>
      </c>
      <c r="M8" s="17">
        <f ca="1"/>
        <v>3</v>
      </c>
      <c r="N8" s="16"/>
      <c r="O8" s="12"/>
      <c r="P8" s="9"/>
      <c r="Q8" s="35" t="str">
        <v/>
      </c>
      <c r="R8" s="30"/>
      <c r="S8" s="30"/>
      <c r="T8" s="30"/>
      <c r="U8" s="30"/>
      <c r="V8" s="31"/>
      <c r="W8" s="20"/>
      <c r="X8" s="18"/>
      <c r="Y8" s="21"/>
      <c r="Z8" s="17"/>
      <c r="AA8" s="17"/>
      <c r="AB8" s="17"/>
      <c r="AC8" s="16"/>
      <c r="AD8" s="12"/>
      <c r="AE8" s="9"/>
      <c r="AF8" s="35" t="str">
        <f ca="1"/>
        <v>장비 5</v>
      </c>
      <c r="AG8" s="30"/>
      <c r="AH8" s="30"/>
      <c r="AI8" s="30"/>
      <c r="AJ8" s="30"/>
      <c r="AK8" s="31"/>
      <c r="AL8" s="20">
        <f ca="1"/>
        <v>1</v>
      </c>
      <c r="AM8" s="18">
        <f ca="1"/>
        <v>1</v>
      </c>
      <c r="AN8" s="21">
        <f ca="1"/>
        <v>11</v>
      </c>
      <c r="AO8" s="17">
        <f ca="1"/>
        <v>0</v>
      </c>
      <c r="AP8" s="17">
        <f ca="1"/>
        <v>0</v>
      </c>
      <c r="AQ8" s="17">
        <f ca="1"/>
        <v>6</v>
      </c>
      <c r="AR8" s="16"/>
      <c r="AS8" s="12"/>
      <c r="AU8" s="35" t="str">
        <v/>
      </c>
      <c r="AV8" s="30"/>
      <c r="AW8" s="30"/>
      <c r="AX8" s="30"/>
      <c r="AY8" s="30"/>
      <c r="AZ8" s="31"/>
      <c r="BA8" s="20"/>
      <c r="BB8" s="18"/>
      <c r="BC8" s="21"/>
      <c r="BD8" s="17"/>
      <c r="BE8" s="17"/>
      <c r="BF8" s="17"/>
      <c r="BG8" s="16"/>
      <c r="BH8" s="12"/>
    </row>
    <row r="9" spans="1:60" s="10" customFormat="1" ht="17.25" customHeight="1" x14ac:dyDescent="0.3">
      <c r="A9" s="9"/>
      <c r="B9" s="35" t="str">
        <f ca="1"/>
        <v>장비 2</v>
      </c>
      <c r="C9" s="30"/>
      <c r="D9" s="30"/>
      <c r="E9" s="30"/>
      <c r="F9" s="30"/>
      <c r="G9" s="31"/>
      <c r="H9" s="20">
        <f ca="1"/>
        <v>1</v>
      </c>
      <c r="I9" s="18">
        <f ca="1"/>
        <v>1</v>
      </c>
      <c r="J9" s="21">
        <f ca="1"/>
        <v>11</v>
      </c>
      <c r="K9" s="17">
        <f ca="1"/>
        <v>0</v>
      </c>
      <c r="L9" s="17">
        <f ca="1"/>
        <v>0</v>
      </c>
      <c r="M9" s="17">
        <f ca="1"/>
        <v>4</v>
      </c>
      <c r="N9" s="16"/>
      <c r="O9" s="12"/>
      <c r="P9" s="9"/>
      <c r="Q9" s="35" t="str">
        <v/>
      </c>
      <c r="R9" s="30"/>
      <c r="S9" s="30"/>
      <c r="T9" s="30"/>
      <c r="U9" s="30"/>
      <c r="V9" s="31"/>
      <c r="W9" s="20"/>
      <c r="X9" s="18"/>
      <c r="Y9" s="21"/>
      <c r="Z9" s="17"/>
      <c r="AA9" s="17"/>
      <c r="AB9" s="17"/>
      <c r="AC9" s="16"/>
      <c r="AD9" s="12"/>
      <c r="AE9" s="9"/>
      <c r="AF9" s="35" t="str">
        <f ca="1"/>
        <v>티켓 3</v>
      </c>
      <c r="AG9" s="30"/>
      <c r="AH9" s="30"/>
      <c r="AI9" s="30"/>
      <c r="AJ9" s="30"/>
      <c r="AK9" s="31"/>
      <c r="AL9" s="20">
        <f ca="1"/>
        <v>1</v>
      </c>
      <c r="AM9" s="18">
        <f ca="1"/>
        <v>1</v>
      </c>
      <c r="AN9" s="21">
        <f ca="1"/>
        <v>11</v>
      </c>
      <c r="AO9" s="17">
        <f ca="1"/>
        <v>0</v>
      </c>
      <c r="AP9" s="17">
        <f ca="1"/>
        <v>0</v>
      </c>
      <c r="AQ9" s="17">
        <f ca="1"/>
        <v>7</v>
      </c>
      <c r="AR9" s="16"/>
      <c r="AS9" s="12"/>
      <c r="AU9" s="35" t="str">
        <v/>
      </c>
      <c r="AV9" s="30"/>
      <c r="AW9" s="30"/>
      <c r="AX9" s="30"/>
      <c r="AY9" s="30"/>
      <c r="AZ9" s="31"/>
      <c r="BA9" s="20"/>
      <c r="BB9" s="18"/>
      <c r="BC9" s="21"/>
      <c r="BD9" s="17"/>
      <c r="BE9" s="17"/>
      <c r="BF9" s="17"/>
      <c r="BG9" s="16"/>
      <c r="BH9" s="12"/>
    </row>
    <row r="10" spans="1:60" s="10" customFormat="1" ht="17.25" customHeight="1" x14ac:dyDescent="0.3">
      <c r="A10" s="9"/>
      <c r="B10" s="35" t="str">
        <f ca="1"/>
        <v>장비 3</v>
      </c>
      <c r="C10" s="30"/>
      <c r="D10" s="30"/>
      <c r="E10" s="30"/>
      <c r="F10" s="30"/>
      <c r="G10" s="31"/>
      <c r="H10" s="20">
        <f ca="1"/>
        <v>1</v>
      </c>
      <c r="I10" s="18">
        <f ca="1"/>
        <v>1</v>
      </c>
      <c r="J10" s="21">
        <f ca="1"/>
        <v>11</v>
      </c>
      <c r="K10" s="17">
        <f ca="1"/>
        <v>0</v>
      </c>
      <c r="L10" s="17">
        <f ca="1"/>
        <v>0</v>
      </c>
      <c r="M10" s="17">
        <f ca="1"/>
        <v>5</v>
      </c>
      <c r="N10" s="16"/>
      <c r="O10" s="12"/>
      <c r="P10" s="9"/>
      <c r="Q10" s="35" t="str">
        <v/>
      </c>
      <c r="R10" s="30"/>
      <c r="S10" s="30"/>
      <c r="T10" s="30"/>
      <c r="U10" s="30"/>
      <c r="V10" s="31"/>
      <c r="W10" s="20"/>
      <c r="X10" s="18"/>
      <c r="Y10" s="21"/>
      <c r="Z10" s="17"/>
      <c r="AA10" s="17"/>
      <c r="AB10" s="17"/>
      <c r="AC10" s="16"/>
      <c r="AD10" s="12"/>
      <c r="AE10" s="9"/>
      <c r="AF10" s="35" t="str">
        <f ca="1"/>
        <v/>
      </c>
      <c r="AG10" s="30"/>
      <c r="AH10" s="30"/>
      <c r="AI10" s="30"/>
      <c r="AJ10" s="30"/>
      <c r="AK10" s="31"/>
      <c r="AL10" s="20"/>
      <c r="AM10" s="18"/>
      <c r="AN10" s="21"/>
      <c r="AO10" s="17"/>
      <c r="AP10" s="17"/>
      <c r="AQ10" s="17"/>
      <c r="AR10" s="16"/>
      <c r="AS10" s="12"/>
      <c r="AU10" s="35" t="str">
        <v/>
      </c>
      <c r="AV10" s="30"/>
      <c r="AW10" s="30"/>
      <c r="AX10" s="30"/>
      <c r="AY10" s="30"/>
      <c r="AZ10" s="31"/>
      <c r="BA10" s="20"/>
      <c r="BB10" s="18"/>
      <c r="BC10" s="21"/>
      <c r="BD10" s="17"/>
      <c r="BE10" s="17"/>
      <c r="BF10" s="17"/>
      <c r="BG10" s="16"/>
      <c r="BH10" s="12"/>
    </row>
    <row r="11" spans="1:60" s="10" customFormat="1" ht="17.25" customHeight="1" x14ac:dyDescent="0.3">
      <c r="A11" s="9"/>
      <c r="B11" s="35" t="str">
        <f ca="1"/>
        <v>무료재화</v>
      </c>
      <c r="C11" s="30"/>
      <c r="D11" s="30"/>
      <c r="E11" s="30"/>
      <c r="F11" s="30"/>
      <c r="G11" s="31"/>
      <c r="H11" s="20">
        <f ca="1"/>
        <v>1000</v>
      </c>
      <c r="I11" s="18">
        <f ca="1"/>
        <v>1000</v>
      </c>
      <c r="J11" s="21">
        <f ca="1"/>
        <v>5</v>
      </c>
      <c r="K11" s="17">
        <f ca="1"/>
        <v>0</v>
      </c>
      <c r="L11" s="17">
        <f ca="1"/>
        <v>0</v>
      </c>
      <c r="M11" s="17">
        <f ca="1"/>
        <v>0</v>
      </c>
      <c r="N11" s="16"/>
      <c r="O11" s="12"/>
      <c r="P11" s="9"/>
      <c r="Q11" s="35" t="str">
        <v/>
      </c>
      <c r="R11" s="30"/>
      <c r="S11" s="30"/>
      <c r="T11" s="30"/>
      <c r="U11" s="30"/>
      <c r="V11" s="31"/>
      <c r="W11" s="20"/>
      <c r="X11" s="18"/>
      <c r="Y11" s="21"/>
      <c r="Z11" s="17"/>
      <c r="AA11" s="17"/>
      <c r="AB11" s="17"/>
      <c r="AC11" s="16"/>
      <c r="AD11" s="12"/>
      <c r="AE11" s="9"/>
      <c r="AF11" s="35" t="str">
        <f ca="1"/>
        <v/>
      </c>
      <c r="AG11" s="30"/>
      <c r="AH11" s="30"/>
      <c r="AI11" s="30"/>
      <c r="AJ11" s="30"/>
      <c r="AK11" s="31"/>
      <c r="AL11" s="20"/>
      <c r="AM11" s="18"/>
      <c r="AN11" s="21"/>
      <c r="AO11" s="17"/>
      <c r="AP11" s="17"/>
      <c r="AQ11" s="17"/>
      <c r="AR11" s="16"/>
      <c r="AS11" s="12"/>
      <c r="AU11" s="35" t="str">
        <v/>
      </c>
      <c r="AV11" s="30"/>
      <c r="AW11" s="30"/>
      <c r="AX11" s="30"/>
      <c r="AY11" s="30"/>
      <c r="AZ11" s="31"/>
      <c r="BA11" s="20"/>
      <c r="BB11" s="18"/>
      <c r="BC11" s="21"/>
      <c r="BD11" s="17"/>
      <c r="BE11" s="17"/>
      <c r="BF11" s="17"/>
      <c r="BG11" s="16"/>
      <c r="BH11" s="12"/>
    </row>
    <row r="12" spans="1:60" s="10" customFormat="1" ht="17.25" customHeight="1" x14ac:dyDescent="0.3">
      <c r="A12" s="9"/>
      <c r="B12" s="35" t="str">
        <f ca="1"/>
        <v/>
      </c>
      <c r="C12" s="30"/>
      <c r="D12" s="30"/>
      <c r="E12" s="30"/>
      <c r="F12" s="30"/>
      <c r="G12" s="31"/>
      <c r="H12" s="20"/>
      <c r="I12" s="18"/>
      <c r="J12" s="21"/>
      <c r="K12" s="17"/>
      <c r="L12" s="17"/>
      <c r="M12" s="17"/>
      <c r="N12" s="15"/>
      <c r="O12" s="11"/>
      <c r="P12" s="9"/>
      <c r="Q12" s="35" t="str">
        <v/>
      </c>
      <c r="R12" s="30"/>
      <c r="S12" s="30"/>
      <c r="T12" s="30"/>
      <c r="U12" s="30"/>
      <c r="V12" s="31"/>
      <c r="W12" s="20"/>
      <c r="X12" s="18"/>
      <c r="Y12" s="21"/>
      <c r="Z12" s="17"/>
      <c r="AA12" s="17"/>
      <c r="AB12" s="17"/>
      <c r="AC12" s="15"/>
      <c r="AD12" s="11"/>
      <c r="AE12" s="9"/>
      <c r="AF12" s="35" t="str">
        <f ca="1"/>
        <v/>
      </c>
      <c r="AG12" s="30"/>
      <c r="AH12" s="30"/>
      <c r="AI12" s="30"/>
      <c r="AJ12" s="30"/>
      <c r="AK12" s="31"/>
      <c r="AL12" s="20"/>
      <c r="AM12" s="18"/>
      <c r="AN12" s="21"/>
      <c r="AO12" s="17"/>
      <c r="AP12" s="17"/>
      <c r="AQ12" s="17"/>
      <c r="AR12" s="15"/>
      <c r="AS12" s="11"/>
      <c r="AU12" s="35" t="str">
        <v/>
      </c>
      <c r="AV12" s="30"/>
      <c r="AW12" s="30"/>
      <c r="AX12" s="30"/>
      <c r="AY12" s="30"/>
      <c r="AZ12" s="31"/>
      <c r="BA12" s="20"/>
      <c r="BB12" s="18"/>
      <c r="BC12" s="21"/>
      <c r="BD12" s="17"/>
      <c r="BE12" s="17"/>
      <c r="BF12" s="17"/>
      <c r="BG12" s="15"/>
      <c r="BH12" s="11"/>
    </row>
    <row r="13" spans="1:60" s="10" customFormat="1" ht="16.5" customHeight="1" x14ac:dyDescent="0.3">
      <c r="A13" s="9"/>
      <c r="B13" s="35" t="str">
        <f ca="1"/>
        <v/>
      </c>
      <c r="C13" s="30"/>
      <c r="D13" s="30"/>
      <c r="E13" s="30"/>
      <c r="F13" s="30"/>
      <c r="G13" s="31"/>
      <c r="H13" s="20"/>
      <c r="I13" s="18"/>
      <c r="J13" s="21"/>
      <c r="K13" s="17"/>
      <c r="L13" s="17"/>
      <c r="M13" s="17"/>
      <c r="N13" s="15"/>
      <c r="O13" s="11"/>
      <c r="P13" s="9"/>
      <c r="Q13" s="35" t="str">
        <v/>
      </c>
      <c r="R13" s="30"/>
      <c r="S13" s="30"/>
      <c r="T13" s="30"/>
      <c r="U13" s="30"/>
      <c r="V13" s="31"/>
      <c r="W13" s="20"/>
      <c r="X13" s="18"/>
      <c r="Y13" s="21"/>
      <c r="Z13" s="17"/>
      <c r="AA13" s="17"/>
      <c r="AB13" s="17"/>
      <c r="AC13" s="15"/>
      <c r="AD13" s="11"/>
      <c r="AE13" s="9"/>
      <c r="AF13" s="35" t="str">
        <f ca="1"/>
        <v/>
      </c>
      <c r="AG13" s="30"/>
      <c r="AH13" s="30"/>
      <c r="AI13" s="30"/>
      <c r="AJ13" s="30"/>
      <c r="AK13" s="31"/>
      <c r="AL13" s="20"/>
      <c r="AM13" s="18"/>
      <c r="AN13" s="21"/>
      <c r="AO13" s="17"/>
      <c r="AP13" s="17"/>
      <c r="AQ13" s="17"/>
      <c r="AR13" s="15"/>
      <c r="AS13" s="11"/>
      <c r="AU13" s="35" t="str">
        <v/>
      </c>
      <c r="AV13" s="30"/>
      <c r="AW13" s="30"/>
      <c r="AX13" s="30"/>
      <c r="AY13" s="30"/>
      <c r="AZ13" s="31"/>
      <c r="BA13" s="20"/>
      <c r="BB13" s="18"/>
      <c r="BC13" s="21"/>
      <c r="BD13" s="17"/>
      <c r="BE13" s="17"/>
      <c r="BF13" s="17"/>
      <c r="BG13" s="15"/>
      <c r="BH13" s="11"/>
    </row>
    <row r="14" spans="1:60" s="10" customFormat="1" ht="16.5" customHeight="1" x14ac:dyDescent="0.3">
      <c r="A14" s="9"/>
      <c r="B14" s="35" t="str">
        <f ca="1"/>
        <v/>
      </c>
      <c r="C14" s="30"/>
      <c r="D14" s="30"/>
      <c r="E14" s="30"/>
      <c r="F14" s="30"/>
      <c r="G14" s="31"/>
      <c r="H14" s="20"/>
      <c r="I14" s="18"/>
      <c r="J14" s="21"/>
      <c r="K14" s="17"/>
      <c r="L14" s="17"/>
      <c r="M14" s="17"/>
      <c r="N14" s="15"/>
      <c r="O14" s="11"/>
      <c r="P14" s="9"/>
      <c r="Q14" s="35" t="str">
        <v/>
      </c>
      <c r="R14" s="30"/>
      <c r="S14" s="30"/>
      <c r="T14" s="30"/>
      <c r="U14" s="30"/>
      <c r="V14" s="31"/>
      <c r="W14" s="20"/>
      <c r="X14" s="18"/>
      <c r="Y14" s="21"/>
      <c r="Z14" s="17"/>
      <c r="AA14" s="17"/>
      <c r="AB14" s="17"/>
      <c r="AC14" s="15"/>
      <c r="AD14" s="11"/>
      <c r="AE14" s="9"/>
      <c r="AF14" s="35" t="str">
        <f ca="1"/>
        <v/>
      </c>
      <c r="AG14" s="30"/>
      <c r="AH14" s="30"/>
      <c r="AI14" s="30"/>
      <c r="AJ14" s="30"/>
      <c r="AK14" s="31"/>
      <c r="AL14" s="20"/>
      <c r="AM14" s="18"/>
      <c r="AN14" s="21"/>
      <c r="AO14" s="17"/>
      <c r="AP14" s="17"/>
      <c r="AQ14" s="17"/>
      <c r="AR14" s="15"/>
      <c r="AS14" s="11"/>
      <c r="AU14" s="35" t="str">
        <v/>
      </c>
      <c r="AV14" s="30"/>
      <c r="AW14" s="30"/>
      <c r="AX14" s="30"/>
      <c r="AY14" s="30"/>
      <c r="AZ14" s="31"/>
      <c r="BA14" s="20"/>
      <c r="BB14" s="18"/>
      <c r="BC14" s="21"/>
      <c r="BD14" s="17"/>
      <c r="BE14" s="17"/>
      <c r="BF14" s="17"/>
      <c r="BG14" s="15"/>
      <c r="BH14" s="11"/>
    </row>
    <row r="15" spans="1:60" s="10" customFormat="1" x14ac:dyDescent="0.3">
      <c r="A15" s="9"/>
      <c r="B15" s="35" t="str">
        <f ca="1"/>
        <v/>
      </c>
      <c r="C15" s="30"/>
      <c r="D15" s="30"/>
      <c r="E15" s="30"/>
      <c r="F15" s="30"/>
      <c r="G15" s="31"/>
      <c r="H15" s="20"/>
      <c r="I15" s="18"/>
      <c r="J15" s="21"/>
      <c r="K15" s="17"/>
      <c r="L15" s="17"/>
      <c r="M15" s="17"/>
      <c r="N15" s="15"/>
      <c r="O15" s="11"/>
      <c r="P15" s="9"/>
      <c r="Q15" s="35" t="str">
        <v/>
      </c>
      <c r="R15" s="30"/>
      <c r="S15" s="30"/>
      <c r="T15" s="30"/>
      <c r="U15" s="30"/>
      <c r="V15" s="31"/>
      <c r="W15" s="20"/>
      <c r="X15" s="18"/>
      <c r="Y15" s="21"/>
      <c r="Z15" s="17"/>
      <c r="AA15" s="17"/>
      <c r="AB15" s="17"/>
      <c r="AC15" s="15"/>
      <c r="AD15" s="11"/>
      <c r="AE15" s="9"/>
      <c r="AF15" s="35" t="str">
        <f ca="1"/>
        <v/>
      </c>
      <c r="AG15" s="30"/>
      <c r="AH15" s="30"/>
      <c r="AI15" s="30"/>
      <c r="AJ15" s="30"/>
      <c r="AK15" s="31"/>
      <c r="AL15" s="20"/>
      <c r="AM15" s="18"/>
      <c r="AN15" s="21"/>
      <c r="AO15" s="17"/>
      <c r="AP15" s="17"/>
      <c r="AQ15" s="17"/>
      <c r="AR15" s="15"/>
      <c r="AS15" s="11"/>
      <c r="AU15" s="35" t="str">
        <v/>
      </c>
      <c r="AV15" s="30"/>
      <c r="AW15" s="30"/>
      <c r="AX15" s="30"/>
      <c r="AY15" s="30"/>
      <c r="AZ15" s="31"/>
      <c r="BA15" s="20"/>
      <c r="BB15" s="18"/>
      <c r="BC15" s="21"/>
      <c r="BD15" s="17"/>
      <c r="BE15" s="17"/>
      <c r="BF15" s="17"/>
      <c r="BG15" s="15"/>
      <c r="BH15" s="11"/>
    </row>
    <row r="16" spans="1:60" s="10" customFormat="1" x14ac:dyDescent="0.3">
      <c r="A16" s="9"/>
      <c r="B16" s="35" t="str">
        <f ca="1"/>
        <v/>
      </c>
      <c r="C16" s="30"/>
      <c r="D16" s="30"/>
      <c r="E16" s="30"/>
      <c r="F16" s="30"/>
      <c r="G16" s="31"/>
      <c r="H16" s="20"/>
      <c r="I16" s="18"/>
      <c r="J16" s="21"/>
      <c r="K16" s="17"/>
      <c r="L16" s="17"/>
      <c r="M16" s="17"/>
      <c r="N16" s="15"/>
      <c r="O16" s="11"/>
      <c r="P16" s="9"/>
      <c r="Q16" s="35" t="str">
        <v/>
      </c>
      <c r="R16" s="30"/>
      <c r="S16" s="30"/>
      <c r="T16" s="30"/>
      <c r="U16" s="30"/>
      <c r="V16" s="31"/>
      <c r="W16" s="20"/>
      <c r="X16" s="18"/>
      <c r="Y16" s="21"/>
      <c r="Z16" s="17"/>
      <c r="AA16" s="17"/>
      <c r="AB16" s="17"/>
      <c r="AC16" s="15"/>
      <c r="AD16" s="11"/>
      <c r="AE16" s="9"/>
      <c r="AF16" s="35" t="str">
        <f ca="1"/>
        <v/>
      </c>
      <c r="AG16" s="30"/>
      <c r="AH16" s="30"/>
      <c r="AI16" s="30"/>
      <c r="AJ16" s="30"/>
      <c r="AK16" s="31"/>
      <c r="AL16" s="20"/>
      <c r="AM16" s="18"/>
      <c r="AN16" s="21"/>
      <c r="AO16" s="17"/>
      <c r="AP16" s="17"/>
      <c r="AQ16" s="17"/>
      <c r="AR16" s="15"/>
      <c r="AS16" s="11"/>
      <c r="AU16" s="35" t="str">
        <v/>
      </c>
      <c r="AV16" s="30"/>
      <c r="AW16" s="30"/>
      <c r="AX16" s="30"/>
      <c r="AY16" s="30"/>
      <c r="AZ16" s="31"/>
      <c r="BA16" s="20"/>
      <c r="BB16" s="18"/>
      <c r="BC16" s="21"/>
      <c r="BD16" s="17"/>
      <c r="BE16" s="17"/>
      <c r="BF16" s="17"/>
      <c r="BG16" s="15"/>
      <c r="BH16" s="11"/>
    </row>
    <row r="17" spans="1:60" s="10" customFormat="1" x14ac:dyDescent="0.3">
      <c r="A17" s="9"/>
      <c r="B17" s="36" t="str">
        <f ca="1"/>
        <v/>
      </c>
      <c r="C17" s="32"/>
      <c r="D17" s="32"/>
      <c r="E17" s="32"/>
      <c r="F17" s="32"/>
      <c r="G17" s="33"/>
      <c r="H17" s="20"/>
      <c r="I17" s="18"/>
      <c r="J17" s="21"/>
      <c r="K17" s="17"/>
      <c r="L17" s="17"/>
      <c r="M17" s="17"/>
      <c r="N17" s="15"/>
      <c r="O17" s="11"/>
      <c r="P17" s="9"/>
      <c r="Q17" s="36" t="str">
        <v/>
      </c>
      <c r="R17" s="32"/>
      <c r="S17" s="32"/>
      <c r="T17" s="32"/>
      <c r="U17" s="32"/>
      <c r="V17" s="33"/>
      <c r="W17" s="20"/>
      <c r="X17" s="18"/>
      <c r="Y17" s="21"/>
      <c r="Z17" s="17"/>
      <c r="AA17" s="17"/>
      <c r="AB17" s="17"/>
      <c r="AC17" s="15"/>
      <c r="AD17" s="11"/>
      <c r="AE17" s="9"/>
      <c r="AF17" s="36" t="str">
        <f ca="1"/>
        <v/>
      </c>
      <c r="AG17" s="32"/>
      <c r="AH17" s="32"/>
      <c r="AI17" s="32"/>
      <c r="AJ17" s="32"/>
      <c r="AK17" s="33"/>
      <c r="AL17" s="20"/>
      <c r="AM17" s="18"/>
      <c r="AN17" s="21"/>
      <c r="AO17" s="17"/>
      <c r="AP17" s="17"/>
      <c r="AQ17" s="17"/>
      <c r="AR17" s="15"/>
      <c r="AS17" s="11"/>
      <c r="AU17" s="36" t="str">
        <v/>
      </c>
      <c r="AV17" s="32"/>
      <c r="AW17" s="32"/>
      <c r="AX17" s="32"/>
      <c r="AY17" s="32"/>
      <c r="AZ17" s="33"/>
      <c r="BA17" s="20"/>
      <c r="BB17" s="18"/>
      <c r="BC17" s="21"/>
      <c r="BD17" s="17"/>
      <c r="BE17" s="17"/>
      <c r="BF17" s="17"/>
      <c r="BG17" s="15"/>
      <c r="BH17" s="11"/>
    </row>
    <row r="18" spans="1:60" ht="17.25" customHeight="1" x14ac:dyDescent="0.3">
      <c r="B18" s="80" t="str" cm="1">
        <f t="array" aca="1" ref="B18" ca="1">IFERROR(_xlfn.XLOOKUP(INDIRECT("데이터뽑기용!$B"&amp;(B3+1)),CashItemEventTemplate_Others[TemplateID],CashItemEventTemplate_Others[StartDate]),"")</f>
        <v/>
      </c>
      <c r="C18" s="81"/>
      <c r="D18" s="81"/>
      <c r="E18" s="82"/>
      <c r="F18" s="26" t="s">
        <v>1</v>
      </c>
      <c r="G18" s="83" t="str" cm="1">
        <f t="array" aca="1" ref="G18" ca="1">IFERROR(_xlfn.XLOOKUP(INDIRECT("데이터뽑기용!$B"&amp;(B3+1)),CashItemEventTemplate_Others[TemplateID],CashItemEventTemplate_Others[EndDate]),"")</f>
        <v/>
      </c>
      <c r="H18" s="84"/>
      <c r="I18" s="84"/>
      <c r="J18" s="84"/>
      <c r="K18" s="85" t="str" cm="1">
        <f t="array" aca="1" ref="K18" ca="1">_xlfn.LET(
    _xlpm.loopType, _xlfn.XLOOKUP(INDIRECT("데이터뽑기용!$B" &amp; (B3 + 1)), CashItemTemplate[TemplateID], CashItemTemplate[LoopType]),
    _xlpm.result, _xlfn.XLOOKUP(_xlpm.loopType, DB데이터!$J$1:$J$4, DB데이터!$K$1:$K$4, ""),
    IFERROR(_xlpm.result, "")
)</f>
        <v>주간</v>
      </c>
      <c r="L18" s="85"/>
      <c r="M18" s="85"/>
      <c r="N18" s="85"/>
      <c r="O18" s="27" cm="1">
        <f t="array" aca="1" ref="O18" ca="1">IFERROR(_xlfn.XLOOKUP(INDIRECT("데이터뽑기용!$B"&amp;(B3+1)),CashItemTemplate[TemplateID],CashItemTemplate[BuyLimitCount]),"")</f>
        <v>0</v>
      </c>
      <c r="Q18" s="80" t="str" cm="1">
        <f t="array" aca="1" ref="Q18" ca="1">IFERROR(_xlfn.XLOOKUP(INDIRECT("데이터뽑기용!$B"&amp;(Q3+1)),CashItemEventTemplate_Others[TemplateID],CashItemEventTemplate_Others[StartDate]),"")</f>
        <v/>
      </c>
      <c r="R18" s="81"/>
      <c r="S18" s="81"/>
      <c r="T18" s="82"/>
      <c r="U18" s="26" t="s">
        <v>1</v>
      </c>
      <c r="V18" s="83" t="str" cm="1">
        <f t="array" aca="1" ref="V18" ca="1">IFERROR(_xlfn.XLOOKUP(INDIRECT("데이터뽑기용!$B"&amp;(Q3+1)),CashItemEventTemplate_Others[TemplateID],CashItemEventTemplate_Others[EndDate]),"")</f>
        <v/>
      </c>
      <c r="W18" s="84"/>
      <c r="X18" s="84"/>
      <c r="Y18" s="84"/>
      <c r="Z18" s="85" t="str" cm="1">
        <f t="array" aca="1" ref="Z18" ca="1">_xlfn.LET(
    _xlpm.loopType, _xlfn.XLOOKUP(INDIRECT("데이터뽑기용!$B" &amp; (Q3 + 1)), CashItemTemplate[TemplateID], CashItemTemplate[LoopType]),
    _xlpm.result, _xlfn.XLOOKUP(_xlpm.loopType, DB데이터!$J$1:$J$4, DB데이터!$K$1:$K$4, ""),
    IFERROR(_xlpm.result, "")
)</f>
        <v>계정당</v>
      </c>
      <c r="AA18" s="85"/>
      <c r="AB18" s="85"/>
      <c r="AC18" s="85"/>
      <c r="AD18" s="27" cm="1">
        <f t="array" aca="1" ref="AD18" ca="1">IFERROR(_xlfn.XLOOKUP(INDIRECT("데이터뽑기용!$B"&amp;(Q3+1)),CashItemTemplate[TemplateID],CashItemTemplate[BuyLimitCount]),"")</f>
        <v>0</v>
      </c>
      <c r="AF18" s="80" t="str" cm="1">
        <f t="array" aca="1" ref="AF18" ca="1">IFERROR(_xlfn.XLOOKUP(INDIRECT("데이터뽑기용!$B"&amp;(AF3+1)),CashItemEventTemplate_Others[TemplateID],CashItemEventTemplate_Others[StartDate]),"")</f>
        <v/>
      </c>
      <c r="AG18" s="81"/>
      <c r="AH18" s="81"/>
      <c r="AI18" s="82"/>
      <c r="AJ18" s="26" t="s">
        <v>1</v>
      </c>
      <c r="AK18" s="83" t="str" cm="1">
        <f t="array" aca="1" ref="AK18" ca="1">IFERROR(_xlfn.XLOOKUP(INDIRECT("데이터뽑기용!$B"&amp;(AF3+1)),CashItemEventTemplate_Others[TemplateID],CashItemEventTemplate_Others[EndDate]),"")</f>
        <v/>
      </c>
      <c r="AL18" s="84"/>
      <c r="AM18" s="84"/>
      <c r="AN18" s="84"/>
      <c r="AO18" s="85" t="str" cm="1">
        <f t="array" aca="1" ref="AO18" ca="1">_xlfn.LET(
    _xlpm.loopType, _xlfn.XLOOKUP(INDIRECT("데이터뽑기용!$B" &amp; (AF3 + 1)), CashItemTemplate[TemplateID], CashItemTemplate[LoopType]),
    _xlpm.result, _xlfn.XLOOKUP(_xlpm.loopType, DB데이터!$J$1:$J$4, DB데이터!$K$1:$K$4, ""),
    IFERROR(_xlpm.result, "")
)</f>
        <v>주간</v>
      </c>
      <c r="AP18" s="85"/>
      <c r="AQ18" s="85"/>
      <c r="AR18" s="85"/>
      <c r="AS18" s="27" cm="1">
        <f t="array" aca="1" ref="AS18" ca="1">IFERROR(_xlfn.XLOOKUP(INDIRECT("데이터뽑기용!$B"&amp;(AF3+1)),CashItemTemplate[TemplateID],CashItemTemplate[BuyLimitCount]),"")</f>
        <v>0</v>
      </c>
      <c r="AU18" s="80" t="str" cm="1">
        <f t="array" aca="1" ref="AU18" ca="1">IFERROR(_xlfn.XLOOKUP(INDIRECT("데이터뽑기용!$B"&amp;(AU3+1)),CashItemEventTemplate_Others[TemplateID],CashItemEventTemplate_Others[StartDate]),"")</f>
        <v/>
      </c>
      <c r="AV18" s="81"/>
      <c r="AW18" s="81"/>
      <c r="AX18" s="82"/>
      <c r="AY18" s="26" t="s">
        <v>1</v>
      </c>
      <c r="AZ18" s="83" t="str" cm="1">
        <f t="array" aca="1" ref="AZ18" ca="1">IFERROR(_xlfn.XLOOKUP(INDIRECT("데이터뽑기용!$B"&amp;(AU3+1)),CashItemEventTemplate_Others[TemplateID],CashItemEventTemplate_Others[EndDate]),"")</f>
        <v/>
      </c>
      <c r="BA18" s="84"/>
      <c r="BB18" s="84"/>
      <c r="BC18" s="84"/>
      <c r="BD18" s="85" t="str" cm="1">
        <f t="array" aca="1" ref="BD18" ca="1">_xlfn.LET(
    _xlpm.loopType, _xlfn.XLOOKUP(INDIRECT("데이터뽑기용!$B" &amp; (AU3 + 1)), CashItemTemplate[TemplateID], CashItemTemplate[LoopType]),
    _xlpm.result, _xlfn.XLOOKUP(_xlpm.loopType, DB데이터!$J$1:$J$4, DB데이터!$K$1:$K$4, ""),
    IFERROR(_xlpm.result, "")
)</f>
        <v>주간</v>
      </c>
      <c r="BE18" s="85"/>
      <c r="BF18" s="85"/>
      <c r="BG18" s="85"/>
      <c r="BH18" s="27" cm="1">
        <f t="array" aca="1" ref="BH18" ca="1">IFERROR(_xlfn.XLOOKUP(INDIRECT("데이터뽑기용!$B"&amp;(AU3+1)),CashItemTemplate[TemplateID],CashItemTemplate[BuyLimitCount]),"")</f>
        <v>0</v>
      </c>
    </row>
    <row r="19" spans="1:60" ht="17.25" customHeight="1" x14ac:dyDescent="0.3">
      <c r="B19" s="55"/>
      <c r="C19" s="43"/>
      <c r="D19" s="44"/>
      <c r="E19" s="44"/>
      <c r="F19" s="45"/>
      <c r="G19" s="46"/>
      <c r="H19" s="47"/>
      <c r="I19" s="57"/>
      <c r="J19" s="43" t="str" cm="1">
        <f t="array" aca="1" ref="J19" ca="1">IFERROR(VLOOKUP(_xlfn.XLOOKUP(INDIRECT("데이터뽑기용!$B"&amp;(B3+1)),CashItemTemplate[TemplateID],CashItemTemplate[CashType]),DB데이터!$A$5:$B$12,2,FALSE),"")</f>
        <v>인게임재화3</v>
      </c>
      <c r="K19" s="44"/>
      <c r="L19" s="44"/>
      <c r="M19" s="45"/>
      <c r="N19" s="46" cm="1">
        <f t="array" aca="1" ref="N19" ca="1">IFERROR(_xlfn.XLOOKUP(INDIRECT("데이터뽑기용!$B"&amp;(B3+1)),CashItemTemplate[TemplateID],CashItemTemplate[CashValue]),"")</f>
        <v>1</v>
      </c>
      <c r="O19" s="54"/>
      <c r="Q19" s="55"/>
      <c r="R19" s="43"/>
      <c r="S19" s="44"/>
      <c r="T19" s="44"/>
      <c r="U19" s="45"/>
      <c r="V19" s="46"/>
      <c r="W19" s="47"/>
      <c r="X19" s="57"/>
      <c r="Y19" s="43" t="str" cm="1">
        <f t="array" aca="1" ref="Y19" ca="1">IFERROR(VLOOKUP(_xlfn.XLOOKUP(INDIRECT("데이터뽑기용!$B"&amp;(Q3+1)),CashItemTemplate[TemplateID],CashItemTemplate[CashType]),DB데이터!$A$5:$B$12,2,FALSE),"")</f>
        <v>무료재화</v>
      </c>
      <c r="Z19" s="44"/>
      <c r="AA19" s="44"/>
      <c r="AB19" s="45"/>
      <c r="AC19" s="46" cm="1">
        <f t="array" aca="1" ref="AC19" ca="1">IFERROR(_xlfn.XLOOKUP(INDIRECT("데이터뽑기용!$B"&amp;(Q3+1)),CashItemTemplate[TemplateID],CashItemTemplate[CashValue]),"")</f>
        <v>2000</v>
      </c>
      <c r="AD19" s="54"/>
      <c r="AF19" s="55"/>
      <c r="AG19" s="43"/>
      <c r="AH19" s="44"/>
      <c r="AI19" s="44"/>
      <c r="AJ19" s="45"/>
      <c r="AK19" s="46"/>
      <c r="AL19" s="47"/>
      <c r="AM19" s="57"/>
      <c r="AN19" s="43" t="str" cm="1">
        <f t="array" aca="1" ref="AN19" ca="1">IFERROR(VLOOKUP(_xlfn.XLOOKUP(INDIRECT("데이터뽑기용!$B"&amp;(AF3+1)),CashItemTemplate[TemplateID],CashItemTemplate[CashType]),DB데이터!$A$5:$B$12,2,FALSE),"")</f>
        <v>인게임재화3</v>
      </c>
      <c r="AO19" s="44"/>
      <c r="AP19" s="44"/>
      <c r="AQ19" s="45"/>
      <c r="AR19" s="46" cm="1">
        <f t="array" aca="1" ref="AR19" ca="1">IFERROR(_xlfn.XLOOKUP(INDIRECT("데이터뽑기용!$B"&amp;(AF3+1)),CashItemTemplate[TemplateID],CashItemTemplate[CashValue]),"")</f>
        <v>1</v>
      </c>
      <c r="AS19" s="54"/>
      <c r="AU19" s="55"/>
      <c r="AV19" s="43"/>
      <c r="AW19" s="44"/>
      <c r="AX19" s="44"/>
      <c r="AY19" s="45"/>
      <c r="AZ19" s="46"/>
      <c r="BA19" s="47"/>
      <c r="BB19" s="57"/>
      <c r="BC19" s="43" t="str" cm="1">
        <f t="array" aca="1" ref="BC19" ca="1">IFERROR(VLOOKUP(_xlfn.XLOOKUP(INDIRECT("데이터뽑기용!$B"&amp;(AU3+1)),CashItemTemplate[TemplateID],CashItemTemplate[CashType]),DB데이터!$A$5:$B$12,2,FALSE),"")</f>
        <v>인게임재화3</v>
      </c>
      <c r="BD19" s="44"/>
      <c r="BE19" s="44"/>
      <c r="BF19" s="45"/>
      <c r="BG19" s="46" cm="1">
        <f t="array" aca="1" ref="BG19" ca="1">IFERROR(_xlfn.XLOOKUP(INDIRECT("데이터뽑기용!$B"&amp;(AU3+1)),CashItemTemplate[TemplateID],CashItemTemplate[CashValue]),"")</f>
        <v>5</v>
      </c>
      <c r="BH19" s="54"/>
    </row>
    <row r="20" spans="1:60" ht="17.25" customHeight="1" x14ac:dyDescent="0.3">
      <c r="B20" s="56"/>
      <c r="C20" s="48" t="str" cm="1">
        <f t="array" aca="1" ref="C20" ca="1">IFERROR(_xlfn.XLOOKUP(INDIRECT("데이터뽑기용!$B"&amp;(B3+1)),#REF!,#REF!),"")</f>
        <v/>
      </c>
      <c r="D20" s="49"/>
      <c r="E20" s="49"/>
      <c r="F20" s="49"/>
      <c r="G20" s="49"/>
      <c r="H20" s="50"/>
      <c r="I20" s="58"/>
      <c r="J20" s="51" t="str" cm="1">
        <f t="array" aca="1" ref="J20" ca="1">_xlfn.LET(
    _xlpm.templateID, INDIRECT("데이터뽑기용!$B" &amp; (B3 + 1)),
    _xlpm.useAD, _xlfn.XLOOKUP(_xlpm.templateID, CashItemTemplate[TemplateID],#REF!, ""),
    _xlpm.result, IF(_xlpm.useAD = 1, "광고 상품", "일반 상품"),
    IFERROR(_xlpm.result, "")
)</f>
        <v/>
      </c>
      <c r="K20" s="52"/>
      <c r="L20" s="52"/>
      <c r="M20" s="52"/>
      <c r="N20" s="52"/>
      <c r="O20" s="53"/>
      <c r="Q20" s="56"/>
      <c r="R20" s="48"/>
      <c r="S20" s="49"/>
      <c r="T20" s="49"/>
      <c r="U20" s="49"/>
      <c r="V20" s="49"/>
      <c r="W20" s="50"/>
      <c r="X20" s="58"/>
      <c r="Y20" s="51" t="str" cm="1">
        <f t="array" aca="1" ref="Y20" ca="1">_xlfn.LET(
    _xlpm.templateID, INDIRECT("데이터뽑기용!$B" &amp; (Q3 + 1)),
    _xlpm.useAD, _xlfn.XLOOKUP(_xlpm.templateID, CashItemTemplate[TemplateID],#REF!, ""),
    _xlpm.result, IF(_xlpm.useAD = 1, "광고 상품", "일반 상품"),
    IFERROR(_xlpm.result, "")
)</f>
        <v/>
      </c>
      <c r="Z20" s="52"/>
      <c r="AA20" s="52"/>
      <c r="AB20" s="52"/>
      <c r="AC20" s="52"/>
      <c r="AD20" s="53"/>
      <c r="AF20" s="56"/>
      <c r="AG20" s="48" t="str" cm="1">
        <f t="array" aca="1" ref="AG20" ca="1">IFERROR(_xlfn.XLOOKUP(INDIRECT("데이터뽑기용!$B"&amp;(AF3+1)),#REF!,#REF!),"")</f>
        <v/>
      </c>
      <c r="AH20" s="49"/>
      <c r="AI20" s="49"/>
      <c r="AJ20" s="49"/>
      <c r="AK20" s="49"/>
      <c r="AL20" s="50"/>
      <c r="AM20" s="58"/>
      <c r="AN20" s="51" t="str" cm="1">
        <f t="array" aca="1" ref="AN20" ca="1">_xlfn.LET(
    _xlpm.templateID, INDIRECT("데이터뽑기용!$B" &amp; (AF3 + 1)),
    _xlpm.useAD, _xlfn.XLOOKUP(_xlpm.templateID, CashItemTemplate[TemplateID],#REF!, ""),
    _xlpm.result, IF(_xlpm.useAD = 1, "광고 상품", "일반 상품"),
    IFERROR(_xlpm.result, "")
)</f>
        <v/>
      </c>
      <c r="AO20" s="52"/>
      <c r="AP20" s="52"/>
      <c r="AQ20" s="52"/>
      <c r="AR20" s="52"/>
      <c r="AS20" s="53"/>
      <c r="AU20" s="56"/>
      <c r="AV20" s="48" t="str" cm="1">
        <f t="array" aca="1" ref="AV20" ca="1">IFERROR(_xlfn.XLOOKUP(INDIRECT("데이터뽑기용!$B"&amp;(AU3+1)),#REF!,#REF!),"")</f>
        <v/>
      </c>
      <c r="AW20" s="49"/>
      <c r="AX20" s="49"/>
      <c r="AY20" s="49"/>
      <c r="AZ20" s="49"/>
      <c r="BA20" s="50"/>
      <c r="BB20" s="58"/>
      <c r="BC20" s="51" t="str" cm="1">
        <f t="array" aca="1" ref="BC20" ca="1">_xlfn.LET(
    _xlpm.templateID, INDIRECT("데이터뽑기용!$B" &amp; (AU3 + 1)),
    _xlpm.useAD, _xlfn.XLOOKUP(_xlpm.templateID, CashItemTemplate[TemplateID],#REF!, ""),
    _xlpm.result, IF(_xlpm.useAD = 1, "광고 상품", "일반 상품"),
    IFERROR(_xlpm.result, "")
)</f>
        <v/>
      </c>
      <c r="BD20" s="52"/>
      <c r="BE20" s="52"/>
      <c r="BF20" s="52"/>
      <c r="BG20" s="52"/>
      <c r="BH20" s="53"/>
    </row>
    <row r="21" spans="1:60" ht="17.25" customHeight="1" x14ac:dyDescent="0.3">
      <c r="B21" s="62" t="str">
        <f ca="1">IF(E21="","미사용","사용")</f>
        <v>미사용</v>
      </c>
      <c r="C21" s="59"/>
      <c r="D21" s="60"/>
      <c r="E21" s="48" t="str" cm="1">
        <f t="array" aca="1" ref="E21" ca="1">IFERROR(_xlfn.XLOOKUP(INDIRECT("데이터뽑기용!$B"&amp;(B3+1)),CashItemTemplate[TemplateID],CashItemTemplate[ValueRichText]),"")</f>
        <v/>
      </c>
      <c r="F21" s="49"/>
      <c r="G21" s="49"/>
      <c r="H21" s="50"/>
      <c r="I21" s="59" t="str">
        <f ca="1">IF(L21="","미사용","사용")</f>
        <v>미사용</v>
      </c>
      <c r="J21" s="59"/>
      <c r="K21" s="60"/>
      <c r="L21" s="48" t="str" cm="1">
        <f t="array" aca="1" ref="L21" ca="1">IFERROR(_xlfn.XLOOKUP(INDIRECT("데이터뽑기용!$B"&amp;(B3+1)),CashItemTemplate[TemplateID],CashItemTemplate[ValueRichText]),"")</f>
        <v/>
      </c>
      <c r="M21" s="49"/>
      <c r="N21" s="49"/>
      <c r="O21" s="61"/>
      <c r="Q21" s="62" t="str">
        <f ca="1">IF(T21="","미사용","사용")</f>
        <v>미사용</v>
      </c>
      <c r="R21" s="59"/>
      <c r="S21" s="60"/>
      <c r="T21" s="48" t="str" cm="1">
        <f t="array" aca="1" ref="T21" ca="1">IFERROR(_xlfn.XLOOKUP(INDIRECT("데이터뽑기용!$B"&amp;(Q3+1)),CashItemTemplate[TemplateID],CashItemTemplate[ValueRichText]),"")</f>
        <v/>
      </c>
      <c r="U21" s="49"/>
      <c r="V21" s="49"/>
      <c r="W21" s="50"/>
      <c r="X21" s="59" t="str">
        <f ca="1">IF(AA21="","미사용","사용")</f>
        <v>미사용</v>
      </c>
      <c r="Y21" s="59"/>
      <c r="Z21" s="60"/>
      <c r="AA21" s="48" t="str" cm="1">
        <f t="array" aca="1" ref="AA21" ca="1">IFERROR(_xlfn.XLOOKUP(INDIRECT("데이터뽑기용!$B"&amp;(Q3+1)),CashItemTemplate[TemplateID],CashItemTemplate[ValueRichText]),"")</f>
        <v/>
      </c>
      <c r="AB21" s="49"/>
      <c r="AC21" s="49"/>
      <c r="AD21" s="61"/>
      <c r="AF21" s="62" t="str">
        <f ca="1">IF(AI21="","미사용","사용")</f>
        <v>미사용</v>
      </c>
      <c r="AG21" s="59"/>
      <c r="AH21" s="60"/>
      <c r="AI21" s="48" t="str" cm="1">
        <f t="array" aca="1" ref="AI21" ca="1">IFERROR(_xlfn.XLOOKUP(INDIRECT("데이터뽑기용!$B"&amp;(AF3+1)),CashItemTemplate[TemplateID],CashItemTemplate[ValueRichText]),"")</f>
        <v/>
      </c>
      <c r="AJ21" s="49"/>
      <c r="AK21" s="49"/>
      <c r="AL21" s="50"/>
      <c r="AM21" s="59" t="str">
        <f ca="1">IF(AP21="","미사용","사용")</f>
        <v>미사용</v>
      </c>
      <c r="AN21" s="59"/>
      <c r="AO21" s="60"/>
      <c r="AP21" s="48" t="str" cm="1">
        <f t="array" aca="1" ref="AP21" ca="1">IFERROR(_xlfn.XLOOKUP(INDIRECT("데이터뽑기용!$B"&amp;(AF3+1)),CashItemTemplate[TemplateID],CashItemTemplate[ValueRichText]),"")</f>
        <v/>
      </c>
      <c r="AQ21" s="49"/>
      <c r="AR21" s="49"/>
      <c r="AS21" s="61"/>
      <c r="AU21" s="62" t="str">
        <f ca="1">IF(AX21="","미사용","사용")</f>
        <v>미사용</v>
      </c>
      <c r="AV21" s="59"/>
      <c r="AW21" s="60"/>
      <c r="AX21" s="48" t="str" cm="1">
        <f t="array" aca="1" ref="AX21" ca="1">IFERROR(_xlfn.XLOOKUP(INDIRECT("데이터뽑기용!$B"&amp;(AU3+1)),CashItemTemplate[TemplateID],CashItemTemplate[ValueRichText]),"")</f>
        <v/>
      </c>
      <c r="AY21" s="49"/>
      <c r="AZ21" s="49"/>
      <c r="BA21" s="50"/>
      <c r="BB21" s="59" t="str">
        <f ca="1">IF(BE21="","미사용","사용")</f>
        <v>미사용</v>
      </c>
      <c r="BC21" s="59"/>
      <c r="BD21" s="60"/>
      <c r="BE21" s="48" t="str" cm="1">
        <f t="array" aca="1" ref="BE21" ca="1">IFERROR(_xlfn.XLOOKUP(INDIRECT("데이터뽑기용!$B"&amp;(AU3+1)),CashItemTemplate[TemplateID],CashItemTemplate[ValueRichText]),"")</f>
        <v/>
      </c>
      <c r="BF21" s="49"/>
      <c r="BG21" s="49"/>
      <c r="BH21" s="61"/>
    </row>
    <row r="22" spans="1:60" ht="17.25" customHeight="1" x14ac:dyDescent="0.3"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9"/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9"/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9"/>
      <c r="AU22" s="37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9"/>
    </row>
    <row r="23" spans="1:60" ht="17.25" customHeight="1" thickBot="1" x14ac:dyDescent="0.35"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  <c r="Q23" s="40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2"/>
      <c r="AF23" s="40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2"/>
      <c r="AU23" s="40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2"/>
    </row>
    <row r="24" spans="1:60" ht="17.25" thickBot="1" x14ac:dyDescent="0.35">
      <c r="B24" s="7">
        <v>5</v>
      </c>
      <c r="Q24" s="7">
        <v>6</v>
      </c>
      <c r="AF24">
        <v>7</v>
      </c>
      <c r="AU24">
        <v>8</v>
      </c>
    </row>
    <row r="25" spans="1:60" ht="18" customHeight="1" thickBot="1" x14ac:dyDescent="0.35">
      <c r="B25" s="69" t="str">
        <f>VLOOKUP(_xlfn.XLOOKUP(BM상점!$B$2,CashItemCategoryTemplate[CategoryName],CashItemCategoryTemplate[BannerType]),DB데이터!$A$1:$B$3,2,FALSE)</f>
        <v>中</v>
      </c>
      <c r="C25" s="70"/>
      <c r="D25" s="71" t="str" cm="1">
        <f t="array" aca="1" ref="D25" ca="1">IFERROR(VLOOKUP(_xlfn.XLOOKUP(INDIRECT("데이터뽑기용!$B"&amp;(B24+1)),CashItemTemplate[TemplateID],CashItemTemplate[EventLabel]),DB데이터!$D$1:$E$11,2,FALSE),"")</f>
        <v>None</v>
      </c>
      <c r="E25" s="72"/>
      <c r="F25" s="73" t="str" cm="1">
        <f t="array" aca="1" ref="F25" ca="1">IFERROR(VLOOKUP(_xlfn.XLOOKUP(INDIRECT("데이터뽑기용!$B"&amp;(B24+1)),CashItemTemplate[TemplateID],CashItemTemplate[BannerBGColorType]),DB데이터!$G$1:$H$5,2,FALSE),"")</f>
        <v>None</v>
      </c>
      <c r="G25" s="74"/>
      <c r="H25" s="74"/>
      <c r="I25" s="77" t="str" cm="1">
        <f t="array" aca="1" ref="I25" ca="1">IFERROR(_xlfn.XLOOKUP(INDIRECT("데이터뽑기용!$B"&amp;(B24+1)),CashItemTemplate[TemplateID],CashItemTemplate[Description3]),"")</f>
        <v/>
      </c>
      <c r="J25" s="78"/>
      <c r="K25" s="78"/>
      <c r="L25" s="78"/>
      <c r="M25" s="78"/>
      <c r="N25" s="78"/>
      <c r="O25" s="79"/>
      <c r="Q25" s="69" t="str">
        <f>VLOOKUP(_xlfn.XLOOKUP(BM상점!$B$2,CashItemCategoryTemplate[CategoryName],CashItemCategoryTemplate[BannerType]),DB데이터!$A$1:$B$3,2,FALSE)</f>
        <v>中</v>
      </c>
      <c r="R25" s="70"/>
      <c r="S25" s="71" t="str" cm="1">
        <f t="array" aca="1" ref="S25" ca="1">IFERROR(VLOOKUP(_xlfn.XLOOKUP(INDIRECT("데이터뽑기용!$B"&amp;(Q24+1)),CashItemTemplate[TemplateID],CashItemTemplate[EventLabel]),DB데이터!$D$1:$E$11,2,FALSE),"")</f>
        <v>None</v>
      </c>
      <c r="T25" s="72"/>
      <c r="U25" s="73" t="str" cm="1">
        <f t="array" aca="1" ref="U25" ca="1">IFERROR(VLOOKUP(_xlfn.XLOOKUP(INDIRECT("데이터뽑기용!$B"&amp;(Q24+1)),CashItemTemplate[TemplateID],CashItemTemplate[BannerBGColorType]),DB데이터!$G$1:$H$5,2,FALSE),"")</f>
        <v>None</v>
      </c>
      <c r="V25" s="74"/>
      <c r="W25" s="74"/>
      <c r="X25" s="77" t="str" cm="1">
        <f t="array" aca="1" ref="X25" ca="1">IFERROR(_xlfn.XLOOKUP(INDIRECT("데이터뽑기용!$B"&amp;(Q24+1)),CashItemTemplate[TemplateID],CashItemTemplate[Description3]),"")</f>
        <v/>
      </c>
      <c r="Y25" s="78"/>
      <c r="Z25" s="78"/>
      <c r="AA25" s="78"/>
      <c r="AB25" s="78"/>
      <c r="AC25" s="78"/>
      <c r="AD25" s="79"/>
      <c r="AF25" s="69" t="str">
        <f>VLOOKUP(_xlfn.XLOOKUP(BM상점!$B$2,CashItemCategoryTemplate[CategoryName],CashItemCategoryTemplate[BannerType]),DB데이터!$A$1:$B$3,2,FALSE)</f>
        <v>中</v>
      </c>
      <c r="AG25" s="70"/>
      <c r="AH25" s="71" t="str" cm="1">
        <f t="array" aca="1" ref="AH25" ca="1">IFERROR(VLOOKUP(_xlfn.XLOOKUP(INDIRECT("데이터뽑기용!$B"&amp;(AF24+1)),CashItemTemplate[TemplateID],CashItemTemplate[EventLabel]),DB데이터!$D$1:$E$11,2,FALSE),"")</f>
        <v>None</v>
      </c>
      <c r="AI25" s="72"/>
      <c r="AJ25" s="73" t="str" cm="1">
        <f t="array" aca="1" ref="AJ25" ca="1">IFERROR(VLOOKUP(_xlfn.XLOOKUP(INDIRECT("데이터뽑기용!$B"&amp;(AF24+1)),CashItemTemplate[TemplateID],CashItemTemplate[BannerBGColorType]),DB데이터!$G$1:$H$5,2,FALSE),"")</f>
        <v>None</v>
      </c>
      <c r="AK25" s="74"/>
      <c r="AL25" s="74"/>
      <c r="AM25" s="77" t="str" cm="1">
        <f t="array" aca="1" ref="AM25" ca="1">IFERROR(_xlfn.XLOOKUP(INDIRECT("데이터뽑기용!$B"&amp;(AF24+1)),CashItemTemplate[TemplateID],CashItemTemplate[Description3]),"")</f>
        <v/>
      </c>
      <c r="AN25" s="78"/>
      <c r="AO25" s="78"/>
      <c r="AP25" s="78"/>
      <c r="AQ25" s="78"/>
      <c r="AR25" s="78"/>
      <c r="AS25" s="79"/>
      <c r="AU25" s="69" t="str">
        <f>VLOOKUP(_xlfn.XLOOKUP(BM상점!$B$2,CashItemCategoryTemplate[CategoryName],CashItemCategoryTemplate[BannerType]),DB데이터!$A$1:$B$3,2,FALSE)</f>
        <v>中</v>
      </c>
      <c r="AV25" s="70"/>
      <c r="AW25" s="71" t="str" cm="1">
        <f t="array" aca="1" ref="AW25" ca="1">IFERROR(VLOOKUP(_xlfn.XLOOKUP(INDIRECT("데이터뽑기용!$B"&amp;(AU24+1)),CashItemTemplate[TemplateID],CashItemTemplate[EventLabel]),DB데이터!$D$1:$E$11,2,FALSE),"")</f>
        <v>None</v>
      </c>
      <c r="AX25" s="72"/>
      <c r="AY25" s="73" t="str" cm="1">
        <f t="array" aca="1" ref="AY25" ca="1">IFERROR(VLOOKUP(_xlfn.XLOOKUP(INDIRECT("데이터뽑기용!$B"&amp;(AU24+1)),CashItemTemplate[TemplateID],CashItemTemplate[BannerBGColorType]),DB데이터!$G$1:$H$5,2,FALSE),"")</f>
        <v>None</v>
      </c>
      <c r="AZ25" s="74"/>
      <c r="BA25" s="74"/>
      <c r="BB25" s="77" t="str" cm="1">
        <f t="array" aca="1" ref="BB25" ca="1">IFERROR(_xlfn.XLOOKUP(INDIRECT("데이터뽑기용!$B"&amp;(AU24+1)),CashItemTemplate[TemplateID],CashItemTemplate[Description3]),"")</f>
        <v/>
      </c>
      <c r="BC25" s="78"/>
      <c r="BD25" s="78"/>
      <c r="BE25" s="78"/>
      <c r="BF25" s="78"/>
      <c r="BG25" s="78"/>
      <c r="BH25" s="79"/>
    </row>
    <row r="26" spans="1:60" s="13" customFormat="1" ht="45.75" customHeight="1" x14ac:dyDescent="0.3">
      <c r="A26" s="14"/>
      <c r="B26" s="75" t="str" cm="1">
        <f t="array" aca="1" ref="B26" ca="1">IFERROR(_xlfn.XLOOKUP(INDIRECT("데이터뽑기용!$B"&amp;(B24+1)),CashItemTemplate[TemplateID],CashItemTemplate[Name]),"")</f>
        <v>상품 7</v>
      </c>
      <c r="C26" s="76"/>
      <c r="D26" s="76"/>
      <c r="E26" s="76"/>
      <c r="F26" s="76"/>
      <c r="G26" s="76"/>
      <c r="H26" s="76"/>
      <c r="I26" s="66" t="str" cm="1">
        <f t="array" aca="1" ref="I26" ca="1">IFERROR(_xlfn.XLOOKUP(INDIRECT("데이터뽑기용!$B"&amp;(B24+1)),CashItemTemplate[TemplateID],CashItemTemplate[Description]),"")</f>
        <v/>
      </c>
      <c r="J26" s="67"/>
      <c r="K26" s="67"/>
      <c r="L26" s="67"/>
      <c r="M26" s="67"/>
      <c r="N26" s="67"/>
      <c r="O26" s="68"/>
      <c r="P26" s="14"/>
      <c r="Q26" s="75" t="str" cm="1">
        <f t="array" aca="1" ref="Q26" ca="1">IFERROR(_xlfn.XLOOKUP(INDIRECT("데이터뽑기용!$B"&amp;(Q24+1)),CashItemTemplate[TemplateID],CashItemTemplate[Name]),"")</f>
        <v>상품 4</v>
      </c>
      <c r="R26" s="76"/>
      <c r="S26" s="76"/>
      <c r="T26" s="76"/>
      <c r="U26" s="76"/>
      <c r="V26" s="76"/>
      <c r="W26" s="76"/>
      <c r="X26" s="66" t="str" cm="1">
        <f t="array" aca="1" ref="X26" ca="1">IFERROR(_xlfn.XLOOKUP(INDIRECT("데이터뽑기용!$B"&amp;(Q24+1)),CashItemTemplate[TemplateID],CashItemTemplate[Description]),"")</f>
        <v/>
      </c>
      <c r="Y26" s="67"/>
      <c r="Z26" s="67"/>
      <c r="AA26" s="67"/>
      <c r="AB26" s="67"/>
      <c r="AC26" s="67"/>
      <c r="AD26" s="68"/>
      <c r="AE26" s="14"/>
      <c r="AF26" s="75" t="str" cm="1">
        <f t="array" aca="1" ref="AF26" ca="1">IFERROR(_xlfn.XLOOKUP(INDIRECT("데이터뽑기용!$B"&amp;(AF24+1)),CashItemTemplate[TemplateID],CashItemTemplate[Name]),"")</f>
        <v>상품 8</v>
      </c>
      <c r="AG26" s="76"/>
      <c r="AH26" s="76"/>
      <c r="AI26" s="76"/>
      <c r="AJ26" s="76"/>
      <c r="AK26" s="76"/>
      <c r="AL26" s="76"/>
      <c r="AM26" s="66" t="str" cm="1">
        <f t="array" aca="1" ref="AM26" ca="1">IFERROR(_xlfn.XLOOKUP(INDIRECT("데이터뽑기용!$B"&amp;(AF24+1)),CashItemTemplate[TemplateID],CashItemTemplate[Description]),"")</f>
        <v/>
      </c>
      <c r="AN26" s="67"/>
      <c r="AO26" s="67"/>
      <c r="AP26" s="67"/>
      <c r="AQ26" s="67"/>
      <c r="AR26" s="67"/>
      <c r="AS26" s="68"/>
      <c r="AU26" s="75" t="str" cm="1">
        <f t="array" aca="1" ref="AU26" ca="1">IFERROR(_xlfn.XLOOKUP(INDIRECT("데이터뽑기용!$B"&amp;(AU24+1)),CashItemTemplate[TemplateID],CashItemTemplate[Name]),"")</f>
        <v>상품 10</v>
      </c>
      <c r="AV26" s="76"/>
      <c r="AW26" s="76"/>
      <c r="AX26" s="76"/>
      <c r="AY26" s="76"/>
      <c r="AZ26" s="76"/>
      <c r="BA26" s="76"/>
      <c r="BB26" s="66" t="str" cm="1">
        <f t="array" aca="1" ref="BB26" ca="1">IFERROR(_xlfn.XLOOKUP(INDIRECT("데이터뽑기용!$B"&amp;(AU24+1)),CashItemTemplate[TemplateID],CashItemTemplate[Description]),"")</f>
        <v/>
      </c>
      <c r="BC26" s="67"/>
      <c r="BD26" s="67"/>
      <c r="BE26" s="67"/>
      <c r="BF26" s="67"/>
      <c r="BG26" s="67"/>
      <c r="BH26" s="68"/>
    </row>
    <row r="27" spans="1:60" ht="17.25" customHeight="1" x14ac:dyDescent="0.3">
      <c r="B27" s="63" t="s">
        <v>0</v>
      </c>
      <c r="C27" s="64"/>
      <c r="D27" s="64"/>
      <c r="E27" s="64"/>
      <c r="F27" s="64"/>
      <c r="G27" s="65"/>
      <c r="H27" s="22" t="s">
        <v>71</v>
      </c>
      <c r="I27" s="23" t="s">
        <v>72</v>
      </c>
      <c r="J27" s="23" t="s">
        <v>76</v>
      </c>
      <c r="K27" s="23" t="s">
        <v>74</v>
      </c>
      <c r="L27" s="24" t="s">
        <v>75</v>
      </c>
      <c r="M27" s="24" t="s">
        <v>73</v>
      </c>
      <c r="N27" s="24"/>
      <c r="O27" s="25"/>
      <c r="Q27" s="63" t="s">
        <v>0</v>
      </c>
      <c r="R27" s="64"/>
      <c r="S27" s="64"/>
      <c r="T27" s="64"/>
      <c r="U27" s="64"/>
      <c r="V27" s="65"/>
      <c r="W27" s="22" t="s">
        <v>71</v>
      </c>
      <c r="X27" s="23" t="s">
        <v>72</v>
      </c>
      <c r="Y27" s="23" t="s">
        <v>76</v>
      </c>
      <c r="Z27" s="23" t="s">
        <v>74</v>
      </c>
      <c r="AA27" s="24" t="s">
        <v>75</v>
      </c>
      <c r="AB27" s="24" t="s">
        <v>73</v>
      </c>
      <c r="AC27" s="24"/>
      <c r="AD27" s="25"/>
      <c r="AF27" s="63" t="s">
        <v>0</v>
      </c>
      <c r="AG27" s="64"/>
      <c r="AH27" s="64"/>
      <c r="AI27" s="64"/>
      <c r="AJ27" s="64"/>
      <c r="AK27" s="65"/>
      <c r="AL27" s="22" t="s">
        <v>71</v>
      </c>
      <c r="AM27" s="23" t="s">
        <v>72</v>
      </c>
      <c r="AN27" s="23" t="s">
        <v>76</v>
      </c>
      <c r="AO27" s="23" t="s">
        <v>74</v>
      </c>
      <c r="AP27" s="24" t="s">
        <v>75</v>
      </c>
      <c r="AQ27" s="24" t="s">
        <v>73</v>
      </c>
      <c r="AR27" s="24"/>
      <c r="AS27" s="25"/>
      <c r="AU27" s="63" t="s">
        <v>0</v>
      </c>
      <c r="AV27" s="64"/>
      <c r="AW27" s="64"/>
      <c r="AX27" s="64"/>
      <c r="AY27" s="64"/>
      <c r="AZ27" s="65"/>
      <c r="BA27" s="22" t="s">
        <v>71</v>
      </c>
      <c r="BB27" s="23" t="s">
        <v>72</v>
      </c>
      <c r="BC27" s="23" t="s">
        <v>76</v>
      </c>
      <c r="BD27" s="23" t="s">
        <v>74</v>
      </c>
      <c r="BE27" s="24" t="s">
        <v>75</v>
      </c>
      <c r="BF27" s="24" t="s">
        <v>73</v>
      </c>
      <c r="BG27" s="24"/>
      <c r="BH27" s="25"/>
    </row>
    <row r="28" spans="1:60" s="10" customFormat="1" ht="17.25" customHeight="1" x14ac:dyDescent="0.3">
      <c r="A28" s="9"/>
      <c r="B28" s="34" t="str" cm="1">
        <f t="array" ref="B28:B38">_xlfn.LET(
    _xlpm.mValues, M28:M38,
    _xlpm.jValues, J28:J38,
    _xlpm.lValues, L28:L38,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/>
      </c>
      <c r="C28" s="28"/>
      <c r="D28" s="28"/>
      <c r="E28" s="28"/>
      <c r="F28" s="28"/>
      <c r="G28" s="29"/>
      <c r="H28" s="20" t="str" cm="1">
        <f t="array" aca="1" ref="H28" ca="1">_xlfn.LET(
    _xlpm.templateID, INDIRECT("데이터뽑기용!$B" &amp; (B24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No data</v>
      </c>
      <c r="I28" s="18"/>
      <c r="J28" s="19"/>
      <c r="K28" s="17"/>
      <c r="L28" s="17"/>
      <c r="M28" s="17"/>
      <c r="N28" s="15"/>
      <c r="O28" s="11"/>
      <c r="P28" s="9"/>
      <c r="Q28" s="34" t="str" cm="1">
        <f t="array" ref="Q28:Q38">_xlfn.LET(
    _xlpm.mValues, AB28:AB38,
    _xlpm.jValues, Y28:Y38,
    _xlpm.lValues, AA28:AA38,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/>
      </c>
      <c r="R28" s="28"/>
      <c r="S28" s="28"/>
      <c r="T28" s="28"/>
      <c r="U28" s="28"/>
      <c r="V28" s="29"/>
      <c r="W28" s="20" t="str" cm="1">
        <f t="array" aca="1" ref="W28" ca="1">_xlfn.LET(
    _xlpm.templateID, INDIRECT("데이터뽑기용!$B" &amp; (Q24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No data</v>
      </c>
      <c r="X28" s="18"/>
      <c r="Y28" s="19"/>
      <c r="Z28" s="17"/>
      <c r="AA28" s="17"/>
      <c r="AB28" s="17"/>
      <c r="AC28" s="15"/>
      <c r="AD28" s="11"/>
      <c r="AE28" s="9"/>
      <c r="AF28" s="34" t="str" cm="1">
        <f t="array" ref="AF28:AF38">_xlfn.LET(
    _xlpm.mValues, AQ28:AQ38,
    _xlpm.jValues, AN28:AN38,
    _xlpm.lValues, AP28:AP38,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/>
      </c>
      <c r="AG28" s="28"/>
      <c r="AH28" s="28"/>
      <c r="AI28" s="28"/>
      <c r="AJ28" s="28"/>
      <c r="AK28" s="29"/>
      <c r="AL28" s="20" t="str" cm="1">
        <f t="array" aca="1" ref="AL28" ca="1">_xlfn.LET(
    _xlpm.templateID, INDIRECT("데이터뽑기용!$B" &amp; (AF24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No data</v>
      </c>
      <c r="AM28" s="18"/>
      <c r="AN28" s="19"/>
      <c r="AO28" s="17"/>
      <c r="AP28" s="17"/>
      <c r="AQ28" s="17"/>
      <c r="AR28" s="15"/>
      <c r="AS28" s="11"/>
      <c r="AU28" s="34" t="str" cm="1">
        <f t="array" ref="AU28:AU38">_xlfn.LET(
    _xlpm.mValues, BF28:BF38,
    _xlpm.jValues, BC28:BC38,
    _xlpm.lValues, BE28:BE38,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/>
      </c>
      <c r="AV28" s="28"/>
      <c r="AW28" s="28"/>
      <c r="AX28" s="28"/>
      <c r="AY28" s="28"/>
      <c r="AZ28" s="29"/>
      <c r="BA28" s="20" t="str" cm="1">
        <f t="array" aca="1" ref="BA28" ca="1">_xlfn.LET(
    _xlpm.templateID, INDIRECT("데이터뽑기용!$B" &amp; (AU24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No data</v>
      </c>
      <c r="BB28" s="18"/>
      <c r="BC28" s="19"/>
      <c r="BD28" s="17"/>
      <c r="BE28" s="17"/>
      <c r="BF28" s="17"/>
      <c r="BG28" s="15"/>
      <c r="BH28" s="11"/>
    </row>
    <row r="29" spans="1:60" s="10" customFormat="1" ht="17.25" customHeight="1" x14ac:dyDescent="0.3">
      <c r="A29" s="9"/>
      <c r="B29" s="35" t="str">
        <v/>
      </c>
      <c r="C29" s="30"/>
      <c r="D29" s="30"/>
      <c r="E29" s="30"/>
      <c r="F29" s="30"/>
      <c r="G29" s="31"/>
      <c r="H29" s="20"/>
      <c r="I29" s="18"/>
      <c r="J29" s="21"/>
      <c r="K29" s="17"/>
      <c r="L29" s="17"/>
      <c r="M29" s="17"/>
      <c r="N29" s="16"/>
      <c r="O29" s="12"/>
      <c r="P29" s="9"/>
      <c r="Q29" s="35" t="str">
        <v/>
      </c>
      <c r="R29" s="30"/>
      <c r="S29" s="30"/>
      <c r="T29" s="30"/>
      <c r="U29" s="30"/>
      <c r="V29" s="31"/>
      <c r="W29" s="20"/>
      <c r="X29" s="18"/>
      <c r="Y29" s="21"/>
      <c r="Z29" s="17"/>
      <c r="AA29" s="17"/>
      <c r="AB29" s="17"/>
      <c r="AC29" s="16"/>
      <c r="AD29" s="12"/>
      <c r="AE29" s="9"/>
      <c r="AF29" s="35" t="str">
        <v/>
      </c>
      <c r="AG29" s="30"/>
      <c r="AH29" s="30"/>
      <c r="AI29" s="30"/>
      <c r="AJ29" s="30"/>
      <c r="AK29" s="31"/>
      <c r="AL29" s="20"/>
      <c r="AM29" s="18"/>
      <c r="AN29" s="21"/>
      <c r="AO29" s="17"/>
      <c r="AP29" s="17"/>
      <c r="AQ29" s="17"/>
      <c r="AR29" s="16"/>
      <c r="AS29" s="12"/>
      <c r="AU29" s="35" t="str">
        <v/>
      </c>
      <c r="AV29" s="30"/>
      <c r="AW29" s="30"/>
      <c r="AX29" s="30"/>
      <c r="AY29" s="30"/>
      <c r="AZ29" s="31"/>
      <c r="BA29" s="20"/>
      <c r="BB29" s="18"/>
      <c r="BC29" s="21"/>
      <c r="BD29" s="17"/>
      <c r="BE29" s="17"/>
      <c r="BF29" s="17"/>
      <c r="BG29" s="16"/>
      <c r="BH29" s="12"/>
    </row>
    <row r="30" spans="1:60" s="10" customFormat="1" ht="17.25" customHeight="1" x14ac:dyDescent="0.3">
      <c r="A30" s="9"/>
      <c r="B30" s="35" t="str">
        <v/>
      </c>
      <c r="C30" s="30"/>
      <c r="D30" s="30"/>
      <c r="E30" s="30"/>
      <c r="F30" s="30"/>
      <c r="G30" s="31"/>
      <c r="H30" s="20"/>
      <c r="I30" s="18"/>
      <c r="J30" s="21"/>
      <c r="K30" s="17"/>
      <c r="L30" s="17"/>
      <c r="M30" s="17"/>
      <c r="N30" s="16"/>
      <c r="O30" s="12"/>
      <c r="P30" s="9"/>
      <c r="Q30" s="35" t="str">
        <v/>
      </c>
      <c r="R30" s="30"/>
      <c r="S30" s="30"/>
      <c r="T30" s="30"/>
      <c r="U30" s="30"/>
      <c r="V30" s="31"/>
      <c r="W30" s="20"/>
      <c r="X30" s="18"/>
      <c r="Y30" s="21"/>
      <c r="Z30" s="17"/>
      <c r="AA30" s="17"/>
      <c r="AB30" s="17"/>
      <c r="AC30" s="16"/>
      <c r="AD30" s="12"/>
      <c r="AE30" s="9"/>
      <c r="AF30" s="35" t="str">
        <v/>
      </c>
      <c r="AG30" s="30"/>
      <c r="AH30" s="30"/>
      <c r="AI30" s="30"/>
      <c r="AJ30" s="30"/>
      <c r="AK30" s="31"/>
      <c r="AL30" s="20"/>
      <c r="AM30" s="18"/>
      <c r="AN30" s="21"/>
      <c r="AO30" s="17"/>
      <c r="AP30" s="17"/>
      <c r="AQ30" s="17"/>
      <c r="AR30" s="16"/>
      <c r="AS30" s="12"/>
      <c r="AU30" s="35" t="str">
        <v/>
      </c>
      <c r="AV30" s="30"/>
      <c r="AW30" s="30"/>
      <c r="AX30" s="30"/>
      <c r="AY30" s="30"/>
      <c r="AZ30" s="31"/>
      <c r="BA30" s="20"/>
      <c r="BB30" s="18"/>
      <c r="BC30" s="21"/>
      <c r="BD30" s="17"/>
      <c r="BE30" s="17"/>
      <c r="BF30" s="17"/>
      <c r="BG30" s="16"/>
      <c r="BH30" s="12"/>
    </row>
    <row r="31" spans="1:60" s="10" customFormat="1" ht="17.25" customHeight="1" x14ac:dyDescent="0.3">
      <c r="A31" s="9"/>
      <c r="B31" s="35" t="str">
        <v/>
      </c>
      <c r="C31" s="30"/>
      <c r="D31" s="30"/>
      <c r="E31" s="30"/>
      <c r="F31" s="30"/>
      <c r="G31" s="31"/>
      <c r="H31" s="20"/>
      <c r="I31" s="18"/>
      <c r="J31" s="21"/>
      <c r="K31" s="17"/>
      <c r="L31" s="17"/>
      <c r="M31" s="17"/>
      <c r="N31" s="16"/>
      <c r="O31" s="12"/>
      <c r="P31" s="9"/>
      <c r="Q31" s="35" t="str">
        <v/>
      </c>
      <c r="R31" s="30"/>
      <c r="S31" s="30"/>
      <c r="T31" s="30"/>
      <c r="U31" s="30"/>
      <c r="V31" s="31"/>
      <c r="W31" s="20"/>
      <c r="X31" s="18"/>
      <c r="Y31" s="21"/>
      <c r="Z31" s="17"/>
      <c r="AA31" s="17"/>
      <c r="AB31" s="17"/>
      <c r="AC31" s="16"/>
      <c r="AD31" s="12"/>
      <c r="AE31" s="9"/>
      <c r="AF31" s="35" t="str">
        <v/>
      </c>
      <c r="AG31" s="30"/>
      <c r="AH31" s="30"/>
      <c r="AI31" s="30"/>
      <c r="AJ31" s="30"/>
      <c r="AK31" s="31"/>
      <c r="AL31" s="20"/>
      <c r="AM31" s="18"/>
      <c r="AN31" s="21"/>
      <c r="AO31" s="17"/>
      <c r="AP31" s="17"/>
      <c r="AQ31" s="17"/>
      <c r="AR31" s="16"/>
      <c r="AS31" s="12"/>
      <c r="AU31" s="35" t="str">
        <v/>
      </c>
      <c r="AV31" s="30"/>
      <c r="AW31" s="30"/>
      <c r="AX31" s="30"/>
      <c r="AY31" s="30"/>
      <c r="AZ31" s="31"/>
      <c r="BA31" s="20"/>
      <c r="BB31" s="18"/>
      <c r="BC31" s="21"/>
      <c r="BD31" s="17"/>
      <c r="BE31" s="17"/>
      <c r="BF31" s="17"/>
      <c r="BG31" s="16"/>
      <c r="BH31" s="12"/>
    </row>
    <row r="32" spans="1:60" s="10" customFormat="1" ht="17.25" customHeight="1" x14ac:dyDescent="0.3">
      <c r="A32" s="9"/>
      <c r="B32" s="35" t="str">
        <v/>
      </c>
      <c r="C32" s="30"/>
      <c r="D32" s="30"/>
      <c r="E32" s="30"/>
      <c r="F32" s="30"/>
      <c r="G32" s="31"/>
      <c r="H32" s="20"/>
      <c r="I32" s="18"/>
      <c r="J32" s="21"/>
      <c r="K32" s="17"/>
      <c r="L32" s="17"/>
      <c r="M32" s="17"/>
      <c r="N32" s="16"/>
      <c r="O32" s="12"/>
      <c r="P32" s="9"/>
      <c r="Q32" s="35" t="str">
        <v/>
      </c>
      <c r="R32" s="30"/>
      <c r="S32" s="30"/>
      <c r="T32" s="30"/>
      <c r="U32" s="30"/>
      <c r="V32" s="31"/>
      <c r="W32" s="20"/>
      <c r="X32" s="18"/>
      <c r="Y32" s="21"/>
      <c r="Z32" s="17"/>
      <c r="AA32" s="17"/>
      <c r="AB32" s="17"/>
      <c r="AC32" s="16"/>
      <c r="AD32" s="12"/>
      <c r="AE32" s="9"/>
      <c r="AF32" s="35" t="str">
        <v/>
      </c>
      <c r="AG32" s="30"/>
      <c r="AH32" s="30"/>
      <c r="AI32" s="30"/>
      <c r="AJ32" s="30"/>
      <c r="AK32" s="31"/>
      <c r="AL32" s="20"/>
      <c r="AM32" s="18"/>
      <c r="AN32" s="21"/>
      <c r="AO32" s="17"/>
      <c r="AP32" s="17"/>
      <c r="AQ32" s="17"/>
      <c r="AR32" s="16"/>
      <c r="AS32" s="12"/>
      <c r="AU32" s="35" t="str">
        <v/>
      </c>
      <c r="AV32" s="30"/>
      <c r="AW32" s="30"/>
      <c r="AX32" s="30"/>
      <c r="AY32" s="30"/>
      <c r="AZ32" s="31"/>
      <c r="BA32" s="20"/>
      <c r="BB32" s="18"/>
      <c r="BC32" s="21"/>
      <c r="BD32" s="17"/>
      <c r="BE32" s="17"/>
      <c r="BF32" s="17"/>
      <c r="BG32" s="16"/>
      <c r="BH32" s="12"/>
    </row>
    <row r="33" spans="1:60" s="10" customFormat="1" ht="17.25" customHeight="1" x14ac:dyDescent="0.3">
      <c r="A33" s="9"/>
      <c r="B33" s="35" t="str">
        <v/>
      </c>
      <c r="C33" s="30"/>
      <c r="D33" s="30"/>
      <c r="E33" s="30"/>
      <c r="F33" s="30"/>
      <c r="G33" s="31"/>
      <c r="H33" s="20"/>
      <c r="I33" s="18"/>
      <c r="J33" s="21"/>
      <c r="K33" s="17"/>
      <c r="L33" s="17"/>
      <c r="M33" s="17"/>
      <c r="N33" s="15"/>
      <c r="O33" s="11"/>
      <c r="P33" s="9"/>
      <c r="Q33" s="35" t="str">
        <v/>
      </c>
      <c r="R33" s="30"/>
      <c r="S33" s="30"/>
      <c r="T33" s="30"/>
      <c r="U33" s="30"/>
      <c r="V33" s="31"/>
      <c r="W33" s="20"/>
      <c r="X33" s="18"/>
      <c r="Y33" s="21"/>
      <c r="Z33" s="17"/>
      <c r="AA33" s="17"/>
      <c r="AB33" s="17"/>
      <c r="AC33" s="15"/>
      <c r="AD33" s="11"/>
      <c r="AE33" s="9"/>
      <c r="AF33" s="35" t="str">
        <v/>
      </c>
      <c r="AG33" s="30"/>
      <c r="AH33" s="30"/>
      <c r="AI33" s="30"/>
      <c r="AJ33" s="30"/>
      <c r="AK33" s="31"/>
      <c r="AL33" s="20"/>
      <c r="AM33" s="18"/>
      <c r="AN33" s="21"/>
      <c r="AO33" s="17"/>
      <c r="AP33" s="17"/>
      <c r="AQ33" s="17"/>
      <c r="AR33" s="15"/>
      <c r="AS33" s="11"/>
      <c r="AU33" s="35" t="str">
        <v/>
      </c>
      <c r="AV33" s="30"/>
      <c r="AW33" s="30"/>
      <c r="AX33" s="30"/>
      <c r="AY33" s="30"/>
      <c r="AZ33" s="31"/>
      <c r="BA33" s="20"/>
      <c r="BB33" s="18"/>
      <c r="BC33" s="21"/>
      <c r="BD33" s="17"/>
      <c r="BE33" s="17"/>
      <c r="BF33" s="17"/>
      <c r="BG33" s="15"/>
      <c r="BH33" s="11"/>
    </row>
    <row r="34" spans="1:60" s="10" customFormat="1" ht="16.5" customHeight="1" x14ac:dyDescent="0.3">
      <c r="A34" s="9"/>
      <c r="B34" s="35" t="str">
        <v/>
      </c>
      <c r="C34" s="30"/>
      <c r="D34" s="30"/>
      <c r="E34" s="30"/>
      <c r="F34" s="30"/>
      <c r="G34" s="31"/>
      <c r="H34" s="20"/>
      <c r="I34" s="18"/>
      <c r="J34" s="21"/>
      <c r="K34" s="17"/>
      <c r="L34" s="17"/>
      <c r="M34" s="17"/>
      <c r="N34" s="15"/>
      <c r="O34" s="11"/>
      <c r="P34" s="9"/>
      <c r="Q34" s="35" t="str">
        <v/>
      </c>
      <c r="R34" s="30"/>
      <c r="S34" s="30"/>
      <c r="T34" s="30"/>
      <c r="U34" s="30"/>
      <c r="V34" s="31"/>
      <c r="W34" s="20"/>
      <c r="X34" s="18"/>
      <c r="Y34" s="21"/>
      <c r="Z34" s="17"/>
      <c r="AA34" s="17"/>
      <c r="AB34" s="17"/>
      <c r="AC34" s="15"/>
      <c r="AD34" s="11"/>
      <c r="AE34" s="9"/>
      <c r="AF34" s="35" t="str">
        <v/>
      </c>
      <c r="AG34" s="30"/>
      <c r="AH34" s="30"/>
      <c r="AI34" s="30"/>
      <c r="AJ34" s="30"/>
      <c r="AK34" s="31"/>
      <c r="AL34" s="20"/>
      <c r="AM34" s="18"/>
      <c r="AN34" s="21"/>
      <c r="AO34" s="17"/>
      <c r="AP34" s="17"/>
      <c r="AQ34" s="17"/>
      <c r="AR34" s="15"/>
      <c r="AS34" s="11"/>
      <c r="AU34" s="35" t="str">
        <v/>
      </c>
      <c r="AV34" s="30"/>
      <c r="AW34" s="30"/>
      <c r="AX34" s="30"/>
      <c r="AY34" s="30"/>
      <c r="AZ34" s="31"/>
      <c r="BA34" s="20"/>
      <c r="BB34" s="18"/>
      <c r="BC34" s="21"/>
      <c r="BD34" s="17"/>
      <c r="BE34" s="17"/>
      <c r="BF34" s="17"/>
      <c r="BG34" s="15"/>
      <c r="BH34" s="11"/>
    </row>
    <row r="35" spans="1:60" s="10" customFormat="1" ht="16.5" customHeight="1" x14ac:dyDescent="0.3">
      <c r="A35" s="9"/>
      <c r="B35" s="35" t="str">
        <v/>
      </c>
      <c r="C35" s="30"/>
      <c r="D35" s="30"/>
      <c r="E35" s="30"/>
      <c r="F35" s="30"/>
      <c r="G35" s="31"/>
      <c r="H35" s="20"/>
      <c r="I35" s="18"/>
      <c r="J35" s="21"/>
      <c r="K35" s="17"/>
      <c r="L35" s="17"/>
      <c r="M35" s="17"/>
      <c r="N35" s="15"/>
      <c r="O35" s="11"/>
      <c r="P35" s="9"/>
      <c r="Q35" s="35" t="str">
        <v/>
      </c>
      <c r="R35" s="30"/>
      <c r="S35" s="30"/>
      <c r="T35" s="30"/>
      <c r="U35" s="30"/>
      <c r="V35" s="31"/>
      <c r="W35" s="20"/>
      <c r="X35" s="18"/>
      <c r="Y35" s="21"/>
      <c r="Z35" s="17"/>
      <c r="AA35" s="17"/>
      <c r="AB35" s="17"/>
      <c r="AC35" s="15"/>
      <c r="AD35" s="11"/>
      <c r="AE35" s="9"/>
      <c r="AF35" s="35" t="str">
        <v/>
      </c>
      <c r="AG35" s="30"/>
      <c r="AH35" s="30"/>
      <c r="AI35" s="30"/>
      <c r="AJ35" s="30"/>
      <c r="AK35" s="31"/>
      <c r="AL35" s="20"/>
      <c r="AM35" s="18"/>
      <c r="AN35" s="21"/>
      <c r="AO35" s="17"/>
      <c r="AP35" s="17"/>
      <c r="AQ35" s="17"/>
      <c r="AR35" s="15"/>
      <c r="AS35" s="11"/>
      <c r="AU35" s="35" t="str">
        <v/>
      </c>
      <c r="AV35" s="30"/>
      <c r="AW35" s="30"/>
      <c r="AX35" s="30"/>
      <c r="AY35" s="30"/>
      <c r="AZ35" s="31"/>
      <c r="BA35" s="20"/>
      <c r="BB35" s="18"/>
      <c r="BC35" s="21"/>
      <c r="BD35" s="17"/>
      <c r="BE35" s="17"/>
      <c r="BF35" s="17"/>
      <c r="BG35" s="15"/>
      <c r="BH35" s="11"/>
    </row>
    <row r="36" spans="1:60" s="10" customFormat="1" x14ac:dyDescent="0.3">
      <c r="A36" s="9"/>
      <c r="B36" s="35" t="str">
        <v/>
      </c>
      <c r="C36" s="30"/>
      <c r="D36" s="30"/>
      <c r="E36" s="30"/>
      <c r="F36" s="30"/>
      <c r="G36" s="31"/>
      <c r="H36" s="20"/>
      <c r="I36" s="18"/>
      <c r="J36" s="21"/>
      <c r="K36" s="17"/>
      <c r="L36" s="17"/>
      <c r="M36" s="17"/>
      <c r="N36" s="15"/>
      <c r="O36" s="11"/>
      <c r="P36" s="9"/>
      <c r="Q36" s="35" t="str">
        <v/>
      </c>
      <c r="R36" s="30"/>
      <c r="S36" s="30"/>
      <c r="T36" s="30"/>
      <c r="U36" s="30"/>
      <c r="V36" s="31"/>
      <c r="W36" s="20"/>
      <c r="X36" s="18"/>
      <c r="Y36" s="21"/>
      <c r="Z36" s="17"/>
      <c r="AA36" s="17"/>
      <c r="AB36" s="17"/>
      <c r="AC36" s="15"/>
      <c r="AD36" s="11"/>
      <c r="AE36" s="9"/>
      <c r="AF36" s="35" t="str">
        <v/>
      </c>
      <c r="AG36" s="30"/>
      <c r="AH36" s="30"/>
      <c r="AI36" s="30"/>
      <c r="AJ36" s="30"/>
      <c r="AK36" s="31"/>
      <c r="AL36" s="20"/>
      <c r="AM36" s="18"/>
      <c r="AN36" s="21"/>
      <c r="AO36" s="17"/>
      <c r="AP36" s="17"/>
      <c r="AQ36" s="17"/>
      <c r="AR36" s="15"/>
      <c r="AS36" s="11"/>
      <c r="AU36" s="35" t="str">
        <v/>
      </c>
      <c r="AV36" s="30"/>
      <c r="AW36" s="30"/>
      <c r="AX36" s="30"/>
      <c r="AY36" s="30"/>
      <c r="AZ36" s="31"/>
      <c r="BA36" s="20"/>
      <c r="BB36" s="18"/>
      <c r="BC36" s="21"/>
      <c r="BD36" s="17"/>
      <c r="BE36" s="17"/>
      <c r="BF36" s="17"/>
      <c r="BG36" s="15"/>
      <c r="BH36" s="11"/>
    </row>
    <row r="37" spans="1:60" s="10" customFormat="1" x14ac:dyDescent="0.3">
      <c r="A37" s="9"/>
      <c r="B37" s="35" t="str">
        <v/>
      </c>
      <c r="C37" s="30"/>
      <c r="D37" s="30"/>
      <c r="E37" s="30"/>
      <c r="F37" s="30"/>
      <c r="G37" s="31"/>
      <c r="H37" s="20"/>
      <c r="I37" s="18"/>
      <c r="J37" s="21"/>
      <c r="K37" s="17"/>
      <c r="L37" s="17"/>
      <c r="M37" s="17"/>
      <c r="N37" s="15"/>
      <c r="O37" s="11"/>
      <c r="P37" s="9"/>
      <c r="Q37" s="35" t="str">
        <v/>
      </c>
      <c r="R37" s="30"/>
      <c r="S37" s="30"/>
      <c r="T37" s="30"/>
      <c r="U37" s="30"/>
      <c r="V37" s="31"/>
      <c r="W37" s="20"/>
      <c r="X37" s="18"/>
      <c r="Y37" s="21"/>
      <c r="Z37" s="17"/>
      <c r="AA37" s="17"/>
      <c r="AB37" s="17"/>
      <c r="AC37" s="15"/>
      <c r="AD37" s="11"/>
      <c r="AE37" s="9"/>
      <c r="AF37" s="35" t="str">
        <v/>
      </c>
      <c r="AG37" s="30"/>
      <c r="AH37" s="30"/>
      <c r="AI37" s="30"/>
      <c r="AJ37" s="30"/>
      <c r="AK37" s="31"/>
      <c r="AL37" s="20"/>
      <c r="AM37" s="18"/>
      <c r="AN37" s="21"/>
      <c r="AO37" s="17"/>
      <c r="AP37" s="17"/>
      <c r="AQ37" s="17"/>
      <c r="AR37" s="15"/>
      <c r="AS37" s="11"/>
      <c r="AU37" s="35" t="str">
        <v/>
      </c>
      <c r="AV37" s="30"/>
      <c r="AW37" s="30"/>
      <c r="AX37" s="30"/>
      <c r="AY37" s="30"/>
      <c r="AZ37" s="31"/>
      <c r="BA37" s="20"/>
      <c r="BB37" s="18"/>
      <c r="BC37" s="21"/>
      <c r="BD37" s="17"/>
      <c r="BE37" s="17"/>
      <c r="BF37" s="17"/>
      <c r="BG37" s="15"/>
      <c r="BH37" s="11"/>
    </row>
    <row r="38" spans="1:60" s="10" customFormat="1" x14ac:dyDescent="0.3">
      <c r="A38" s="9"/>
      <c r="B38" s="36" t="str">
        <v/>
      </c>
      <c r="C38" s="32"/>
      <c r="D38" s="32"/>
      <c r="E38" s="32"/>
      <c r="F38" s="32"/>
      <c r="G38" s="33"/>
      <c r="H38" s="20"/>
      <c r="I38" s="18"/>
      <c r="J38" s="21"/>
      <c r="K38" s="17"/>
      <c r="L38" s="17"/>
      <c r="M38" s="17"/>
      <c r="N38" s="15"/>
      <c r="O38" s="11"/>
      <c r="P38" s="9"/>
      <c r="Q38" s="36" t="str">
        <v/>
      </c>
      <c r="R38" s="32"/>
      <c r="S38" s="32"/>
      <c r="T38" s="32"/>
      <c r="U38" s="32"/>
      <c r="V38" s="33"/>
      <c r="W38" s="20"/>
      <c r="X38" s="18"/>
      <c r="Y38" s="21"/>
      <c r="Z38" s="17"/>
      <c r="AA38" s="17"/>
      <c r="AB38" s="17"/>
      <c r="AC38" s="15"/>
      <c r="AD38" s="11"/>
      <c r="AE38" s="9"/>
      <c r="AF38" s="36" t="str">
        <v/>
      </c>
      <c r="AG38" s="32"/>
      <c r="AH38" s="32"/>
      <c r="AI38" s="32"/>
      <c r="AJ38" s="32"/>
      <c r="AK38" s="33"/>
      <c r="AL38" s="20"/>
      <c r="AM38" s="18"/>
      <c r="AN38" s="21"/>
      <c r="AO38" s="17"/>
      <c r="AP38" s="17"/>
      <c r="AQ38" s="17"/>
      <c r="AR38" s="15"/>
      <c r="AS38" s="11"/>
      <c r="AU38" s="36" t="str">
        <v/>
      </c>
      <c r="AV38" s="32"/>
      <c r="AW38" s="32"/>
      <c r="AX38" s="32"/>
      <c r="AY38" s="32"/>
      <c r="AZ38" s="33"/>
      <c r="BA38" s="20"/>
      <c r="BB38" s="18"/>
      <c r="BC38" s="21"/>
      <c r="BD38" s="17"/>
      <c r="BE38" s="17"/>
      <c r="BF38" s="17"/>
      <c r="BG38" s="15"/>
      <c r="BH38" s="11"/>
    </row>
    <row r="39" spans="1:60" ht="17.25" customHeight="1" x14ac:dyDescent="0.3">
      <c r="B39" s="80" cm="1">
        <f t="array" aca="1" ref="B39" ca="1">IFERROR(_xlfn.XLOOKUP(INDIRECT("데이터뽑기용!$B"&amp;(B24+1)),CashItemEventTemplate_Others[TemplateID],CashItemEventTemplate_Others[StartDate]),"")</f>
        <v>45274.166666666664</v>
      </c>
      <c r="C39" s="81"/>
      <c r="D39" s="81"/>
      <c r="E39" s="82"/>
      <c r="F39" s="26" t="s">
        <v>1</v>
      </c>
      <c r="G39" s="83" cm="1">
        <f t="array" aca="1" ref="G39" ca="1">IFERROR(_xlfn.XLOOKUP(INDIRECT("데이터뽑기용!$B"&amp;(B24+1)),CashItemEventTemplate_Others[TemplateID],CashItemEventTemplate_Others[EndDate]),"")</f>
        <v>45666.166666666664</v>
      </c>
      <c r="H39" s="84"/>
      <c r="I39" s="84"/>
      <c r="J39" s="84"/>
      <c r="K39" s="85" t="str" cm="1">
        <f t="array" aca="1" ref="K39" ca="1">_xlfn.LET(
    _xlpm.loopType, _xlfn.XLOOKUP(INDIRECT("데이터뽑기용!$B" &amp; (B24 + 1)), CashItemTemplate[TemplateID], CashItemTemplate[LoopType]),
    _xlpm.result, _xlfn.XLOOKUP(_xlpm.loopType, DB데이터!$J$1:$J$4, DB데이터!$K$1:$K$4, ""),
    IFERROR(_xlpm.result, "")
)</f>
        <v>계정당</v>
      </c>
      <c r="L39" s="85"/>
      <c r="M39" s="85"/>
      <c r="N39" s="85"/>
      <c r="O39" s="27" cm="1">
        <f t="array" aca="1" ref="O39" ca="1">IFERROR(_xlfn.XLOOKUP(INDIRECT("데이터뽑기용!$B"&amp;(B24+1)),CashItemTemplate[TemplateID],CashItemTemplate[BuyLimitCount]),"")</f>
        <v>0</v>
      </c>
      <c r="Q39" s="80" t="str" cm="1">
        <f t="array" aca="1" ref="Q39" ca="1">IFERROR(_xlfn.XLOOKUP(INDIRECT("데이터뽑기용!$B"&amp;(Q24+1)),CashItemEventTemplate_Others[TemplateID],CashItemEventTemplate_Others[StartDate]),"")</f>
        <v/>
      </c>
      <c r="R39" s="81"/>
      <c r="S39" s="81"/>
      <c r="T39" s="82"/>
      <c r="U39" s="26" t="s">
        <v>1</v>
      </c>
      <c r="V39" s="83" t="str" cm="1">
        <f t="array" aca="1" ref="V39" ca="1">IFERROR(_xlfn.XLOOKUP(INDIRECT("데이터뽑기용!$B"&amp;(Q24+1)),CashItemEventTemplate_Others[TemplateID],CashItemEventTemplate_Others[EndDate]),"")</f>
        <v/>
      </c>
      <c r="W39" s="84"/>
      <c r="X39" s="84"/>
      <c r="Y39" s="84"/>
      <c r="Z39" s="85" t="str" cm="1">
        <f t="array" aca="1" ref="Z39" ca="1">_xlfn.LET(
    _xlpm.loopType, _xlfn.XLOOKUP(INDIRECT("데이터뽑기용!$B" &amp; (Q24 + 1)), CashItemTemplate[TemplateID], CashItemTemplate[LoopType]),
    _xlpm.result, _xlfn.XLOOKUP(_xlpm.loopType, DB데이터!$J$1:$J$4, DB데이터!$K$1:$K$4, ""),
    IFERROR(_xlpm.result, "")
)</f>
        <v>주간</v>
      </c>
      <c r="AA39" s="85"/>
      <c r="AB39" s="85"/>
      <c r="AC39" s="85"/>
      <c r="AD39" s="27" cm="1">
        <f t="array" aca="1" ref="AD39" ca="1">IFERROR(_xlfn.XLOOKUP(INDIRECT("데이터뽑기용!$B"&amp;(Q24+1)),CashItemTemplate[TemplateID],CashItemTemplate[BuyLimitCount]),"")</f>
        <v>0</v>
      </c>
      <c r="AF39" s="80" cm="1">
        <f t="array" aca="1" ref="AF39" ca="1">IFERROR(_xlfn.XLOOKUP(INDIRECT("데이터뽑기용!$B"&amp;(AF24+1)),CashItemEventTemplate_Others[TemplateID],CashItemEventTemplate_Others[StartDate]),"")</f>
        <v>45632.166666666664</v>
      </c>
      <c r="AG39" s="81"/>
      <c r="AH39" s="81"/>
      <c r="AI39" s="82"/>
      <c r="AJ39" s="26" t="s">
        <v>1</v>
      </c>
      <c r="AK39" s="83" cm="1">
        <f t="array" aca="1" ref="AK39" ca="1">IFERROR(_xlfn.XLOOKUP(INDIRECT("데이터뽑기용!$B"&amp;(AF24+1)),CashItemEventTemplate_Others[TemplateID],CashItemEventTemplate_Others[EndDate]),"")</f>
        <v>45651.166666666664</v>
      </c>
      <c r="AL39" s="84"/>
      <c r="AM39" s="84"/>
      <c r="AN39" s="84"/>
      <c r="AO39" s="85" t="str" cm="1">
        <f t="array" aca="1" ref="AO39" ca="1">_xlfn.LET(
    _xlpm.loopType, _xlfn.XLOOKUP(INDIRECT("데이터뽑기용!$B" &amp; (AF24 + 1)), CashItemTemplate[TemplateID], CashItemTemplate[LoopType]),
    _xlpm.result, _xlfn.XLOOKUP(_xlpm.loopType, DB데이터!$J$1:$J$4, DB데이터!$K$1:$K$4, ""),
    IFERROR(_xlpm.result, "")
)</f>
        <v>계정당</v>
      </c>
      <c r="AP39" s="85"/>
      <c r="AQ39" s="85"/>
      <c r="AR39" s="85"/>
      <c r="AS39" s="27" cm="1">
        <f t="array" aca="1" ref="AS39" ca="1">IFERROR(_xlfn.XLOOKUP(INDIRECT("데이터뽑기용!$B"&amp;(AF24+1)),CashItemTemplate[TemplateID],CashItemTemplate[BuyLimitCount]),"")</f>
        <v>0</v>
      </c>
      <c r="AU39" s="80" t="str" cm="1">
        <f t="array" aca="1" ref="AU39" ca="1">IFERROR(_xlfn.XLOOKUP(INDIRECT("데이터뽑기용!$B"&amp;(AU24+1)),CashItemEventTemplate_Others[TemplateID],CashItemEventTemplate_Others[StartDate]),"")</f>
        <v/>
      </c>
      <c r="AV39" s="81"/>
      <c r="AW39" s="81"/>
      <c r="AX39" s="82"/>
      <c r="AY39" s="26" t="s">
        <v>1</v>
      </c>
      <c r="AZ39" s="83" t="str" cm="1">
        <f t="array" aca="1" ref="AZ39" ca="1">IFERROR(_xlfn.XLOOKUP(INDIRECT("데이터뽑기용!$B"&amp;(AU24+1)),CashItemEventTemplate_Others[TemplateID],CashItemEventTemplate_Others[EndDate]),"")</f>
        <v/>
      </c>
      <c r="BA39" s="84"/>
      <c r="BB39" s="84"/>
      <c r="BC39" s="84"/>
      <c r="BD39" s="85" t="str" cm="1">
        <f t="array" aca="1" ref="BD39" ca="1">_xlfn.LET(
    _xlpm.loopType, _xlfn.XLOOKUP(INDIRECT("데이터뽑기용!$B" &amp; (AU24 + 1)), CashItemTemplate[TemplateID], CashItemTemplate[LoopType]),
    _xlpm.result, _xlfn.XLOOKUP(_xlpm.loopType, DB데이터!$J$1:$J$4, DB데이터!$K$1:$K$4, ""),
    IFERROR(_xlpm.result, "")
)</f>
        <v>계정당</v>
      </c>
      <c r="BE39" s="85"/>
      <c r="BF39" s="85"/>
      <c r="BG39" s="85"/>
      <c r="BH39" s="27" cm="1">
        <f t="array" aca="1" ref="BH39" ca="1">IFERROR(_xlfn.XLOOKUP(INDIRECT("데이터뽑기용!$B"&amp;(AU24+1)),CashItemTemplate[TemplateID],CashItemTemplate[BuyLimitCount]),"")</f>
        <v>0</v>
      </c>
    </row>
    <row r="40" spans="1:60" ht="17.25" customHeight="1" x14ac:dyDescent="0.3">
      <c r="B40" s="55"/>
      <c r="C40" s="43"/>
      <c r="D40" s="44"/>
      <c r="E40" s="44"/>
      <c r="F40" s="45"/>
      <c r="G40" s="46"/>
      <c r="H40" s="47"/>
      <c r="I40" s="57"/>
      <c r="J40" s="43" t="str" cm="1">
        <f t="array" aca="1" ref="J40" ca="1">IFERROR(VLOOKUP(_xlfn.XLOOKUP(INDIRECT("데이터뽑기용!$B"&amp;(B24+1)),CashItemTemplate[TemplateID],CashItemTemplate[CashType]),DB데이터!$A$5:$B$12,2,FALSE),"")</f>
        <v>인게임재화1</v>
      </c>
      <c r="K40" s="44"/>
      <c r="L40" s="44"/>
      <c r="M40" s="45"/>
      <c r="N40" s="46" cm="1">
        <f t="array" aca="1" ref="N40" ca="1">IFERROR(_xlfn.XLOOKUP(INDIRECT("데이터뽑기용!$B"&amp;(B24+1)),CashItemTemplate[TemplateID],CashItemTemplate[CashValue]),"")</f>
        <v>500</v>
      </c>
      <c r="O40" s="54"/>
      <c r="Q40" s="55"/>
      <c r="R40" s="43"/>
      <c r="S40" s="44"/>
      <c r="T40" s="44"/>
      <c r="U40" s="45"/>
      <c r="V40" s="46"/>
      <c r="W40" s="47"/>
      <c r="X40" s="57"/>
      <c r="Y40" s="43" t="str" cm="1">
        <f t="array" aca="1" ref="Y40" ca="1">IFERROR(VLOOKUP(_xlfn.XLOOKUP(INDIRECT("데이터뽑기용!$B"&amp;(Q24+1)),CashItemTemplate[TemplateID],CashItemTemplate[CashType]),DB데이터!$A$5:$B$12,2,FALSE),"")</f>
        <v>인게임재화3</v>
      </c>
      <c r="Z40" s="44"/>
      <c r="AA40" s="44"/>
      <c r="AB40" s="45"/>
      <c r="AC40" s="46" cm="1">
        <f t="array" aca="1" ref="AC40" ca="1">IFERROR(_xlfn.XLOOKUP(INDIRECT("데이터뽑기용!$B"&amp;(Q24+1)),CashItemTemplate[TemplateID],CashItemTemplate[CashValue]),"")</f>
        <v>3</v>
      </c>
      <c r="AD40" s="54"/>
      <c r="AF40" s="55"/>
      <c r="AG40" s="43"/>
      <c r="AH40" s="44"/>
      <c r="AI40" s="44"/>
      <c r="AJ40" s="45"/>
      <c r="AK40" s="46"/>
      <c r="AL40" s="47"/>
      <c r="AM40" s="57"/>
      <c r="AN40" s="43" t="str" cm="1">
        <f t="array" aca="1" ref="AN40" ca="1">IFERROR(VLOOKUP(_xlfn.XLOOKUP(INDIRECT("데이터뽑기용!$B"&amp;(AF24+1)),CashItemTemplate[TemplateID],CashItemTemplate[CashType]),DB데이터!$A$5:$B$12,2,FALSE),"")</f>
        <v>인게임재화1</v>
      </c>
      <c r="AO40" s="44"/>
      <c r="AP40" s="44"/>
      <c r="AQ40" s="45"/>
      <c r="AR40" s="46" cm="1">
        <f t="array" aca="1" ref="AR40" ca="1">IFERROR(_xlfn.XLOOKUP(INDIRECT("데이터뽑기용!$B"&amp;(AF24+1)),CashItemTemplate[TemplateID],CashItemTemplate[CashValue]),"")</f>
        <v>700</v>
      </c>
      <c r="AS40" s="54"/>
      <c r="AU40" s="55"/>
      <c r="AV40" s="43"/>
      <c r="AW40" s="44"/>
      <c r="AX40" s="44"/>
      <c r="AY40" s="45"/>
      <c r="AZ40" s="46"/>
      <c r="BA40" s="47"/>
      <c r="BB40" s="57"/>
      <c r="BC40" s="43" t="str" cm="1">
        <f t="array" aca="1" ref="BC40" ca="1">IFERROR(VLOOKUP(_xlfn.XLOOKUP(INDIRECT("데이터뽑기용!$B"&amp;(AU24+1)),CashItemTemplate[TemplateID],CashItemTemplate[CashType]),DB데이터!$A$5:$B$12,2,FALSE),"")</f>
        <v>무료재화</v>
      </c>
      <c r="BD40" s="44"/>
      <c r="BE40" s="44"/>
      <c r="BF40" s="45"/>
      <c r="BG40" s="46" cm="1">
        <f t="array" aca="1" ref="BG40" ca="1">IFERROR(_xlfn.XLOOKUP(INDIRECT("데이터뽑기용!$B"&amp;(AU24+1)),CashItemTemplate[TemplateID],CashItemTemplate[CashValue]),"")</f>
        <v>2000</v>
      </c>
      <c r="BH40" s="54"/>
    </row>
    <row r="41" spans="1:60" ht="17.25" customHeight="1" x14ac:dyDescent="0.3">
      <c r="B41" s="56"/>
      <c r="C41" s="48" t="str" cm="1">
        <f t="array" aca="1" ref="C41" ca="1">IFERROR(_xlfn.XLOOKUP(INDIRECT("데이터뽑기용!$B"&amp;(B24+1)),#REF!,#REF!),"")</f>
        <v/>
      </c>
      <c r="D41" s="49"/>
      <c r="E41" s="49"/>
      <c r="F41" s="49"/>
      <c r="G41" s="49"/>
      <c r="H41" s="50"/>
      <c r="I41" s="58"/>
      <c r="J41" s="51" t="str" cm="1">
        <f t="array" aca="1" ref="J41" ca="1">_xlfn.LET(
    _xlpm.templateID, INDIRECT("데이터뽑기용!$B" &amp; (B24 + 1)),
    _xlpm.useAD, _xlfn.XLOOKUP(_xlpm.templateID, CashItemTemplate[TemplateID],#REF!, ""),
    _xlpm.result, IF(_xlpm.useAD = 1, "광고 상품", "일반 상품"),
    IFERROR(_xlpm.result, "")
)</f>
        <v/>
      </c>
      <c r="K41" s="52"/>
      <c r="L41" s="52"/>
      <c r="M41" s="52"/>
      <c r="N41" s="52"/>
      <c r="O41" s="53"/>
      <c r="Q41" s="56"/>
      <c r="R41" s="48" t="str" cm="1">
        <f t="array" aca="1" ref="R41" ca="1">IFERROR(_xlfn.XLOOKUP(INDIRECT("데이터뽑기용!$B"&amp;(Q24+1)),#REF!,#REF!),"")</f>
        <v/>
      </c>
      <c r="S41" s="49"/>
      <c r="T41" s="49"/>
      <c r="U41" s="49"/>
      <c r="V41" s="49"/>
      <c r="W41" s="50"/>
      <c r="X41" s="58"/>
      <c r="Y41" s="51" t="str" cm="1">
        <f t="array" aca="1" ref="Y41" ca="1">_xlfn.LET(
    _xlpm.templateID, INDIRECT("데이터뽑기용!$B" &amp; (Q24 + 1)),
    _xlpm.useAD, _xlfn.XLOOKUP(_xlpm.templateID, CashItemTemplate[TemplateID],#REF!, ""),
    _xlpm.result, IF(_xlpm.useAD = 1, "광고 상품", "일반 상품"),
    IFERROR(_xlpm.result, "")
)</f>
        <v/>
      </c>
      <c r="Z41" s="52"/>
      <c r="AA41" s="52"/>
      <c r="AB41" s="52"/>
      <c r="AC41" s="52"/>
      <c r="AD41" s="53"/>
      <c r="AF41" s="56"/>
      <c r="AG41" s="48" t="str" cm="1">
        <f t="array" aca="1" ref="AG41" ca="1">IFERROR(_xlfn.XLOOKUP(INDIRECT("데이터뽑기용!$B"&amp;(AF24+1)),#REF!,#REF!),"")</f>
        <v/>
      </c>
      <c r="AH41" s="49"/>
      <c r="AI41" s="49"/>
      <c r="AJ41" s="49"/>
      <c r="AK41" s="49"/>
      <c r="AL41" s="50"/>
      <c r="AM41" s="58"/>
      <c r="AN41" s="51" t="str" cm="1">
        <f t="array" aca="1" ref="AN41" ca="1">_xlfn.LET(
    _xlpm.templateID, INDIRECT("데이터뽑기용!$B" &amp; (AF24 + 1)),
    _xlpm.useAD, _xlfn.XLOOKUP(_xlpm.templateID, CashItemTemplate[TemplateID],#REF!, ""),
    _xlpm.result, IF(_xlpm.useAD = 1, "광고 상품", "일반 상품"),
    IFERROR(_xlpm.result, "")
)</f>
        <v/>
      </c>
      <c r="AO41" s="52"/>
      <c r="AP41" s="52"/>
      <c r="AQ41" s="52"/>
      <c r="AR41" s="52"/>
      <c r="AS41" s="53"/>
      <c r="AU41" s="56"/>
      <c r="AV41" s="48" t="str" cm="1">
        <f t="array" aca="1" ref="AV41" ca="1">IFERROR(_xlfn.XLOOKUP(INDIRECT("데이터뽑기용!$B"&amp;(AU24+1)),#REF!,#REF!),"")</f>
        <v/>
      </c>
      <c r="AW41" s="49"/>
      <c r="AX41" s="49"/>
      <c r="AY41" s="49"/>
      <c r="AZ41" s="49"/>
      <c r="BA41" s="50"/>
      <c r="BB41" s="58"/>
      <c r="BC41" s="51" t="str" cm="1">
        <f t="array" aca="1" ref="BC41" ca="1">_xlfn.LET(
    _xlpm.templateID, INDIRECT("데이터뽑기용!$B" &amp; (AU24 + 1)),
    _xlpm.useAD, _xlfn.XLOOKUP(_xlpm.templateID, CashItemTemplate[TemplateID],#REF!, ""),
    _xlpm.result, IF(_xlpm.useAD = 1, "광고 상품", "일반 상품"),
    IFERROR(_xlpm.result, "")
)</f>
        <v/>
      </c>
      <c r="BD41" s="52"/>
      <c r="BE41" s="52"/>
      <c r="BF41" s="52"/>
      <c r="BG41" s="52"/>
      <c r="BH41" s="53"/>
    </row>
    <row r="42" spans="1:60" ht="17.25" customHeight="1" x14ac:dyDescent="0.3">
      <c r="B42" s="62" t="str">
        <f ca="1">IF(E42="","미사용","사용")</f>
        <v>미사용</v>
      </c>
      <c r="C42" s="59"/>
      <c r="D42" s="60"/>
      <c r="E42" s="48" t="str" cm="1">
        <f t="array" aca="1" ref="E42" ca="1">IFERROR(_xlfn.XLOOKUP(INDIRECT("데이터뽑기용!$B"&amp;(B24+1)),CashItemTemplate[TemplateID],CashItemTemplate[ValueRichText]),"")</f>
        <v/>
      </c>
      <c r="F42" s="49"/>
      <c r="G42" s="49"/>
      <c r="H42" s="50"/>
      <c r="I42" s="59" t="str">
        <f ca="1">IF(L42="","미사용","사용")</f>
        <v>미사용</v>
      </c>
      <c r="J42" s="59"/>
      <c r="K42" s="60"/>
      <c r="L42" s="48" t="str" cm="1">
        <f t="array" aca="1" ref="L42" ca="1">IFERROR(_xlfn.XLOOKUP(INDIRECT("데이터뽑기용!$B"&amp;(B24+1)),CashItemTemplate[TemplateID],CashItemTemplate[ValueRichText]),"")</f>
        <v/>
      </c>
      <c r="M42" s="49"/>
      <c r="N42" s="49"/>
      <c r="O42" s="61"/>
      <c r="Q42" s="62" t="str">
        <f ca="1">IF(T42="","미사용","사용")</f>
        <v>미사용</v>
      </c>
      <c r="R42" s="59"/>
      <c r="S42" s="60"/>
      <c r="T42" s="48" t="str" cm="1">
        <f t="array" aca="1" ref="T42" ca="1">IFERROR(_xlfn.XLOOKUP(INDIRECT("데이터뽑기용!$B"&amp;(Q24+1)),CashItemTemplate[TemplateID],CashItemTemplate[ValueRichText]),"")</f>
        <v/>
      </c>
      <c r="U42" s="49"/>
      <c r="V42" s="49"/>
      <c r="W42" s="50"/>
      <c r="X42" s="59" t="str">
        <f ca="1">IF(AA42="","미사용","사용")</f>
        <v>미사용</v>
      </c>
      <c r="Y42" s="59"/>
      <c r="Z42" s="60"/>
      <c r="AA42" s="48" t="str" cm="1">
        <f t="array" aca="1" ref="AA42" ca="1">IFERROR(_xlfn.XLOOKUP(INDIRECT("데이터뽑기용!$B"&amp;(Q24+1)),CashItemTemplate[TemplateID],CashItemTemplate[ValueRichText]),"")</f>
        <v/>
      </c>
      <c r="AB42" s="49"/>
      <c r="AC42" s="49"/>
      <c r="AD42" s="61"/>
      <c r="AF42" s="62" t="str">
        <f ca="1">IF(AI42="","미사용","사용")</f>
        <v>미사용</v>
      </c>
      <c r="AG42" s="59"/>
      <c r="AH42" s="60"/>
      <c r="AI42" s="48" t="str" cm="1">
        <f t="array" aca="1" ref="AI42" ca="1">IFERROR(_xlfn.XLOOKUP(INDIRECT("데이터뽑기용!$B"&amp;(AF24+1)),CashItemTemplate[TemplateID],CashItemTemplate[ValueRichText]),"")</f>
        <v/>
      </c>
      <c r="AJ42" s="49"/>
      <c r="AK42" s="49"/>
      <c r="AL42" s="50"/>
      <c r="AM42" s="59" t="str">
        <f ca="1">IF(AP42="","미사용","사용")</f>
        <v>미사용</v>
      </c>
      <c r="AN42" s="59"/>
      <c r="AO42" s="60"/>
      <c r="AP42" s="48" t="str" cm="1">
        <f t="array" aca="1" ref="AP42" ca="1">IFERROR(_xlfn.XLOOKUP(INDIRECT("데이터뽑기용!$B"&amp;(AF24+1)),CashItemTemplate[TemplateID],CashItemTemplate[ValueRichText]),"")</f>
        <v/>
      </c>
      <c r="AQ42" s="49"/>
      <c r="AR42" s="49"/>
      <c r="AS42" s="61"/>
      <c r="AU42" s="62" t="str">
        <f ca="1">IF(AX42="","미사용","사용")</f>
        <v>미사용</v>
      </c>
      <c r="AV42" s="59"/>
      <c r="AW42" s="60"/>
      <c r="AX42" s="48" t="str" cm="1">
        <f t="array" aca="1" ref="AX42" ca="1">IFERROR(_xlfn.XLOOKUP(INDIRECT("데이터뽑기용!$B"&amp;(AU24+1)),CashItemTemplate[TemplateID],CashItemTemplate[ValueRichText]),"")</f>
        <v/>
      </c>
      <c r="AY42" s="49"/>
      <c r="AZ42" s="49"/>
      <c r="BA42" s="50"/>
      <c r="BB42" s="59" t="str">
        <f ca="1">IF(BE42="","미사용","사용")</f>
        <v>미사용</v>
      </c>
      <c r="BC42" s="59"/>
      <c r="BD42" s="60"/>
      <c r="BE42" s="48" t="str" cm="1">
        <f t="array" aca="1" ref="BE42" ca="1">IFERROR(_xlfn.XLOOKUP(INDIRECT("데이터뽑기용!$B"&amp;(AU24+1)),CashItemTemplate[TemplateID],CashItemTemplate[ValueRichText]),"")</f>
        <v/>
      </c>
      <c r="BF42" s="49"/>
      <c r="BG42" s="49"/>
      <c r="BH42" s="61"/>
    </row>
    <row r="43" spans="1:60" ht="17.25" customHeight="1" x14ac:dyDescent="0.3"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9"/>
      <c r="Q43" s="37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9"/>
      <c r="AF43" s="37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9"/>
      <c r="AU43" s="37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9"/>
    </row>
    <row r="44" spans="1:60" ht="17.25" customHeight="1" thickBot="1" x14ac:dyDescent="0.35">
      <c r="B44" s="40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2"/>
      <c r="Q44" s="40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2"/>
      <c r="AF44" s="40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2"/>
      <c r="AU44" s="40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2"/>
    </row>
  </sheetData>
  <mergeCells count="185">
    <mergeCell ref="B2:E2"/>
    <mergeCell ref="I4:O4"/>
    <mergeCell ref="X4:AD4"/>
    <mergeCell ref="Q21:S21"/>
    <mergeCell ref="AA21:AD21"/>
    <mergeCell ref="AC19:AD19"/>
    <mergeCell ref="Q4:R4"/>
    <mergeCell ref="S4:T4"/>
    <mergeCell ref="U4:W4"/>
    <mergeCell ref="Q5:W5"/>
    <mergeCell ref="X5:AD5"/>
    <mergeCell ref="B19:B20"/>
    <mergeCell ref="G19:H19"/>
    <mergeCell ref="Q18:T18"/>
    <mergeCell ref="Z18:AC18"/>
    <mergeCell ref="G18:J18"/>
    <mergeCell ref="K18:N18"/>
    <mergeCell ref="B4:C4"/>
    <mergeCell ref="D4:E4"/>
    <mergeCell ref="F4:H4"/>
    <mergeCell ref="B5:H5"/>
    <mergeCell ref="I5:O5"/>
    <mergeCell ref="B6:G6"/>
    <mergeCell ref="Q6:V6"/>
    <mergeCell ref="BG40:BH40"/>
    <mergeCell ref="B18:E18"/>
    <mergeCell ref="AM4:AS4"/>
    <mergeCell ref="AF5:AL5"/>
    <mergeCell ref="AM5:AS5"/>
    <mergeCell ref="AU19:AU20"/>
    <mergeCell ref="BB19:BB20"/>
    <mergeCell ref="V18:Y18"/>
    <mergeCell ref="AF25:AG25"/>
    <mergeCell ref="AF26:AL26"/>
    <mergeCell ref="AM26:AS26"/>
    <mergeCell ref="AU26:BA26"/>
    <mergeCell ref="BB26:BH26"/>
    <mergeCell ref="AU21:AW21"/>
    <mergeCell ref="AX21:BA21"/>
    <mergeCell ref="BB21:BD21"/>
    <mergeCell ref="X25:AD25"/>
    <mergeCell ref="AF6:AK6"/>
    <mergeCell ref="AF4:AG4"/>
    <mergeCell ref="AP21:AS21"/>
    <mergeCell ref="AH4:AI4"/>
    <mergeCell ref="AJ4:AL4"/>
    <mergeCell ref="BG19:BH19"/>
    <mergeCell ref="AF21:AH21"/>
    <mergeCell ref="AI42:AL42"/>
    <mergeCell ref="AM42:AO42"/>
    <mergeCell ref="AP42:AS42"/>
    <mergeCell ref="AU42:AW42"/>
    <mergeCell ref="AX42:BA42"/>
    <mergeCell ref="BB42:BD42"/>
    <mergeCell ref="AG40:AJ40"/>
    <mergeCell ref="AK40:AL40"/>
    <mergeCell ref="AV40:AY40"/>
    <mergeCell ref="AZ40:BA40"/>
    <mergeCell ref="BC40:BF40"/>
    <mergeCell ref="AR19:AS19"/>
    <mergeCell ref="AF19:AF20"/>
    <mergeCell ref="AG19:AJ19"/>
    <mergeCell ref="AK19:AL19"/>
    <mergeCell ref="AM19:AM20"/>
    <mergeCell ref="AN19:AQ19"/>
    <mergeCell ref="AG20:AL20"/>
    <mergeCell ref="AN20:AS20"/>
    <mergeCell ref="AF18:AI18"/>
    <mergeCell ref="AK18:AN18"/>
    <mergeCell ref="AO18:AR18"/>
    <mergeCell ref="AU4:AV4"/>
    <mergeCell ref="AW4:AX4"/>
    <mergeCell ref="AY4:BA4"/>
    <mergeCell ref="BB4:BH4"/>
    <mergeCell ref="AU5:BA5"/>
    <mergeCell ref="BB5:BH5"/>
    <mergeCell ref="AU18:AX18"/>
    <mergeCell ref="AZ18:BC18"/>
    <mergeCell ref="BD18:BG18"/>
    <mergeCell ref="AU6:AZ6"/>
    <mergeCell ref="B39:E39"/>
    <mergeCell ref="B42:D42"/>
    <mergeCell ref="AU39:AX39"/>
    <mergeCell ref="AZ39:BC39"/>
    <mergeCell ref="BD39:BG39"/>
    <mergeCell ref="AN40:AQ40"/>
    <mergeCell ref="AR40:AS40"/>
    <mergeCell ref="BC41:BH41"/>
    <mergeCell ref="AM40:AM41"/>
    <mergeCell ref="Q40:Q41"/>
    <mergeCell ref="X40:X41"/>
    <mergeCell ref="I40:I41"/>
    <mergeCell ref="J40:M40"/>
    <mergeCell ref="N40:O40"/>
    <mergeCell ref="G39:J39"/>
    <mergeCell ref="K39:N39"/>
    <mergeCell ref="V39:Y39"/>
    <mergeCell ref="Z39:AC39"/>
    <mergeCell ref="E42:H42"/>
    <mergeCell ref="I42:K42"/>
    <mergeCell ref="L42:O42"/>
    <mergeCell ref="AG41:AL41"/>
    <mergeCell ref="AN41:AS41"/>
    <mergeCell ref="Q42:S42"/>
    <mergeCell ref="AV19:AY19"/>
    <mergeCell ref="AZ19:BA19"/>
    <mergeCell ref="AV20:BA20"/>
    <mergeCell ref="Q25:R25"/>
    <mergeCell ref="S25:T25"/>
    <mergeCell ref="U25:W25"/>
    <mergeCell ref="Q26:W26"/>
    <mergeCell ref="X26:AD26"/>
    <mergeCell ref="Q39:T39"/>
    <mergeCell ref="AF22:AS23"/>
    <mergeCell ref="AU22:BH23"/>
    <mergeCell ref="AH25:AI25"/>
    <mergeCell ref="AJ25:AL25"/>
    <mergeCell ref="AM25:AS25"/>
    <mergeCell ref="AU25:AV25"/>
    <mergeCell ref="AW25:AX25"/>
    <mergeCell ref="AY25:BA25"/>
    <mergeCell ref="BB25:BH25"/>
    <mergeCell ref="AF39:AI39"/>
    <mergeCell ref="AK39:AN39"/>
    <mergeCell ref="AO39:AR39"/>
    <mergeCell ref="BE21:BH21"/>
    <mergeCell ref="BC20:BH20"/>
    <mergeCell ref="BC19:BF19"/>
    <mergeCell ref="E21:H21"/>
    <mergeCell ref="I21:K21"/>
    <mergeCell ref="L21:O21"/>
    <mergeCell ref="T21:W21"/>
    <mergeCell ref="X21:Z21"/>
    <mergeCell ref="AI21:AL21"/>
    <mergeCell ref="AM21:AO21"/>
    <mergeCell ref="C19:F19"/>
    <mergeCell ref="C20:H20"/>
    <mergeCell ref="B27:G27"/>
    <mergeCell ref="Q27:V27"/>
    <mergeCell ref="AF27:AK27"/>
    <mergeCell ref="AU27:AZ27"/>
    <mergeCell ref="Q19:Q20"/>
    <mergeCell ref="R19:U19"/>
    <mergeCell ref="V19:W19"/>
    <mergeCell ref="X19:X20"/>
    <mergeCell ref="Y19:AB19"/>
    <mergeCell ref="R20:W20"/>
    <mergeCell ref="Y20:AD20"/>
    <mergeCell ref="I19:I20"/>
    <mergeCell ref="J19:M19"/>
    <mergeCell ref="N19:O19"/>
    <mergeCell ref="J20:O20"/>
    <mergeCell ref="I26:O26"/>
    <mergeCell ref="B25:C25"/>
    <mergeCell ref="D25:E25"/>
    <mergeCell ref="F25:H25"/>
    <mergeCell ref="B26:H26"/>
    <mergeCell ref="I25:O25"/>
    <mergeCell ref="B22:O23"/>
    <mergeCell ref="Q22:AD23"/>
    <mergeCell ref="B21:D21"/>
    <mergeCell ref="B43:O44"/>
    <mergeCell ref="Q43:AD44"/>
    <mergeCell ref="AF43:AS44"/>
    <mergeCell ref="AU43:BH44"/>
    <mergeCell ref="C40:F40"/>
    <mergeCell ref="G40:H40"/>
    <mergeCell ref="R40:U40"/>
    <mergeCell ref="V40:W40"/>
    <mergeCell ref="C41:H41"/>
    <mergeCell ref="J41:O41"/>
    <mergeCell ref="R41:W41"/>
    <mergeCell ref="Y41:AD41"/>
    <mergeCell ref="Y40:AB40"/>
    <mergeCell ref="AC40:AD40"/>
    <mergeCell ref="AU40:AU41"/>
    <mergeCell ref="BB40:BB41"/>
    <mergeCell ref="AV41:BA41"/>
    <mergeCell ref="B40:B41"/>
    <mergeCell ref="T42:W42"/>
    <mergeCell ref="X42:Z42"/>
    <mergeCell ref="AA42:AD42"/>
    <mergeCell ref="BE42:BH42"/>
    <mergeCell ref="AF42:AH42"/>
    <mergeCell ref="AF40:AF41"/>
  </mergeCells>
  <phoneticPr fontId="1" type="noConversion"/>
  <conditionalFormatting sqref="A1:XFD3 A4:I4 P4:X4 AF4:AM4 AU4:BB4 AE4:AE23 AT4:AT23 BI4:XFD23 A5:AD5 AF5:AS5 AU5:BH5 H6:P6 W6:AD6 AL6:AS6 BA6:BH6 A6:B17 Q6:Q17 AF6:AF17 AU6:AU17 I7:P7 X7:AD7 AM7:AS7 BB7:BH7 H8:P17 W8:AD17 AL8:AS17 BA8:BH17 A18:AD18 AF18:AS18 AU18:BH18 A19:A23 P19:P23 A24:XFD24 B25:I25 P25:X25 AF25:AM25 AU25:BB25 A25:A44 AE25:AE44 AT25:AT44 BI25:XFD44 B26:AD26 AF26:AS26 AU26:BH26 H27:O27 W27:AD27 AL27:AS27 BA27:BH27 B27:B38 P27:Q38 AF27:AF38 AU27:AU38 I28:O28 X28:AD28 AM28:AS28 BB28:BH28 H29:O38 W29:AD38 AL29:AS38 BA29:BH38 B39:AD39 AF39:AS39 AU39:BH39 A45:XFD1048576 P40:P44">
    <cfRule type="containsText" dxfId="572" priority="12251" operator="containsText" text="中">
      <formula>NOT(ISERROR(SEARCH("中",A1)))</formula>
    </cfRule>
  </conditionalFormatting>
  <conditionalFormatting sqref="A1:XFD3 A4:I4 P4:X4 AF4:AM4 AU4:BB4 AE4:AE23 AT4:AT23 BI4:XFD23 A5:AD5 AF5:AS5 AU5:BH5 H6:P6 W6:AD6 AL6:AS6 BA6:BH6 A6:B17 Q6:Q17 AF6:AF17 AU6:AU17 I7:P7 X7:AD7 AM7:AS7 BB7:BH7 H8:P17 W8:AD17 AL8:AS17 BA8:BH17 A18:AD18 AF18:AS18 AU18:BH18 A19:A23 P19:P23 A24:XFD24 B25:I25 P25:X25 AF25:AM25 AU25:BB25 A25:A44 AE25:AE44 AT25:AT44 BI25:XFD44 B26:AD26 AF26:AS26 AU26:BH26 H27:O27 W27:AD27 AL27:AS27 BA27:BH27 B27:B38 P27:Q38 AF27:AF38 AU27:AU38 I28:O28 X28:AD28 AM28:AS28 BB28:BH28 H29:O38 W29:AD38 AL29:AS38 BA29:BH38 B39:AD39 AF39:AS39 AU39:BH39 P40:P44 A45:XFD1048576">
    <cfRule type="containsText" dxfId="571" priority="12252" operator="containsText" text="小">
      <formula>NOT(ISERROR(SEARCH("小",A1)))</formula>
    </cfRule>
    <cfRule type="containsText" dxfId="570" priority="12254" operator="containsText" text="大">
      <formula>NOT(ISERROR(SEARCH("大",A1)))</formula>
    </cfRule>
  </conditionalFormatting>
  <conditionalFormatting sqref="A1:XFD3 A4:I4 P4:X4 AF4:AM4 AU4:BB4 AE4:AE23 AT4:AT23 BI4:XFD23 A5:AD5 AF5:AS5 AU5:BH5 H6:P17 W6:AD17 AL6:AS17 BA6:BH17 A6:F18 Q6:U18 AF6:AJ18 AU6:AY18 A19:A23 P19:P23 A24:XFD24 B25:I25 P25:X25 AF25:AM25 AU25:BB25 A25:A44 AE25:AE44 AT25:AT44 BI25:XFD44 B26:AD26 AF26:AS26 AU26:BH26 H27:P38 W27:AD38 AL27:AS38 BA27:BH38 B27:F39 Q27:U39 AF27:AJ39 AU27:AY39 A45:XFD9534">
    <cfRule type="containsText" dxfId="569" priority="12249" operator="containsText" text="Event">
      <formula>NOT(ISERROR(SEARCH("Event",A1)))</formula>
    </cfRule>
    <cfRule type="containsText" dxfId="568" priority="12242" operator="containsText" text="파랑">
      <formula>NOT(ISERROR(SEARCH("파랑",A1)))</formula>
    </cfRule>
    <cfRule type="containsText" dxfId="567" priority="12243" operator="containsText" text="노랑">
      <formula>NOT(ISERROR(SEARCH("노랑",A1)))</formula>
    </cfRule>
    <cfRule type="containsText" dxfId="566" priority="12244" operator="containsText" text="보라">
      <formula>NOT(ISERROR(SEARCH("보라",A1)))</formula>
    </cfRule>
    <cfRule type="beginsWith" dxfId="565" priority="12245" operator="beginsWith" text="New">
      <formula>LEFT(A1,LEN("New"))="New"</formula>
    </cfRule>
    <cfRule type="containsText" dxfId="564" priority="12246" operator="containsText" text="Hot">
      <formula>NOT(ISERROR(SEARCH("Hot",A1)))</formula>
    </cfRule>
    <cfRule type="beginsWith" dxfId="563" priority="12247" operator="beginsWith" text="Step">
      <formula>LEFT(A1,LEN("Step"))="Step"</formula>
    </cfRule>
    <cfRule type="beginsWith" dxfId="562" priority="12248" operator="beginsWith" text="Best">
      <formula>LEFT(A1,LEN("Best"))="Best"</formula>
    </cfRule>
    <cfRule type="containsText" dxfId="561" priority="12250" operator="containsText" text="Free">
      <formula>NOT(ISERROR(SEARCH("Free",A1)))</formula>
    </cfRule>
  </conditionalFormatting>
  <conditionalFormatting sqref="B21 E21">
    <cfRule type="containsText" dxfId="560" priority="12141" operator="containsText" text="노랑">
      <formula>NOT(ISERROR(SEARCH("노랑",B21)))</formula>
    </cfRule>
    <cfRule type="containsText" dxfId="559" priority="12140" operator="containsText" text="파랑">
      <formula>NOT(ISERROR(SEARCH("파랑",B21)))</formula>
    </cfRule>
    <cfRule type="containsText" dxfId="558" priority="12144" operator="containsText" text="Hot">
      <formula>NOT(ISERROR(SEARCH("Hot",B21)))</formula>
    </cfRule>
    <cfRule type="containsText" dxfId="557" priority="12151" operator="containsText" text="大">
      <formula>NOT(ISERROR(SEARCH("大",B21)))</formula>
    </cfRule>
    <cfRule type="containsText" dxfId="556" priority="12150" operator="containsText" text="小">
      <formula>NOT(ISERROR(SEARCH("小",B21)))</formula>
    </cfRule>
    <cfRule type="containsText" dxfId="555" priority="12149" operator="containsText" text="中">
      <formula>NOT(ISERROR(SEARCH("中",B21)))</formula>
    </cfRule>
    <cfRule type="containsText" dxfId="554" priority="12148" operator="containsText" text="Free">
      <formula>NOT(ISERROR(SEARCH("Free",B21)))</formula>
    </cfRule>
    <cfRule type="containsText" dxfId="553" priority="12147" operator="containsText" text="Event">
      <formula>NOT(ISERROR(SEARCH("Event",B21)))</formula>
    </cfRule>
    <cfRule type="beginsWith" dxfId="552" priority="12146" operator="beginsWith" text="Best">
      <formula>LEFT(B21,LEN("Best"))="Best"</formula>
    </cfRule>
    <cfRule type="beginsWith" dxfId="551" priority="12145" operator="beginsWith" text="Step">
      <formula>LEFT(B21,LEN("Step"))="Step"</formula>
    </cfRule>
    <cfRule type="beginsWith" dxfId="550" priority="12143" operator="beginsWith" text="New">
      <formula>LEFT(B21,LEN("New"))="New"</formula>
    </cfRule>
    <cfRule type="containsText" dxfId="549" priority="12142" operator="containsText" text="보라">
      <formula>NOT(ISERROR(SEARCH("보라",B21)))</formula>
    </cfRule>
  </conditionalFormatting>
  <conditionalFormatting sqref="B42 E42">
    <cfRule type="containsText" dxfId="548" priority="313" operator="containsText" text="中">
      <formula>NOT(ISERROR(SEARCH("中",B42)))</formula>
    </cfRule>
    <cfRule type="containsText" dxfId="547" priority="314" operator="containsText" text="小">
      <formula>NOT(ISERROR(SEARCH("小",B42)))</formula>
    </cfRule>
    <cfRule type="containsText" dxfId="546" priority="315" operator="containsText" text="大">
      <formula>NOT(ISERROR(SEARCH("大",B42)))</formula>
    </cfRule>
    <cfRule type="containsText" dxfId="545" priority="312" operator="containsText" text="Free">
      <formula>NOT(ISERROR(SEARCH("Free",B42)))</formula>
    </cfRule>
    <cfRule type="containsText" dxfId="544" priority="311" operator="containsText" text="Event">
      <formula>NOT(ISERROR(SEARCH("Event",B42)))</formula>
    </cfRule>
    <cfRule type="beginsWith" dxfId="543" priority="310" operator="beginsWith" text="Best">
      <formula>LEFT(B42,LEN("Best"))="Best"</formula>
    </cfRule>
    <cfRule type="beginsWith" dxfId="542" priority="309" operator="beginsWith" text="Step">
      <formula>LEFT(B42,LEN("Step"))="Step"</formula>
    </cfRule>
    <cfRule type="containsText" dxfId="541" priority="308" operator="containsText" text="Hot">
      <formula>NOT(ISERROR(SEARCH("Hot",B42)))</formula>
    </cfRule>
    <cfRule type="beginsWith" dxfId="540" priority="307" operator="beginsWith" text="New">
      <formula>LEFT(B42,LEN("New"))="New"</formula>
    </cfRule>
    <cfRule type="containsText" dxfId="539" priority="306" operator="containsText" text="보라">
      <formula>NOT(ISERROR(SEARCH("보라",B42)))</formula>
    </cfRule>
    <cfRule type="containsText" dxfId="538" priority="305" operator="containsText" text="노랑">
      <formula>NOT(ISERROR(SEARCH("노랑",B42)))</formula>
    </cfRule>
    <cfRule type="containsText" dxfId="537" priority="304" operator="containsText" text="파랑">
      <formula>NOT(ISERROR(SEARCH("파랑",B42)))</formula>
    </cfRule>
  </conditionalFormatting>
  <conditionalFormatting sqref="B19:C19">
    <cfRule type="containsText" dxfId="536" priority="12189" operator="containsText" text="노랑">
      <formula>NOT(ISERROR(SEARCH("노랑",B19)))</formula>
    </cfRule>
    <cfRule type="containsText" dxfId="535" priority="12198" operator="containsText" text="小">
      <formula>NOT(ISERROR(SEARCH("小",B19)))</formula>
    </cfRule>
    <cfRule type="containsText" dxfId="534" priority="12199" operator="containsText" text="大">
      <formula>NOT(ISERROR(SEARCH("大",B19)))</formula>
    </cfRule>
    <cfRule type="containsText" dxfId="533" priority="12188" operator="containsText" text="파랑">
      <formula>NOT(ISERROR(SEARCH("파랑",B19)))</formula>
    </cfRule>
    <cfRule type="beginsWith" dxfId="532" priority="12193" operator="beginsWith" text="Step">
      <formula>LEFT(B19,LEN("Step"))="Step"</formula>
    </cfRule>
    <cfRule type="beginsWith" dxfId="531" priority="12194" operator="beginsWith" text="Best">
      <formula>LEFT(B19,LEN("Best"))="Best"</formula>
    </cfRule>
    <cfRule type="containsText" dxfId="530" priority="12195" operator="containsText" text="Event">
      <formula>NOT(ISERROR(SEARCH("Event",B19)))</formula>
    </cfRule>
    <cfRule type="containsText" dxfId="529" priority="12197" operator="containsText" text="中">
      <formula>NOT(ISERROR(SEARCH("中",B19)))</formula>
    </cfRule>
    <cfRule type="containsText" dxfId="528" priority="12196" operator="containsText" text="Free">
      <formula>NOT(ISERROR(SEARCH("Free",B19)))</formula>
    </cfRule>
    <cfRule type="containsText" dxfId="527" priority="12192" operator="containsText" text="Hot">
      <formula>NOT(ISERROR(SEARCH("Hot",B19)))</formula>
    </cfRule>
    <cfRule type="beginsWith" dxfId="526" priority="12191" operator="beginsWith" text="New">
      <formula>LEFT(B19,LEN("New"))="New"</formula>
    </cfRule>
    <cfRule type="containsText" dxfId="525" priority="12190" operator="containsText" text="보라">
      <formula>NOT(ISERROR(SEARCH("보라",B19)))</formula>
    </cfRule>
  </conditionalFormatting>
  <conditionalFormatting sqref="B40:C40">
    <cfRule type="beginsWith" dxfId="524" priority="346" operator="beginsWith" text="Best">
      <formula>LEFT(B40,LEN("Best"))="Best"</formula>
    </cfRule>
    <cfRule type="containsText" dxfId="523" priority="348" operator="containsText" text="Free">
      <formula>NOT(ISERROR(SEARCH("Free",B40)))</formula>
    </cfRule>
    <cfRule type="containsText" dxfId="522" priority="349" operator="containsText" text="中">
      <formula>NOT(ISERROR(SEARCH("中",B40)))</formula>
    </cfRule>
    <cfRule type="containsText" dxfId="521" priority="350" operator="containsText" text="小">
      <formula>NOT(ISERROR(SEARCH("小",B40)))</formula>
    </cfRule>
    <cfRule type="containsText" dxfId="520" priority="342" operator="containsText" text="보라">
      <formula>NOT(ISERROR(SEARCH("보라",B40)))</formula>
    </cfRule>
    <cfRule type="containsText" dxfId="519" priority="340" operator="containsText" text="파랑">
      <formula>NOT(ISERROR(SEARCH("파랑",B40)))</formula>
    </cfRule>
    <cfRule type="containsText" dxfId="518" priority="341" operator="containsText" text="노랑">
      <formula>NOT(ISERROR(SEARCH("노랑",B40)))</formula>
    </cfRule>
    <cfRule type="containsText" dxfId="517" priority="347" operator="containsText" text="Event">
      <formula>NOT(ISERROR(SEARCH("Event",B40)))</formula>
    </cfRule>
    <cfRule type="beginsWith" dxfId="516" priority="343" operator="beginsWith" text="New">
      <formula>LEFT(B40,LEN("New"))="New"</formula>
    </cfRule>
    <cfRule type="containsText" dxfId="515" priority="344" operator="containsText" text="Hot">
      <formula>NOT(ISERROR(SEARCH("Hot",B40)))</formula>
    </cfRule>
    <cfRule type="beginsWith" dxfId="514" priority="345" operator="beginsWith" text="Step">
      <formula>LEFT(B40,LEN("Step"))="Step"</formula>
    </cfRule>
    <cfRule type="containsText" dxfId="513" priority="351" operator="containsText" text="大">
      <formula>NOT(ISERROR(SEARCH("大",B40)))</formula>
    </cfRule>
  </conditionalFormatting>
  <conditionalFormatting sqref="G39:O39">
    <cfRule type="containsText" dxfId="512" priority="360" operator="containsText" text="Free">
      <formula>NOT(ISERROR(SEARCH("Free",G39)))</formula>
    </cfRule>
    <cfRule type="beginsWith" dxfId="511" priority="355" operator="beginsWith" text="New">
      <formula>LEFT(G39,LEN("New"))="New"</formula>
    </cfRule>
    <cfRule type="containsText" dxfId="510" priority="352" operator="containsText" text="파랑">
      <formula>NOT(ISERROR(SEARCH("파랑",G39)))</formula>
    </cfRule>
    <cfRule type="containsText" dxfId="509" priority="353" operator="containsText" text="노랑">
      <formula>NOT(ISERROR(SEARCH("노랑",G39)))</formula>
    </cfRule>
    <cfRule type="containsText" dxfId="508" priority="354" operator="containsText" text="보라">
      <formula>NOT(ISERROR(SEARCH("보라",G39)))</formula>
    </cfRule>
    <cfRule type="containsText" dxfId="507" priority="356" operator="containsText" text="Hot">
      <formula>NOT(ISERROR(SEARCH("Hot",G39)))</formula>
    </cfRule>
    <cfRule type="beginsWith" dxfId="506" priority="357" operator="beginsWith" text="Step">
      <formula>LEFT(G39,LEN("Step"))="Step"</formula>
    </cfRule>
    <cfRule type="beginsWith" dxfId="505" priority="358" operator="beginsWith" text="Best">
      <formula>LEFT(G39,LEN("Best"))="Best"</formula>
    </cfRule>
    <cfRule type="containsText" dxfId="504" priority="359" operator="containsText" text="Event">
      <formula>NOT(ISERROR(SEARCH("Event",G39)))</formula>
    </cfRule>
  </conditionalFormatting>
  <conditionalFormatting sqref="G18:P18">
    <cfRule type="containsText" dxfId="503" priority="12216" operator="containsText" text="Hot">
      <formula>NOT(ISERROR(SEARCH("Hot",G18)))</formula>
    </cfRule>
    <cfRule type="beginsWith" dxfId="502" priority="12215" operator="beginsWith" text="New">
      <formula>LEFT(G18,LEN("New"))="New"</formula>
    </cfRule>
    <cfRule type="containsText" dxfId="501" priority="12214" operator="containsText" text="보라">
      <formula>NOT(ISERROR(SEARCH("보라",G18)))</formula>
    </cfRule>
    <cfRule type="containsText" dxfId="500" priority="12213" operator="containsText" text="노랑">
      <formula>NOT(ISERROR(SEARCH("노랑",G18)))</formula>
    </cfRule>
    <cfRule type="beginsWith" dxfId="499" priority="12217" operator="beginsWith" text="Step">
      <formula>LEFT(G18,LEN("Step"))="Step"</formula>
    </cfRule>
    <cfRule type="beginsWith" dxfId="498" priority="12218" operator="beginsWith" text="Best">
      <formula>LEFT(G18,LEN("Best"))="Best"</formula>
    </cfRule>
    <cfRule type="containsText" dxfId="497" priority="12219" operator="containsText" text="Event">
      <formula>NOT(ISERROR(SEARCH("Event",G18)))</formula>
    </cfRule>
    <cfRule type="containsText" dxfId="496" priority="12220" operator="containsText" text="Free">
      <formula>NOT(ISERROR(SEARCH("Free",G18)))</formula>
    </cfRule>
    <cfRule type="containsText" dxfId="495" priority="12212" operator="containsText" text="파랑">
      <formula>NOT(ISERROR(SEARCH("파랑",G18)))</formula>
    </cfRule>
  </conditionalFormatting>
  <conditionalFormatting sqref="I21 L21">
    <cfRule type="containsText" dxfId="494" priority="12116" operator="containsText" text="파랑">
      <formula>NOT(ISERROR(SEARCH("파랑",I21)))</formula>
    </cfRule>
    <cfRule type="containsText" dxfId="493" priority="12117" operator="containsText" text="노랑">
      <formula>NOT(ISERROR(SEARCH("노랑",I21)))</formula>
    </cfRule>
    <cfRule type="containsText" dxfId="492" priority="12118" operator="containsText" text="보라">
      <formula>NOT(ISERROR(SEARCH("보라",I21)))</formula>
    </cfRule>
    <cfRule type="beginsWith" dxfId="491" priority="12119" operator="beginsWith" text="New">
      <formula>LEFT(I21,LEN("New"))="New"</formula>
    </cfRule>
    <cfRule type="containsText" dxfId="490" priority="12125" operator="containsText" text="中">
      <formula>NOT(ISERROR(SEARCH("中",I21)))</formula>
    </cfRule>
    <cfRule type="containsText" dxfId="489" priority="12120" operator="containsText" text="Hot">
      <formula>NOT(ISERROR(SEARCH("Hot",I21)))</formula>
    </cfRule>
    <cfRule type="beginsWith" dxfId="488" priority="12121" operator="beginsWith" text="Step">
      <formula>LEFT(I21,LEN("Step"))="Step"</formula>
    </cfRule>
    <cfRule type="beginsWith" dxfId="487" priority="12122" operator="beginsWith" text="Best">
      <formula>LEFT(I21,LEN("Best"))="Best"</formula>
    </cfRule>
    <cfRule type="containsText" dxfId="486" priority="12124" operator="containsText" text="Free">
      <formula>NOT(ISERROR(SEARCH("Free",I21)))</formula>
    </cfRule>
    <cfRule type="containsText" dxfId="485" priority="12123" operator="containsText" text="Event">
      <formula>NOT(ISERROR(SEARCH("Event",I21)))</formula>
    </cfRule>
    <cfRule type="containsText" dxfId="484" priority="12126" operator="containsText" text="小">
      <formula>NOT(ISERROR(SEARCH("小",I21)))</formula>
    </cfRule>
    <cfRule type="containsText" dxfId="483" priority="12127" operator="containsText" text="大">
      <formula>NOT(ISERROR(SEARCH("大",I21)))</formula>
    </cfRule>
  </conditionalFormatting>
  <conditionalFormatting sqref="I42 L42">
    <cfRule type="beginsWith" dxfId="482" priority="298" operator="beginsWith" text="Best">
      <formula>LEFT(I42,LEN("Best"))="Best"</formula>
    </cfRule>
    <cfRule type="containsText" dxfId="481" priority="300" operator="containsText" text="Free">
      <formula>NOT(ISERROR(SEARCH("Free",I42)))</formula>
    </cfRule>
    <cfRule type="containsText" dxfId="480" priority="302" operator="containsText" text="小">
      <formula>NOT(ISERROR(SEARCH("小",I42)))</formula>
    </cfRule>
    <cfRule type="containsText" dxfId="479" priority="303" operator="containsText" text="大">
      <formula>NOT(ISERROR(SEARCH("大",I42)))</formula>
    </cfRule>
    <cfRule type="containsText" dxfId="478" priority="299" operator="containsText" text="Event">
      <formula>NOT(ISERROR(SEARCH("Event",I42)))</formula>
    </cfRule>
    <cfRule type="containsText" dxfId="477" priority="293" operator="containsText" text="노랑">
      <formula>NOT(ISERROR(SEARCH("노랑",I42)))</formula>
    </cfRule>
    <cfRule type="containsText" dxfId="476" priority="301" operator="containsText" text="中">
      <formula>NOT(ISERROR(SEARCH("中",I42)))</formula>
    </cfRule>
    <cfRule type="containsText" dxfId="475" priority="294" operator="containsText" text="보라">
      <formula>NOT(ISERROR(SEARCH("보라",I42)))</formula>
    </cfRule>
    <cfRule type="beginsWith" dxfId="474" priority="295" operator="beginsWith" text="New">
      <formula>LEFT(I42,LEN("New"))="New"</formula>
    </cfRule>
    <cfRule type="containsText" dxfId="473" priority="296" operator="containsText" text="Hot">
      <formula>NOT(ISERROR(SEARCH("Hot",I42)))</formula>
    </cfRule>
    <cfRule type="beginsWith" dxfId="472" priority="297" operator="beginsWith" text="Step">
      <formula>LEFT(I42,LEN("Step"))="Step"</formula>
    </cfRule>
    <cfRule type="containsText" dxfId="471" priority="292" operator="containsText" text="파랑">
      <formula>NOT(ISERROR(SEARCH("파랑",I42)))</formula>
    </cfRule>
  </conditionalFormatting>
  <conditionalFormatting sqref="I19:J19">
    <cfRule type="containsText" dxfId="470" priority="12175" operator="containsText" text="大">
      <formula>NOT(ISERROR(SEARCH("大",I19)))</formula>
    </cfRule>
    <cfRule type="containsText" dxfId="469" priority="12174" operator="containsText" text="小">
      <formula>NOT(ISERROR(SEARCH("小",I19)))</formula>
    </cfRule>
    <cfRule type="containsText" dxfId="468" priority="12173" operator="containsText" text="中">
      <formula>NOT(ISERROR(SEARCH("中",I19)))</formula>
    </cfRule>
    <cfRule type="containsText" dxfId="467" priority="12172" operator="containsText" text="Free">
      <formula>NOT(ISERROR(SEARCH("Free",I19)))</formula>
    </cfRule>
    <cfRule type="containsText" dxfId="466" priority="12171" operator="containsText" text="Event">
      <formula>NOT(ISERROR(SEARCH("Event",I19)))</formula>
    </cfRule>
    <cfRule type="beginsWith" dxfId="465" priority="12170" operator="beginsWith" text="Best">
      <formula>LEFT(I19,LEN("Best"))="Best"</formula>
    </cfRule>
    <cfRule type="beginsWith" dxfId="464" priority="12169" operator="beginsWith" text="Step">
      <formula>LEFT(I19,LEN("Step"))="Step"</formula>
    </cfRule>
    <cfRule type="containsText" dxfId="463" priority="12168" operator="containsText" text="Hot">
      <formula>NOT(ISERROR(SEARCH("Hot",I19)))</formula>
    </cfRule>
    <cfRule type="beginsWith" dxfId="462" priority="12167" operator="beginsWith" text="New">
      <formula>LEFT(I19,LEN("New"))="New"</formula>
    </cfRule>
    <cfRule type="containsText" dxfId="461" priority="12166" operator="containsText" text="보라">
      <formula>NOT(ISERROR(SEARCH("보라",I19)))</formula>
    </cfRule>
    <cfRule type="containsText" dxfId="460" priority="12165" operator="containsText" text="노랑">
      <formula>NOT(ISERROR(SEARCH("노랑",I19)))</formula>
    </cfRule>
    <cfRule type="containsText" dxfId="459" priority="12164" operator="containsText" text="파랑">
      <formula>NOT(ISERROR(SEARCH("파랑",I19)))</formula>
    </cfRule>
  </conditionalFormatting>
  <conditionalFormatting sqref="I40:J40">
    <cfRule type="containsText" dxfId="458" priority="12" operator="containsText" text="大">
      <formula>NOT(ISERROR(SEARCH("大",I40)))</formula>
    </cfRule>
    <cfRule type="beginsWith" dxfId="457" priority="7" operator="beginsWith" text="Best">
      <formula>LEFT(I40,LEN("Best"))="Best"</formula>
    </cfRule>
    <cfRule type="beginsWith" dxfId="456" priority="6" operator="beginsWith" text="Step">
      <formula>LEFT(I40,LEN("Step"))="Step"</formula>
    </cfRule>
    <cfRule type="containsText" dxfId="455" priority="1" operator="containsText" text="파랑">
      <formula>NOT(ISERROR(SEARCH("파랑",I40)))</formula>
    </cfRule>
    <cfRule type="beginsWith" dxfId="454" priority="4" operator="beginsWith" text="New">
      <formula>LEFT(I40,LEN("New"))="New"</formula>
    </cfRule>
    <cfRule type="containsText" dxfId="453" priority="3" operator="containsText" text="보라">
      <formula>NOT(ISERROR(SEARCH("보라",I40)))</formula>
    </cfRule>
    <cfRule type="containsText" dxfId="452" priority="2" operator="containsText" text="노랑">
      <formula>NOT(ISERROR(SEARCH("노랑",I40)))</formula>
    </cfRule>
    <cfRule type="containsText" dxfId="451" priority="5" operator="containsText" text="Hot">
      <formula>NOT(ISERROR(SEARCH("Hot",I40)))</formula>
    </cfRule>
    <cfRule type="containsText" dxfId="450" priority="11" operator="containsText" text="小">
      <formula>NOT(ISERROR(SEARCH("小",I40)))</formula>
    </cfRule>
    <cfRule type="containsText" dxfId="449" priority="10" operator="containsText" text="中">
      <formula>NOT(ISERROR(SEARCH("中",I40)))</formula>
    </cfRule>
    <cfRule type="containsText" dxfId="448" priority="9" operator="containsText" text="Free">
      <formula>NOT(ISERROR(SEARCH("Free",I40)))</formula>
    </cfRule>
    <cfRule type="containsText" dxfId="447" priority="8" operator="containsText" text="Event">
      <formula>NOT(ISERROR(SEARCH("Event",I40)))</formula>
    </cfRule>
  </conditionalFormatting>
  <conditionalFormatting sqref="N19">
    <cfRule type="beginsWith" dxfId="446" priority="12158" operator="beginsWith" text="Best">
      <formula>LEFT(N19,LEN("Best"))="Best"</formula>
    </cfRule>
    <cfRule type="beginsWith" dxfId="445" priority="12157" operator="beginsWith" text="Step">
      <formula>LEFT(N19,LEN("Step"))="Step"</formula>
    </cfRule>
    <cfRule type="containsText" dxfId="444" priority="12156" operator="containsText" text="Hot">
      <formula>NOT(ISERROR(SEARCH("Hot",N19)))</formula>
    </cfRule>
    <cfRule type="beginsWith" dxfId="443" priority="12155" operator="beginsWith" text="New">
      <formula>LEFT(N19,LEN("New"))="New"</formula>
    </cfRule>
    <cfRule type="containsText" dxfId="442" priority="12152" operator="containsText" text="파랑">
      <formula>NOT(ISERROR(SEARCH("파랑",N19)))</formula>
    </cfRule>
    <cfRule type="containsText" dxfId="441" priority="12153" operator="containsText" text="노랑">
      <formula>NOT(ISERROR(SEARCH("노랑",N19)))</formula>
    </cfRule>
    <cfRule type="containsText" dxfId="440" priority="12154" operator="containsText" text="보라">
      <formula>NOT(ISERROR(SEARCH("보라",N19)))</formula>
    </cfRule>
    <cfRule type="containsText" dxfId="439" priority="12161" operator="containsText" text="中">
      <formula>NOT(ISERROR(SEARCH("中",N19)))</formula>
    </cfRule>
    <cfRule type="containsText" dxfId="438" priority="12163" operator="containsText" text="大">
      <formula>NOT(ISERROR(SEARCH("大",N19)))</formula>
    </cfRule>
    <cfRule type="containsText" dxfId="437" priority="12162" operator="containsText" text="小">
      <formula>NOT(ISERROR(SEARCH("小",N19)))</formula>
    </cfRule>
    <cfRule type="containsText" dxfId="436" priority="12160" operator="containsText" text="Free">
      <formula>NOT(ISERROR(SEARCH("Free",N19)))</formula>
    </cfRule>
    <cfRule type="containsText" dxfId="435" priority="12159" operator="containsText" text="Event">
      <formula>NOT(ISERROR(SEARCH("Event",N19)))</formula>
    </cfRule>
  </conditionalFormatting>
  <conditionalFormatting sqref="N40">
    <cfRule type="containsText" dxfId="434" priority="325" operator="containsText" text="中">
      <formula>NOT(ISERROR(SEARCH("中",N40)))</formula>
    </cfRule>
    <cfRule type="beginsWith" dxfId="433" priority="322" operator="beginsWith" text="Best">
      <formula>LEFT(N40,LEN("Best"))="Best"</formula>
    </cfRule>
    <cfRule type="containsText" dxfId="432" priority="327" operator="containsText" text="大">
      <formula>NOT(ISERROR(SEARCH("大",N40)))</formula>
    </cfRule>
    <cfRule type="containsText" dxfId="431" priority="326" operator="containsText" text="小">
      <formula>NOT(ISERROR(SEARCH("小",N40)))</formula>
    </cfRule>
    <cfRule type="beginsWith" dxfId="430" priority="321" operator="beginsWith" text="Step">
      <formula>LEFT(N40,LEN("Step"))="Step"</formula>
    </cfRule>
    <cfRule type="containsText" dxfId="429" priority="320" operator="containsText" text="Hot">
      <formula>NOT(ISERROR(SEARCH("Hot",N40)))</formula>
    </cfRule>
    <cfRule type="beginsWith" dxfId="428" priority="319" operator="beginsWith" text="New">
      <formula>LEFT(N40,LEN("New"))="New"</formula>
    </cfRule>
    <cfRule type="containsText" dxfId="427" priority="324" operator="containsText" text="Free">
      <formula>NOT(ISERROR(SEARCH("Free",N40)))</formula>
    </cfRule>
    <cfRule type="containsText" dxfId="426" priority="318" operator="containsText" text="보라">
      <formula>NOT(ISERROR(SEARCH("보라",N40)))</formula>
    </cfRule>
    <cfRule type="containsText" dxfId="425" priority="317" operator="containsText" text="노랑">
      <formula>NOT(ISERROR(SEARCH("노랑",N40)))</formula>
    </cfRule>
    <cfRule type="containsText" dxfId="424" priority="323" operator="containsText" text="Event">
      <formula>NOT(ISERROR(SEARCH("Event",N40)))</formula>
    </cfRule>
    <cfRule type="containsText" dxfId="423" priority="316" operator="containsText" text="파랑">
      <formula>NOT(ISERROR(SEARCH("파랑",N40)))</formula>
    </cfRule>
  </conditionalFormatting>
  <conditionalFormatting sqref="P39:P44">
    <cfRule type="beginsWith" dxfId="422" priority="3707" operator="beginsWith" text="Step">
      <formula>LEFT(P39,LEN("Step"))="Step"</formula>
    </cfRule>
    <cfRule type="beginsWith" dxfId="421" priority="3708" operator="beginsWith" text="Best">
      <formula>LEFT(P39,LEN("Best"))="Best"</formula>
    </cfRule>
    <cfRule type="containsText" dxfId="420" priority="3709" operator="containsText" text="Event">
      <formula>NOT(ISERROR(SEARCH("Event",P39)))</formula>
    </cfRule>
    <cfRule type="containsText" dxfId="419" priority="3710" operator="containsText" text="Free">
      <formula>NOT(ISERROR(SEARCH("Free",P39)))</formula>
    </cfRule>
    <cfRule type="containsText" dxfId="418" priority="3706" operator="containsText" text="Hot">
      <formula>NOT(ISERROR(SEARCH("Hot",P39)))</formula>
    </cfRule>
    <cfRule type="containsText" dxfId="417" priority="3702" operator="containsText" text="파랑">
      <formula>NOT(ISERROR(SEARCH("파랑",P39)))</formula>
    </cfRule>
    <cfRule type="containsText" dxfId="416" priority="3703" operator="containsText" text="노랑">
      <formula>NOT(ISERROR(SEARCH("노랑",P39)))</formula>
    </cfRule>
    <cfRule type="containsText" dxfId="415" priority="3704" operator="containsText" text="보라">
      <formula>NOT(ISERROR(SEARCH("보라",P39)))</formula>
    </cfRule>
    <cfRule type="beginsWith" dxfId="414" priority="3705" operator="beginsWith" text="New">
      <formula>LEFT(P39,LEN("New"))="New"</formula>
    </cfRule>
  </conditionalFormatting>
  <conditionalFormatting sqref="Q21 T21">
    <cfRule type="containsText" dxfId="413" priority="515" operator="containsText" text="Hot">
      <formula>NOT(ISERROR(SEARCH("Hot",Q21)))</formula>
    </cfRule>
    <cfRule type="beginsWith" dxfId="412" priority="517" operator="beginsWith" text="Best">
      <formula>LEFT(Q21,LEN("Best"))="Best"</formula>
    </cfRule>
    <cfRule type="containsText" dxfId="411" priority="519" operator="containsText" text="Free">
      <formula>NOT(ISERROR(SEARCH("Free",Q21)))</formula>
    </cfRule>
    <cfRule type="beginsWith" dxfId="410" priority="516" operator="beginsWith" text="Step">
      <formula>LEFT(Q21,LEN("Step"))="Step"</formula>
    </cfRule>
    <cfRule type="containsText" dxfId="409" priority="520" operator="containsText" text="中">
      <formula>NOT(ISERROR(SEARCH("中",Q21)))</formula>
    </cfRule>
    <cfRule type="containsText" dxfId="408" priority="521" operator="containsText" text="小">
      <formula>NOT(ISERROR(SEARCH("小",Q21)))</formula>
    </cfRule>
    <cfRule type="containsText" dxfId="407" priority="511" operator="containsText" text="파랑">
      <formula>NOT(ISERROR(SEARCH("파랑",Q21)))</formula>
    </cfRule>
    <cfRule type="containsText" dxfId="406" priority="512" operator="containsText" text="노랑">
      <formula>NOT(ISERROR(SEARCH("노랑",Q21)))</formula>
    </cfRule>
    <cfRule type="beginsWith" dxfId="405" priority="514" operator="beginsWith" text="New">
      <formula>LEFT(Q21,LEN("New"))="New"</formula>
    </cfRule>
    <cfRule type="containsText" dxfId="404" priority="513" operator="containsText" text="보라">
      <formula>NOT(ISERROR(SEARCH("보라",Q21)))</formula>
    </cfRule>
    <cfRule type="containsText" dxfId="403" priority="518" operator="containsText" text="Event">
      <formula>NOT(ISERROR(SEARCH("Event",Q21)))</formula>
    </cfRule>
    <cfRule type="containsText" dxfId="402" priority="522" operator="containsText" text="大">
      <formula>NOT(ISERROR(SEARCH("大",Q21)))</formula>
    </cfRule>
  </conditionalFormatting>
  <conditionalFormatting sqref="Q42 T42">
    <cfRule type="containsText" dxfId="401" priority="239" operator="containsText" text="Hot">
      <formula>NOT(ISERROR(SEARCH("Hot",Q42)))</formula>
    </cfRule>
    <cfRule type="beginsWith" dxfId="400" priority="241" operator="beginsWith" text="Best">
      <formula>LEFT(Q42,LEN("Best"))="Best"</formula>
    </cfRule>
    <cfRule type="containsText" dxfId="399" priority="242" operator="containsText" text="Event">
      <formula>NOT(ISERROR(SEARCH("Event",Q42)))</formula>
    </cfRule>
    <cfRule type="containsText" dxfId="398" priority="243" operator="containsText" text="Free">
      <formula>NOT(ISERROR(SEARCH("Free",Q42)))</formula>
    </cfRule>
    <cfRule type="containsText" dxfId="397" priority="244" operator="containsText" text="中">
      <formula>NOT(ISERROR(SEARCH("中",Q42)))</formula>
    </cfRule>
    <cfRule type="containsText" dxfId="396" priority="245" operator="containsText" text="小">
      <formula>NOT(ISERROR(SEARCH("小",Q42)))</formula>
    </cfRule>
    <cfRule type="containsText" dxfId="395" priority="246" operator="containsText" text="大">
      <formula>NOT(ISERROR(SEARCH("大",Q42)))</formula>
    </cfRule>
    <cfRule type="beginsWith" dxfId="394" priority="240" operator="beginsWith" text="Step">
      <formula>LEFT(Q42,LEN("Step"))="Step"</formula>
    </cfRule>
    <cfRule type="containsText" dxfId="393" priority="235" operator="containsText" text="파랑">
      <formula>NOT(ISERROR(SEARCH("파랑",Q42)))</formula>
    </cfRule>
    <cfRule type="containsText" dxfId="392" priority="236" operator="containsText" text="노랑">
      <formula>NOT(ISERROR(SEARCH("노랑",Q42)))</formula>
    </cfRule>
    <cfRule type="containsText" dxfId="391" priority="237" operator="containsText" text="보라">
      <formula>NOT(ISERROR(SEARCH("보라",Q42)))</formula>
    </cfRule>
    <cfRule type="beginsWith" dxfId="390" priority="238" operator="beginsWith" text="New">
      <formula>LEFT(Q42,LEN("New"))="New"</formula>
    </cfRule>
  </conditionalFormatting>
  <conditionalFormatting sqref="Q19:R19">
    <cfRule type="beginsWith" dxfId="389" priority="552" operator="beginsWith" text="Step">
      <formula>LEFT(Q19,LEN("Step"))="Step"</formula>
    </cfRule>
    <cfRule type="containsText" dxfId="388" priority="556" operator="containsText" text="中">
      <formula>NOT(ISERROR(SEARCH("中",Q19)))</formula>
    </cfRule>
    <cfRule type="containsText" dxfId="387" priority="554" operator="containsText" text="Event">
      <formula>NOT(ISERROR(SEARCH("Event",Q19)))</formula>
    </cfRule>
    <cfRule type="containsText" dxfId="386" priority="557" operator="containsText" text="小">
      <formula>NOT(ISERROR(SEARCH("小",Q19)))</formula>
    </cfRule>
    <cfRule type="containsText" dxfId="385" priority="558" operator="containsText" text="大">
      <formula>NOT(ISERROR(SEARCH("大",Q19)))</formula>
    </cfRule>
    <cfRule type="containsText" dxfId="384" priority="547" operator="containsText" text="파랑">
      <formula>NOT(ISERROR(SEARCH("파랑",Q19)))</formula>
    </cfRule>
    <cfRule type="beginsWith" dxfId="383" priority="553" operator="beginsWith" text="Best">
      <formula>LEFT(Q19,LEN("Best"))="Best"</formula>
    </cfRule>
    <cfRule type="containsText" dxfId="382" priority="548" operator="containsText" text="노랑">
      <formula>NOT(ISERROR(SEARCH("노랑",Q19)))</formula>
    </cfRule>
    <cfRule type="containsText" dxfId="381" priority="549" operator="containsText" text="보라">
      <formula>NOT(ISERROR(SEARCH("보라",Q19)))</formula>
    </cfRule>
    <cfRule type="containsText" dxfId="380" priority="551" operator="containsText" text="Hot">
      <formula>NOT(ISERROR(SEARCH("Hot",Q19)))</formula>
    </cfRule>
    <cfRule type="beginsWith" dxfId="379" priority="550" operator="beginsWith" text="New">
      <formula>LEFT(Q19,LEN("New"))="New"</formula>
    </cfRule>
    <cfRule type="containsText" dxfId="378" priority="555" operator="containsText" text="Free">
      <formula>NOT(ISERROR(SEARCH("Free",Q19)))</formula>
    </cfRule>
  </conditionalFormatting>
  <conditionalFormatting sqref="Q40:R40">
    <cfRule type="containsText" dxfId="377" priority="279" operator="containsText" text="Free">
      <formula>NOT(ISERROR(SEARCH("Free",Q40)))</formula>
    </cfRule>
    <cfRule type="containsText" dxfId="376" priority="280" operator="containsText" text="中">
      <formula>NOT(ISERROR(SEARCH("中",Q40)))</formula>
    </cfRule>
    <cfRule type="containsText" dxfId="375" priority="281" operator="containsText" text="小">
      <formula>NOT(ISERROR(SEARCH("小",Q40)))</formula>
    </cfRule>
    <cfRule type="containsText" dxfId="374" priority="271" operator="containsText" text="파랑">
      <formula>NOT(ISERROR(SEARCH("파랑",Q40)))</formula>
    </cfRule>
    <cfRule type="containsText" dxfId="373" priority="272" operator="containsText" text="노랑">
      <formula>NOT(ISERROR(SEARCH("노랑",Q40)))</formula>
    </cfRule>
    <cfRule type="containsText" dxfId="372" priority="282" operator="containsText" text="大">
      <formula>NOT(ISERROR(SEARCH("大",Q40)))</formula>
    </cfRule>
    <cfRule type="containsText" dxfId="371" priority="273" operator="containsText" text="보라">
      <formula>NOT(ISERROR(SEARCH("보라",Q40)))</formula>
    </cfRule>
    <cfRule type="beginsWith" dxfId="370" priority="274" operator="beginsWith" text="New">
      <formula>LEFT(Q40,LEN("New"))="New"</formula>
    </cfRule>
    <cfRule type="containsText" dxfId="369" priority="275" operator="containsText" text="Hot">
      <formula>NOT(ISERROR(SEARCH("Hot",Q40)))</formula>
    </cfRule>
    <cfRule type="beginsWith" dxfId="368" priority="276" operator="beginsWith" text="Step">
      <formula>LEFT(Q40,LEN("Step"))="Step"</formula>
    </cfRule>
    <cfRule type="beginsWith" dxfId="367" priority="277" operator="beginsWith" text="Best">
      <formula>LEFT(Q40,LEN("Best"))="Best"</formula>
    </cfRule>
    <cfRule type="containsText" dxfId="366" priority="278" operator="containsText" text="Event">
      <formula>NOT(ISERROR(SEARCH("Event",Q40)))</formula>
    </cfRule>
  </conditionalFormatting>
  <conditionalFormatting sqref="V18:AD18">
    <cfRule type="containsText" dxfId="365" priority="567" operator="containsText" text="Free">
      <formula>NOT(ISERROR(SEARCH("Free",V18)))</formula>
    </cfRule>
    <cfRule type="containsText" dxfId="364" priority="560" operator="containsText" text="노랑">
      <formula>NOT(ISERROR(SEARCH("노랑",V18)))</formula>
    </cfRule>
    <cfRule type="containsText" dxfId="363" priority="561" operator="containsText" text="보라">
      <formula>NOT(ISERROR(SEARCH("보라",V18)))</formula>
    </cfRule>
    <cfRule type="beginsWith" dxfId="362" priority="562" operator="beginsWith" text="New">
      <formula>LEFT(V18,LEN("New"))="New"</formula>
    </cfRule>
    <cfRule type="containsText" dxfId="361" priority="559" operator="containsText" text="파랑">
      <formula>NOT(ISERROR(SEARCH("파랑",V18)))</formula>
    </cfRule>
    <cfRule type="beginsWith" dxfId="360" priority="565" operator="beginsWith" text="Best">
      <formula>LEFT(V18,LEN("Best"))="Best"</formula>
    </cfRule>
    <cfRule type="containsText" dxfId="359" priority="563" operator="containsText" text="Hot">
      <formula>NOT(ISERROR(SEARCH("Hot",V18)))</formula>
    </cfRule>
    <cfRule type="containsText" dxfId="358" priority="566" operator="containsText" text="Event">
      <formula>NOT(ISERROR(SEARCH("Event",V18)))</formula>
    </cfRule>
    <cfRule type="beginsWith" dxfId="357" priority="564" operator="beginsWith" text="Step">
      <formula>LEFT(V18,LEN("Step"))="Step"</formula>
    </cfRule>
  </conditionalFormatting>
  <conditionalFormatting sqref="V39:AD39">
    <cfRule type="containsText" dxfId="356" priority="284" operator="containsText" text="노랑">
      <formula>NOT(ISERROR(SEARCH("노랑",V39)))</formula>
    </cfRule>
    <cfRule type="beginsWith" dxfId="355" priority="286" operator="beginsWith" text="New">
      <formula>LEFT(V39,LEN("New"))="New"</formula>
    </cfRule>
    <cfRule type="containsText" dxfId="354" priority="287" operator="containsText" text="Hot">
      <formula>NOT(ISERROR(SEARCH("Hot",V39)))</formula>
    </cfRule>
    <cfRule type="beginsWith" dxfId="353" priority="288" operator="beginsWith" text="Step">
      <formula>LEFT(V39,LEN("Step"))="Step"</formula>
    </cfRule>
    <cfRule type="beginsWith" dxfId="352" priority="289" operator="beginsWith" text="Best">
      <formula>LEFT(V39,LEN("Best"))="Best"</formula>
    </cfRule>
    <cfRule type="containsText" dxfId="351" priority="285" operator="containsText" text="보라">
      <formula>NOT(ISERROR(SEARCH("보라",V39)))</formula>
    </cfRule>
    <cfRule type="containsText" dxfId="350" priority="291" operator="containsText" text="Free">
      <formula>NOT(ISERROR(SEARCH("Free",V39)))</formula>
    </cfRule>
    <cfRule type="containsText" dxfId="349" priority="283" operator="containsText" text="파랑">
      <formula>NOT(ISERROR(SEARCH("파랑",V39)))</formula>
    </cfRule>
    <cfRule type="containsText" dxfId="348" priority="290" operator="containsText" text="Event">
      <formula>NOT(ISERROR(SEARCH("Event",V39)))</formula>
    </cfRule>
  </conditionalFormatting>
  <conditionalFormatting sqref="X21 AA21">
    <cfRule type="beginsWith" dxfId="347" priority="502" operator="beginsWith" text="New">
      <formula>LEFT(X21,LEN("New"))="New"</formula>
    </cfRule>
    <cfRule type="containsText" dxfId="346" priority="501" operator="containsText" text="보라">
      <formula>NOT(ISERROR(SEARCH("보라",X21)))</formula>
    </cfRule>
    <cfRule type="containsText" dxfId="345" priority="503" operator="containsText" text="Hot">
      <formula>NOT(ISERROR(SEARCH("Hot",X21)))</formula>
    </cfRule>
    <cfRule type="containsText" dxfId="344" priority="500" operator="containsText" text="노랑">
      <formula>NOT(ISERROR(SEARCH("노랑",X21)))</formula>
    </cfRule>
    <cfRule type="containsText" dxfId="343" priority="510" operator="containsText" text="大">
      <formula>NOT(ISERROR(SEARCH("大",X21)))</formula>
    </cfRule>
    <cfRule type="containsText" dxfId="342" priority="509" operator="containsText" text="小">
      <formula>NOT(ISERROR(SEARCH("小",X21)))</formula>
    </cfRule>
    <cfRule type="containsText" dxfId="341" priority="508" operator="containsText" text="中">
      <formula>NOT(ISERROR(SEARCH("中",X21)))</formula>
    </cfRule>
    <cfRule type="containsText" dxfId="340" priority="507" operator="containsText" text="Free">
      <formula>NOT(ISERROR(SEARCH("Free",X21)))</formula>
    </cfRule>
    <cfRule type="containsText" dxfId="339" priority="506" operator="containsText" text="Event">
      <formula>NOT(ISERROR(SEARCH("Event",X21)))</formula>
    </cfRule>
    <cfRule type="beginsWith" dxfId="338" priority="505" operator="beginsWith" text="Best">
      <formula>LEFT(X21,LEN("Best"))="Best"</formula>
    </cfRule>
    <cfRule type="containsText" dxfId="337" priority="499" operator="containsText" text="파랑">
      <formula>NOT(ISERROR(SEARCH("파랑",X21)))</formula>
    </cfRule>
    <cfRule type="beginsWith" dxfId="336" priority="504" operator="beginsWith" text="Step">
      <formula>LEFT(X21,LEN("Step"))="Step"</formula>
    </cfRule>
  </conditionalFormatting>
  <conditionalFormatting sqref="X42 AA42">
    <cfRule type="containsText" dxfId="335" priority="227" operator="containsText" text="Hot">
      <formula>NOT(ISERROR(SEARCH("Hot",X42)))</formula>
    </cfRule>
    <cfRule type="containsText" dxfId="334" priority="225" operator="containsText" text="보라">
      <formula>NOT(ISERROR(SEARCH("보라",X42)))</formula>
    </cfRule>
    <cfRule type="containsText" dxfId="333" priority="224" operator="containsText" text="노랑">
      <formula>NOT(ISERROR(SEARCH("노랑",X42)))</formula>
    </cfRule>
    <cfRule type="containsText" dxfId="332" priority="223" operator="containsText" text="파랑">
      <formula>NOT(ISERROR(SEARCH("파랑",X42)))</formula>
    </cfRule>
    <cfRule type="containsText" dxfId="331" priority="231" operator="containsText" text="Free">
      <formula>NOT(ISERROR(SEARCH("Free",X42)))</formula>
    </cfRule>
    <cfRule type="beginsWith" dxfId="330" priority="229" operator="beginsWith" text="Best">
      <formula>LEFT(X42,LEN("Best"))="Best"</formula>
    </cfRule>
    <cfRule type="beginsWith" dxfId="329" priority="228" operator="beginsWith" text="Step">
      <formula>LEFT(X42,LEN("Step"))="Step"</formula>
    </cfRule>
    <cfRule type="containsText" dxfId="328" priority="234" operator="containsText" text="大">
      <formula>NOT(ISERROR(SEARCH("大",X42)))</formula>
    </cfRule>
    <cfRule type="containsText" dxfId="327" priority="233" operator="containsText" text="小">
      <formula>NOT(ISERROR(SEARCH("小",X42)))</formula>
    </cfRule>
    <cfRule type="containsText" dxfId="326" priority="232" operator="containsText" text="中">
      <formula>NOT(ISERROR(SEARCH("中",X42)))</formula>
    </cfRule>
    <cfRule type="containsText" dxfId="325" priority="230" operator="containsText" text="Event">
      <formula>NOT(ISERROR(SEARCH("Event",X42)))</formula>
    </cfRule>
    <cfRule type="beginsWith" dxfId="324" priority="226" operator="beginsWith" text="New">
      <formula>LEFT(X42,LEN("New"))="New"</formula>
    </cfRule>
  </conditionalFormatting>
  <conditionalFormatting sqref="X19:Y19">
    <cfRule type="containsText" dxfId="323" priority="73" operator="containsText" text="파랑">
      <formula>NOT(ISERROR(SEARCH("파랑",X19)))</formula>
    </cfRule>
    <cfRule type="beginsWith" dxfId="322" priority="76" operator="beginsWith" text="New">
      <formula>LEFT(X19,LEN("New"))="New"</formula>
    </cfRule>
    <cfRule type="containsText" dxfId="321" priority="82" operator="containsText" text="中">
      <formula>NOT(ISERROR(SEARCH("中",X19)))</formula>
    </cfRule>
    <cfRule type="containsText" dxfId="320" priority="75" operator="containsText" text="보라">
      <formula>NOT(ISERROR(SEARCH("보라",X19)))</formula>
    </cfRule>
    <cfRule type="containsText" dxfId="319" priority="83" operator="containsText" text="小">
      <formula>NOT(ISERROR(SEARCH("小",X19)))</formula>
    </cfRule>
    <cfRule type="containsText" dxfId="318" priority="84" operator="containsText" text="大">
      <formula>NOT(ISERROR(SEARCH("大",X19)))</formula>
    </cfRule>
    <cfRule type="containsText" dxfId="317" priority="74" operator="containsText" text="노랑">
      <formula>NOT(ISERROR(SEARCH("노랑",X19)))</formula>
    </cfRule>
    <cfRule type="containsText" dxfId="316" priority="77" operator="containsText" text="Hot">
      <formula>NOT(ISERROR(SEARCH("Hot",X19)))</formula>
    </cfRule>
    <cfRule type="beginsWith" dxfId="315" priority="78" operator="beginsWith" text="Step">
      <formula>LEFT(X19,LEN("Step"))="Step"</formula>
    </cfRule>
    <cfRule type="beginsWith" dxfId="314" priority="79" operator="beginsWith" text="Best">
      <formula>LEFT(X19,LEN("Best"))="Best"</formula>
    </cfRule>
    <cfRule type="containsText" dxfId="313" priority="80" operator="containsText" text="Event">
      <formula>NOT(ISERROR(SEARCH("Event",X19)))</formula>
    </cfRule>
    <cfRule type="containsText" dxfId="312" priority="81" operator="containsText" text="Free">
      <formula>NOT(ISERROR(SEARCH("Free",X19)))</formula>
    </cfRule>
  </conditionalFormatting>
  <conditionalFormatting sqref="X40:Y40">
    <cfRule type="containsText" dxfId="311" priority="20" operator="containsText" text="Event">
      <formula>NOT(ISERROR(SEARCH("Event",X40)))</formula>
    </cfRule>
    <cfRule type="containsText" dxfId="310" priority="22" operator="containsText" text="中">
      <formula>NOT(ISERROR(SEARCH("中",X40)))</formula>
    </cfRule>
    <cfRule type="containsText" dxfId="309" priority="23" operator="containsText" text="小">
      <formula>NOT(ISERROR(SEARCH("小",X40)))</formula>
    </cfRule>
    <cfRule type="containsText" dxfId="308" priority="24" operator="containsText" text="大">
      <formula>NOT(ISERROR(SEARCH("大",X40)))</formula>
    </cfRule>
    <cfRule type="containsText" dxfId="307" priority="13" operator="containsText" text="파랑">
      <formula>NOT(ISERROR(SEARCH("파랑",X40)))</formula>
    </cfRule>
    <cfRule type="containsText" dxfId="306" priority="21" operator="containsText" text="Free">
      <formula>NOT(ISERROR(SEARCH("Free",X40)))</formula>
    </cfRule>
    <cfRule type="containsText" dxfId="305" priority="14" operator="containsText" text="노랑">
      <formula>NOT(ISERROR(SEARCH("노랑",X40)))</formula>
    </cfRule>
    <cfRule type="containsText" dxfId="304" priority="15" operator="containsText" text="보라">
      <formula>NOT(ISERROR(SEARCH("보라",X40)))</formula>
    </cfRule>
    <cfRule type="beginsWith" dxfId="303" priority="16" operator="beginsWith" text="New">
      <formula>LEFT(X40,LEN("New"))="New"</formula>
    </cfRule>
    <cfRule type="containsText" dxfId="302" priority="17" operator="containsText" text="Hot">
      <formula>NOT(ISERROR(SEARCH("Hot",X40)))</formula>
    </cfRule>
    <cfRule type="beginsWith" dxfId="301" priority="18" operator="beginsWith" text="Step">
      <formula>LEFT(X40,LEN("Step"))="Step"</formula>
    </cfRule>
    <cfRule type="beginsWith" dxfId="300" priority="19" operator="beginsWith" text="Best">
      <formula>LEFT(X40,LEN("Best"))="Best"</formula>
    </cfRule>
  </conditionalFormatting>
  <conditionalFormatting sqref="AC19">
    <cfRule type="beginsWith" dxfId="299" priority="526" operator="beginsWith" text="New">
      <formula>LEFT(AC19,LEN("New"))="New"</formula>
    </cfRule>
    <cfRule type="containsText" dxfId="298" priority="525" operator="containsText" text="보라">
      <formula>NOT(ISERROR(SEARCH("보라",AC19)))</formula>
    </cfRule>
    <cfRule type="containsText" dxfId="297" priority="527" operator="containsText" text="Hot">
      <formula>NOT(ISERROR(SEARCH("Hot",AC19)))</formula>
    </cfRule>
    <cfRule type="beginsWith" dxfId="296" priority="529" operator="beginsWith" text="Best">
      <formula>LEFT(AC19,LEN("Best"))="Best"</formula>
    </cfRule>
    <cfRule type="containsText" dxfId="295" priority="530" operator="containsText" text="Event">
      <formula>NOT(ISERROR(SEARCH("Event",AC19)))</formula>
    </cfRule>
    <cfRule type="containsText" dxfId="294" priority="531" operator="containsText" text="Free">
      <formula>NOT(ISERROR(SEARCH("Free",AC19)))</formula>
    </cfRule>
    <cfRule type="containsText" dxfId="293" priority="532" operator="containsText" text="中">
      <formula>NOT(ISERROR(SEARCH("中",AC19)))</formula>
    </cfRule>
    <cfRule type="containsText" dxfId="292" priority="534" operator="containsText" text="大">
      <formula>NOT(ISERROR(SEARCH("大",AC19)))</formula>
    </cfRule>
    <cfRule type="beginsWith" dxfId="291" priority="528" operator="beginsWith" text="Step">
      <formula>LEFT(AC19,LEN("Step"))="Step"</formula>
    </cfRule>
    <cfRule type="containsText" dxfId="290" priority="523" operator="containsText" text="파랑">
      <formula>NOT(ISERROR(SEARCH("파랑",AC19)))</formula>
    </cfRule>
    <cfRule type="containsText" dxfId="289" priority="533" operator="containsText" text="小">
      <formula>NOT(ISERROR(SEARCH("小",AC19)))</formula>
    </cfRule>
    <cfRule type="containsText" dxfId="288" priority="524" operator="containsText" text="노랑">
      <formula>NOT(ISERROR(SEARCH("노랑",AC19)))</formula>
    </cfRule>
  </conditionalFormatting>
  <conditionalFormatting sqref="AC40">
    <cfRule type="containsText" dxfId="287" priority="247" operator="containsText" text="파랑">
      <formula>NOT(ISERROR(SEARCH("파랑",AC40)))</formula>
    </cfRule>
    <cfRule type="containsText" dxfId="286" priority="248" operator="containsText" text="노랑">
      <formula>NOT(ISERROR(SEARCH("노랑",AC40)))</formula>
    </cfRule>
    <cfRule type="containsText" dxfId="285" priority="249" operator="containsText" text="보라">
      <formula>NOT(ISERROR(SEARCH("보라",AC40)))</formula>
    </cfRule>
    <cfRule type="beginsWith" dxfId="284" priority="250" operator="beginsWith" text="New">
      <formula>LEFT(AC40,LEN("New"))="New"</formula>
    </cfRule>
    <cfRule type="beginsWith" dxfId="283" priority="252" operator="beginsWith" text="Step">
      <formula>LEFT(AC40,LEN("Step"))="Step"</formula>
    </cfRule>
    <cfRule type="beginsWith" dxfId="282" priority="253" operator="beginsWith" text="Best">
      <formula>LEFT(AC40,LEN("Best"))="Best"</formula>
    </cfRule>
    <cfRule type="containsText" dxfId="281" priority="258" operator="containsText" text="大">
      <formula>NOT(ISERROR(SEARCH("大",AC40)))</formula>
    </cfRule>
    <cfRule type="containsText" dxfId="280" priority="257" operator="containsText" text="小">
      <formula>NOT(ISERROR(SEARCH("小",AC40)))</formula>
    </cfRule>
    <cfRule type="containsText" dxfId="279" priority="254" operator="containsText" text="Event">
      <formula>NOT(ISERROR(SEARCH("Event",AC40)))</formula>
    </cfRule>
    <cfRule type="containsText" dxfId="278" priority="256" operator="containsText" text="中">
      <formula>NOT(ISERROR(SEARCH("中",AC40)))</formula>
    </cfRule>
    <cfRule type="containsText" dxfId="277" priority="255" operator="containsText" text="Free">
      <formula>NOT(ISERROR(SEARCH("Free",AC40)))</formula>
    </cfRule>
    <cfRule type="containsText" dxfId="276" priority="251" operator="containsText" text="Hot">
      <formula>NOT(ISERROR(SEARCH("Hot",AC40)))</formula>
    </cfRule>
  </conditionalFormatting>
  <conditionalFormatting sqref="AF21 AI21">
    <cfRule type="beginsWith" dxfId="275" priority="445" operator="beginsWith" text="New">
      <formula>LEFT(AF21,LEN("New"))="New"</formula>
    </cfRule>
    <cfRule type="containsText" dxfId="274" priority="444" operator="containsText" text="보라">
      <formula>NOT(ISERROR(SEARCH("보라",AF21)))</formula>
    </cfRule>
    <cfRule type="containsText" dxfId="273" priority="443" operator="containsText" text="노랑">
      <formula>NOT(ISERROR(SEARCH("노랑",AF21)))</formula>
    </cfRule>
    <cfRule type="containsText" dxfId="272" priority="442" operator="containsText" text="파랑">
      <formula>NOT(ISERROR(SEARCH("파랑",AF21)))</formula>
    </cfRule>
    <cfRule type="beginsWith" dxfId="271" priority="448" operator="beginsWith" text="Best">
      <formula>LEFT(AF21,LEN("Best"))="Best"</formula>
    </cfRule>
    <cfRule type="beginsWith" dxfId="270" priority="447" operator="beginsWith" text="Step">
      <formula>LEFT(AF21,LEN("Step"))="Step"</formula>
    </cfRule>
    <cfRule type="containsText" dxfId="269" priority="446" operator="containsText" text="Hot">
      <formula>NOT(ISERROR(SEARCH("Hot",AF21)))</formula>
    </cfRule>
    <cfRule type="containsText" dxfId="268" priority="453" operator="containsText" text="大">
      <formula>NOT(ISERROR(SEARCH("大",AF21)))</formula>
    </cfRule>
    <cfRule type="containsText" dxfId="267" priority="452" operator="containsText" text="小">
      <formula>NOT(ISERROR(SEARCH("小",AF21)))</formula>
    </cfRule>
    <cfRule type="containsText" dxfId="266" priority="451" operator="containsText" text="中">
      <formula>NOT(ISERROR(SEARCH("中",AF21)))</formula>
    </cfRule>
    <cfRule type="containsText" dxfId="265" priority="450" operator="containsText" text="Free">
      <formula>NOT(ISERROR(SEARCH("Free",AF21)))</formula>
    </cfRule>
    <cfRule type="containsText" dxfId="264" priority="449" operator="containsText" text="Event">
      <formula>NOT(ISERROR(SEARCH("Event",AF21)))</formula>
    </cfRule>
  </conditionalFormatting>
  <conditionalFormatting sqref="AF42 AI42">
    <cfRule type="containsText" dxfId="263" priority="168" operator="containsText" text="보라">
      <formula>NOT(ISERROR(SEARCH("보라",AF42)))</formula>
    </cfRule>
    <cfRule type="containsText" dxfId="262" priority="167" operator="containsText" text="노랑">
      <formula>NOT(ISERROR(SEARCH("노랑",AF42)))</formula>
    </cfRule>
    <cfRule type="containsText" dxfId="261" priority="176" operator="containsText" text="小">
      <formula>NOT(ISERROR(SEARCH("小",AF42)))</formula>
    </cfRule>
    <cfRule type="containsText" dxfId="260" priority="175" operator="containsText" text="中">
      <formula>NOT(ISERROR(SEARCH("中",AF42)))</formula>
    </cfRule>
    <cfRule type="containsText" dxfId="259" priority="174" operator="containsText" text="Free">
      <formula>NOT(ISERROR(SEARCH("Free",AF42)))</formula>
    </cfRule>
    <cfRule type="containsText" dxfId="258" priority="173" operator="containsText" text="Event">
      <formula>NOT(ISERROR(SEARCH("Event",AF42)))</formula>
    </cfRule>
    <cfRule type="beginsWith" dxfId="257" priority="169" operator="beginsWith" text="New">
      <formula>LEFT(AF42,LEN("New"))="New"</formula>
    </cfRule>
    <cfRule type="beginsWith" dxfId="256" priority="172" operator="beginsWith" text="Best">
      <formula>LEFT(AF42,LEN("Best"))="Best"</formula>
    </cfRule>
    <cfRule type="beginsWith" dxfId="255" priority="171" operator="beginsWith" text="Step">
      <formula>LEFT(AF42,LEN("Step"))="Step"</formula>
    </cfRule>
    <cfRule type="containsText" dxfId="254" priority="170" operator="containsText" text="Hot">
      <formula>NOT(ISERROR(SEARCH("Hot",AF42)))</formula>
    </cfRule>
    <cfRule type="containsText" dxfId="253" priority="166" operator="containsText" text="파랑">
      <formula>NOT(ISERROR(SEARCH("파랑",AF42)))</formula>
    </cfRule>
    <cfRule type="containsText" dxfId="252" priority="177" operator="containsText" text="大">
      <formula>NOT(ISERROR(SEARCH("大",AF42)))</formula>
    </cfRule>
  </conditionalFormatting>
  <conditionalFormatting sqref="AF19:AG19">
    <cfRule type="containsText" dxfId="251" priority="485" operator="containsText" text="Event">
      <formula>NOT(ISERROR(SEARCH("Event",AF19)))</formula>
    </cfRule>
    <cfRule type="containsText" dxfId="250" priority="486" operator="containsText" text="Free">
      <formula>NOT(ISERROR(SEARCH("Free",AF19)))</formula>
    </cfRule>
    <cfRule type="containsText" dxfId="249" priority="487" operator="containsText" text="中">
      <formula>NOT(ISERROR(SEARCH("中",AF19)))</formula>
    </cfRule>
    <cfRule type="containsText" dxfId="248" priority="488" operator="containsText" text="小">
      <formula>NOT(ISERROR(SEARCH("小",AF19)))</formula>
    </cfRule>
    <cfRule type="containsText" dxfId="247" priority="489" operator="containsText" text="大">
      <formula>NOT(ISERROR(SEARCH("大",AF19)))</formula>
    </cfRule>
    <cfRule type="containsText" dxfId="246" priority="478" operator="containsText" text="파랑">
      <formula>NOT(ISERROR(SEARCH("파랑",AF19)))</formula>
    </cfRule>
    <cfRule type="beginsWith" dxfId="245" priority="484" operator="beginsWith" text="Best">
      <formula>LEFT(AF19,LEN("Best"))="Best"</formula>
    </cfRule>
    <cfRule type="beginsWith" dxfId="244" priority="483" operator="beginsWith" text="Step">
      <formula>LEFT(AF19,LEN("Step"))="Step"</formula>
    </cfRule>
    <cfRule type="containsText" dxfId="243" priority="482" operator="containsText" text="Hot">
      <formula>NOT(ISERROR(SEARCH("Hot",AF19)))</formula>
    </cfRule>
    <cfRule type="beginsWith" dxfId="242" priority="481" operator="beginsWith" text="New">
      <formula>LEFT(AF19,LEN("New"))="New"</formula>
    </cfRule>
    <cfRule type="containsText" dxfId="241" priority="480" operator="containsText" text="보라">
      <formula>NOT(ISERROR(SEARCH("보라",AF19)))</formula>
    </cfRule>
    <cfRule type="containsText" dxfId="240" priority="479" operator="containsText" text="노랑">
      <formula>NOT(ISERROR(SEARCH("노랑",AF19)))</formula>
    </cfRule>
  </conditionalFormatting>
  <conditionalFormatting sqref="AF40:AG40">
    <cfRule type="containsText" dxfId="239" priority="204" operator="containsText" text="보라">
      <formula>NOT(ISERROR(SEARCH("보라",AF40)))</formula>
    </cfRule>
    <cfRule type="containsText" dxfId="238" priority="203" operator="containsText" text="노랑">
      <formula>NOT(ISERROR(SEARCH("노랑",AF40)))</formula>
    </cfRule>
    <cfRule type="containsText" dxfId="237" priority="202" operator="containsText" text="파랑">
      <formula>NOT(ISERROR(SEARCH("파랑",AF40)))</formula>
    </cfRule>
    <cfRule type="beginsWith" dxfId="236" priority="207" operator="beginsWith" text="Step">
      <formula>LEFT(AF40,LEN("Step"))="Step"</formula>
    </cfRule>
    <cfRule type="containsText" dxfId="235" priority="213" operator="containsText" text="大">
      <formula>NOT(ISERROR(SEARCH("大",AF40)))</formula>
    </cfRule>
    <cfRule type="containsText" dxfId="234" priority="212" operator="containsText" text="小">
      <formula>NOT(ISERROR(SEARCH("小",AF40)))</formula>
    </cfRule>
    <cfRule type="containsText" dxfId="233" priority="211" operator="containsText" text="中">
      <formula>NOT(ISERROR(SEARCH("中",AF40)))</formula>
    </cfRule>
    <cfRule type="containsText" dxfId="232" priority="210" operator="containsText" text="Free">
      <formula>NOT(ISERROR(SEARCH("Free",AF40)))</formula>
    </cfRule>
    <cfRule type="containsText" dxfId="231" priority="209" operator="containsText" text="Event">
      <formula>NOT(ISERROR(SEARCH("Event",AF40)))</formula>
    </cfRule>
    <cfRule type="beginsWith" dxfId="230" priority="208" operator="beginsWith" text="Best">
      <formula>LEFT(AF40,LEN("Best"))="Best"</formula>
    </cfRule>
    <cfRule type="containsText" dxfId="229" priority="206" operator="containsText" text="Hot">
      <formula>NOT(ISERROR(SEARCH("Hot",AF40)))</formula>
    </cfRule>
    <cfRule type="beginsWith" dxfId="228" priority="205" operator="beginsWith" text="New">
      <formula>LEFT(AF40,LEN("New"))="New"</formula>
    </cfRule>
  </conditionalFormatting>
  <conditionalFormatting sqref="AK18:AS18">
    <cfRule type="containsText" dxfId="227" priority="497" operator="containsText" text="Event">
      <formula>NOT(ISERROR(SEARCH("Event",AK18)))</formula>
    </cfRule>
    <cfRule type="beginsWith" dxfId="226" priority="496" operator="beginsWith" text="Best">
      <formula>LEFT(AK18,LEN("Best"))="Best"</formula>
    </cfRule>
    <cfRule type="beginsWith" dxfId="225" priority="495" operator="beginsWith" text="Step">
      <formula>LEFT(AK18,LEN("Step"))="Step"</formula>
    </cfRule>
    <cfRule type="beginsWith" dxfId="224" priority="493" operator="beginsWith" text="New">
      <formula>LEFT(AK18,LEN("New"))="New"</formula>
    </cfRule>
    <cfRule type="containsText" dxfId="223" priority="492" operator="containsText" text="보라">
      <formula>NOT(ISERROR(SEARCH("보라",AK18)))</formula>
    </cfRule>
    <cfRule type="containsText" dxfId="222" priority="498" operator="containsText" text="Free">
      <formula>NOT(ISERROR(SEARCH("Free",AK18)))</formula>
    </cfRule>
    <cfRule type="containsText" dxfId="221" priority="491" operator="containsText" text="노랑">
      <formula>NOT(ISERROR(SEARCH("노랑",AK18)))</formula>
    </cfRule>
    <cfRule type="containsText" dxfId="220" priority="490" operator="containsText" text="파랑">
      <formula>NOT(ISERROR(SEARCH("파랑",AK18)))</formula>
    </cfRule>
    <cfRule type="containsText" dxfId="219" priority="494" operator="containsText" text="Hot">
      <formula>NOT(ISERROR(SEARCH("Hot",AK18)))</formula>
    </cfRule>
  </conditionalFormatting>
  <conditionalFormatting sqref="AK39:AS39">
    <cfRule type="containsText" dxfId="218" priority="214" operator="containsText" text="파랑">
      <formula>NOT(ISERROR(SEARCH("파랑",AK39)))</formula>
    </cfRule>
    <cfRule type="containsText" dxfId="217" priority="215" operator="containsText" text="노랑">
      <formula>NOT(ISERROR(SEARCH("노랑",AK39)))</formula>
    </cfRule>
    <cfRule type="containsText" dxfId="216" priority="216" operator="containsText" text="보라">
      <formula>NOT(ISERROR(SEARCH("보라",AK39)))</formula>
    </cfRule>
    <cfRule type="beginsWith" dxfId="215" priority="217" operator="beginsWith" text="New">
      <formula>LEFT(AK39,LEN("New"))="New"</formula>
    </cfRule>
    <cfRule type="containsText" dxfId="214" priority="218" operator="containsText" text="Hot">
      <formula>NOT(ISERROR(SEARCH("Hot",AK39)))</formula>
    </cfRule>
    <cfRule type="beginsWith" dxfId="213" priority="219" operator="beginsWith" text="Step">
      <formula>LEFT(AK39,LEN("Step"))="Step"</formula>
    </cfRule>
    <cfRule type="containsText" dxfId="212" priority="222" operator="containsText" text="Free">
      <formula>NOT(ISERROR(SEARCH("Free",AK39)))</formula>
    </cfRule>
    <cfRule type="containsText" dxfId="211" priority="221" operator="containsText" text="Event">
      <formula>NOT(ISERROR(SEARCH("Event",AK39)))</formula>
    </cfRule>
    <cfRule type="beginsWith" dxfId="210" priority="220" operator="beginsWith" text="Best">
      <formula>LEFT(AK39,LEN("Best"))="Best"</formula>
    </cfRule>
  </conditionalFormatting>
  <conditionalFormatting sqref="AM21 AP21">
    <cfRule type="beginsWith" dxfId="209" priority="436" operator="beginsWith" text="Best">
      <formula>LEFT(AM21,LEN("Best"))="Best"</formula>
    </cfRule>
    <cfRule type="containsText" dxfId="208" priority="437" operator="containsText" text="Event">
      <formula>NOT(ISERROR(SEARCH("Event",AM21)))</formula>
    </cfRule>
    <cfRule type="containsText" dxfId="207" priority="438" operator="containsText" text="Free">
      <formula>NOT(ISERROR(SEARCH("Free",AM21)))</formula>
    </cfRule>
    <cfRule type="containsText" dxfId="206" priority="439" operator="containsText" text="中">
      <formula>NOT(ISERROR(SEARCH("中",AM21)))</formula>
    </cfRule>
    <cfRule type="containsText" dxfId="205" priority="440" operator="containsText" text="小">
      <formula>NOT(ISERROR(SEARCH("小",AM21)))</formula>
    </cfRule>
    <cfRule type="containsText" dxfId="204" priority="441" operator="containsText" text="大">
      <formula>NOT(ISERROR(SEARCH("大",AM21)))</formula>
    </cfRule>
    <cfRule type="containsText" dxfId="203" priority="430" operator="containsText" text="파랑">
      <formula>NOT(ISERROR(SEARCH("파랑",AM21)))</formula>
    </cfRule>
    <cfRule type="containsText" dxfId="202" priority="431" operator="containsText" text="노랑">
      <formula>NOT(ISERROR(SEARCH("노랑",AM21)))</formula>
    </cfRule>
    <cfRule type="containsText" dxfId="201" priority="432" operator="containsText" text="보라">
      <formula>NOT(ISERROR(SEARCH("보라",AM21)))</formula>
    </cfRule>
    <cfRule type="beginsWith" dxfId="200" priority="433" operator="beginsWith" text="New">
      <formula>LEFT(AM21,LEN("New"))="New"</formula>
    </cfRule>
    <cfRule type="containsText" dxfId="199" priority="434" operator="containsText" text="Hot">
      <formula>NOT(ISERROR(SEARCH("Hot",AM21)))</formula>
    </cfRule>
    <cfRule type="beginsWith" dxfId="198" priority="435" operator="beginsWith" text="Step">
      <formula>LEFT(AM21,LEN("Step"))="Step"</formula>
    </cfRule>
  </conditionalFormatting>
  <conditionalFormatting sqref="AM42 AP42">
    <cfRule type="containsText" dxfId="197" priority="161" operator="containsText" text="Event">
      <formula>NOT(ISERROR(SEARCH("Event",AM42)))</formula>
    </cfRule>
    <cfRule type="containsText" dxfId="196" priority="155" operator="containsText" text="노랑">
      <formula>NOT(ISERROR(SEARCH("노랑",AM42)))</formula>
    </cfRule>
    <cfRule type="containsText" dxfId="195" priority="165" operator="containsText" text="大">
      <formula>NOT(ISERROR(SEARCH("大",AM42)))</formula>
    </cfRule>
    <cfRule type="containsText" dxfId="194" priority="164" operator="containsText" text="小">
      <formula>NOT(ISERROR(SEARCH("小",AM42)))</formula>
    </cfRule>
    <cfRule type="containsText" dxfId="193" priority="163" operator="containsText" text="中">
      <formula>NOT(ISERROR(SEARCH("中",AM42)))</formula>
    </cfRule>
    <cfRule type="containsText" dxfId="192" priority="162" operator="containsText" text="Free">
      <formula>NOT(ISERROR(SEARCH("Free",AM42)))</formula>
    </cfRule>
    <cfRule type="beginsWith" dxfId="191" priority="160" operator="beginsWith" text="Best">
      <formula>LEFT(AM42,LEN("Best"))="Best"</formula>
    </cfRule>
    <cfRule type="containsText" dxfId="190" priority="156" operator="containsText" text="보라">
      <formula>NOT(ISERROR(SEARCH("보라",AM42)))</formula>
    </cfRule>
    <cfRule type="beginsWith" dxfId="189" priority="157" operator="beginsWith" text="New">
      <formula>LEFT(AM42,LEN("New"))="New"</formula>
    </cfRule>
    <cfRule type="containsText" dxfId="188" priority="158" operator="containsText" text="Hot">
      <formula>NOT(ISERROR(SEARCH("Hot",AM42)))</formula>
    </cfRule>
    <cfRule type="beginsWith" dxfId="187" priority="159" operator="beginsWith" text="Step">
      <formula>LEFT(AM42,LEN("Step"))="Step"</formula>
    </cfRule>
    <cfRule type="containsText" dxfId="186" priority="154" operator="containsText" text="파랑">
      <formula>NOT(ISERROR(SEARCH("파랑",AM42)))</formula>
    </cfRule>
  </conditionalFormatting>
  <conditionalFormatting sqref="AM19:AN19">
    <cfRule type="beginsWith" dxfId="185" priority="67" operator="beginsWith" text="Best">
      <formula>LEFT(AM19,LEN("Best"))="Best"</formula>
    </cfRule>
    <cfRule type="containsText" dxfId="184" priority="68" operator="containsText" text="Event">
      <formula>NOT(ISERROR(SEARCH("Event",AM19)))</formula>
    </cfRule>
    <cfRule type="containsText" dxfId="183" priority="69" operator="containsText" text="Free">
      <formula>NOT(ISERROR(SEARCH("Free",AM19)))</formula>
    </cfRule>
    <cfRule type="containsText" dxfId="182" priority="70" operator="containsText" text="中">
      <formula>NOT(ISERROR(SEARCH("中",AM19)))</formula>
    </cfRule>
    <cfRule type="containsText" dxfId="181" priority="71" operator="containsText" text="小">
      <formula>NOT(ISERROR(SEARCH("小",AM19)))</formula>
    </cfRule>
    <cfRule type="containsText" dxfId="180" priority="72" operator="containsText" text="大">
      <formula>NOT(ISERROR(SEARCH("大",AM19)))</formula>
    </cfRule>
    <cfRule type="beginsWith" dxfId="179" priority="66" operator="beginsWith" text="Step">
      <formula>LEFT(AM19,LEN("Step"))="Step"</formula>
    </cfRule>
    <cfRule type="containsText" dxfId="178" priority="61" operator="containsText" text="파랑">
      <formula>NOT(ISERROR(SEARCH("파랑",AM19)))</formula>
    </cfRule>
    <cfRule type="containsText" dxfId="177" priority="62" operator="containsText" text="노랑">
      <formula>NOT(ISERROR(SEARCH("노랑",AM19)))</formula>
    </cfRule>
    <cfRule type="containsText" dxfId="176" priority="63" operator="containsText" text="보라">
      <formula>NOT(ISERROR(SEARCH("보라",AM19)))</formula>
    </cfRule>
    <cfRule type="beginsWith" dxfId="175" priority="64" operator="beginsWith" text="New">
      <formula>LEFT(AM19,LEN("New"))="New"</formula>
    </cfRule>
    <cfRule type="containsText" dxfId="174" priority="65" operator="containsText" text="Hot">
      <formula>NOT(ISERROR(SEARCH("Hot",AM19)))</formula>
    </cfRule>
  </conditionalFormatting>
  <conditionalFormatting sqref="AM40:AN40">
    <cfRule type="beginsWith" dxfId="173" priority="31" operator="beginsWith" text="Best">
      <formula>LEFT(AM40,LEN("Best"))="Best"</formula>
    </cfRule>
    <cfRule type="containsText" dxfId="172" priority="33" operator="containsText" text="Free">
      <formula>NOT(ISERROR(SEARCH("Free",AM40)))</formula>
    </cfRule>
    <cfRule type="containsText" dxfId="171" priority="34" operator="containsText" text="中">
      <formula>NOT(ISERROR(SEARCH("中",AM40)))</formula>
    </cfRule>
    <cfRule type="containsText" dxfId="170" priority="35" operator="containsText" text="小">
      <formula>NOT(ISERROR(SEARCH("小",AM40)))</formula>
    </cfRule>
    <cfRule type="containsText" dxfId="169" priority="36" operator="containsText" text="大">
      <formula>NOT(ISERROR(SEARCH("大",AM40)))</formula>
    </cfRule>
    <cfRule type="beginsWith" dxfId="168" priority="30" operator="beginsWith" text="Step">
      <formula>LEFT(AM40,LEN("Step"))="Step"</formula>
    </cfRule>
    <cfRule type="containsText" dxfId="167" priority="26" operator="containsText" text="노랑">
      <formula>NOT(ISERROR(SEARCH("노랑",AM40)))</formula>
    </cfRule>
    <cfRule type="containsText" dxfId="166" priority="29" operator="containsText" text="Hot">
      <formula>NOT(ISERROR(SEARCH("Hot",AM40)))</formula>
    </cfRule>
    <cfRule type="beginsWith" dxfId="165" priority="28" operator="beginsWith" text="New">
      <formula>LEFT(AM40,LEN("New"))="New"</formula>
    </cfRule>
    <cfRule type="containsText" dxfId="164" priority="27" operator="containsText" text="보라">
      <formula>NOT(ISERROR(SEARCH("보라",AM40)))</formula>
    </cfRule>
    <cfRule type="containsText" dxfId="163" priority="32" operator="containsText" text="Event">
      <formula>NOT(ISERROR(SEARCH("Event",AM40)))</formula>
    </cfRule>
    <cfRule type="containsText" dxfId="162" priority="25" operator="containsText" text="파랑">
      <formula>NOT(ISERROR(SEARCH("파랑",AM40)))</formula>
    </cfRule>
  </conditionalFormatting>
  <conditionalFormatting sqref="AR19">
    <cfRule type="containsText" dxfId="161" priority="454" operator="containsText" text="파랑">
      <formula>NOT(ISERROR(SEARCH("파랑",AR19)))</formula>
    </cfRule>
    <cfRule type="containsText" dxfId="160" priority="455" operator="containsText" text="노랑">
      <formula>NOT(ISERROR(SEARCH("노랑",AR19)))</formula>
    </cfRule>
    <cfRule type="containsText" dxfId="159" priority="456" operator="containsText" text="보라">
      <formula>NOT(ISERROR(SEARCH("보라",AR19)))</formula>
    </cfRule>
    <cfRule type="beginsWith" dxfId="158" priority="457" operator="beginsWith" text="New">
      <formula>LEFT(AR19,LEN("New"))="New"</formula>
    </cfRule>
    <cfRule type="containsText" dxfId="157" priority="458" operator="containsText" text="Hot">
      <formula>NOT(ISERROR(SEARCH("Hot",AR19)))</formula>
    </cfRule>
    <cfRule type="beginsWith" dxfId="156" priority="459" operator="beginsWith" text="Step">
      <formula>LEFT(AR19,LEN("Step"))="Step"</formula>
    </cfRule>
    <cfRule type="containsText" dxfId="155" priority="461" operator="containsText" text="Event">
      <formula>NOT(ISERROR(SEARCH("Event",AR19)))</formula>
    </cfRule>
    <cfRule type="containsText" dxfId="154" priority="462" operator="containsText" text="Free">
      <formula>NOT(ISERROR(SEARCH("Free",AR19)))</formula>
    </cfRule>
    <cfRule type="containsText" dxfId="153" priority="463" operator="containsText" text="中">
      <formula>NOT(ISERROR(SEARCH("中",AR19)))</formula>
    </cfRule>
    <cfRule type="containsText" dxfId="152" priority="464" operator="containsText" text="小">
      <formula>NOT(ISERROR(SEARCH("小",AR19)))</formula>
    </cfRule>
    <cfRule type="containsText" dxfId="151" priority="465" operator="containsText" text="大">
      <formula>NOT(ISERROR(SEARCH("大",AR19)))</formula>
    </cfRule>
    <cfRule type="beginsWith" dxfId="150" priority="460" operator="beginsWith" text="Best">
      <formula>LEFT(AR19,LEN("Best"))="Best"</formula>
    </cfRule>
  </conditionalFormatting>
  <conditionalFormatting sqref="AR40">
    <cfRule type="containsText" dxfId="149" priority="188" operator="containsText" text="小">
      <formula>NOT(ISERROR(SEARCH("小",AR40)))</formula>
    </cfRule>
    <cfRule type="containsText" dxfId="148" priority="189" operator="containsText" text="大">
      <formula>NOT(ISERROR(SEARCH("大",AR40)))</formula>
    </cfRule>
    <cfRule type="beginsWith" dxfId="147" priority="184" operator="beginsWith" text="Best">
      <formula>LEFT(AR40,LEN("Best"))="Best"</formula>
    </cfRule>
    <cfRule type="beginsWith" dxfId="146" priority="183" operator="beginsWith" text="Step">
      <formula>LEFT(AR40,LEN("Step"))="Step"</formula>
    </cfRule>
    <cfRule type="beginsWith" dxfId="145" priority="181" operator="beginsWith" text="New">
      <formula>LEFT(AR40,LEN("New"))="New"</formula>
    </cfRule>
    <cfRule type="containsText" dxfId="144" priority="180" operator="containsText" text="보라">
      <formula>NOT(ISERROR(SEARCH("보라",AR40)))</formula>
    </cfRule>
    <cfRule type="containsText" dxfId="143" priority="185" operator="containsText" text="Event">
      <formula>NOT(ISERROR(SEARCH("Event",AR40)))</formula>
    </cfRule>
    <cfRule type="containsText" dxfId="142" priority="179" operator="containsText" text="노랑">
      <formula>NOT(ISERROR(SEARCH("노랑",AR40)))</formula>
    </cfRule>
    <cfRule type="containsText" dxfId="141" priority="178" operator="containsText" text="파랑">
      <formula>NOT(ISERROR(SEARCH("파랑",AR40)))</formula>
    </cfRule>
    <cfRule type="containsText" dxfId="140" priority="182" operator="containsText" text="Hot">
      <formula>NOT(ISERROR(SEARCH("Hot",AR40)))</formula>
    </cfRule>
    <cfRule type="containsText" dxfId="139" priority="186" operator="containsText" text="Free">
      <formula>NOT(ISERROR(SEARCH("Free",AR40)))</formula>
    </cfRule>
    <cfRule type="containsText" dxfId="138" priority="187" operator="containsText" text="中">
      <formula>NOT(ISERROR(SEARCH("中",AR40)))</formula>
    </cfRule>
  </conditionalFormatting>
  <conditionalFormatting sqref="AU21 AX21">
    <cfRule type="containsText" dxfId="137" priority="382" operator="containsText" text="中">
      <formula>NOT(ISERROR(SEARCH("中",AU21)))</formula>
    </cfRule>
    <cfRule type="containsText" dxfId="136" priority="384" operator="containsText" text="大">
      <formula>NOT(ISERROR(SEARCH("大",AU21)))</formula>
    </cfRule>
    <cfRule type="beginsWith" dxfId="135" priority="376" operator="beginsWith" text="New">
      <formula>LEFT(AU21,LEN("New"))="New"</formula>
    </cfRule>
    <cfRule type="containsText" dxfId="134" priority="377" operator="containsText" text="Hot">
      <formula>NOT(ISERROR(SEARCH("Hot",AU21)))</formula>
    </cfRule>
    <cfRule type="beginsWith" dxfId="133" priority="378" operator="beginsWith" text="Step">
      <formula>LEFT(AU21,LEN("Step"))="Step"</formula>
    </cfRule>
    <cfRule type="containsText" dxfId="132" priority="380" operator="containsText" text="Event">
      <formula>NOT(ISERROR(SEARCH("Event",AU21)))</formula>
    </cfRule>
    <cfRule type="containsText" dxfId="131" priority="375" operator="containsText" text="보라">
      <formula>NOT(ISERROR(SEARCH("보라",AU21)))</formula>
    </cfRule>
    <cfRule type="containsText" dxfId="130" priority="381" operator="containsText" text="Free">
      <formula>NOT(ISERROR(SEARCH("Free",AU21)))</formula>
    </cfRule>
    <cfRule type="containsText" dxfId="129" priority="383" operator="containsText" text="小">
      <formula>NOT(ISERROR(SEARCH("小",AU21)))</formula>
    </cfRule>
    <cfRule type="containsText" dxfId="128" priority="373" operator="containsText" text="파랑">
      <formula>NOT(ISERROR(SEARCH("파랑",AU21)))</formula>
    </cfRule>
    <cfRule type="containsText" dxfId="127" priority="374" operator="containsText" text="노랑">
      <formula>NOT(ISERROR(SEARCH("노랑",AU21)))</formula>
    </cfRule>
    <cfRule type="beginsWith" dxfId="126" priority="379" operator="beginsWith" text="Best">
      <formula>LEFT(AU21,LEN("Best"))="Best"</formula>
    </cfRule>
  </conditionalFormatting>
  <conditionalFormatting sqref="AU42 AX42">
    <cfRule type="containsText" dxfId="125" priority="108" operator="containsText" text="大">
      <formula>NOT(ISERROR(SEARCH("大",AU42)))</formula>
    </cfRule>
    <cfRule type="containsText" dxfId="124" priority="106" operator="containsText" text="中">
      <formula>NOT(ISERROR(SEARCH("中",AU42)))</formula>
    </cfRule>
    <cfRule type="containsText" dxfId="123" priority="105" operator="containsText" text="Free">
      <formula>NOT(ISERROR(SEARCH("Free",AU42)))</formula>
    </cfRule>
    <cfRule type="containsText" dxfId="122" priority="97" operator="containsText" text="파랑">
      <formula>NOT(ISERROR(SEARCH("파랑",AU42)))</formula>
    </cfRule>
    <cfRule type="containsText" dxfId="121" priority="98" operator="containsText" text="노랑">
      <formula>NOT(ISERROR(SEARCH("노랑",AU42)))</formula>
    </cfRule>
    <cfRule type="containsText" dxfId="120" priority="99" operator="containsText" text="보라">
      <formula>NOT(ISERROR(SEARCH("보라",AU42)))</formula>
    </cfRule>
    <cfRule type="beginsWith" dxfId="119" priority="100" operator="beginsWith" text="New">
      <formula>LEFT(AU42,LEN("New"))="New"</formula>
    </cfRule>
    <cfRule type="containsText" dxfId="118" priority="101" operator="containsText" text="Hot">
      <formula>NOT(ISERROR(SEARCH("Hot",AU42)))</formula>
    </cfRule>
    <cfRule type="beginsWith" dxfId="117" priority="102" operator="beginsWith" text="Step">
      <formula>LEFT(AU42,LEN("Step"))="Step"</formula>
    </cfRule>
    <cfRule type="beginsWith" dxfId="116" priority="103" operator="beginsWith" text="Best">
      <formula>LEFT(AU42,LEN("Best"))="Best"</formula>
    </cfRule>
    <cfRule type="containsText" dxfId="115" priority="107" operator="containsText" text="小">
      <formula>NOT(ISERROR(SEARCH("小",AU42)))</formula>
    </cfRule>
    <cfRule type="containsText" dxfId="114" priority="104" operator="containsText" text="Event">
      <formula>NOT(ISERROR(SEARCH("Event",AU42)))</formula>
    </cfRule>
  </conditionalFormatting>
  <conditionalFormatting sqref="AU19:AV19">
    <cfRule type="containsText" dxfId="113" priority="411" operator="containsText" text="보라">
      <formula>NOT(ISERROR(SEARCH("보라",AU19)))</formula>
    </cfRule>
    <cfRule type="containsText" dxfId="112" priority="413" operator="containsText" text="Hot">
      <formula>NOT(ISERROR(SEARCH("Hot",AU19)))</formula>
    </cfRule>
    <cfRule type="containsText" dxfId="111" priority="417" operator="containsText" text="Free">
      <formula>NOT(ISERROR(SEARCH("Free",AU19)))</formula>
    </cfRule>
    <cfRule type="containsText" dxfId="110" priority="418" operator="containsText" text="中">
      <formula>NOT(ISERROR(SEARCH("中",AU19)))</formula>
    </cfRule>
    <cfRule type="containsText" dxfId="109" priority="409" operator="containsText" text="파랑">
      <formula>NOT(ISERROR(SEARCH("파랑",AU19)))</formula>
    </cfRule>
    <cfRule type="containsText" dxfId="108" priority="410" operator="containsText" text="노랑">
      <formula>NOT(ISERROR(SEARCH("노랑",AU19)))</formula>
    </cfRule>
    <cfRule type="beginsWith" dxfId="107" priority="412" operator="beginsWith" text="New">
      <formula>LEFT(AU19,LEN("New"))="New"</formula>
    </cfRule>
    <cfRule type="containsText" dxfId="106" priority="420" operator="containsText" text="大">
      <formula>NOT(ISERROR(SEARCH("大",AU19)))</formula>
    </cfRule>
    <cfRule type="containsText" dxfId="105" priority="419" operator="containsText" text="小">
      <formula>NOT(ISERROR(SEARCH("小",AU19)))</formula>
    </cfRule>
    <cfRule type="beginsWith" dxfId="104" priority="414" operator="beginsWith" text="Step">
      <formula>LEFT(AU19,LEN("Step"))="Step"</formula>
    </cfRule>
    <cfRule type="beginsWith" dxfId="103" priority="415" operator="beginsWith" text="Best">
      <formula>LEFT(AU19,LEN("Best"))="Best"</formula>
    </cfRule>
    <cfRule type="containsText" dxfId="102" priority="416" operator="containsText" text="Event">
      <formula>NOT(ISERROR(SEARCH("Event",AU19)))</formula>
    </cfRule>
  </conditionalFormatting>
  <conditionalFormatting sqref="AU40:AV40">
    <cfRule type="beginsWith" dxfId="101" priority="139" operator="beginsWith" text="Best">
      <formula>LEFT(AU40,LEN("Best"))="Best"</formula>
    </cfRule>
    <cfRule type="containsText" dxfId="100" priority="140" operator="containsText" text="Event">
      <formula>NOT(ISERROR(SEARCH("Event",AU40)))</formula>
    </cfRule>
    <cfRule type="containsText" dxfId="99" priority="141" operator="containsText" text="Free">
      <formula>NOT(ISERROR(SEARCH("Free",AU40)))</formula>
    </cfRule>
    <cfRule type="containsText" dxfId="98" priority="142" operator="containsText" text="中">
      <formula>NOT(ISERROR(SEARCH("中",AU40)))</formula>
    </cfRule>
    <cfRule type="containsText" dxfId="97" priority="143" operator="containsText" text="小">
      <formula>NOT(ISERROR(SEARCH("小",AU40)))</formula>
    </cfRule>
    <cfRule type="containsText" dxfId="96" priority="144" operator="containsText" text="大">
      <formula>NOT(ISERROR(SEARCH("大",AU40)))</formula>
    </cfRule>
    <cfRule type="containsText" dxfId="95" priority="137" operator="containsText" text="Hot">
      <formula>NOT(ISERROR(SEARCH("Hot",AU40)))</formula>
    </cfRule>
    <cfRule type="containsText" dxfId="94" priority="135" operator="containsText" text="보라">
      <formula>NOT(ISERROR(SEARCH("보라",AU40)))</formula>
    </cfRule>
    <cfRule type="containsText" dxfId="93" priority="134" operator="containsText" text="노랑">
      <formula>NOT(ISERROR(SEARCH("노랑",AU40)))</formula>
    </cfRule>
    <cfRule type="containsText" dxfId="92" priority="133" operator="containsText" text="파랑">
      <formula>NOT(ISERROR(SEARCH("파랑",AU40)))</formula>
    </cfRule>
    <cfRule type="beginsWith" dxfId="91" priority="138" operator="beginsWith" text="Step">
      <formula>LEFT(AU40,LEN("Step"))="Step"</formula>
    </cfRule>
    <cfRule type="beginsWith" dxfId="90" priority="136" operator="beginsWith" text="New">
      <formula>LEFT(AU40,LEN("New"))="New"</formula>
    </cfRule>
  </conditionalFormatting>
  <conditionalFormatting sqref="AZ18:BH18">
    <cfRule type="beginsWith" dxfId="89" priority="427" operator="beginsWith" text="Best">
      <formula>LEFT(AZ18,LEN("Best"))="Best"</formula>
    </cfRule>
    <cfRule type="beginsWith" dxfId="88" priority="426" operator="beginsWith" text="Step">
      <formula>LEFT(AZ18,LEN("Step"))="Step"</formula>
    </cfRule>
    <cfRule type="containsText" dxfId="87" priority="425" operator="containsText" text="Hot">
      <formula>NOT(ISERROR(SEARCH("Hot",AZ18)))</formula>
    </cfRule>
    <cfRule type="beginsWith" dxfId="86" priority="424" operator="beginsWith" text="New">
      <formula>LEFT(AZ18,LEN("New"))="New"</formula>
    </cfRule>
    <cfRule type="containsText" dxfId="85" priority="423" operator="containsText" text="보라">
      <formula>NOT(ISERROR(SEARCH("보라",AZ18)))</formula>
    </cfRule>
    <cfRule type="containsText" dxfId="84" priority="422" operator="containsText" text="노랑">
      <formula>NOT(ISERROR(SEARCH("노랑",AZ18)))</formula>
    </cfRule>
    <cfRule type="containsText" dxfId="83" priority="429" operator="containsText" text="Free">
      <formula>NOT(ISERROR(SEARCH("Free",AZ18)))</formula>
    </cfRule>
    <cfRule type="containsText" dxfId="82" priority="421" operator="containsText" text="파랑">
      <formula>NOT(ISERROR(SEARCH("파랑",AZ18)))</formula>
    </cfRule>
    <cfRule type="containsText" dxfId="81" priority="428" operator="containsText" text="Event">
      <formula>NOT(ISERROR(SEARCH("Event",AZ18)))</formula>
    </cfRule>
  </conditionalFormatting>
  <conditionalFormatting sqref="AZ39:BH39">
    <cfRule type="beginsWith" dxfId="80" priority="151" operator="beginsWith" text="Best">
      <formula>LEFT(AZ39,LEN("Best"))="Best"</formula>
    </cfRule>
    <cfRule type="beginsWith" dxfId="79" priority="150" operator="beginsWith" text="Step">
      <formula>LEFT(AZ39,LEN("Step"))="Step"</formula>
    </cfRule>
    <cfRule type="containsText" dxfId="78" priority="149" operator="containsText" text="Hot">
      <formula>NOT(ISERROR(SEARCH("Hot",AZ39)))</formula>
    </cfRule>
    <cfRule type="beginsWith" dxfId="77" priority="148" operator="beginsWith" text="New">
      <formula>LEFT(AZ39,LEN("New"))="New"</formula>
    </cfRule>
    <cfRule type="containsText" dxfId="76" priority="146" operator="containsText" text="노랑">
      <formula>NOT(ISERROR(SEARCH("노랑",AZ39)))</formula>
    </cfRule>
    <cfRule type="containsText" dxfId="75" priority="145" operator="containsText" text="파랑">
      <formula>NOT(ISERROR(SEARCH("파랑",AZ39)))</formula>
    </cfRule>
    <cfRule type="containsText" dxfId="74" priority="153" operator="containsText" text="Free">
      <formula>NOT(ISERROR(SEARCH("Free",AZ39)))</formula>
    </cfRule>
    <cfRule type="containsText" dxfId="73" priority="147" operator="containsText" text="보라">
      <formula>NOT(ISERROR(SEARCH("보라",AZ39)))</formula>
    </cfRule>
    <cfRule type="containsText" dxfId="72" priority="152" operator="containsText" text="Event">
      <formula>NOT(ISERROR(SEARCH("Event",AZ39)))</formula>
    </cfRule>
  </conditionalFormatting>
  <conditionalFormatting sqref="BB21 BE21">
    <cfRule type="containsText" dxfId="71" priority="362" operator="containsText" text="노랑">
      <formula>NOT(ISERROR(SEARCH("노랑",BB21)))</formula>
    </cfRule>
    <cfRule type="beginsWith" dxfId="70" priority="367" operator="beginsWith" text="Best">
      <formula>LEFT(BB21,LEN("Best"))="Best"</formula>
    </cfRule>
    <cfRule type="containsText" dxfId="69" priority="368" operator="containsText" text="Event">
      <formula>NOT(ISERROR(SEARCH("Event",BB21)))</formula>
    </cfRule>
    <cfRule type="containsText" dxfId="68" priority="369" operator="containsText" text="Free">
      <formula>NOT(ISERROR(SEARCH("Free",BB21)))</formula>
    </cfRule>
    <cfRule type="containsText" dxfId="67" priority="363" operator="containsText" text="보라">
      <formula>NOT(ISERROR(SEARCH("보라",BB21)))</formula>
    </cfRule>
    <cfRule type="containsText" dxfId="66" priority="365" operator="containsText" text="Hot">
      <formula>NOT(ISERROR(SEARCH("Hot",BB21)))</formula>
    </cfRule>
    <cfRule type="containsText" dxfId="65" priority="361" operator="containsText" text="파랑">
      <formula>NOT(ISERROR(SEARCH("파랑",BB21)))</formula>
    </cfRule>
    <cfRule type="beginsWith" dxfId="64" priority="364" operator="beginsWith" text="New">
      <formula>LEFT(BB21,LEN("New"))="New"</formula>
    </cfRule>
    <cfRule type="containsText" dxfId="63" priority="370" operator="containsText" text="中">
      <formula>NOT(ISERROR(SEARCH("中",BB21)))</formula>
    </cfRule>
    <cfRule type="containsText" dxfId="62" priority="371" operator="containsText" text="小">
      <formula>NOT(ISERROR(SEARCH("小",BB21)))</formula>
    </cfRule>
    <cfRule type="containsText" dxfId="61" priority="372" operator="containsText" text="大">
      <formula>NOT(ISERROR(SEARCH("大",BB21)))</formula>
    </cfRule>
    <cfRule type="beginsWith" dxfId="60" priority="366" operator="beginsWith" text="Step">
      <formula>LEFT(BB21,LEN("Step"))="Step"</formula>
    </cfRule>
  </conditionalFormatting>
  <conditionalFormatting sqref="BB42 BE42">
    <cfRule type="containsText" dxfId="59" priority="93" operator="containsText" text="Free">
      <formula>NOT(ISERROR(SEARCH("Free",BB42)))</formula>
    </cfRule>
    <cfRule type="beginsWith" dxfId="58" priority="91" operator="beginsWith" text="Best">
      <formula>LEFT(BB42,LEN("Best"))="Best"</formula>
    </cfRule>
    <cfRule type="containsText" dxfId="57" priority="96" operator="containsText" text="大">
      <formula>NOT(ISERROR(SEARCH("大",BB42)))</formula>
    </cfRule>
    <cfRule type="containsText" dxfId="56" priority="95" operator="containsText" text="小">
      <formula>NOT(ISERROR(SEARCH("小",BB42)))</formula>
    </cfRule>
    <cfRule type="containsText" dxfId="55" priority="85" operator="containsText" text="파랑">
      <formula>NOT(ISERROR(SEARCH("파랑",BB42)))</formula>
    </cfRule>
    <cfRule type="containsText" dxfId="54" priority="87" operator="containsText" text="보라">
      <formula>NOT(ISERROR(SEARCH("보라",BB42)))</formula>
    </cfRule>
    <cfRule type="containsText" dxfId="53" priority="86" operator="containsText" text="노랑">
      <formula>NOT(ISERROR(SEARCH("노랑",BB42)))</formula>
    </cfRule>
    <cfRule type="beginsWith" dxfId="52" priority="88" operator="beginsWith" text="New">
      <formula>LEFT(BB42,LEN("New"))="New"</formula>
    </cfRule>
    <cfRule type="containsText" dxfId="51" priority="89" operator="containsText" text="Hot">
      <formula>NOT(ISERROR(SEARCH("Hot",BB42)))</formula>
    </cfRule>
    <cfRule type="beginsWith" dxfId="50" priority="90" operator="beginsWith" text="Step">
      <formula>LEFT(BB42,LEN("Step"))="Step"</formula>
    </cfRule>
    <cfRule type="containsText" dxfId="49" priority="92" operator="containsText" text="Event">
      <formula>NOT(ISERROR(SEARCH("Event",BB42)))</formula>
    </cfRule>
    <cfRule type="containsText" dxfId="48" priority="94" operator="containsText" text="中">
      <formula>NOT(ISERROR(SEARCH("中",BB42)))</formula>
    </cfRule>
  </conditionalFormatting>
  <conditionalFormatting sqref="BB19:BC19">
    <cfRule type="beginsWith" dxfId="47" priority="52" operator="beginsWith" text="New">
      <formula>LEFT(BB19,LEN("New"))="New"</formula>
    </cfRule>
    <cfRule type="containsText" dxfId="46" priority="56" operator="containsText" text="Event">
      <formula>NOT(ISERROR(SEARCH("Event",BB19)))</formula>
    </cfRule>
    <cfRule type="containsText" dxfId="45" priority="53" operator="containsText" text="Hot">
      <formula>NOT(ISERROR(SEARCH("Hot",BB19)))</formula>
    </cfRule>
    <cfRule type="beginsWith" dxfId="44" priority="55" operator="beginsWith" text="Best">
      <formula>LEFT(BB19,LEN("Best"))="Best"</formula>
    </cfRule>
    <cfRule type="beginsWith" dxfId="43" priority="54" operator="beginsWith" text="Step">
      <formula>LEFT(BB19,LEN("Step"))="Step"</formula>
    </cfRule>
    <cfRule type="containsText" dxfId="42" priority="57" operator="containsText" text="Free">
      <formula>NOT(ISERROR(SEARCH("Free",BB19)))</formula>
    </cfRule>
    <cfRule type="containsText" dxfId="41" priority="58" operator="containsText" text="中">
      <formula>NOT(ISERROR(SEARCH("中",BB19)))</formula>
    </cfRule>
    <cfRule type="containsText" dxfId="40" priority="59" operator="containsText" text="小">
      <formula>NOT(ISERROR(SEARCH("小",BB19)))</formula>
    </cfRule>
    <cfRule type="containsText" dxfId="39" priority="60" operator="containsText" text="大">
      <formula>NOT(ISERROR(SEARCH("大",BB19)))</formula>
    </cfRule>
    <cfRule type="containsText" dxfId="38" priority="51" operator="containsText" text="보라">
      <formula>NOT(ISERROR(SEARCH("보라",BB19)))</formula>
    </cfRule>
    <cfRule type="containsText" dxfId="37" priority="50" operator="containsText" text="노랑">
      <formula>NOT(ISERROR(SEARCH("노랑",BB19)))</formula>
    </cfRule>
    <cfRule type="containsText" dxfId="36" priority="49" operator="containsText" text="파랑">
      <formula>NOT(ISERROR(SEARCH("파랑",BB19)))</formula>
    </cfRule>
  </conditionalFormatting>
  <conditionalFormatting sqref="BB40:BC40">
    <cfRule type="containsText" dxfId="35" priority="39" operator="containsText" text="보라">
      <formula>NOT(ISERROR(SEARCH("보라",BB40)))</formula>
    </cfRule>
    <cfRule type="containsText" dxfId="34" priority="47" operator="containsText" text="小">
      <formula>NOT(ISERROR(SEARCH("小",BB40)))</formula>
    </cfRule>
    <cfRule type="containsText" dxfId="33" priority="46" operator="containsText" text="中">
      <formula>NOT(ISERROR(SEARCH("中",BB40)))</formula>
    </cfRule>
    <cfRule type="containsText" dxfId="32" priority="45" operator="containsText" text="Free">
      <formula>NOT(ISERROR(SEARCH("Free",BB40)))</formula>
    </cfRule>
    <cfRule type="containsText" dxfId="31" priority="44" operator="containsText" text="Event">
      <formula>NOT(ISERROR(SEARCH("Event",BB40)))</formula>
    </cfRule>
    <cfRule type="containsText" dxfId="30" priority="48" operator="containsText" text="大">
      <formula>NOT(ISERROR(SEARCH("大",BB40)))</formula>
    </cfRule>
    <cfRule type="beginsWith" dxfId="29" priority="43" operator="beginsWith" text="Best">
      <formula>LEFT(BB40,LEN("Best"))="Best"</formula>
    </cfRule>
    <cfRule type="beginsWith" dxfId="28" priority="42" operator="beginsWith" text="Step">
      <formula>LEFT(BB40,LEN("Step"))="Step"</formula>
    </cfRule>
    <cfRule type="containsText" dxfId="27" priority="41" operator="containsText" text="Hot">
      <formula>NOT(ISERROR(SEARCH("Hot",BB40)))</formula>
    </cfRule>
    <cfRule type="beginsWith" dxfId="26" priority="40" operator="beginsWith" text="New">
      <formula>LEFT(BB40,LEN("New"))="New"</formula>
    </cfRule>
    <cfRule type="containsText" dxfId="25" priority="38" operator="containsText" text="노랑">
      <formula>NOT(ISERROR(SEARCH("노랑",BB40)))</formula>
    </cfRule>
    <cfRule type="containsText" dxfId="24" priority="37" operator="containsText" text="파랑">
      <formula>NOT(ISERROR(SEARCH("파랑",BB40)))</formula>
    </cfRule>
  </conditionalFormatting>
  <conditionalFormatting sqref="BG19">
    <cfRule type="containsText" dxfId="23" priority="393" operator="containsText" text="Free">
      <formula>NOT(ISERROR(SEARCH("Free",BG19)))</formula>
    </cfRule>
    <cfRule type="containsText" dxfId="22" priority="394" operator="containsText" text="中">
      <formula>NOT(ISERROR(SEARCH("中",BG19)))</formula>
    </cfRule>
    <cfRule type="containsText" dxfId="21" priority="395" operator="containsText" text="小">
      <formula>NOT(ISERROR(SEARCH("小",BG19)))</formula>
    </cfRule>
    <cfRule type="containsText" dxfId="20" priority="396" operator="containsText" text="大">
      <formula>NOT(ISERROR(SEARCH("大",BG19)))</formula>
    </cfRule>
    <cfRule type="beginsWith" dxfId="19" priority="391" operator="beginsWith" text="Best">
      <formula>LEFT(BG19,LEN("Best"))="Best"</formula>
    </cfRule>
    <cfRule type="containsText" dxfId="18" priority="392" operator="containsText" text="Event">
      <formula>NOT(ISERROR(SEARCH("Event",BG19)))</formula>
    </cfRule>
    <cfRule type="containsText" dxfId="17" priority="385" operator="containsText" text="파랑">
      <formula>NOT(ISERROR(SEARCH("파랑",BG19)))</formula>
    </cfRule>
    <cfRule type="containsText" dxfId="16" priority="386" operator="containsText" text="노랑">
      <formula>NOT(ISERROR(SEARCH("노랑",BG19)))</formula>
    </cfRule>
    <cfRule type="containsText" dxfId="15" priority="387" operator="containsText" text="보라">
      <formula>NOT(ISERROR(SEARCH("보라",BG19)))</formula>
    </cfRule>
    <cfRule type="beginsWith" dxfId="14" priority="388" operator="beginsWith" text="New">
      <formula>LEFT(BG19,LEN("New"))="New"</formula>
    </cfRule>
    <cfRule type="containsText" dxfId="13" priority="389" operator="containsText" text="Hot">
      <formula>NOT(ISERROR(SEARCH("Hot",BG19)))</formula>
    </cfRule>
    <cfRule type="beginsWith" dxfId="12" priority="390" operator="beginsWith" text="Step">
      <formula>LEFT(BG19,LEN("Step"))="Step"</formula>
    </cfRule>
  </conditionalFormatting>
  <conditionalFormatting sqref="BG40">
    <cfRule type="containsText" dxfId="11" priority="113" operator="containsText" text="Hot">
      <formula>NOT(ISERROR(SEARCH("Hot",BG40)))</formula>
    </cfRule>
    <cfRule type="beginsWith" dxfId="10" priority="114" operator="beginsWith" text="Step">
      <formula>LEFT(BG40,LEN("Step"))="Step"</formula>
    </cfRule>
    <cfRule type="beginsWith" dxfId="9" priority="115" operator="beginsWith" text="Best">
      <formula>LEFT(BG40,LEN("Best"))="Best"</formula>
    </cfRule>
    <cfRule type="containsText" dxfId="8" priority="116" operator="containsText" text="Event">
      <formula>NOT(ISERROR(SEARCH("Event",BG40)))</formula>
    </cfRule>
    <cfRule type="containsText" dxfId="7" priority="110" operator="containsText" text="노랑">
      <formula>NOT(ISERROR(SEARCH("노랑",BG40)))</formula>
    </cfRule>
    <cfRule type="containsText" dxfId="6" priority="109" operator="containsText" text="파랑">
      <formula>NOT(ISERROR(SEARCH("파랑",BG40)))</formula>
    </cfRule>
    <cfRule type="containsText" dxfId="5" priority="117" operator="containsText" text="Free">
      <formula>NOT(ISERROR(SEARCH("Free",BG40)))</formula>
    </cfRule>
    <cfRule type="beginsWith" dxfId="4" priority="112" operator="beginsWith" text="New">
      <formula>LEFT(BG40,LEN("New"))="New"</formula>
    </cfRule>
    <cfRule type="containsText" dxfId="3" priority="120" operator="containsText" text="大">
      <formula>NOT(ISERROR(SEARCH("大",BG40)))</formula>
    </cfRule>
    <cfRule type="containsText" dxfId="2" priority="119" operator="containsText" text="小">
      <formula>NOT(ISERROR(SEARCH("小",BG40)))</formula>
    </cfRule>
    <cfRule type="containsText" dxfId="1" priority="118" operator="containsText" text="中">
      <formula>NOT(ISERROR(SEARCH("中",BG40)))</formula>
    </cfRule>
    <cfRule type="containsText" dxfId="0" priority="111" operator="containsText" text="보라">
      <formula>NOT(ISERROR(SEARCH("보라",BG40)))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79C5C8-538C-45F5-9E28-28C2EA6659AE}">
          <x14:formula1>
            <xm:f>'CashItemCategoryTemplate'!$F$2:$F$23</xm:f>
          </x14:formula1>
          <xm:sqref>B2:E2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2FAB-51B5-4D56-A7D9-E4C2B702096F}">
  <dimension ref="B1:L129"/>
  <sheetViews>
    <sheetView workbookViewId="0">
      <selection activeCell="A34" sqref="A34"/>
    </sheetView>
  </sheetViews>
  <sheetFormatPr defaultRowHeight="16.5" x14ac:dyDescent="0.3"/>
  <cols>
    <col min="1" max="9" width="9" style="5"/>
    <col min="10" max="10" width="24.125" style="5" bestFit="1" customWidth="1"/>
    <col min="11" max="11" width="10.125" style="5" bestFit="1" customWidth="1"/>
    <col min="12" max="14" width="9" style="5"/>
    <col min="15" max="15" width="24.25" style="5" customWidth="1"/>
    <col min="16" max="16384" width="9" style="5"/>
  </cols>
  <sheetData>
    <row r="1" spans="2:6" x14ac:dyDescent="0.3">
      <c r="C1" s="5">
        <f>_xlfn.XLOOKUP(BM상점!$B$2,CashItemCategoryTemplate[CategoryName],CashItemCategoryTemplate[Category])</f>
        <v>1</v>
      </c>
      <c r="D1" s="5">
        <f>_xlfn.XLOOKUP(BM상점!$B$2,CashItemCategoryTemplate[CategoryName],CashItemCategoryTemplate[SubCategory])</f>
        <v>1</v>
      </c>
    </row>
    <row r="2" spans="2:6" x14ac:dyDescent="0.3">
      <c r="B2" s="6" cm="1">
        <f t="array" ref="B2:F10">_xlfn._xlws.SORT(_xlfn._xlws.FILTER(CashItemTemplate[[TemplateID]:[Name]],(CashItemTemplate[IsSelling]=1)*(CashItemTemplate[Category]=C1)*(CashItemTemplate[SubCategory]=D1),""),4,1,FALSE)</f>
        <v>1</v>
      </c>
      <c r="C2" s="5">
        <v>3</v>
      </c>
      <c r="D2" s="5">
        <v>1</v>
      </c>
      <c r="E2" s="5">
        <v>1</v>
      </c>
      <c r="F2" s="5" t="str">
        <v>상품 1</v>
      </c>
    </row>
    <row r="3" spans="2:6" x14ac:dyDescent="0.3">
      <c r="B3" s="5">
        <v>15</v>
      </c>
      <c r="C3" s="5">
        <v>5</v>
      </c>
      <c r="D3" s="5">
        <v>2000</v>
      </c>
      <c r="E3" s="5">
        <v>1</v>
      </c>
      <c r="F3" s="5" t="str">
        <v>상품 15</v>
      </c>
    </row>
    <row r="4" spans="2:6" x14ac:dyDescent="0.3">
      <c r="B4" s="5">
        <v>2</v>
      </c>
      <c r="C4" s="5">
        <v>3</v>
      </c>
      <c r="D4" s="5">
        <v>1</v>
      </c>
      <c r="E4" s="5">
        <v>2</v>
      </c>
      <c r="F4" s="5" t="str">
        <v>상품 2</v>
      </c>
    </row>
    <row r="5" spans="2:6" x14ac:dyDescent="0.3">
      <c r="B5" s="5">
        <v>3</v>
      </c>
      <c r="C5" s="5">
        <v>3</v>
      </c>
      <c r="D5" s="5">
        <v>5</v>
      </c>
      <c r="E5" s="5">
        <v>3</v>
      </c>
      <c r="F5" s="5" t="str">
        <v>상품 3</v>
      </c>
    </row>
    <row r="6" spans="2:6" x14ac:dyDescent="0.3">
      <c r="B6" s="5">
        <v>7</v>
      </c>
      <c r="C6" s="5">
        <v>1</v>
      </c>
      <c r="D6" s="5">
        <v>500</v>
      </c>
      <c r="E6" s="5">
        <v>3</v>
      </c>
      <c r="F6" s="5" t="str">
        <v>상품 7</v>
      </c>
    </row>
    <row r="7" spans="2:6" x14ac:dyDescent="0.3">
      <c r="B7" s="5">
        <v>4</v>
      </c>
      <c r="C7" s="5">
        <v>3</v>
      </c>
      <c r="D7" s="5">
        <v>3</v>
      </c>
      <c r="E7" s="5">
        <v>4</v>
      </c>
      <c r="F7" s="5" t="str">
        <v>상품 4</v>
      </c>
    </row>
    <row r="8" spans="2:6" x14ac:dyDescent="0.3">
      <c r="B8" s="5">
        <v>8</v>
      </c>
      <c r="C8" s="5">
        <v>1</v>
      </c>
      <c r="D8" s="5">
        <v>700</v>
      </c>
      <c r="E8" s="5">
        <v>4</v>
      </c>
      <c r="F8" s="5" t="str">
        <v>상품 8</v>
      </c>
    </row>
    <row r="9" spans="2:6" x14ac:dyDescent="0.3">
      <c r="B9" s="5">
        <v>10</v>
      </c>
      <c r="C9" s="5">
        <v>5</v>
      </c>
      <c r="D9" s="5">
        <v>2000</v>
      </c>
      <c r="E9" s="5">
        <v>6</v>
      </c>
      <c r="F9" s="5" t="str">
        <v>상품 10</v>
      </c>
    </row>
    <row r="10" spans="2:6" x14ac:dyDescent="0.3">
      <c r="B10" s="5">
        <v>13</v>
      </c>
      <c r="C10" s="5">
        <v>7</v>
      </c>
      <c r="D10" s="5">
        <v>6</v>
      </c>
      <c r="E10" s="5">
        <v>9</v>
      </c>
      <c r="F10" s="5" t="str">
        <v>상품 13</v>
      </c>
    </row>
    <row r="19" spans="12:12" x14ac:dyDescent="0.3">
      <c r="L19"/>
    </row>
    <row r="20" spans="12:12" x14ac:dyDescent="0.3">
      <c r="L20"/>
    </row>
    <row r="21" spans="12:12" x14ac:dyDescent="0.3">
      <c r="L21"/>
    </row>
    <row r="22" spans="12:12" x14ac:dyDescent="0.3">
      <c r="L22"/>
    </row>
    <row r="23" spans="12:12" x14ac:dyDescent="0.3">
      <c r="L23"/>
    </row>
    <row r="24" spans="12:12" x14ac:dyDescent="0.3">
      <c r="L24"/>
    </row>
    <row r="25" spans="12:12" x14ac:dyDescent="0.3">
      <c r="L25"/>
    </row>
    <row r="26" spans="12:12" x14ac:dyDescent="0.3">
      <c r="L26"/>
    </row>
    <row r="27" spans="12:12" x14ac:dyDescent="0.3">
      <c r="L27"/>
    </row>
    <row r="28" spans="12:12" x14ac:dyDescent="0.3">
      <c r="L28"/>
    </row>
    <row r="29" spans="12:12" x14ac:dyDescent="0.3">
      <c r="L29"/>
    </row>
    <row r="30" spans="12:12" x14ac:dyDescent="0.3">
      <c r="L30"/>
    </row>
    <row r="31" spans="12:12" x14ac:dyDescent="0.3">
      <c r="L31"/>
    </row>
    <row r="32" spans="12:12" x14ac:dyDescent="0.3">
      <c r="L32"/>
    </row>
    <row r="33" spans="12:12" x14ac:dyDescent="0.3">
      <c r="L33"/>
    </row>
    <row r="34" spans="12:12" x14ac:dyDescent="0.3">
      <c r="L34"/>
    </row>
    <row r="35" spans="12:12" x14ac:dyDescent="0.3">
      <c r="L35"/>
    </row>
    <row r="36" spans="12:12" x14ac:dyDescent="0.3">
      <c r="L36"/>
    </row>
    <row r="37" spans="12:12" x14ac:dyDescent="0.3">
      <c r="L37"/>
    </row>
    <row r="38" spans="12:12" x14ac:dyDescent="0.3">
      <c r="L38"/>
    </row>
    <row r="39" spans="12:12" x14ac:dyDescent="0.3">
      <c r="L39"/>
    </row>
    <row r="40" spans="12:12" x14ac:dyDescent="0.3">
      <c r="L40"/>
    </row>
    <row r="41" spans="12:12" x14ac:dyDescent="0.3">
      <c r="L41"/>
    </row>
    <row r="42" spans="12:12" x14ac:dyDescent="0.3">
      <c r="L42"/>
    </row>
    <row r="43" spans="12:12" x14ac:dyDescent="0.3">
      <c r="L43"/>
    </row>
    <row r="44" spans="12:12" x14ac:dyDescent="0.3">
      <c r="L44"/>
    </row>
    <row r="45" spans="12:12" x14ac:dyDescent="0.3">
      <c r="L45"/>
    </row>
    <row r="46" spans="12:12" x14ac:dyDescent="0.3">
      <c r="L46"/>
    </row>
    <row r="47" spans="12:12" x14ac:dyDescent="0.3">
      <c r="L47"/>
    </row>
    <row r="48" spans="12:12" x14ac:dyDescent="0.3">
      <c r="L48"/>
    </row>
    <row r="49" spans="12:12" x14ac:dyDescent="0.3">
      <c r="L49"/>
    </row>
    <row r="50" spans="12:12" x14ac:dyDescent="0.3">
      <c r="L50"/>
    </row>
    <row r="51" spans="12:12" x14ac:dyDescent="0.3">
      <c r="L51"/>
    </row>
    <row r="52" spans="12:12" x14ac:dyDescent="0.3">
      <c r="L52"/>
    </row>
    <row r="53" spans="12:12" x14ac:dyDescent="0.3">
      <c r="L53"/>
    </row>
    <row r="54" spans="12:12" x14ac:dyDescent="0.3">
      <c r="L54"/>
    </row>
    <row r="55" spans="12:12" x14ac:dyDescent="0.3">
      <c r="L55"/>
    </row>
    <row r="56" spans="12:12" x14ac:dyDescent="0.3">
      <c r="L56"/>
    </row>
    <row r="57" spans="12:12" x14ac:dyDescent="0.3">
      <c r="L57"/>
    </row>
    <row r="58" spans="12:12" x14ac:dyDescent="0.3">
      <c r="L58"/>
    </row>
    <row r="59" spans="12:12" x14ac:dyDescent="0.3">
      <c r="L59"/>
    </row>
    <row r="60" spans="12:12" x14ac:dyDescent="0.3">
      <c r="L60"/>
    </row>
    <row r="61" spans="12:12" x14ac:dyDescent="0.3">
      <c r="L61"/>
    </row>
    <row r="62" spans="12:12" x14ac:dyDescent="0.3">
      <c r="L62"/>
    </row>
    <row r="63" spans="12:12" x14ac:dyDescent="0.3">
      <c r="L63"/>
    </row>
    <row r="64" spans="12:12" x14ac:dyDescent="0.3">
      <c r="L64"/>
    </row>
    <row r="65" spans="12:12" x14ac:dyDescent="0.3">
      <c r="L65"/>
    </row>
    <row r="66" spans="12:12" x14ac:dyDescent="0.3">
      <c r="L66"/>
    </row>
    <row r="67" spans="12:12" x14ac:dyDescent="0.3">
      <c r="L67"/>
    </row>
    <row r="68" spans="12:12" x14ac:dyDescent="0.3">
      <c r="L68"/>
    </row>
    <row r="69" spans="12:12" x14ac:dyDescent="0.3">
      <c r="L69"/>
    </row>
    <row r="70" spans="12:12" x14ac:dyDescent="0.3">
      <c r="L70"/>
    </row>
    <row r="71" spans="12:12" x14ac:dyDescent="0.3">
      <c r="L71"/>
    </row>
    <row r="72" spans="12:12" x14ac:dyDescent="0.3">
      <c r="L72"/>
    </row>
    <row r="73" spans="12:12" x14ac:dyDescent="0.3">
      <c r="L73"/>
    </row>
    <row r="74" spans="12:12" x14ac:dyDescent="0.3">
      <c r="L74"/>
    </row>
    <row r="75" spans="12:12" x14ac:dyDescent="0.3">
      <c r="L75"/>
    </row>
    <row r="76" spans="12:12" x14ac:dyDescent="0.3">
      <c r="L76"/>
    </row>
    <row r="77" spans="12:12" x14ac:dyDescent="0.3">
      <c r="L77"/>
    </row>
    <row r="78" spans="12:12" x14ac:dyDescent="0.3">
      <c r="L78"/>
    </row>
    <row r="79" spans="12:12" x14ac:dyDescent="0.3">
      <c r="L79"/>
    </row>
    <row r="80" spans="12:12" x14ac:dyDescent="0.3">
      <c r="L80"/>
    </row>
    <row r="81" spans="12:12" x14ac:dyDescent="0.3">
      <c r="L81"/>
    </row>
    <row r="82" spans="12:12" x14ac:dyDescent="0.3">
      <c r="L82"/>
    </row>
    <row r="83" spans="12:12" x14ac:dyDescent="0.3">
      <c r="L83"/>
    </row>
    <row r="84" spans="12:12" x14ac:dyDescent="0.3">
      <c r="L84"/>
    </row>
    <row r="85" spans="12:12" x14ac:dyDescent="0.3">
      <c r="L85"/>
    </row>
    <row r="86" spans="12:12" x14ac:dyDescent="0.3">
      <c r="L86"/>
    </row>
    <row r="87" spans="12:12" x14ac:dyDescent="0.3">
      <c r="L87"/>
    </row>
    <row r="88" spans="12:12" x14ac:dyDescent="0.3">
      <c r="L88"/>
    </row>
    <row r="89" spans="12:12" x14ac:dyDescent="0.3">
      <c r="L89"/>
    </row>
    <row r="90" spans="12:12" x14ac:dyDescent="0.3">
      <c r="L90"/>
    </row>
    <row r="91" spans="12:12" x14ac:dyDescent="0.3">
      <c r="L91"/>
    </row>
    <row r="92" spans="12:12" x14ac:dyDescent="0.3">
      <c r="L92"/>
    </row>
    <row r="93" spans="12:12" x14ac:dyDescent="0.3">
      <c r="L93"/>
    </row>
    <row r="94" spans="12:12" x14ac:dyDescent="0.3">
      <c r="L94"/>
    </row>
    <row r="95" spans="12:12" x14ac:dyDescent="0.3">
      <c r="L95"/>
    </row>
    <row r="96" spans="12:12" x14ac:dyDescent="0.3">
      <c r="L96"/>
    </row>
    <row r="97" spans="12:12" x14ac:dyDescent="0.3">
      <c r="L97"/>
    </row>
    <row r="98" spans="12:12" x14ac:dyDescent="0.3">
      <c r="L98"/>
    </row>
    <row r="99" spans="12:12" x14ac:dyDescent="0.3">
      <c r="L99"/>
    </row>
    <row r="100" spans="12:12" x14ac:dyDescent="0.3">
      <c r="L100"/>
    </row>
    <row r="101" spans="12:12" x14ac:dyDescent="0.3">
      <c r="L101"/>
    </row>
    <row r="102" spans="12:12" x14ac:dyDescent="0.3">
      <c r="L102"/>
    </row>
    <row r="103" spans="12:12" x14ac:dyDescent="0.3">
      <c r="L103"/>
    </row>
    <row r="104" spans="12:12" x14ac:dyDescent="0.3">
      <c r="L104"/>
    </row>
    <row r="105" spans="12:12" x14ac:dyDescent="0.3">
      <c r="L105"/>
    </row>
    <row r="106" spans="12:12" x14ac:dyDescent="0.3">
      <c r="L106"/>
    </row>
    <row r="107" spans="12:12" x14ac:dyDescent="0.3">
      <c r="L107"/>
    </row>
    <row r="108" spans="12:12" x14ac:dyDescent="0.3">
      <c r="L108"/>
    </row>
    <row r="109" spans="12:12" x14ac:dyDescent="0.3">
      <c r="L109"/>
    </row>
    <row r="110" spans="12:12" x14ac:dyDescent="0.3">
      <c r="L110"/>
    </row>
    <row r="111" spans="12:12" x14ac:dyDescent="0.3">
      <c r="L111"/>
    </row>
    <row r="112" spans="12:12" x14ac:dyDescent="0.3">
      <c r="L112"/>
    </row>
    <row r="113" spans="12:12" x14ac:dyDescent="0.3">
      <c r="L113"/>
    </row>
    <row r="114" spans="12:12" x14ac:dyDescent="0.3">
      <c r="L114"/>
    </row>
    <row r="115" spans="12:12" x14ac:dyDescent="0.3">
      <c r="L115"/>
    </row>
    <row r="116" spans="12:12" x14ac:dyDescent="0.3">
      <c r="L116"/>
    </row>
    <row r="117" spans="12:12" x14ac:dyDescent="0.3">
      <c r="L117"/>
    </row>
    <row r="118" spans="12:12" x14ac:dyDescent="0.3">
      <c r="L118"/>
    </row>
    <row r="119" spans="12:12" x14ac:dyDescent="0.3">
      <c r="L119"/>
    </row>
    <row r="120" spans="12:12" x14ac:dyDescent="0.3">
      <c r="L120"/>
    </row>
    <row r="121" spans="12:12" x14ac:dyDescent="0.3">
      <c r="L121"/>
    </row>
    <row r="122" spans="12:12" x14ac:dyDescent="0.3">
      <c r="L122"/>
    </row>
    <row r="123" spans="12:12" x14ac:dyDescent="0.3">
      <c r="L123"/>
    </row>
    <row r="124" spans="12:12" x14ac:dyDescent="0.3">
      <c r="L124"/>
    </row>
    <row r="125" spans="12:12" x14ac:dyDescent="0.3">
      <c r="L125"/>
    </row>
    <row r="126" spans="12:12" x14ac:dyDescent="0.3">
      <c r="L126"/>
    </row>
    <row r="127" spans="12:12" x14ac:dyDescent="0.3">
      <c r="L127"/>
    </row>
    <row r="128" spans="12:12" x14ac:dyDescent="0.3">
      <c r="L128"/>
    </row>
    <row r="129" spans="12:12" x14ac:dyDescent="0.3">
      <c r="L12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236C-C73B-4596-A2EF-EEC53FAEBF85}">
  <dimension ref="A1:K12"/>
  <sheetViews>
    <sheetView workbookViewId="0">
      <selection activeCell="B9" sqref="B9"/>
    </sheetView>
  </sheetViews>
  <sheetFormatPr defaultRowHeight="16.5" x14ac:dyDescent="0.3"/>
  <cols>
    <col min="2" max="2" width="15.875" bestFit="1" customWidth="1"/>
    <col min="5" max="5" width="13" bestFit="1" customWidth="1"/>
  </cols>
  <sheetData>
    <row r="1" spans="1:11" x14ac:dyDescent="0.3">
      <c r="A1">
        <v>1</v>
      </c>
      <c r="B1" s="2" t="s">
        <v>47</v>
      </c>
      <c r="D1">
        <v>0</v>
      </c>
      <c r="E1" t="s">
        <v>61</v>
      </c>
      <c r="G1">
        <v>0</v>
      </c>
      <c r="H1" t="s">
        <v>61</v>
      </c>
      <c r="J1">
        <v>0</v>
      </c>
      <c r="K1" t="s">
        <v>65</v>
      </c>
    </row>
    <row r="2" spans="1:11" x14ac:dyDescent="0.3">
      <c r="A2">
        <v>2</v>
      </c>
      <c r="B2" s="3" t="s">
        <v>48</v>
      </c>
      <c r="D2">
        <v>1</v>
      </c>
      <c r="E2" t="s">
        <v>54</v>
      </c>
      <c r="G2">
        <v>1</v>
      </c>
      <c r="H2" t="s">
        <v>62</v>
      </c>
      <c r="J2">
        <v>1</v>
      </c>
      <c r="K2" t="s">
        <v>66</v>
      </c>
    </row>
    <row r="3" spans="1:11" x14ac:dyDescent="0.3">
      <c r="A3">
        <v>3</v>
      </c>
      <c r="B3" s="4" t="s">
        <v>49</v>
      </c>
      <c r="D3">
        <v>2</v>
      </c>
      <c r="E3" t="s">
        <v>55</v>
      </c>
      <c r="G3">
        <v>2</v>
      </c>
      <c r="H3" t="s">
        <v>63</v>
      </c>
      <c r="J3">
        <v>2</v>
      </c>
      <c r="K3" t="s">
        <v>67</v>
      </c>
    </row>
    <row r="4" spans="1:11" x14ac:dyDescent="0.3">
      <c r="D4">
        <v>3</v>
      </c>
      <c r="E4" t="s">
        <v>56</v>
      </c>
      <c r="G4">
        <v>3</v>
      </c>
      <c r="H4" t="s">
        <v>64</v>
      </c>
      <c r="J4">
        <v>3</v>
      </c>
      <c r="K4" t="s">
        <v>68</v>
      </c>
    </row>
    <row r="5" spans="1:11" x14ac:dyDescent="0.3">
      <c r="A5">
        <v>1</v>
      </c>
      <c r="B5" t="s">
        <v>85</v>
      </c>
      <c r="D5">
        <v>4</v>
      </c>
      <c r="E5" t="s">
        <v>57</v>
      </c>
      <c r="G5">
        <v>4</v>
      </c>
      <c r="H5" t="s">
        <v>64</v>
      </c>
    </row>
    <row r="6" spans="1:11" x14ac:dyDescent="0.3">
      <c r="A6">
        <v>2</v>
      </c>
      <c r="B6" t="s">
        <v>86</v>
      </c>
      <c r="D6">
        <v>5</v>
      </c>
      <c r="E6" t="s">
        <v>58</v>
      </c>
    </row>
    <row r="7" spans="1:11" x14ac:dyDescent="0.3">
      <c r="A7">
        <v>3</v>
      </c>
      <c r="B7" t="s">
        <v>87</v>
      </c>
      <c r="D7">
        <v>6</v>
      </c>
      <c r="E7" t="s">
        <v>59</v>
      </c>
    </row>
    <row r="8" spans="1:11" x14ac:dyDescent="0.3">
      <c r="A8">
        <v>4</v>
      </c>
      <c r="B8" t="s">
        <v>88</v>
      </c>
      <c r="D8">
        <v>7</v>
      </c>
      <c r="E8" t="s">
        <v>60</v>
      </c>
    </row>
    <row r="9" spans="1:11" ht="15.75" customHeight="1" x14ac:dyDescent="0.3">
      <c r="A9">
        <v>5</v>
      </c>
      <c r="B9" t="s">
        <v>84</v>
      </c>
    </row>
    <row r="10" spans="1:11" x14ac:dyDescent="0.3">
      <c r="A10">
        <v>6</v>
      </c>
      <c r="B10" t="s">
        <v>83</v>
      </c>
    </row>
    <row r="11" spans="1:11" x14ac:dyDescent="0.3">
      <c r="A11">
        <v>7</v>
      </c>
      <c r="B11" t="s">
        <v>82</v>
      </c>
    </row>
    <row r="12" spans="1:11" x14ac:dyDescent="0.3">
      <c r="A12">
        <v>8</v>
      </c>
      <c r="B12" t="s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796-28C6-4AD9-9738-FC1B858481E5}">
  <dimension ref="A1:C34"/>
  <sheetViews>
    <sheetView workbookViewId="0">
      <selection activeCell="B33" sqref="B33"/>
    </sheetView>
  </sheetViews>
  <sheetFormatPr defaultRowHeight="16.5" x14ac:dyDescent="0.3"/>
  <cols>
    <col min="1" max="1" width="14.125" bestFit="1" customWidth="1"/>
    <col min="2" max="2" width="52.625" bestFit="1" customWidth="1"/>
    <col min="3" max="3" width="15" bestFit="1" customWidth="1"/>
  </cols>
  <sheetData>
    <row r="1" spans="1:3" x14ac:dyDescent="0.3">
      <c r="A1" t="s">
        <v>2</v>
      </c>
      <c r="B1" t="s">
        <v>15</v>
      </c>
      <c r="C1" t="s">
        <v>69</v>
      </c>
    </row>
    <row r="2" spans="1:3" x14ac:dyDescent="0.3">
      <c r="A2">
        <v>1</v>
      </c>
      <c r="B2" t="s">
        <v>124</v>
      </c>
      <c r="C2">
        <v>0</v>
      </c>
    </row>
    <row r="3" spans="1:3" x14ac:dyDescent="0.3">
      <c r="A3">
        <v>2</v>
      </c>
      <c r="B3" t="s">
        <v>125</v>
      </c>
      <c r="C3">
        <v>0</v>
      </c>
    </row>
    <row r="4" spans="1:3" x14ac:dyDescent="0.3">
      <c r="A4">
        <v>3</v>
      </c>
      <c r="B4" t="s">
        <v>127</v>
      </c>
      <c r="C4">
        <v>0</v>
      </c>
    </row>
    <row r="5" spans="1:3" x14ac:dyDescent="0.3">
      <c r="A5">
        <v>4</v>
      </c>
      <c r="B5" t="s">
        <v>128</v>
      </c>
      <c r="C5">
        <v>0</v>
      </c>
    </row>
    <row r="6" spans="1:3" x14ac:dyDescent="0.3">
      <c r="A6">
        <v>5</v>
      </c>
      <c r="B6" t="s">
        <v>129</v>
      </c>
      <c r="C6">
        <v>0</v>
      </c>
    </row>
    <row r="7" spans="1:3" x14ac:dyDescent="0.3">
      <c r="A7">
        <v>6</v>
      </c>
      <c r="B7" t="s">
        <v>130</v>
      </c>
      <c r="C7">
        <v>0</v>
      </c>
    </row>
    <row r="8" spans="1:3" x14ac:dyDescent="0.3">
      <c r="A8">
        <v>7</v>
      </c>
      <c r="B8" t="s">
        <v>131</v>
      </c>
      <c r="C8">
        <v>0</v>
      </c>
    </row>
    <row r="9" spans="1:3" x14ac:dyDescent="0.3">
      <c r="A9">
        <v>8</v>
      </c>
      <c r="C9">
        <v>0</v>
      </c>
    </row>
    <row r="10" spans="1:3" x14ac:dyDescent="0.3">
      <c r="A10">
        <v>9</v>
      </c>
      <c r="C10">
        <v>0</v>
      </c>
    </row>
    <row r="11" spans="1:3" x14ac:dyDescent="0.3">
      <c r="A11">
        <v>10</v>
      </c>
      <c r="C11">
        <v>0</v>
      </c>
    </row>
    <row r="12" spans="1:3" x14ac:dyDescent="0.3">
      <c r="A12">
        <v>11</v>
      </c>
      <c r="C12">
        <v>0</v>
      </c>
    </row>
    <row r="13" spans="1:3" x14ac:dyDescent="0.3">
      <c r="A13">
        <v>12</v>
      </c>
      <c r="C13">
        <v>0</v>
      </c>
    </row>
    <row r="14" spans="1:3" x14ac:dyDescent="0.3">
      <c r="A14">
        <v>13</v>
      </c>
      <c r="C14">
        <v>0</v>
      </c>
    </row>
    <row r="15" spans="1:3" x14ac:dyDescent="0.3">
      <c r="A15">
        <v>14</v>
      </c>
      <c r="C15">
        <v>0</v>
      </c>
    </row>
    <row r="16" spans="1:3" x14ac:dyDescent="0.3">
      <c r="A16">
        <v>15</v>
      </c>
      <c r="C16">
        <v>0</v>
      </c>
    </row>
    <row r="17" spans="1:3" x14ac:dyDescent="0.3">
      <c r="A17">
        <v>16</v>
      </c>
      <c r="C17">
        <v>0</v>
      </c>
    </row>
    <row r="18" spans="1:3" x14ac:dyDescent="0.3">
      <c r="A18">
        <v>17</v>
      </c>
      <c r="C18">
        <v>0</v>
      </c>
    </row>
    <row r="19" spans="1:3" x14ac:dyDescent="0.3">
      <c r="A19">
        <v>18</v>
      </c>
      <c r="C19">
        <v>0</v>
      </c>
    </row>
    <row r="20" spans="1:3" x14ac:dyDescent="0.3">
      <c r="A20">
        <v>19</v>
      </c>
      <c r="C20">
        <v>0</v>
      </c>
    </row>
    <row r="21" spans="1:3" x14ac:dyDescent="0.3">
      <c r="A21">
        <v>20</v>
      </c>
      <c r="C21">
        <v>0</v>
      </c>
    </row>
    <row r="22" spans="1:3" x14ac:dyDescent="0.3">
      <c r="A22">
        <v>21</v>
      </c>
      <c r="C22">
        <v>0</v>
      </c>
    </row>
    <row r="23" spans="1:3" x14ac:dyDescent="0.3">
      <c r="A23">
        <v>22</v>
      </c>
      <c r="C23">
        <v>0</v>
      </c>
    </row>
    <row r="24" spans="1:3" x14ac:dyDescent="0.3">
      <c r="A24">
        <v>23</v>
      </c>
      <c r="C24">
        <v>0</v>
      </c>
    </row>
    <row r="25" spans="1:3" x14ac:dyDescent="0.3">
      <c r="A25">
        <v>24</v>
      </c>
      <c r="C25">
        <v>0</v>
      </c>
    </row>
    <row r="26" spans="1:3" x14ac:dyDescent="0.3">
      <c r="A26">
        <v>25</v>
      </c>
      <c r="C26">
        <v>0</v>
      </c>
    </row>
    <row r="27" spans="1:3" x14ac:dyDescent="0.3">
      <c r="A27">
        <v>26</v>
      </c>
      <c r="C27">
        <v>0</v>
      </c>
    </row>
    <row r="28" spans="1:3" x14ac:dyDescent="0.3">
      <c r="A28">
        <v>27</v>
      </c>
      <c r="C28">
        <v>0</v>
      </c>
    </row>
    <row r="29" spans="1:3" x14ac:dyDescent="0.3">
      <c r="A29">
        <v>28</v>
      </c>
      <c r="C29">
        <v>0</v>
      </c>
    </row>
    <row r="30" spans="1:3" x14ac:dyDescent="0.3">
      <c r="A30">
        <v>29</v>
      </c>
      <c r="C30">
        <v>0</v>
      </c>
    </row>
    <row r="31" spans="1:3" x14ac:dyDescent="0.3">
      <c r="A31">
        <v>30</v>
      </c>
      <c r="C31">
        <v>0</v>
      </c>
    </row>
    <row r="32" spans="1:3" x14ac:dyDescent="0.3">
      <c r="A32">
        <v>31</v>
      </c>
      <c r="C32">
        <v>0</v>
      </c>
    </row>
    <row r="33" spans="1:3" x14ac:dyDescent="0.3">
      <c r="A33">
        <v>1001</v>
      </c>
      <c r="B33" t="s">
        <v>126</v>
      </c>
      <c r="C33">
        <v>168</v>
      </c>
    </row>
    <row r="34" spans="1:3" x14ac:dyDescent="0.3">
      <c r="A34">
        <v>32</v>
      </c>
      <c r="C3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DDA4-FA45-4EB0-87E0-B702464CE036}">
  <dimension ref="A1:F9"/>
  <sheetViews>
    <sheetView workbookViewId="0">
      <selection activeCell="E34" sqref="E34"/>
    </sheetView>
  </sheetViews>
  <sheetFormatPr defaultRowHeight="16.5" x14ac:dyDescent="0.3"/>
  <cols>
    <col min="1" max="1" width="17.875" bestFit="1" customWidth="1"/>
    <col min="2" max="2" width="14.875" bestFit="1" customWidth="1"/>
    <col min="3" max="3" width="12.375" bestFit="1" customWidth="1"/>
    <col min="4" max="4" width="19.875" bestFit="1" customWidth="1"/>
    <col min="5" max="5" width="20.25" bestFit="1" customWidth="1"/>
    <col min="6" max="6" width="14.125" bestFit="1" customWidth="1"/>
    <col min="7" max="7" width="19.375" bestFit="1" customWidth="1"/>
    <col min="8" max="8" width="15.125" bestFit="1" customWidth="1"/>
  </cols>
  <sheetData>
    <row r="1" spans="1:6" x14ac:dyDescent="0.3">
      <c r="A1" t="s">
        <v>50</v>
      </c>
      <c r="B1" t="s">
        <v>10</v>
      </c>
      <c r="C1" t="s">
        <v>11</v>
      </c>
      <c r="D1" t="s">
        <v>51</v>
      </c>
      <c r="E1" t="s">
        <v>52</v>
      </c>
      <c r="F1" t="s">
        <v>53</v>
      </c>
    </row>
    <row r="2" spans="1:6" x14ac:dyDescent="0.3">
      <c r="A2">
        <v>101</v>
      </c>
      <c r="B2">
        <v>11</v>
      </c>
      <c r="C2">
        <v>2</v>
      </c>
      <c r="D2">
        <v>1</v>
      </c>
      <c r="E2">
        <v>1</v>
      </c>
      <c r="F2">
        <v>0</v>
      </c>
    </row>
    <row r="3" spans="1:6" x14ac:dyDescent="0.3">
      <c r="A3">
        <v>101</v>
      </c>
      <c r="B3">
        <v>11</v>
      </c>
      <c r="C3">
        <v>3</v>
      </c>
      <c r="D3">
        <v>1</v>
      </c>
      <c r="E3">
        <v>1</v>
      </c>
      <c r="F3">
        <v>1</v>
      </c>
    </row>
    <row r="4" spans="1:6" x14ac:dyDescent="0.3">
      <c r="A4">
        <v>101</v>
      </c>
      <c r="B4">
        <v>11</v>
      </c>
      <c r="C4">
        <v>4</v>
      </c>
      <c r="D4">
        <v>1</v>
      </c>
      <c r="E4">
        <v>1</v>
      </c>
      <c r="F4">
        <v>0</v>
      </c>
    </row>
    <row r="5" spans="1:6" x14ac:dyDescent="0.3">
      <c r="A5">
        <v>101</v>
      </c>
      <c r="B5">
        <v>11</v>
      </c>
      <c r="C5">
        <v>5</v>
      </c>
      <c r="D5">
        <v>1</v>
      </c>
      <c r="E5">
        <v>1</v>
      </c>
      <c r="F5">
        <v>0</v>
      </c>
    </row>
    <row r="6" spans="1:6" x14ac:dyDescent="0.3">
      <c r="A6">
        <v>101</v>
      </c>
      <c r="B6">
        <v>5</v>
      </c>
      <c r="C6">
        <v>0</v>
      </c>
      <c r="D6">
        <v>1000</v>
      </c>
      <c r="E6">
        <v>1000</v>
      </c>
      <c r="F6">
        <v>0</v>
      </c>
    </row>
    <row r="7" spans="1:6" x14ac:dyDescent="0.3">
      <c r="A7">
        <v>102</v>
      </c>
      <c r="B7">
        <v>11</v>
      </c>
      <c r="C7">
        <v>5</v>
      </c>
      <c r="D7">
        <v>1</v>
      </c>
      <c r="E7">
        <v>1</v>
      </c>
      <c r="F7">
        <v>0</v>
      </c>
    </row>
    <row r="8" spans="1:6" x14ac:dyDescent="0.3">
      <c r="A8">
        <v>102</v>
      </c>
      <c r="B8">
        <v>11</v>
      </c>
      <c r="C8">
        <v>6</v>
      </c>
      <c r="D8">
        <v>1</v>
      </c>
      <c r="E8">
        <v>1</v>
      </c>
      <c r="F8">
        <v>0</v>
      </c>
    </row>
    <row r="9" spans="1:6" x14ac:dyDescent="0.3">
      <c r="A9">
        <v>102</v>
      </c>
      <c r="B9">
        <v>11</v>
      </c>
      <c r="C9">
        <v>7</v>
      </c>
      <c r="D9">
        <v>1</v>
      </c>
      <c r="E9">
        <v>1</v>
      </c>
      <c r="F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AFD4-BBDA-47DC-9EDF-BB066FFEBFD4}">
  <dimension ref="A1:C5"/>
  <sheetViews>
    <sheetView workbookViewId="0">
      <selection activeCell="E6" sqref="E6"/>
    </sheetView>
  </sheetViews>
  <sheetFormatPr defaultRowHeight="16.5" x14ac:dyDescent="0.3"/>
  <cols>
    <col min="1" max="1" width="14.125" bestFit="1" customWidth="1"/>
    <col min="2" max="3" width="15.5" bestFit="1" customWidth="1"/>
  </cols>
  <sheetData>
    <row r="1" spans="1:3" x14ac:dyDescent="0.3">
      <c r="A1" t="s">
        <v>2</v>
      </c>
      <c r="B1" t="s">
        <v>45</v>
      </c>
      <c r="C1" t="s">
        <v>46</v>
      </c>
    </row>
    <row r="2" spans="1:3" x14ac:dyDescent="0.3">
      <c r="A2">
        <v>5</v>
      </c>
      <c r="B2" s="1">
        <v>45274.166666666664</v>
      </c>
      <c r="C2" s="1">
        <v>45666.166666666664</v>
      </c>
    </row>
    <row r="3" spans="1:3" x14ac:dyDescent="0.3">
      <c r="A3">
        <v>6</v>
      </c>
      <c r="B3" s="1">
        <v>45274.166666666664</v>
      </c>
      <c r="C3" s="1">
        <v>45666.166666666664</v>
      </c>
    </row>
    <row r="4" spans="1:3" x14ac:dyDescent="0.3">
      <c r="A4">
        <v>7</v>
      </c>
      <c r="B4" s="1">
        <v>45274.166666666664</v>
      </c>
      <c r="C4" s="1">
        <v>45666.166666666664</v>
      </c>
    </row>
    <row r="5" spans="1:3" x14ac:dyDescent="0.3">
      <c r="A5">
        <v>8</v>
      </c>
      <c r="B5" s="1">
        <v>45632.166666666664</v>
      </c>
      <c r="C5" s="1">
        <v>45651.166666666664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81EE-FDBC-44AA-80E7-895A8876B807}">
  <dimension ref="A1:I9"/>
  <sheetViews>
    <sheetView workbookViewId="0">
      <selection activeCell="R6" sqref="R6"/>
    </sheetView>
  </sheetViews>
  <sheetFormatPr defaultRowHeight="16.5" x14ac:dyDescent="0.3"/>
  <cols>
    <col min="1" max="1" width="14.125" bestFit="1" customWidth="1"/>
    <col min="2" max="2" width="17.75" bestFit="1" customWidth="1"/>
    <col min="3" max="3" width="23.625" bestFit="1" customWidth="1"/>
    <col min="4" max="4" width="16.875" bestFit="1" customWidth="1"/>
    <col min="5" max="5" width="11.75" bestFit="1" customWidth="1"/>
    <col min="6" max="6" width="17.5" bestFit="1" customWidth="1"/>
    <col min="7" max="7" width="15.25" bestFit="1" customWidth="1"/>
    <col min="8" max="8" width="10.875" bestFit="1" customWidth="1"/>
    <col min="9" max="9" width="14.5" bestFit="1" customWidth="1"/>
  </cols>
  <sheetData>
    <row r="1" spans="1:9" x14ac:dyDescent="0.3">
      <c r="A1" t="s">
        <v>2</v>
      </c>
      <c r="B1" t="s">
        <v>33</v>
      </c>
      <c r="C1" t="s">
        <v>41</v>
      </c>
      <c r="D1" t="s">
        <v>42</v>
      </c>
      <c r="E1" t="s">
        <v>5</v>
      </c>
      <c r="F1" t="s">
        <v>43</v>
      </c>
      <c r="G1" t="s">
        <v>6</v>
      </c>
      <c r="H1" t="s">
        <v>44</v>
      </c>
      <c r="I1" t="s">
        <v>39</v>
      </c>
    </row>
    <row r="2" spans="1:9" x14ac:dyDescent="0.3">
      <c r="A2">
        <v>1</v>
      </c>
      <c r="B2">
        <v>0</v>
      </c>
      <c r="C2" t="s">
        <v>77</v>
      </c>
      <c r="D2">
        <v>1</v>
      </c>
      <c r="E2">
        <v>1</v>
      </c>
      <c r="F2" t="s">
        <v>77</v>
      </c>
      <c r="G2">
        <v>1</v>
      </c>
      <c r="H2">
        <v>1</v>
      </c>
      <c r="I2">
        <v>2</v>
      </c>
    </row>
    <row r="3" spans="1:9" x14ac:dyDescent="0.3">
      <c r="A3">
        <v>2</v>
      </c>
      <c r="B3">
        <v>0</v>
      </c>
      <c r="C3" t="s">
        <v>78</v>
      </c>
      <c r="D3">
        <v>2</v>
      </c>
      <c r="E3">
        <v>1</v>
      </c>
      <c r="F3" t="s">
        <v>78</v>
      </c>
      <c r="G3">
        <v>2</v>
      </c>
      <c r="H3">
        <v>2</v>
      </c>
      <c r="I3">
        <v>2</v>
      </c>
    </row>
    <row r="4" spans="1:9" x14ac:dyDescent="0.3">
      <c r="A4">
        <v>3</v>
      </c>
      <c r="B4">
        <v>0</v>
      </c>
      <c r="C4" t="s">
        <v>70</v>
      </c>
      <c r="D4">
        <v>3</v>
      </c>
      <c r="E4">
        <v>1</v>
      </c>
      <c r="F4" t="s">
        <v>70</v>
      </c>
      <c r="G4">
        <v>3</v>
      </c>
      <c r="H4">
        <v>3</v>
      </c>
      <c r="I4">
        <v>1</v>
      </c>
    </row>
    <row r="5" spans="1:9" x14ac:dyDescent="0.3">
      <c r="A5">
        <v>4</v>
      </c>
      <c r="B5">
        <v>0</v>
      </c>
      <c r="C5" t="s">
        <v>79</v>
      </c>
      <c r="D5">
        <v>4</v>
      </c>
      <c r="E5">
        <v>1</v>
      </c>
      <c r="F5" t="s">
        <v>79</v>
      </c>
      <c r="G5">
        <v>4</v>
      </c>
      <c r="H5">
        <v>1</v>
      </c>
      <c r="I5">
        <v>2</v>
      </c>
    </row>
    <row r="6" spans="1:9" x14ac:dyDescent="0.3">
      <c r="A6">
        <v>5</v>
      </c>
      <c r="B6">
        <v>0</v>
      </c>
      <c r="C6" t="s">
        <v>80</v>
      </c>
      <c r="D6">
        <v>5</v>
      </c>
      <c r="E6">
        <v>1</v>
      </c>
      <c r="F6" t="s">
        <v>80</v>
      </c>
      <c r="G6">
        <v>5</v>
      </c>
      <c r="H6">
        <v>1</v>
      </c>
      <c r="I6">
        <v>2</v>
      </c>
    </row>
    <row r="7" spans="1:9" x14ac:dyDescent="0.3">
      <c r="A7">
        <v>6</v>
      </c>
      <c r="B7">
        <v>2</v>
      </c>
      <c r="C7" t="s">
        <v>89</v>
      </c>
      <c r="D7">
        <v>1</v>
      </c>
      <c r="E7">
        <v>2</v>
      </c>
      <c r="F7" t="s">
        <v>89</v>
      </c>
      <c r="G7">
        <v>0</v>
      </c>
      <c r="H7">
        <v>1</v>
      </c>
      <c r="I7">
        <v>3</v>
      </c>
    </row>
    <row r="8" spans="1:9" x14ac:dyDescent="0.3">
      <c r="A8">
        <v>7</v>
      </c>
      <c r="B8">
        <v>2</v>
      </c>
      <c r="C8" t="s">
        <v>90</v>
      </c>
      <c r="D8">
        <v>2</v>
      </c>
      <c r="E8">
        <v>3</v>
      </c>
      <c r="F8" t="s">
        <v>90</v>
      </c>
      <c r="G8">
        <v>0</v>
      </c>
      <c r="H8">
        <v>1</v>
      </c>
      <c r="I8">
        <v>3</v>
      </c>
    </row>
    <row r="9" spans="1:9" x14ac:dyDescent="0.3">
      <c r="A9">
        <v>8</v>
      </c>
      <c r="B9">
        <v>2</v>
      </c>
      <c r="C9" t="s">
        <v>91</v>
      </c>
      <c r="D9">
        <v>3</v>
      </c>
      <c r="E9">
        <v>4</v>
      </c>
      <c r="F9" t="s">
        <v>91</v>
      </c>
      <c r="G9">
        <v>0</v>
      </c>
      <c r="H9">
        <v>1</v>
      </c>
      <c r="I9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1406-DCD8-4685-9696-D27DED75E720}">
  <dimension ref="A1:AK33"/>
  <sheetViews>
    <sheetView topLeftCell="Q1" workbookViewId="0">
      <selection activeCell="U3" sqref="U3"/>
    </sheetView>
  </sheetViews>
  <sheetFormatPr defaultRowHeight="16.5" x14ac:dyDescent="0.3"/>
  <cols>
    <col min="1" max="1" width="14.125" bestFit="1" customWidth="1"/>
    <col min="2" max="2" width="12.25" bestFit="1" customWidth="1"/>
    <col min="3" max="3" width="12.875" bestFit="1" customWidth="1"/>
    <col min="4" max="4" width="12.625" bestFit="1" customWidth="1"/>
    <col min="5" max="5" width="34.5" bestFit="1" customWidth="1"/>
    <col min="6" max="6" width="22.625" bestFit="1" customWidth="1"/>
    <col min="7" max="7" width="12.875" bestFit="1" customWidth="1"/>
    <col min="8" max="8" width="11.75" bestFit="1" customWidth="1"/>
    <col min="9" max="9" width="15.25" bestFit="1" customWidth="1"/>
    <col min="10" max="10" width="11.125" bestFit="1" customWidth="1"/>
    <col min="11" max="11" width="14.875" bestFit="1" customWidth="1"/>
    <col min="12" max="12" width="12.375" bestFit="1" customWidth="1"/>
    <col min="13" max="13" width="16.125" bestFit="1" customWidth="1"/>
    <col min="14" max="14" width="11" bestFit="1" customWidth="1"/>
    <col min="15" max="15" width="13.75" bestFit="1" customWidth="1"/>
    <col min="16" max="16" width="22.625" bestFit="1" customWidth="1"/>
    <col min="17" max="17" width="16.625" bestFit="1" customWidth="1"/>
    <col min="18" max="19" width="81" bestFit="1" customWidth="1"/>
    <col min="20" max="20" width="19.875" bestFit="1" customWidth="1"/>
    <col min="21" max="21" width="31.75" bestFit="1" customWidth="1"/>
    <col min="22" max="22" width="15.125" bestFit="1" customWidth="1"/>
    <col min="23" max="23" width="13.375" bestFit="1" customWidth="1"/>
    <col min="24" max="24" width="22.5" bestFit="1" customWidth="1"/>
    <col min="25" max="25" width="21" bestFit="1" customWidth="1"/>
    <col min="26" max="26" width="18.5" bestFit="1" customWidth="1"/>
    <col min="27" max="27" width="22.25" bestFit="1" customWidth="1"/>
    <col min="28" max="29" width="12.375" bestFit="1" customWidth="1"/>
    <col min="30" max="30" width="17.5" bestFit="1" customWidth="1"/>
    <col min="31" max="31" width="15.625" bestFit="1" customWidth="1"/>
    <col min="32" max="32" width="12.375" bestFit="1" customWidth="1"/>
    <col min="33" max="33" width="17.75" bestFit="1" customWidth="1"/>
    <col min="34" max="34" width="18.875" bestFit="1" customWidth="1"/>
    <col min="35" max="35" width="19.375" bestFit="1" customWidth="1"/>
    <col min="36" max="36" width="18.75" bestFit="1" customWidth="1"/>
    <col min="37" max="37" width="14.5" bestFit="1" customWidth="1"/>
    <col min="38" max="39" width="11.375" bestFit="1" customWidth="1"/>
  </cols>
  <sheetData>
    <row r="1" spans="1:37" x14ac:dyDescent="0.3">
      <c r="A1" t="s">
        <v>2</v>
      </c>
      <c r="B1" t="s">
        <v>7</v>
      </c>
      <c r="C1" t="s">
        <v>9</v>
      </c>
      <c r="D1" t="s">
        <v>25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</row>
    <row r="2" spans="1:37" x14ac:dyDescent="0.3">
      <c r="A2">
        <v>1</v>
      </c>
      <c r="B2">
        <v>3</v>
      </c>
      <c r="C2">
        <v>1</v>
      </c>
      <c r="D2">
        <v>1</v>
      </c>
      <c r="E2" t="s">
        <v>92</v>
      </c>
      <c r="F2">
        <v>0</v>
      </c>
      <c r="G2">
        <v>0</v>
      </c>
      <c r="H2">
        <v>1</v>
      </c>
      <c r="I2">
        <v>1</v>
      </c>
      <c r="J2">
        <v>0</v>
      </c>
      <c r="K2">
        <v>11</v>
      </c>
      <c r="L2">
        <v>101</v>
      </c>
      <c r="M2">
        <v>1</v>
      </c>
      <c r="N2">
        <v>1</v>
      </c>
      <c r="O2">
        <v>1</v>
      </c>
      <c r="P2">
        <v>0</v>
      </c>
      <c r="Q2" t="s">
        <v>40</v>
      </c>
      <c r="R2" t="s">
        <v>132</v>
      </c>
      <c r="T2">
        <v>0</v>
      </c>
      <c r="U2" t="s">
        <v>133</v>
      </c>
      <c r="V2" t="s">
        <v>40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4</v>
      </c>
    </row>
    <row r="3" spans="1:37" x14ac:dyDescent="0.3">
      <c r="A3">
        <v>2</v>
      </c>
      <c r="B3">
        <v>3</v>
      </c>
      <c r="C3">
        <v>1</v>
      </c>
      <c r="D3">
        <v>2</v>
      </c>
      <c r="E3" t="s">
        <v>96</v>
      </c>
      <c r="F3">
        <v>0</v>
      </c>
      <c r="G3">
        <v>0</v>
      </c>
      <c r="H3">
        <v>1</v>
      </c>
      <c r="I3">
        <v>1</v>
      </c>
      <c r="J3">
        <v>0</v>
      </c>
      <c r="K3">
        <v>11</v>
      </c>
      <c r="L3">
        <v>102</v>
      </c>
      <c r="M3">
        <v>1</v>
      </c>
      <c r="N3">
        <v>1</v>
      </c>
      <c r="O3">
        <v>1</v>
      </c>
      <c r="P3">
        <v>0</v>
      </c>
      <c r="Q3" t="s">
        <v>40</v>
      </c>
      <c r="R3" t="s">
        <v>40</v>
      </c>
      <c r="T3">
        <v>0</v>
      </c>
      <c r="U3" t="s">
        <v>40</v>
      </c>
      <c r="V3" t="s">
        <v>40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4</v>
      </c>
    </row>
    <row r="4" spans="1:37" x14ac:dyDescent="0.3">
      <c r="A4">
        <v>3</v>
      </c>
      <c r="B4">
        <v>3</v>
      </c>
      <c r="C4">
        <v>5</v>
      </c>
      <c r="D4">
        <v>3</v>
      </c>
      <c r="E4" t="s">
        <v>101</v>
      </c>
      <c r="F4">
        <v>0</v>
      </c>
      <c r="G4">
        <v>0</v>
      </c>
      <c r="H4">
        <v>1</v>
      </c>
      <c r="I4">
        <v>1</v>
      </c>
      <c r="J4">
        <v>0</v>
      </c>
      <c r="N4">
        <v>1</v>
      </c>
      <c r="O4">
        <v>1</v>
      </c>
      <c r="P4">
        <v>0</v>
      </c>
      <c r="Q4" t="s">
        <v>40</v>
      </c>
      <c r="R4" t="s">
        <v>40</v>
      </c>
      <c r="T4">
        <v>0</v>
      </c>
      <c r="U4" t="s">
        <v>40</v>
      </c>
      <c r="V4" t="s">
        <v>40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4</v>
      </c>
    </row>
    <row r="5" spans="1:37" x14ac:dyDescent="0.3">
      <c r="A5">
        <v>4</v>
      </c>
      <c r="B5">
        <v>3</v>
      </c>
      <c r="C5">
        <v>3</v>
      </c>
      <c r="D5">
        <v>4</v>
      </c>
      <c r="E5" t="s">
        <v>102</v>
      </c>
      <c r="F5">
        <v>0</v>
      </c>
      <c r="G5">
        <v>0</v>
      </c>
      <c r="H5">
        <v>1</v>
      </c>
      <c r="I5">
        <v>1</v>
      </c>
      <c r="J5">
        <v>0</v>
      </c>
      <c r="N5">
        <v>1</v>
      </c>
      <c r="O5">
        <v>1</v>
      </c>
      <c r="P5">
        <v>0</v>
      </c>
      <c r="Q5" t="s">
        <v>40</v>
      </c>
      <c r="R5" t="s">
        <v>40</v>
      </c>
      <c r="T5">
        <v>0</v>
      </c>
      <c r="U5" t="s">
        <v>40</v>
      </c>
      <c r="V5" t="s">
        <v>40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4</v>
      </c>
    </row>
    <row r="6" spans="1:37" x14ac:dyDescent="0.3">
      <c r="A6">
        <v>5</v>
      </c>
      <c r="B6">
        <v>1</v>
      </c>
      <c r="C6">
        <v>400</v>
      </c>
      <c r="D6">
        <v>1</v>
      </c>
      <c r="E6" t="s">
        <v>93</v>
      </c>
      <c r="F6">
        <v>0</v>
      </c>
      <c r="G6">
        <v>0</v>
      </c>
      <c r="H6">
        <v>1</v>
      </c>
      <c r="I6">
        <v>3</v>
      </c>
      <c r="J6">
        <v>0</v>
      </c>
      <c r="N6">
        <v>1</v>
      </c>
      <c r="O6">
        <v>1</v>
      </c>
      <c r="P6">
        <v>0</v>
      </c>
      <c r="Q6" t="s">
        <v>40</v>
      </c>
      <c r="R6" t="s">
        <v>40</v>
      </c>
      <c r="T6">
        <v>0</v>
      </c>
      <c r="U6" t="s">
        <v>40</v>
      </c>
      <c r="V6" t="s">
        <v>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4</v>
      </c>
    </row>
    <row r="7" spans="1:37" x14ac:dyDescent="0.3">
      <c r="A7">
        <v>6</v>
      </c>
      <c r="B7">
        <v>1</v>
      </c>
      <c r="C7">
        <v>600</v>
      </c>
      <c r="D7">
        <v>2</v>
      </c>
      <c r="E7" t="s">
        <v>94</v>
      </c>
      <c r="F7">
        <v>0</v>
      </c>
      <c r="G7">
        <v>0</v>
      </c>
      <c r="H7">
        <v>1</v>
      </c>
      <c r="I7">
        <v>4</v>
      </c>
      <c r="J7">
        <v>0</v>
      </c>
      <c r="N7">
        <v>1</v>
      </c>
      <c r="O7">
        <v>1</v>
      </c>
      <c r="P7">
        <v>0</v>
      </c>
      <c r="Q7" t="s">
        <v>40</v>
      </c>
      <c r="R7" t="s">
        <v>40</v>
      </c>
      <c r="T7">
        <v>0</v>
      </c>
      <c r="U7" t="s">
        <v>40</v>
      </c>
      <c r="V7" t="s">
        <v>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4</v>
      </c>
    </row>
    <row r="8" spans="1:37" x14ac:dyDescent="0.3">
      <c r="A8">
        <v>7</v>
      </c>
      <c r="B8">
        <v>1</v>
      </c>
      <c r="C8">
        <v>500</v>
      </c>
      <c r="D8">
        <v>3</v>
      </c>
      <c r="E8" t="s">
        <v>97</v>
      </c>
      <c r="F8">
        <v>0</v>
      </c>
      <c r="G8">
        <v>0</v>
      </c>
      <c r="H8">
        <v>1</v>
      </c>
      <c r="I8">
        <v>1</v>
      </c>
      <c r="J8">
        <v>0</v>
      </c>
      <c r="N8">
        <v>1</v>
      </c>
      <c r="O8">
        <v>1</v>
      </c>
      <c r="P8">
        <v>0</v>
      </c>
      <c r="Q8" t="s">
        <v>40</v>
      </c>
      <c r="R8" t="s">
        <v>40</v>
      </c>
      <c r="T8">
        <v>0</v>
      </c>
      <c r="U8" t="s">
        <v>40</v>
      </c>
      <c r="V8" t="s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4</v>
      </c>
    </row>
    <row r="9" spans="1:37" x14ac:dyDescent="0.3">
      <c r="A9">
        <v>8</v>
      </c>
      <c r="B9">
        <v>1</v>
      </c>
      <c r="C9">
        <v>700</v>
      </c>
      <c r="D9">
        <v>4</v>
      </c>
      <c r="E9" t="s">
        <v>98</v>
      </c>
      <c r="F9">
        <v>0</v>
      </c>
      <c r="G9">
        <v>0</v>
      </c>
      <c r="H9">
        <v>1</v>
      </c>
      <c r="I9">
        <v>1</v>
      </c>
      <c r="J9">
        <v>0</v>
      </c>
      <c r="N9">
        <v>1</v>
      </c>
      <c r="O9">
        <v>1</v>
      </c>
      <c r="P9">
        <v>0</v>
      </c>
      <c r="Q9" t="s">
        <v>40</v>
      </c>
      <c r="R9" t="s">
        <v>40</v>
      </c>
      <c r="T9">
        <v>0</v>
      </c>
      <c r="U9" t="s">
        <v>40</v>
      </c>
      <c r="V9" t="s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4</v>
      </c>
    </row>
    <row r="10" spans="1:37" x14ac:dyDescent="0.3">
      <c r="A10">
        <v>9</v>
      </c>
      <c r="B10">
        <v>5</v>
      </c>
      <c r="C10">
        <v>2000</v>
      </c>
      <c r="D10">
        <v>5</v>
      </c>
      <c r="E10" t="s">
        <v>99</v>
      </c>
      <c r="F10">
        <v>0</v>
      </c>
      <c r="G10">
        <v>0</v>
      </c>
      <c r="H10">
        <v>1</v>
      </c>
      <c r="I10">
        <v>2</v>
      </c>
      <c r="J10">
        <v>0</v>
      </c>
      <c r="N10">
        <v>1</v>
      </c>
      <c r="O10">
        <v>1</v>
      </c>
      <c r="P10">
        <v>0</v>
      </c>
      <c r="Q10" t="s">
        <v>40</v>
      </c>
      <c r="R10" t="s">
        <v>40</v>
      </c>
      <c r="T10">
        <v>0</v>
      </c>
      <c r="U10" t="s">
        <v>40</v>
      </c>
      <c r="V10" t="s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4</v>
      </c>
    </row>
    <row r="11" spans="1:37" x14ac:dyDescent="0.3">
      <c r="A11">
        <v>10</v>
      </c>
      <c r="B11">
        <v>5</v>
      </c>
      <c r="C11">
        <v>2000</v>
      </c>
      <c r="D11">
        <v>6</v>
      </c>
      <c r="E11" t="s">
        <v>100</v>
      </c>
      <c r="F11">
        <v>0</v>
      </c>
      <c r="G11">
        <v>0</v>
      </c>
      <c r="H11">
        <v>1</v>
      </c>
      <c r="I11">
        <v>1</v>
      </c>
      <c r="J11">
        <v>0</v>
      </c>
      <c r="N11">
        <v>1</v>
      </c>
      <c r="O11">
        <v>1</v>
      </c>
      <c r="P11">
        <v>0</v>
      </c>
      <c r="Q11" t="s">
        <v>40</v>
      </c>
      <c r="R11" t="s">
        <v>40</v>
      </c>
      <c r="T11">
        <v>0</v>
      </c>
      <c r="U11" t="s">
        <v>40</v>
      </c>
      <c r="V11" t="s">
        <v>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4</v>
      </c>
    </row>
    <row r="12" spans="1:37" x14ac:dyDescent="0.3">
      <c r="A12">
        <v>11</v>
      </c>
      <c r="B12">
        <v>6</v>
      </c>
      <c r="C12">
        <v>2000</v>
      </c>
      <c r="D12">
        <v>7</v>
      </c>
      <c r="E12" t="s">
        <v>103</v>
      </c>
      <c r="F12">
        <v>0</v>
      </c>
      <c r="G12">
        <v>0</v>
      </c>
      <c r="H12">
        <v>1</v>
      </c>
      <c r="I12">
        <v>1</v>
      </c>
      <c r="J12">
        <v>0</v>
      </c>
      <c r="N12">
        <v>0</v>
      </c>
      <c r="O12">
        <v>1</v>
      </c>
      <c r="P12">
        <v>0</v>
      </c>
      <c r="Q12" t="s">
        <v>40</v>
      </c>
      <c r="R12" t="s">
        <v>40</v>
      </c>
      <c r="T12">
        <v>0</v>
      </c>
      <c r="U12" t="s">
        <v>40</v>
      </c>
      <c r="V12" t="s">
        <v>40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4</v>
      </c>
    </row>
    <row r="13" spans="1:37" x14ac:dyDescent="0.3">
      <c r="A13">
        <v>12</v>
      </c>
      <c r="B13">
        <v>6</v>
      </c>
      <c r="C13">
        <v>3000</v>
      </c>
      <c r="D13">
        <v>8</v>
      </c>
      <c r="E13" t="s">
        <v>104</v>
      </c>
      <c r="F13">
        <v>0</v>
      </c>
      <c r="G13">
        <v>0</v>
      </c>
      <c r="H13">
        <v>1</v>
      </c>
      <c r="I13">
        <v>3</v>
      </c>
      <c r="J13">
        <v>0</v>
      </c>
      <c r="N13">
        <v>1</v>
      </c>
      <c r="O13">
        <v>1</v>
      </c>
      <c r="P13">
        <v>0</v>
      </c>
      <c r="Q13" t="s">
        <v>40</v>
      </c>
      <c r="R13" t="s">
        <v>40</v>
      </c>
      <c r="T13">
        <v>0</v>
      </c>
      <c r="U13" t="s">
        <v>40</v>
      </c>
      <c r="V13" t="s">
        <v>40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4</v>
      </c>
    </row>
    <row r="14" spans="1:37" x14ac:dyDescent="0.3">
      <c r="A14">
        <v>13</v>
      </c>
      <c r="B14">
        <v>7</v>
      </c>
      <c r="C14">
        <v>6</v>
      </c>
      <c r="D14">
        <v>9</v>
      </c>
      <c r="E14" t="s">
        <v>105</v>
      </c>
      <c r="F14">
        <v>0</v>
      </c>
      <c r="G14">
        <v>0</v>
      </c>
      <c r="H14">
        <v>1</v>
      </c>
      <c r="I14">
        <v>1</v>
      </c>
      <c r="J14">
        <v>0</v>
      </c>
      <c r="N14">
        <v>1</v>
      </c>
      <c r="O14">
        <v>1</v>
      </c>
      <c r="P14">
        <v>0</v>
      </c>
      <c r="Q14" t="s">
        <v>40</v>
      </c>
      <c r="R14" t="s">
        <v>40</v>
      </c>
      <c r="T14">
        <v>0</v>
      </c>
      <c r="U14" t="s">
        <v>40</v>
      </c>
      <c r="V14" t="s">
        <v>40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4</v>
      </c>
    </row>
    <row r="15" spans="1:37" x14ac:dyDescent="0.3">
      <c r="A15">
        <v>14</v>
      </c>
      <c r="B15">
        <v>7</v>
      </c>
      <c r="C15">
        <v>98</v>
      </c>
      <c r="D15">
        <v>10</v>
      </c>
      <c r="E15" t="s">
        <v>106</v>
      </c>
      <c r="F15">
        <v>0</v>
      </c>
      <c r="G15">
        <v>0</v>
      </c>
      <c r="H15">
        <v>1</v>
      </c>
      <c r="I15">
        <v>4</v>
      </c>
      <c r="J15">
        <v>0</v>
      </c>
      <c r="N15">
        <v>1</v>
      </c>
      <c r="O15">
        <v>1</v>
      </c>
      <c r="P15">
        <v>0</v>
      </c>
      <c r="Q15" t="s">
        <v>40</v>
      </c>
      <c r="R15" t="s">
        <v>40</v>
      </c>
      <c r="T15">
        <v>0</v>
      </c>
      <c r="U15" t="s">
        <v>40</v>
      </c>
      <c r="V15" t="s">
        <v>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4</v>
      </c>
    </row>
    <row r="16" spans="1:37" x14ac:dyDescent="0.3">
      <c r="A16">
        <v>15</v>
      </c>
      <c r="B16">
        <v>5</v>
      </c>
      <c r="C16">
        <v>2000</v>
      </c>
      <c r="D16">
        <v>1</v>
      </c>
      <c r="E16" t="s">
        <v>107</v>
      </c>
      <c r="F16">
        <v>0</v>
      </c>
      <c r="G16">
        <v>0</v>
      </c>
      <c r="H16">
        <v>1</v>
      </c>
      <c r="I16">
        <v>1</v>
      </c>
      <c r="J16">
        <v>0</v>
      </c>
      <c r="N16">
        <v>1</v>
      </c>
      <c r="O16">
        <v>1</v>
      </c>
      <c r="P16">
        <v>0</v>
      </c>
      <c r="Q16" t="s">
        <v>40</v>
      </c>
      <c r="R16" t="s">
        <v>40</v>
      </c>
      <c r="T16">
        <v>0</v>
      </c>
      <c r="U16" t="s">
        <v>40</v>
      </c>
      <c r="V16" t="s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4</v>
      </c>
    </row>
    <row r="17" spans="1:37" x14ac:dyDescent="0.3">
      <c r="A17">
        <v>16</v>
      </c>
      <c r="B17">
        <v>6</v>
      </c>
      <c r="C17">
        <v>2400</v>
      </c>
      <c r="D17">
        <v>2</v>
      </c>
      <c r="E17" t="s">
        <v>108</v>
      </c>
      <c r="F17">
        <v>0</v>
      </c>
      <c r="G17">
        <v>0</v>
      </c>
      <c r="H17">
        <v>1</v>
      </c>
      <c r="I17">
        <v>2</v>
      </c>
      <c r="J17">
        <v>0</v>
      </c>
      <c r="N17">
        <v>1</v>
      </c>
      <c r="O17">
        <v>1</v>
      </c>
      <c r="P17">
        <v>0</v>
      </c>
      <c r="Q17" t="s">
        <v>40</v>
      </c>
      <c r="R17" t="s">
        <v>40</v>
      </c>
      <c r="T17">
        <v>0</v>
      </c>
      <c r="U17" t="s">
        <v>40</v>
      </c>
      <c r="V17" t="s">
        <v>40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4</v>
      </c>
    </row>
    <row r="18" spans="1:37" x14ac:dyDescent="0.3">
      <c r="A18">
        <v>17</v>
      </c>
      <c r="B18">
        <v>7</v>
      </c>
      <c r="C18">
        <v>30</v>
      </c>
      <c r="D18">
        <v>3</v>
      </c>
      <c r="E18" t="s">
        <v>109</v>
      </c>
      <c r="F18">
        <v>0</v>
      </c>
      <c r="G18">
        <v>0</v>
      </c>
      <c r="H18">
        <v>1</v>
      </c>
      <c r="I18">
        <v>2</v>
      </c>
      <c r="J18">
        <v>0</v>
      </c>
      <c r="N18">
        <v>1</v>
      </c>
      <c r="O18">
        <v>1</v>
      </c>
      <c r="P18">
        <v>0</v>
      </c>
      <c r="Q18" t="s">
        <v>40</v>
      </c>
      <c r="R18" t="s">
        <v>40</v>
      </c>
      <c r="T18">
        <v>0</v>
      </c>
      <c r="U18" t="s">
        <v>40</v>
      </c>
      <c r="V18" t="s">
        <v>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4</v>
      </c>
    </row>
    <row r="19" spans="1:37" x14ac:dyDescent="0.3">
      <c r="A19">
        <v>18</v>
      </c>
      <c r="B19">
        <v>5</v>
      </c>
      <c r="C19">
        <v>2000</v>
      </c>
      <c r="D19">
        <v>1</v>
      </c>
      <c r="E19" t="s">
        <v>110</v>
      </c>
      <c r="F19">
        <v>0</v>
      </c>
      <c r="G19">
        <v>0</v>
      </c>
      <c r="H19">
        <v>1</v>
      </c>
      <c r="I19">
        <v>3</v>
      </c>
      <c r="J19">
        <v>0</v>
      </c>
      <c r="N19">
        <v>1</v>
      </c>
      <c r="O19">
        <v>1</v>
      </c>
      <c r="P19">
        <v>0</v>
      </c>
      <c r="Q19" t="s">
        <v>40</v>
      </c>
      <c r="R19" t="s">
        <v>40</v>
      </c>
      <c r="T19">
        <v>0</v>
      </c>
      <c r="U19" t="s">
        <v>40</v>
      </c>
      <c r="V19" t="s">
        <v>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4</v>
      </c>
    </row>
    <row r="20" spans="1:37" x14ac:dyDescent="0.3">
      <c r="A20">
        <v>19</v>
      </c>
      <c r="B20">
        <v>6</v>
      </c>
      <c r="C20">
        <v>2000</v>
      </c>
      <c r="D20">
        <v>2</v>
      </c>
      <c r="E20" t="s">
        <v>111</v>
      </c>
      <c r="F20">
        <v>0</v>
      </c>
      <c r="G20">
        <v>0</v>
      </c>
      <c r="H20">
        <v>1</v>
      </c>
      <c r="I20">
        <v>3</v>
      </c>
      <c r="J20">
        <v>0</v>
      </c>
      <c r="N20">
        <v>1</v>
      </c>
      <c r="O20">
        <v>1</v>
      </c>
      <c r="P20">
        <v>0</v>
      </c>
      <c r="Q20" t="s">
        <v>40</v>
      </c>
      <c r="R20" t="s">
        <v>40</v>
      </c>
      <c r="T20">
        <v>0</v>
      </c>
      <c r="U20" t="s">
        <v>40</v>
      </c>
      <c r="V20" t="s">
        <v>40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4</v>
      </c>
    </row>
    <row r="21" spans="1:37" x14ac:dyDescent="0.3">
      <c r="A21">
        <v>20</v>
      </c>
      <c r="B21">
        <v>7</v>
      </c>
      <c r="C21">
        <v>68</v>
      </c>
      <c r="D21">
        <v>3</v>
      </c>
      <c r="E21" t="s">
        <v>112</v>
      </c>
      <c r="F21">
        <v>0</v>
      </c>
      <c r="G21">
        <v>0</v>
      </c>
      <c r="H21">
        <v>1</v>
      </c>
      <c r="I21">
        <v>3</v>
      </c>
      <c r="J21">
        <v>0</v>
      </c>
      <c r="N21">
        <v>1</v>
      </c>
      <c r="O21">
        <v>1</v>
      </c>
      <c r="P21">
        <v>0</v>
      </c>
      <c r="Q21" t="s">
        <v>40</v>
      </c>
      <c r="R21" t="s">
        <v>40</v>
      </c>
      <c r="T21">
        <v>0</v>
      </c>
      <c r="U21" t="s">
        <v>40</v>
      </c>
      <c r="V21" t="s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4</v>
      </c>
    </row>
    <row r="22" spans="1:37" x14ac:dyDescent="0.3">
      <c r="A22">
        <v>21</v>
      </c>
      <c r="B22">
        <v>8</v>
      </c>
      <c r="C22">
        <v>2500</v>
      </c>
      <c r="D22">
        <v>1</v>
      </c>
      <c r="E22" t="s">
        <v>120</v>
      </c>
      <c r="F22">
        <v>0</v>
      </c>
      <c r="G22">
        <v>0</v>
      </c>
      <c r="H22">
        <v>1</v>
      </c>
      <c r="I22">
        <v>4</v>
      </c>
      <c r="J22">
        <v>1001</v>
      </c>
      <c r="N22">
        <v>1</v>
      </c>
      <c r="O22">
        <v>1</v>
      </c>
      <c r="P22">
        <v>0</v>
      </c>
      <c r="Q22" t="s">
        <v>40</v>
      </c>
      <c r="R22" t="s">
        <v>40</v>
      </c>
      <c r="T22">
        <v>0</v>
      </c>
      <c r="U22" t="s">
        <v>40</v>
      </c>
      <c r="V22" t="s">
        <v>40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4</v>
      </c>
    </row>
    <row r="23" spans="1:37" x14ac:dyDescent="0.3">
      <c r="A23">
        <v>22</v>
      </c>
      <c r="B23">
        <v>8</v>
      </c>
      <c r="C23">
        <v>30</v>
      </c>
      <c r="D23">
        <v>2</v>
      </c>
      <c r="E23" t="s">
        <v>123</v>
      </c>
      <c r="F23">
        <v>0</v>
      </c>
      <c r="G23">
        <v>0</v>
      </c>
      <c r="H23">
        <v>1</v>
      </c>
      <c r="I23">
        <v>4</v>
      </c>
      <c r="J23">
        <v>1001</v>
      </c>
      <c r="N23">
        <v>1</v>
      </c>
      <c r="O23">
        <v>1</v>
      </c>
      <c r="P23">
        <v>0</v>
      </c>
      <c r="Q23" t="s">
        <v>40</v>
      </c>
      <c r="R23" t="s">
        <v>40</v>
      </c>
      <c r="T23">
        <v>0</v>
      </c>
      <c r="U23" t="s">
        <v>40</v>
      </c>
      <c r="V23" t="s">
        <v>40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4</v>
      </c>
    </row>
    <row r="24" spans="1:37" x14ac:dyDescent="0.3">
      <c r="A24">
        <v>23</v>
      </c>
      <c r="B24">
        <v>8</v>
      </c>
      <c r="C24">
        <v>30</v>
      </c>
      <c r="D24">
        <v>3</v>
      </c>
      <c r="E24" t="s">
        <v>122</v>
      </c>
      <c r="F24">
        <v>0</v>
      </c>
      <c r="G24">
        <v>0</v>
      </c>
      <c r="H24">
        <v>1</v>
      </c>
      <c r="I24">
        <v>4</v>
      </c>
      <c r="J24">
        <v>1001</v>
      </c>
      <c r="N24">
        <v>1</v>
      </c>
      <c r="O24">
        <v>1</v>
      </c>
      <c r="P24">
        <v>0</v>
      </c>
      <c r="Q24" t="s">
        <v>40</v>
      </c>
      <c r="R24" t="s">
        <v>40</v>
      </c>
      <c r="T24">
        <v>0</v>
      </c>
      <c r="U24" t="s">
        <v>40</v>
      </c>
      <c r="V24" t="s">
        <v>40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4</v>
      </c>
    </row>
    <row r="25" spans="1:37" x14ac:dyDescent="0.3">
      <c r="A25">
        <v>24</v>
      </c>
      <c r="B25">
        <v>8</v>
      </c>
      <c r="C25">
        <v>300</v>
      </c>
      <c r="D25">
        <v>4</v>
      </c>
      <c r="E25" t="s">
        <v>121</v>
      </c>
      <c r="F25">
        <v>0</v>
      </c>
      <c r="G25">
        <v>0</v>
      </c>
      <c r="H25">
        <v>1</v>
      </c>
      <c r="I25">
        <v>4</v>
      </c>
      <c r="J25">
        <v>1001</v>
      </c>
      <c r="N25">
        <v>1</v>
      </c>
      <c r="O25">
        <v>1</v>
      </c>
      <c r="P25">
        <v>0</v>
      </c>
      <c r="Q25" t="s">
        <v>40</v>
      </c>
      <c r="R25" t="s">
        <v>40</v>
      </c>
      <c r="T25">
        <v>0</v>
      </c>
      <c r="U25" t="s">
        <v>40</v>
      </c>
      <c r="V25" t="s">
        <v>40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4</v>
      </c>
    </row>
    <row r="26" spans="1:37" x14ac:dyDescent="0.3">
      <c r="A26">
        <v>25</v>
      </c>
      <c r="B26">
        <v>2</v>
      </c>
      <c r="C26">
        <v>100</v>
      </c>
      <c r="D26">
        <v>1</v>
      </c>
      <c r="E26" t="s">
        <v>113</v>
      </c>
      <c r="F26">
        <v>0</v>
      </c>
      <c r="G26">
        <v>0</v>
      </c>
      <c r="H26">
        <v>2</v>
      </c>
      <c r="I26">
        <v>0</v>
      </c>
      <c r="J26">
        <v>0</v>
      </c>
      <c r="N26">
        <v>1</v>
      </c>
      <c r="O26">
        <v>1</v>
      </c>
      <c r="P26">
        <v>0</v>
      </c>
      <c r="Q26" t="s">
        <v>40</v>
      </c>
      <c r="R26" t="s">
        <v>40</v>
      </c>
      <c r="T26">
        <v>0</v>
      </c>
      <c r="U26" t="s">
        <v>40</v>
      </c>
      <c r="V26" t="s">
        <v>40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4</v>
      </c>
    </row>
    <row r="27" spans="1:37" x14ac:dyDescent="0.3">
      <c r="A27">
        <v>26</v>
      </c>
      <c r="B27">
        <v>3</v>
      </c>
      <c r="C27">
        <v>2000</v>
      </c>
      <c r="D27">
        <v>2</v>
      </c>
      <c r="E27" t="s">
        <v>114</v>
      </c>
      <c r="F27">
        <v>0</v>
      </c>
      <c r="G27">
        <v>0</v>
      </c>
      <c r="H27">
        <v>3</v>
      </c>
      <c r="I27">
        <v>0</v>
      </c>
      <c r="J27">
        <v>0</v>
      </c>
      <c r="N27">
        <v>1</v>
      </c>
      <c r="O27">
        <v>1</v>
      </c>
      <c r="P27">
        <v>0</v>
      </c>
      <c r="Q27" t="s">
        <v>40</v>
      </c>
      <c r="R27" t="s">
        <v>40</v>
      </c>
      <c r="T27">
        <v>0</v>
      </c>
      <c r="U27" t="s">
        <v>40</v>
      </c>
      <c r="V27" t="s">
        <v>40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4</v>
      </c>
    </row>
    <row r="28" spans="1:37" x14ac:dyDescent="0.3">
      <c r="A28">
        <v>27</v>
      </c>
      <c r="B28">
        <v>2</v>
      </c>
      <c r="C28">
        <v>100</v>
      </c>
      <c r="D28">
        <v>3</v>
      </c>
      <c r="E28" t="s">
        <v>115</v>
      </c>
      <c r="F28">
        <v>0</v>
      </c>
      <c r="G28">
        <v>0</v>
      </c>
      <c r="H28">
        <v>2</v>
      </c>
      <c r="I28">
        <v>0</v>
      </c>
      <c r="J28">
        <v>0</v>
      </c>
      <c r="N28">
        <v>0</v>
      </c>
      <c r="O28">
        <v>1</v>
      </c>
      <c r="P28">
        <v>0</v>
      </c>
      <c r="Q28" t="s">
        <v>40</v>
      </c>
      <c r="R28" t="s">
        <v>40</v>
      </c>
      <c r="T28">
        <v>0</v>
      </c>
      <c r="U28" t="s">
        <v>40</v>
      </c>
      <c r="V28" t="s">
        <v>40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4</v>
      </c>
    </row>
    <row r="29" spans="1:37" x14ac:dyDescent="0.3">
      <c r="A29">
        <v>28</v>
      </c>
      <c r="B29">
        <v>2</v>
      </c>
      <c r="C29">
        <v>100</v>
      </c>
      <c r="D29">
        <v>1</v>
      </c>
      <c r="E29" t="s">
        <v>116</v>
      </c>
      <c r="F29">
        <v>0</v>
      </c>
      <c r="G29">
        <v>0</v>
      </c>
      <c r="H29">
        <v>2</v>
      </c>
      <c r="I29">
        <v>0</v>
      </c>
      <c r="J29">
        <v>0</v>
      </c>
      <c r="N29">
        <v>1</v>
      </c>
      <c r="O29">
        <v>1</v>
      </c>
      <c r="P29">
        <v>0</v>
      </c>
      <c r="Q29" t="s">
        <v>40</v>
      </c>
      <c r="R29" t="s">
        <v>40</v>
      </c>
      <c r="T29">
        <v>0</v>
      </c>
      <c r="U29" t="s">
        <v>40</v>
      </c>
      <c r="V29" t="s">
        <v>40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4</v>
      </c>
    </row>
    <row r="30" spans="1:37" x14ac:dyDescent="0.3">
      <c r="A30">
        <v>29</v>
      </c>
      <c r="B30">
        <v>4</v>
      </c>
      <c r="C30">
        <v>1</v>
      </c>
      <c r="D30">
        <v>2</v>
      </c>
      <c r="E30" t="s">
        <v>117</v>
      </c>
      <c r="F30">
        <v>0</v>
      </c>
      <c r="G30">
        <v>0</v>
      </c>
      <c r="H30">
        <v>4</v>
      </c>
      <c r="I30">
        <v>0</v>
      </c>
      <c r="J30">
        <v>0</v>
      </c>
      <c r="N30">
        <v>1</v>
      </c>
      <c r="O30">
        <v>1</v>
      </c>
      <c r="P30">
        <v>0</v>
      </c>
      <c r="Q30" t="s">
        <v>40</v>
      </c>
      <c r="R30" t="s">
        <v>40</v>
      </c>
      <c r="T30">
        <v>0</v>
      </c>
      <c r="U30" t="s">
        <v>40</v>
      </c>
      <c r="V30" t="s">
        <v>40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4</v>
      </c>
    </row>
    <row r="31" spans="1:37" x14ac:dyDescent="0.3">
      <c r="A31">
        <v>30</v>
      </c>
      <c r="B31">
        <v>3</v>
      </c>
      <c r="C31">
        <v>1</v>
      </c>
      <c r="D31">
        <v>3</v>
      </c>
      <c r="E31" t="s">
        <v>95</v>
      </c>
      <c r="F31">
        <v>0</v>
      </c>
      <c r="G31">
        <v>0</v>
      </c>
      <c r="H31">
        <v>3</v>
      </c>
      <c r="I31">
        <v>0</v>
      </c>
      <c r="J31">
        <v>0</v>
      </c>
      <c r="N31">
        <v>1</v>
      </c>
      <c r="O31">
        <v>1</v>
      </c>
      <c r="P31">
        <v>0</v>
      </c>
      <c r="Q31" t="s">
        <v>40</v>
      </c>
      <c r="R31" t="s">
        <v>40</v>
      </c>
      <c r="T31">
        <v>0</v>
      </c>
      <c r="U31" t="s">
        <v>40</v>
      </c>
      <c r="V31" t="s">
        <v>40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4</v>
      </c>
    </row>
    <row r="32" spans="1:37" x14ac:dyDescent="0.3">
      <c r="A32">
        <v>31</v>
      </c>
      <c r="B32">
        <v>4</v>
      </c>
      <c r="C32">
        <v>1</v>
      </c>
      <c r="D32">
        <v>1</v>
      </c>
      <c r="E32" t="s">
        <v>118</v>
      </c>
      <c r="F32">
        <v>0</v>
      </c>
      <c r="G32">
        <v>0</v>
      </c>
      <c r="H32">
        <v>4</v>
      </c>
      <c r="I32">
        <v>0</v>
      </c>
      <c r="J32">
        <v>0</v>
      </c>
      <c r="N32">
        <v>1</v>
      </c>
      <c r="O32">
        <v>1</v>
      </c>
      <c r="P32">
        <v>0</v>
      </c>
      <c r="Q32" t="s">
        <v>40</v>
      </c>
      <c r="R32" t="s">
        <v>40</v>
      </c>
      <c r="T32">
        <v>0</v>
      </c>
      <c r="U32" t="s">
        <v>40</v>
      </c>
      <c r="V32" t="s">
        <v>40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4</v>
      </c>
    </row>
    <row r="33" spans="1:37" x14ac:dyDescent="0.3">
      <c r="A33">
        <v>32</v>
      </c>
      <c r="B33">
        <v>4</v>
      </c>
      <c r="C33">
        <v>5</v>
      </c>
      <c r="D33">
        <v>2</v>
      </c>
      <c r="E33" t="s">
        <v>119</v>
      </c>
      <c r="F33">
        <v>0</v>
      </c>
      <c r="G33">
        <v>0</v>
      </c>
      <c r="H33">
        <v>4</v>
      </c>
      <c r="I33">
        <v>0</v>
      </c>
      <c r="J33">
        <v>0</v>
      </c>
      <c r="N33">
        <v>0</v>
      </c>
      <c r="O33">
        <v>1</v>
      </c>
      <c r="P33">
        <v>0</v>
      </c>
      <c r="Q33" t="s">
        <v>40</v>
      </c>
      <c r="R33" t="s">
        <v>40</v>
      </c>
      <c r="T33">
        <v>0</v>
      </c>
      <c r="U33" t="s">
        <v>40</v>
      </c>
      <c r="V33" t="s">
        <v>40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EB86AF-E723-472A-A730-CCF135158E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BM상점</vt:lpstr>
      <vt:lpstr>데이터뽑기용</vt:lpstr>
      <vt:lpstr>DB데이터</vt:lpstr>
      <vt:lpstr>AllitemTemplate</vt:lpstr>
      <vt:lpstr>BoxTemplate</vt:lpstr>
      <vt:lpstr>CashItemEventTemplate_Others</vt:lpstr>
      <vt:lpstr>CashItemCategoryTemplate</vt:lpstr>
      <vt:lpstr>CashItemTemplate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장섭</dc:creator>
  <cp:lastModifiedBy>장섭 신</cp:lastModifiedBy>
  <dcterms:created xsi:type="dcterms:W3CDTF">2024-04-30T14:16:58Z</dcterms:created>
  <dcterms:modified xsi:type="dcterms:W3CDTF">2025-02-25T16:27:26Z</dcterms:modified>
</cp:coreProperties>
</file>