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04_엄궁대교 TK\06_직경업체 관련\04_TE_풍동\유신-TE\"/>
    </mc:Choice>
  </mc:AlternateContent>
  <bookViews>
    <workbookView xWindow="0" yWindow="0" windowWidth="28800" windowHeight="11880"/>
  </bookViews>
  <sheets>
    <sheet name="풍동단면 특성치" sheetId="1" r:id="rId1"/>
  </sheets>
  <externalReferences>
    <externalReference r:id="rId2"/>
    <externalReference r:id="rId3"/>
  </externalReferences>
  <definedNames>
    <definedName name="_Sort" localSheetId="0" hidden="1">'[1]6PILE  (돌출)'!#REF!</definedName>
    <definedName name="_Sort" hidden="1">'[1]6PILE  (돌출)'!#REF!</definedName>
    <definedName name="ooo" localSheetId="0" hidden="1">'[2]6PILE  (돌출)'!#REF!</definedName>
    <definedName name="ooo" hidden="1">'[2]6PILE  (돌출)'!#REF!</definedName>
    <definedName name="_xlnm.Print_Area" localSheetId="0">'풍동단면 특성치'!$A$1:$J$41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괴강교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C30" i="1"/>
  <c r="C28" i="1"/>
  <c r="C29" i="1" s="1"/>
  <c r="I4" i="1"/>
  <c r="L17" i="1" s="1"/>
  <c r="L18" i="1" s="1"/>
  <c r="C25" i="1" l="1"/>
  <c r="C22" i="1"/>
  <c r="C17" i="1"/>
  <c r="C16" i="1" s="1"/>
  <c r="C18" i="1" l="1"/>
  <c r="C19" i="1"/>
  <c r="C20" i="1"/>
  <c r="C38" i="1"/>
  <c r="C37" i="1"/>
  <c r="C40" i="1" l="1"/>
  <c r="C5" i="1"/>
  <c r="C39" i="1"/>
  <c r="C4" i="1"/>
  <c r="C21" i="1"/>
  <c r="C24" i="1"/>
  <c r="C27" i="1" l="1"/>
  <c r="C26" i="1"/>
  <c r="C23" i="1"/>
  <c r="C31" i="1" s="1"/>
  <c r="C2" i="1" s="1"/>
  <c r="C32" i="1" l="1"/>
  <c r="C3" i="1" s="1"/>
  <c r="C41" i="1" l="1"/>
</calcChain>
</file>

<file path=xl/sharedStrings.xml><?xml version="1.0" encoding="utf-8"?>
<sst xmlns="http://schemas.openxmlformats.org/spreadsheetml/2006/main" count="161" uniqueCount="107">
  <si>
    <t>구분</t>
    <phoneticPr fontId="3" type="noConversion"/>
  </si>
  <si>
    <t>단위</t>
    <phoneticPr fontId="3" type="noConversion"/>
  </si>
  <si>
    <t>비고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</si>
  <si>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</si>
  <si>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kN /m</t>
    <phoneticPr fontId="3" type="noConversion"/>
  </si>
  <si>
    <t>-</t>
    <phoneticPr fontId="3" type="noConversion"/>
  </si>
  <si>
    <t>A</t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</si>
  <si>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</si>
  <si>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-</t>
    <phoneticPr fontId="3" type="noConversion"/>
  </si>
  <si>
    <t>거더단면적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</si>
  <si>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22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</si>
  <si>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4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</si>
  <si>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2축 단면2차모멘트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</si>
  <si>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33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</si>
  <si>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3축 단면2차모멘트</t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</si>
  <si>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</si>
  <si>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TON /m</t>
    <phoneticPr fontId="3" type="noConversion"/>
  </si>
  <si>
    <t>상부질량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</si>
  <si>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</si>
  <si>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</si>
  <si>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상부 질량관성모멘트</t>
    <phoneticPr fontId="3" type="noConversion"/>
  </si>
  <si>
    <t>m</t>
    <phoneticPr fontId="3" type="noConversion"/>
  </si>
  <si>
    <t>M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</si>
  <si>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</si>
  <si>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B</t>
    <phoneticPr fontId="3" type="noConversion"/>
  </si>
  <si>
    <t>교폭</t>
    <phoneticPr fontId="3" type="noConversion"/>
  </si>
  <si>
    <r>
      <t>C</t>
    </r>
    <r>
      <rPr>
        <vertAlign val="subscript"/>
        <sz val="10"/>
        <color indexed="8"/>
        <rFont val="맑은 고딕"/>
        <family val="3"/>
        <charset val="129"/>
      </rPr>
      <t>F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</si>
  <si>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보정계수</t>
    <phoneticPr fontId="3" type="noConversion"/>
  </si>
  <si>
    <t>Tη</t>
  </si>
  <si>
    <t>sec</t>
    <phoneticPr fontId="3" type="noConversion"/>
  </si>
  <si>
    <t>Tφ</t>
  </si>
  <si>
    <t>fη</t>
  </si>
  <si>
    <t>/ sec</t>
    <phoneticPr fontId="3" type="noConversion"/>
  </si>
  <si>
    <t>연직고유진동수</t>
    <phoneticPr fontId="3" type="noConversion"/>
  </si>
  <si>
    <t>fφ</t>
  </si>
  <si>
    <t>비틈고유진동수</t>
    <phoneticPr fontId="3" type="noConversion"/>
  </si>
  <si>
    <t>ωη</t>
  </si>
  <si>
    <t>rad / sec</t>
    <phoneticPr fontId="3" type="noConversion"/>
  </si>
  <si>
    <t>연직각속도</t>
    <phoneticPr fontId="3" type="noConversion"/>
  </si>
  <si>
    <t>ωφ</t>
  </si>
  <si>
    <t>비틈각속도</t>
    <phoneticPr fontId="3" type="noConversion"/>
  </si>
  <si>
    <t>Vcr</t>
    <phoneticPr fontId="3" type="noConversion"/>
  </si>
  <si>
    <t>m/s</t>
    <phoneticPr fontId="3" type="noConversion"/>
  </si>
  <si>
    <t>A</t>
    <phoneticPr fontId="2" type="noConversion"/>
  </si>
  <si>
    <t>m</t>
    <phoneticPr fontId="2" type="noConversion"/>
  </si>
  <si>
    <t>m2</t>
    <phoneticPr fontId="2" type="noConversion"/>
  </si>
  <si>
    <t>m4</t>
    <phoneticPr fontId="2" type="noConversion"/>
  </si>
  <si>
    <t xml:space="preserve"> - 일반적으로 보강거더 2차원 풍동실험에서는 영각 +2.5˚ 에서의 내풍성능이 가장 취약한 것으로</t>
    <phoneticPr fontId="3" type="noConversion"/>
  </si>
  <si>
    <t xml:space="preserve">   산정되고 있으며, 이 값은 영각 0.0˚ 에서의 한계풍속 대비 약 80% 수준임을 가정</t>
    <phoneticPr fontId="3" type="noConversion"/>
  </si>
  <si>
    <t>플러터 발현풍속 (Selberg식)</t>
    <phoneticPr fontId="3" type="noConversion"/>
  </si>
  <si>
    <t>Deck</t>
    <phoneticPr fontId="2" type="noConversion"/>
  </si>
  <si>
    <t>I22</t>
    <phoneticPr fontId="2" type="noConversion"/>
  </si>
  <si>
    <t>I33</t>
    <phoneticPr fontId="2" type="noConversion"/>
  </si>
  <si>
    <t>강바닥판</t>
    <phoneticPr fontId="3" type="noConversion"/>
  </si>
  <si>
    <t>Alt.1</t>
    <phoneticPr fontId="3" type="noConversion"/>
  </si>
  <si>
    <t>Rail</t>
    <phoneticPr fontId="2" type="noConversion"/>
  </si>
  <si>
    <t>kN/m</t>
    <phoneticPr fontId="2" type="noConversion"/>
  </si>
  <si>
    <t>방호울타리1,4 중량</t>
    <phoneticPr fontId="3" type="noConversion"/>
  </si>
  <si>
    <t>방호울타리1,4 질량</t>
    <phoneticPr fontId="3" type="noConversion"/>
  </si>
  <si>
    <t>거더중심~방호울타리1,4중심 거리</t>
    <phoneticPr fontId="3" type="noConversion"/>
  </si>
  <si>
    <t>방호울타리2,3 중량</t>
    <phoneticPr fontId="3" type="noConversion"/>
  </si>
  <si>
    <t>방호울타리2,3 질량</t>
    <phoneticPr fontId="3" type="noConversion"/>
  </si>
  <si>
    <t>거더중심~방호울타리2,3중심 거리</t>
    <phoneticPr fontId="3" type="noConversion"/>
  </si>
  <si>
    <t>Area</t>
  </si>
  <si>
    <t>m²</t>
  </si>
  <si>
    <t>Asy</t>
  </si>
  <si>
    <t>Asz</t>
  </si>
  <si>
    <t>Ixx</t>
  </si>
  <si>
    <t>m⁴</t>
  </si>
  <si>
    <t>Iyy</t>
  </si>
  <si>
    <t>Izz</t>
  </si>
  <si>
    <t>Cyp</t>
  </si>
  <si>
    <t>m</t>
  </si>
  <si>
    <t>Cym</t>
  </si>
  <si>
    <t>Czp</t>
  </si>
  <si>
    <t>Czm</t>
  </si>
  <si>
    <t>풍동모델</t>
    <phoneticPr fontId="3" type="noConversion"/>
  </si>
  <si>
    <t>kN/m</t>
  </si>
  <si>
    <t>상부중량+격벽 등 포함</t>
    <phoneticPr fontId="3" type="noConversion"/>
  </si>
  <si>
    <t>I33</t>
    <phoneticPr fontId="3" type="noConversion"/>
  </si>
  <si>
    <t>강재중량=(종방향+격벽) * 1.05</t>
    <phoneticPr fontId="3" type="noConversion"/>
  </si>
  <si>
    <t>강단면 중량</t>
    <phoneticPr fontId="3" type="noConversion"/>
  </si>
  <si>
    <t>나머지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</si>
  <si>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</si>
  <si>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</si>
  <si>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</si>
  <si>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</si>
  <si>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</si>
  <si>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</si>
  <si>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</si>
  <si>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</si>
  <si>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</si>
  <si>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t>거더중심~자전거도로</t>
    <phoneticPr fontId="3" type="noConversion"/>
  </si>
  <si>
    <t>자전거도로 질량</t>
    <phoneticPr fontId="3" type="noConversion"/>
  </si>
  <si>
    <t>자전거도로 중량</t>
    <phoneticPr fontId="3" type="noConversion"/>
  </si>
  <si>
    <t>비틈고유주기(7mode)</t>
    <phoneticPr fontId="3" type="noConversion"/>
  </si>
  <si>
    <t>I22</t>
    <phoneticPr fontId="3" type="noConversion"/>
  </si>
  <si>
    <r>
      <t>I</t>
    </r>
    <r>
      <rPr>
        <b/>
        <vertAlign val="subscript"/>
        <sz val="11"/>
        <color indexed="8"/>
        <rFont val="맑은 고딕"/>
        <family val="3"/>
        <charset val="129"/>
      </rPr>
      <t>M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</si>
  <si>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b/>
        <vertAlign val="superscript"/>
        <sz val="11"/>
        <color indexed="8"/>
        <rFont val="맑은 고딕"/>
        <family val="3"/>
        <charset val="129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</si>
  <si>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7 mode</t>
    <phoneticPr fontId="3" type="noConversion"/>
  </si>
  <si>
    <t>2 mode</t>
    <phoneticPr fontId="3" type="noConversion"/>
  </si>
  <si>
    <t>연직고유주기(2mode)</t>
    <phoneticPr fontId="3" type="noConversion"/>
  </si>
  <si>
    <t>(상부+방호울타리) 질량</t>
    <phoneticPr fontId="3" type="noConversion"/>
  </si>
  <si>
    <t>(상부+방호울타리) 질량관성모멘트</t>
    <phoneticPr fontId="3" type="noConversion"/>
  </si>
  <si>
    <t>&lt;변경사항&gt;</t>
    <phoneticPr fontId="3" type="noConversion"/>
  </si>
  <si>
    <t>- 자전거도로 다시 반영되는 것으로 변경되었습니다.</t>
    <phoneticPr fontId="3" type="noConversion"/>
  </si>
  <si>
    <t>2020. 10.6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</si>
</sst>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000_ "/>
    <numFmt numFmtId="178" formatCode="0.0000_ "/>
    <numFmt numFmtId="179" formatCode="0.0_ "/>
    <numFmt numFmtId="180" formatCode="0.00_ "/>
    <numFmt numFmtId="181" formatCode="0.000"/>
  </numFmts>
  <fonts count="18"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돋움체"/>
      <family val="3"/>
      <charset val="129"/>
    </font>
    <font>
      <vertAlign val="subscript"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vertAlign val="superscript"/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indexed="8"/>
      <name val="맑은 고딕"/>
      <family val="3"/>
      <charset val="129"/>
    </font>
    <font>
      <b/>
      <vertAlign val="superscript"/>
      <sz val="11"/>
      <color indexed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0"/>
      <name val="돋움체"/>
      <family val="3"/>
      <charset val="129"/>
    </font>
    <font>
      <b/>
      <sz val="10"/>
      <color rgb="FFFF0000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centerContinuous" vertical="center"/>
    </xf>
    <xf numFmtId="9" fontId="0" fillId="0" borderId="1" xfId="0" applyNumberFormat="1" applyBorder="1" applyAlignment="1">
      <alignment horizontal="centerContinuous" vertical="center"/>
    </xf>
    <xf numFmtId="9" fontId="0" fillId="3" borderId="1" xfId="0" applyNumberFormat="1" applyFill="1" applyBorder="1" applyAlignment="1">
      <alignment horizontal="centerContinuous" vertical="center"/>
    </xf>
    <xf numFmtId="9" fontId="0" fillId="4" borderId="1" xfId="0" applyNumberFormat="1" applyFill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181" fontId="8" fillId="0" borderId="1" xfId="1" applyNumberFormat="1" applyFont="1" applyBorder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>
      <alignment vertical="center"/>
    </xf>
    <xf numFmtId="0" fontId="8" fillId="0" borderId="7" xfId="1" applyFont="1" applyBorder="1" applyAlignment="1">
      <alignment horizontal="center" vertical="center"/>
    </xf>
    <xf numFmtId="0" fontId="8" fillId="0" borderId="9" xfId="1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81" fontId="8" fillId="0" borderId="8" xfId="1" applyNumberFormat="1" applyFont="1" applyBorder="1">
      <alignment vertical="center"/>
    </xf>
    <xf numFmtId="0" fontId="10" fillId="0" borderId="0" xfId="1" applyFont="1">
      <alignment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center" vertical="center"/>
    </xf>
    <xf numFmtId="181" fontId="8" fillId="0" borderId="0" xfId="1" applyNumberFormat="1" applyFont="1" applyBorder="1">
      <alignment vertical="center"/>
    </xf>
    <xf numFmtId="0" fontId="8" fillId="0" borderId="0" xfId="1" applyFont="1" applyBorder="1">
      <alignment vertical="center"/>
    </xf>
    <xf numFmtId="11" fontId="0" fillId="0" borderId="0" xfId="0" applyNumberFormat="1">
      <alignment vertical="center"/>
    </xf>
    <xf numFmtId="176" fontId="11" fillId="0" borderId="12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0" fontId="0" fillId="2" borderId="5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Continuous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Continuous" vertical="center"/>
    </xf>
    <xf numFmtId="9" fontId="0" fillId="4" borderId="6" xfId="0" applyNumberFormat="1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Continuous" vertical="center"/>
    </xf>
    <xf numFmtId="9" fontId="0" fillId="0" borderId="9" xfId="0" applyNumberFormat="1" applyBorder="1" applyAlignment="1">
      <alignment horizontal="centerContinuous" vertical="center"/>
    </xf>
    <xf numFmtId="11" fontId="4" fillId="0" borderId="0" xfId="1" applyNumberFormat="1">
      <alignment vertical="center"/>
    </xf>
    <xf numFmtId="176" fontId="8" fillId="0" borderId="0" xfId="1" applyNumberFormat="1" applyFont="1">
      <alignment vertical="center"/>
    </xf>
    <xf numFmtId="0" fontId="8" fillId="0" borderId="0" xfId="1" applyFont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1" fontId="8" fillId="0" borderId="1" xfId="1" applyNumberFormat="1" applyFont="1" applyFill="1" applyBorder="1">
      <alignment vertical="center"/>
    </xf>
    <xf numFmtId="0" fontId="8" fillId="0" borderId="6" xfId="1" applyFont="1" applyFill="1" applyBorder="1">
      <alignment vertical="center"/>
    </xf>
    <xf numFmtId="181" fontId="8" fillId="0" borderId="8" xfId="1" applyNumberFormat="1" applyFont="1" applyFill="1" applyBorder="1">
      <alignment vertical="center"/>
    </xf>
    <xf numFmtId="0" fontId="8" fillId="0" borderId="9" xfId="1" applyFont="1" applyFill="1" applyBorder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Continuous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0" fontId="4" fillId="0" borderId="0" xfId="1" quotePrefix="1">
      <alignment vertical="center"/>
    </xf>
    <xf numFmtId="0" fontId="16" fillId="0" borderId="0" xfId="1" applyFont="1" applyAlignment="1">
      <alignment horizontal="right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17" fillId="0" borderId="0" xfId="1" quotePrefix="1" applyFont="1">
      <alignment vertical="center"/>
    </xf>
    <xf numFmtId="0" fontId="16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3</xdr:row>
      <xdr:rowOff>209551</xdr:rowOff>
    </xdr:from>
    <xdr:to>
      <xdr:col>17</xdr:col>
      <xdr:colOff>276225</xdr:colOff>
      <xdr:row>10</xdr:row>
      <xdr:rowOff>17860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923926"/>
          <a:ext cx="1666875" cy="1475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&#52572;&#44221;&#47925;\1212\DATA-EXC\&#44340;&#49328;-&#50672;&#54413;\&#49352;&#48708;&#46168;&#44592;&#51665;\P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ok\&#45824;&#44396;-&#45824;&#46041;\&#44396;&#51312;&#44228;&#49328;&#49436;\&#52572;&#51333;\&#44368;&#45824;\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계조건 "/>
      <sheetName val="PILE "/>
      <sheetName val="6PILE  (돌출)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7"/>
      <sheetName val="#REF"/>
      <sheetName val="6PILE  (돌출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view="pageBreakPreview" zoomScaleNormal="85" zoomScaleSheetLayoutView="100" workbookViewId="0">
      <selection activeCell="C36" sqref="C36"/>
    </sheetView>
  </sheetViews>
  <sheetFormatPr defaultColWidth="15.7109375" defaultRowHeight="18.95" customHeight="1"/>
  <cols>
    <col min="1" max="1" width="10.7109375" style="1" customWidth="1"/>
    <col min="2" max="4" width="15.7109375" style="1" customWidth="1"/>
    <col min="5" max="6" width="15.7109375" style="1" hidden="1" customWidth="1"/>
    <col min="7" max="10" width="10.7109375" style="1" customWidth="1"/>
    <col min="11" max="19" width="8.7109375" style="1" customWidth="1"/>
    <col min="20" max="16384" width="15.7109375" style="1"/>
  </cols>
  <sheetData>
    <row r="1" spans="1:22" ht="18.95" customHeight="1" thickBot="1">
      <c r="A1" s="72" t="s">
        <v>76</v>
      </c>
      <c r="B1" s="23"/>
      <c r="C1" s="23"/>
      <c r="D1" s="23"/>
      <c r="E1" s="23"/>
      <c r="F1" s="23"/>
      <c r="G1" s="23"/>
      <c r="H1" s="19"/>
      <c r="I1" s="19"/>
      <c r="J1" s="76" t="s">
        <v>106</v>
      </c>
      <c r="M1" s="34"/>
      <c r="O1" s="34"/>
      <c r="P1" s="34"/>
      <c r="S1" s="34"/>
      <c r="T1" s="34" t="s">
        <v>53</v>
      </c>
    </row>
    <row r="2" spans="1:22" ht="18.95" customHeight="1">
      <c r="A2" s="40" t="s">
        <v>22</v>
      </c>
      <c r="B2" s="41" t="s">
        <v>16</v>
      </c>
      <c r="C2" s="73">
        <f>C31</f>
        <v>15.819775739041793</v>
      </c>
      <c r="H2" s="77" t="s">
        <v>50</v>
      </c>
      <c r="I2" s="78"/>
      <c r="J2" s="79"/>
      <c r="L2" s="34"/>
      <c r="M2" s="38"/>
      <c r="N2" s="58"/>
      <c r="O2" s="34"/>
      <c r="P2" s="34"/>
      <c r="S2" s="34"/>
      <c r="T2" t="s">
        <v>63</v>
      </c>
      <c r="U2" s="38">
        <v>1.2337899999999999</v>
      </c>
      <c r="V2" t="s">
        <v>64</v>
      </c>
    </row>
    <row r="3" spans="1:22" ht="18.95" customHeight="1" thickBot="1">
      <c r="A3" s="67" t="s">
        <v>97</v>
      </c>
      <c r="B3" s="68" t="s">
        <v>98</v>
      </c>
      <c r="C3" s="74">
        <f>C32</f>
        <v>958.69930286287945</v>
      </c>
      <c r="H3" s="25"/>
      <c r="I3" s="24"/>
      <c r="J3" s="26"/>
      <c r="L3"/>
      <c r="M3" s="38"/>
      <c r="O3" s="34"/>
      <c r="P3" s="34"/>
      <c r="S3" s="34"/>
      <c r="T3" t="s">
        <v>65</v>
      </c>
      <c r="U3" s="38">
        <v>0.63016300000000003</v>
      </c>
      <c r="V3" t="s">
        <v>64</v>
      </c>
    </row>
    <row r="4" spans="1:22" ht="18.95" customHeight="1">
      <c r="A4" s="40" t="s">
        <v>31</v>
      </c>
      <c r="B4" s="41" t="s">
        <v>32</v>
      </c>
      <c r="C4" s="69">
        <f>C37</f>
        <v>0.54300000000000004</v>
      </c>
      <c r="D4" s="39" t="s">
        <v>100</v>
      </c>
      <c r="H4" s="25" t="s">
        <v>43</v>
      </c>
      <c r="I4" s="24">
        <f>U2</f>
        <v>1.2337899999999999</v>
      </c>
      <c r="J4" s="26" t="s">
        <v>45</v>
      </c>
      <c r="L4"/>
      <c r="M4" s="38"/>
      <c r="P4" s="34"/>
      <c r="S4" s="34"/>
      <c r="T4" t="s">
        <v>66</v>
      </c>
      <c r="U4" s="38">
        <v>0.18587100000000001</v>
      </c>
      <c r="V4" t="s">
        <v>64</v>
      </c>
    </row>
    <row r="5" spans="1:22" ht="18.95" customHeight="1" thickBot="1">
      <c r="A5" s="42" t="s">
        <v>34</v>
      </c>
      <c r="B5" s="43" t="s">
        <v>32</v>
      </c>
      <c r="C5" s="70">
        <f>C38</f>
        <v>0.79800000000000004</v>
      </c>
      <c r="D5" s="71" t="s">
        <v>99</v>
      </c>
      <c r="H5" s="25" t="s">
        <v>51</v>
      </c>
      <c r="I5" s="24">
        <f>U6</f>
        <v>4.5199100000000003</v>
      </c>
      <c r="J5" s="26" t="s">
        <v>46</v>
      </c>
      <c r="K5"/>
      <c r="L5" s="34"/>
      <c r="M5" s="38"/>
      <c r="O5" s="34" t="s">
        <v>79</v>
      </c>
      <c r="P5" s="34"/>
      <c r="S5" s="34"/>
      <c r="T5" t="s">
        <v>67</v>
      </c>
      <c r="U5" s="38">
        <v>8.6846999999999994</v>
      </c>
      <c r="V5" t="s">
        <v>68</v>
      </c>
    </row>
    <row r="6" spans="1:22" ht="18.95" customHeight="1" thickBot="1">
      <c r="H6" s="27" t="s">
        <v>52</v>
      </c>
      <c r="I6" s="32">
        <f>U7</f>
        <v>61.494799999999998</v>
      </c>
      <c r="J6" s="28" t="s">
        <v>46</v>
      </c>
      <c r="K6"/>
      <c r="L6" s="34"/>
      <c r="M6" s="38"/>
      <c r="O6" s="34"/>
      <c r="P6" s="34"/>
      <c r="S6" s="34"/>
      <c r="T6" t="s">
        <v>69</v>
      </c>
      <c r="U6" s="38">
        <v>4.5199100000000003</v>
      </c>
      <c r="V6" t="s">
        <v>68</v>
      </c>
    </row>
    <row r="7" spans="1:22" ht="18.95" customHeight="1">
      <c r="A7" s="81" t="s">
        <v>104</v>
      </c>
      <c r="H7" s="77" t="s">
        <v>55</v>
      </c>
      <c r="I7" s="78"/>
      <c r="J7" s="79"/>
      <c r="L7" s="34"/>
      <c r="M7" s="34"/>
      <c r="O7" s="34"/>
      <c r="P7" s="34"/>
      <c r="S7" s="34"/>
      <c r="T7" t="s">
        <v>70</v>
      </c>
      <c r="U7" s="38">
        <v>61.494799999999998</v>
      </c>
      <c r="V7" t="s">
        <v>68</v>
      </c>
    </row>
    <row r="8" spans="1:22" ht="18.95" customHeight="1">
      <c r="A8" s="80" t="s">
        <v>105</v>
      </c>
      <c r="H8" s="61" t="s">
        <v>86</v>
      </c>
      <c r="I8" s="63">
        <v>4.7569999999999997</v>
      </c>
      <c r="J8" s="64" t="s">
        <v>56</v>
      </c>
      <c r="L8" s="34"/>
      <c r="M8" s="34"/>
      <c r="O8" s="34"/>
      <c r="P8" s="34"/>
      <c r="S8" s="34"/>
      <c r="T8" t="s">
        <v>71</v>
      </c>
      <c r="U8">
        <v>14.0001</v>
      </c>
      <c r="V8" t="s">
        <v>72</v>
      </c>
    </row>
    <row r="9" spans="1:22" ht="18.95" customHeight="1">
      <c r="A9" s="75"/>
      <c r="H9" s="61" t="s">
        <v>89</v>
      </c>
      <c r="I9" s="63">
        <v>4.7569999999999997</v>
      </c>
      <c r="J9" s="64" t="s">
        <v>56</v>
      </c>
      <c r="L9" s="34"/>
      <c r="M9"/>
      <c r="O9" s="34"/>
      <c r="P9" s="34"/>
      <c r="S9" s="34"/>
      <c r="T9" t="s">
        <v>73</v>
      </c>
      <c r="U9">
        <v>14.0001</v>
      </c>
      <c r="V9" t="s">
        <v>72</v>
      </c>
    </row>
    <row r="10" spans="1:22" ht="18.95" customHeight="1">
      <c r="H10" s="61" t="s">
        <v>83</v>
      </c>
      <c r="I10" s="63">
        <v>5.1639999999999997</v>
      </c>
      <c r="J10" s="64" t="s">
        <v>56</v>
      </c>
      <c r="L10" s="34"/>
      <c r="M10"/>
      <c r="O10" s="34"/>
      <c r="P10" s="34"/>
      <c r="R10" s="60" t="s">
        <v>96</v>
      </c>
      <c r="S10" s="34"/>
      <c r="T10" t="s">
        <v>74</v>
      </c>
      <c r="U10">
        <v>1.8295999999999999</v>
      </c>
      <c r="V10" t="s">
        <v>72</v>
      </c>
    </row>
    <row r="11" spans="1:22" ht="18.95" customHeight="1">
      <c r="H11" s="61" t="s">
        <v>88</v>
      </c>
      <c r="I11" s="63">
        <v>13.675000000000001</v>
      </c>
      <c r="J11" s="64" t="s">
        <v>44</v>
      </c>
      <c r="L11" s="34"/>
      <c r="M11"/>
      <c r="O11" s="34"/>
      <c r="P11" s="34"/>
      <c r="S11" s="34"/>
      <c r="T11" t="s">
        <v>75</v>
      </c>
      <c r="U11">
        <v>2.6654</v>
      </c>
      <c r="V11" t="s">
        <v>72</v>
      </c>
    </row>
    <row r="12" spans="1:22" ht="18.95" customHeight="1">
      <c r="H12" s="61" t="s">
        <v>91</v>
      </c>
      <c r="I12" s="63">
        <v>2.2250000000000001</v>
      </c>
      <c r="J12" s="64" t="s">
        <v>44</v>
      </c>
      <c r="L12" s="34"/>
      <c r="M12"/>
      <c r="O12" s="34"/>
      <c r="P12" s="34"/>
      <c r="S12" s="34"/>
      <c r="T12"/>
      <c r="U12"/>
      <c r="V12"/>
    </row>
    <row r="13" spans="1:22" ht="18.95" customHeight="1" thickBot="1">
      <c r="H13" s="62" t="s">
        <v>85</v>
      </c>
      <c r="I13" s="65">
        <v>10.5</v>
      </c>
      <c r="J13" s="66" t="s">
        <v>44</v>
      </c>
      <c r="L13" s="34"/>
      <c r="M13" s="34"/>
      <c r="N13" s="34"/>
      <c r="O13" s="34"/>
      <c r="P13" s="34"/>
      <c r="Q13" s="34"/>
      <c r="R13" s="34"/>
      <c r="S13" s="34"/>
      <c r="T13"/>
      <c r="U13"/>
      <c r="V13"/>
    </row>
    <row r="14" spans="1:22" ht="18.95" customHeight="1" thickBot="1">
      <c r="H14" s="35"/>
      <c r="I14" s="36"/>
      <c r="J14" s="37"/>
      <c r="L14" s="34"/>
      <c r="M14" s="34"/>
      <c r="N14" s="34"/>
      <c r="O14" s="34"/>
      <c r="P14" s="34"/>
      <c r="Q14" s="34"/>
      <c r="R14" s="34"/>
      <c r="S14" s="34"/>
      <c r="T14"/>
      <c r="U14" s="38"/>
      <c r="V14"/>
    </row>
    <row r="15" spans="1:22" ht="18.95" customHeight="1">
      <c r="A15" s="44" t="s">
        <v>0</v>
      </c>
      <c r="B15" s="45" t="s">
        <v>1</v>
      </c>
      <c r="C15" s="45" t="s">
        <v>54</v>
      </c>
      <c r="D15" s="45"/>
      <c r="E15" s="45"/>
      <c r="F15" s="45"/>
      <c r="G15" s="46" t="s">
        <v>2</v>
      </c>
      <c r="H15" s="46"/>
      <c r="I15" s="46"/>
      <c r="J15" s="47"/>
      <c r="L15" s="34"/>
      <c r="M15" s="34"/>
      <c r="N15" s="34"/>
      <c r="O15" s="34"/>
      <c r="P15" s="34"/>
      <c r="Q15" s="34"/>
      <c r="R15" s="34"/>
      <c r="S15" s="34"/>
      <c r="T15"/>
      <c r="U15"/>
      <c r="V15"/>
    </row>
    <row r="16" spans="1:22" ht="18.95" customHeight="1">
      <c r="A16" s="48" t="s">
        <v>3</v>
      </c>
      <c r="B16" s="2" t="s">
        <v>4</v>
      </c>
      <c r="C16" s="29">
        <f>C17*7.85*9.81+L18</f>
        <v>131</v>
      </c>
      <c r="D16" s="4"/>
      <c r="E16" s="4"/>
      <c r="F16" s="4" t="s">
        <v>5</v>
      </c>
      <c r="G16" s="20" t="s">
        <v>78</v>
      </c>
      <c r="H16" s="20"/>
      <c r="I16" s="20"/>
      <c r="J16" s="49"/>
      <c r="L16" s="34">
        <v>131</v>
      </c>
      <c r="M16" s="34" t="s">
        <v>77</v>
      </c>
      <c r="N16" s="34" t="s">
        <v>80</v>
      </c>
      <c r="O16" s="34"/>
      <c r="P16" s="34"/>
      <c r="Q16" s="34"/>
      <c r="R16" s="34"/>
      <c r="S16" s="34"/>
      <c r="T16"/>
      <c r="U16"/>
      <c r="V16"/>
    </row>
    <row r="17" spans="1:22" ht="18.95" customHeight="1">
      <c r="A17" s="48" t="s">
        <v>6</v>
      </c>
      <c r="B17" s="2" t="s">
        <v>7</v>
      </c>
      <c r="C17" s="30">
        <f>I4</f>
        <v>1.2337899999999999</v>
      </c>
      <c r="D17" s="5"/>
      <c r="E17" s="5"/>
      <c r="F17" s="4" t="s">
        <v>8</v>
      </c>
      <c r="G17" s="20" t="s">
        <v>9</v>
      </c>
      <c r="H17" s="20"/>
      <c r="I17" s="20"/>
      <c r="J17" s="49"/>
      <c r="L17" s="1">
        <f>I4*7.85*9.81</f>
        <v>95.012317214999996</v>
      </c>
      <c r="N17" s="34" t="s">
        <v>81</v>
      </c>
      <c r="O17" s="34"/>
      <c r="P17" s="34"/>
      <c r="Q17" s="34"/>
      <c r="R17" s="34"/>
      <c r="S17" s="34"/>
      <c r="T17"/>
      <c r="U17"/>
      <c r="V17"/>
    </row>
    <row r="18" spans="1:22" ht="18.95" customHeight="1">
      <c r="A18" s="48" t="s">
        <v>10</v>
      </c>
      <c r="B18" s="2" t="s">
        <v>11</v>
      </c>
      <c r="C18" s="29">
        <f>I5</f>
        <v>4.5199100000000003</v>
      </c>
      <c r="D18" s="4"/>
      <c r="E18" s="4"/>
      <c r="F18" s="4" t="s">
        <v>8</v>
      </c>
      <c r="G18" s="20" t="s">
        <v>12</v>
      </c>
      <c r="H18" s="20"/>
      <c r="I18" s="20"/>
      <c r="J18" s="49"/>
      <c r="L18" s="59">
        <f>L16-L17</f>
        <v>35.987682785000004</v>
      </c>
      <c r="M18" s="34" t="s">
        <v>77</v>
      </c>
      <c r="N18" s="34" t="s">
        <v>82</v>
      </c>
      <c r="O18" s="34"/>
      <c r="P18" s="34"/>
      <c r="Q18" s="34"/>
      <c r="R18" s="34"/>
      <c r="S18" s="34"/>
      <c r="T18"/>
      <c r="U18"/>
      <c r="V18"/>
    </row>
    <row r="19" spans="1:22" ht="18.95" customHeight="1">
      <c r="A19" s="48" t="s">
        <v>13</v>
      </c>
      <c r="B19" s="2" t="s">
        <v>11</v>
      </c>
      <c r="C19" s="31">
        <f>I6</f>
        <v>61.494799999999998</v>
      </c>
      <c r="D19" s="6"/>
      <c r="E19" s="6"/>
      <c r="F19" s="4" t="s">
        <v>8</v>
      </c>
      <c r="G19" s="20" t="s">
        <v>14</v>
      </c>
      <c r="H19" s="20"/>
      <c r="I19" s="20"/>
      <c r="J19" s="49"/>
      <c r="L19" s="34"/>
      <c r="M19" s="34"/>
      <c r="N19" s="34"/>
      <c r="O19" s="34"/>
      <c r="P19" s="34"/>
      <c r="Q19" s="34"/>
      <c r="R19" s="34"/>
      <c r="S19" s="34"/>
      <c r="T19"/>
      <c r="U19"/>
      <c r="V19"/>
    </row>
    <row r="20" spans="1:22" ht="18.95" customHeight="1">
      <c r="A20" s="48" t="s">
        <v>15</v>
      </c>
      <c r="B20" s="2" t="s">
        <v>16</v>
      </c>
      <c r="C20" s="7">
        <f t="shared" ref="C20" si="0">C16/9.81</f>
        <v>13.353720693170233</v>
      </c>
      <c r="D20" s="4"/>
      <c r="E20" s="4"/>
      <c r="F20" s="4" t="s">
        <v>8</v>
      </c>
      <c r="G20" s="20" t="s">
        <v>17</v>
      </c>
      <c r="H20" s="20"/>
      <c r="I20" s="20"/>
      <c r="J20" s="49"/>
      <c r="L20" s="34"/>
      <c r="M20" s="34"/>
      <c r="N20" s="34"/>
      <c r="O20" s="34"/>
      <c r="P20" s="34"/>
      <c r="Q20" s="34"/>
      <c r="R20" s="34"/>
      <c r="S20" s="34"/>
      <c r="T20"/>
      <c r="U20"/>
      <c r="V20"/>
    </row>
    <row r="21" spans="1:22" ht="18.95" customHeight="1">
      <c r="A21" s="48" t="s">
        <v>18</v>
      </c>
      <c r="B21" s="2" t="s">
        <v>19</v>
      </c>
      <c r="C21" s="7">
        <f t="shared" ref="C21" si="1">C20*(C18+C19)/C17</f>
        <v>714.49922513607009</v>
      </c>
      <c r="D21" s="4"/>
      <c r="E21" s="4"/>
      <c r="F21" s="4" t="s">
        <v>8</v>
      </c>
      <c r="G21" s="20" t="s">
        <v>20</v>
      </c>
      <c r="H21" s="20"/>
      <c r="I21" s="20"/>
      <c r="J21" s="49"/>
      <c r="L21" s="34"/>
      <c r="M21" s="34"/>
      <c r="N21" s="34"/>
      <c r="O21" s="34"/>
      <c r="P21" s="34"/>
      <c r="Q21" s="34"/>
      <c r="R21" s="34"/>
      <c r="S21" s="34"/>
      <c r="T21"/>
      <c r="U21"/>
      <c r="V21"/>
    </row>
    <row r="22" spans="1:22" ht="18.95" customHeight="1">
      <c r="A22" s="50" t="s">
        <v>86</v>
      </c>
      <c r="B22" s="12" t="s">
        <v>4</v>
      </c>
      <c r="C22" s="13">
        <f>I8*2</f>
        <v>9.5139999999999993</v>
      </c>
      <c r="D22" s="13"/>
      <c r="E22" s="13"/>
      <c r="F22" s="13" t="s">
        <v>8</v>
      </c>
      <c r="G22" s="21" t="s">
        <v>57</v>
      </c>
      <c r="H22" s="21"/>
      <c r="I22" s="21"/>
      <c r="J22" s="51"/>
      <c r="L22" s="33"/>
      <c r="M22" s="33"/>
      <c r="N22" s="33"/>
      <c r="O22" s="33"/>
      <c r="P22" s="33"/>
      <c r="Q22" s="33"/>
      <c r="R22" s="33"/>
      <c r="S22" s="33"/>
      <c r="T22"/>
      <c r="U22"/>
      <c r="V22"/>
    </row>
    <row r="23" spans="1:22" ht="18.95" customHeight="1">
      <c r="A23" s="50" t="s">
        <v>87</v>
      </c>
      <c r="B23" s="12" t="s">
        <v>16</v>
      </c>
      <c r="C23" s="13">
        <f>C22/9.81</f>
        <v>0.96982670744138622</v>
      </c>
      <c r="D23" s="13"/>
      <c r="E23" s="13"/>
      <c r="F23" s="13" t="s">
        <v>8</v>
      </c>
      <c r="G23" s="21" t="s">
        <v>58</v>
      </c>
      <c r="H23" s="21"/>
      <c r="I23" s="21"/>
      <c r="J23" s="51"/>
      <c r="L23" s="33"/>
      <c r="M23" s="33"/>
      <c r="N23" s="33"/>
      <c r="O23" s="33"/>
      <c r="P23" s="33"/>
      <c r="Q23" s="33"/>
      <c r="R23" s="33"/>
      <c r="S23" s="33"/>
      <c r="T23"/>
      <c r="U23"/>
      <c r="V23"/>
    </row>
    <row r="24" spans="1:22" ht="18.95" customHeight="1">
      <c r="A24" s="50" t="s">
        <v>88</v>
      </c>
      <c r="B24" s="12" t="s">
        <v>21</v>
      </c>
      <c r="C24" s="13">
        <f>I11</f>
        <v>13.675000000000001</v>
      </c>
      <c r="D24" s="13"/>
      <c r="E24" s="14"/>
      <c r="F24" s="13" t="s">
        <v>8</v>
      </c>
      <c r="G24" s="21" t="s">
        <v>59</v>
      </c>
      <c r="H24" s="21"/>
      <c r="I24" s="21"/>
      <c r="J24" s="51"/>
      <c r="L24" s="33"/>
      <c r="M24" s="33"/>
      <c r="N24" s="33"/>
      <c r="O24" s="33"/>
      <c r="P24" s="33"/>
      <c r="Q24" s="33"/>
      <c r="R24" s="33"/>
      <c r="S24" s="33"/>
      <c r="T24"/>
      <c r="U24"/>
      <c r="V24"/>
    </row>
    <row r="25" spans="1:22" ht="18.95" customHeight="1">
      <c r="A25" s="50" t="s">
        <v>89</v>
      </c>
      <c r="B25" s="15" t="s">
        <v>4</v>
      </c>
      <c r="C25" s="16">
        <f>I9*2</f>
        <v>9.5139999999999993</v>
      </c>
      <c r="D25" s="16"/>
      <c r="E25" s="16"/>
      <c r="F25" s="16" t="s">
        <v>8</v>
      </c>
      <c r="G25" s="22" t="s">
        <v>60</v>
      </c>
      <c r="H25" s="22"/>
      <c r="I25" s="22"/>
      <c r="J25" s="52"/>
    </row>
    <row r="26" spans="1:22" ht="18.95" customHeight="1">
      <c r="A26" s="50" t="s">
        <v>90</v>
      </c>
      <c r="B26" s="15" t="s">
        <v>16</v>
      </c>
      <c r="C26" s="16">
        <f>C25/9.81</f>
        <v>0.96982670744138622</v>
      </c>
      <c r="D26" s="16"/>
      <c r="E26" s="16"/>
      <c r="F26" s="16" t="s">
        <v>8</v>
      </c>
      <c r="G26" s="22" t="s">
        <v>61</v>
      </c>
      <c r="H26" s="22"/>
      <c r="I26" s="22"/>
      <c r="J26" s="52"/>
    </row>
    <row r="27" spans="1:22" ht="18.95" customHeight="1">
      <c r="A27" s="50" t="s">
        <v>91</v>
      </c>
      <c r="B27" s="15" t="s">
        <v>21</v>
      </c>
      <c r="C27" s="16">
        <f>I12</f>
        <v>2.2250000000000001</v>
      </c>
      <c r="D27" s="16"/>
      <c r="E27" s="17"/>
      <c r="F27" s="16" t="s">
        <v>8</v>
      </c>
      <c r="G27" s="22" t="s">
        <v>62</v>
      </c>
      <c r="H27" s="22"/>
      <c r="I27" s="22"/>
      <c r="J27" s="52"/>
    </row>
    <row r="28" spans="1:22" ht="18.95" customHeight="1">
      <c r="A28" s="50" t="s">
        <v>83</v>
      </c>
      <c r="B28" s="15" t="s">
        <v>4</v>
      </c>
      <c r="C28" s="16">
        <f>I10</f>
        <v>5.1639999999999997</v>
      </c>
      <c r="D28" s="16"/>
      <c r="E28" s="16"/>
      <c r="F28" s="16" t="s">
        <v>8</v>
      </c>
      <c r="G28" s="22" t="s">
        <v>94</v>
      </c>
      <c r="H28" s="22"/>
      <c r="I28" s="22"/>
      <c r="J28" s="52"/>
    </row>
    <row r="29" spans="1:22" ht="18.95" customHeight="1">
      <c r="A29" s="50" t="s">
        <v>84</v>
      </c>
      <c r="B29" s="15" t="s">
        <v>16</v>
      </c>
      <c r="C29" s="16">
        <f>C28/9.81</f>
        <v>0.52640163098878689</v>
      </c>
      <c r="D29" s="16"/>
      <c r="E29" s="16"/>
      <c r="F29" s="16" t="s">
        <v>8</v>
      </c>
      <c r="G29" s="22" t="s">
        <v>93</v>
      </c>
      <c r="H29" s="22"/>
      <c r="I29" s="22"/>
      <c r="J29" s="52"/>
    </row>
    <row r="30" spans="1:22" ht="18.95" customHeight="1">
      <c r="A30" s="50" t="s">
        <v>85</v>
      </c>
      <c r="B30" s="15" t="s">
        <v>21</v>
      </c>
      <c r="C30" s="16">
        <f>I13</f>
        <v>10.5</v>
      </c>
      <c r="D30" s="16"/>
      <c r="E30" s="17"/>
      <c r="F30" s="16" t="s">
        <v>8</v>
      </c>
      <c r="G30" s="22" t="s">
        <v>92</v>
      </c>
      <c r="H30" s="22"/>
      <c r="I30" s="22"/>
      <c r="J30" s="52"/>
    </row>
    <row r="31" spans="1:22" ht="18.95" customHeight="1">
      <c r="A31" s="48" t="s">
        <v>22</v>
      </c>
      <c r="B31" s="2" t="s">
        <v>16</v>
      </c>
      <c r="C31" s="4">
        <f t="shared" ref="C31" si="2">C20+C23+C26+C29</f>
        <v>15.819775739041793</v>
      </c>
      <c r="D31" s="4"/>
      <c r="E31" s="4"/>
      <c r="F31" s="3"/>
      <c r="G31" s="20" t="s">
        <v>102</v>
      </c>
      <c r="H31" s="20"/>
      <c r="I31" s="20"/>
      <c r="J31" s="49"/>
    </row>
    <row r="32" spans="1:22" ht="18.95" customHeight="1">
      <c r="A32" s="48" t="s">
        <v>23</v>
      </c>
      <c r="B32" s="2" t="s">
        <v>19</v>
      </c>
      <c r="C32" s="3">
        <f>C21+C23*C24^2+C26*C27^2+C29*C30^2</f>
        <v>958.69930286287945</v>
      </c>
      <c r="D32" s="3"/>
      <c r="E32" s="3"/>
      <c r="F32" s="3"/>
      <c r="G32" s="20" t="s">
        <v>103</v>
      </c>
      <c r="H32" s="20"/>
      <c r="I32" s="20"/>
      <c r="J32" s="49"/>
    </row>
    <row r="33" spans="1:11" ht="18.95" customHeight="1">
      <c r="A33" s="48" t="s">
        <v>24</v>
      </c>
      <c r="B33" s="2" t="s">
        <v>21</v>
      </c>
      <c r="C33" s="8">
        <v>28</v>
      </c>
      <c r="D33" s="8"/>
      <c r="E33" s="9"/>
      <c r="F33" s="9"/>
      <c r="G33" s="20" t="s">
        <v>25</v>
      </c>
      <c r="H33" s="20"/>
      <c r="I33" s="20"/>
      <c r="J33" s="49"/>
    </row>
    <row r="34" spans="1:11" ht="18.95" customHeight="1">
      <c r="A34" s="48" t="s">
        <v>26</v>
      </c>
      <c r="B34" s="2" t="s">
        <v>5</v>
      </c>
      <c r="C34" s="10">
        <v>0.8</v>
      </c>
      <c r="D34" s="10"/>
      <c r="E34" s="11"/>
      <c r="F34" s="9"/>
      <c r="G34" s="20" t="s">
        <v>27</v>
      </c>
      <c r="H34" s="20"/>
      <c r="I34" s="20"/>
      <c r="J34" s="49"/>
    </row>
    <row r="35" spans="1:11" ht="18.95" customHeight="1">
      <c r="A35" s="48" t="s">
        <v>28</v>
      </c>
      <c r="B35" s="2" t="s">
        <v>29</v>
      </c>
      <c r="C35" s="3">
        <v>1.8410949999999999</v>
      </c>
      <c r="D35" s="3"/>
      <c r="E35" s="4"/>
      <c r="F35" s="9"/>
      <c r="G35" s="20" t="s">
        <v>101</v>
      </c>
      <c r="H35" s="20"/>
      <c r="I35" s="20"/>
      <c r="J35" s="49"/>
      <c r="K35" s="18" t="s">
        <v>47</v>
      </c>
    </row>
    <row r="36" spans="1:11" ht="18.95" customHeight="1">
      <c r="A36" s="48" t="s">
        <v>30</v>
      </c>
      <c r="B36" s="2" t="s">
        <v>29</v>
      </c>
      <c r="C36" s="3">
        <v>1.2533829999999999</v>
      </c>
      <c r="D36" s="3"/>
      <c r="E36" s="4"/>
      <c r="F36" s="9"/>
      <c r="G36" s="20" t="s">
        <v>95</v>
      </c>
      <c r="H36" s="20"/>
      <c r="I36" s="20"/>
      <c r="J36" s="49"/>
      <c r="K36" s="18" t="s">
        <v>48</v>
      </c>
    </row>
    <row r="37" spans="1:11" ht="18.95" customHeight="1">
      <c r="A37" s="48" t="s">
        <v>31</v>
      </c>
      <c r="B37" s="2" t="s">
        <v>32</v>
      </c>
      <c r="C37" s="4">
        <f t="shared" ref="C37:C38" si="3">ROUND(1/C35,3)</f>
        <v>0.54300000000000004</v>
      </c>
      <c r="D37" s="4"/>
      <c r="E37" s="4"/>
      <c r="F37" s="4"/>
      <c r="G37" s="20" t="s">
        <v>33</v>
      </c>
      <c r="H37" s="20"/>
      <c r="I37" s="20"/>
      <c r="J37" s="49"/>
    </row>
    <row r="38" spans="1:11" ht="18.95" customHeight="1">
      <c r="A38" s="48" t="s">
        <v>34</v>
      </c>
      <c r="B38" s="2" t="s">
        <v>32</v>
      </c>
      <c r="C38" s="4">
        <f t="shared" si="3"/>
        <v>0.79800000000000004</v>
      </c>
      <c r="D38" s="4"/>
      <c r="E38" s="4"/>
      <c r="F38" s="4"/>
      <c r="G38" s="20" t="s">
        <v>35</v>
      </c>
      <c r="H38" s="20"/>
      <c r="I38" s="20"/>
      <c r="J38" s="49"/>
    </row>
    <row r="39" spans="1:11" ht="18.95" customHeight="1">
      <c r="A39" s="48" t="s">
        <v>36</v>
      </c>
      <c r="B39" s="2" t="s">
        <v>37</v>
      </c>
      <c r="C39" s="4">
        <f t="shared" ref="C39:C40" si="4">ROUND(C37*2*PI(),3)</f>
        <v>3.4119999999999999</v>
      </c>
      <c r="D39" s="4"/>
      <c r="E39" s="4"/>
      <c r="F39" s="4"/>
      <c r="G39" s="20" t="s">
        <v>38</v>
      </c>
      <c r="H39" s="20"/>
      <c r="I39" s="20"/>
      <c r="J39" s="49"/>
    </row>
    <row r="40" spans="1:11" ht="18.95" customHeight="1">
      <c r="A40" s="48" t="s">
        <v>39</v>
      </c>
      <c r="B40" s="2" t="s">
        <v>37</v>
      </c>
      <c r="C40" s="4">
        <f t="shared" si="4"/>
        <v>5.0140000000000002</v>
      </c>
      <c r="D40" s="4"/>
      <c r="E40" s="4"/>
      <c r="F40" s="4"/>
      <c r="G40" s="20" t="s">
        <v>40</v>
      </c>
      <c r="H40" s="20"/>
      <c r="I40" s="20"/>
      <c r="J40" s="49"/>
    </row>
    <row r="41" spans="1:11" ht="18.95" customHeight="1" thickBot="1">
      <c r="A41" s="53" t="s">
        <v>41</v>
      </c>
      <c r="B41" s="54" t="s">
        <v>42</v>
      </c>
      <c r="C41" s="55">
        <f>ROUND( 38.12 * (C31/9.81*C32/9.81)^0.25  / (C33/2)^0.5 * C40 * SQRT(1-(C39/C40)^2) * C34,1)</f>
        <v>106.1</v>
      </c>
      <c r="D41" s="55"/>
      <c r="E41" s="55"/>
      <c r="F41" s="55"/>
      <c r="G41" s="56" t="s">
        <v>49</v>
      </c>
      <c r="H41" s="56"/>
      <c r="I41" s="56"/>
      <c r="J41" s="57"/>
    </row>
  </sheetData>
  <mergeCells count="2">
    <mergeCell ref="H7:J7"/>
    <mergeCell ref="H2:J2"/>
  </mergeCells>
  <phoneticPr fontId="3" type="noConversion"/>
  <pageMargins left="0.31496062992125984" right="0.31496062992125984" top="0.35433070866141736" bottom="0.35433070866141736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풍동단면 특성치</vt:lpstr>
      <vt:lpstr>'풍동단면 특성치'!Print_Area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유신</dc:creator>
  <cp:lastModifiedBy>임동인</cp:lastModifiedBy>
  <cp:lastPrinted>2020-09-25T09:05:16Z</cp:lastPrinted>
  <dcterms:created xsi:type="dcterms:W3CDTF">2017-05-18T01:04:54Z</dcterms:created>
  <dcterms:modified xsi:type="dcterms:W3CDTF">2020-10-06T11:17:21Z</dcterms:modified>
</cp:coreProperties>
</file>