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2026년\전라남도\광양산단 비상공급시설(1650, 900)-수공, 고은기술\특정공법심의\제출자료(광양산단)\광양산단 제출\"/>
    </mc:Choice>
  </mc:AlternateContent>
  <bookViews>
    <workbookView xWindow="2715" yWindow="2055" windowWidth="19200" windowHeight="12405" activeTab="1"/>
  </bookViews>
  <sheets>
    <sheet name="내역서" sheetId="1" r:id="rId1"/>
    <sheet name="견적서" sheetId="18" r:id="rId2"/>
    <sheet name="일위대가목록" sheetId="16" r:id="rId3"/>
    <sheet name="일위대가호표" sheetId="17" r:id="rId4"/>
    <sheet name="중기사용료목록" sheetId="19" r:id="rId5"/>
    <sheet name="자재" sheetId="10" r:id="rId6"/>
    <sheet name="노임" sheetId="6" r:id="rId7"/>
    <sheet name="경비" sheetId="11" r:id="rId8"/>
    <sheet name="자재조서" sheetId="4" r:id="rId9"/>
    <sheet name="자재견적서" sheetId="20" r:id="rId10"/>
    <sheet name="수량산출서" sheetId="7" r:id="rId11"/>
    <sheet name="장비운반비 산출근거" sheetId="2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</externalReferences>
  <definedNames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4" hidden="1">{#N/A,#N/A,FALSE,"배수1"}</definedName>
    <definedName name="_____P3" hidden="1">{#N/A,#N/A,FALSE,"배수1"}</definedName>
    <definedName name="_____P4" localSheetId="4" hidden="1">{#N/A,#N/A,FALSE,"혼합골재"}</definedName>
    <definedName name="_____P4" hidden="1">{#N/A,#N/A,FALSE,"혼합골재"}</definedName>
    <definedName name="_____P5" localSheetId="4" hidden="1">{#N/A,#N/A,FALSE,"배수1"}</definedName>
    <definedName name="_____P5" hidden="1">{#N/A,#N/A,FALSE,"배수1"}</definedName>
    <definedName name="_____P6" localSheetId="4" hidden="1">{#N/A,#N/A,FALSE,"2~8번"}</definedName>
    <definedName name="_____P6" hidden="1">{#N/A,#N/A,FALSE,"2~8번"}</definedName>
    <definedName name="_____S3" localSheetId="4" hidden="1">{#N/A,#N/A,FALSE,"포장2"}</definedName>
    <definedName name="_____S3" hidden="1">{#N/A,#N/A,FALSE,"포장2"}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4" hidden="1">{#N/A,#N/A,FALSE,"배수1"}</definedName>
    <definedName name="___P3" hidden="1">{#N/A,#N/A,FALSE,"배수1"}</definedName>
    <definedName name="___P4" localSheetId="4" hidden="1">{#N/A,#N/A,FALSE,"혼합골재"}</definedName>
    <definedName name="___P4" hidden="1">{#N/A,#N/A,FALSE,"혼합골재"}</definedName>
    <definedName name="___P5" localSheetId="4" hidden="1">{#N/A,#N/A,FALSE,"배수1"}</definedName>
    <definedName name="___P5" hidden="1">{#N/A,#N/A,FALSE,"배수1"}</definedName>
    <definedName name="___P6" localSheetId="4" hidden="1">{#N/A,#N/A,FALSE,"2~8번"}</definedName>
    <definedName name="___P6" hidden="1">{#N/A,#N/A,FALSE,"2~8번"}</definedName>
    <definedName name="___S3" localSheetId="4" hidden="1">{#N/A,#N/A,FALSE,"포장2"}</definedName>
    <definedName name="___S3" hidden="1">{#N/A,#N/A,FALSE,"포장2"}</definedName>
    <definedName name="__123Graph_X" hidden="1">'[1]ENE-CAL 1'!$E$10:$E$35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4" hidden="1">{#N/A,#N/A,FALSE,"배수1"}</definedName>
    <definedName name="__P3" hidden="1">{#N/A,#N/A,FALSE,"배수1"}</definedName>
    <definedName name="__P4" localSheetId="4" hidden="1">{#N/A,#N/A,FALSE,"혼합골재"}</definedName>
    <definedName name="__P4" hidden="1">{#N/A,#N/A,FALSE,"혼합골재"}</definedName>
    <definedName name="__P5" localSheetId="4" hidden="1">{#N/A,#N/A,FALSE,"배수1"}</definedName>
    <definedName name="__P5" hidden="1">{#N/A,#N/A,FALSE,"배수1"}</definedName>
    <definedName name="__P6" localSheetId="4" hidden="1">{#N/A,#N/A,FALSE,"2~8번"}</definedName>
    <definedName name="__P6" hidden="1">{#N/A,#N/A,FALSE,"2~8번"}</definedName>
    <definedName name="__S3" localSheetId="4" hidden="1">{#N/A,#N/A,FALSE,"포장2"}</definedName>
    <definedName name="__S3" hidden="1">{#N/A,#N/A,FALSE,"포장2"}</definedName>
    <definedName name="_10S3_" localSheetId="4" hidden="1">{#N/A,#N/A,FALSE,"포장2"}</definedName>
    <definedName name="_10S3_" hidden="1">{#N/A,#N/A,FALSE,"포장2"}</definedName>
    <definedName name="_12P6_" localSheetId="4" hidden="1">{#N/A,#N/A,FALSE,"2~8번"}</definedName>
    <definedName name="_12P6_" hidden="1">{#N/A,#N/A,FALSE,"2~8번"}</definedName>
    <definedName name="_15A">[2]가격조사서!$D$4:$D$11</definedName>
    <definedName name="_15S3_" localSheetId="4" hidden="1">{#N/A,#N/A,FALSE,"포장2"}</definedName>
    <definedName name="_15S3_" hidden="1">{#N/A,#N/A,FALSE,"포장2"}</definedName>
    <definedName name="_1P3_" localSheetId="4" hidden="1">{#N/A,#N/A,FALSE,"배수1"}</definedName>
    <definedName name="_1P3_" hidden="1">{#N/A,#N/A,FALSE,"배수1"}</definedName>
    <definedName name="_2P3_" localSheetId="4" hidden="1">{#N/A,#N/A,FALSE,"배수1"}</definedName>
    <definedName name="_2P3_" hidden="1">{#N/A,#N/A,FALSE,"배수1"}</definedName>
    <definedName name="_2P4_" localSheetId="4" hidden="1">{#N/A,#N/A,FALSE,"혼합골재"}</definedName>
    <definedName name="_2P4_" hidden="1">{#N/A,#N/A,FALSE,"혼합골재"}</definedName>
    <definedName name="_3P3_" localSheetId="4" hidden="1">{#N/A,#N/A,FALSE,"배수1"}</definedName>
    <definedName name="_3P3_" hidden="1">{#N/A,#N/A,FALSE,"배수1"}</definedName>
    <definedName name="_3P5_" localSheetId="4" hidden="1">{#N/A,#N/A,FALSE,"배수1"}</definedName>
    <definedName name="_3P5_" hidden="1">{#N/A,#N/A,FALSE,"배수1"}</definedName>
    <definedName name="_4P4_" localSheetId="4" hidden="1">{#N/A,#N/A,FALSE,"혼합골재"}</definedName>
    <definedName name="_4P4_" hidden="1">{#N/A,#N/A,FALSE,"혼합골재"}</definedName>
    <definedName name="_4P6_" localSheetId="4" hidden="1">{#N/A,#N/A,FALSE,"2~8번"}</definedName>
    <definedName name="_4P6_" hidden="1">{#N/A,#N/A,FALSE,"2~8번"}</definedName>
    <definedName name="_5S3_" localSheetId="4" hidden="1">{#N/A,#N/A,FALSE,"포장2"}</definedName>
    <definedName name="_5S3_" hidden="1">{#N/A,#N/A,FALSE,"포장2"}</definedName>
    <definedName name="_6P4_" localSheetId="4" hidden="1">{#N/A,#N/A,FALSE,"혼합골재"}</definedName>
    <definedName name="_6P4_" hidden="1">{#N/A,#N/A,FALSE,"혼합골재"}</definedName>
    <definedName name="_6P5_" localSheetId="4" hidden="1">{#N/A,#N/A,FALSE,"배수1"}</definedName>
    <definedName name="_6P5_" hidden="1">{#N/A,#N/A,FALSE,"배수1"}</definedName>
    <definedName name="_8P6_" localSheetId="4" hidden="1">{#N/A,#N/A,FALSE,"2~8번"}</definedName>
    <definedName name="_8P6_" hidden="1">{#N/A,#N/A,FALSE,"2~8번"}</definedName>
    <definedName name="_9P5_" localSheetId="4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2" hidden="1">[5]조명시설!#REF!</definedName>
    <definedName name="_dist__bin" localSheetId="3" hidden="1">[5]조명시설!#REF!</definedName>
    <definedName name="_dist__bin" hidden="1">[5]조명시설!#REF!</definedName>
    <definedName name="_Dist_Bin" localSheetId="2" hidden="1">[6]조명시설!#REF!</definedName>
    <definedName name="_Dist_Bin" localSheetId="3" hidden="1">[6]조명시설!#REF!</definedName>
    <definedName name="_Dist_Bin" hidden="1">[6]조명시설!#REF!</definedName>
    <definedName name="_Dist_Values" localSheetId="2" hidden="1">[6]조명시설!#REF!</definedName>
    <definedName name="_Dist_Values" localSheetId="3" hidden="1">[6]조명시설!#REF!</definedName>
    <definedName name="_Dist_Values" hidden="1">[6]조명시설!#REF!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2" hidden="1">#REF!</definedName>
    <definedName name="_xlnm._FilterDatabase" localSheetId="3" hidden="1">일위대가호표!$A$2:$E$500</definedName>
    <definedName name="_xlnm._FilterDatabase" localSheetId="4" hidden="1">#REF!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2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kfkf" localSheetId="2" hidden="1">#REF!</definedName>
    <definedName name="_kfkf" localSheetId="3" hidden="1">#REF!</definedName>
    <definedName name="_kfkf" localSheetId="4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4" hidden="1">{#N/A,#N/A,FALSE,"배수1"}</definedName>
    <definedName name="_P3" hidden="1">{#N/A,#N/A,FALSE,"배수1"}</definedName>
    <definedName name="_P4" localSheetId="4" hidden="1">{#N/A,#N/A,FALSE,"혼합골재"}</definedName>
    <definedName name="_P4" hidden="1">{#N/A,#N/A,FALSE,"혼합골재"}</definedName>
    <definedName name="_P5" localSheetId="4" hidden="1">{#N/A,#N/A,FALSE,"배수1"}</definedName>
    <definedName name="_P5" hidden="1">{#N/A,#N/A,FALSE,"배수1"}</definedName>
    <definedName name="_P6" localSheetId="4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4" hidden="1">#REF!</definedName>
    <definedName name="_Regression_Y" hidden="1">#REF!</definedName>
    <definedName name="_S3" localSheetId="4" hidden="1">{#N/A,#N/A,FALSE,"포장2"}</definedName>
    <definedName name="_S3" hidden="1">{#N/A,#N/A,FALSE,"포장2"}</definedName>
    <definedName name="_Sort" localSheetId="2" hidden="1">#REF!</definedName>
    <definedName name="_Sort" localSheetId="3" hidden="1">#REF!</definedName>
    <definedName name="_Sort" localSheetId="4" hidden="1">#REF!</definedName>
    <definedName name="_Sort" hidden="1">#REF!</definedName>
    <definedName name="_Table1_In1" localSheetId="2" hidden="1">#REF!</definedName>
    <definedName name="_Table1_In1" localSheetId="3" hidden="1">#REF!</definedName>
    <definedName name="_Table1_In1" localSheetId="4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4" hidden="1">#REF!</definedName>
    <definedName name="_Table1_Out" hidden="1">#REF!</definedName>
    <definedName name="_woogi" localSheetId="2" hidden="1">#REF!</definedName>
    <definedName name="_woogi" localSheetId="3" hidden="1">#REF!</definedName>
    <definedName name="_woogi" localSheetId="4" hidden="1">#REF!</definedName>
    <definedName name="_woogi" hidden="1">#REF!</definedName>
    <definedName name="_woogi2" localSheetId="2" hidden="1">#REF!</definedName>
    <definedName name="_woogi2" localSheetId="3" hidden="1">#REF!</definedName>
    <definedName name="_woogi2" localSheetId="4" hidden="1">#REF!</definedName>
    <definedName name="_woogi2" hidden="1">#REF!</definedName>
    <definedName name="_woogi24" localSheetId="2" hidden="1">#REF!</definedName>
    <definedName name="_woogi24" localSheetId="3" hidden="1">#REF!</definedName>
    <definedName name="_woogi24" localSheetId="4" hidden="1">#REF!</definedName>
    <definedName name="_woogi24" hidden="1">#REF!</definedName>
    <definedName name="_woogi3" localSheetId="2" hidden="1">#REF!</definedName>
    <definedName name="_woogi3" localSheetId="3" hidden="1">#REF!</definedName>
    <definedName name="_woogi3" localSheetId="4" hidden="1">#REF!</definedName>
    <definedName name="_woogi3" hidden="1">#REF!</definedName>
    <definedName name="_재ㅐ햐" localSheetId="2" hidden="1">#REF!</definedName>
    <definedName name="_재ㅐ햐" localSheetId="3" hidden="1">#REF!</definedName>
    <definedName name="_재ㅐ햐" localSheetId="4" hidden="1">#REF!</definedName>
    <definedName name="_재ㅐ햐" hidden="1">#REF!</definedName>
    <definedName name="aaaaaa" localSheetId="4" hidden="1">{#N/A,#N/A,FALSE,"속도"}</definedName>
    <definedName name="aaaaaa" hidden="1">{#N/A,#N/A,FALSE,"속도"}</definedName>
    <definedName name="AAAAAAAA" hidden="1">{"'도면'!$G$62:$H$63","'도면'!$G$62:$H$63"}</definedName>
    <definedName name="AAAAAQQQ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4" hidden="1">{#N/A,#N/A,FALSE,"2~8번"}</definedName>
    <definedName name="ASF" hidden="1">{#N/A,#N/A,FALSE,"2~8번"}</definedName>
    <definedName name="asfwe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hidden="1">{"'도면'!$G$62:$H$63","'도면'!$G$62:$H$63"}</definedName>
    <definedName name="BBBBB_1" hidden="1">{"'도면'!$G$62:$H$63","'도면'!$G$62:$H$63"}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hidden="1">{"'도면'!$G$62:$H$63","'도면'!$G$62:$H$63"}</definedName>
    <definedName name="CC_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2" hidden="1">#REF!</definedName>
    <definedName name="dataww" localSheetId="3" hidden="1">#REF!</definedName>
    <definedName name="dataww" localSheetId="4" hidden="1">#REF!</definedName>
    <definedName name="dataww" hidden="1">#REF!</definedName>
    <definedName name="DBGUDTLR" hidden="1">{"'PC현황'!$A$1:$Z$29"}</definedName>
    <definedName name="DB형식" hidden="1">{"'PC현황'!$A$1:$Z$29"}</definedName>
    <definedName name="DDDD" hidden="1">{"'도면'!$G$62:$H$63","'도면'!$G$62:$H$63"}</definedName>
    <definedName name="ddddd" localSheetId="2" hidden="1">#REF!</definedName>
    <definedName name="ddddd" localSheetId="3" hidden="1">#REF!</definedName>
    <definedName name="ddddd" localSheetId="4" hidden="1">#REF!</definedName>
    <definedName name="ddddd" hidden="1">#REF!</definedName>
    <definedName name="DDDDD_1" hidden="1">{"'도면'!$G$62:$H$63","'도면'!$G$62:$H$63"}</definedName>
    <definedName name="dddddd" localSheetId="4" hidden="1">{#N/A,#N/A,FALSE,"이정표"}</definedName>
    <definedName name="dddddd" hidden="1">{#N/A,#N/A,FALSE,"이정표"}</definedName>
    <definedName name="ddd가로등">[0]!ddd가로등</definedName>
    <definedName name="derwr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4" hidden="1">{#N/A,#N/A,FALSE,"골재소요량";#N/A,#N/A,FALSE,"골재소요량"}</definedName>
    <definedName name="DFASFD" hidden="1">{#N/A,#N/A,FALSE,"골재소요량";#N/A,#N/A,FALSE,"골재소요량"}</definedName>
    <definedName name="DFDASFGDASG" localSheetId="4" hidden="1">{#N/A,#N/A,FALSE,"단가표지"}</definedName>
    <definedName name="DFDASFGDASG" hidden="1">{#N/A,#N/A,FALSE,"단가표지"}</definedName>
    <definedName name="DFDF" localSheetId="4" hidden="1">{#N/A,#N/A,FALSE,"조골재"}</definedName>
    <definedName name="DFDF" hidden="1">{#N/A,#N/A,FALSE,"조골재"}</definedName>
    <definedName name="DFDFDF" localSheetId="4" hidden="1">{#N/A,#N/A,FALSE,"단가표지"}</definedName>
    <definedName name="DFDFDF" hidden="1">{#N/A,#N/A,FALSE,"단가표지"}</definedName>
    <definedName name="DFDSADFADSF" localSheetId="4" hidden="1">{#N/A,#N/A,FALSE,"2~8번"}</definedName>
    <definedName name="DFDSADFADSF" hidden="1">{#N/A,#N/A,FALSE,"2~8번"}</definedName>
    <definedName name="DFDSAFDFD" localSheetId="4" hidden="1">{#N/A,#N/A,FALSE,"부대1"}</definedName>
    <definedName name="DFDSAFDFD" hidden="1">{#N/A,#N/A,FALSE,"부대1"}</definedName>
    <definedName name="DFDSAFSFG" localSheetId="4" hidden="1">{#N/A,#N/A,FALSE,"구조2"}</definedName>
    <definedName name="DFDSAFSFG" hidden="1">{#N/A,#N/A,FALSE,"구조2"}</definedName>
    <definedName name="DFDSAGFDSAG" localSheetId="4" hidden="1">{#N/A,#N/A,FALSE,"혼합골재"}</definedName>
    <definedName name="DFDSAGFDSAG" hidden="1">{#N/A,#N/A,FALSE,"혼합골재"}</definedName>
    <definedName name="DFDSFD" localSheetId="4" hidden="1">{#N/A,#N/A,FALSE,"속도"}</definedName>
    <definedName name="DFDSFD" hidden="1">{#N/A,#N/A,FALSE,"속도"}</definedName>
    <definedName name="DFDSFDFDFD" localSheetId="4" hidden="1">{#N/A,#N/A,FALSE,"구조1"}</definedName>
    <definedName name="DFDSFDFDFD" hidden="1">{#N/A,#N/A,FALSE,"구조1"}</definedName>
    <definedName name="DFDSFDS" localSheetId="4" hidden="1">{#N/A,#N/A,FALSE,"부대2"}</definedName>
    <definedName name="DFDSFDS" hidden="1">{#N/A,#N/A,FALSE,"부대2"}</definedName>
    <definedName name="DFDSSF" localSheetId="4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4" hidden="1">{#N/A,#N/A,FALSE,"운반시간"}</definedName>
    <definedName name="DFGADSGAFDG" hidden="1">{#N/A,#N/A,FALSE,"운반시간"}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hidden="1">{"'도면'!$G$62:$H$63","'도면'!$G$62:$H$63"}</definedName>
    <definedName name="DGDFFG_1" hidden="1">{"'도면'!$G$62:$H$63","'도면'!$G$62:$H$63"}</definedName>
    <definedName name="DGDFGFGDG" localSheetId="4" hidden="1">{#N/A,#N/A,FALSE,"배수1"}</definedName>
    <definedName name="DGDFGFGDG" hidden="1">{#N/A,#N/A,FALSE,"배수1"}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4" hidden="1">{#N/A,#N/A,FALSE,"포장1";#N/A,#N/A,FALSE,"포장1"}</definedName>
    <definedName name="DSA" hidden="1">{#N/A,#N/A,FALSE,"포장1";#N/A,#N/A,FALSE,"포장1"}</definedName>
    <definedName name="dsaf" localSheetId="4" hidden="1">{#N/A,#N/A,FALSE,"조골재"}</definedName>
    <definedName name="dsaf" hidden="1">{#N/A,#N/A,FALSE,"조골재"}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trhgnb" localSheetId="4" hidden="1">{#N/A,#N/A,FALSE,"2~8번"}</definedName>
    <definedName name="dtrhgnb" hidden="1">{#N/A,#N/A,FALSE,"2~8번"}</definedName>
    <definedName name="DW" localSheetId="4" hidden="1">{#N/A,#N/A,FALSE,"배수2"}</definedName>
    <definedName name="DW" hidden="1">{#N/A,#N/A,FALSE,"배수2"}</definedName>
    <definedName name="ee" localSheetId="4" hidden="1">{#N/A,#N/A,FALSE,"단가표지"}</definedName>
    <definedName name="ee" hidden="1">{#N/A,#N/A,FALSE,"단가표지"}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4" hidden="1">{#N/A,#N/A,FALSE,"포장1";#N/A,#N/A,FALSE,"포장1"}</definedName>
    <definedName name="FDGDFAGFD" hidden="1">{#N/A,#N/A,FALSE,"포장1";#N/A,#N/A,FALSE,"포장1"}</definedName>
    <definedName name="fdgfdg" localSheetId="4" hidden="1">{#N/A,#N/A,FALSE,"2~8번"}</definedName>
    <definedName name="fdgfdg" hidden="1">{#N/A,#N/A,FALSE,"2~8번"}</definedName>
    <definedName name="fdgfgf" localSheetId="4" hidden="1">{#N/A,#N/A,FALSE,"운반시간"}</definedName>
    <definedName name="fdgfgf" hidden="1">{#N/A,#N/A,FALSE,"운반시간"}</definedName>
    <definedName name="ffffff" localSheetId="4" hidden="1">{#N/A,#N/A,FALSE,"조골재"}</definedName>
    <definedName name="ffffff" hidden="1">{#N/A,#N/A,FALSE,"조골재"}</definedName>
    <definedName name="FGDAG" localSheetId="4" hidden="1">{#N/A,#N/A,FALSE,"포장2"}</definedName>
    <definedName name="FGDAG" hidden="1">{#N/A,#N/A,FALSE,"포장2"}</definedName>
    <definedName name="FGDAGFG" localSheetId="4" hidden="1">{#N/A,#N/A,FALSE,"혼합골재"}</definedName>
    <definedName name="FGDAGFG" hidden="1">{#N/A,#N/A,FALSE,"혼합골재"}</definedName>
    <definedName name="fgfadgf" localSheetId="4" hidden="1">{#N/A,#N/A,FALSE,"혼합골재"}</definedName>
    <definedName name="fgfadgf" hidden="1">{#N/A,#N/A,FALSE,"혼합골재"}</definedName>
    <definedName name="FGFDG" localSheetId="4" hidden="1">{#N/A,#N/A,FALSE,"표지목차"}</definedName>
    <definedName name="FGFDG" hidden="1">{#N/A,#N/A,FALSE,"표지목차"}</definedName>
    <definedName name="fgfdgffff" localSheetId="4" hidden="1">{#N/A,#N/A,FALSE,"부대2"}</definedName>
    <definedName name="fgfdgffff" hidden="1">{#N/A,#N/A,FALSE,"부대2"}</definedName>
    <definedName name="fgfdsgdfg" localSheetId="4" hidden="1">{#N/A,#N/A,FALSE,"혼합골재"}</definedName>
    <definedName name="fgfdsgdfg" hidden="1">{#N/A,#N/A,FALSE,"혼합골재"}</definedName>
    <definedName name="fghfdagfd" localSheetId="4" hidden="1">{#N/A,#N/A,FALSE,"표지목차"}</definedName>
    <definedName name="fghfdagfd" hidden="1">{#N/A,#N/A,FALSE,"표지목차"}</definedName>
    <definedName name="fhddg" localSheetId="4" hidden="1">{#N/A,#N/A,FALSE,"부대1"}</definedName>
    <definedName name="fhddg" hidden="1">{#N/A,#N/A,FALSE,"부대1"}</definedName>
    <definedName name="FJKSDJF" hidden="1">{"'도면'!$G$62:$H$63","'도면'!$G$62:$H$63"}</definedName>
    <definedName name="FS" localSheetId="4" hidden="1">{#N/A,#N/A,FALSE,"배수1"}</definedName>
    <definedName name="FS" hidden="1">{#N/A,#N/A,FALSE,"배수1"}</definedName>
    <definedName name="fx" localSheetId="4" hidden="1">{#N/A,#N/A,FALSE,"조골재"}</definedName>
    <definedName name="fx" hidden="1">{#N/A,#N/A,FALSE,"조골재"}</definedName>
    <definedName name="GDG" localSheetId="4" hidden="1">{#N/A,#N/A,FALSE,"포장2"}</definedName>
    <definedName name="GDG" hidden="1">{#N/A,#N/A,FALSE,"포장2"}</definedName>
    <definedName name="GDGFD" localSheetId="4" hidden="1">{#N/A,#N/A,FALSE,"배수1"}</definedName>
    <definedName name="GDGFD" hidden="1">{#N/A,#N/A,FALSE,"배수1"}</definedName>
    <definedName name="GFDG" localSheetId="4" hidden="1">{#N/A,#N/A,FALSE,"2~8번"}</definedName>
    <definedName name="GFDG" hidden="1">{#N/A,#N/A,FALSE,"2~8번"}</definedName>
    <definedName name="GFDGDFGFG" localSheetId="4" hidden="1">{#N/A,#N/A,FALSE,"혼합골재"}</definedName>
    <definedName name="GFDGDFGFG" hidden="1">{#N/A,#N/A,FALSE,"혼합골재"}</definedName>
    <definedName name="gfgdfg" localSheetId="2" hidden="1">[19]차액보증!#REF!</definedName>
    <definedName name="gfgdfg" localSheetId="3" hidden="1">[19]차액보증!#REF!</definedName>
    <definedName name="gfgdfg" hidden="1">[19]차액보증!#REF!</definedName>
    <definedName name="GFGFHGFHF" localSheetId="4" hidden="1">{#N/A,#N/A,FALSE,"토공2"}</definedName>
    <definedName name="GFGFHGFHF" hidden="1">{#N/A,#N/A,FALSE,"토공2"}</definedName>
    <definedName name="gfhgh" localSheetId="4" hidden="1">{#N/A,#N/A,FALSE,"배수2"}</definedName>
    <definedName name="gfhgh" hidden="1">{#N/A,#N/A,FALSE,"배수2"}</definedName>
    <definedName name="ggfhgfshgh" localSheetId="4" hidden="1">{#N/A,#N/A,FALSE,"포장2"}</definedName>
    <definedName name="ggfhgfshgh" hidden="1">{#N/A,#N/A,FALSE,"포장2"}</definedName>
    <definedName name="ggggg" localSheetId="4" hidden="1">{#N/A,#N/A,FALSE,"구조1"}</definedName>
    <definedName name="ggggg" hidden="1">{#N/A,#N/A,FALSE,"구조1"}</definedName>
    <definedName name="ghgfh" localSheetId="4" hidden="1">{#N/A,#N/A,FALSE,"포장2"}</definedName>
    <definedName name="ghgfh" hidden="1">{#N/A,#N/A,FALSE,"포장2"}</definedName>
    <definedName name="GJHGLI" localSheetId="4" hidden="1">{#N/A,#N/A,FALSE,"포장1";#N/A,#N/A,FALSE,"포장1"}</definedName>
    <definedName name="GJHGLI" hidden="1">{#N/A,#N/A,FALSE,"포장1";#N/A,#N/A,FALSE,"포장1"}</definedName>
    <definedName name="GS" localSheetId="4" hidden="1">{#N/A,#N/A,FALSE,"포장2"}</definedName>
    <definedName name="GS" hidden="1">{#N/A,#N/A,FALSE,"포장2"}</definedName>
    <definedName name="happy" hidden="1">{"'7'!$B$15:$D$32"}</definedName>
    <definedName name="hgd" localSheetId="4" hidden="1">{#N/A,#N/A,FALSE,"배수2"}</definedName>
    <definedName name="hgd" hidden="1">{#N/A,#N/A,FALSE,"배수2"}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hidden="1">{"'도면'!$G$62:$H$63","'도면'!$G$62:$H$63"}</definedName>
    <definedName name="hhhhh" hidden="1">{"'도면'!$G$62:$H$63","'도면'!$G$62:$H$63"}</definedName>
    <definedName name="hhhhh_1" hidden="1">{"'도면'!$G$62:$H$63","'도면'!$G$62:$H$63"}</definedName>
    <definedName name="HHR" localSheetId="4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hidden="1">"공사부문"</definedName>
    <definedName name="HTML_LastUpdate" localSheetId="4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hidden="1">"시중노임단가"</definedName>
    <definedName name="HUJYUJUJ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4" hidden="1">{#N/A,#N/A,FALSE,"표지목차"}</definedName>
    <definedName name="IOIOIOIO" hidden="1">{#N/A,#N/A,FALSE,"표지목차"}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4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hidden="1">{"'도면'!$G$62:$H$63","'도면'!$G$62:$H$63"}</definedName>
    <definedName name="juhouho_1" hidden="1">{"'도면'!$G$62:$H$63","'도면'!$G$62:$H$63"}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4" hidden="1">{#N/A,#N/A,FALSE,"2~8번"}</definedName>
    <definedName name="khl" hidden="1">{#N/A,#N/A,FALSE,"2~8번"}</definedName>
    <definedName name="KIM" hidden="1">{"'도면'!$G$62:$H$63","'도면'!$G$62:$H$63"}</definedName>
    <definedName name="KLLKLKLK" localSheetId="4" hidden="1">{#N/A,#N/A,FALSE,"포장2"}</definedName>
    <definedName name="KLLKLKLK" hidden="1">{#N/A,#N/A,FALSE,"포장2"}</definedName>
    <definedName name="KO">'[23]D-RMIL'!$B$7:$C$19</definedName>
    <definedName name="ktf" localSheetId="2" hidden="1">#REF!</definedName>
    <definedName name="ktf" localSheetId="3" hidden="1">#REF!</definedName>
    <definedName name="ktf" localSheetId="4" hidden="1">#REF!</definedName>
    <definedName name="ktf" hidden="1">#REF!</definedName>
    <definedName name="kty" localSheetId="2" hidden="1">#REF!</definedName>
    <definedName name="kty" localSheetId="3" hidden="1">#REF!</definedName>
    <definedName name="kty" localSheetId="4" hidden="1">#REF!</definedName>
    <definedName name="kty" hidden="1">#REF!</definedName>
    <definedName name="KYNGSADO">[24]!KYNGSADO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>[30]!Macro1</definedName>
    <definedName name="Macro10">[31]!Macro10</definedName>
    <definedName name="Macro11">[30]!Macro11</definedName>
    <definedName name="Macro12">[31]!Macro12</definedName>
    <definedName name="Macro13">[31]!Macro13</definedName>
    <definedName name="Macro14">[31]!Macro14</definedName>
    <definedName name="Macro2">[31]!Macro2</definedName>
    <definedName name="MACRO20">[11]!Macro2</definedName>
    <definedName name="Macro3">[30]!Macro3</definedName>
    <definedName name="Macro4">[30]!Macro4</definedName>
    <definedName name="Macro5">[31]!Macro5</definedName>
    <definedName name="Macro6">[31]!Macro6</definedName>
    <definedName name="Macro7">[31]!Macro7</definedName>
    <definedName name="Macro8">[31]!Macro8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hidden="1">{"'도면'!$G$62:$H$63","'도면'!$G$62:$H$63"}</definedName>
    <definedName name="OOOO_1" hidden="1">{"'도면'!$G$62:$H$63","'도면'!$G$62:$H$63"}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hidden="1">{"'도면'!$G$62:$H$63","'도면'!$G$62:$H$63"}</definedName>
    <definedName name="PPPPP_1" hidden="1">{"'도면'!$G$62:$H$63","'도면'!$G$62:$H$63"}</definedName>
    <definedName name="_xlnm.Print_Area" localSheetId="1">견적서!$B$1:$AP$38</definedName>
    <definedName name="_xlnm.Print_Area" localSheetId="0">내역서!$A$1:$O$39</definedName>
    <definedName name="_xlnm.Print_Area" localSheetId="3">일위대가호표!$A$1:$N$500</definedName>
    <definedName name="_xlnm.Print_Area" localSheetId="9">자재견적서!$B$2:$AI$41</definedName>
    <definedName name="_xlnm.Print_Area">#REF!</definedName>
    <definedName name="_xlnm.Print_Titles" localSheetId="4">중기사용료목록!$1:$2</definedName>
    <definedName name="_xlnm.Print_Titles">#N/A</definedName>
    <definedName name="PROJ">[12]LEGEND!$D$4</definedName>
    <definedName name="q00" localSheetId="4" hidden="1">{#N/A,#N/A,FALSE,"운반시간"}</definedName>
    <definedName name="q00" hidden="1">{#N/A,#N/A,FALSE,"운반시간"}</definedName>
    <definedName name="Q3WEE" localSheetId="4" hidden="1">{#N/A,#N/A,FALSE,"조골재"}</definedName>
    <definedName name="Q3WEE" hidden="1">{#N/A,#N/A,FALSE,"조골재"}</definedName>
    <definedName name="QQ" hidden="1">{"'도면'!$G$62:$H$63","'도면'!$G$62:$H$63"}</definedName>
    <definedName name="qqqqq" hidden="1">{"'도면'!$G$62:$H$63","'도면'!$G$62:$H$63"}</definedName>
    <definedName name="qqqqq_1" hidden="1">{"'도면'!$G$62:$H$63","'도면'!$G$62:$H$63"}</definedName>
    <definedName name="qqqqqq" hidden="1">{"'도면'!$G$62:$H$63","'도면'!$G$62:$H$63"}</definedName>
    <definedName name="qqqqqq_1" hidden="1">{"'도면'!$G$62:$H$63","'도면'!$G$62:$H$63"}</definedName>
    <definedName name="qsdf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4" hidden="1">{#N/A,#N/A,FALSE,"단가표지"}</definedName>
    <definedName name="qw" hidden="1">{#N/A,#N/A,FALSE,"단가표지"}</definedName>
    <definedName name="QWQ" localSheetId="4" hidden="1">{#N/A,#N/A,FALSE,"배수2"}</definedName>
    <definedName name="QWQ" hidden="1">{#N/A,#N/A,FALSE,"배수2"}</definedName>
    <definedName name="rhsk">[0]!rhsk</definedName>
    <definedName name="RR" hidden="1">{"'7'!$B$15:$D$32"}</definedName>
    <definedName name="RRR" hidden="1">{"'7'!$B$15:$D$32"}</definedName>
    <definedName name="RRTRENMKJKK" hidden="1">{"'도면'!$G$62:$H$63","'도면'!$G$62:$H$63"}</definedName>
    <definedName name="RRTRENMKJKK_1" hidden="1">{"'도면'!$G$62:$H$63","'도면'!$G$62:$H$63"}</definedName>
    <definedName name="SAAAA" hidden="1">{"'도면'!$G$62:$H$63","'도면'!$G$62:$H$63"}</definedName>
    <definedName name="SAAAA_1" hidden="1">{"'도면'!$G$62:$H$63","'도면'!$G$62:$H$63"}</definedName>
    <definedName name="SDAS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4" hidden="1">{#N/A,#N/A,FALSE,"운반시간"}</definedName>
    <definedName name="SDCFG\" hidden="1">{#N/A,#N/A,FALSE,"운반시간"}</definedName>
    <definedName name="SDDFD" localSheetId="4" hidden="1">{#N/A,#N/A,FALSE,"배수1"}</definedName>
    <definedName name="SDDFD" hidden="1">{#N/A,#N/A,FALSE,"배수1"}</definedName>
    <definedName name="SDF" localSheetId="4" hidden="1">{#N/A,#N/A,FALSE,"혼합골재"}</definedName>
    <definedName name="SDF" hidden="1">{#N/A,#N/A,FALSE,"혼합골재"}</definedName>
    <definedName name="SDFDFD" localSheetId="4" hidden="1">{#N/A,#N/A,FALSE,"운반시간"}</definedName>
    <definedName name="SDFDFD" hidden="1">{#N/A,#N/A,FALSE,"운반시간"}</definedName>
    <definedName name="SDS" localSheetId="4" hidden="1">{#N/A,#N/A,FALSE,"2~8번"}</definedName>
    <definedName name="SDS" hidden="1">{#N/A,#N/A,FALSE,"2~8번"}</definedName>
    <definedName name="sdsdddd" localSheetId="4" hidden="1">{#N/A,#N/A,FALSE,"토공2"}</definedName>
    <definedName name="sdsdddd" hidden="1">{#N/A,#N/A,FALSE,"토공2"}</definedName>
    <definedName name="SFA" localSheetId="4" hidden="1">{#N/A,#N/A,FALSE,"포장1";#N/A,#N/A,FALSE,"포장1"}</definedName>
    <definedName name="SFA" hidden="1">{#N/A,#N/A,FALSE,"포장1";#N/A,#N/A,FALSE,"포장1"}</definedName>
    <definedName name="sfdbd">[11]!Macro9</definedName>
    <definedName name="sfggf" localSheetId="4" hidden="1">{#N/A,#N/A,FALSE,"배수1"}</definedName>
    <definedName name="sfggf" hidden="1">{#N/A,#N/A,FALSE,"배수1"}</definedName>
    <definedName name="SFSDFDSF" localSheetId="4" hidden="1">{#N/A,#N/A,FALSE,"운반시간"}</definedName>
    <definedName name="SFSDFDSF" hidden="1">{#N/A,#N/A,FALSE,"운반시간"}</definedName>
    <definedName name="SJS">[17]data!$P$4:$Q$13</definedName>
    <definedName name="sssss" localSheetId="4" hidden="1">{#N/A,#N/A,FALSE,"운반시간"}</definedName>
    <definedName name="sssss" hidden="1">{#N/A,#N/A,FALSE,"운반시간"}</definedName>
    <definedName name="tttt_1" hidden="1">{"'도면'!$G$62:$H$63","'도면'!$G$62:$H$63"}</definedName>
    <definedName name="tttttt" hidden="1">{"'도면'!$G$62:$H$63","'도면'!$G$62:$H$63"}</definedName>
    <definedName name="tttttt_1" hidden="1">{"'도면'!$G$62:$H$63","'도면'!$G$62:$H$63"}</definedName>
    <definedName name="TYHFDGFD" localSheetId="4" hidden="1">{#N/A,#N/A,FALSE,"배수2"}</definedName>
    <definedName name="TYHFDGFD" hidden="1">{#N/A,#N/A,FALSE,"배수2"}</definedName>
    <definedName name="uu">[34]DATA!$B$4:$F$495</definedName>
    <definedName name="uy89ihbn" localSheetId="4" hidden="1">{#N/A,#N/A,FALSE,"2~8번"}</definedName>
    <definedName name="uy89ihbn" hidden="1">{#N/A,#N/A,FALSE,"2~8번"}</definedName>
    <definedName name="vbdfgg">[11]!Macro7</definedName>
    <definedName name="ve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'[35]1.동력공사'!$1:$3</definedName>
    <definedName name="wm.조골재1" localSheetId="4" hidden="1">{#N/A,#N/A,FALSE,"조골재"}</definedName>
    <definedName name="wm.조골재1" hidden="1">{#N/A,#N/A,FALSE,"조골재"}</definedName>
    <definedName name="wrn.2번." localSheetId="4" hidden="1">{#N/A,#N/A,FALSE,"2~8번"}</definedName>
    <definedName name="wrn.2번." hidden="1">{#N/A,#N/A,FALSE,"2~8번"}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4" hidden="1">{#N/A,#N/A,FALSE,"구조2"}</definedName>
    <definedName name="wrn.구조2." hidden="1">{#N/A,#N/A,FALSE,"구조2"}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4" hidden="1">{#N/A,#N/A,FALSE,"배수1"}</definedName>
    <definedName name="wrn.배수1." hidden="1">{#N/A,#N/A,FALSE,"배수1"}</definedName>
    <definedName name="wrn.배수2." localSheetId="4" hidden="1">{#N/A,#N/A,FALSE,"배수2"}</definedName>
    <definedName name="wrn.배수2." hidden="1">{#N/A,#N/A,FALSE,"배수2"}</definedName>
    <definedName name="wrn.부대1." localSheetId="4" hidden="1">{#N/A,#N/A,FALSE,"부대1"}</definedName>
    <definedName name="wrn.부대1." hidden="1">{#N/A,#N/A,FALSE,"부대1"}</definedName>
    <definedName name="wrn.부대2." localSheetId="4" hidden="1">{#N/A,#N/A,FALSE,"부대2"}</definedName>
    <definedName name="wrn.부대2." hidden="1">{#N/A,#N/A,FALSE,"부대2"}</definedName>
    <definedName name="wrn.속도." localSheetId="4" hidden="1">{#N/A,#N/A,FALSE,"속도"}</definedName>
    <definedName name="wrn.속도." hidden="1">{#N/A,#N/A,FALSE,"속도"}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4" hidden="1">{#N/A,#N/A,FALSE,"이정표"}</definedName>
    <definedName name="wrn.이정표." hidden="1">{#N/A,#N/A,FALSE,"이정표"}</definedName>
    <definedName name="wrn.조골재." localSheetId="4" hidden="1">{#N/A,#N/A,FALSE,"조골재"}</definedName>
    <definedName name="wrn.조골재." hidden="1">{#N/A,#N/A,FALSE,"조골재"}</definedName>
    <definedName name="wrn.토공1." localSheetId="4" hidden="1">{#N/A,#N/A,FALSE,"구조1"}</definedName>
    <definedName name="wrn.토공1." hidden="1">{#N/A,#N/A,FALSE,"구조1"}</definedName>
    <definedName name="wrn.토공2." localSheetId="4" hidden="1">{#N/A,#N/A,FALSE,"토공2"}</definedName>
    <definedName name="wrn.토공2." hidden="1">{#N/A,#N/A,FALSE,"토공2"}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4" hidden="1">{#N/A,#N/A,FALSE,"포장2"}</definedName>
    <definedName name="wrn.포장2." hidden="1">{#N/A,#N/A,FALSE,"포장2"}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4" hidden="1">{#N/A,#N/A,FALSE,"혼합골재"}</definedName>
    <definedName name="wrn.혼합골재." hidden="1">{#N/A,#N/A,FALSE,"혼합골재"}</definedName>
    <definedName name="WWW" hidden="1">{"'7'!$B$15:$D$32"}</definedName>
    <definedName name="WWW_1" hidden="1">{"'도면'!$G$62:$H$63","'도면'!$G$62:$H$63"}</definedName>
    <definedName name="WWWW" hidden="1">{"'도면'!$G$62:$H$63","'도면'!$G$62:$H$63"}</definedName>
    <definedName name="WWWW_1" hidden="1">{"'도면'!$G$62:$H$63","'도면'!$G$62:$H$63"}</definedName>
    <definedName name="xxca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4" hidden="1">{"'공사부문'!$A$6:$A$32"}</definedName>
    <definedName name="XXXXXX" hidden="1">{"'공사부문'!$A$6:$A$32"}</definedName>
    <definedName name="y" hidden="1">{"'도면'!$G$62:$H$63","'도면'!$G$62:$H$63"}</definedName>
    <definedName name="YUYUY" localSheetId="4" hidden="1">{#N/A,#N/A,FALSE,"혼합골재"}</definedName>
    <definedName name="YUYUY" hidden="1">{#N/A,#N/A,FALSE,"혼합골재"}</definedName>
    <definedName name="yyyyy" hidden="1">{"'도면'!$G$62:$H$63","'도면'!$G$62:$H$63"}</definedName>
    <definedName name="yyyyy_1" hidden="1">{"'도면'!$G$62:$H$63","'도면'!$G$62:$H$63"}</definedName>
    <definedName name="zhdk">'[36]일반문틀 설치'!$A$1:$L$25</definedName>
    <definedName name="ㄱㄱ" localSheetId="4" hidden="1">{#N/A,#N/A,FALSE,"운반시간"}</definedName>
    <definedName name="ㄱㄱ" hidden="1">{#N/A,#N/A,FALSE,"운반시간"}</definedName>
    <definedName name="ㄱㄷㅂㄱㅈ" localSheetId="4" hidden="1">{#N/A,#N/A,FALSE,"2~8번"}</definedName>
    <definedName name="ㄱㄷㅂㄱㅈ" hidden="1">{#N/A,#N/A,FALSE,"2~8번"}</definedName>
    <definedName name="ㄱㄷㅈㄱ" hidden="1">{"'7'!$B$15:$D$32"}</definedName>
    <definedName name="가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4" hidden="1">{#N/A,#N/A,FALSE,"단가표지"}</definedName>
    <definedName name="감독2" hidden="1">{#N/A,#N/A,FALSE,"단가표지"}</definedName>
    <definedName name="감독3" localSheetId="4" hidden="1">{#N/A,#N/A,FALSE,"단가표지"}</definedName>
    <definedName name="감독3" hidden="1">{#N/A,#N/A,FALSE,"단가표지"}</definedName>
    <definedName name="강정근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hidden="1">{"'7'!$B$15:$D$32"}</definedName>
    <definedName name="고성" hidden="1">{"'도면'!$G$62:$H$63","'도면'!$G$62:$H$63"}</definedName>
    <definedName name="고성_1" hidden="1">{"'도면'!$G$62:$H$63","'도면'!$G$62:$H$63"}</definedName>
    <definedName name="고성1" hidden="1">{"'도면'!$G$62:$H$63","'도면'!$G$62:$H$63"}</definedName>
    <definedName name="고케">'[37]인건비 '!$B$5</definedName>
    <definedName name="곡동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'[38]노무비(전기)뽑지마세요'!$C$49</definedName>
    <definedName name="공압축3.5간재">'[39]기계경비(시간당)'!$H$248</definedName>
    <definedName name="공압축3.5노무">'[39]기계경비(시간당)'!$H$244</definedName>
    <definedName name="공압축3.5노무야간">'[39]기계경비(시간당)'!$H$245</definedName>
    <definedName name="공압축3.5손료">'[39]기계경비(시간당)'!$H$243</definedName>
    <definedName name="공압축7.1간재">'[39]기계경비(시간당)'!$H$256</definedName>
    <definedName name="공압축7.1노무">'[39]기계경비(시간당)'!$H$252</definedName>
    <definedName name="공압축7.1노무야간">'[39]기계경비(시간당)'!$H$253</definedName>
    <definedName name="공압축7.1손료">'[39]기계경비(시간당)'!$H$251</definedName>
    <definedName name="공정">[0]!공정</definedName>
    <definedName name="곽동준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4" hidden="1">{#N/A,#N/A,FALSE,"배수1"}</definedName>
    <definedName name="교대펄근집계" hidden="1">{#N/A,#N/A,FALSE,"배수1"}</definedName>
    <definedName name="구매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3" hidden="1">#REF!</definedName>
    <definedName name="구산갑지" localSheetId="4" hidden="1">#REF!</definedName>
    <definedName name="구산갑지" hidden="1">#REF!</definedName>
    <definedName name="근" localSheetId="4" hidden="1">{#N/A,#N/A,FALSE,"조골재"}</definedName>
    <definedName name="근" hidden="1">{#N/A,#N/A,FALSE,"조골재"}</definedName>
    <definedName name="기층포설">[40]단가!$C$83</definedName>
    <definedName name="기타">[41]집계표!$A$1:$M$2</definedName>
    <definedName name="기타자재">[0]!기타자재</definedName>
    <definedName name="김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[42]NOMUBI!$B$3:$H$39</definedName>
    <definedName name="김동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hidden="1">{"'도면'!$G$62:$H$63","'도면'!$G$62:$H$63"}</definedName>
    <definedName name="김상묵_1" hidden="1">{"'도면'!$G$62:$H$63","'도면'!$G$62:$H$63"}</definedName>
    <definedName name="김신희" hidden="1">{"'7'!$B$15:$D$32"}</definedName>
    <definedName name="김ㅈㅗㅊ리" hidden="1">{"'7'!$B$15:$D$32"}</definedName>
    <definedName name="김지원" hidden="1">{"'도면'!$G$62:$H$63","'도면'!$G$62:$H$63"}</definedName>
    <definedName name="김지원_1" hidden="1">{"'도면'!$G$62:$H$63","'도면'!$G$62:$H$63"}</definedName>
    <definedName name="ㄳㄳㄳㄳ" hidden="1">{"'용역비'!$A$4:$C$8"}</definedName>
    <definedName name="ㄴㄴㄴ" localSheetId="4" hidden="1">{#N/A,#N/A,FALSE,"배수1"}</definedName>
    <definedName name="ㄴㄴㄴ" hidden="1">{#N/A,#N/A,FALSE,"배수1"}</definedName>
    <definedName name="ㄴㄴㅀㅇㅇㅀ" localSheetId="4" hidden="1">{#N/A,#N/A,FALSE,"부대1"}</definedName>
    <definedName name="ㄴㄴㅀㅇㅇㅀ" hidden="1">{#N/A,#N/A,FALSE,"부대1"}</definedName>
    <definedName name="ㄴㄹㄴ" localSheetId="4" hidden="1">{#N/A,#N/A,FALSE,"단가표지"}</definedName>
    <definedName name="ㄴㄹㄴ" hidden="1">{#N/A,#N/A,FALSE,"단가표지"}</definedName>
    <definedName name="ㄴㄹㅇ" localSheetId="4" hidden="1">{#N/A,#N/A,FALSE,"포장2"}</definedName>
    <definedName name="ㄴㄹㅇ" hidden="1">{#N/A,#N/A,FALSE,"포장2"}</definedName>
    <definedName name="ㄴㅁㅇㄴㅁㅇ" localSheetId="4" hidden="1">{#N/A,#N/A,FALSE,"배수1"}</definedName>
    <definedName name="ㄴㅁㅇㄴㅁㅇ" hidden="1">{#N/A,#N/A,FALSE,"배수1"}</definedName>
    <definedName name="ㄴㅅㅎㅇㅎㄹㅇ" localSheetId="4" hidden="1">{#N/A,#N/A,FALSE,"배수2"}</definedName>
    <definedName name="ㄴㅅㅎㅇㅎㄹㅇ" hidden="1">{#N/A,#N/A,FALSE,"배수2"}</definedName>
    <definedName name="나">[43]노임단가!$A$1:$B$132</definedName>
    <definedName name="나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3" hidden="1">#REF!</definedName>
    <definedName name="남남" localSheetId="4" hidden="1">#REF!</definedName>
    <definedName name="남남" hidden="1">#REF!</definedName>
    <definedName name="내역2" localSheetId="2">[44]배관내역!#REF!</definedName>
    <definedName name="내역2" localSheetId="3">[44]배관내역!#REF!</definedName>
    <definedName name="내역2" localSheetId="4">[44]배관내역!#REF!</definedName>
    <definedName name="내역2">[44]배관내역!#REF!</definedName>
    <definedName name="내전">'[37]인건비 '!$B$12</definedName>
    <definedName name="노" hidden="1">{"'도면'!$G$62:$H$63","'도면'!$G$62:$H$63"}</definedName>
    <definedName name="노_1" hidden="1">{"'도면'!$G$62:$H$63","'도면'!$G$62:$H$63"}</definedName>
    <definedName name="노임단가1">[45]노임단가!$A$1:$B$132</definedName>
    <definedName name="ㄷㄳㅅㄷㄱ" localSheetId="4" hidden="1">{#N/A,#N/A,FALSE,"2~8번"}</definedName>
    <definedName name="ㄷㄳㅅㄷㄱ" hidden="1">{#N/A,#N/A,FALSE,"2~8번"}</definedName>
    <definedName name="ㄷㅈㄱㄷㅈ" localSheetId="4" hidden="1">{#N/A,#N/A,FALSE,"혼합골재"}</definedName>
    <definedName name="ㄷㅈㄱㄷㅈ" hidden="1">{#N/A,#N/A,FALSE,"혼합골재"}</definedName>
    <definedName name="ㄷㅈㅂㄱㅈㅂㄷㄱ" localSheetId="4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3" hidden="1">#REF!</definedName>
    <definedName name="ㄷㅎㄹㅇ" localSheetId="4" hidden="1">#REF!</definedName>
    <definedName name="ㄷㅎㄹㅇ" hidden="1">#REF!</definedName>
    <definedName name="단가테이블">'[39]기계경비(시간당)'!$C$1:$F$58</definedName>
    <definedName name="단락전류2">[0]!단락전류2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3">#REF!</definedName>
    <definedName name="단위중량" localSheetId="4">#REF!</definedName>
    <definedName name="단위중량">#REF!</definedName>
    <definedName name="대화상자표시">[0]!대화상자표시</definedName>
    <definedName name="동력케이블">[0]!동력케이블</definedName>
    <definedName name="동준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hidden="1">{"'도면'!$G$62:$H$63","'도면'!$G$62:$H$63"}</definedName>
    <definedName name="동해설명서_1" hidden="1">{"'도면'!$G$62:$H$63","'도면'!$G$62:$H$63"}</definedName>
    <definedName name="ㄹ761" localSheetId="2">[44]배관내역!#REF!</definedName>
    <definedName name="ㄹ761" localSheetId="3">[44]배관내역!#REF!</definedName>
    <definedName name="ㄹ761" localSheetId="4">[44]배관내역!#REF!</definedName>
    <definedName name="ㄹ761">[44]배관내역!#REF!</definedName>
    <definedName name="ㄹㄹㄹ" localSheetId="2" hidden="1">#REF!</definedName>
    <definedName name="ㄹㄹㄹ" localSheetId="3" hidden="1">#REF!</definedName>
    <definedName name="ㄹㄹㄹ" localSheetId="4" hidden="1">#REF!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4" hidden="1">{#N/A,#N/A,FALSE,"혼합골재"}</definedName>
    <definedName name="ㄹㅇㅁㄴㄹ" hidden="1">{#N/A,#N/A,FALSE,"혼합골재"}</definedName>
    <definedName name="ㄹㅇ퓨ㅓㅜㅏㅗㅜㅠㅅ퐇휴ㅗㅎ" localSheetId="4" hidden="1">{#N/A,#N/A,FALSE,"조골재"}</definedName>
    <definedName name="ㄹㅇ퓨ㅓㅜㅏㅗㅜㅠㅅ퐇휴ㅗㅎ" hidden="1">{#N/A,#N/A,FALSE,"조골재"}</definedName>
    <definedName name="ㄹㅇㅎㅇㅀ" localSheetId="4" hidden="1">{#N/A,#N/A,FALSE,"부대2"}</definedName>
    <definedName name="ㄹㅇㅎㅇㅀ" hidden="1">{#N/A,#N/A,FALSE,"부대2"}</definedName>
    <definedName name="ㄹ허ㅗ" localSheetId="4" hidden="1">{#N/A,#N/A,FALSE,"이정표"}</definedName>
    <definedName name="ㄹ허ㅗ" hidden="1">{#N/A,#N/A,FALSE,"이정표"}</definedName>
    <definedName name="ㄹ홓ㄹ" localSheetId="4" hidden="1">{#N/A,#N/A,FALSE,"조골재"}</definedName>
    <definedName name="ㄹ홓ㄹ" hidden="1">{#N/A,#N/A,FALSE,"조골재"}</definedName>
    <definedName name="램머Q간재">[39]램머!$D$20</definedName>
    <definedName name="램머Q간재10">[39]램머!$F$20</definedName>
    <definedName name="램머Q간재야간">[39]램머!$J$20</definedName>
    <definedName name="램머Q노무">[39]램머!$D$21</definedName>
    <definedName name="램머Q노무10">[39]램머!$F$21</definedName>
    <definedName name="램머Q노무야간">[39]램머!$J$21</definedName>
    <definedName name="램머Q손료">[39]램머!$D$22</definedName>
    <definedName name="램머Q손료10">[39]램머!$F$22</definedName>
    <definedName name="램머Q손료야간">[39]램머!$J$22</definedName>
    <definedName name="램머간재">'[39]기계경비(시간당)'!$H$170</definedName>
    <definedName name="램머노무">'[39]기계경비(시간당)'!$H$166</definedName>
    <definedName name="램머노무야간">'[39]기계경비(시간당)'!$H$167</definedName>
    <definedName name="램머손료">'[39]기계경비(시간당)'!$H$165</definedName>
    <definedName name="류효정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2" hidden="1">[46]차액보증!#REF!</definedName>
    <definedName name="ㅁ" localSheetId="3" hidden="1">[46]차액보증!#REF!</definedName>
    <definedName name="ㅁ" hidden="1">[46]차액보증!#REF!</definedName>
    <definedName name="ㅁ388" localSheetId="2">[44]배관내역!#REF!</definedName>
    <definedName name="ㅁ388" localSheetId="3">[44]배관내역!#REF!</definedName>
    <definedName name="ㅁ388">[44]배관내역!#REF!</definedName>
    <definedName name="ㅁㄱㅂ" localSheetId="4" hidden="1">{#N/A,#N/A,FALSE,"단가표지"}</definedName>
    <definedName name="ㅁㄱㅂ" hidden="1">{#N/A,#N/A,FALSE,"단가표지"}</definedName>
    <definedName name="ㅁㄴ" localSheetId="4" hidden="1">{#N/A,#N/A,FALSE,"2~8번"}</definedName>
    <definedName name="ㅁㄴ" hidden="1">{#N/A,#N/A,FALSE,"2~8번"}</definedName>
    <definedName name="ㅁㄴㅇ" localSheetId="4" hidden="1">{#N/A,#N/A,FALSE,"배수1"}</definedName>
    <definedName name="ㅁㄴㅇ" hidden="1">{#N/A,#N/A,FALSE,"배수1"}</definedName>
    <definedName name="ㅁㄴㅇㅁ" localSheetId="4" hidden="1">{#N/A,#N/A,FALSE,"배수1"}</definedName>
    <definedName name="ㅁㄴㅇㅁ" hidden="1">{#N/A,#N/A,FALSE,"배수1"}</definedName>
    <definedName name="ㅁㄹㄹㄴㅇㄹㅇㄴㄹㄴㅇ" localSheetId="4" hidden="1">{#N/A,#N/A,FALSE,"포장1";#N/A,#N/A,FALSE,"포장1"}</definedName>
    <definedName name="ㅁㄹㄹㄴㅇㄹㅇㄴㄹㄴㅇ" hidden="1">{#N/A,#N/A,FALSE,"포장1";#N/A,#N/A,FALSE,"포장1"}</definedName>
    <definedName name="ㅁㅁㅁㅁ" hidden="1">{"'도면'!$G$62:$H$63","'도면'!$G$62:$H$63"}</definedName>
    <definedName name="ㅁㅁㅁㅁㅂ" hidden="1">{"'도면'!$G$62:$H$63","'도면'!$G$62:$H$63"}</definedName>
    <definedName name="ㅁㅁㅁㅁㅂ_1" hidden="1">{"'도면'!$G$62:$H$63","'도면'!$G$62:$H$63"}</definedName>
    <definedName name="ㅁㅂㅂㅂㅂ" hidden="1">{"'도면'!$G$62:$H$63","'도면'!$G$62:$H$63"}</definedName>
    <definedName name="ㅁㅂㅂㅂㅂ_1" hidden="1">{"'도면'!$G$62:$H$63","'도면'!$G$62:$H$63"}</definedName>
    <definedName name="ㅁㅇㄴㅁㅇㅁ" localSheetId="4" hidden="1">{#N/A,#N/A,FALSE,"배수1"}</definedName>
    <definedName name="ㅁㅇㄴㅁㅇㅁ" hidden="1">{#N/A,#N/A,FALSE,"배수1"}</definedName>
    <definedName name="ㅁㅇㄹ" localSheetId="4" hidden="1">{#N/A,#N/A,FALSE,"포장2"}</definedName>
    <definedName name="ㅁㅇㄹ" hidden="1">{#N/A,#N/A,FALSE,"포장2"}</definedName>
    <definedName name="ㅁㅊ">[47]OPGW기별!$A$3:$IV$7</definedName>
    <definedName name="목차번호">[48]일위목차!$U$4:$V$151</definedName>
    <definedName name="무선안테나공">95000</definedName>
    <definedName name="ㅂㅂㅂ" hidden="1">{"'용역비'!$A$4:$C$8"}</definedName>
    <definedName name="ㅂㅂㅂ_1" hidden="1">{"'도면'!$G$62:$H$63","'도면'!$G$62:$H$63"}</definedName>
    <definedName name="ㅂㅈ" localSheetId="4" hidden="1">{#N/A,#N/A,FALSE,"2~8번"}</definedName>
    <definedName name="ㅂㅈ" hidden="1">{#N/A,#N/A,FALSE,"2~8번"}</definedName>
    <definedName name="ㅂㅈㄱㄷㅈㅂㄱㅈㄷㅂㄱ" localSheetId="4" hidden="1">{#N/A,#N/A,FALSE,"이정표"}</definedName>
    <definedName name="ㅂㅈㄱㄷㅈㅂㄱㅈㄷㅂㄱ" hidden="1">{#N/A,#N/A,FALSE,"이정표"}</definedName>
    <definedName name="ㅂㅈㄷ" localSheetId="4" hidden="1">{#N/A,#N/A,FALSE,"골재소요량";#N/A,#N/A,FALSE,"골재소요량"}</definedName>
    <definedName name="ㅂㅈㄷ" hidden="1">{#N/A,#N/A,FALSE,"골재소요량";#N/A,#N/A,FALSE,"골재소요량"}</definedName>
    <definedName name="바부" hidden="1">{"'용역비'!$A$4:$C$8"}</definedName>
    <definedName name="배관공수율" hidden="1">'[49]N賃率-職'!$I$5:$I$30</definedName>
    <definedName name="배관배선산출근거양식">[50]을지!$A$1:$IV$2</definedName>
    <definedName name="배전">'[37]인건비 '!$B$7</definedName>
    <definedName name="백02간재">'[39]기계경비(시간당)'!$H$161</definedName>
    <definedName name="백02간재티스제외">'[39]기계경비(시간당)'!$H$162</definedName>
    <definedName name="백02노무">'[39]기계경비(시간당)'!$H$153</definedName>
    <definedName name="백02노무야간">'[39]기계경비(시간당)'!$H$157</definedName>
    <definedName name="백02손료">'[39]기계경비(시간당)'!$H$149</definedName>
    <definedName name="백04간재">'[39]기계경비(시간당)'!$H$145</definedName>
    <definedName name="백04간재티스제외">'[39]기계경비(시간당)'!$H$146</definedName>
    <definedName name="백04노무">'[39]기계경비(시간당)'!$H$137</definedName>
    <definedName name="백04노무야간">'[39]기계경비(시간당)'!$H$141</definedName>
    <definedName name="백04손료">'[39]기계경비(시간당)'!$H$133</definedName>
    <definedName name="백07간재">'[39]기계경비(시간당)'!$H$129</definedName>
    <definedName name="백07노무">'[39]기계경비(시간당)'!$H$121</definedName>
    <definedName name="백07손료">'[39]기계경비(시간당)'!$H$117</definedName>
    <definedName name="백색페인트">[51]예측단가간지!$D$21</definedName>
    <definedName name="백호">'[36]샌딩 에폭시 도장'!$A$1:$L$25</definedName>
    <definedName name="별지">'[38]6.별지'!$B$1:$W$1000</definedName>
    <definedName name="보이기">[52]!보이기</definedName>
    <definedName name="보조기층포설">[40]단가!$C$86</definedName>
    <definedName name="부대원본" localSheetId="4" hidden="1">{#N/A,#N/A,FALSE,"토공2"}</definedName>
    <definedName name="부대원본" hidden="1">{#N/A,#N/A,FALSE,"토공2"}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'[39]기계경비(시간당)'!$H$112</definedName>
    <definedName name="브02노무">'[39]기계경비(시간당)'!$H$110</definedName>
    <definedName name="브02노무야간">'[39]기계경비(시간당)'!$H$111</definedName>
    <definedName name="브02손료">'[39]기계경비(시간당)'!$H$109</definedName>
    <definedName name="브04간재구조물">'[39]기계경비(시간당)'!$H$105</definedName>
    <definedName name="브04노무">'[39]기계경비(시간당)'!$H$103</definedName>
    <definedName name="브04노무야간">'[39]기계경비(시간당)'!$H$104</definedName>
    <definedName name="브04손료">'[39]기계경비(시간당)'!$H$102</definedName>
    <definedName name="브레이드">'[39]기계경비(시간당)'!$D$28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hidden="1">{"'도면'!$G$62:$H$63","'도면'!$G$62:$H$63"}</definedName>
    <definedName name="ㅅㅅㅅㅅㅅㅅㅅ_1" hidden="1">{"'도면'!$G$62:$H$63","'도면'!$G$62:$H$63"}</definedName>
    <definedName name="ㅅㅎㄱㄷㅅㄷㄱ" localSheetId="4" hidden="1">{#N/A,#N/A,FALSE,"표지목차"}</definedName>
    <definedName name="ㅅㅎㄱㄷㅅㄷㄱ" hidden="1">{#N/A,#N/A,FALSE,"표지목차"}</definedName>
    <definedName name="사랑">'[53]인건비 '!$B$5</definedName>
    <definedName name="사본" hidden="1">{"'7'!$B$15:$D$32"}</definedName>
    <definedName name="산출">'[54]내역서 '!$A$22:$BE$356</definedName>
    <definedName name="산출근거44" hidden="1">{"'제10장(표)'!$A$5:$L$10"}</definedName>
    <definedName name="산출내역서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hidden="1">{"'도면'!$G$62:$H$63","'도면'!$G$62:$H$63"}</definedName>
    <definedName name="상권" hidden="1">{"'7'!$B$15:$D$32"}</definedName>
    <definedName name="상리설계설명서" hidden="1">{"'도면'!$G$62:$H$63","'도면'!$G$62:$H$63"}</definedName>
    <definedName name="상리설계설명서_1" hidden="1">{"'도면'!$G$62:$H$63","'도면'!$G$62:$H$63"}</definedName>
    <definedName name="상품개발" hidden="1">{"'7'!$B$15:$D$32"}</definedName>
    <definedName name="새로운이름" hidden="1">{"'7'!$B$15:$D$32"}</definedName>
    <definedName name="선택층포설다짐">[40]단가!$C$80</definedName>
    <definedName name="설명" hidden="1">{"'제10장(표)'!$A$5:$L$10"}</definedName>
    <definedName name="성근" localSheetId="4" hidden="1">{#N/A,#N/A,FALSE,"포장2"}</definedName>
    <definedName name="성근" hidden="1">{#N/A,#N/A,FALSE,"포장2"}</definedName>
    <definedName name="성토과재" localSheetId="4" hidden="1">{#N/A,#N/A,FALSE,"조골재"}</definedName>
    <definedName name="성토과재" hidden="1">{#N/A,#N/A,FALSE,"조골재"}</definedName>
    <definedName name="소형B손료">'[39]기계경비(시간당)'!$H$240</definedName>
    <definedName name="손영주" localSheetId="4" hidden="1">{#N/A,#N/A,FALSE,"조골재"}</definedName>
    <definedName name="손영주" hidden="1">{#N/A,#N/A,FALSE,"조골재"}</definedName>
    <definedName name="손익총괄표3" hidden="1">{"'7'!$B$15:$D$32"}</definedName>
    <definedName name="순위결정" hidden="1">{"'제10장(표)'!$A$5:$L$10"}</definedName>
    <definedName name="숨기기비고">[52]!숨기기비고</definedName>
    <definedName name="숨기기총괄">[52]!숨기기총괄</definedName>
    <definedName name="숨기기팀별">[52]!숨기기팀별</definedName>
    <definedName name="시">[55]집계표!$A$1:$M$2</definedName>
    <definedName name="시운">[56]집계표!$A$1:$M$2</definedName>
    <definedName name="식재">[57]코드표!$A:$F</definedName>
    <definedName name="신호">[58]인건비!$B$23</definedName>
    <definedName name="신호기">[0]!신호기</definedName>
    <definedName name="신호기가로등">[0]!신호기가로등</definedName>
    <definedName name="ㅇㄴㄴㄴㄴㄴㄴㄴㄴㄴ" localSheetId="4" hidden="1">{#N/A,#N/A,FALSE,"혼합골재"}</definedName>
    <definedName name="ㅇㄴㄴㄴㄴㄴㄴㄴㄴㄴ" hidden="1">{#N/A,#N/A,FALSE,"혼합골재"}</definedName>
    <definedName name="ㅇㄴㅇ" hidden="1">{"'7'!$B$15:$D$32"}</definedName>
    <definedName name="ㅇㄹㄴㅀㄹㅇㅎㄹㅇㅎ" localSheetId="4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3" hidden="1">#REF!</definedName>
    <definedName name="ㅇㄹㄹ" localSheetId="4" hidden="1">#REF!</definedName>
    <definedName name="ㅇㄹㄹ" hidden="1">#REF!</definedName>
    <definedName name="ㅇㄹㄹㅇ" localSheetId="4" hidden="1">{#N/A,#N/A,FALSE,"2~8번"}</definedName>
    <definedName name="ㅇㄹㄹㅇ" hidden="1">{#N/A,#N/A,FALSE,"2~8번"}</definedName>
    <definedName name="ㅇㄹㅇ" localSheetId="4" hidden="1">{#N/A,#N/A,FALSE,"운반시간"}</definedName>
    <definedName name="ㅇㄹㅇ" hidden="1">{#N/A,#N/A,FALSE,"운반시간"}</definedName>
    <definedName name="ㅇㅀㅎㅎㅎㅎㅎㅎㅎㅎㅎㅎㅎㅎㅎㅎㅎ" localSheetId="4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3" hidden="1">#REF!</definedName>
    <definedName name="ㅇㅇㅇㅇ" localSheetId="4" hidden="1">{"'도면'!$G$62:$H$63","'도면'!$G$62:$H$63"}</definedName>
    <definedName name="ㅇㅇㅇㅇ" hidden="1">#REF!</definedName>
    <definedName name="아니다" hidden="1">{"'7'!$B$15:$D$32"}</definedName>
    <definedName name="아러ㅏ러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'[59]배관배선 단가조사'!$A$3:$P$190</definedName>
    <definedName name="아리랑2">[59]일위대가!$A$1:$P$990</definedName>
    <definedName name="아리랑3">[59]일위대가!$A$1:$O$1918</definedName>
    <definedName name="아리랑4">[59]일위대가집계!$A$1:$L$81</definedName>
    <definedName name="아스콘깨기" localSheetId="4" hidden="1">{#N/A,#N/A,FALSE,"골재소요량";#N/A,#N/A,FALSE,"골재소요량"}</definedName>
    <definedName name="아스콘깨기" hidden="1">{#N/A,#N/A,FALSE,"골재소요량";#N/A,#N/A,FALSE,"골재소요량"}</definedName>
    <definedName name="아앙ㅇㅇ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'[60]2.재료비'!$D$13</definedName>
    <definedName name="연필HB">'[60]2.재료비'!$D$12</definedName>
    <definedName name="요" hidden="1">{"'7'!$B$15:$D$32"}</definedName>
    <definedName name="요마" hidden="1">{"'7'!$B$15:$D$32"}</definedName>
    <definedName name="요약1" hidden="1">{"'7'!$B$15:$D$32"}</definedName>
    <definedName name="요약2" hidden="1">{"'7'!$B$15:$D$32"}</definedName>
    <definedName name="용역" hidden="1">{"'7'!$B$15:$D$32"}</definedName>
    <definedName name="용접공">'[39]기계경비(시간당)'!$D$13</definedName>
    <definedName name="운반차운전사">55214</definedName>
    <definedName name="운전기사">[61]인건비!$B$13</definedName>
    <definedName name="운전사_운반">'[39]기계경비(시간당)'!$D$7</definedName>
    <definedName name="원가계산">[0]!원가계산</definedName>
    <definedName name="원가계산서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hidden="1">{"'신흥취수펌프 검토'!$M$2","'신흥취수펌프 검토'!$A$1:$AE$87"}</definedName>
    <definedName name="원동_1" hidden="1">{"'신흥취수펌프 검토'!$M$2","'신흥취수펌프 검토'!$A$1:$AE$87"}</definedName>
    <definedName name="원표지" hidden="1">{"'관경확장'!$A$79:$M$98","'관경확장'!$A$54:$M$78"}</definedName>
    <definedName name="윤로">[62]공정집계_국별!$G:$G</definedName>
    <definedName name="이가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4" hidden="1">{#N/A,#N/A,FALSE,"조골재"}</definedName>
    <definedName name="이동" hidden="1">{#N/A,#N/A,FALSE,"조골재"}</definedName>
    <definedName name="이수남" hidden="1">{"'도면'!$G$62:$H$63","'도면'!$G$62:$H$63"}</definedName>
    <definedName name="이수남_1" hidden="1">{"'도면'!$G$62:$H$63","'도면'!$G$62:$H$63"}</definedName>
    <definedName name="이정" localSheetId="4" hidden="1">{#N/A,#N/A,FALSE,"2~8번"}</definedName>
    <definedName name="이정" hidden="1">{#N/A,#N/A,FALSE,"2~8번"}</definedName>
    <definedName name="이학주" hidden="1">{"'도면'!$G$62:$H$63","'도면'!$G$62:$H$63"}</definedName>
    <definedName name="이학주_1" hidden="1">{"'도면'!$G$62:$H$63","'도면'!$G$62:$H$63"}</definedName>
    <definedName name="이학주2" hidden="1">{"'도면'!$G$62:$H$63","'도면'!$G$62:$H$63"}</definedName>
    <definedName name="이학주2_1" hidden="1">{"'도면'!$G$62:$H$63","'도면'!$G$62:$H$63"}</definedName>
    <definedName name="이학주A" hidden="1">{"'도면'!$G$62:$H$63","'도면'!$G$62:$H$63"}</definedName>
    <definedName name="이학주A_1" hidden="1">{"'도면'!$G$62:$H$63","'도면'!$G$62:$H$63"}</definedName>
    <definedName name="인쇄용">[52]!인쇄용</definedName>
    <definedName name="일반부" localSheetId="4" hidden="1">{#N/A,#N/A,FALSE,"조골재"}</definedName>
    <definedName name="일반부" hidden="1">{#N/A,#N/A,FALSE,"조골재"}</definedName>
    <definedName name="일위1">[63]일위대가!$A$1:$P$519</definedName>
    <definedName name="일위대가아산" hidden="1">{"'도면'!$G$62:$H$63","'도면'!$G$62:$H$63"}</definedName>
    <definedName name="일위대가아산_1" hidden="1">{"'도면'!$G$62:$H$63","'도면'!$G$62:$H$63"}</definedName>
    <definedName name="일위대가코드">[64]일위대가!$A:$A</definedName>
    <definedName name="일위대가표_1" hidden="1">{"'도면'!$G$62:$H$63","'도면'!$G$62:$H$63"}</definedName>
    <definedName name="일위대가호표" localSheetId="2" hidden="1">#REF!</definedName>
    <definedName name="일위대가호표" localSheetId="3" hidden="1">#REF!</definedName>
    <definedName name="일위대가호표" localSheetId="4" hidden="1">#REF!</definedName>
    <definedName name="일위대가호표" hidden="1">#REF!</definedName>
    <definedName name="임ㄴ" localSheetId="4" hidden="1">{"'공사부문'!$A$6:$A$32"}</definedName>
    <definedName name="임ㄴ" hidden="1">{"'공사부문'!$A$6:$A$32"}</definedName>
    <definedName name="잉크">[51]예측단가간지!$D$20</definedName>
    <definedName name="ㅈㄱ" localSheetId="4" hidden="1">{#N/A,#N/A,FALSE,"조골재"}</definedName>
    <definedName name="ㅈㄱ" hidden="1">{#N/A,#N/A,FALSE,"조골재"}</definedName>
    <definedName name="ㅈㄷㄱㄷㄱㄷ" hidden="1">{"'용역비'!$A$4:$C$8"}</definedName>
    <definedName name="ㅈㄷㄱㄷㅈㄱㄷㅈ" localSheetId="4" hidden="1">{#N/A,#N/A,FALSE,"표지목차"}</definedName>
    <definedName name="ㅈㄷㄱㄷㅈㄱㄷㅈ" hidden="1">{#N/A,#N/A,FALSE,"표지목차"}</definedName>
    <definedName name="자재1" hidden="1">{"'도면'!$G$62:$H$63","'도면'!$G$62:$H$63"}</definedName>
    <definedName name="자재1_1" hidden="1">{"'도면'!$G$62:$H$63","'도면'!$G$62:$H$63"}</definedName>
    <definedName name="자재구" hidden="1">{"'도면'!$G$62:$H$63","'도면'!$G$62:$H$63"}</definedName>
    <definedName name="자재구_1" hidden="1">{"'도면'!$G$62:$H$63","'도면'!$G$62:$H$63"}</definedName>
    <definedName name="자재구매" hidden="1">{"'도면'!$G$62:$H$63","'도면'!$G$62:$H$63"}</definedName>
    <definedName name="자재구매_1" hidden="1">{"'도면'!$G$62:$H$63","'도면'!$G$62:$H$63"}</definedName>
    <definedName name="자재구매3" hidden="1">{"'도면'!$G$62:$H$63","'도면'!$G$62:$H$63"}</definedName>
    <definedName name="자재구매3_1" hidden="1">{"'도면'!$G$62:$H$63","'도면'!$G$62:$H$63"}</definedName>
    <definedName name="자재총괄" localSheetId="4" hidden="1">{#N/A,#N/A,FALSE,"혼합골재"}</definedName>
    <definedName name="자재총괄" hidden="1">{#N/A,#N/A,FALSE,"혼합골재"}</definedName>
    <definedName name="잡자재비">'[38]노무비(전기)뽑지마세요'!$C$48</definedName>
    <definedName name="장" hidden="1">{"'도면'!$G$62:$H$63","'도면'!$G$62:$H$63"}</definedName>
    <definedName name="장_1" hidden="1">{"'도면'!$G$62:$H$63","'도면'!$G$62:$H$63"}</definedName>
    <definedName name="장나진" hidden="1">{"'7'!$B$15:$D$32"}</definedName>
    <definedName name="장비1">'[65](2)전력사용량-(작업구 #01 ~ #11)'!$H$53</definedName>
    <definedName name="장비2">#REF!</definedName>
    <definedName name="재경비근거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'[37]인건비 '!$B$6</definedName>
    <definedName name="전기기사1급">64800</definedName>
    <definedName name="전기기사2급">62990</definedName>
    <definedName name="전선관부속품비">'[38]노무비(전기)뽑지마세요'!$C$47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hidden="1">{"'Firr(선)'!$AS$1:$AY$62","'Firr(사)'!$AS$1:$AY$62","'Firr(회)'!$AS$1:$AY$62","'Firr(선)'!$L$1:$V$62","'Firr(사)'!$L$1:$V$62","'Firr(회)'!$L$1:$V$62"}</definedName>
    <definedName name="제경비">[66]산식3!$G$2</definedName>
    <definedName name="제조원가율">"database+전체!$A$4:$W$825"</definedName>
    <definedName name="조" hidden="1">{"'Firr(선)'!$AS$1:$AY$62","'Firr(사)'!$AS$1:$AY$62","'Firr(회)'!$AS$1:$AY$62","'Firr(선)'!$L$1:$V$62","'Firr(사)'!$L$1:$V$62","'Firr(회)'!$L$1:$V$62"}</definedName>
    <definedName name="조명율표">[67]조명율표!$B$4:$F$495</definedName>
    <definedName name="조효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4" hidden="1">{#N/A,#N/A,FALSE,"운반시간"}</definedName>
    <definedName name="주간" hidden="1">{#N/A,#N/A,FALSE,"운반시간"}</definedName>
    <definedName name="지입수량">[64]일위대가!$M:$M</definedName>
    <definedName name="진짜중기단가표" hidden="1">{"'도면'!$G$62:$H$63","'도면'!$G$62:$H$63"}</definedName>
    <definedName name="진짜중기단가표_1" hidden="1">{"'도면'!$G$62:$H$63","'도면'!$G$62:$H$63"}</definedName>
    <definedName name="ㅊ퓿ㅍ" localSheetId="4" hidden="1">{#N/A,#N/A,FALSE,"혼합골재"}</definedName>
    <definedName name="ㅊ퓿ㅍ" hidden="1">{#N/A,#N/A,FALSE,"혼합골재"}</definedName>
    <definedName name="차이내역_2" hidden="1">{"'7'!$B$15:$D$32"}</definedName>
    <definedName name="착암공">'[39]기계경비(시간당)'!$D$12</definedName>
    <definedName name="참고2" hidden="1">{"'도면'!$G$62:$H$63","'도면'!$G$62:$H$63"}</definedName>
    <definedName name="참고2_1" hidden="1">{"'도면'!$G$62:$H$63","'도면'!$G$62:$H$63"}</definedName>
    <definedName name="총_1" hidden="1">{"'도면'!$G$62:$H$63","'도면'!$G$62:$H$63"}</definedName>
    <definedName name="총공" localSheetId="4" hidden="1">{#N/A,#N/A,FALSE,"운반시간"}</definedName>
    <definedName name="총공" hidden="1">{#N/A,#N/A,FALSE,"운반시간"}</definedName>
    <definedName name="총괄집계표" hidden="1">{"'도면'!$G$62:$H$63","'도면'!$G$62:$H$63"}</definedName>
    <definedName name="총괄집계표_1" hidden="1">{"'도면'!$G$62:$H$63","'도면'!$G$62:$H$63"}</definedName>
    <definedName name="측량고급기술자">'[60]1.인건비'!$C$15</definedName>
    <definedName name="측량중급기술자">'[60]1.인건비'!$C$16</definedName>
    <definedName name="측량초급기술자">'[60]1.인건비'!$C$17</definedName>
    <definedName name="ㅋㅇㅁㅇ" localSheetId="4" hidden="1">{"'공사부문'!$A$6:$A$32"}</definedName>
    <definedName name="ㅋㅇㅁㅇ" hidden="1">{"'공사부문'!$A$6:$A$32"}</definedName>
    <definedName name="ㅋㅋ" localSheetId="4" hidden="1">{"'7'!$B$15:$D$32"}</definedName>
    <definedName name="ㅋㅋ" hidden="1">{#N/A,#N/A,FALSE,"조골재"}</definedName>
    <definedName name="ㅋㅋㅋㅋ" hidden="1">{"'도면'!$G$62:$H$63","'도면'!$G$62:$H$63"}</definedName>
    <definedName name="ㅋㅋㅋㅋ_1" hidden="1">{"'도면'!$G$62:$H$63","'도면'!$G$62:$H$63"}</definedName>
    <definedName name="캇타간재">'[39]기계경비(시간당)'!$H$92</definedName>
    <definedName name="캇타노무">'[39]기계경비(시간당)'!$H$88</definedName>
    <definedName name="캇타손료">'[39]기계경비(시간당)'!$H$87</definedName>
    <definedName name="컨벤션" hidden="1">{"'7'!$B$15:$D$32"}</definedName>
    <definedName name="컴퓨터" hidden="1">{"'PC현황'!$A$1:$Z$29"}</definedName>
    <definedName name="코어">'[36]샌딩 에폭시 도장'!$A$1:$L$25</definedName>
    <definedName name="코어드릴">'[36]일반문틀 설치'!$A$1:$L$25</definedName>
    <definedName name="코어천공">[36]스텐문틀설치!$A$1:$L$25</definedName>
    <definedName name="콘크리트2" localSheetId="2" hidden="1">#REF!</definedName>
    <definedName name="콘크리트2" localSheetId="3" hidden="1">#REF!</definedName>
    <definedName name="콘크리트2" localSheetId="4" hidden="1">#REF!</definedName>
    <definedName name="콘크리트2" hidden="1">#REF!</definedName>
    <definedName name="택">[40]단가!$C$85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일위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3" hidden="1">#REF!</definedName>
    <definedName name="파일" localSheetId="4" hidden="1">#REF!</definedName>
    <definedName name="파일" hidden="1">#REF!</definedName>
    <definedName name="페이지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[40]단가!$C$79</definedName>
    <definedName name="포장파취">[40]단가!$C$81</definedName>
    <definedName name="표지" hidden="1">{"'제10장(표)'!$A$5:$L$10"}</definedName>
    <definedName name="표지1111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hidden="1">{"'신흥취수펌프 검토'!$M$2","'신흥취수펌프 검토'!$A$1:$AE$87"}</definedName>
    <definedName name="표지3" hidden="1">{"'관경확장'!$A$79:$M$98","'관경확장'!$A$54:$M$78"}</definedName>
    <definedName name="표층포설">[40]단가!$C$82</definedName>
    <definedName name="프라임">[40]단가!$C$84</definedName>
    <definedName name="플로터용지2">'[60]2.재료비'!$D$44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ㄹㅇㅀ" localSheetId="4" hidden="1">{#N/A,#N/A,FALSE,"부대1"}</definedName>
    <definedName name="ㅎㄹㅇㅀ" hidden="1">{#N/A,#N/A,FALSE,"부대1"}</definedName>
    <definedName name="ㅎ로ㅓ" localSheetId="4" hidden="1">{#N/A,#N/A,FALSE,"운반시간"}</definedName>
    <definedName name="ㅎ로ㅓ" hidden="1">{#N/A,#N/A,FALSE,"운반시간"}</definedName>
    <definedName name="ㅎㅇㅀㅇㅀㅇㅎ" localSheetId="4" hidden="1">{#N/A,#N/A,FALSE,"표지목차"}</definedName>
    <definedName name="ㅎㅇㅀㅇㅀㅇㅎ" hidden="1">{#N/A,#N/A,FALSE,"표지목차"}</definedName>
    <definedName name="ㅎㅇㅇㅀㅎㄹ" localSheetId="4" hidden="1">{#N/A,#N/A,FALSE,"속도"}</definedName>
    <definedName name="ㅎㅇㅇㅀㅎㄹ" hidden="1">{#N/A,#N/A,FALSE,"속도"}</definedName>
    <definedName name="ㅎㅎㅎ" hidden="1">{"'7'!$B$15:$D$32"}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4" hidden="1">{#N/A,#N/A,FALSE,"포장1";#N/A,#N/A,FALSE,"포장1"}</definedName>
    <definedName name="호ㅓㅗ" hidden="1">{#N/A,#N/A,FALSE,"포장1";#N/A,#N/A,FALSE,"포장1"}</definedName>
    <definedName name="효석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hidden="1">{"'7'!$B$15:$D$32"}</definedName>
    <definedName name="히ㅏㅓㅣㅏㅓㅚㅏ" localSheetId="4" hidden="1">{#N/A,#N/A,FALSE,"구조1"}</definedName>
    <definedName name="히ㅏㅓㅣㅏㅓㅚㅏ" hidden="1">{#N/A,#N/A,FALSE,"구조1"}</definedName>
    <definedName name="ㅏ" hidden="1">{"'도면'!$G$62:$H$63","'도면'!$G$62:$H$63"}</definedName>
    <definedName name="ㅏㅏㅏ" hidden="1">{"'7'!$B$15:$D$32"}</definedName>
    <definedName name="ㅏㅏㅏ_1" hidden="1">{"'도면'!$G$62:$H$63","'도면'!$G$62:$H$63"}</definedName>
    <definedName name="ㅏㅏㅏㅏ" hidden="1">{"'도면'!$G$62:$H$63","'도면'!$G$62:$H$63"}</definedName>
    <definedName name="ㅏㅏㅏㅏ_1" hidden="1">{"'도면'!$G$62:$H$63","'도면'!$G$62:$H$63"}</definedName>
    <definedName name="ㅏㅓㅣㅏㅓㅣ" localSheetId="4" hidden="1">{#N/A,#N/A,FALSE,"부대2"}</definedName>
    <definedName name="ㅏㅓㅣㅏㅓㅣ" hidden="1">{#N/A,#N/A,FALSE,"부대2"}</definedName>
    <definedName name="ㅐOOOO" hidden="1">{"'도면'!$G$62:$H$63","'도면'!$G$62:$H$63"}</definedName>
    <definedName name="ㅐOOOO_1" hidden="1">{"'도면'!$G$62:$H$63","'도면'!$G$62:$H$63"}</definedName>
    <definedName name="ㅑ" localSheetId="4" hidden="1">{#N/A,#N/A,FALSE,"조골재"}</definedName>
    <definedName name="ㅑ" hidden="1">{#N/A,#N/A,FALSE,"조골재"}</definedName>
    <definedName name="ㅓ7" localSheetId="4" hidden="1">{#N/A,#N/A,FALSE,"단가표지"}</definedName>
    <definedName name="ㅓ7" hidden="1">{#N/A,#N/A,FALSE,"단가표지"}</definedName>
    <definedName name="ㅓㄴㅇ러" localSheetId="4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4" hidden="1">{#N/A,#N/A,FALSE,"혼합골재"}</definedName>
    <definedName name="ㅓㅏㅣㅓㅣㅓ" hidden="1">{#N/A,#N/A,FALSE,"혼합골재"}</definedName>
    <definedName name="ㅓㅗㅅㄹ" localSheetId="4" hidden="1">{#N/A,#N/A,FALSE,"조골재"}</definedName>
    <definedName name="ㅓㅗㅅㄹ" hidden="1">{#N/A,#N/A,FALSE,"조골재"}</definedName>
    <definedName name="ㅔ" hidden="1">{"'도면'!$G$62:$H$63","'도면'!$G$62:$H$63"}</definedName>
    <definedName name="ㅔ_1" hidden="1">{"'도면'!$G$62:$H$63","'도면'!$G$62:$H$63"}</definedName>
    <definedName name="ㅔ3" localSheetId="4" hidden="1">{#N/A,#N/A,FALSE,"배수1"}</definedName>
    <definedName name="ㅔ3" hidden="1">{#N/A,#N/A,FALSE,"배수1"}</definedName>
    <definedName name="ㅔㅔㅔㅔㅔㅔ" hidden="1">{"'도면'!$G$62:$H$63","'도면'!$G$62:$H$63"}</definedName>
    <definedName name="ㅔㅔㅔㅔㅔㅔ_1" hidden="1">{"'도면'!$G$62:$H$63","'도면'!$G$62:$H$63"}</definedName>
    <definedName name="ㅗㄹ호" localSheetId="4" hidden="1">{#N/A,#N/A,FALSE,"운반시간"}</definedName>
    <definedName name="ㅗㄹ호" hidden="1">{#N/A,#N/A,FALSE,"운반시간"}</definedName>
    <definedName name="ㅗㅎㅅ" localSheetId="4" hidden="1">{"'공사부문'!$A$6:$A$32"}</definedName>
    <definedName name="ㅗㅎㅅ" hidden="1">{"'공사부문'!$A$6:$A$32"}</definedName>
    <definedName name="ㅜ_1" hidden="1">{"'도면'!$G$62:$H$63","'도면'!$G$62:$H$63"}</definedName>
    <definedName name="ㅜㅜㅜㅜ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3" hidden="1">#REF!</definedName>
    <definedName name="ㅠ뮤ㅐ" localSheetId="4" hidden="1">#REF!</definedName>
    <definedName name="ㅠ뮤ㅐ" hidden="1">#REF!</definedName>
    <definedName name="ㅡㅁㅊ개14">[11]!Macro13</definedName>
    <definedName name="ㅡㅡㅡㅡ" hidden="1">{"'7'!$B$15:$D$32"}</definedName>
    <definedName name="ㅣㅎㄹㅇㅇ" localSheetId="4" hidden="1">{#N/A,#N/A,FALSE,"토공2"}</definedName>
    <definedName name="ㅣㅎㄹㅇㅇ" hidden="1">{#N/A,#N/A,FALSE,"토공2"}</definedName>
    <definedName name="ㅣㅏㅓ" localSheetId="4" hidden="1">{#N/A,#N/A,FALSE,"운반시간"}</definedName>
    <definedName name="ㅣㅏㅓ" hidden="1">{#N/A,#N/A,FALSE,"운반시간"}</definedName>
    <definedName name="ㅣㅏㅓㅣㅏㅓㅣ" localSheetId="4" hidden="1">{#N/A,#N/A,FALSE,"속도"}</definedName>
    <definedName name="ㅣㅏㅓㅣㅏㅓㅣ" hidden="1">{#N/A,#N/A,FALSE,"속도"}</definedName>
    <definedName name="ㅣㅑㅣㅣ" localSheetId="4" hidden="1">{#N/A,#N/A,FALSE,"혼합골재"}</definedName>
    <definedName name="ㅣㅑㅣㅣ" hidden="1">{#N/A,#N/A,FALSE,"혼합골재"}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18" i="17" l="1"/>
  <c r="L317" i="17"/>
  <c r="L316" i="17"/>
  <c r="J318" i="17"/>
  <c r="J317" i="17"/>
  <c r="J316" i="17"/>
  <c r="H318" i="17"/>
  <c r="H317" i="17"/>
  <c r="H316" i="17"/>
  <c r="L314" i="17"/>
  <c r="L313" i="17"/>
  <c r="L312" i="17"/>
  <c r="J314" i="17"/>
  <c r="J313" i="17"/>
  <c r="J312" i="17"/>
  <c r="H314" i="17"/>
  <c r="H313" i="17"/>
  <c r="H312" i="17"/>
  <c r="L310" i="17"/>
  <c r="J310" i="17"/>
  <c r="H310" i="17"/>
  <c r="L298" i="17"/>
  <c r="J298" i="17"/>
  <c r="H298" i="17"/>
  <c r="L271" i="17"/>
  <c r="L270" i="17"/>
  <c r="L269" i="17"/>
  <c r="J271" i="17"/>
  <c r="J270" i="17"/>
  <c r="J269" i="17"/>
  <c r="H271" i="17"/>
  <c r="H270" i="17"/>
  <c r="H269" i="17"/>
  <c r="L265" i="17"/>
  <c r="J498" i="17"/>
  <c r="J482" i="17"/>
  <c r="J476" i="17"/>
  <c r="J463" i="17"/>
  <c r="J457" i="17"/>
  <c r="J445" i="17"/>
  <c r="J429" i="17"/>
  <c r="J413" i="17"/>
  <c r="J396" i="17"/>
  <c r="J381" i="17"/>
  <c r="J364" i="17"/>
  <c r="J357" i="17"/>
  <c r="J345" i="17"/>
  <c r="J338" i="17"/>
  <c r="J327" i="17"/>
  <c r="J305" i="17"/>
  <c r="J290" i="17"/>
  <c r="J277" i="17"/>
  <c r="J259" i="17"/>
  <c r="J249" i="17"/>
  <c r="G11" i="11"/>
  <c r="L133" i="17"/>
  <c r="G10" i="11"/>
  <c r="F9" i="11"/>
  <c r="E9" i="11"/>
  <c r="D9" i="11"/>
  <c r="G9" i="11" s="1"/>
  <c r="F8" i="11"/>
  <c r="E8" i="11"/>
  <c r="D8" i="11"/>
  <c r="G8" i="11" s="1"/>
  <c r="F7" i="11"/>
  <c r="E7" i="11"/>
  <c r="D7" i="11"/>
  <c r="G7" i="11" s="1"/>
  <c r="F6" i="11"/>
  <c r="E6" i="11"/>
  <c r="G6" i="11" s="1"/>
  <c r="D6" i="11"/>
  <c r="F5" i="11"/>
  <c r="E5" i="11"/>
  <c r="D5" i="11"/>
  <c r="G5" i="11" s="1"/>
  <c r="F4" i="11"/>
  <c r="E4" i="11"/>
  <c r="D4" i="11"/>
  <c r="G4" i="11" s="1"/>
  <c r="F3" i="11"/>
  <c r="E3" i="11"/>
  <c r="D3" i="11"/>
  <c r="G3" i="11" s="1"/>
  <c r="D8" i="10"/>
  <c r="D7" i="10"/>
  <c r="D6" i="10"/>
  <c r="D5" i="10"/>
  <c r="H9" i="19"/>
  <c r="H8" i="19"/>
  <c r="H7" i="19"/>
  <c r="H6" i="19"/>
  <c r="H5" i="19"/>
  <c r="H4" i="19"/>
  <c r="H3" i="19"/>
  <c r="G24" i="16" l="1"/>
  <c r="I24" i="16"/>
  <c r="F27" i="16"/>
  <c r="F25" i="16"/>
  <c r="J232" i="17" l="1"/>
  <c r="J226" i="17"/>
  <c r="J213" i="17"/>
  <c r="J207" i="17"/>
  <c r="J195" i="17"/>
  <c r="J179" i="17"/>
  <c r="J163" i="17"/>
  <c r="J146" i="17"/>
  <c r="J131" i="17"/>
  <c r="J114" i="17"/>
  <c r="J107" i="17"/>
  <c r="J95" i="17"/>
  <c r="J77" i="17"/>
  <c r="J55" i="17"/>
  <c r="J40" i="17"/>
  <c r="G46" i="16" l="1"/>
  <c r="I46" i="16"/>
  <c r="G47" i="16"/>
  <c r="I47" i="16"/>
  <c r="G50" i="16"/>
  <c r="I50" i="16"/>
  <c r="I53" i="16"/>
  <c r="G54" i="16"/>
  <c r="I54" i="16"/>
  <c r="G56" i="16"/>
  <c r="I56" i="16"/>
  <c r="G57" i="16"/>
  <c r="I57" i="16"/>
  <c r="G59" i="16"/>
  <c r="I59" i="16"/>
  <c r="G60" i="16"/>
  <c r="I60" i="16"/>
  <c r="I61" i="16"/>
  <c r="G63" i="16"/>
  <c r="I63" i="16"/>
  <c r="G64" i="16"/>
  <c r="I64" i="16"/>
  <c r="G67" i="16"/>
  <c r="I67" i="16"/>
  <c r="G69" i="16"/>
  <c r="I69" i="16"/>
  <c r="G70" i="16"/>
  <c r="I70" i="16"/>
  <c r="I71" i="16"/>
  <c r="G73" i="16"/>
  <c r="I73" i="16"/>
  <c r="G75" i="16"/>
  <c r="I75" i="16"/>
  <c r="G76" i="16"/>
  <c r="I76" i="16"/>
  <c r="G78" i="16"/>
  <c r="I78" i="16"/>
  <c r="I80" i="16"/>
  <c r="G81" i="16"/>
  <c r="I81" i="16"/>
  <c r="G82" i="16"/>
  <c r="I82" i="16"/>
  <c r="G83" i="16"/>
  <c r="I83" i="16"/>
  <c r="I84" i="16"/>
  <c r="F350" i="17" l="1"/>
  <c r="G350" i="17" s="1"/>
  <c r="H201" i="17"/>
  <c r="I201" i="17" s="1"/>
  <c r="H202" i="17" s="1"/>
  <c r="H169" i="17"/>
  <c r="I169" i="17" s="1"/>
  <c r="H170" i="17" s="1"/>
  <c r="H101" i="17"/>
  <c r="I101" i="17" s="1"/>
  <c r="H102" i="17" s="1"/>
  <c r="H83" i="17"/>
  <c r="I83" i="17" s="1"/>
  <c r="H84" i="17" s="1"/>
  <c r="F455" i="17"/>
  <c r="G455" i="17" s="1"/>
  <c r="K443" i="17"/>
  <c r="F427" i="17"/>
  <c r="G427" i="17" s="1"/>
  <c r="K423" i="17"/>
  <c r="K424" i="17" s="1"/>
  <c r="G71" i="16" s="1"/>
  <c r="F411" i="17"/>
  <c r="G411" i="17" s="1"/>
  <c r="F394" i="17"/>
  <c r="G394" i="17" s="1"/>
  <c r="K379" i="17"/>
  <c r="K355" i="17"/>
  <c r="F343" i="17"/>
  <c r="G343" i="17" s="1"/>
  <c r="K325" i="17"/>
  <c r="J206" i="17"/>
  <c r="K206" i="17" s="1"/>
  <c r="J194" i="17"/>
  <c r="J178" i="17"/>
  <c r="J174" i="17"/>
  <c r="J162" i="17"/>
  <c r="K162" i="17" s="1"/>
  <c r="J145" i="17"/>
  <c r="K145" i="17" s="1"/>
  <c r="J130" i="17"/>
  <c r="K130" i="17" s="1"/>
  <c r="J113" i="17"/>
  <c r="K113" i="17" s="1"/>
  <c r="J106" i="17"/>
  <c r="K106" i="17" s="1"/>
  <c r="J94" i="17"/>
  <c r="K94" i="17" s="1"/>
  <c r="J76" i="17"/>
  <c r="K76" i="17" s="1"/>
  <c r="I390" i="17"/>
  <c r="F285" i="17"/>
  <c r="G285" i="17" s="1"/>
  <c r="H141" i="17"/>
  <c r="I141" i="17" s="1"/>
  <c r="H36" i="17"/>
  <c r="I36" i="17" s="1"/>
  <c r="F282" i="17"/>
  <c r="G282" i="17" s="1"/>
  <c r="J138" i="17"/>
  <c r="J33" i="17"/>
  <c r="H15" i="17"/>
  <c r="I15" i="17" s="1"/>
  <c r="F498" i="17"/>
  <c r="G498" i="17" s="1"/>
  <c r="G499" i="17" s="1"/>
  <c r="F482" i="17"/>
  <c r="G482" i="17" s="1"/>
  <c r="F476" i="17"/>
  <c r="G476" i="17" s="1"/>
  <c r="F463" i="17"/>
  <c r="G463" i="17" s="1"/>
  <c r="K457" i="17"/>
  <c r="K445" i="17"/>
  <c r="F429" i="17"/>
  <c r="G429" i="17" s="1"/>
  <c r="F413" i="17"/>
  <c r="G413" i="17" s="1"/>
  <c r="K396" i="17"/>
  <c r="K381" i="17"/>
  <c r="K345" i="17"/>
  <c r="F338" i="17"/>
  <c r="G338" i="17" s="1"/>
  <c r="F327" i="17"/>
  <c r="G327" i="17" s="1"/>
  <c r="K305" i="17"/>
  <c r="K290" i="17"/>
  <c r="K277" i="17"/>
  <c r="F259" i="17"/>
  <c r="G259" i="17" s="1"/>
  <c r="G260" i="17" s="1"/>
  <c r="K249" i="17"/>
  <c r="K250" i="17" s="1"/>
  <c r="J245" i="17" s="1"/>
  <c r="J233" i="17"/>
  <c r="K233" i="17" s="1"/>
  <c r="J227" i="17"/>
  <c r="K227" i="17" s="1"/>
  <c r="J214" i="17"/>
  <c r="K214" i="17" s="1"/>
  <c r="J208" i="17"/>
  <c r="K208" i="17" s="1"/>
  <c r="J196" i="17"/>
  <c r="K196" i="17" s="1"/>
  <c r="J180" i="17"/>
  <c r="J164" i="17"/>
  <c r="J147" i="17"/>
  <c r="J132" i="17"/>
  <c r="K132" i="17" s="1"/>
  <c r="J115" i="17"/>
  <c r="K115" i="17" s="1"/>
  <c r="J108" i="17"/>
  <c r="J96" i="17"/>
  <c r="K96" i="17" s="1"/>
  <c r="J89" i="17"/>
  <c r="K89" i="17" s="1"/>
  <c r="J78" i="17"/>
  <c r="K78" i="17" s="1"/>
  <c r="J56" i="17"/>
  <c r="K56" i="17" s="1"/>
  <c r="J41" i="17"/>
  <c r="K41" i="17" s="1"/>
  <c r="J28" i="17"/>
  <c r="K28" i="17" s="1"/>
  <c r="J10" i="17"/>
  <c r="K10" i="17" s="1"/>
  <c r="K11" i="17" s="1"/>
  <c r="K481" i="17"/>
  <c r="K462" i="17"/>
  <c r="K456" i="17"/>
  <c r="K444" i="17"/>
  <c r="F412" i="17"/>
  <c r="G412" i="17" s="1"/>
  <c r="K395" i="17"/>
  <c r="K380" i="17"/>
  <c r="K363" i="17"/>
  <c r="K356" i="17"/>
  <c r="F344" i="17"/>
  <c r="G344" i="17" s="1"/>
  <c r="K326" i="17"/>
  <c r="K304" i="17"/>
  <c r="K276" i="17"/>
  <c r="K232" i="17"/>
  <c r="K226" i="17"/>
  <c r="K195" i="17"/>
  <c r="K179" i="17"/>
  <c r="K131" i="17"/>
  <c r="K114" i="17"/>
  <c r="K107" i="17"/>
  <c r="K95" i="17"/>
  <c r="K77" i="17"/>
  <c r="K55" i="17"/>
  <c r="J27" i="17"/>
  <c r="K27" i="17" s="1"/>
  <c r="F289" i="17"/>
  <c r="G289" i="17" s="1"/>
  <c r="K263" i="17"/>
  <c r="K40" i="17"/>
  <c r="J14" i="17"/>
  <c r="K14" i="17" s="1"/>
  <c r="L16" i="17" s="1"/>
  <c r="M16" i="17" s="1"/>
  <c r="F337" i="17"/>
  <c r="G337" i="17" s="1"/>
  <c r="J88" i="17"/>
  <c r="K88" i="17" s="1"/>
  <c r="K486" i="17"/>
  <c r="K487" i="17" s="1"/>
  <c r="J237" i="17"/>
  <c r="K237" i="17" s="1"/>
  <c r="K238" i="17" s="1"/>
  <c r="AR25" i="20"/>
  <c r="AR26" i="20"/>
  <c r="AR27" i="20"/>
  <c r="AR28" i="20"/>
  <c r="AR29" i="20"/>
  <c r="AR30" i="20"/>
  <c r="I438" i="17" s="1"/>
  <c r="AR31" i="20"/>
  <c r="AA32" i="20"/>
  <c r="AA31" i="20"/>
  <c r="AA30" i="20"/>
  <c r="AA29" i="20"/>
  <c r="AA28" i="20"/>
  <c r="AA27" i="20"/>
  <c r="AA26" i="20"/>
  <c r="AA25" i="20"/>
  <c r="M498" i="17"/>
  <c r="M499" i="17" s="1"/>
  <c r="M494" i="17"/>
  <c r="M490" i="17"/>
  <c r="M491" i="17" s="1"/>
  <c r="M486" i="17"/>
  <c r="M487" i="17" s="1"/>
  <c r="M482" i="17"/>
  <c r="M481" i="17"/>
  <c r="M476" i="17"/>
  <c r="M475" i="17"/>
  <c r="M471" i="17"/>
  <c r="M470" i="17"/>
  <c r="M469" i="17"/>
  <c r="J80" i="16" s="1"/>
  <c r="M463" i="17"/>
  <c r="M462" i="17"/>
  <c r="M457" i="17"/>
  <c r="M456" i="17"/>
  <c r="M455" i="17"/>
  <c r="M451" i="17"/>
  <c r="M450" i="17"/>
  <c r="M445" i="17"/>
  <c r="M444" i="17"/>
  <c r="M443" i="17"/>
  <c r="M439" i="17"/>
  <c r="M438" i="17"/>
  <c r="M436" i="17"/>
  <c r="J76" i="16" s="1"/>
  <c r="M435" i="17"/>
  <c r="J75" i="16" s="1"/>
  <c r="M429" i="17"/>
  <c r="M428" i="17"/>
  <c r="M427" i="17"/>
  <c r="M423" i="17"/>
  <c r="M424" i="17" s="1"/>
  <c r="M419" i="17"/>
  <c r="M418" i="17"/>
  <c r="M413" i="17"/>
  <c r="M412" i="17"/>
  <c r="M411" i="17"/>
  <c r="M407" i="17"/>
  <c r="M406" i="17"/>
  <c r="M404" i="17"/>
  <c r="J71" i="16" s="1"/>
  <c r="M403" i="17"/>
  <c r="J70" i="16" s="1"/>
  <c r="M402" i="17"/>
  <c r="J69" i="16" s="1"/>
  <c r="M397" i="17"/>
  <c r="M396" i="17"/>
  <c r="M395" i="17"/>
  <c r="M394" i="17"/>
  <c r="M390" i="17"/>
  <c r="M387" i="17"/>
  <c r="M381" i="17"/>
  <c r="M380" i="17"/>
  <c r="M379" i="17"/>
  <c r="M375" i="17"/>
  <c r="M374" i="17"/>
  <c r="M373" i="17"/>
  <c r="M372" i="17"/>
  <c r="M364" i="17"/>
  <c r="M363" i="17"/>
  <c r="M362" i="17"/>
  <c r="M357" i="17"/>
  <c r="M356" i="17"/>
  <c r="M355" i="17"/>
  <c r="M351" i="17"/>
  <c r="M350" i="17"/>
  <c r="M345" i="17"/>
  <c r="M344" i="17"/>
  <c r="M343" i="17"/>
  <c r="M339" i="17"/>
  <c r="M338" i="17"/>
  <c r="M337" i="17"/>
  <c r="M333" i="17"/>
  <c r="M332" i="17"/>
  <c r="M327" i="17"/>
  <c r="M326" i="17"/>
  <c r="M325" i="17"/>
  <c r="M321" i="17"/>
  <c r="M320" i="17"/>
  <c r="M319" i="17"/>
  <c r="M316" i="17"/>
  <c r="J64" i="16" s="1"/>
  <c r="M315" i="17"/>
  <c r="J63" i="16" s="1"/>
  <c r="M313" i="17"/>
  <c r="J61" i="16" s="1"/>
  <c r="M312" i="17"/>
  <c r="J60" i="16" s="1"/>
  <c r="M311" i="17"/>
  <c r="J59" i="16" s="1"/>
  <c r="M305" i="17"/>
  <c r="M304" i="17"/>
  <c r="M300" i="17"/>
  <c r="M299" i="17"/>
  <c r="J56" i="16" s="1"/>
  <c r="M294" i="17"/>
  <c r="M293" i="17"/>
  <c r="M292" i="17"/>
  <c r="M291" i="17"/>
  <c r="M290" i="17"/>
  <c r="M289" i="17"/>
  <c r="M285" i="17"/>
  <c r="M282" i="17"/>
  <c r="M277" i="17"/>
  <c r="M276" i="17"/>
  <c r="M272" i="17"/>
  <c r="M271" i="17"/>
  <c r="J53" i="16" s="1"/>
  <c r="M264" i="17"/>
  <c r="M263" i="17"/>
  <c r="M259" i="17"/>
  <c r="M260" i="17" s="1"/>
  <c r="K490" i="17"/>
  <c r="K491" i="17" s="1"/>
  <c r="K477" i="17"/>
  <c r="K475" i="17"/>
  <c r="K471" i="17"/>
  <c r="K470" i="17"/>
  <c r="K464" i="17"/>
  <c r="K458" i="17"/>
  <c r="K451" i="17"/>
  <c r="K450" i="17"/>
  <c r="K446" i="17"/>
  <c r="K439" i="17"/>
  <c r="K438" i="17"/>
  <c r="K436" i="17"/>
  <c r="H76" i="16" s="1"/>
  <c r="K435" i="17"/>
  <c r="H75" i="16" s="1"/>
  <c r="K430" i="17"/>
  <c r="K428" i="17"/>
  <c r="K419" i="17"/>
  <c r="K418" i="17"/>
  <c r="K414" i="17"/>
  <c r="K412" i="17"/>
  <c r="K407" i="17"/>
  <c r="K406" i="17"/>
  <c r="K403" i="17"/>
  <c r="H70" i="16" s="1"/>
  <c r="K402" i="17"/>
  <c r="H69" i="16" s="1"/>
  <c r="K397" i="17"/>
  <c r="K394" i="17"/>
  <c r="K390" i="17"/>
  <c r="K389" i="17"/>
  <c r="K388" i="17"/>
  <c r="K387" i="17"/>
  <c r="K383" i="17"/>
  <c r="K382" i="17"/>
  <c r="K375" i="17"/>
  <c r="K374" i="17"/>
  <c r="K373" i="17"/>
  <c r="K372" i="17"/>
  <c r="K365" i="17"/>
  <c r="K364" i="17"/>
  <c r="K362" i="17"/>
  <c r="K358" i="17"/>
  <c r="K357" i="17"/>
  <c r="K351" i="17"/>
  <c r="K350" i="17"/>
  <c r="K346" i="17"/>
  <c r="K339" i="17"/>
  <c r="K337" i="17"/>
  <c r="K333" i="17"/>
  <c r="K332" i="17"/>
  <c r="K328" i="17"/>
  <c r="K321" i="17"/>
  <c r="K320" i="17"/>
  <c r="K319" i="17"/>
  <c r="K316" i="17"/>
  <c r="H64" i="16" s="1"/>
  <c r="K315" i="17"/>
  <c r="H63" i="16" s="1"/>
  <c r="K312" i="17"/>
  <c r="H60" i="16" s="1"/>
  <c r="K311" i="17"/>
  <c r="H59" i="16" s="1"/>
  <c r="K306" i="17"/>
  <c r="K300" i="17"/>
  <c r="K299" i="17"/>
  <c r="H56" i="16" s="1"/>
  <c r="K294" i="17"/>
  <c r="K293" i="17"/>
  <c r="K292" i="17"/>
  <c r="K291" i="17"/>
  <c r="K289" i="17"/>
  <c r="K285" i="17"/>
  <c r="K284" i="17"/>
  <c r="K283" i="17"/>
  <c r="K278" i="17"/>
  <c r="K272" i="17"/>
  <c r="K265" i="17"/>
  <c r="K264" i="17"/>
  <c r="I498" i="17"/>
  <c r="I499" i="17" s="1"/>
  <c r="I494" i="17"/>
  <c r="I490" i="17"/>
  <c r="I491" i="17" s="1"/>
  <c r="I486" i="17"/>
  <c r="I487" i="17" s="1"/>
  <c r="I482" i="17"/>
  <c r="I481" i="17"/>
  <c r="I477" i="17"/>
  <c r="I476" i="17"/>
  <c r="I475" i="17"/>
  <c r="I469" i="17"/>
  <c r="F80" i="16" s="1"/>
  <c r="I468" i="17"/>
  <c r="F79" i="16" s="1"/>
  <c r="I464" i="17"/>
  <c r="I463" i="17"/>
  <c r="I462" i="17"/>
  <c r="I458" i="17"/>
  <c r="I457" i="17"/>
  <c r="I456" i="17"/>
  <c r="I455" i="17"/>
  <c r="I450" i="17"/>
  <c r="I451" i="17" s="1"/>
  <c r="I446" i="17"/>
  <c r="I445" i="17"/>
  <c r="I444" i="17"/>
  <c r="I443" i="17"/>
  <c r="I437" i="17"/>
  <c r="F77" i="16" s="1"/>
  <c r="I435" i="17"/>
  <c r="F75" i="16" s="1"/>
  <c r="I434" i="17"/>
  <c r="F74" i="16" s="1"/>
  <c r="I430" i="17"/>
  <c r="I429" i="17"/>
  <c r="I428" i="17"/>
  <c r="I427" i="17"/>
  <c r="I423" i="17"/>
  <c r="I424" i="17" s="1"/>
  <c r="I418" i="17"/>
  <c r="I419" i="17" s="1"/>
  <c r="I414" i="17"/>
  <c r="I413" i="17"/>
  <c r="I412" i="17"/>
  <c r="I411" i="17"/>
  <c r="I405" i="17"/>
  <c r="F72" i="16" s="1"/>
  <c r="I404" i="17"/>
  <c r="F71" i="16" s="1"/>
  <c r="I402" i="17"/>
  <c r="F69" i="16" s="1"/>
  <c r="I401" i="17"/>
  <c r="F68" i="16" s="1"/>
  <c r="I397" i="17"/>
  <c r="I396" i="17"/>
  <c r="I395" i="17"/>
  <c r="I394" i="17"/>
  <c r="I389" i="17"/>
  <c r="I388" i="17"/>
  <c r="I387" i="17"/>
  <c r="I383" i="17"/>
  <c r="I382" i="17"/>
  <c r="I381" i="17"/>
  <c r="I380" i="17"/>
  <c r="I379" i="17"/>
  <c r="I371" i="17"/>
  <c r="I369" i="17"/>
  <c r="I365" i="17"/>
  <c r="I364" i="17"/>
  <c r="I363" i="17"/>
  <c r="I362" i="17"/>
  <c r="I358" i="17"/>
  <c r="I357" i="17"/>
  <c r="I356" i="17"/>
  <c r="I355" i="17"/>
  <c r="I350" i="17"/>
  <c r="F351" i="17" s="1"/>
  <c r="G351" i="17" s="1"/>
  <c r="I346" i="17"/>
  <c r="I345" i="17"/>
  <c r="I344" i="17"/>
  <c r="I343" i="17"/>
  <c r="I338" i="17"/>
  <c r="I337" i="17"/>
  <c r="I332" i="17"/>
  <c r="I328" i="17"/>
  <c r="I327" i="17"/>
  <c r="I326" i="17"/>
  <c r="I325" i="17"/>
  <c r="I318" i="17"/>
  <c r="F66" i="16" s="1"/>
  <c r="I317" i="17"/>
  <c r="F65" i="16" s="1"/>
  <c r="I315" i="17"/>
  <c r="F63" i="16" s="1"/>
  <c r="I314" i="17"/>
  <c r="F62" i="16" s="1"/>
  <c r="I311" i="17"/>
  <c r="F59" i="16" s="1"/>
  <c r="I310" i="17"/>
  <c r="F58" i="16" s="1"/>
  <c r="I306" i="17"/>
  <c r="I305" i="17"/>
  <c r="I304" i="17"/>
  <c r="I299" i="17"/>
  <c r="F56" i="16" s="1"/>
  <c r="I298" i="17"/>
  <c r="F55" i="16" s="1"/>
  <c r="I290" i="17"/>
  <c r="I289" i="17"/>
  <c r="I284" i="17"/>
  <c r="I283" i="17"/>
  <c r="I282" i="17"/>
  <c r="I278" i="17"/>
  <c r="I277" i="17"/>
  <c r="I276" i="17"/>
  <c r="I269" i="17"/>
  <c r="F51" i="16" s="1"/>
  <c r="I265" i="17"/>
  <c r="I264" i="17"/>
  <c r="I263" i="17"/>
  <c r="I259" i="17"/>
  <c r="I260" i="17" s="1"/>
  <c r="F490" i="17"/>
  <c r="G490" i="17" s="1"/>
  <c r="G491" i="17" s="1"/>
  <c r="F486" i="17"/>
  <c r="G486" i="17" s="1"/>
  <c r="G487" i="17" s="1"/>
  <c r="F475" i="17"/>
  <c r="G475" i="17" s="1"/>
  <c r="F462" i="17"/>
  <c r="G462" i="17" s="1"/>
  <c r="F450" i="17"/>
  <c r="G450" i="17" s="1"/>
  <c r="F443" i="17"/>
  <c r="G443" i="17" s="1"/>
  <c r="F435" i="17"/>
  <c r="G435" i="17" s="1"/>
  <c r="F428" i="17"/>
  <c r="G428" i="17" s="1"/>
  <c r="F423" i="17"/>
  <c r="G423" i="17" s="1"/>
  <c r="G424" i="17" s="1"/>
  <c r="F418" i="17"/>
  <c r="G418" i="17" s="1"/>
  <c r="F402" i="17"/>
  <c r="G402" i="17" s="1"/>
  <c r="F397" i="17"/>
  <c r="G397" i="17" s="1"/>
  <c r="F387" i="17"/>
  <c r="G387" i="17" s="1"/>
  <c r="F379" i="17"/>
  <c r="G379" i="17" s="1"/>
  <c r="F364" i="17"/>
  <c r="G364" i="17" s="1"/>
  <c r="F363" i="17"/>
  <c r="G363" i="17" s="1"/>
  <c r="F362" i="17"/>
  <c r="G362" i="17" s="1"/>
  <c r="F357" i="17"/>
  <c r="G357" i="17" s="1"/>
  <c r="F356" i="17"/>
  <c r="G356" i="17" s="1"/>
  <c r="F332" i="17"/>
  <c r="G332" i="17" s="1"/>
  <c r="F315" i="17"/>
  <c r="G315" i="17" s="1"/>
  <c r="F311" i="17"/>
  <c r="G311" i="17" s="1"/>
  <c r="F299" i="17"/>
  <c r="G299" i="17" s="1"/>
  <c r="F264" i="17"/>
  <c r="G264" i="17" s="1"/>
  <c r="I10" i="17"/>
  <c r="I11" i="17" s="1"/>
  <c r="H5" i="17" s="1"/>
  <c r="I5" i="17" s="1"/>
  <c r="M10" i="17"/>
  <c r="M11" i="17" s="1"/>
  <c r="L5" i="17" s="1"/>
  <c r="M5" i="17" s="1"/>
  <c r="I14" i="17"/>
  <c r="M14" i="17"/>
  <c r="K15" i="17"/>
  <c r="M15" i="17"/>
  <c r="I16" i="17"/>
  <c r="K16" i="17"/>
  <c r="I20" i="17"/>
  <c r="M22" i="17"/>
  <c r="K23" i="17"/>
  <c r="M23" i="17"/>
  <c r="I27" i="17"/>
  <c r="M27" i="17"/>
  <c r="I28" i="17"/>
  <c r="M28" i="17"/>
  <c r="I29" i="17"/>
  <c r="K29" i="17"/>
  <c r="I33" i="17"/>
  <c r="K33" i="17"/>
  <c r="M33" i="17"/>
  <c r="I34" i="17"/>
  <c r="K34" i="17"/>
  <c r="I35" i="17"/>
  <c r="K35" i="17"/>
  <c r="K36" i="17"/>
  <c r="M36" i="17"/>
  <c r="I40" i="17"/>
  <c r="M40" i="17"/>
  <c r="I41" i="17"/>
  <c r="M41" i="17"/>
  <c r="K42" i="17"/>
  <c r="M42" i="17"/>
  <c r="K43" i="17"/>
  <c r="M43" i="17"/>
  <c r="K44" i="17"/>
  <c r="M44" i="17"/>
  <c r="K45" i="17"/>
  <c r="M45" i="17"/>
  <c r="I49" i="17"/>
  <c r="I50" i="17"/>
  <c r="K50" i="17"/>
  <c r="M50" i="17"/>
  <c r="K51" i="17"/>
  <c r="M51" i="17"/>
  <c r="I55" i="17"/>
  <c r="M55" i="17"/>
  <c r="I56" i="17"/>
  <c r="M56" i="17"/>
  <c r="I57" i="17"/>
  <c r="K57" i="17"/>
  <c r="I61" i="17"/>
  <c r="I62" i="17"/>
  <c r="K62" i="17"/>
  <c r="M62" i="17"/>
  <c r="K63" i="17"/>
  <c r="M63" i="17"/>
  <c r="M64" i="17"/>
  <c r="I65" i="17"/>
  <c r="I66" i="17"/>
  <c r="K66" i="17"/>
  <c r="M66" i="17"/>
  <c r="K67" i="17"/>
  <c r="M67" i="17"/>
  <c r="I68" i="17"/>
  <c r="I69" i="17"/>
  <c r="K70" i="17"/>
  <c r="M70" i="17"/>
  <c r="K71" i="17"/>
  <c r="M71" i="17"/>
  <c r="K72" i="17"/>
  <c r="M72" i="17"/>
  <c r="I76" i="17"/>
  <c r="M76" i="17"/>
  <c r="I77" i="17"/>
  <c r="M77" i="17"/>
  <c r="I78" i="17"/>
  <c r="M78" i="17"/>
  <c r="I79" i="17"/>
  <c r="K79" i="17"/>
  <c r="K83" i="17"/>
  <c r="M83" i="17"/>
  <c r="K84" i="17"/>
  <c r="M84" i="17"/>
  <c r="I88" i="17"/>
  <c r="M88" i="17"/>
  <c r="I89" i="17"/>
  <c r="M89" i="17"/>
  <c r="K90" i="17"/>
  <c r="M90" i="17"/>
  <c r="I94" i="17"/>
  <c r="M94" i="17"/>
  <c r="I95" i="17"/>
  <c r="M95" i="17"/>
  <c r="I96" i="17"/>
  <c r="M96" i="17"/>
  <c r="I97" i="17"/>
  <c r="K97" i="17"/>
  <c r="K101" i="17"/>
  <c r="M101" i="17"/>
  <c r="K102" i="17"/>
  <c r="M102" i="17"/>
  <c r="I106" i="17"/>
  <c r="M106" i="17"/>
  <c r="I107" i="17"/>
  <c r="M107" i="17"/>
  <c r="I108" i="17"/>
  <c r="K108" i="17"/>
  <c r="M108" i="17"/>
  <c r="I109" i="17"/>
  <c r="K109" i="17"/>
  <c r="I113" i="17"/>
  <c r="M113" i="17"/>
  <c r="I114" i="17"/>
  <c r="M114" i="17"/>
  <c r="I115" i="17"/>
  <c r="M115" i="17"/>
  <c r="I116" i="17"/>
  <c r="K116" i="17"/>
  <c r="I120" i="17"/>
  <c r="G25" i="16" s="1"/>
  <c r="I122" i="17"/>
  <c r="G27" i="16" s="1"/>
  <c r="K123" i="17"/>
  <c r="M123" i="17"/>
  <c r="K124" i="17"/>
  <c r="M124" i="17"/>
  <c r="K125" i="17"/>
  <c r="M125" i="17"/>
  <c r="K126" i="17"/>
  <c r="M126" i="17"/>
  <c r="I130" i="17"/>
  <c r="M130" i="17"/>
  <c r="I131" i="17"/>
  <c r="M131" i="17"/>
  <c r="I132" i="17"/>
  <c r="M132" i="17"/>
  <c r="I133" i="17"/>
  <c r="K133" i="17"/>
  <c r="I134" i="17"/>
  <c r="K134" i="17"/>
  <c r="I138" i="17"/>
  <c r="K138" i="17"/>
  <c r="M138" i="17"/>
  <c r="I139" i="17"/>
  <c r="K139" i="17"/>
  <c r="I140" i="17"/>
  <c r="K140" i="17"/>
  <c r="K141" i="17"/>
  <c r="M141" i="17"/>
  <c r="I145" i="17"/>
  <c r="M145" i="17"/>
  <c r="I146" i="17"/>
  <c r="K146" i="17"/>
  <c r="M146" i="17"/>
  <c r="I147" i="17"/>
  <c r="K147" i="17"/>
  <c r="M147" i="17"/>
  <c r="I148" i="17"/>
  <c r="K148" i="17"/>
  <c r="M148" i="17"/>
  <c r="I152" i="17"/>
  <c r="I153" i="17"/>
  <c r="K153" i="17"/>
  <c r="M153" i="17"/>
  <c r="K154" i="17"/>
  <c r="M154" i="17"/>
  <c r="I155" i="17"/>
  <c r="M155" i="17"/>
  <c r="I156" i="17"/>
  <c r="K157" i="17"/>
  <c r="M157" i="17"/>
  <c r="K158" i="17"/>
  <c r="M158" i="17"/>
  <c r="I162" i="17"/>
  <c r="M162" i="17"/>
  <c r="I163" i="17"/>
  <c r="K163" i="17"/>
  <c r="M163" i="17"/>
  <c r="I164" i="17"/>
  <c r="K164" i="17"/>
  <c r="M164" i="17"/>
  <c r="I165" i="17"/>
  <c r="K165" i="17"/>
  <c r="K169" i="17"/>
  <c r="M169" i="17"/>
  <c r="K170" i="17"/>
  <c r="M170" i="17"/>
  <c r="I174" i="17"/>
  <c r="I175" i="17" s="1"/>
  <c r="K174" i="17"/>
  <c r="K175" i="17" s="1"/>
  <c r="J155" i="17" s="1"/>
  <c r="M174" i="17"/>
  <c r="M175" i="17" s="1"/>
  <c r="I178" i="17"/>
  <c r="K178" i="17"/>
  <c r="M178" i="17"/>
  <c r="I179" i="17"/>
  <c r="M179" i="17"/>
  <c r="I180" i="17"/>
  <c r="K180" i="17"/>
  <c r="M180" i="17"/>
  <c r="I181" i="17"/>
  <c r="K181" i="17"/>
  <c r="I185" i="17"/>
  <c r="I186" i="17"/>
  <c r="K186" i="17"/>
  <c r="M186" i="17"/>
  <c r="K187" i="17"/>
  <c r="M187" i="17"/>
  <c r="I188" i="17"/>
  <c r="K189" i="17"/>
  <c r="M189" i="17"/>
  <c r="K190" i="17"/>
  <c r="M190" i="17"/>
  <c r="I194" i="17"/>
  <c r="K194" i="17"/>
  <c r="M194" i="17"/>
  <c r="I195" i="17"/>
  <c r="M195" i="17"/>
  <c r="I196" i="17"/>
  <c r="M196" i="17"/>
  <c r="I197" i="17"/>
  <c r="K197" i="17"/>
  <c r="K201" i="17"/>
  <c r="M201" i="17"/>
  <c r="K202" i="17"/>
  <c r="M202" i="17"/>
  <c r="I206" i="17"/>
  <c r="M206" i="17"/>
  <c r="I207" i="17"/>
  <c r="K207" i="17"/>
  <c r="M207" i="17"/>
  <c r="I208" i="17"/>
  <c r="M208" i="17"/>
  <c r="I209" i="17"/>
  <c r="K209" i="17"/>
  <c r="I213" i="17"/>
  <c r="K213" i="17"/>
  <c r="M213" i="17"/>
  <c r="I214" i="17"/>
  <c r="M214" i="17"/>
  <c r="I215" i="17"/>
  <c r="K215" i="17"/>
  <c r="I219" i="17"/>
  <c r="I220" i="17"/>
  <c r="M220" i="17"/>
  <c r="K221" i="17"/>
  <c r="M221" i="17"/>
  <c r="K222" i="17"/>
  <c r="M222" i="17"/>
  <c r="I226" i="17"/>
  <c r="M226" i="17"/>
  <c r="I227" i="17"/>
  <c r="M227" i="17"/>
  <c r="I228" i="17"/>
  <c r="K228" i="17"/>
  <c r="I232" i="17"/>
  <c r="M232" i="17"/>
  <c r="I233" i="17"/>
  <c r="M233" i="17"/>
  <c r="I237" i="17"/>
  <c r="I238" i="17" s="1"/>
  <c r="M237" i="17"/>
  <c r="M238" i="17" s="1"/>
  <c r="I241" i="17"/>
  <c r="K241" i="17"/>
  <c r="M241" i="17"/>
  <c r="I245" i="17"/>
  <c r="M245" i="17"/>
  <c r="I249" i="17"/>
  <c r="I250" i="17" s="1"/>
  <c r="M249" i="17"/>
  <c r="L254" i="17" l="1"/>
  <c r="I48" i="16" s="1"/>
  <c r="H254" i="17"/>
  <c r="I254" i="17" s="1"/>
  <c r="F48" i="16" s="1"/>
  <c r="M254" i="17"/>
  <c r="J48" i="16" s="1"/>
  <c r="K429" i="17"/>
  <c r="K413" i="17"/>
  <c r="F445" i="17"/>
  <c r="G445" i="17" s="1"/>
  <c r="K327" i="17"/>
  <c r="K463" i="17"/>
  <c r="F457" i="17"/>
  <c r="G457" i="17" s="1"/>
  <c r="F321" i="17"/>
  <c r="G321" i="17" s="1"/>
  <c r="F263" i="17"/>
  <c r="G263" i="17" s="1"/>
  <c r="F381" i="17"/>
  <c r="G381" i="17" s="1"/>
  <c r="K427" i="17"/>
  <c r="K431" i="17" s="1"/>
  <c r="G72" i="16" s="1"/>
  <c r="F277" i="17"/>
  <c r="G277" i="17" s="1"/>
  <c r="E56" i="16"/>
  <c r="E59" i="16"/>
  <c r="F406" i="17"/>
  <c r="G406" i="17" s="1"/>
  <c r="I406" i="17"/>
  <c r="H29" i="1"/>
  <c r="I29" i="1" s="1"/>
  <c r="H81" i="16"/>
  <c r="F29" i="1"/>
  <c r="G29" i="1" s="1"/>
  <c r="F81" i="16"/>
  <c r="F305" i="17"/>
  <c r="G305" i="17" s="1"/>
  <c r="K476" i="17"/>
  <c r="K478" i="17" s="1"/>
  <c r="G79" i="16" s="1"/>
  <c r="K482" i="17"/>
  <c r="K483" i="17" s="1"/>
  <c r="G80" i="16" s="1"/>
  <c r="F390" i="17"/>
  <c r="G390" i="17" s="1"/>
  <c r="K259" i="17"/>
  <c r="K260" i="17" s="1"/>
  <c r="F456" i="17"/>
  <c r="G456" i="17" s="1"/>
  <c r="H30" i="1"/>
  <c r="H82" i="16"/>
  <c r="F30" i="1"/>
  <c r="F82" i="16"/>
  <c r="F395" i="17"/>
  <c r="G395" i="17" s="1"/>
  <c r="K338" i="17"/>
  <c r="K340" i="17" s="1"/>
  <c r="K498" i="17"/>
  <c r="K499" i="17" s="1"/>
  <c r="G84" i="16" s="1"/>
  <c r="J29" i="1"/>
  <c r="K29" i="1" s="1"/>
  <c r="J81" i="16"/>
  <c r="E69" i="16"/>
  <c r="K343" i="17"/>
  <c r="K344" i="17"/>
  <c r="F276" i="17"/>
  <c r="G276" i="17" s="1"/>
  <c r="I495" i="17"/>
  <c r="F84" i="16"/>
  <c r="F325" i="17"/>
  <c r="G325" i="17" s="1"/>
  <c r="I285" i="17"/>
  <c r="I286" i="17" s="1"/>
  <c r="F304" i="17"/>
  <c r="G304" i="17" s="1"/>
  <c r="J30" i="1"/>
  <c r="J82" i="16"/>
  <c r="M495" i="17"/>
  <c r="J84" i="16"/>
  <c r="K282" i="17"/>
  <c r="K286" i="17" s="1"/>
  <c r="I242" i="17"/>
  <c r="M246" i="17"/>
  <c r="F333" i="17"/>
  <c r="G333" i="17" s="1"/>
  <c r="G334" i="17" s="1"/>
  <c r="I246" i="17"/>
  <c r="M242" i="17"/>
  <c r="K242" i="17"/>
  <c r="I272" i="17"/>
  <c r="F272" i="17"/>
  <c r="G272" i="17" s="1"/>
  <c r="F320" i="17"/>
  <c r="G320" i="17" s="1"/>
  <c r="I320" i="17"/>
  <c r="I319" i="17"/>
  <c r="F319" i="17"/>
  <c r="G319" i="17" s="1"/>
  <c r="I471" i="17"/>
  <c r="F471" i="17"/>
  <c r="G471" i="17" s="1"/>
  <c r="F438" i="17"/>
  <c r="G438" i="17" s="1"/>
  <c r="F451" i="17"/>
  <c r="G451" i="17" s="1"/>
  <c r="G452" i="17" s="1"/>
  <c r="F419" i="17"/>
  <c r="G419" i="17" s="1"/>
  <c r="G420" i="17" s="1"/>
  <c r="I351" i="17"/>
  <c r="I352" i="17" s="1"/>
  <c r="K411" i="17"/>
  <c r="K455" i="17"/>
  <c r="K459" i="17" s="1"/>
  <c r="G77" i="16" s="1"/>
  <c r="F355" i="17"/>
  <c r="G355" i="17" s="1"/>
  <c r="F290" i="17"/>
  <c r="G290" i="17" s="1"/>
  <c r="F345" i="17"/>
  <c r="G345" i="17" s="1"/>
  <c r="F396" i="17"/>
  <c r="G396" i="17" s="1"/>
  <c r="F380" i="17"/>
  <c r="G380" i="17" s="1"/>
  <c r="F444" i="17"/>
  <c r="G444" i="17" s="1"/>
  <c r="F326" i="17"/>
  <c r="G326" i="17" s="1"/>
  <c r="F481" i="17"/>
  <c r="G481" i="17" s="1"/>
  <c r="G483" i="17" s="1"/>
  <c r="K334" i="17"/>
  <c r="M203" i="17"/>
  <c r="K329" i="17"/>
  <c r="M352" i="17"/>
  <c r="I452" i="17"/>
  <c r="I436" i="17" s="1"/>
  <c r="F76" i="16" s="1"/>
  <c r="E76" i="16" s="1"/>
  <c r="K452" i="17"/>
  <c r="M334" i="17"/>
  <c r="K384" i="17"/>
  <c r="K369" i="17" s="1"/>
  <c r="I447" i="17"/>
  <c r="I198" i="17"/>
  <c r="G352" i="17"/>
  <c r="M420" i="17"/>
  <c r="F404" i="17"/>
  <c r="G404" i="17" s="1"/>
  <c r="K404" i="17"/>
  <c r="H71" i="16" s="1"/>
  <c r="I415" i="17"/>
  <c r="K420" i="17"/>
  <c r="M452" i="17"/>
  <c r="K203" i="17"/>
  <c r="K171" i="17"/>
  <c r="K85" i="17"/>
  <c r="K447" i="17"/>
  <c r="G74" i="16" s="1"/>
  <c r="M295" i="17"/>
  <c r="I398" i="17"/>
  <c r="K307" i="17"/>
  <c r="G55" i="16" s="1"/>
  <c r="I279" i="17"/>
  <c r="I307" i="17"/>
  <c r="I216" i="17"/>
  <c r="M85" i="17"/>
  <c r="M234" i="17"/>
  <c r="I210" i="17"/>
  <c r="K245" i="17"/>
  <c r="I229" i="17"/>
  <c r="K155" i="17"/>
  <c r="M171" i="17"/>
  <c r="K135" i="17"/>
  <c r="K117" i="17"/>
  <c r="I266" i="17"/>
  <c r="H255" i="17" s="1"/>
  <c r="I347" i="17"/>
  <c r="I384" i="17"/>
  <c r="I483" i="17"/>
  <c r="K352" i="17"/>
  <c r="M340" i="17"/>
  <c r="I149" i="17"/>
  <c r="I166" i="17"/>
  <c r="K103" i="17"/>
  <c r="I329" i="17"/>
  <c r="I459" i="17"/>
  <c r="I478" i="17"/>
  <c r="K279" i="17"/>
  <c r="G51" i="16" s="1"/>
  <c r="K295" i="17"/>
  <c r="K359" i="17"/>
  <c r="K366" i="17"/>
  <c r="K391" i="17"/>
  <c r="K370" i="17" s="1"/>
  <c r="M398" i="17"/>
  <c r="M371" i="17" s="1"/>
  <c r="I234" i="17"/>
  <c r="M250" i="17"/>
  <c r="K216" i="17"/>
  <c r="I80" i="17"/>
  <c r="K46" i="17"/>
  <c r="K37" i="17"/>
  <c r="J21" i="17" s="1"/>
  <c r="I359" i="17"/>
  <c r="I366" i="17"/>
  <c r="I391" i="17"/>
  <c r="I420" i="17"/>
  <c r="I431" i="17"/>
  <c r="I465" i="17"/>
  <c r="K266" i="17"/>
  <c r="J255" i="17" s="1"/>
  <c r="K398" i="17"/>
  <c r="K465" i="17"/>
  <c r="H27" i="1" s="1"/>
  <c r="M483" i="17"/>
  <c r="J5" i="17"/>
  <c r="K5" i="17" s="1"/>
  <c r="M103" i="17"/>
  <c r="M46" i="17"/>
  <c r="M91" i="17"/>
  <c r="M149" i="17"/>
  <c r="K182" i="17"/>
  <c r="K142" i="17"/>
  <c r="K229" i="17"/>
  <c r="K91" i="17"/>
  <c r="K210" i="17"/>
  <c r="J188" i="17" s="1"/>
  <c r="K149" i="17"/>
  <c r="M17" i="17"/>
  <c r="K17" i="17"/>
  <c r="K198" i="17"/>
  <c r="K58" i="17"/>
  <c r="K234" i="17"/>
  <c r="K98" i="17"/>
  <c r="J65" i="17" s="1"/>
  <c r="K30" i="17"/>
  <c r="I142" i="17"/>
  <c r="I117" i="17"/>
  <c r="I98" i="17"/>
  <c r="I135" i="17"/>
  <c r="I17" i="17"/>
  <c r="I37" i="17"/>
  <c r="H21" i="17" s="1"/>
  <c r="I30" i="17"/>
  <c r="I58" i="17"/>
  <c r="I182" i="17"/>
  <c r="I110" i="17"/>
  <c r="K110" i="17"/>
  <c r="J68" i="17" s="1"/>
  <c r="K166" i="17"/>
  <c r="K80" i="17"/>
  <c r="J254" i="17" l="1"/>
  <c r="G48" i="16" s="1"/>
  <c r="K415" i="17"/>
  <c r="G68" i="16" s="1"/>
  <c r="I321" i="17"/>
  <c r="G53" i="16"/>
  <c r="G66" i="16"/>
  <c r="G65" i="16"/>
  <c r="E81" i="16"/>
  <c r="K494" i="17"/>
  <c r="H84" i="16" s="1"/>
  <c r="E84" i="16" s="1"/>
  <c r="K254" i="17"/>
  <c r="H48" i="16" s="1"/>
  <c r="E48" i="16" s="1"/>
  <c r="F254" i="17"/>
  <c r="G254" i="17" s="1"/>
  <c r="K347" i="17"/>
  <c r="K314" i="17" s="1"/>
  <c r="H62" i="16" s="1"/>
  <c r="G398" i="17"/>
  <c r="L29" i="1"/>
  <c r="M29" i="1" s="1"/>
  <c r="K270" i="17"/>
  <c r="H52" i="16" s="1"/>
  <c r="G52" i="16"/>
  <c r="F31" i="1"/>
  <c r="G31" i="1" s="1"/>
  <c r="F83" i="16"/>
  <c r="K310" i="17"/>
  <c r="H58" i="16" s="1"/>
  <c r="G58" i="16"/>
  <c r="F494" i="17"/>
  <c r="G494" i="17" s="1"/>
  <c r="G495" i="17" s="1"/>
  <c r="J31" i="1"/>
  <c r="K31" i="1" s="1"/>
  <c r="J83" i="16"/>
  <c r="I333" i="17"/>
  <c r="I334" i="17" s="1"/>
  <c r="F312" i="17" s="1"/>
  <c r="G312" i="17" s="1"/>
  <c r="J219" i="17"/>
  <c r="K219" i="17" s="1"/>
  <c r="I255" i="17"/>
  <c r="F49" i="16" s="1"/>
  <c r="F27" i="1"/>
  <c r="G27" i="1" s="1"/>
  <c r="E82" i="16"/>
  <c r="K246" i="17"/>
  <c r="M133" i="17"/>
  <c r="F470" i="17"/>
  <c r="G470" i="17" s="1"/>
  <c r="I470" i="17"/>
  <c r="I472" i="17" s="1"/>
  <c r="F300" i="17"/>
  <c r="G300" i="17" s="1"/>
  <c r="I300" i="17"/>
  <c r="I301" i="17" s="1"/>
  <c r="F407" i="17"/>
  <c r="G407" i="17" s="1"/>
  <c r="I407" i="17"/>
  <c r="I439" i="17"/>
  <c r="I440" i="17" s="1"/>
  <c r="F439" i="17"/>
  <c r="G439" i="17" s="1"/>
  <c r="J64" i="17"/>
  <c r="H90" i="17"/>
  <c r="I90" i="17" s="1"/>
  <c r="I91" i="17" s="1"/>
  <c r="F436" i="17"/>
  <c r="G436" i="17" s="1"/>
  <c r="K371" i="17"/>
  <c r="K376" i="17" s="1"/>
  <c r="H24" i="1" s="1"/>
  <c r="I24" i="1" s="1"/>
  <c r="F371" i="17"/>
  <c r="G371" i="17" s="1"/>
  <c r="K469" i="17"/>
  <c r="H80" i="16" s="1"/>
  <c r="E80" i="16" s="1"/>
  <c r="F469" i="17"/>
  <c r="G469" i="17" s="1"/>
  <c r="F316" i="17"/>
  <c r="G316" i="17" s="1"/>
  <c r="I316" i="17"/>
  <c r="F64" i="16" s="1"/>
  <c r="I403" i="17"/>
  <c r="F403" i="17"/>
  <c r="G403" i="17" s="1"/>
  <c r="I270" i="17"/>
  <c r="F52" i="16" s="1"/>
  <c r="K298" i="17"/>
  <c r="K401" i="17"/>
  <c r="H68" i="16" s="1"/>
  <c r="I370" i="17"/>
  <c r="K468" i="17"/>
  <c r="H79" i="16" s="1"/>
  <c r="K405" i="17"/>
  <c r="H72" i="16" s="1"/>
  <c r="K437" i="17"/>
  <c r="H77" i="16" s="1"/>
  <c r="K269" i="17"/>
  <c r="K434" i="17"/>
  <c r="H74" i="16" s="1"/>
  <c r="J20" i="17"/>
  <c r="K20" i="17" s="1"/>
  <c r="K188" i="17"/>
  <c r="J22" i="17"/>
  <c r="K22" i="17" s="1"/>
  <c r="J152" i="17"/>
  <c r="K68" i="17"/>
  <c r="J220" i="17"/>
  <c r="K220" i="17" s="1"/>
  <c r="L122" i="17"/>
  <c r="J120" i="17"/>
  <c r="J185" i="17"/>
  <c r="K185" i="17" s="1"/>
  <c r="J156" i="17"/>
  <c r="K156" i="17" s="1"/>
  <c r="J69" i="17"/>
  <c r="K69" i="17" s="1"/>
  <c r="J61" i="17"/>
  <c r="K61" i="17" s="1"/>
  <c r="H121" i="17"/>
  <c r="J49" i="17"/>
  <c r="J122" i="17"/>
  <c r="J121" i="17"/>
  <c r="H6" i="17"/>
  <c r="I6" i="17" s="1"/>
  <c r="I7" i="17" s="1"/>
  <c r="J6" i="17"/>
  <c r="K6" i="17" s="1"/>
  <c r="K7" i="17" s="1"/>
  <c r="L6" i="17"/>
  <c r="M6" i="17" s="1"/>
  <c r="M7" i="17" s="1"/>
  <c r="K21" i="17"/>
  <c r="I21" i="17"/>
  <c r="I45" i="16"/>
  <c r="I44" i="16"/>
  <c r="G44" i="16"/>
  <c r="I43" i="16"/>
  <c r="G43" i="16"/>
  <c r="I42" i="16"/>
  <c r="G42" i="16"/>
  <c r="I41" i="16"/>
  <c r="I39" i="16"/>
  <c r="G39" i="16"/>
  <c r="I37" i="16"/>
  <c r="G37" i="16"/>
  <c r="I36" i="16"/>
  <c r="G36" i="16"/>
  <c r="I34" i="16"/>
  <c r="G34" i="16"/>
  <c r="I32" i="16"/>
  <c r="I31" i="16"/>
  <c r="G31" i="16"/>
  <c r="I30" i="16"/>
  <c r="G30" i="16"/>
  <c r="I28" i="16"/>
  <c r="G28" i="16"/>
  <c r="I21" i="16"/>
  <c r="G21" i="16"/>
  <c r="I20" i="16"/>
  <c r="G20" i="16"/>
  <c r="I18" i="16"/>
  <c r="I17" i="16"/>
  <c r="G17" i="16"/>
  <c r="I16" i="16"/>
  <c r="G16" i="16"/>
  <c r="I14" i="16"/>
  <c r="G14" i="16"/>
  <c r="I13" i="16"/>
  <c r="G13" i="16"/>
  <c r="I11" i="16"/>
  <c r="G11" i="16"/>
  <c r="I10" i="16"/>
  <c r="I7" i="16"/>
  <c r="G7" i="16"/>
  <c r="I5" i="16"/>
  <c r="I4" i="16"/>
  <c r="G4" i="16"/>
  <c r="K121" i="17" l="1"/>
  <c r="I26" i="16" s="1"/>
  <c r="H26" i="16"/>
  <c r="K120" i="17"/>
  <c r="I25" i="16" s="1"/>
  <c r="H25" i="16"/>
  <c r="K122" i="17"/>
  <c r="I27" i="16" s="1"/>
  <c r="H27" i="16"/>
  <c r="M122" i="17"/>
  <c r="J27" i="16"/>
  <c r="I121" i="17"/>
  <c r="G26" i="16" s="1"/>
  <c r="F26" i="16"/>
  <c r="K318" i="17"/>
  <c r="H66" i="16" s="1"/>
  <c r="K271" i="17"/>
  <c r="H53" i="16" s="1"/>
  <c r="K317" i="17"/>
  <c r="H65" i="16" s="1"/>
  <c r="G62" i="16"/>
  <c r="K495" i="17"/>
  <c r="H31" i="1" s="1"/>
  <c r="I31" i="1" s="1"/>
  <c r="I312" i="17"/>
  <c r="F60" i="16" s="1"/>
  <c r="E60" i="16" s="1"/>
  <c r="F28" i="1"/>
  <c r="G28" i="1" s="1"/>
  <c r="F78" i="16"/>
  <c r="K255" i="17"/>
  <c r="K256" i="17" s="1"/>
  <c r="H20" i="1" s="1"/>
  <c r="G49" i="16"/>
  <c r="F22" i="1"/>
  <c r="G22" i="1" s="1"/>
  <c r="F54" i="16"/>
  <c r="F26" i="1"/>
  <c r="G26" i="1" s="1"/>
  <c r="F73" i="16"/>
  <c r="K301" i="17"/>
  <c r="H55" i="16"/>
  <c r="H51" i="16"/>
  <c r="I408" i="17"/>
  <c r="F70" i="16"/>
  <c r="K313" i="17"/>
  <c r="H61" i="16" s="1"/>
  <c r="G61" i="16"/>
  <c r="H64" i="17"/>
  <c r="I64" i="17" s="1"/>
  <c r="K49" i="17"/>
  <c r="K65" i="17"/>
  <c r="K152" i="17"/>
  <c r="K64" i="17"/>
  <c r="M382" i="17"/>
  <c r="F382" i="17"/>
  <c r="G382" i="17" s="1"/>
  <c r="F265" i="17"/>
  <c r="G265" i="17" s="1"/>
  <c r="G266" i="17" s="1"/>
  <c r="M265" i="17"/>
  <c r="M266" i="17" s="1"/>
  <c r="L255" i="17" s="1"/>
  <c r="I339" i="17"/>
  <c r="I340" i="17" s="1"/>
  <c r="F339" i="17"/>
  <c r="G339" i="17" s="1"/>
  <c r="G340" i="17" s="1"/>
  <c r="K472" i="17"/>
  <c r="K408" i="17"/>
  <c r="K440" i="17"/>
  <c r="I256" i="17"/>
  <c r="K191" i="17"/>
  <c r="K24" i="17"/>
  <c r="K223" i="17"/>
  <c r="I27" i="1"/>
  <c r="K127" i="17" l="1"/>
  <c r="H24" i="16" s="1"/>
  <c r="E27" i="16"/>
  <c r="K273" i="17"/>
  <c r="H50" i="16" s="1"/>
  <c r="H83" i="16"/>
  <c r="E83" i="16" s="1"/>
  <c r="L31" i="1"/>
  <c r="M31" i="1" s="1"/>
  <c r="I20" i="1"/>
  <c r="H47" i="16"/>
  <c r="H26" i="1"/>
  <c r="I26" i="1" s="1"/>
  <c r="H73" i="16"/>
  <c r="H22" i="1"/>
  <c r="I22" i="1" s="1"/>
  <c r="H54" i="16"/>
  <c r="H28" i="1"/>
  <c r="I28" i="1" s="1"/>
  <c r="H78" i="16"/>
  <c r="F25" i="1"/>
  <c r="G25" i="1" s="1"/>
  <c r="F67" i="16"/>
  <c r="K322" i="17"/>
  <c r="H23" i="1" s="1"/>
  <c r="I30" i="1"/>
  <c r="H49" i="16"/>
  <c r="F20" i="1"/>
  <c r="G20" i="1" s="1"/>
  <c r="F47" i="16"/>
  <c r="H25" i="1"/>
  <c r="I25" i="1" s="1"/>
  <c r="H67" i="16"/>
  <c r="K159" i="17"/>
  <c r="K52" i="17"/>
  <c r="K73" i="17"/>
  <c r="F313" i="17"/>
  <c r="G313" i="17" s="1"/>
  <c r="I313" i="17"/>
  <c r="G30" i="1"/>
  <c r="H21" i="1" l="1"/>
  <c r="I21" i="1" s="1"/>
  <c r="M255" i="17"/>
  <c r="J49" i="16" s="1"/>
  <c r="I49" i="16"/>
  <c r="I23" i="1"/>
  <c r="H57" i="16"/>
  <c r="I322" i="17"/>
  <c r="F61" i="16"/>
  <c r="E61" i="16" s="1"/>
  <c r="F255" i="17"/>
  <c r="G255" i="17" s="1"/>
  <c r="G256" i="17" s="1"/>
  <c r="AR18" i="20"/>
  <c r="H23" i="17" s="1"/>
  <c r="I23" i="17" s="1"/>
  <c r="AR19" i="20"/>
  <c r="AR20" i="20"/>
  <c r="H70" i="17" s="1"/>
  <c r="I70" i="17" s="1"/>
  <c r="AR21" i="20"/>
  <c r="H71" i="17" s="1"/>
  <c r="I71" i="17" s="1"/>
  <c r="AR22" i="20"/>
  <c r="H157" i="17" s="1"/>
  <c r="I157" i="17" s="1"/>
  <c r="AR23" i="20"/>
  <c r="H189" i="17" s="1"/>
  <c r="I189" i="17" s="1"/>
  <c r="AR24" i="20"/>
  <c r="H222" i="17" s="1"/>
  <c r="I222" i="17" s="1"/>
  <c r="AR32" i="20"/>
  <c r="AR33" i="20"/>
  <c r="AR34" i="20"/>
  <c r="AR35" i="20"/>
  <c r="H190" i="17" l="1"/>
  <c r="H158" i="17"/>
  <c r="H72" i="17"/>
  <c r="H221" i="17"/>
  <c r="H51" i="17"/>
  <c r="I19" i="1"/>
  <c r="U19" i="18" s="1"/>
  <c r="M256" i="17"/>
  <c r="F23" i="1"/>
  <c r="G23" i="1" s="1"/>
  <c r="F57" i="16"/>
  <c r="H124" i="17"/>
  <c r="I124" i="17" s="1"/>
  <c r="H123" i="17"/>
  <c r="I123" i="17" s="1"/>
  <c r="H126" i="17"/>
  <c r="I126" i="17" s="1"/>
  <c r="H125" i="17"/>
  <c r="I125" i="17" s="1"/>
  <c r="I158" i="17"/>
  <c r="I72" i="17"/>
  <c r="I221" i="17"/>
  <c r="I223" i="17" s="1"/>
  <c r="I51" i="17"/>
  <c r="I52" i="17" s="1"/>
  <c r="I190" i="17"/>
  <c r="K30" i="1"/>
  <c r="L30" i="1"/>
  <c r="M30" i="1" s="1"/>
  <c r="F221" i="17"/>
  <c r="G221" i="17" s="1"/>
  <c r="F158" i="17"/>
  <c r="G158" i="17" s="1"/>
  <c r="F5" i="16"/>
  <c r="J5" i="16"/>
  <c r="F10" i="17"/>
  <c r="G10" i="17" s="1"/>
  <c r="G11" i="17" s="1"/>
  <c r="G5" i="16"/>
  <c r="F14" i="17"/>
  <c r="G14" i="17" s="1"/>
  <c r="F15" i="17"/>
  <c r="G15" i="17" s="1"/>
  <c r="F8" i="16"/>
  <c r="J10" i="16"/>
  <c r="F23" i="17"/>
  <c r="G23" i="17" s="1"/>
  <c r="F27" i="17"/>
  <c r="G27" i="17" s="1"/>
  <c r="F28" i="17"/>
  <c r="G28" i="17" s="1"/>
  <c r="F33" i="17"/>
  <c r="G33" i="17" s="1"/>
  <c r="F36" i="17"/>
  <c r="G36" i="17" s="1"/>
  <c r="F40" i="17"/>
  <c r="G40" i="17" s="1"/>
  <c r="F41" i="17"/>
  <c r="G41" i="17" s="1"/>
  <c r="F12" i="16"/>
  <c r="F50" i="17"/>
  <c r="G50" i="17" s="1"/>
  <c r="F13" i="16"/>
  <c r="H13" i="16"/>
  <c r="J13" i="16"/>
  <c r="F55" i="17"/>
  <c r="G55" i="17" s="1"/>
  <c r="F56" i="17"/>
  <c r="G56" i="17" s="1"/>
  <c r="F15" i="16"/>
  <c r="F62" i="17"/>
  <c r="G62" i="17" s="1"/>
  <c r="F16" i="16"/>
  <c r="H16" i="16"/>
  <c r="J16" i="16"/>
  <c r="H17" i="16"/>
  <c r="J17" i="16"/>
  <c r="J18" i="16"/>
  <c r="F19" i="16"/>
  <c r="F66" i="17"/>
  <c r="G66" i="17" s="1"/>
  <c r="F20" i="16"/>
  <c r="H20" i="16"/>
  <c r="J20" i="16"/>
  <c r="H21" i="16"/>
  <c r="J21" i="16"/>
  <c r="F22" i="16"/>
  <c r="F23" i="16"/>
  <c r="F70" i="17"/>
  <c r="G70" i="17" s="1"/>
  <c r="F71" i="17"/>
  <c r="G71" i="17" s="1"/>
  <c r="F76" i="17"/>
  <c r="G76" i="17" s="1"/>
  <c r="F77" i="17"/>
  <c r="G77" i="17" s="1"/>
  <c r="F78" i="17"/>
  <c r="G78" i="17" s="1"/>
  <c r="F83" i="17"/>
  <c r="G83" i="17" s="1"/>
  <c r="I84" i="17" s="1"/>
  <c r="I85" i="17" s="1"/>
  <c r="F88" i="17"/>
  <c r="G88" i="17" s="1"/>
  <c r="F89" i="17"/>
  <c r="G89" i="17" s="1"/>
  <c r="F94" i="17"/>
  <c r="G94" i="17" s="1"/>
  <c r="F95" i="17"/>
  <c r="G95" i="17" s="1"/>
  <c r="F96" i="17"/>
  <c r="G96" i="17" s="1"/>
  <c r="F101" i="17"/>
  <c r="G101" i="17" s="1"/>
  <c r="I102" i="17" s="1"/>
  <c r="I103" i="17" s="1"/>
  <c r="H67" i="17" s="1"/>
  <c r="F106" i="17"/>
  <c r="G106" i="17" s="1"/>
  <c r="F107" i="17"/>
  <c r="G107" i="17" s="1"/>
  <c r="F108" i="17"/>
  <c r="G108" i="17" s="1"/>
  <c r="F113" i="17"/>
  <c r="G113" i="17" s="1"/>
  <c r="F114" i="17"/>
  <c r="G114" i="17" s="1"/>
  <c r="F115" i="17"/>
  <c r="G115" i="17" s="1"/>
  <c r="F125" i="17"/>
  <c r="G125" i="17" s="1"/>
  <c r="F130" i="17"/>
  <c r="G130" i="17" s="1"/>
  <c r="F131" i="17"/>
  <c r="G131" i="17" s="1"/>
  <c r="F132" i="17"/>
  <c r="G132" i="17" s="1"/>
  <c r="F133" i="17"/>
  <c r="G133" i="17" s="1"/>
  <c r="F138" i="17"/>
  <c r="G138" i="17" s="1"/>
  <c r="F141" i="17"/>
  <c r="G141" i="17" s="1"/>
  <c r="F145" i="17"/>
  <c r="G145" i="17" s="1"/>
  <c r="F146" i="17"/>
  <c r="G146" i="17" s="1"/>
  <c r="F147" i="17"/>
  <c r="G147" i="17" s="1"/>
  <c r="F148" i="17"/>
  <c r="G148" i="17" s="1"/>
  <c r="F29" i="16"/>
  <c r="F153" i="17"/>
  <c r="G153" i="17" s="1"/>
  <c r="F30" i="16"/>
  <c r="H30" i="16"/>
  <c r="J30" i="16"/>
  <c r="H31" i="16"/>
  <c r="J31" i="16"/>
  <c r="F32" i="16"/>
  <c r="J32" i="16"/>
  <c r="F33" i="16"/>
  <c r="F157" i="17"/>
  <c r="G157" i="17" s="1"/>
  <c r="F162" i="17"/>
  <c r="G162" i="17" s="1"/>
  <c r="F163" i="17"/>
  <c r="G163" i="17" s="1"/>
  <c r="F164" i="17"/>
  <c r="G164" i="17" s="1"/>
  <c r="F169" i="17"/>
  <c r="G169" i="17" s="1"/>
  <c r="I170" i="17" s="1"/>
  <c r="I171" i="17" s="1"/>
  <c r="F174" i="17"/>
  <c r="G174" i="17" s="1"/>
  <c r="G175" i="17" s="1"/>
  <c r="G32" i="16"/>
  <c r="F178" i="17"/>
  <c r="G178" i="17" s="1"/>
  <c r="F179" i="17"/>
  <c r="G179" i="17" s="1"/>
  <c r="F180" i="17"/>
  <c r="G180" i="17" s="1"/>
  <c r="F35" i="16"/>
  <c r="F186" i="17"/>
  <c r="G186" i="17" s="1"/>
  <c r="F36" i="16"/>
  <c r="H36" i="16"/>
  <c r="J36" i="16"/>
  <c r="H37" i="16"/>
  <c r="J37" i="16"/>
  <c r="F38" i="16"/>
  <c r="F189" i="17"/>
  <c r="G189" i="17" s="1"/>
  <c r="F194" i="17"/>
  <c r="G194" i="17" s="1"/>
  <c r="F195" i="17"/>
  <c r="G195" i="17" s="1"/>
  <c r="F196" i="17"/>
  <c r="G196" i="17" s="1"/>
  <c r="F201" i="17"/>
  <c r="G201" i="17" s="1"/>
  <c r="I202" i="17" s="1"/>
  <c r="F206" i="17"/>
  <c r="G206" i="17" s="1"/>
  <c r="F207" i="17"/>
  <c r="G207" i="17" s="1"/>
  <c r="F208" i="17"/>
  <c r="G208" i="17" s="1"/>
  <c r="F213" i="17"/>
  <c r="G213" i="17" s="1"/>
  <c r="F214" i="17"/>
  <c r="G214" i="17" s="1"/>
  <c r="F40" i="16"/>
  <c r="F41" i="16"/>
  <c r="J41" i="16"/>
  <c r="F222" i="17"/>
  <c r="G222" i="17" s="1"/>
  <c r="F226" i="17"/>
  <c r="G226" i="17" s="1"/>
  <c r="F227" i="17"/>
  <c r="G227" i="17" s="1"/>
  <c r="F232" i="17"/>
  <c r="G232" i="17" s="1"/>
  <c r="F233" i="17"/>
  <c r="G233" i="17" s="1"/>
  <c r="F237" i="17"/>
  <c r="G237" i="17" s="1"/>
  <c r="G238" i="17" s="1"/>
  <c r="F241" i="17"/>
  <c r="G241" i="17" s="1"/>
  <c r="G242" i="17" s="1"/>
  <c r="F45" i="16"/>
  <c r="J45" i="16"/>
  <c r="F249" i="17"/>
  <c r="G249" i="17" s="1"/>
  <c r="G250" i="17" s="1"/>
  <c r="J20" i="1" l="1"/>
  <c r="K20" i="1" s="1"/>
  <c r="H46" i="16"/>
  <c r="F126" i="17"/>
  <c r="G126" i="17" s="1"/>
  <c r="F72" i="17"/>
  <c r="G72" i="17" s="1"/>
  <c r="J47" i="16"/>
  <c r="E47" i="16" s="1"/>
  <c r="F124" i="17"/>
  <c r="G124" i="17" s="1"/>
  <c r="F190" i="17"/>
  <c r="G190" i="17" s="1"/>
  <c r="F123" i="17"/>
  <c r="G123" i="17" s="1"/>
  <c r="F51" i="17"/>
  <c r="G51" i="17" s="1"/>
  <c r="I203" i="17"/>
  <c r="H187" i="17" s="1"/>
  <c r="I187" i="17" s="1"/>
  <c r="I375" i="17"/>
  <c r="F375" i="17"/>
  <c r="G375" i="17" s="1"/>
  <c r="F372" i="17"/>
  <c r="G372" i="17" s="1"/>
  <c r="I372" i="17"/>
  <c r="I373" i="17"/>
  <c r="F373" i="17"/>
  <c r="G373" i="17" s="1"/>
  <c r="I374" i="17"/>
  <c r="F374" i="17"/>
  <c r="G374" i="17" s="1"/>
  <c r="I127" i="17"/>
  <c r="F24" i="16" s="1"/>
  <c r="H154" i="17"/>
  <c r="I154" i="17" s="1"/>
  <c r="H63" i="17"/>
  <c r="I63" i="17" s="1"/>
  <c r="F67" i="17"/>
  <c r="G67" i="17" s="1"/>
  <c r="E36" i="16"/>
  <c r="E16" i="16"/>
  <c r="E13" i="16"/>
  <c r="E20" i="16"/>
  <c r="G45" i="16"/>
  <c r="F42" i="16"/>
  <c r="E30" i="16"/>
  <c r="H43" i="16"/>
  <c r="J43" i="16"/>
  <c r="F43" i="16"/>
  <c r="J42" i="16"/>
  <c r="H42" i="16"/>
  <c r="F39" i="16"/>
  <c r="F102" i="17"/>
  <c r="G102" i="17" s="1"/>
  <c r="G103" i="17" s="1"/>
  <c r="F84" i="17"/>
  <c r="G84" i="17" s="1"/>
  <c r="G85" i="17" s="1"/>
  <c r="F170" i="17"/>
  <c r="G170" i="17" s="1"/>
  <c r="G171" i="17" s="1"/>
  <c r="F202" i="17"/>
  <c r="G202" i="17" s="1"/>
  <c r="G203" i="17" s="1"/>
  <c r="F16" i="17"/>
  <c r="G16" i="17" s="1"/>
  <c r="G17" i="17" s="1"/>
  <c r="F14" i="1"/>
  <c r="G15" i="16"/>
  <c r="G10" i="16"/>
  <c r="G9" i="16"/>
  <c r="G8" i="16"/>
  <c r="G12" i="16"/>
  <c r="G40" i="16"/>
  <c r="F11" i="16"/>
  <c r="H14" i="1"/>
  <c r="F155" i="17"/>
  <c r="G155" i="17" s="1"/>
  <c r="H32" i="16"/>
  <c r="E32" i="16" s="1"/>
  <c r="F245" i="17"/>
  <c r="G245" i="17" s="1"/>
  <c r="G246" i="17" s="1"/>
  <c r="H45" i="16"/>
  <c r="E45" i="16" s="1"/>
  <c r="H5" i="16"/>
  <c r="E5" i="16" s="1"/>
  <c r="F5" i="17"/>
  <c r="G5" i="17" s="1"/>
  <c r="G35" i="16"/>
  <c r="G33" i="16"/>
  <c r="G19" i="16"/>
  <c r="G41" i="16"/>
  <c r="G38" i="16"/>
  <c r="G23" i="16"/>
  <c r="I6" i="16"/>
  <c r="G234" i="17"/>
  <c r="G29" i="16"/>
  <c r="G22" i="16"/>
  <c r="G6" i="16"/>
  <c r="G149" i="17"/>
  <c r="H17" i="1"/>
  <c r="J17" i="1"/>
  <c r="F16" i="1"/>
  <c r="H16" i="1"/>
  <c r="F17" i="1"/>
  <c r="J16" i="1"/>
  <c r="AA19" i="20"/>
  <c r="AA20" i="20"/>
  <c r="AA21" i="20"/>
  <c r="AA23" i="20"/>
  <c r="AA24" i="20"/>
  <c r="AA22" i="20"/>
  <c r="AA18" i="20"/>
  <c r="L20" i="1" l="1"/>
  <c r="M20" i="1" s="1"/>
  <c r="I376" i="17"/>
  <c r="F24" i="1" s="1"/>
  <c r="G24" i="1" s="1"/>
  <c r="I159" i="17"/>
  <c r="F63" i="17"/>
  <c r="G63" i="17" s="1"/>
  <c r="F154" i="17"/>
  <c r="G154" i="17" s="1"/>
  <c r="I191" i="17"/>
  <c r="F34" i="16" s="1"/>
  <c r="F37" i="16"/>
  <c r="E37" i="16" s="1"/>
  <c r="I67" i="17"/>
  <c r="E42" i="16"/>
  <c r="F44" i="16"/>
  <c r="J44" i="16"/>
  <c r="E43" i="16"/>
  <c r="F18" i="1"/>
  <c r="G18" i="1" s="1"/>
  <c r="H12" i="16"/>
  <c r="H8" i="16"/>
  <c r="H6" i="16"/>
  <c r="J18" i="1"/>
  <c r="K18" i="1" s="1"/>
  <c r="F15" i="1"/>
  <c r="G15" i="1" s="1"/>
  <c r="F9" i="1"/>
  <c r="G9" i="1" s="1"/>
  <c r="H9" i="16"/>
  <c r="H10" i="16"/>
  <c r="H44" i="16"/>
  <c r="H15" i="16"/>
  <c r="J6" i="16"/>
  <c r="F187" i="17"/>
  <c r="G187" i="17" s="1"/>
  <c r="G18" i="16"/>
  <c r="F31" i="16"/>
  <c r="E31" i="16" s="1"/>
  <c r="H40" i="16"/>
  <c r="F17" i="16"/>
  <c r="E17" i="16" s="1"/>
  <c r="H19" i="16"/>
  <c r="H22" i="16"/>
  <c r="H29" i="16"/>
  <c r="F122" i="17"/>
  <c r="G122" i="17" s="1"/>
  <c r="H35" i="16"/>
  <c r="H23" i="16"/>
  <c r="H38" i="16"/>
  <c r="H33" i="16"/>
  <c r="F9" i="16"/>
  <c r="F220" i="17"/>
  <c r="G220" i="17" s="1"/>
  <c r="H41" i="16"/>
  <c r="E41" i="16" s="1"/>
  <c r="F6" i="17"/>
  <c r="G6" i="17" s="1"/>
  <c r="G7" i="17" s="1"/>
  <c r="F6" i="16"/>
  <c r="I17" i="1"/>
  <c r="L17" i="1"/>
  <c r="M17" i="1" s="1"/>
  <c r="I16" i="1"/>
  <c r="K17" i="1"/>
  <c r="I14" i="1"/>
  <c r="L16" i="1"/>
  <c r="G14" i="1"/>
  <c r="G16" i="1"/>
  <c r="G17" i="1"/>
  <c r="K16" i="1"/>
  <c r="I73" i="17" l="1"/>
  <c r="F13" i="1"/>
  <c r="G13" i="1" s="1"/>
  <c r="F21" i="16"/>
  <c r="E21" i="16" s="1"/>
  <c r="E6" i="16"/>
  <c r="E44" i="16"/>
  <c r="H4" i="16"/>
  <c r="H18" i="1"/>
  <c r="F4" i="16"/>
  <c r="J4" i="16"/>
  <c r="H7" i="16"/>
  <c r="F28" i="16"/>
  <c r="H11" i="16"/>
  <c r="H18" i="16"/>
  <c r="H28" i="16"/>
  <c r="F90" i="17"/>
  <c r="G90" i="17" s="1"/>
  <c r="G91" i="17" s="1"/>
  <c r="H39" i="16"/>
  <c r="H34" i="16"/>
  <c r="M16" i="1"/>
  <c r="H7" i="1" l="1"/>
  <c r="I7" i="1" s="1"/>
  <c r="E4" i="16"/>
  <c r="H13" i="1"/>
  <c r="H15" i="1"/>
  <c r="I15" i="1" s="1"/>
  <c r="F7" i="1"/>
  <c r="H9" i="1"/>
  <c r="F12" i="1"/>
  <c r="G12" i="1" s="1"/>
  <c r="H12" i="1"/>
  <c r="H11" i="1"/>
  <c r="I11" i="1" s="1"/>
  <c r="H14" i="16"/>
  <c r="H8" i="1"/>
  <c r="I8" i="1" s="1"/>
  <c r="J7" i="1"/>
  <c r="K7" i="1" s="1"/>
  <c r="F11" i="1"/>
  <c r="G11" i="1" s="1"/>
  <c r="I18" i="1"/>
  <c r="L18" i="1"/>
  <c r="M18" i="1" s="1"/>
  <c r="F18" i="16"/>
  <c r="E18" i="16" s="1"/>
  <c r="F64" i="17"/>
  <c r="G64" i="17" s="1"/>
  <c r="I12" i="1" l="1"/>
  <c r="I9" i="1"/>
  <c r="H10" i="1"/>
  <c r="I10" i="1" s="1"/>
  <c r="G7" i="1"/>
  <c r="L7" i="1"/>
  <c r="M7" i="1" s="1"/>
  <c r="F14" i="16"/>
  <c r="I13" i="1"/>
  <c r="I6" i="1" l="1"/>
  <c r="U18" i="18" s="1"/>
  <c r="F10" i="1"/>
  <c r="H3" i="16" l="1"/>
  <c r="G10" i="1"/>
  <c r="AA35" i="20"/>
  <c r="AA34" i="20"/>
  <c r="AA33" i="20"/>
  <c r="H702" i="20" l="1"/>
  <c r="AA36" i="20" l="1"/>
  <c r="W14" i="20" s="1"/>
  <c r="I14" i="20" s="1"/>
  <c r="L209" i="17" l="1"/>
  <c r="L97" i="17"/>
  <c r="L197" i="17"/>
  <c r="L79" i="17"/>
  <c r="L116" i="17"/>
  <c r="L57" i="17"/>
  <c r="L215" i="17"/>
  <c r="L109" i="17"/>
  <c r="L181" i="17"/>
  <c r="L165" i="17"/>
  <c r="L228" i="17"/>
  <c r="H45" i="17"/>
  <c r="H42" i="17"/>
  <c r="L29" i="17"/>
  <c r="H43" i="17"/>
  <c r="L140" i="17"/>
  <c r="L35" i="17"/>
  <c r="L134" i="17"/>
  <c r="L139" i="17"/>
  <c r="L34" i="17"/>
  <c r="H44" i="17"/>
  <c r="I293" i="17" l="1"/>
  <c r="F293" i="17"/>
  <c r="G293" i="17" s="1"/>
  <c r="M139" i="17"/>
  <c r="F139" i="17"/>
  <c r="G139" i="17" s="1"/>
  <c r="M383" i="17"/>
  <c r="M384" i="17" s="1"/>
  <c r="F383" i="17"/>
  <c r="G383" i="17" s="1"/>
  <c r="G384" i="17" s="1"/>
  <c r="M328" i="17"/>
  <c r="F328" i="17"/>
  <c r="G328" i="17" s="1"/>
  <c r="G329" i="17" s="1"/>
  <c r="F346" i="17"/>
  <c r="G346" i="17" s="1"/>
  <c r="G347" i="17" s="1"/>
  <c r="M346" i="17"/>
  <c r="M347" i="17" s="1"/>
  <c r="I62" i="16" s="1"/>
  <c r="F358" i="17"/>
  <c r="G358" i="17" s="1"/>
  <c r="G359" i="17" s="1"/>
  <c r="M358" i="17"/>
  <c r="M359" i="17" s="1"/>
  <c r="F365" i="17"/>
  <c r="G365" i="17" s="1"/>
  <c r="G366" i="17" s="1"/>
  <c r="M365" i="17"/>
  <c r="M366" i="17" s="1"/>
  <c r="I66" i="16" s="1"/>
  <c r="M34" i="17"/>
  <c r="F34" i="17"/>
  <c r="G34" i="17" s="1"/>
  <c r="M388" i="17"/>
  <c r="F388" i="17"/>
  <c r="G388" i="17" s="1"/>
  <c r="M284" i="17"/>
  <c r="F284" i="17"/>
  <c r="G284" i="17" s="1"/>
  <c r="M414" i="17"/>
  <c r="M415" i="17" s="1"/>
  <c r="I68" i="16" s="1"/>
  <c r="F414" i="17"/>
  <c r="G414" i="17" s="1"/>
  <c r="G415" i="17" s="1"/>
  <c r="M29" i="17"/>
  <c r="M30" i="17" s="1"/>
  <c r="L20" i="17" s="1"/>
  <c r="F29" i="17"/>
  <c r="G29" i="17" s="1"/>
  <c r="G30" i="17" s="1"/>
  <c r="M430" i="17"/>
  <c r="M431" i="17" s="1"/>
  <c r="I72" i="16" s="1"/>
  <c r="F430" i="17"/>
  <c r="G430" i="17" s="1"/>
  <c r="G431" i="17" s="1"/>
  <c r="M57" i="17"/>
  <c r="M58" i="17" s="1"/>
  <c r="L49" i="17" s="1"/>
  <c r="F57" i="17"/>
  <c r="G57" i="17" s="1"/>
  <c r="G58" i="17" s="1"/>
  <c r="M446" i="17"/>
  <c r="M447" i="17" s="1"/>
  <c r="I74" i="16" s="1"/>
  <c r="F446" i="17"/>
  <c r="G446" i="17" s="1"/>
  <c r="G447" i="17" s="1"/>
  <c r="M79" i="17"/>
  <c r="M80" i="17" s="1"/>
  <c r="L61" i="17" s="1"/>
  <c r="F79" i="17"/>
  <c r="G79" i="17" s="1"/>
  <c r="G80" i="17" s="1"/>
  <c r="F458" i="17"/>
  <c r="G458" i="17" s="1"/>
  <c r="G459" i="17" s="1"/>
  <c r="M458" i="17"/>
  <c r="M459" i="17" s="1"/>
  <c r="I77" i="16" s="1"/>
  <c r="I42" i="17"/>
  <c r="F42" i="17"/>
  <c r="G42" i="17" s="1"/>
  <c r="M134" i="17"/>
  <c r="M135" i="17" s="1"/>
  <c r="F134" i="17"/>
  <c r="G134" i="17" s="1"/>
  <c r="G135" i="17" s="1"/>
  <c r="M140" i="17"/>
  <c r="F140" i="17"/>
  <c r="G140" i="17" s="1"/>
  <c r="I43" i="17"/>
  <c r="F43" i="17"/>
  <c r="G43" i="17" s="1"/>
  <c r="M181" i="17"/>
  <c r="M182" i="17" s="1"/>
  <c r="L156" i="17" s="1"/>
  <c r="F181" i="17"/>
  <c r="G181" i="17" s="1"/>
  <c r="G182" i="17" s="1"/>
  <c r="M97" i="17"/>
  <c r="M98" i="17" s="1"/>
  <c r="L65" i="17" s="1"/>
  <c r="F97" i="17"/>
  <c r="G97" i="17" s="1"/>
  <c r="G98" i="17" s="1"/>
  <c r="F464" i="17"/>
  <c r="G464" i="17" s="1"/>
  <c r="G465" i="17" s="1"/>
  <c r="M464" i="17"/>
  <c r="M465" i="17" s="1"/>
  <c r="J27" i="1" s="1"/>
  <c r="M109" i="17"/>
  <c r="F109" i="17"/>
  <c r="G109" i="17" s="1"/>
  <c r="G110" i="17" s="1"/>
  <c r="M116" i="17"/>
  <c r="F116" i="17"/>
  <c r="G116" i="17" s="1"/>
  <c r="G117" i="17" s="1"/>
  <c r="M197" i="17"/>
  <c r="F197" i="17"/>
  <c r="G197" i="17" s="1"/>
  <c r="G198" i="17" s="1"/>
  <c r="I291" i="17"/>
  <c r="F291" i="17"/>
  <c r="G291" i="17" s="1"/>
  <c r="I45" i="17"/>
  <c r="F45" i="17"/>
  <c r="G45" i="17" s="1"/>
  <c r="I44" i="17"/>
  <c r="F44" i="17"/>
  <c r="G44" i="17" s="1"/>
  <c r="M283" i="17"/>
  <c r="F283" i="17"/>
  <c r="G283" i="17" s="1"/>
  <c r="F477" i="17"/>
  <c r="G477" i="17" s="1"/>
  <c r="G478" i="17" s="1"/>
  <c r="M477" i="17"/>
  <c r="M478" i="17" s="1"/>
  <c r="I79" i="16" s="1"/>
  <c r="M228" i="17"/>
  <c r="F228" i="17"/>
  <c r="G228" i="17" s="1"/>
  <c r="G229" i="17" s="1"/>
  <c r="M35" i="17"/>
  <c r="F35" i="17"/>
  <c r="G35" i="17" s="1"/>
  <c r="M389" i="17"/>
  <c r="F389" i="17"/>
  <c r="G389" i="17" s="1"/>
  <c r="F292" i="17"/>
  <c r="G292" i="17" s="1"/>
  <c r="I292" i="17"/>
  <c r="M165" i="17"/>
  <c r="M166" i="17" s="1"/>
  <c r="L152" i="17" s="1"/>
  <c r="F165" i="17"/>
  <c r="G165" i="17" s="1"/>
  <c r="G166" i="17" s="1"/>
  <c r="M209" i="17"/>
  <c r="M210" i="17" s="1"/>
  <c r="L188" i="17" s="1"/>
  <c r="F209" i="17"/>
  <c r="G209" i="17" s="1"/>
  <c r="G210" i="17" s="1"/>
  <c r="M215" i="17"/>
  <c r="M216" i="17" s="1"/>
  <c r="J14" i="1" s="1"/>
  <c r="F215" i="17"/>
  <c r="G215" i="17" s="1"/>
  <c r="G216" i="17" s="1"/>
  <c r="F278" i="17"/>
  <c r="G278" i="17" s="1"/>
  <c r="G279" i="17" s="1"/>
  <c r="M278" i="17"/>
  <c r="M279" i="17" s="1"/>
  <c r="I51" i="16" s="1"/>
  <c r="M306" i="17"/>
  <c r="F306" i="17"/>
  <c r="G306" i="17" s="1"/>
  <c r="G307" i="17" s="1"/>
  <c r="I294" i="17"/>
  <c r="F294" i="17"/>
  <c r="G294" i="17" s="1"/>
  <c r="I65" i="16" l="1"/>
  <c r="G286" i="17"/>
  <c r="M286" i="17"/>
  <c r="I52" i="16" s="1"/>
  <c r="L120" i="17"/>
  <c r="M110" i="17"/>
  <c r="L68" i="17" s="1"/>
  <c r="E63" i="16"/>
  <c r="M307" i="17"/>
  <c r="I55" i="16" s="1"/>
  <c r="M329" i="17"/>
  <c r="I58" i="16" s="1"/>
  <c r="M229" i="17"/>
  <c r="M198" i="17"/>
  <c r="E70" i="16"/>
  <c r="M117" i="17"/>
  <c r="L69" i="17" s="1"/>
  <c r="M69" i="17" s="1"/>
  <c r="J23" i="16" s="1"/>
  <c r="E23" i="16" s="1"/>
  <c r="K27" i="1"/>
  <c r="L27" i="1"/>
  <c r="M27" i="1" s="1"/>
  <c r="M437" i="17"/>
  <c r="J77" i="16" s="1"/>
  <c r="E77" i="16" s="1"/>
  <c r="F437" i="17"/>
  <c r="G437" i="17" s="1"/>
  <c r="G391" i="17"/>
  <c r="G37" i="17"/>
  <c r="M318" i="17"/>
  <c r="J66" i="16" s="1"/>
  <c r="E66" i="16" s="1"/>
  <c r="F318" i="17"/>
  <c r="G318" i="17" s="1"/>
  <c r="M314" i="17"/>
  <c r="J62" i="16" s="1"/>
  <c r="E62" i="16" s="1"/>
  <c r="F314" i="17"/>
  <c r="G314" i="17" s="1"/>
  <c r="G142" i="17"/>
  <c r="F298" i="17"/>
  <c r="G298" i="17" s="1"/>
  <c r="G301" i="17" s="1"/>
  <c r="K14" i="1"/>
  <c r="L14" i="1"/>
  <c r="M14" i="1" s="1"/>
  <c r="M152" i="17"/>
  <c r="I29" i="16"/>
  <c r="F152" i="17"/>
  <c r="G152" i="17" s="1"/>
  <c r="M156" i="17"/>
  <c r="J33" i="16" s="1"/>
  <c r="E33" i="16" s="1"/>
  <c r="I33" i="16"/>
  <c r="F156" i="17"/>
  <c r="G156" i="17" s="1"/>
  <c r="M434" i="17"/>
  <c r="J74" i="16" s="1"/>
  <c r="E74" i="16" s="1"/>
  <c r="F434" i="17"/>
  <c r="G434" i="17" s="1"/>
  <c r="M405" i="17"/>
  <c r="J72" i="16" s="1"/>
  <c r="E72" i="16" s="1"/>
  <c r="F405" i="17"/>
  <c r="G405" i="17" s="1"/>
  <c r="M401" i="17"/>
  <c r="J68" i="16" s="1"/>
  <c r="E68" i="16" s="1"/>
  <c r="F401" i="17"/>
  <c r="G401" i="17" s="1"/>
  <c r="M391" i="17"/>
  <c r="M37" i="17"/>
  <c r="L21" i="17" s="1"/>
  <c r="M369" i="17"/>
  <c r="F369" i="17"/>
  <c r="G369" i="17" s="1"/>
  <c r="M142" i="17"/>
  <c r="L121" i="17" s="1"/>
  <c r="J26" i="16" s="1"/>
  <c r="E26" i="16" s="1"/>
  <c r="M269" i="17"/>
  <c r="J51" i="16" s="1"/>
  <c r="E51" i="16" s="1"/>
  <c r="F269" i="17"/>
  <c r="G269" i="17" s="1"/>
  <c r="M468" i="17"/>
  <c r="F468" i="17"/>
  <c r="G468" i="17" s="1"/>
  <c r="G472" i="17" s="1"/>
  <c r="G295" i="17"/>
  <c r="G46" i="17"/>
  <c r="M188" i="17"/>
  <c r="J38" i="16" s="1"/>
  <c r="E38" i="16" s="1"/>
  <c r="I38" i="16"/>
  <c r="F188" i="17"/>
  <c r="G188" i="17" s="1"/>
  <c r="I295" i="17"/>
  <c r="M65" i="17"/>
  <c r="I19" i="16"/>
  <c r="F65" i="17"/>
  <c r="G65" i="17" s="1"/>
  <c r="I46" i="17"/>
  <c r="H22" i="17" s="1"/>
  <c r="M61" i="17"/>
  <c r="I15" i="16"/>
  <c r="F61" i="17"/>
  <c r="G61" i="17" s="1"/>
  <c r="M49" i="17"/>
  <c r="E49" i="16" s="1"/>
  <c r="I12" i="16"/>
  <c r="F49" i="17"/>
  <c r="G49" i="17" s="1"/>
  <c r="G52" i="17" s="1"/>
  <c r="M20" i="17"/>
  <c r="I8" i="16"/>
  <c r="F20" i="17"/>
  <c r="G20" i="17" s="1"/>
  <c r="M120" i="17" l="1"/>
  <c r="J25" i="16"/>
  <c r="E25" i="16" s="1"/>
  <c r="F317" i="17"/>
  <c r="G317" i="17" s="1"/>
  <c r="M317" i="17"/>
  <c r="J65" i="16" s="1"/>
  <c r="E65" i="16" s="1"/>
  <c r="M270" i="17"/>
  <c r="J52" i="16" s="1"/>
  <c r="E52" i="16" s="1"/>
  <c r="F120" i="17"/>
  <c r="G120" i="17" s="1"/>
  <c r="F270" i="17"/>
  <c r="G270" i="17" s="1"/>
  <c r="F310" i="17"/>
  <c r="G310" i="17" s="1"/>
  <c r="M310" i="17"/>
  <c r="J58" i="16" s="1"/>
  <c r="E58" i="16" s="1"/>
  <c r="M298" i="17"/>
  <c r="M472" i="17"/>
  <c r="J79" i="16"/>
  <c r="E79" i="16" s="1"/>
  <c r="L219" i="17"/>
  <c r="E75" i="16"/>
  <c r="L185" i="17"/>
  <c r="E71" i="16"/>
  <c r="F69" i="17"/>
  <c r="G69" i="17" s="1"/>
  <c r="I23" i="16"/>
  <c r="E64" i="16"/>
  <c r="G159" i="17"/>
  <c r="I22" i="17"/>
  <c r="F22" i="17"/>
  <c r="G22" i="17" s="1"/>
  <c r="J15" i="16"/>
  <c r="E15" i="16" s="1"/>
  <c r="J19" i="16"/>
  <c r="E19" i="16" s="1"/>
  <c r="M52" i="17"/>
  <c r="J12" i="16"/>
  <c r="E12" i="16" s="1"/>
  <c r="J8" i="16"/>
  <c r="E8" i="16" s="1"/>
  <c r="M21" i="17"/>
  <c r="J9" i="16" s="1"/>
  <c r="E9" i="16" s="1"/>
  <c r="I9" i="16"/>
  <c r="F21" i="17"/>
  <c r="G21" i="17" s="1"/>
  <c r="G408" i="17"/>
  <c r="G440" i="17"/>
  <c r="M159" i="17"/>
  <c r="J29" i="16"/>
  <c r="E29" i="16" s="1"/>
  <c r="F271" i="17"/>
  <c r="G271" i="17" s="1"/>
  <c r="I271" i="17"/>
  <c r="F53" i="16" s="1"/>
  <c r="E53" i="16" s="1"/>
  <c r="M121" i="17"/>
  <c r="M127" i="17" s="1"/>
  <c r="F121" i="17"/>
  <c r="G121" i="17" s="1"/>
  <c r="M370" i="17"/>
  <c r="M376" i="17" s="1"/>
  <c r="J24" i="1" s="1"/>
  <c r="F370" i="17"/>
  <c r="G370" i="17" s="1"/>
  <c r="G376" i="17" s="1"/>
  <c r="M408" i="17"/>
  <c r="M440" i="17"/>
  <c r="J11" i="1" l="1"/>
  <c r="L11" i="1" s="1"/>
  <c r="M11" i="1" s="1"/>
  <c r="J24" i="16"/>
  <c r="E24" i="16" s="1"/>
  <c r="G322" i="17"/>
  <c r="G127" i="17"/>
  <c r="M273" i="17"/>
  <c r="J50" i="16" s="1"/>
  <c r="M322" i="17"/>
  <c r="G273" i="17"/>
  <c r="J25" i="1"/>
  <c r="L25" i="1" s="1"/>
  <c r="M25" i="1" s="1"/>
  <c r="J67" i="16"/>
  <c r="E67" i="16" s="1"/>
  <c r="J28" i="1"/>
  <c r="J78" i="16"/>
  <c r="E78" i="16" s="1"/>
  <c r="M301" i="17"/>
  <c r="J55" i="16"/>
  <c r="E55" i="16" s="1"/>
  <c r="J26" i="1"/>
  <c r="L26" i="1" s="1"/>
  <c r="M26" i="1" s="1"/>
  <c r="J73" i="16"/>
  <c r="E73" i="16" s="1"/>
  <c r="F68" i="17"/>
  <c r="G68" i="17" s="1"/>
  <c r="G73" i="17" s="1"/>
  <c r="M68" i="17"/>
  <c r="I22" i="16"/>
  <c r="F185" i="17"/>
  <c r="G185" i="17" s="1"/>
  <c r="G191" i="17" s="1"/>
  <c r="I35" i="16"/>
  <c r="M185" i="17"/>
  <c r="I273" i="17"/>
  <c r="F50" i="16" s="1"/>
  <c r="I40" i="16"/>
  <c r="M219" i="17"/>
  <c r="F219" i="17"/>
  <c r="G219" i="17" s="1"/>
  <c r="G223" i="17" s="1"/>
  <c r="G24" i="17"/>
  <c r="K24" i="1"/>
  <c r="L24" i="1"/>
  <c r="M24" i="1" s="1"/>
  <c r="J11" i="16"/>
  <c r="E11" i="16" s="1"/>
  <c r="J9" i="1"/>
  <c r="I24" i="17"/>
  <c r="F10" i="16"/>
  <c r="E10" i="16" s="1"/>
  <c r="J28" i="16"/>
  <c r="E28" i="16" s="1"/>
  <c r="J12" i="1"/>
  <c r="M24" i="17"/>
  <c r="K11" i="1" l="1"/>
  <c r="J57" i="16"/>
  <c r="E57" i="16" s="1"/>
  <c r="J23" i="1"/>
  <c r="K23" i="1" s="1"/>
  <c r="E50" i="16"/>
  <c r="J21" i="1"/>
  <c r="K21" i="1" s="1"/>
  <c r="K25" i="1"/>
  <c r="K26" i="1"/>
  <c r="J22" i="1"/>
  <c r="J54" i="16"/>
  <c r="E54" i="16" s="1"/>
  <c r="K28" i="1"/>
  <c r="L28" i="1"/>
  <c r="M28" i="1" s="1"/>
  <c r="M223" i="17"/>
  <c r="J40" i="16"/>
  <c r="E40" i="16" s="1"/>
  <c r="J22" i="16"/>
  <c r="E22" i="16" s="1"/>
  <c r="M73" i="17"/>
  <c r="F21" i="1"/>
  <c r="M191" i="17"/>
  <c r="J35" i="16"/>
  <c r="E35" i="16" s="1"/>
  <c r="K12" i="1"/>
  <c r="L12" i="1"/>
  <c r="M12" i="1" s="1"/>
  <c r="K9" i="1"/>
  <c r="L9" i="1"/>
  <c r="M9" i="1" s="1"/>
  <c r="F7" i="16"/>
  <c r="F8" i="1"/>
  <c r="J7" i="16"/>
  <c r="J8" i="1"/>
  <c r="K8" i="1" s="1"/>
  <c r="L23" i="1" l="1"/>
  <c r="M23" i="1" s="1"/>
  <c r="L22" i="1"/>
  <c r="M22" i="1" s="1"/>
  <c r="K22" i="1"/>
  <c r="K19" i="1" s="1"/>
  <c r="J34" i="16"/>
  <c r="E34" i="16" s="1"/>
  <c r="J13" i="1"/>
  <c r="G21" i="1"/>
  <c r="G19" i="1" s="1"/>
  <c r="P19" i="18" s="1"/>
  <c r="L21" i="1"/>
  <c r="M21" i="1" s="1"/>
  <c r="J10" i="1"/>
  <c r="J14" i="16"/>
  <c r="E14" i="16" s="1"/>
  <c r="J39" i="16"/>
  <c r="E39" i="16" s="1"/>
  <c r="J15" i="1"/>
  <c r="E7" i="16"/>
  <c r="G8" i="1"/>
  <c r="G6" i="1" s="1"/>
  <c r="P18" i="18" s="1"/>
  <c r="L8" i="1"/>
  <c r="M8" i="1" s="1"/>
  <c r="J46" i="16" l="1"/>
  <c r="Z19" i="18"/>
  <c r="AE19" i="18" s="1"/>
  <c r="M19" i="1"/>
  <c r="F46" i="16"/>
  <c r="K15" i="1"/>
  <c r="L15" i="1"/>
  <c r="M15" i="1" s="1"/>
  <c r="K10" i="1"/>
  <c r="L10" i="1"/>
  <c r="M10" i="1" s="1"/>
  <c r="K13" i="1"/>
  <c r="L13" i="1"/>
  <c r="M13" i="1" s="1"/>
  <c r="F3" i="16"/>
  <c r="E46" i="16" l="1"/>
  <c r="K6" i="1"/>
  <c r="Z18" i="18" s="1"/>
  <c r="AE18" i="18" s="1"/>
  <c r="AJ19" i="18"/>
  <c r="J3" i="16" l="1"/>
  <c r="E3" i="16" s="1"/>
  <c r="M6" i="1"/>
  <c r="AJ18" i="18"/>
  <c r="AJ32" i="18" l="1"/>
  <c r="AB14" i="18" l="1"/>
  <c r="I14" i="18" s="1"/>
  <c r="A9" i="17"/>
  <c r="N5" i="17" l="1"/>
  <c r="A13" i="17"/>
  <c r="N6" i="17" l="1"/>
  <c r="A19" i="17"/>
  <c r="A26" i="17" s="1"/>
  <c r="A32" i="17" l="1"/>
  <c r="N20" i="17"/>
  <c r="N21" i="17" l="1"/>
  <c r="A39" i="17"/>
  <c r="N22" i="17" l="1"/>
  <c r="A48" i="17"/>
  <c r="A54" i="17" s="1"/>
  <c r="N49" i="17" l="1"/>
  <c r="A60" i="17"/>
  <c r="A75" i="17" s="1"/>
  <c r="N61" i="17" l="1"/>
  <c r="A82" i="17"/>
  <c r="A87" i="17" l="1"/>
  <c r="N63" i="17"/>
  <c r="A93" i="17" l="1"/>
  <c r="N64" i="17"/>
  <c r="A100" i="17" l="1"/>
  <c r="N65" i="17"/>
  <c r="A105" i="17" l="1"/>
  <c r="N67" i="17"/>
  <c r="A112" i="17" l="1"/>
  <c r="N68" i="17"/>
  <c r="A119" i="17" l="1"/>
  <c r="A129" i="17" s="1"/>
  <c r="N69" i="17"/>
  <c r="N120" i="17" l="1"/>
  <c r="A137" i="17"/>
  <c r="N121" i="17" l="1"/>
  <c r="A144" i="17"/>
  <c r="A151" i="17" l="1"/>
  <c r="A161" i="17" s="1"/>
  <c r="N122" i="17"/>
  <c r="A168" i="17" l="1"/>
  <c r="N152" i="17"/>
  <c r="A173" i="17" l="1"/>
  <c r="N154" i="17"/>
  <c r="A177" i="17" l="1"/>
  <c r="N155" i="17"/>
  <c r="A184" i="17" l="1"/>
  <c r="A193" i="17" s="1"/>
  <c r="N156" i="17"/>
  <c r="A200" i="17" l="1"/>
  <c r="N185" i="17"/>
  <c r="A205" i="17" l="1"/>
  <c r="N187" i="17"/>
  <c r="N188" i="17" l="1"/>
  <c r="A212" i="17"/>
  <c r="A218" i="17" s="1"/>
  <c r="A225" i="17" s="1"/>
  <c r="A231" i="17" l="1"/>
  <c r="N219" i="17"/>
  <c r="A236" i="17" l="1"/>
  <c r="A240" i="17" s="1"/>
  <c r="A244" i="17" s="1"/>
  <c r="A248" i="17" s="1"/>
  <c r="N220" i="17"/>
  <c r="A253" i="17" l="1"/>
  <c r="A258" i="17" s="1"/>
  <c r="N245" i="17"/>
  <c r="N254" i="17" l="1"/>
  <c r="A262" i="17"/>
  <c r="A268" i="17" l="1"/>
  <c r="A275" i="17" s="1"/>
  <c r="N255" i="17"/>
  <c r="N269" i="17" l="1"/>
  <c r="A281" i="17"/>
  <c r="A288" i="17" l="1"/>
  <c r="N270" i="17"/>
  <c r="A297" i="17" l="1"/>
  <c r="A303" i="17" s="1"/>
  <c r="N271" i="17"/>
  <c r="A309" i="17" l="1"/>
  <c r="A324" i="17" s="1"/>
  <c r="N298" i="17"/>
  <c r="N310" i="17" l="1"/>
  <c r="A331" i="17"/>
  <c r="A336" i="17" l="1"/>
  <c r="N312" i="17"/>
  <c r="N313" i="17" l="1"/>
  <c r="A342" i="17"/>
  <c r="A349" i="17" l="1"/>
  <c r="N314" i="17"/>
  <c r="N316" i="17" l="1"/>
  <c r="A354" i="17"/>
  <c r="A361" i="17" l="1"/>
  <c r="N317" i="17"/>
  <c r="N318" i="17" l="1"/>
  <c r="A368" i="17"/>
  <c r="A378" i="17" s="1"/>
  <c r="N369" i="17" l="1"/>
  <c r="A386" i="17"/>
  <c r="A393" i="17" l="1"/>
  <c r="N370" i="17"/>
  <c r="A400" i="17" l="1"/>
  <c r="A410" i="17" s="1"/>
  <c r="N371" i="17"/>
  <c r="A417" i="17" l="1"/>
  <c r="N401" i="17"/>
  <c r="A422" i="17" l="1"/>
  <c r="N403" i="17"/>
  <c r="N404" i="17" l="1"/>
  <c r="A426" i="17"/>
  <c r="A433" i="17" l="1"/>
  <c r="A442" i="17" s="1"/>
  <c r="N405" i="17"/>
  <c r="A449" i="17" l="1"/>
  <c r="N434" i="17"/>
  <c r="N436" i="17" l="1"/>
  <c r="A454" i="17"/>
  <c r="A461" i="17" l="1"/>
  <c r="A467" i="17" s="1"/>
  <c r="A474" i="17" s="1"/>
  <c r="N437" i="17"/>
  <c r="N468" i="17" l="1"/>
  <c r="A480" i="17"/>
  <c r="N469" i="17" l="1"/>
  <c r="A485" i="17"/>
  <c r="A489" i="17" s="1"/>
  <c r="A493" i="17" s="1"/>
  <c r="A497" i="17" s="1"/>
  <c r="N494" i="17" l="1"/>
</calcChain>
</file>

<file path=xl/sharedStrings.xml><?xml version="1.0" encoding="utf-8"?>
<sst xmlns="http://schemas.openxmlformats.org/spreadsheetml/2006/main" count="1604" uniqueCount="534">
  <si>
    <t>공사비 내역서 제출 양식</t>
    <phoneticPr fontId="1" type="noConversion"/>
  </si>
  <si>
    <t>공종명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</si>
  <si>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</si>
  <si>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</si>
  <si>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</si>
  <si>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</si>
  <si>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</si>
  <si>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</si>
  <si>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</si>
  <si>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</si>
  <si>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</si>
  <si>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</si>
  <si>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</si>
  <si>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</si>
  <si>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</si>
  <si>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</si>
  <si>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t>nr</t>
  </si>
  <si>
    <t/>
  </si>
  <si>
    <t>일위대가_호표</t>
  </si>
  <si>
    <t>자재</t>
  </si>
  <si>
    <t>노임</t>
  </si>
  <si>
    <t>경비</t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</si>
  <si>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</si>
  <si>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</si>
  <si>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</si>
  <si>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</si>
  <si>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</si>
  <si>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</si>
  <si>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</si>
  <si>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</si>
  <si>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</si>
  <si>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</si>
  <si>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</si>
  <si>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</si>
  <si>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</si>
  <si>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</si>
  <si>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</si>
  <si>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</si>
  <si>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</si>
  <si>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</si>
  <si>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</si>
  <si>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</si>
  <si>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</si>
  <si>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</si>
  <si>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공종</t>
    <phoneticPr fontId="1" type="noConversion"/>
  </si>
  <si>
    <t>산출근거</t>
    <phoneticPr fontId="1" type="noConversion"/>
  </si>
  <si>
    <t>호  표</t>
    <phoneticPr fontId="1" type="noConversion"/>
  </si>
  <si>
    <t>바탕처리(강관제)</t>
  </si>
  <si>
    <t>연계)기술내용</t>
  </si>
  <si>
    <t>부단수 할정자관 부설 및 접합(강관제)</t>
  </si>
  <si>
    <t>샌드위치 밸브 부설 및 접합</t>
  </si>
  <si>
    <t>부단수천공 분기점 분기/철거</t>
  </si>
  <si>
    <t>신기술)기술내용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</si>
  <si>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</si>
  <si>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</si>
  <si>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</si>
  <si>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</si>
  <si>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</si>
  <si>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</si>
  <si>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</si>
  <si>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</si>
  <si>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140-81-34127</t>
    <phoneticPr fontId="10" type="noConversion"/>
  </si>
  <si>
    <t>(주)대호스토퍼</t>
    <phoneticPr fontId="10" type="noConversion"/>
  </si>
  <si>
    <t>대표</t>
    <phoneticPr fontId="10" type="noConversion"/>
  </si>
  <si>
    <t>연  락  처</t>
    <phoneticPr fontId="10" type="noConversion"/>
  </si>
  <si>
    <t>수량</t>
    <phoneticPr fontId="10" type="noConversion"/>
  </si>
  <si>
    <t>비고</t>
    <phoneticPr fontId="10" type="noConversion"/>
  </si>
  <si>
    <t>부단수 차단</t>
    <phoneticPr fontId="10" type="noConversion"/>
  </si>
  <si>
    <t>강관 도복장 제거</t>
  </si>
  <si>
    <t>표면정리</t>
  </si>
  <si>
    <t>보통인부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</si>
  <si>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</si>
  <si>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</si>
  <si>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</si>
  <si>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</si>
  <si>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</si>
  <si>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</si>
  <si>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</si>
  <si>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</si>
  <si>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</si>
  <si>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</si>
  <si>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</si>
  <si>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</si>
  <si>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매스틱</t>
  </si>
  <si>
    <t>안쪽층테이프</t>
  </si>
  <si>
    <t>바깥층테이프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</si>
  <si>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</si>
  <si>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</si>
  <si>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</si>
  <si>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</si>
  <si>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</si>
  <si>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</si>
  <si>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</si>
  <si>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</si>
  <si>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</si>
  <si>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</si>
  <si>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</si>
  <si>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일반기계운전사</t>
  </si>
  <si>
    <t>주연료</t>
  </si>
  <si>
    <t>잡재료</t>
  </si>
  <si>
    <t>고급품질관리원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</si>
  <si>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</si>
  <si>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</si>
  <si>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</si>
  <si>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</si>
  <si>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</si>
  <si>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</si>
  <si>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</si>
  <si>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</si>
  <si>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</si>
  <si>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플러깅장비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</si>
  <si>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</si>
  <si>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</si>
  <si>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</si>
  <si>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</si>
  <si>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</si>
  <si>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</si>
  <si>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</si>
  <si>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</si>
  <si>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</si>
  <si>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</si>
  <si>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</si>
  <si>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</si>
  <si>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고급기술자</t>
  </si>
  <si>
    <t>일위대가_목록</t>
    <phoneticPr fontId="1" type="noConversion"/>
  </si>
  <si>
    <t>호  표</t>
    <phoneticPr fontId="1" type="noConversion"/>
  </si>
  <si>
    <t>단위</t>
    <phoneticPr fontId="1" type="noConversion"/>
  </si>
  <si>
    <t>합계</t>
    <phoneticPr fontId="1" type="noConversion"/>
  </si>
  <si>
    <t>노무비</t>
    <phoneticPr fontId="1" type="noConversion"/>
  </si>
  <si>
    <t>경  비</t>
    <phoneticPr fontId="1" type="noConversion"/>
  </si>
  <si>
    <t>비 고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</si>
  <si>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</si>
  <si>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</si>
  <si>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</si>
  <si>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단    가</t>
    <phoneticPr fontId="1" type="noConversion"/>
  </si>
  <si>
    <t>비 고</t>
    <phoneticPr fontId="1" type="noConversion"/>
  </si>
  <si>
    <t>방수공</t>
  </si>
  <si>
    <t>플랜트기계설치공</t>
  </si>
  <si>
    <t>플랜트배관공</t>
  </si>
  <si>
    <t>플랜트용접공</t>
  </si>
  <si>
    <t>부단수 차단(강관제)</t>
    <phoneticPr fontId="1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</si>
  <si>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</si>
  <si>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</si>
  <si>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</si>
  <si>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</si>
  <si>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</si>
  <si>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</si>
  <si>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이 영 호</t>
    <phoneticPr fontId="10" type="noConversion"/>
  </si>
  <si>
    <t>(인)</t>
    <phoneticPr fontId="10" type="noConversion"/>
  </si>
  <si>
    <t>소  재  지</t>
    <phoneticPr fontId="10" type="noConversion"/>
  </si>
  <si>
    <t>담  당  자</t>
    <phoneticPr fontId="10" type="noConversion"/>
  </si>
  <si>
    <t>귀중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</si>
  <si>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</si>
  <si>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</si>
  <si>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</si>
  <si>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</si>
  <si>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</si>
  <si>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</si>
  <si>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</si>
  <si>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</si>
  <si>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</si>
  <si>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</si>
  <si>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</si>
  <si>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</si>
  <si>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</si>
  <si>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</si>
  <si>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</si>
  <si>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</si>
  <si>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</si>
  <si>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</si>
  <si>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</si>
  <si>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</si>
  <si>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</si>
  <si>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</si>
  <si>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아래와 같이 견적을 제출합니다.</t>
    <phoneticPr fontId="10" type="noConversion"/>
  </si>
  <si>
    <t>품       명</t>
    <phoneticPr fontId="10" type="noConversion"/>
  </si>
  <si>
    <t>규       격</t>
    <phoneticPr fontId="10" type="noConversion"/>
  </si>
  <si>
    <t>단
위</t>
    <phoneticPr fontId="10" type="noConversion"/>
  </si>
  <si>
    <t>재 료 비</t>
    <phoneticPr fontId="10" type="noConversion"/>
  </si>
  <si>
    <t>노 무 비</t>
    <phoneticPr fontId="10" type="noConversion"/>
  </si>
  <si>
    <t>경       비</t>
    <phoneticPr fontId="10" type="noConversion"/>
  </si>
  <si>
    <t>소       계</t>
    <phoneticPr fontId="10" type="noConversion"/>
  </si>
  <si>
    <t>금       액</t>
    <phoneticPr fontId="10" type="noConversion"/>
  </si>
  <si>
    <t>EA</t>
    <phoneticPr fontId="10" type="noConversion"/>
  </si>
  <si>
    <t>합                계(TOTAL)</t>
    <phoneticPr fontId="10" type="noConversion"/>
  </si>
  <si>
    <t>MEMO</t>
    <phoneticPr fontId="10" type="noConversion"/>
  </si>
  <si>
    <t>K-water</t>
    <phoneticPr fontId="10" type="noConversion"/>
  </si>
  <si>
    <t>12개월</t>
    <phoneticPr fontId="10" type="noConversion"/>
  </si>
  <si>
    <t>단수정리</t>
    <phoneticPr fontId="1" type="noConversion"/>
  </si>
  <si>
    <t>(VAT별도)</t>
    <phoneticPr fontId="10" type="noConversion"/>
  </si>
  <si>
    <t>경기도 안산시 상록구 남산평길 126-4(팔곡일동)</t>
    <phoneticPr fontId="10" type="noConversion"/>
  </si>
  <si>
    <t>중기사용료목록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</si>
  <si>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</si>
  <si>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</si>
  <si>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</si>
  <si>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</si>
  <si>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</si>
  <si>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</si>
  <si>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</si>
  <si>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</si>
  <si>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</si>
  <si>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트럭탑제형 크레인</t>
  </si>
  <si>
    <t>10 TON</t>
  </si>
  <si>
    <t>발전기</t>
  </si>
  <si>
    <t>50 KW</t>
  </si>
  <si>
    <t>용접기 (교류)</t>
  </si>
  <si>
    <t>200 AMP</t>
  </si>
  <si>
    <t>안쪽층테이프</t>
    <phoneticPr fontId="1" type="noConversion"/>
  </si>
  <si>
    <t>바깥층테이프</t>
    <phoneticPr fontId="1" type="noConversion"/>
  </si>
  <si>
    <t>0.381mm x 100mm x 1m</t>
    <phoneticPr fontId="1" type="noConversion"/>
  </si>
  <si>
    <t>EA</t>
    <phoneticPr fontId="4" type="noConversion"/>
  </si>
  <si>
    <t>단    가</t>
    <phoneticPr fontId="1" type="noConversion"/>
  </si>
  <si>
    <t>일반공사 직종</t>
    <phoneticPr fontId="1" type="noConversion"/>
  </si>
  <si>
    <t>인</t>
    <phoneticPr fontId="1" type="noConversion"/>
  </si>
  <si>
    <t>부단수차단기 손료</t>
  </si>
  <si>
    <t>플러깅 손료</t>
  </si>
  <si>
    <t>단위 밸브개폐비</t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</si>
  <si>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</si>
  <si>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</si>
  <si>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</si>
  <si>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</si>
  <si>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K-water</t>
    <phoneticPr fontId="10" type="noConversion"/>
  </si>
  <si>
    <t>상      호</t>
    <phoneticPr fontId="10" type="noConversion"/>
  </si>
  <si>
    <t>(주)대호스토퍼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</si>
  <si>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</si>
  <si>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</si>
  <si>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</si>
  <si>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경기도 안산시 상록구 남산평길 126-4(팔곡일동)</t>
    <phoneticPr fontId="10" type="noConversion"/>
  </si>
  <si>
    <t>담  당  자</t>
    <phoneticPr fontId="10" type="noConversion"/>
  </si>
  <si>
    <t>귀중</t>
    <phoneticPr fontId="10" type="noConversion"/>
  </si>
  <si>
    <t>제조업 외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</si>
  <si>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</si>
  <si>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</si>
  <si>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</si>
  <si>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</si>
  <si>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</si>
  <si>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</si>
  <si>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</si>
  <si>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</si>
  <si>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</si>
  <si>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</si>
  <si>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</si>
  <si>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</si>
  <si>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</si>
  <si>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</si>
  <si>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</si>
  <si>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</si>
  <si>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</si>
  <si>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</si>
  <si>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</si>
  <si>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</si>
  <si>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</si>
  <si>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</si>
  <si>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단위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</si>
  <si>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</si>
  <si>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</si>
  <si>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</si>
  <si>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부단수 할정자관
(상,하판 1Set)</t>
    <phoneticPr fontId="10" type="noConversion"/>
  </si>
  <si>
    <t>플랜지접합부속
(가스켓, 볼트/너트등)</t>
    <phoneticPr fontId="10" type="noConversion"/>
  </si>
  <si>
    <t>컷터</t>
    <phoneticPr fontId="10" type="noConversion"/>
  </si>
  <si>
    <t>드릴</t>
    <phoneticPr fontId="10" type="noConversion"/>
  </si>
  <si>
    <t>등압관 피팅</t>
    <phoneticPr fontId="10" type="noConversion"/>
  </si>
  <si>
    <t>볼밸브</t>
    <phoneticPr fontId="10" type="noConversion"/>
  </si>
  <si>
    <t>플러그(등압관용)</t>
    <phoneticPr fontId="10" type="noConversion"/>
  </si>
  <si>
    <t>CAP(등압관용)</t>
    <phoneticPr fontId="10" type="noConversion"/>
  </si>
  <si>
    <t>Seailng Element</t>
    <phoneticPr fontId="10" type="noConversion"/>
  </si>
  <si>
    <t>플러그(천공관용)</t>
    <phoneticPr fontId="10" type="noConversion"/>
  </si>
  <si>
    <t>마개플랜지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</si>
  <si>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</si>
  <si>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</si>
  <si>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</si>
  <si>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</si>
  <si>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"</t>
    <phoneticPr fontId="1" type="noConversion"/>
  </si>
  <si>
    <t>nr</t>
    <phoneticPr fontId="11" type="noConversion"/>
  </si>
  <si>
    <t>set</t>
    <phoneticPr fontId="11" type="noConversion"/>
  </si>
  <si>
    <t>D1,200㎜</t>
    <phoneticPr fontId="1" type="noConversion"/>
  </si>
  <si>
    <t>※ 세부 내역서 비목 구성을 1식 단가로 제출하거나 공사비내역서에 제출일 기준 90일 미만의 유효기간 기재 시 심사대상에서 제외될 수 있음
※ ‘공사비내역서(물량)’과 ‘견적서 및 공사비내역서’간 오류 확인 시 선정 후 취소될 수 있음</t>
    <phoneticPr fontId="1" type="noConversion"/>
  </si>
  <si>
    <t>천공관경, D1200mm</t>
  </si>
  <si>
    <t>부단수차단/철거</t>
    <phoneticPr fontId="1" type="noConversion"/>
  </si>
  <si>
    <t>부단수 할정자관 접합부 도장</t>
    <phoneticPr fontId="1" type="noConversion"/>
  </si>
  <si>
    <t>샌드위치 밸브 부설 및 접합</t>
    <phoneticPr fontId="1" type="noConversion"/>
  </si>
  <si>
    <t>샌드위치 밸브 부설 및 접합(손료제외)</t>
    <phoneticPr fontId="1" type="noConversion"/>
  </si>
  <si>
    <t>샌드위치 밸브 손료</t>
    <phoneticPr fontId="1" type="noConversion"/>
  </si>
  <si>
    <t>부단수천공 분기점 분기/철거</t>
    <phoneticPr fontId="1" type="noConversion"/>
  </si>
  <si>
    <t>부단수천공 분기점 분기(손료제외)</t>
    <phoneticPr fontId="1" type="noConversion"/>
  </si>
  <si>
    <t>부단수천공기 손료</t>
    <phoneticPr fontId="1" type="noConversion"/>
  </si>
  <si>
    <t>부단수천공기 운전경비</t>
    <phoneticPr fontId="1" type="noConversion"/>
  </si>
  <si>
    <t>기밀시험</t>
    <phoneticPr fontId="1" type="noConversion"/>
  </si>
  <si>
    <t>칩제거기 손료</t>
    <phoneticPr fontId="1" type="noConversion"/>
  </si>
  <si>
    <t>부단수 차단(강관제)</t>
    <phoneticPr fontId="1" type="noConversion"/>
  </si>
  <si>
    <t>바탕처리(강관제)</t>
    <phoneticPr fontId="1" type="noConversion"/>
  </si>
  <si>
    <t>강관 도복장 제거</t>
    <phoneticPr fontId="1" type="noConversion"/>
  </si>
  <si>
    <t>표면정리</t>
    <phoneticPr fontId="1" type="noConversion"/>
  </si>
  <si>
    <t>부단수 할정자관 부설 및 접합(강관제)</t>
    <phoneticPr fontId="1" type="noConversion"/>
  </si>
  <si>
    <t>부단수 할정자관 부설(강관제)</t>
    <phoneticPr fontId="1" type="noConversion"/>
  </si>
  <si>
    <t>부단수 할정자관 접합(강관제)</t>
    <phoneticPr fontId="1" type="noConversion"/>
  </si>
  <si>
    <t>플러깅/철거</t>
    <phoneticPr fontId="1" type="noConversion"/>
  </si>
  <si>
    <t>마개플랜지 부설 및 접합</t>
    <phoneticPr fontId="1" type="noConversion"/>
  </si>
  <si>
    <t>상수도관 천공기</t>
    <phoneticPr fontId="1" type="noConversion"/>
  </si>
  <si>
    <t>HR</t>
    <phoneticPr fontId="4" type="noConversion"/>
  </si>
  <si>
    <t>1. 토공, 가시설공, 피팅부 관보호공등 부단수 차단 외 공종에 대한 공통 공사비 제외
2. 가배관 별도
3. 납품방법 : 현장설치도</t>
    <phoneticPr fontId="10" type="noConversion"/>
  </si>
  <si>
    <t>D100㎜</t>
    <phoneticPr fontId="10" type="noConversion"/>
  </si>
  <si>
    <t>D100㎜</t>
    <phoneticPr fontId="10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</si>
  <si>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</si>
  <si>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</si>
  <si>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</si>
  <si>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</si>
  <si>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</si>
  <si>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</si>
  <si>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계</t>
    <phoneticPr fontId="11" type="noConversion"/>
  </si>
  <si>
    <t>표면정리</t>
    <phoneticPr fontId="11" type="noConversion"/>
  </si>
  <si>
    <t>인</t>
    <phoneticPr fontId="11" type="noConversion"/>
  </si>
  <si>
    <t>#180</t>
    <phoneticPr fontId="11" type="noConversion"/>
  </si>
  <si>
    <t>매</t>
    <phoneticPr fontId="11" type="noConversion"/>
  </si>
  <si>
    <t>도장공 인력품의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</si>
  <si>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</si>
  <si>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</si>
  <si>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</si>
  <si>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</si>
  <si>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</si>
  <si>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</si>
  <si>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</si>
  <si>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</si>
  <si>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kg</t>
    <phoneticPr fontId="11" type="noConversion"/>
  </si>
  <si>
    <t>부단수 할정자관 접합부 도장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</si>
  <si>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</si>
  <si>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</si>
  <si>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</si>
  <si>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m</t>
    <phoneticPr fontId="11" type="noConversion"/>
  </si>
  <si>
    <t>0.508㎜ x 100㎜ x 30m</t>
    <phoneticPr fontId="11" type="noConversion"/>
  </si>
  <si>
    <t>㎡</t>
    <phoneticPr fontId="11" type="noConversion"/>
  </si>
  <si>
    <t>0.381㎜ x 100㎜ x 30m</t>
    <phoneticPr fontId="11" type="noConversion"/>
  </si>
  <si>
    <t>샌드위치 밸브 부설 및 접합</t>
    <phoneticPr fontId="11" type="noConversion"/>
  </si>
  <si>
    <t>샌드위치 밸브 손료</t>
    <phoneticPr fontId="11" type="noConversion"/>
  </si>
  <si>
    <t>hr</t>
    <phoneticPr fontId="11" type="noConversion"/>
  </si>
  <si>
    <t>플랜지접합부속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</si>
  <si>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</si>
  <si>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</si>
  <si>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</si>
  <si>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</si>
  <si>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칩제거기 손료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</si>
  <si>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</si>
  <si>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</si>
  <si>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</si>
  <si>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</si>
  <si>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</si>
  <si>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</si>
  <si>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</si>
  <si>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</si>
  <si>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</si>
  <si>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칩제거기 운전경비</t>
    <phoneticPr fontId="11" type="noConversion"/>
  </si>
  <si>
    <t>경유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</si>
  <si>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</si>
  <si>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</si>
  <si>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</si>
  <si>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</si>
  <si>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</si>
  <si>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</si>
  <si>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</si>
  <si>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</si>
  <si>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</si>
  <si>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</si>
  <si>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ℓ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</si>
  <si>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</si>
  <si>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</si>
  <si>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</si>
  <si>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</si>
  <si>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</si>
  <si>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</si>
  <si>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</si>
  <si>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</si>
  <si>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</si>
  <si>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</si>
  <si>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</si>
  <si>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</si>
  <si>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</si>
  <si>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</si>
  <si>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</si>
  <si>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</si>
  <si>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</si>
  <si>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</si>
  <si>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D1,650㎜</t>
    <phoneticPr fontId="1" type="noConversion"/>
  </si>
  <si>
    <t>차단관경, D1650mm</t>
  </si>
  <si>
    <t>D1,650㎜</t>
    <phoneticPr fontId="10" type="noConversion"/>
  </si>
  <si>
    <t>등압관 설치/철거</t>
    <phoneticPr fontId="11" type="noConversion"/>
  </si>
  <si>
    <t>등압관 설치/철거</t>
    <phoneticPr fontId="1" type="noConversion"/>
  </si>
  <si>
    <t>등압관 부단수 천공</t>
    <phoneticPr fontId="1" type="noConversion"/>
  </si>
  <si>
    <t>등압관경, D100mm</t>
    <phoneticPr fontId="1" type="noConversion"/>
  </si>
  <si>
    <t>12개월</t>
    <phoneticPr fontId="1" type="noConversion"/>
  </si>
  <si>
    <t>광양산단 비상 공급시설 설치사업 중 부단수 차단 공사</t>
    <phoneticPr fontId="10" type="noConversion"/>
  </si>
  <si>
    <t>DH18-260422-01</t>
    <phoneticPr fontId="10" type="noConversion"/>
  </si>
  <si>
    <t>D900㎜</t>
    <phoneticPr fontId="10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</si>
  <si>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</si>
  <si>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</si>
  <si>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</si>
  <si>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18 TON</t>
    <phoneticPr fontId="4" type="noConversion"/>
  </si>
  <si>
    <t>26년적산단가/765</t>
    <phoneticPr fontId="4" type="noConversion"/>
  </si>
  <si>
    <t>26년적산단가/790</t>
    <phoneticPr fontId="4" type="noConversion"/>
  </si>
  <si>
    <t>26년적산단가/793</t>
    <phoneticPr fontId="4" type="noConversion"/>
  </si>
  <si>
    <t>26년적산단가/794</t>
    <phoneticPr fontId="4" type="noConversion"/>
  </si>
  <si>
    <t>상수도관 천공기</t>
    <phoneticPr fontId="1" type="noConversion"/>
  </si>
  <si>
    <t>용접봉</t>
    <phoneticPr fontId="1" type="noConversion"/>
  </si>
  <si>
    <t>(고장력강용)(3.2㎜)</t>
    <phoneticPr fontId="1" type="noConversion"/>
  </si>
  <si>
    <t>(26년)물가자료 상/ 1387</t>
    <phoneticPr fontId="1" type="noConversion"/>
  </si>
  <si>
    <t>연마지</t>
    <phoneticPr fontId="1" type="noConversion"/>
  </si>
  <si>
    <t>#180</t>
    <phoneticPr fontId="1" type="noConversion"/>
  </si>
  <si>
    <t>EA</t>
    <phoneticPr fontId="4" type="noConversion"/>
  </si>
  <si>
    <t>(26년)물가자료 상 / 1412</t>
    <phoneticPr fontId="1" type="noConversion"/>
  </si>
  <si>
    <t>액상접착제</t>
    <phoneticPr fontId="1" type="noConversion"/>
  </si>
  <si>
    <t>1kg 기준</t>
    <phoneticPr fontId="1" type="noConversion"/>
  </si>
  <si>
    <t>kg</t>
    <phoneticPr fontId="4" type="noConversion"/>
  </si>
  <si>
    <t>(26년)물가자료 상 / 723</t>
    <phoneticPr fontId="1" type="noConversion"/>
  </si>
  <si>
    <t>매스틱</t>
    <phoneticPr fontId="1" type="noConversion"/>
  </si>
  <si>
    <t>3T x 40 x 1m</t>
    <phoneticPr fontId="1" type="noConversion"/>
  </si>
  <si>
    <t>EA</t>
    <phoneticPr fontId="4" type="noConversion"/>
  </si>
  <si>
    <t>0.508mm x 100mm x 1m</t>
    <phoneticPr fontId="1" type="noConversion"/>
  </si>
  <si>
    <t>(26년)물가자료 상 / 723</t>
    <phoneticPr fontId="1" type="noConversion"/>
  </si>
  <si>
    <t>(26년)물가자료 상 / 723</t>
    <phoneticPr fontId="1" type="noConversion"/>
  </si>
  <si>
    <t>경유</t>
    <phoneticPr fontId="1" type="noConversion"/>
  </si>
  <si>
    <t>저유황 0.001%</t>
    <phoneticPr fontId="1" type="noConversion"/>
  </si>
  <si>
    <t>L</t>
    <phoneticPr fontId="1" type="noConversion"/>
  </si>
  <si>
    <t>(26년)물가자료 하 / 32</t>
    <phoneticPr fontId="1" type="noConversion"/>
  </si>
  <si>
    <t>26년도 상반기(대한건설협회 시중노임)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</si>
  <si>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</si>
  <si>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</si>
  <si>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</si>
  <si>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비 고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</si>
  <si>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</si>
  <si>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</si>
  <si>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</si>
  <si>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일반공사 직종</t>
    <phoneticPr fontId="1" type="noConversion"/>
  </si>
  <si>
    <t>일반공사 직종</t>
    <phoneticPr fontId="1" type="noConversion"/>
  </si>
  <si>
    <t>인</t>
    <phoneticPr fontId="1" type="noConversion"/>
  </si>
  <si>
    <t>기계 설비</t>
    <phoneticPr fontId="1" type="noConversion"/>
  </si>
  <si>
    <t>26년 한국엔지니어링협회</t>
    <phoneticPr fontId="1" type="noConversion"/>
  </si>
  <si>
    <t>규    격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</si>
  <si>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</si>
  <si>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</si>
  <si>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</si>
  <si>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합    계</t>
    <phoneticPr fontId="1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</si>
  <si>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</si>
  <si>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</si>
  <si>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</si>
  <si>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HR</t>
    <phoneticPr fontId="4" type="noConversion"/>
  </si>
  <si>
    <t>18 TON</t>
    <phoneticPr fontId="4" type="noConversion"/>
  </si>
  <si>
    <t>HR</t>
    <phoneticPr fontId="4" type="noConversion"/>
  </si>
  <si>
    <t>장비운반비</t>
    <phoneticPr fontId="1" type="noConversion"/>
  </si>
  <si>
    <t>nr</t>
    <phoneticPr fontId="1" type="noConversion"/>
  </si>
  <si>
    <t>광양산단 비상 공급시설 설치사업 중 부단수 차단 자재</t>
    <phoneticPr fontId="10" type="noConversion"/>
  </si>
  <si>
    <t>D900㎜</t>
    <phoneticPr fontId="1" type="noConversion"/>
  </si>
  <si>
    <t>D600㎜</t>
    <phoneticPr fontId="1" type="noConversion"/>
  </si>
  <si>
    <t>D1650mm(안산-광양)</t>
    <phoneticPr fontId="1" type="noConversion"/>
  </si>
  <si>
    <t>D900mm(안산-광양)</t>
    <phoneticPr fontId="1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</si>
  <si>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</si>
  <si>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</si>
  <si>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</si>
  <si>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nr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</si>
  <si>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</si>
  <si>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</si>
  <si>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</si>
  <si>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</si>
  <si>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</si>
  <si>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</si>
  <si>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</si>
  <si>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</si>
  <si>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hr</t>
    <phoneticPr fontId="11" type="noConversion"/>
  </si>
  <si>
    <t>hr</t>
    <phoneticPr fontId="11" type="noConversion"/>
  </si>
  <si>
    <t>kg</t>
    <phoneticPr fontId="11" type="noConversion"/>
  </si>
  <si>
    <t>계</t>
    <phoneticPr fontId="11" type="noConversion"/>
  </si>
  <si>
    <t>인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</si>
  <si>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</si>
  <si>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</si>
  <si>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</si>
  <si>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㎡</t>
    <phoneticPr fontId="11" type="noConversion"/>
  </si>
  <si>
    <t>0.381㎜ x 100㎜ x 30m</t>
    <phoneticPr fontId="11" type="noConversion"/>
  </si>
  <si>
    <t>㎡</t>
    <phoneticPr fontId="11" type="noConversion"/>
  </si>
  <si>
    <t>계</t>
    <phoneticPr fontId="11" type="noConversion"/>
  </si>
  <si>
    <t>샌드위치 밸브 부설 및 접합</t>
    <phoneticPr fontId="11" type="noConversion"/>
  </si>
  <si>
    <t>플랜지접합부속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</si>
  <si>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</si>
  <si>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</si>
  <si>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</si>
  <si>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</si>
  <si>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</si>
  <si>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nr</t>
    <phoneticPr fontId="11" type="noConversion"/>
  </si>
  <si>
    <t>hr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</si>
  <si>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</si>
  <si>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</si>
  <si>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</si>
  <si>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</si>
  <si>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</si>
  <si>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</si>
  <si>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</si>
  <si>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hr</t>
    <phoneticPr fontId="11" type="noConversion"/>
  </si>
  <si>
    <t>칩제거기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</si>
  <si>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</si>
  <si>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</si>
  <si>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</si>
  <si>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</si>
  <si>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</si>
  <si>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설치/철거</t>
    <phoneticPr fontId="11" type="noConversion"/>
  </si>
  <si>
    <t>nr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</si>
  <si>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</si>
  <si>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</si>
  <si>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</si>
  <si>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</si>
  <si>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</si>
  <si>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</si>
  <si>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</si>
  <si>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</si>
  <si>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부단수차단기 운전경비</t>
    <phoneticPr fontId="11" type="noConversion"/>
  </si>
  <si>
    <t>ℓ</t>
    <phoneticPr fontId="11" type="noConversion"/>
  </si>
  <si>
    <t>주연료의</t>
    <phoneticPr fontId="11" type="noConversion"/>
  </si>
  <si>
    <t>현장대기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</si>
  <si>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</si>
  <si>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</si>
  <si>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</si>
  <si>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</si>
  <si>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경유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</si>
  <si>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</si>
  <si>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</si>
  <si>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</si>
  <si>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</si>
  <si>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</si>
  <si>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</si>
  <si>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</si>
  <si>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</si>
  <si>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</si>
  <si>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</si>
  <si>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</si>
  <si>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</si>
  <si>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차단관경, D900mm</t>
    <phoneticPr fontId="1" type="noConversion"/>
  </si>
  <si>
    <t>차단관경, D900mm</t>
    <phoneticPr fontId="1" type="noConversion"/>
  </si>
  <si>
    <t>천공관경, D600mm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</si>
</sst>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3">
    <numFmt numFmtId="42" formatCode="_-&quot;₩&quot;* #,##0_-;\-&quot;₩&quot;* #,##0_-;_-&quot;₩&quot;* &quot;-&quot;_-;_-@_-"/>
    <numFmt numFmtId="41" formatCode="_-* #,##0_-;\-* #,##0_-;_-* &quot;-&quot;_-;_-@_-"/>
    <numFmt numFmtId="176" formatCode="General;\-General\,&quot;&quot;;@"/>
    <numFmt numFmtId="177" formatCode="#,###;\-#,###;&quot;&quot;;@"/>
    <numFmt numFmtId="178" formatCode="#,###.000;\-#,###.000;&quot;&quot;;@"/>
    <numFmt numFmtId="179" formatCode="&quot;일위제&quot;##&quot;호표&quot;"/>
    <numFmt numFmtId="180" formatCode="[DBNum4][$-412]General"/>
    <numFmt numFmtId="181" formatCode="yyyy&quot;년&quot;\ m&quot;월&quot;\ d&quot;일&quot;;@"/>
    <numFmt numFmtId="182" formatCode="&quot;차단관경, D&quot;#,###&quot;㎜&quot;"/>
    <numFmt numFmtId="183" formatCode="_-* #,##0.000_-;\-* #,##0.000_-;_-* &quot;-&quot;_-;_-@_-"/>
    <numFmt numFmtId="184" formatCode="&quot;강관제, D&quot;#,###&quot;㎜&quot;"/>
    <numFmt numFmtId="185" formatCode="##&quot;ton&quot;"/>
    <numFmt numFmtId="186" formatCode="&quot;천공관경, D&quot;#,###&quot;㎜&quot;"/>
    <numFmt numFmtId="187" formatCode="&quot;등압관경, D&quot;#,###&quot;㎜&quot;"/>
    <numFmt numFmtId="188" formatCode="[$-F800]dddd\,\ mmmm\ dd\,\ yyyy"/>
    <numFmt numFmtId="189" formatCode="#,###\ "/>
    <numFmt numFmtId="190" formatCode="#,###.00;\-#,###.00;&quot;&quot;;@"/>
    <numFmt numFmtId="191" formatCode="_-* #,##0.0000_-;\-* #,##0.0000_-;_-* &quot;-&quot;????_-;_-@_-"/>
    <numFmt numFmtId="192" formatCode="0_ "/>
    <numFmt numFmtId="193" formatCode="_-* #,##0.000_-;\-* #,##0.000_-;_-* &quot;-&quot;???_-;_-@_-"/>
    <numFmt numFmtId="194" formatCode="#,##0_ "/>
    <numFmt numFmtId="195" formatCode="_-* #,##0.0000_-;\-* #,##0.0000_-;_-* &quot;-&quot;??_-;_-@_-"/>
    <numFmt numFmtId="196" formatCode="&quot;제&quot;##&quot;호표&quot;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9"/>
      <color indexed="8"/>
      <name val="굴림체"/>
      <family val="3"/>
      <charset val="129"/>
    </font>
    <font>
      <b/>
      <sz val="22"/>
      <name val="함초롬바탕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/>
  </cellStyleXfs>
  <cellXfs count="32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4">
      <alignment vertical="center"/>
    </xf>
    <xf numFmtId="176" fontId="8" fillId="0" borderId="13" xfId="0" applyNumberFormat="1" applyFont="1" applyBorder="1" applyAlignment="1">
      <alignment horizontal="left" vertical="center" shrinkToFit="1"/>
    </xf>
    <xf numFmtId="183" fontId="8" fillId="0" borderId="1" xfId="6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 shrinkToFit="1"/>
    </xf>
    <xf numFmtId="41" fontId="2" fillId="2" borderId="1" xfId="6" applyFont="1" applyFill="1" applyBorder="1" applyAlignment="1"/>
    <xf numFmtId="41" fontId="2" fillId="0" borderId="1" xfId="6" applyFont="1" applyFill="1" applyBorder="1" applyAlignment="1"/>
    <xf numFmtId="41" fontId="8" fillId="0" borderId="1" xfId="6" applyFont="1" applyFill="1" applyBorder="1" applyAlignment="1">
      <alignment horizontal="center" vertical="center"/>
    </xf>
    <xf numFmtId="41" fontId="12" fillId="0" borderId="1" xfId="6" applyFont="1" applyFill="1" applyBorder="1" applyAlignment="1">
      <alignment horizontal="center" vertical="center"/>
    </xf>
    <xf numFmtId="41" fontId="12" fillId="0" borderId="3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8" fillId="0" borderId="1" xfId="6" applyFont="1" applyFill="1" applyBorder="1" applyAlignment="1">
      <alignment vertical="center" shrinkToFit="1"/>
    </xf>
    <xf numFmtId="41" fontId="12" fillId="0" borderId="1" xfId="6" applyFont="1" applyFill="1" applyBorder="1" applyAlignment="1">
      <alignment vertical="center" shrinkToFit="1"/>
    </xf>
    <xf numFmtId="41" fontId="12" fillId="0" borderId="32" xfId="6" applyFont="1" applyFill="1" applyBorder="1" applyAlignment="1">
      <alignment vertical="center" shrinkToFit="1"/>
    </xf>
    <xf numFmtId="176" fontId="13" fillId="0" borderId="1" xfId="0" applyNumberFormat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15" fillId="0" borderId="0" xfId="4" applyFont="1" applyAlignment="1">
      <alignment horizontal="center" vertical="center" shrinkToFit="1"/>
    </xf>
    <xf numFmtId="0" fontId="16" fillId="0" borderId="0" xfId="4" applyFont="1">
      <alignment vertical="center"/>
    </xf>
    <xf numFmtId="0" fontId="15" fillId="0" borderId="28" xfId="4" applyFont="1" applyBorder="1" applyAlignment="1">
      <alignment vertical="center" shrinkToFit="1"/>
    </xf>
    <xf numFmtId="0" fontId="18" fillId="0" borderId="0" xfId="4" applyFont="1" applyAlignment="1">
      <alignment horizontal="center" vertical="center" shrinkToFit="1"/>
    </xf>
    <xf numFmtId="41" fontId="0" fillId="0" borderId="0" xfId="1" applyFont="1" applyAlignment="1"/>
    <xf numFmtId="41" fontId="2" fillId="2" borderId="1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0" xfId="0" applyFont="1" applyAlignment="1">
      <alignment horizontal="right"/>
    </xf>
    <xf numFmtId="0" fontId="20" fillId="0" borderId="0" xfId="9"/>
    <xf numFmtId="176" fontId="20" fillId="0" borderId="1" xfId="9" applyNumberFormat="1" applyBorder="1" applyAlignment="1">
      <alignment horizontal="center" vertical="center"/>
    </xf>
    <xf numFmtId="176" fontId="20" fillId="0" borderId="1" xfId="9" applyNumberFormat="1" applyBorder="1" applyAlignment="1">
      <alignment vertical="center"/>
    </xf>
    <xf numFmtId="190" fontId="20" fillId="0" borderId="1" xfId="9" applyNumberFormat="1" applyBorder="1" applyAlignment="1">
      <alignment vertical="center"/>
    </xf>
    <xf numFmtId="177" fontId="20" fillId="0" borderId="1" xfId="9" applyNumberFormat="1" applyBorder="1" applyAlignment="1">
      <alignment vertical="center"/>
    </xf>
    <xf numFmtId="177" fontId="0" fillId="0" borderId="1" xfId="0" applyNumberFormat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0" borderId="32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wrapText="1"/>
    </xf>
    <xf numFmtId="176" fontId="2" fillId="2" borderId="1" xfId="0" applyNumberFormat="1" applyFont="1" applyFill="1" applyBorder="1" applyAlignment="1">
      <alignment horizontal="center" wrapText="1"/>
    </xf>
    <xf numFmtId="179" fontId="8" fillId="0" borderId="12" xfId="0" applyNumberFormat="1" applyFont="1" applyBorder="1" applyAlignment="1">
      <alignment horizontal="left" vertical="center"/>
    </xf>
    <xf numFmtId="179" fontId="12" fillId="0" borderId="12" xfId="0" applyNumberFormat="1" applyFont="1" applyBorder="1" applyAlignment="1">
      <alignment horizontal="left" vertical="center"/>
    </xf>
    <xf numFmtId="179" fontId="12" fillId="0" borderId="32" xfId="0" applyNumberFormat="1" applyFont="1" applyBorder="1" applyAlignment="1">
      <alignment horizontal="left" vertical="center"/>
    </xf>
    <xf numFmtId="41" fontId="22" fillId="5" borderId="1" xfId="1" applyFont="1" applyFill="1" applyBorder="1">
      <alignment vertical="center"/>
    </xf>
    <xf numFmtId="0" fontId="2" fillId="5" borderId="1" xfId="0" applyFont="1" applyFill="1" applyBorder="1">
      <alignment vertical="center"/>
    </xf>
    <xf numFmtId="183" fontId="12" fillId="5" borderId="1" xfId="6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41" fontId="12" fillId="5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 vertical="center"/>
      <protection locked="0"/>
    </xf>
    <xf numFmtId="182" fontId="2" fillId="2" borderId="1" xfId="0" applyNumberFormat="1" applyFont="1" applyFill="1" applyBorder="1" applyAlignment="1">
      <alignment horizontal="left" vertical="center"/>
    </xf>
    <xf numFmtId="183" fontId="2" fillId="2" borderId="1" xfId="6" applyNumberFormat="1" applyFont="1" applyFill="1" applyBorder="1" applyAlignment="1">
      <alignment horizontal="center" vertical="center"/>
    </xf>
    <xf numFmtId="184" fontId="8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left" vertical="center"/>
    </xf>
    <xf numFmtId="0" fontId="8" fillId="0" borderId="13" xfId="0" applyFont="1" applyBorder="1" applyAlignment="1">
      <alignment horizontal="left" vertical="center" shrinkToFit="1"/>
    </xf>
    <xf numFmtId="182" fontId="8" fillId="0" borderId="1" xfId="0" applyNumberFormat="1" applyFont="1" applyBorder="1" applyAlignment="1">
      <alignment horizontal="left" vertical="center" shrinkToFit="1"/>
    </xf>
    <xf numFmtId="182" fontId="8" fillId="0" borderId="13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wrapText="1" shrinkToFit="1"/>
    </xf>
    <xf numFmtId="186" fontId="2" fillId="2" borderId="1" xfId="0" applyNumberFormat="1" applyFont="1" applyFill="1" applyBorder="1" applyAlignment="1">
      <alignment horizontal="left" vertical="center"/>
    </xf>
    <xf numFmtId="186" fontId="0" fillId="0" borderId="1" xfId="0" applyNumberFormat="1" applyBorder="1" applyAlignment="1">
      <alignment horizontal="left" vertical="center"/>
    </xf>
    <xf numFmtId="182" fontId="0" fillId="0" borderId="1" xfId="0" applyNumberFormat="1" applyBorder="1" applyAlignment="1">
      <alignment horizontal="left" vertical="center"/>
    </xf>
    <xf numFmtId="187" fontId="2" fillId="2" borderId="1" xfId="0" applyNumberFormat="1" applyFont="1" applyFill="1" applyBorder="1" applyAlignment="1">
      <alignment horizontal="left" vertical="center"/>
    </xf>
    <xf numFmtId="187" fontId="0" fillId="0" borderId="1" xfId="0" applyNumberFormat="1" applyBorder="1" applyAlignment="1">
      <alignment horizontal="left" vertical="center"/>
    </xf>
    <xf numFmtId="41" fontId="2" fillId="2" borderId="1" xfId="6" applyFont="1" applyFill="1" applyBorder="1" applyAlignment="1">
      <alignment vertical="center"/>
    </xf>
    <xf numFmtId="0" fontId="23" fillId="5" borderId="1" xfId="0" applyFont="1" applyFill="1" applyBorder="1">
      <alignment vertical="center"/>
    </xf>
    <xf numFmtId="192" fontId="24" fillId="0" borderId="13" xfId="0" applyNumberFormat="1" applyFont="1" applyBorder="1" applyAlignment="1">
      <alignment horizontal="left" vertical="center" shrinkToFit="1"/>
    </xf>
    <xf numFmtId="176" fontId="24" fillId="0" borderId="13" xfId="0" applyNumberFormat="1" applyFont="1" applyBorder="1" applyAlignment="1">
      <alignment horizontal="left" vertical="center" shrinkToFit="1"/>
    </xf>
    <xf numFmtId="41" fontId="7" fillId="0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32" xfId="6" applyFont="1" applyFill="1" applyBorder="1" applyAlignment="1">
      <alignment vertical="center"/>
    </xf>
    <xf numFmtId="41" fontId="0" fillId="0" borderId="0" xfId="0" applyNumberFormat="1">
      <alignment vertical="center"/>
    </xf>
    <xf numFmtId="182" fontId="13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187" fontId="13" fillId="0" borderId="1" xfId="0" applyNumberFormat="1" applyFont="1" applyBorder="1" applyAlignment="1">
      <alignment horizontal="left" vertical="center"/>
    </xf>
    <xf numFmtId="182" fontId="23" fillId="5" borderId="1" xfId="0" applyNumberFormat="1" applyFont="1" applyFill="1" applyBorder="1" applyAlignment="1">
      <alignment horizontal="left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176" fontId="0" fillId="5" borderId="1" xfId="0" applyNumberFormat="1" applyFill="1" applyBorder="1" applyAlignment="1">
      <alignment vertical="center" wrapText="1"/>
    </xf>
    <xf numFmtId="196" fontId="0" fillId="0" borderId="1" xfId="0" applyNumberFormat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left"/>
    </xf>
    <xf numFmtId="183" fontId="2" fillId="2" borderId="1" xfId="6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86" fontId="2" fillId="2" borderId="1" xfId="0" applyNumberFormat="1" applyFont="1" applyFill="1" applyBorder="1" applyAlignment="1">
      <alignment horizontal="left"/>
    </xf>
    <xf numFmtId="187" fontId="2" fillId="2" borderId="1" xfId="0" applyNumberFormat="1" applyFont="1" applyFill="1" applyBorder="1" applyAlignment="1">
      <alignment horizontal="left"/>
    </xf>
    <xf numFmtId="179" fontId="0" fillId="0" borderId="0" xfId="0" applyNumberFormat="1">
      <alignment vertical="center"/>
    </xf>
    <xf numFmtId="179" fontId="2" fillId="2" borderId="12" xfId="0" applyNumberFormat="1" applyFont="1" applyFill="1" applyBorder="1" applyAlignment="1">
      <alignment horizontal="left" vertical="center"/>
    </xf>
    <xf numFmtId="41" fontId="8" fillId="6" borderId="1" xfId="6" applyFont="1" applyFill="1" applyBorder="1" applyAlignment="1">
      <alignment vertical="center" shrinkToFit="1"/>
    </xf>
    <xf numFmtId="0" fontId="2" fillId="2" borderId="2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7" fillId="3" borderId="54" xfId="4" applyFont="1" applyFill="1" applyBorder="1" applyAlignment="1">
      <alignment horizontal="center" vertical="center" shrinkToFit="1"/>
    </xf>
    <xf numFmtId="0" fontId="17" fillId="3" borderId="55" xfId="4" applyFont="1" applyFill="1" applyBorder="1" applyAlignment="1">
      <alignment horizontal="center" vertical="center" shrinkToFit="1"/>
    </xf>
    <xf numFmtId="0" fontId="17" fillId="3" borderId="63" xfId="4" applyFont="1" applyFill="1" applyBorder="1" applyAlignment="1">
      <alignment horizontal="center" vertical="center" shrinkToFit="1"/>
    </xf>
    <xf numFmtId="189" fontId="17" fillId="3" borderId="55" xfId="4" applyNumberFormat="1" applyFont="1" applyFill="1" applyBorder="1" applyAlignment="1">
      <alignment horizontal="center" vertical="center" shrinkToFit="1"/>
    </xf>
    <xf numFmtId="189" fontId="17" fillId="3" borderId="56" xfId="4" applyNumberFormat="1" applyFont="1" applyFill="1" applyBorder="1" applyAlignment="1">
      <alignment horizontal="center" vertical="center" shrinkToFit="1"/>
    </xf>
    <xf numFmtId="0" fontId="17" fillId="3" borderId="21" xfId="4" applyFont="1" applyFill="1" applyBorder="1" applyAlignment="1">
      <alignment horizontal="center" vertical="center" textRotation="255" shrinkToFit="1"/>
    </xf>
    <xf numFmtId="0" fontId="17" fillId="3" borderId="41" xfId="4" applyFont="1" applyFill="1" applyBorder="1" applyAlignment="1">
      <alignment horizontal="center" vertical="center" textRotation="255" shrinkToFit="1"/>
    </xf>
    <xf numFmtId="0" fontId="17" fillId="3" borderId="36" xfId="4" applyFont="1" applyFill="1" applyBorder="1" applyAlignment="1">
      <alignment horizontal="center" vertical="center" textRotation="255" shrinkToFit="1"/>
    </xf>
    <xf numFmtId="0" fontId="17" fillId="3" borderId="42" xfId="4" applyFont="1" applyFill="1" applyBorder="1" applyAlignment="1">
      <alignment horizontal="center" vertical="center" textRotation="255" shrinkToFit="1"/>
    </xf>
    <xf numFmtId="0" fontId="17" fillId="3" borderId="24" xfId="4" applyFont="1" applyFill="1" applyBorder="1" applyAlignment="1">
      <alignment horizontal="center" vertical="center" textRotation="255" shrinkToFit="1"/>
    </xf>
    <xf numFmtId="0" fontId="17" fillId="3" borderId="64" xfId="4" applyFont="1" applyFill="1" applyBorder="1" applyAlignment="1">
      <alignment horizontal="center" vertical="center" textRotation="255" shrinkToFit="1"/>
    </xf>
    <xf numFmtId="189" fontId="15" fillId="0" borderId="40" xfId="4" applyNumberFormat="1" applyFont="1" applyBorder="1" applyAlignment="1">
      <alignment horizontal="left" vertical="top" wrapText="1" indent="1" shrinkToFit="1"/>
    </xf>
    <xf numFmtId="189" fontId="15" fillId="0" borderId="22" xfId="4" applyNumberFormat="1" applyFont="1" applyBorder="1" applyAlignment="1">
      <alignment horizontal="left" vertical="top" indent="1" shrinkToFit="1"/>
    </xf>
    <xf numFmtId="189" fontId="15" fillId="0" borderId="23" xfId="4" applyNumberFormat="1" applyFont="1" applyBorder="1" applyAlignment="1">
      <alignment horizontal="left" vertical="top" indent="1" shrinkToFit="1"/>
    </xf>
    <xf numFmtId="189" fontId="15" fillId="0" borderId="43" xfId="4" applyNumberFormat="1" applyFont="1" applyBorder="1" applyAlignment="1">
      <alignment horizontal="left" vertical="top" indent="1" shrinkToFit="1"/>
    </xf>
    <xf numFmtId="189" fontId="15" fillId="0" borderId="0" xfId="4" applyNumberFormat="1" applyFont="1" applyAlignment="1">
      <alignment horizontal="left" vertical="top" indent="1" shrinkToFit="1"/>
    </xf>
    <xf numFmtId="189" fontId="15" fillId="0" borderId="31" xfId="4" applyNumberFormat="1" applyFont="1" applyBorder="1" applyAlignment="1">
      <alignment horizontal="left" vertical="top" indent="1" shrinkToFit="1"/>
    </xf>
    <xf numFmtId="189" fontId="15" fillId="0" borderId="65" xfId="4" applyNumberFormat="1" applyFont="1" applyBorder="1" applyAlignment="1">
      <alignment horizontal="left" vertical="top" indent="1" shrinkToFit="1"/>
    </xf>
    <xf numFmtId="189" fontId="15" fillId="0" borderId="25" xfId="4" applyNumberFormat="1" applyFont="1" applyBorder="1" applyAlignment="1">
      <alignment horizontal="left" vertical="top" indent="1" shrinkToFit="1"/>
    </xf>
    <xf numFmtId="189" fontId="15" fillId="0" borderId="27" xfId="4" applyNumberFormat="1" applyFont="1" applyBorder="1" applyAlignment="1">
      <alignment horizontal="left" vertical="top" indent="1" shrinkToFit="1"/>
    </xf>
    <xf numFmtId="0" fontId="15" fillId="0" borderId="29" xfId="4" applyFont="1" applyBorder="1" applyAlignment="1">
      <alignment horizontal="center" vertical="center" shrinkToFit="1"/>
    </xf>
    <xf numFmtId="0" fontId="15" fillId="0" borderId="17" xfId="4" applyFont="1" applyBorder="1" applyAlignment="1">
      <alignment horizontal="center" vertical="center" shrinkToFit="1"/>
    </xf>
    <xf numFmtId="0" fontId="15" fillId="0" borderId="45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shrinkToFit="1"/>
    </xf>
    <xf numFmtId="189" fontId="15" fillId="0" borderId="44" xfId="4" applyNumberFormat="1" applyFont="1" applyBorder="1" applyAlignment="1">
      <alignment horizontal="center" vertical="center" shrinkToFit="1"/>
    </xf>
    <xf numFmtId="189" fontId="15" fillId="0" borderId="28" xfId="4" applyNumberFormat="1" applyFont="1" applyBorder="1" applyAlignment="1">
      <alignment horizontal="center" vertical="center" shrinkToFit="1"/>
    </xf>
    <xf numFmtId="0" fontId="15" fillId="0" borderId="60" xfId="4" applyFont="1" applyBorder="1" applyAlignment="1">
      <alignment horizontal="center" vertical="center" shrinkToFit="1"/>
    </xf>
    <xf numFmtId="0" fontId="15" fillId="0" borderId="61" xfId="4" applyFont="1" applyBorder="1" applyAlignment="1">
      <alignment horizontal="center" vertical="center" shrinkToFit="1"/>
    </xf>
    <xf numFmtId="0" fontId="15" fillId="0" borderId="62" xfId="4" applyFont="1" applyBorder="1" applyAlignment="1">
      <alignment horizontal="center" vertical="center" shrinkToFit="1"/>
    </xf>
    <xf numFmtId="41" fontId="15" fillId="0" borderId="44" xfId="7" applyFont="1" applyFill="1" applyBorder="1" applyAlignment="1">
      <alignment horizontal="center" vertical="center" shrinkToFit="1"/>
    </xf>
    <xf numFmtId="41" fontId="15" fillId="0" borderId="17" xfId="7" applyFont="1" applyFill="1" applyBorder="1" applyAlignment="1">
      <alignment horizontal="center" vertical="center" shrinkToFit="1"/>
    </xf>
    <xf numFmtId="41" fontId="15" fillId="0" borderId="45" xfId="7" applyFont="1" applyFill="1" applyBorder="1" applyAlignment="1">
      <alignment horizontal="center" vertical="center" shrinkToFit="1"/>
    </xf>
    <xf numFmtId="195" fontId="15" fillId="0" borderId="44" xfId="7" applyNumberFormat="1" applyFont="1" applyFill="1" applyBorder="1" applyAlignment="1">
      <alignment horizontal="center" vertical="center" shrinkToFit="1"/>
    </xf>
    <xf numFmtId="195" fontId="15" fillId="0" borderId="17" xfId="7" applyNumberFormat="1" applyFont="1" applyFill="1" applyBorder="1" applyAlignment="1">
      <alignment horizontal="center" vertical="center" shrinkToFit="1"/>
    </xf>
    <xf numFmtId="195" fontId="15" fillId="0" borderId="45" xfId="7" applyNumberFormat="1" applyFont="1" applyFill="1" applyBorder="1" applyAlignment="1">
      <alignment horizontal="center" vertical="center" shrinkToFit="1"/>
    </xf>
    <xf numFmtId="193" fontId="15" fillId="0" borderId="44" xfId="7" applyNumberFormat="1" applyFont="1" applyFill="1" applyBorder="1" applyAlignment="1">
      <alignment horizontal="center" vertical="center" shrinkToFit="1"/>
    </xf>
    <xf numFmtId="193" fontId="15" fillId="0" borderId="17" xfId="7" applyNumberFormat="1" applyFont="1" applyFill="1" applyBorder="1" applyAlignment="1">
      <alignment horizontal="center" vertical="center" shrinkToFit="1"/>
    </xf>
    <xf numFmtId="193" fontId="15" fillId="0" borderId="45" xfId="7" applyNumberFormat="1" applyFont="1" applyFill="1" applyBorder="1" applyAlignment="1">
      <alignment horizontal="center" vertical="center" shrinkToFit="1"/>
    </xf>
    <xf numFmtId="41" fontId="15" fillId="0" borderId="44" xfId="1" applyFont="1" applyFill="1" applyBorder="1" applyAlignment="1">
      <alignment horizontal="center" vertical="center" shrinkToFit="1"/>
    </xf>
    <xf numFmtId="41" fontId="15" fillId="0" borderId="17" xfId="1" applyFont="1" applyFill="1" applyBorder="1" applyAlignment="1">
      <alignment horizontal="center" vertical="center" shrinkToFit="1"/>
    </xf>
    <xf numFmtId="41" fontId="15" fillId="0" borderId="45" xfId="1" applyFont="1" applyFill="1" applyBorder="1" applyAlignment="1">
      <alignment horizontal="center" vertical="center" shrinkToFit="1"/>
    </xf>
    <xf numFmtId="183" fontId="15" fillId="0" borderId="44" xfId="1" applyNumberFormat="1" applyFont="1" applyFill="1" applyBorder="1" applyAlignment="1">
      <alignment horizontal="center" vertical="center" shrinkToFit="1"/>
    </xf>
    <xf numFmtId="183" fontId="15" fillId="0" borderId="17" xfId="1" applyNumberFormat="1" applyFont="1" applyFill="1" applyBorder="1" applyAlignment="1">
      <alignment horizontal="center" vertical="center" shrinkToFit="1"/>
    </xf>
    <xf numFmtId="183" fontId="15" fillId="0" borderId="45" xfId="1" applyNumberFormat="1" applyFont="1" applyFill="1" applyBorder="1" applyAlignment="1">
      <alignment horizontal="center" vertical="center" shrinkToFit="1"/>
    </xf>
    <xf numFmtId="194" fontId="15" fillId="0" borderId="44" xfId="7" applyNumberFormat="1" applyFont="1" applyFill="1" applyBorder="1" applyAlignment="1">
      <alignment horizontal="center" vertical="center" shrinkToFit="1"/>
    </xf>
    <xf numFmtId="194" fontId="15" fillId="0" borderId="17" xfId="7" applyNumberFormat="1" applyFont="1" applyFill="1" applyBorder="1" applyAlignment="1">
      <alignment horizontal="center" vertical="center" shrinkToFit="1"/>
    </xf>
    <xf numFmtId="194" fontId="15" fillId="0" borderId="45" xfId="7" applyNumberFormat="1" applyFont="1" applyFill="1" applyBorder="1" applyAlignment="1">
      <alignment horizontal="center" vertical="center" shrinkToFit="1"/>
    </xf>
    <xf numFmtId="191" fontId="15" fillId="0" borderId="44" xfId="7" applyNumberFormat="1" applyFont="1" applyFill="1" applyBorder="1" applyAlignment="1">
      <alignment horizontal="center" vertical="center" shrinkToFit="1"/>
    </xf>
    <xf numFmtId="191" fontId="15" fillId="0" borderId="17" xfId="7" applyNumberFormat="1" applyFont="1" applyFill="1" applyBorder="1" applyAlignment="1">
      <alignment horizontal="center" vertical="center" shrinkToFit="1"/>
    </xf>
    <xf numFmtId="191" fontId="15" fillId="0" borderId="45" xfId="7" applyNumberFormat="1" applyFont="1" applyFill="1" applyBorder="1" applyAlignment="1">
      <alignment horizontal="center" vertical="center" shrinkToFit="1"/>
    </xf>
    <xf numFmtId="189" fontId="16" fillId="0" borderId="0" xfId="4" applyNumberFormat="1" applyFont="1" applyAlignment="1">
      <alignment horizontal="center" vertical="center" shrinkToFit="1"/>
    </xf>
    <xf numFmtId="189" fontId="15" fillId="0" borderId="5" xfId="4" applyNumberFormat="1" applyFont="1" applyBorder="1" applyAlignment="1">
      <alignment horizontal="center" vertical="center" shrinkToFit="1"/>
    </xf>
    <xf numFmtId="189" fontId="15" fillId="0" borderId="34" xfId="4" applyNumberFormat="1" applyFont="1" applyBorder="1" applyAlignment="1">
      <alignment horizontal="center" vertical="center" shrinkToFit="1"/>
    </xf>
    <xf numFmtId="189" fontId="15" fillId="0" borderId="25" xfId="4" applyNumberFormat="1" applyFont="1" applyBorder="1" applyAlignment="1">
      <alignment horizontal="center" vertical="center" shrinkToFit="1"/>
    </xf>
    <xf numFmtId="189" fontId="15" fillId="0" borderId="27" xfId="4" applyNumberFormat="1" applyFont="1" applyBorder="1" applyAlignment="1">
      <alignment horizontal="center" vertical="center" shrinkToFit="1"/>
    </xf>
    <xf numFmtId="0" fontId="17" fillId="4" borderId="54" xfId="4" applyFont="1" applyFill="1" applyBorder="1" applyAlignment="1">
      <alignment horizontal="center" vertical="center" shrinkToFit="1"/>
    </xf>
    <xf numFmtId="0" fontId="17" fillId="4" borderId="55" xfId="4" applyFont="1" applyFill="1" applyBorder="1" applyAlignment="1">
      <alignment horizontal="center" vertical="center" shrinkToFit="1"/>
    </xf>
    <xf numFmtId="0" fontId="17" fillId="4" borderId="56" xfId="4" applyFont="1" applyFill="1" applyBorder="1" applyAlignment="1">
      <alignment horizontal="center" vertical="center" shrinkToFit="1"/>
    </xf>
    <xf numFmtId="0" fontId="18" fillId="3" borderId="57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wrapText="1" shrinkToFit="1"/>
    </xf>
    <xf numFmtId="0" fontId="17" fillId="3" borderId="33" xfId="4" applyFont="1" applyFill="1" applyBorder="1" applyAlignment="1">
      <alignment horizontal="center" vertical="center" shrinkToFit="1"/>
    </xf>
    <xf numFmtId="0" fontId="17" fillId="3" borderId="5" xfId="4" applyFont="1" applyFill="1" applyBorder="1" applyAlignment="1">
      <alignment horizontal="center" vertical="center" shrinkToFit="1"/>
    </xf>
    <xf numFmtId="0" fontId="17" fillId="3" borderId="6" xfId="4" applyFont="1" applyFill="1" applyBorder="1" applyAlignment="1">
      <alignment horizontal="center" vertical="center" shrinkToFit="1"/>
    </xf>
    <xf numFmtId="0" fontId="17" fillId="3" borderId="24" xfId="4" applyFont="1" applyFill="1" applyBorder="1" applyAlignment="1">
      <alignment horizontal="center" vertical="center" shrinkToFit="1"/>
    </xf>
    <xf numFmtId="0" fontId="17" fillId="3" borderId="25" xfId="4" applyFont="1" applyFill="1" applyBorder="1" applyAlignment="1">
      <alignment horizontal="center" vertical="center" shrinkToFit="1"/>
    </xf>
    <xf numFmtId="0" fontId="17" fillId="3" borderId="26" xfId="4" applyFont="1" applyFill="1" applyBorder="1" applyAlignment="1">
      <alignment horizontal="center" vertical="center" shrinkToFit="1"/>
    </xf>
    <xf numFmtId="0" fontId="15" fillId="0" borderId="0" xfId="4" applyFont="1" applyAlignment="1">
      <alignment horizontal="center" vertical="center" shrinkToFit="1"/>
    </xf>
    <xf numFmtId="180" fontId="17" fillId="0" borderId="5" xfId="4" applyNumberFormat="1" applyFont="1" applyBorder="1" applyAlignment="1">
      <alignment horizontal="center" vertical="center" shrinkToFit="1"/>
    </xf>
    <xf numFmtId="180" fontId="17" fillId="0" borderId="25" xfId="4" applyNumberFormat="1" applyFont="1" applyBorder="1" applyAlignment="1">
      <alignment horizontal="center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0" borderId="25" xfId="4" applyFont="1" applyBorder="1" applyAlignment="1">
      <alignment horizontal="center" vertical="center" shrinkToFit="1"/>
    </xf>
    <xf numFmtId="189" fontId="19" fillId="0" borderId="0" xfId="4" applyNumberFormat="1" applyFont="1" applyAlignment="1">
      <alignment horizontal="center" vertical="center" shrinkToFit="1"/>
    </xf>
    <xf numFmtId="42" fontId="17" fillId="0" borderId="5" xfId="4" applyNumberFormat="1" applyFont="1" applyBorder="1" applyAlignment="1">
      <alignment horizontal="center" vertical="center" shrinkToFit="1"/>
    </xf>
    <xf numFmtId="42" fontId="17" fillId="0" borderId="25" xfId="4" applyNumberFormat="1" applyFont="1" applyBorder="1" applyAlignment="1">
      <alignment horizontal="center" vertical="center" shrinkToFit="1"/>
    </xf>
    <xf numFmtId="189" fontId="18" fillId="3" borderId="58" xfId="4" applyNumberFormat="1" applyFont="1" applyFill="1" applyBorder="1" applyAlignment="1">
      <alignment horizontal="center" vertical="center" shrinkToFit="1"/>
    </xf>
    <xf numFmtId="189" fontId="18" fillId="3" borderId="59" xfId="4" applyNumberFormat="1" applyFont="1" applyFill="1" applyBorder="1" applyAlignment="1">
      <alignment horizontal="center" vertical="center" shrinkToFit="1"/>
    </xf>
    <xf numFmtId="0" fontId="18" fillId="3" borderId="44" xfId="4" applyFont="1" applyFill="1" applyBorder="1" applyAlignment="1">
      <alignment horizontal="center" vertical="center" shrinkToFit="1"/>
    </xf>
    <xf numFmtId="0" fontId="18" fillId="3" borderId="17" xfId="4" applyFont="1" applyFill="1" applyBorder="1" applyAlignment="1">
      <alignment horizontal="center" vertical="center" shrinkToFit="1"/>
    </xf>
    <xf numFmtId="0" fontId="18" fillId="3" borderId="45" xfId="4" applyFont="1" applyFill="1" applyBorder="1" applyAlignment="1">
      <alignment horizontal="center" vertical="center" shrinkToFit="1"/>
    </xf>
    <xf numFmtId="0" fontId="15" fillId="0" borderId="50" xfId="4" applyFont="1" applyBorder="1" applyAlignment="1">
      <alignment horizontal="center" vertical="center" shrinkToFit="1"/>
    </xf>
    <xf numFmtId="0" fontId="15" fillId="0" borderId="19" xfId="4" applyFont="1" applyBorder="1" applyAlignment="1">
      <alignment horizontal="center" vertical="center" shrinkToFit="1"/>
    </xf>
    <xf numFmtId="0" fontId="15" fillId="0" borderId="20" xfId="4" applyFont="1" applyBorder="1" applyAlignment="1">
      <alignment horizontal="center" vertical="center" shrinkToFit="1"/>
    </xf>
    <xf numFmtId="188" fontId="15" fillId="0" borderId="16" xfId="4" applyNumberFormat="1" applyFont="1" applyBorder="1" applyAlignment="1">
      <alignment horizontal="center" vertical="center" shrinkToFit="1"/>
    </xf>
    <xf numFmtId="188" fontId="15" fillId="0" borderId="17" xfId="4" applyNumberFormat="1" applyFont="1" applyBorder="1" applyAlignment="1">
      <alignment horizontal="center" vertical="center" shrinkToFit="1"/>
    </xf>
    <xf numFmtId="188" fontId="15" fillId="0" borderId="45" xfId="4" applyNumberFormat="1" applyFont="1" applyBorder="1" applyAlignment="1">
      <alignment horizontal="center" vertical="center" shrinkToFit="1"/>
    </xf>
    <xf numFmtId="0" fontId="18" fillId="3" borderId="51" xfId="4" applyFont="1" applyFill="1" applyBorder="1" applyAlignment="1">
      <alignment horizontal="center" vertical="center" shrinkToFit="1"/>
    </xf>
    <xf numFmtId="0" fontId="18" fillId="3" borderId="10" xfId="4" applyFont="1" applyFill="1" applyBorder="1" applyAlignment="1">
      <alignment horizontal="center" vertical="center" shrinkToFit="1"/>
    </xf>
    <xf numFmtId="0" fontId="18" fillId="3" borderId="52" xfId="4" applyFont="1" applyFill="1" applyBorder="1" applyAlignment="1">
      <alignment horizontal="center" vertical="center" shrinkToFit="1"/>
    </xf>
    <xf numFmtId="0" fontId="18" fillId="0" borderId="51" xfId="4" quotePrefix="1" applyFont="1" applyBorder="1" applyAlignment="1">
      <alignment horizontal="center" vertical="center" shrinkToFit="1"/>
    </xf>
    <xf numFmtId="0" fontId="18" fillId="0" borderId="10" xfId="4" quotePrefix="1" applyFont="1" applyBorder="1" applyAlignment="1">
      <alignment horizontal="center" vertical="center" shrinkToFit="1"/>
    </xf>
    <xf numFmtId="0" fontId="18" fillId="0" borderId="53" xfId="4" quotePrefix="1" applyFont="1" applyBorder="1" applyAlignment="1">
      <alignment horizontal="center" vertical="center" shrinkToFit="1"/>
    </xf>
    <xf numFmtId="0" fontId="17" fillId="3" borderId="35" xfId="4" applyFont="1" applyFill="1" applyBorder="1" applyAlignment="1">
      <alignment horizontal="center" vertical="center" shrinkToFit="1"/>
    </xf>
    <xf numFmtId="0" fontId="17" fillId="3" borderId="10" xfId="4" applyFont="1" applyFill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shrinkToFit="1"/>
    </xf>
    <xf numFmtId="0" fontId="17" fillId="0" borderId="5" xfId="4" applyFont="1" applyBorder="1" applyAlignment="1">
      <alignment horizontal="center" vertical="center" shrinkToFit="1"/>
    </xf>
    <xf numFmtId="0" fontId="17" fillId="0" borderId="34" xfId="4" applyFont="1" applyBorder="1" applyAlignment="1">
      <alignment horizontal="center" vertical="center" shrinkToFit="1"/>
    </xf>
    <xf numFmtId="0" fontId="17" fillId="0" borderId="9" xfId="4" applyFont="1" applyBorder="1" applyAlignment="1">
      <alignment horizontal="center" vertical="center" shrinkToFit="1"/>
    </xf>
    <xf numFmtId="0" fontId="17" fillId="0" borderId="10" xfId="4" applyFont="1" applyBorder="1" applyAlignment="1">
      <alignment horizontal="center" vertical="center" shrinkToFit="1"/>
    </xf>
    <xf numFmtId="0" fontId="17" fillId="0" borderId="53" xfId="4" applyFont="1" applyBorder="1" applyAlignment="1">
      <alignment horizontal="center" vertical="center" shrinkToFit="1"/>
    </xf>
    <xf numFmtId="0" fontId="15" fillId="0" borderId="30" xfId="4" applyFont="1" applyBorder="1" applyAlignment="1">
      <alignment horizontal="center" vertical="center" shrinkToFit="1"/>
    </xf>
    <xf numFmtId="0" fontId="18" fillId="0" borderId="44" xfId="4" applyFont="1" applyBorder="1" applyAlignment="1">
      <alignment horizontal="center" vertical="center" shrinkToFit="1"/>
    </xf>
    <xf numFmtId="0" fontId="18" fillId="0" borderId="17" xfId="4" applyFont="1" applyBorder="1" applyAlignment="1">
      <alignment horizontal="center" vertical="center" shrinkToFit="1"/>
    </xf>
    <xf numFmtId="0" fontId="18" fillId="0" borderId="45" xfId="4" applyFont="1" applyBorder="1" applyAlignment="1">
      <alignment horizontal="center" vertical="center" shrinkToFit="1"/>
    </xf>
    <xf numFmtId="0" fontId="18" fillId="0" borderId="28" xfId="4" applyFont="1" applyBorder="1" applyAlignment="1">
      <alignment horizontal="center" vertical="center" shrinkToFit="1"/>
    </xf>
    <xf numFmtId="0" fontId="14" fillId="0" borderId="0" xfId="4" applyFont="1" applyAlignment="1">
      <alignment horizontal="center" vertical="center" shrinkToFit="1"/>
    </xf>
    <xf numFmtId="0" fontId="15" fillId="0" borderId="37" xfId="4" applyFont="1" applyBorder="1" applyAlignment="1">
      <alignment horizontal="center" vertical="center" shrinkToFit="1"/>
    </xf>
    <xf numFmtId="0" fontId="15" fillId="0" borderId="15" xfId="4" applyFont="1" applyBorder="1" applyAlignment="1">
      <alignment horizontal="center" vertical="center" shrinkToFit="1"/>
    </xf>
    <xf numFmtId="0" fontId="15" fillId="0" borderId="38" xfId="4" applyFont="1" applyBorder="1" applyAlignment="1">
      <alignment horizontal="center" vertical="center" shrinkToFit="1"/>
    </xf>
    <xf numFmtId="188" fontId="15" fillId="0" borderId="14" xfId="4" applyNumberFormat="1" applyFont="1" applyBorder="1" applyAlignment="1">
      <alignment horizontal="center" vertical="center" shrinkToFit="1"/>
    </xf>
    <xf numFmtId="188" fontId="15" fillId="0" borderId="15" xfId="4" applyNumberFormat="1" applyFont="1" applyBorder="1" applyAlignment="1">
      <alignment horizontal="center" vertical="center" shrinkToFit="1"/>
    </xf>
    <xf numFmtId="188" fontId="15" fillId="0" borderId="39" xfId="4" applyNumberFormat="1" applyFont="1" applyBorder="1" applyAlignment="1">
      <alignment horizontal="center" vertical="center" shrinkToFit="1"/>
    </xf>
    <xf numFmtId="0" fontId="17" fillId="3" borderId="40" xfId="4" applyFont="1" applyFill="1" applyBorder="1" applyAlignment="1">
      <alignment horizontal="center" vertical="center" textRotation="255" shrinkToFit="1"/>
    </xf>
    <xf numFmtId="0" fontId="17" fillId="3" borderId="43" xfId="4" applyFont="1" applyFill="1" applyBorder="1" applyAlignment="1">
      <alignment horizontal="center" vertical="center" textRotation="255" shrinkToFit="1"/>
    </xf>
    <xf numFmtId="0" fontId="17" fillId="3" borderId="51" xfId="4" applyFont="1" applyFill="1" applyBorder="1" applyAlignment="1">
      <alignment horizontal="center" vertical="center" textRotation="255" shrinkToFit="1"/>
    </xf>
    <xf numFmtId="0" fontId="17" fillId="3" borderId="52" xfId="4" applyFont="1" applyFill="1" applyBorder="1" applyAlignment="1">
      <alignment horizontal="center" vertical="center" textRotation="255" shrinkToFit="1"/>
    </xf>
    <xf numFmtId="0" fontId="18" fillId="3" borderId="40" xfId="4" applyFont="1" applyFill="1" applyBorder="1" applyAlignment="1">
      <alignment horizontal="center" vertical="center" shrinkToFit="1"/>
    </xf>
    <xf numFmtId="0" fontId="18" fillId="3" borderId="22" xfId="4" applyFont="1" applyFill="1" applyBorder="1" applyAlignment="1">
      <alignment horizontal="center" vertical="center" shrinkToFit="1"/>
    </xf>
    <xf numFmtId="0" fontId="18" fillId="3" borderId="41" xfId="4" applyFont="1" applyFill="1" applyBorder="1" applyAlignment="1">
      <alignment horizontal="center" vertical="center" shrinkToFit="1"/>
    </xf>
    <xf numFmtId="0" fontId="16" fillId="0" borderId="40" xfId="4" applyFont="1" applyBorder="1" applyAlignment="1">
      <alignment horizontal="center" vertical="center" shrinkToFit="1"/>
    </xf>
    <xf numFmtId="0" fontId="16" fillId="0" borderId="22" xfId="4" applyFont="1" applyBorder="1" applyAlignment="1">
      <alignment horizontal="center" vertical="center" shrinkToFit="1"/>
    </xf>
    <xf numFmtId="0" fontId="16" fillId="0" borderId="23" xfId="4" applyFont="1" applyBorder="1" applyAlignment="1">
      <alignment horizontal="center" vertical="center" shrinkToFit="1"/>
    </xf>
    <xf numFmtId="181" fontId="15" fillId="0" borderId="36" xfId="4" applyNumberFormat="1" applyFont="1" applyBorder="1" applyAlignment="1">
      <alignment horizontal="center" vertical="center" shrinkToFit="1"/>
    </xf>
    <xf numFmtId="181" fontId="15" fillId="0" borderId="0" xfId="4" applyNumberFormat="1" applyFont="1" applyAlignment="1">
      <alignment horizontal="center" vertical="center" shrinkToFit="1"/>
    </xf>
    <xf numFmtId="181" fontId="15" fillId="0" borderId="8" xfId="4" applyNumberFormat="1" applyFont="1" applyBorder="1" applyAlignment="1">
      <alignment horizontal="center" vertical="center" shrinkToFit="1"/>
    </xf>
    <xf numFmtId="181" fontId="15" fillId="0" borderId="46" xfId="4" applyNumberFormat="1" applyFont="1" applyBorder="1" applyAlignment="1">
      <alignment horizontal="center" vertical="center" shrinkToFit="1"/>
    </xf>
    <xf numFmtId="181" fontId="15" fillId="0" borderId="18" xfId="4" applyNumberFormat="1" applyFont="1" applyBorder="1" applyAlignment="1">
      <alignment horizontal="center" vertical="center" shrinkToFit="1"/>
    </xf>
    <xf numFmtId="181" fontId="15" fillId="0" borderId="47" xfId="4" applyNumberFormat="1" applyFont="1" applyBorder="1" applyAlignment="1">
      <alignment horizontal="center" vertical="center" shrinkToFit="1"/>
    </xf>
    <xf numFmtId="181" fontId="15" fillId="0" borderId="7" xfId="4" applyNumberFormat="1" applyFont="1" applyBorder="1" applyAlignment="1">
      <alignment horizontal="center" vertical="center" shrinkToFit="1"/>
    </xf>
    <xf numFmtId="181" fontId="15" fillId="0" borderId="42" xfId="4" applyNumberFormat="1" applyFont="1" applyBorder="1" applyAlignment="1">
      <alignment horizontal="center" vertical="center" shrinkToFit="1"/>
    </xf>
    <xf numFmtId="181" fontId="15" fillId="0" borderId="48" xfId="4" applyNumberFormat="1" applyFont="1" applyBorder="1" applyAlignment="1">
      <alignment horizontal="center" vertical="center" shrinkToFit="1"/>
    </xf>
    <xf numFmtId="181" fontId="15" fillId="0" borderId="49" xfId="4" applyNumberFormat="1" applyFont="1" applyBorder="1" applyAlignment="1">
      <alignment horizontal="center" vertical="center" shrinkToFit="1"/>
    </xf>
    <xf numFmtId="0" fontId="15" fillId="0" borderId="28" xfId="4" applyFont="1" applyBorder="1" applyAlignment="1">
      <alignment horizontal="center" vertical="center" shrinkToFit="1"/>
    </xf>
    <xf numFmtId="49" fontId="15" fillId="0" borderId="16" xfId="4" applyNumberFormat="1" applyFont="1" applyBorder="1" applyAlignment="1">
      <alignment horizontal="center" vertical="center" shrinkToFit="1"/>
    </xf>
    <xf numFmtId="49" fontId="15" fillId="0" borderId="17" xfId="4" applyNumberFormat="1" applyFont="1" applyBorder="1" applyAlignment="1">
      <alignment horizontal="center" vertical="center" shrinkToFit="1"/>
    </xf>
    <xf numFmtId="49" fontId="15" fillId="0" borderId="45" xfId="4" applyNumberFormat="1" applyFont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15" fillId="0" borderId="72" xfId="4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shrinkToFit="1"/>
    </xf>
    <xf numFmtId="189" fontId="15" fillId="0" borderId="17" xfId="4" applyNumberFormat="1" applyFont="1" applyBorder="1" applyAlignment="1">
      <alignment horizontal="center" vertical="center" shrinkToFit="1"/>
    </xf>
    <xf numFmtId="189" fontId="15" fillId="0" borderId="45" xfId="4" applyNumberFormat="1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wrapText="1" shrinkToFit="1"/>
    </xf>
    <xf numFmtId="189" fontId="15" fillId="0" borderId="73" xfId="4" applyNumberFormat="1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wrapText="1" shrinkToFit="1"/>
    </xf>
    <xf numFmtId="0" fontId="15" fillId="0" borderId="17" xfId="4" applyFont="1" applyBorder="1" applyAlignment="1">
      <alignment horizontal="center" vertical="center" wrapText="1" shrinkToFit="1"/>
    </xf>
    <xf numFmtId="0" fontId="15" fillId="0" borderId="45" xfId="4" applyFont="1" applyBorder="1" applyAlignment="1">
      <alignment horizontal="center" vertical="center" wrapText="1" shrinkToFit="1"/>
    </xf>
    <xf numFmtId="0" fontId="18" fillId="3" borderId="21" xfId="4" applyFont="1" applyFill="1" applyBorder="1" applyAlignment="1">
      <alignment horizontal="center" vertical="center" textRotation="255" shrinkToFit="1"/>
    </xf>
    <xf numFmtId="0" fontId="18" fillId="3" borderId="41" xfId="4" applyFont="1" applyFill="1" applyBorder="1" applyAlignment="1">
      <alignment horizontal="center" vertical="center" textRotation="255" shrinkToFit="1"/>
    </xf>
    <xf numFmtId="0" fontId="18" fillId="3" borderId="36" xfId="4" applyFont="1" applyFill="1" applyBorder="1" applyAlignment="1">
      <alignment horizontal="center" vertical="center" textRotation="255" shrinkToFit="1"/>
    </xf>
    <xf numFmtId="0" fontId="18" fillId="3" borderId="42" xfId="4" applyFont="1" applyFill="1" applyBorder="1" applyAlignment="1">
      <alignment horizontal="center" vertical="center" textRotation="255" shrinkToFit="1"/>
    </xf>
    <xf numFmtId="0" fontId="18" fillId="3" borderId="24" xfId="4" applyFont="1" applyFill="1" applyBorder="1" applyAlignment="1">
      <alignment horizontal="center" vertical="center" textRotation="255" shrinkToFit="1"/>
    </xf>
    <xf numFmtId="0" fontId="18" fillId="3" borderId="64" xfId="4" applyFont="1" applyFill="1" applyBorder="1" applyAlignment="1">
      <alignment horizontal="center" vertical="center" textRotation="255" shrinkToFit="1"/>
    </xf>
    <xf numFmtId="189" fontId="17" fillId="3" borderId="74" xfId="4" applyNumberFormat="1" applyFont="1" applyFill="1" applyBorder="1" applyAlignment="1">
      <alignment horizontal="center" vertical="center" shrinkToFit="1"/>
    </xf>
    <xf numFmtId="0" fontId="18" fillId="4" borderId="54" xfId="4" applyFont="1" applyFill="1" applyBorder="1" applyAlignment="1">
      <alignment horizontal="center" vertical="center" shrinkToFit="1"/>
    </xf>
    <xf numFmtId="0" fontId="18" fillId="4" borderId="55" xfId="4" applyFont="1" applyFill="1" applyBorder="1" applyAlignment="1">
      <alignment horizontal="center" vertical="center" shrinkToFit="1"/>
    </xf>
    <xf numFmtId="0" fontId="18" fillId="4" borderId="56" xfId="4" applyFont="1" applyFill="1" applyBorder="1" applyAlignment="1">
      <alignment horizontal="center" vertical="center" shrinkToFit="1"/>
    </xf>
    <xf numFmtId="0" fontId="18" fillId="3" borderId="68" xfId="4" applyFont="1" applyFill="1" applyBorder="1" applyAlignment="1">
      <alignment horizontal="center" vertical="center" shrinkToFit="1"/>
    </xf>
    <xf numFmtId="0" fontId="18" fillId="3" borderId="69" xfId="4" applyFont="1" applyFill="1" applyBorder="1" applyAlignment="1">
      <alignment horizontal="center" vertical="center" shrinkToFit="1"/>
    </xf>
    <xf numFmtId="189" fontId="18" fillId="3" borderId="70" xfId="4" applyNumberFormat="1" applyFont="1" applyFill="1" applyBorder="1" applyAlignment="1">
      <alignment horizontal="center" vertical="center" shrinkToFit="1"/>
    </xf>
    <xf numFmtId="189" fontId="18" fillId="3" borderId="18" xfId="4" applyNumberFormat="1" applyFont="1" applyFill="1" applyBorder="1" applyAlignment="1">
      <alignment horizontal="center" vertical="center" shrinkToFit="1"/>
    </xf>
    <xf numFmtId="189" fontId="18" fillId="3" borderId="71" xfId="4" applyNumberFormat="1" applyFont="1" applyFill="1" applyBorder="1" applyAlignment="1">
      <alignment horizontal="center" vertical="center" shrinkToFit="1"/>
    </xf>
    <xf numFmtId="188" fontId="15" fillId="0" borderId="66" xfId="4" applyNumberFormat="1" applyFont="1" applyBorder="1" applyAlignment="1">
      <alignment horizontal="center" vertical="center" shrinkToFit="1"/>
    </xf>
    <xf numFmtId="188" fontId="15" fillId="0" borderId="19" xfId="4" applyNumberFormat="1" applyFont="1" applyBorder="1" applyAlignment="1">
      <alignment horizontal="center" vertical="center" shrinkToFit="1"/>
    </xf>
    <xf numFmtId="188" fontId="15" fillId="0" borderId="67" xfId="4" applyNumberFormat="1" applyFont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wrapText="1" shrinkToFit="1"/>
    </xf>
    <xf numFmtId="0" fontId="21" fillId="0" borderId="0" xfId="4" applyFont="1" applyAlignment="1">
      <alignment horizontal="center" vertical="center" shrinkToFit="1"/>
    </xf>
    <xf numFmtId="181" fontId="15" fillId="0" borderId="37" xfId="4" applyNumberFormat="1" applyFont="1" applyBorder="1" applyAlignment="1">
      <alignment horizontal="center" vertical="center" shrinkToFit="1"/>
    </xf>
    <xf numFmtId="181" fontId="15" fillId="0" borderId="15" xfId="4" applyNumberFormat="1" applyFont="1" applyBorder="1" applyAlignment="1">
      <alignment horizontal="center" vertical="center" shrinkToFit="1"/>
    </xf>
    <xf numFmtId="181" fontId="15" fillId="0" borderId="38" xfId="4" applyNumberFormat="1" applyFont="1" applyBorder="1" applyAlignment="1">
      <alignment horizontal="center" vertical="center" shrinkToFit="1"/>
    </xf>
    <xf numFmtId="181" fontId="15" fillId="0" borderId="14" xfId="4" applyNumberFormat="1" applyFont="1" applyBorder="1" applyAlignment="1">
      <alignment horizontal="center" vertical="center" shrinkToFit="1"/>
    </xf>
    <xf numFmtId="181" fontId="15" fillId="0" borderId="39" xfId="4" applyNumberFormat="1" applyFont="1" applyBorder="1" applyAlignment="1">
      <alignment horizontal="center" vertical="center" shrinkToFit="1"/>
    </xf>
    <xf numFmtId="0" fontId="18" fillId="3" borderId="40" xfId="4" applyFont="1" applyFill="1" applyBorder="1" applyAlignment="1">
      <alignment horizontal="center" vertical="center" textRotation="255" shrinkToFit="1"/>
    </xf>
    <xf numFmtId="0" fontId="18" fillId="3" borderId="43" xfId="4" applyFont="1" applyFill="1" applyBorder="1" applyAlignment="1">
      <alignment horizontal="center" vertical="center" textRotation="255" shrinkToFit="1"/>
    </xf>
    <xf numFmtId="0" fontId="18" fillId="3" borderId="51" xfId="4" applyFont="1" applyFill="1" applyBorder="1" applyAlignment="1">
      <alignment horizontal="center" vertical="center" textRotation="255" shrinkToFit="1"/>
    </xf>
    <xf numFmtId="0" fontId="18" fillId="3" borderId="52" xfId="4" applyFont="1" applyFill="1" applyBorder="1" applyAlignment="1">
      <alignment horizontal="center" vertical="center" textRotation="255" shrinkToFit="1"/>
    </xf>
    <xf numFmtId="0" fontId="15" fillId="0" borderId="40" xfId="4" applyFont="1" applyBorder="1" applyAlignment="1">
      <alignment horizontal="center" vertical="center" shrinkToFit="1"/>
    </xf>
    <xf numFmtId="0" fontId="15" fillId="0" borderId="22" xfId="4" applyFont="1" applyBorder="1" applyAlignment="1">
      <alignment horizontal="center" vertical="center" shrinkToFit="1"/>
    </xf>
    <xf numFmtId="0" fontId="15" fillId="0" borderId="23" xfId="4" applyFont="1" applyBorder="1" applyAlignment="1">
      <alignment horizontal="center" vertical="center" shrinkToFit="1"/>
    </xf>
    <xf numFmtId="0" fontId="15" fillId="0" borderId="36" xfId="4" applyFont="1" applyBorder="1" applyAlignment="1">
      <alignment horizontal="center" vertical="center" shrinkToFit="1"/>
    </xf>
    <xf numFmtId="0" fontId="15" fillId="0" borderId="8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left" vertical="center" shrinkToFit="1"/>
    </xf>
    <xf numFmtId="0" fontId="15" fillId="0" borderId="17" xfId="4" applyFont="1" applyBorder="1" applyAlignment="1">
      <alignment horizontal="left" vertical="center" shrinkToFit="1"/>
    </xf>
    <xf numFmtId="189" fontId="15" fillId="0" borderId="75" xfId="4" applyNumberFormat="1" applyFont="1" applyBorder="1" applyAlignment="1">
      <alignment horizontal="center" vertical="center" shrinkToFit="1"/>
    </xf>
    <xf numFmtId="189" fontId="15" fillId="0" borderId="61" xfId="4" applyNumberFormat="1" applyFont="1" applyBorder="1" applyAlignment="1">
      <alignment horizontal="center" vertical="center" shrinkToFit="1"/>
    </xf>
    <xf numFmtId="189" fontId="15" fillId="0" borderId="62" xfId="4" applyNumberFormat="1" applyFont="1" applyBorder="1" applyAlignment="1">
      <alignment horizontal="center" vertical="center" shrinkToFit="1"/>
    </xf>
    <xf numFmtId="41" fontId="27" fillId="0" borderId="1" xfId="1" applyFont="1" applyBorder="1">
      <alignment vertical="center"/>
    </xf>
    <xf numFmtId="176" fontId="27" fillId="0" borderId="1" xfId="0" applyNumberFormat="1" applyFont="1" applyBorder="1">
      <alignment vertical="center"/>
    </xf>
    <xf numFmtId="176" fontId="27" fillId="0" borderId="1" xfId="0" applyNumberFormat="1" applyFont="1" applyBorder="1" applyAlignment="1">
      <alignment horizontal="center" vertical="center"/>
    </xf>
    <xf numFmtId="176" fontId="2" fillId="2" borderId="13" xfId="0" applyNumberFormat="1" applyFont="1" applyFill="1" applyBorder="1" applyAlignment="1" applyProtection="1">
      <alignment horizontal="left"/>
      <protection locked="0"/>
    </xf>
    <xf numFmtId="176" fontId="2" fillId="2" borderId="13" xfId="0" applyNumberFormat="1" applyFont="1" applyFill="1" applyBorder="1" applyAlignment="1">
      <alignment horizontal="left"/>
    </xf>
    <xf numFmtId="186" fontId="0" fillId="0" borderId="1" xfId="0" applyNumberFormat="1" applyBorder="1" applyAlignment="1">
      <alignment horizontal="left"/>
    </xf>
    <xf numFmtId="182" fontId="0" fillId="0" borderId="1" xfId="0" applyNumberFormat="1" applyBorder="1" applyAlignment="1">
      <alignment horizontal="left"/>
    </xf>
    <xf numFmtId="187" fontId="0" fillId="0" borderId="1" xfId="0" applyNumberFormat="1" applyBorder="1" applyAlignment="1">
      <alignment horizontal="left"/>
    </xf>
  </cellXfs>
  <cellStyles count="10">
    <cellStyle name="백분율" xfId="2" builtinId="5"/>
    <cellStyle name="쉼표 [0]" xfId="1" builtinId="6"/>
    <cellStyle name="쉼표 [0] 2" xfId="6"/>
    <cellStyle name="쉼표 [0] 2 2" xfId="7"/>
    <cellStyle name="통화 [0] 2" xfId="5"/>
    <cellStyle name="표준" xfId="0" builtinId="0"/>
    <cellStyle name="표준 2" xfId="4"/>
    <cellStyle name="표준 2 2" xfId="8"/>
    <cellStyle name="표준 3" xfId="3"/>
    <cellStyle name="표준 4" xfId="9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84" Type="http://schemas.openxmlformats.org/officeDocument/2006/relationships/calcChain" Target="calcChain.xml"/><Relationship Id="rId16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62.xml"/><Relationship Id="rId79" Type="http://schemas.openxmlformats.org/officeDocument/2006/relationships/externalLink" Target="externalLinks/externalLink67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9.xml"/><Relationship Id="rId82" Type="http://schemas.openxmlformats.org/officeDocument/2006/relationships/styles" Target="styles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77" Type="http://schemas.openxmlformats.org/officeDocument/2006/relationships/externalLink" Target="externalLinks/externalLink6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80" Type="http://schemas.openxmlformats.org/officeDocument/2006/relationships/externalLink" Target="externalLinks/externalLink6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15109</xdr:colOff>
      <xdr:row>4</xdr:row>
      <xdr:rowOff>38100</xdr:rowOff>
    </xdr:from>
    <xdr:to>
      <xdr:col>42</xdr:col>
      <xdr:colOff>0</xdr:colOff>
      <xdr:row>6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1784" y="1028700"/>
          <a:ext cx="68974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928864</xdr:colOff>
      <xdr:row>48</xdr:row>
      <xdr:rowOff>119270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97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57978</xdr:rowOff>
    </xdr:from>
    <xdr:to>
      <xdr:col>9</xdr:col>
      <xdr:colOff>928864</xdr:colOff>
      <xdr:row>97</xdr:row>
      <xdr:rowOff>177248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04174"/>
          <a:ext cx="7115973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54665;&#54532;&#47196;&#51229;&#53944;\&#51076;&#49892;&#49345;&#49688;&#46020;\&#44228;&#49328;&#51088;&#47308;\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1\My%20Documents\&#50629;&#47924;\&#48152;&#50900;%20&#51204;&#44592;&#45236;&#50669;-1,%202&#52264;%20&#48516;&#47532;\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YGN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3&#49900;&#51032;&#54980;&#51089;&#50629;\2.&#44228;&#49328;&#49436;\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\&#44221;&#44592;&#44592;&#49696;&#45800;\&#52397;&#49328;&#54616;&#49688;&#52376;&#47532;&#51109;\&#51204;&#44592;(1019&#51228;&#52636;)\&#44400;&#45224;&#44228;&#53685;\&#52572;&#51333;-&#44400;&#45224;&#54616;&#49688;&#52376;&#47532;&#51109;(&#45236;&#50669;&#52572;&#51333;)\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2\03&#53556;&#53412;\&#54617;&#51061;soc\01&#44228;&#49328;&#49436;\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\PROJECT2005\1.&#49345;&#49688;&#46020;\&#44053;&#48320;&#50668;&#44284;&#49688;\1.&#51204;&#44592;&#49444;&#44228;(10&#50900;24&#51068;)\&#52280;&#44256;&#51088;&#47308;\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g\&#51064;&#52380;&#54617;&#51061;\&#44228;&#49328;&#49436;\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GH\NAMGWANG\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2005\1&#49345;&#49688;&#46020;\16&#44053;&#48320;&#50668;&#44284;&#49688;&#51204;&#44592;&#49444;&#44228;(&#52572;&#51333;&#48516;)\16&#48320;&#44221;&#49444;&#44228;_9&#44060;&#49548;\3.%20&#51204;&#44592;&#48324;&#46020;\1&#49688;&#47049;&#49328;&#52636;&#49436;\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4\2004DWG\&#54620;&#44397;&#49688;&#51088;&#50896;&#44277;&#49324;\&#54620;&#44397;&#49688;&#51088;&#50896;&#44277;&#49324;&#44305;&#51452;&#44428;&#45824;&#48520;-&#44285;&#47749;&#52384;&#50472;-2005.11.14\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49324;&#50857;&#51088;&#51060;&#47492;\&#48148;&#53461;%20&#54868;&#47732;\&#54788;&#50504;&#49324;&#54637;\&#49436;&#49328;&#44032;&#50517;&#51109;&#53945;&#44256;&#50517;&#48152;&#51228;&#51312;&#44396;&#47588;&#49444;&#52824;\&#44048;&#49324;&#54980;\&#54032;&#45356;&#51228;&#51312;&#44396;&#47588;\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0YEONGI\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9611\OUT\YES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JT-97\R-SUWONJ\REP\P7-5-31\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DATA\&#50872;&#49328;\DATA\&#54861;&#49688;&#50696;&#44221;&#48372;\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wg2000\&#49457;&#51068;\&#49884;&#45208;&#45769;&#49828;\P-Iso\Calc-St2\LX-JU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&#49888;&#50864;&#50644;&#51648;&#45768;&#50612;&#47553;\&#44608;&#47749;&#44260;\&#49437;&#44257;&#50725;&#44284;\&#49892;&#49884;&#49444;&#44228;\&#49688;&#47049;&#49328;&#52636;&#49436;\&#49437;&#44257;\&#46041;&#47141;&#51228;&#50612;&#49688;&#47049;&#49328;&#52636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2006&#45380;\&#44277;&#49324;\&#51116;&#54644;&#45824;&#52293;&#44592;&#44552;&#44277;&#49324;\&#55064;&#44221;&#48727;&#47932;&#54156;&#54532;&#51109;&#50808;%201&#44060;&#49548;%20&#51204;&#46041;&#48184;&#48652;%20&#51088;&#46041;&#51228;&#50612;&#48152;%20&#44396;&#47588;&#49444;&#52824;\&#51473;&#44257;&#48727;&#47932;&#51204;&#44592;&#45236;&#50669;&#49436;-&#49688;&#51221;(CCTV&#48520;&#54252;&#54632;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51060;&#44221;&#54984;\Documents\2016&#45380;%20&#54532;&#47196;&#51229;&#53944;\&#49688;&#46020;&#44428;%20&#44305;&#50669;&#49345;&#49688;&#46020;%20&#50857;&#49688;&#44277;&#44553;%20&#49888;&#47280;&#49457;%20&#51228;&#44256;&#49324;&#50629;%20&#51228;2&#44277;&#44396;\21.%20&#51217;&#49688;&#51088;&#47308;\01.%20&#48516;&#50556;&#48324;(&#49444;&#44228;&#49324;)\&#53664;&#47785;%20-%20&#50976;&#49888;\&#44592;&#48376;&#44228;&#54925;%20&#51088;&#47308;\20151210_&#51204;&#44592;&#48516;&#50556;&#49569;&#48512;\02.&#51204;&#47141;&#48708;\02.&#54620;&#51204;&#49688;&#53441;&#48708;,&#49324;&#50857;&#51204;&#44160;&#49324;,&#53685;&#49888;&#48708;_2(&#49688;&#51221;&#49324;&#54637;&#50630;&#51020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AM-5\My%20Documents\dacom\&#50896;&#51452;~&#51228;&#52380;\&#50896;&#51452;&#52572;&#51333;\&#50696;&#49328;&#45236;~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0976;&#48169;\3.0%20&#44288;&#44144;&#44277;&#49324;&#48708;\&#45800;&#44032;2000\&#44277;&#49324;&#48708;-&#53664;&#47448;&#4831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arch2\&#52384;&#50896;&#44608;&#54868;&#52572;&#51333;\&#48373;&#4932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y%20Documents\DATA\&#50872;&#49328;\DATA\&#54861;&#49688;&#50696;&#44221;&#48372;\YONGF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LEEYONG\PUSAN154\&#44305;&#50577;&#51204;&#4459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FF\2000&#45380;&#46020;\&#44277;&#49324;&#49444;&#44228;\&#51217;&#50504;&#49884;&#49444;&#51228;&#51089;\&#51217;&#50504;&#49884;&#49444;&#44396;&#4758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&#49444;&#44228;&#45800;&#44032;\2003&#45380;\99&#49444;&#44228;&#44592;&#51456;&#45800;&#4403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4592;&#49696;&#44160;&#53664;&#49436;\&#49436;&#48512;&#49688;&#46020;\&#49436;&#48512;&#48372;&#50756;\&#48373;&#49324;&#48376;%20IO&#49828;&#52992;&#51572;(&#49436;&#48512;-&#47564;&#4753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TEMP\YGN56\SONG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51473;&#50521;\&#51473;&#50521;&#45236;&#50669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Documents%20and%20Settings\kunjin\My%20Documents\&#50672;&#44396;&#44060;&#48156;\&#49688;&#52376;&#47532;\&#54616;&#49345;&#50668;&#44284;\&#53444;&#52380;\&#53444;&#52380;%20&#54616;&#49345;&#50668;&#44284;&#49884;&#49444;%20&#49444;&#52824;&#49324;&#50629;\&#46020;&#47732;\0810\&#54620;&#46972;&#49328;&#50629;&#44060;&#48156;\&#54620;&#46972;&#49328;&#50629;&#44060;&#48156;\&#49688;&#47049;&#48143;&#45236;&#50669;&#49436;\&#53664;&#47785;\My%20Documents\&#50641;&#49472;DATA\&#54788;&#45824;&#50644;\&#47560;&#49328;\&#51665;&#44228;&#54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ocuments%20and%20Settings\&#51068;&#49328;\&#48148;&#53461;%20&#54868;&#47732;\&#49569;&#54028;&#45236;&#50669;&#49436;\&#51204;&#44592;&#46020;&#47732;(3&#52264;&#50504;-gipam)\&#48155;&#51008;&#47700;&#51068;\&#49345;&#54889;&#49892;&#50808;&#54156;&#54532;&#51109;&#51088;&#46041;&#51228;&#50612;&#48152;\&#51473;&#44257;&#48727;&#47932;&#51204;&#44592;&#45236;&#50669;&#49436;-&#49688;&#51221;(CCTV&#48520;&#54252;&#54632;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DATA-DATA-DATA-DATA-DATA\D\DATA-DATA(&#45236;&#50669;&#49436;)\&#44228;&#51109;\&#52572;&#51333;&#45236;&#50669;&#49436;(&#44592;&#51088;&#51116;)\&#49345;&#49688;\&#54620;&#44053;&#54616;&#47448;&#44428;&#44553;&#49688;&#52404;&#44228;\&#51204;&#44592;&#49688;&#47049;\&#49328;&#52636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28;&#50577;&#54616;&#49688;&#52376;&#47532;&#49324;&#50629;\&#48128;&#50577;&#54616;&#49688;&#52376;&#47532;&#49884;&#49444;&#50857;&#50669;\WINDOWS\TEMP\HANDY\2004&#49444;&#44228;&#45800;&#44032;(&#52572;&#51333;)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mr.lee&#9756;&#9758;\&#53552;&#45328;\&#49457;&#45224;&#51109;&#54840;&#50896;\&#45236;&#50669;&#49436;\&#45432;&#44480;&#51116;IC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@&#54532;&#47196;&#51229;&#53944;%202010(&#44608;&#49888;&#51068;)\&#50689;&#51452;&#45796;&#47785;&#51201;&#45840;%20TK%20&#49892;&#49884;&#49444;&#44228;\2%20&#45236;&#50669;&#49436;&#51089;&#50629;\&#44277;&#49324;&#44228;&#50557;%20&#45236;&#50669;&#49436;(&#49688;&#44277;-&#49340;&#49457;)\&#51204;&#52404;&#44277;&#49324;&#48516;\&#54620;&#51204;&#49688;&#53441;&#48708;\&#44060;&#47029;&#44277;&#49324;&#48708;&#49328;&#52636;(&#54665;&#48373;&#46020;&#49884;&#54616;&#49688;)-rev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6&#45380;\&#49688;&#46020;&#44428;%20&#44305;&#50669;&#49345;&#49688;&#46020;%20&#50857;&#49688;&#44277;&#44553;%20&#49888;&#47280;&#49457;%20&#51228;&#44256;&#49324;&#50629;%20&#51228;2&#44277;&#44396;%20&#44592;&#48376;&#49444;&#44228;\01.%20&#51089;&#50629;&#48169;\8.&#45236;&#50669;&#49436;\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1.Project\03.%202007&#45380;%20Project\A723040(&#44608;&#54644;BTL%20&#49892;&#49884;&#49444;&#44228;)\&#44228;&#50557;&#44288;&#47144;\&#44053;&#54868;%20&#44288;&#44144;&#51221;&#48708;(&#44592;&#48376;&#44228;&#54925;%20&#48143;%20&#51077;&#52272;&#50504;&#45236;&#49436;)\&#45236;&#50669;&#49436;(2004.1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2013\01%20&#44256;&#51648;&#54984;\&#44277;&#49324;&#44288;&#44228;&#52384;\&#54616;&#48512;&#49444;&#48708;&#54788;&#45824;&#54868;\&#48708;&#49345;&#48156;&#51204;&#44592;&#51228;&#51312;&#44396;&#47588;&#49444;&#52824;\01%20&#49324;&#52380;&#51221;&#49688;&#51109;%201&#45800;&#44228;%20&#48708;&#49345;&#48156;&#51204;&#44592;%20&#51228;&#51312;&#44396;&#47588;&#49444;&#52824;\&#48708;&#46168;&#44592;\&#44277;&#49324;&#44288;&#47144;\&#49884;&#49444;&#44277;&#49324;\2003&#44032;&#47196;&#46321;&#44277;&#49324;\&#49888;&#47548;&#46041;&#44600;&#44032;&#47196;&#46321;&#44277;&#49324;\&#49444;&#44228;\&#44032;&#47196;&#46321;\&#44277;&#49324;\&#49884;&#49444;&#44277;&#49324;\2001\&#49888;&#47548;8&#46041;&#49440;&#47196;&#44368;&#52404;&#44277;&#49324;\&#49884;&#55141;&#45824;&#47196;%20&#44032;&#47196;&#46321;%20&#44277;&#49324;(36&#48376;%20&#44592;&#52488;0.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0&#50689;&#50629;&#49324;&#54637;(&#44204;&#51201;&#49436;)/AA&#51648;&#50669;&#48324;%20&#44204;&#51201;&#54788;&#54889;/2026&#45380;/&#44221;&#44592;&#45224;&#49436;&#48512;/&#49688;&#46020;&#44428;(&#8547;)%20&#45432;&#54980;&#44288;%201&#52264;(1350x2P)-&#49688;&#44277;/&#51228;&#52636;&#51088;&#47308;/&#51228;&#52636;/2.%20&#45236;&#50669;&#49436;-&#44277;&#49324;&#48708;&#45236;&#50669;&#49436;%20&#48143;%20&#49345;&#49464;%20&#44204;&#51201;&#49436;_&#49688;&#46020;&#44428;(&#854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"/>
      <sheetName val="DATA1"/>
      <sheetName val="CABdata"/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2">
          <cell r="C2" t="str">
            <v>방위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기초공"/>
      <sheetName val="기둥(원형)"/>
      <sheetName val="BID"/>
      <sheetName val="내역서"/>
      <sheetName val="단가조건"/>
      <sheetName val="Sheet3"/>
      <sheetName val="부대대비"/>
      <sheetName val="냉연집계"/>
      <sheetName val="입출재고현황 (2)"/>
      <sheetName val="TEL"/>
      <sheetName val="공사개요"/>
      <sheetName val="대비"/>
      <sheetName val="견적서"/>
      <sheetName val="물가"/>
      <sheetName val="공사비집계"/>
      <sheetName val="공사내역"/>
      <sheetName val="type-F"/>
      <sheetName val="98지급계획"/>
      <sheetName val="일위대가목차"/>
      <sheetName val="design criteria"/>
      <sheetName val="working load at the btm ft."/>
      <sheetName val="plan&amp;section of foundation"/>
      <sheetName val="member design"/>
      <sheetName val="첨부파일"/>
      <sheetName val="데이타"/>
      <sheetName val="DATA"/>
      <sheetName val="수량산출서"/>
      <sheetName val="Sheet1"/>
      <sheetName val="가격조사서"/>
      <sheetName val="설 계"/>
      <sheetName val="Macro1"/>
      <sheetName val="RAHMEN"/>
      <sheetName val="Total"/>
      <sheetName val="조명시설"/>
      <sheetName val="영업.일"/>
      <sheetName val="일위대가"/>
      <sheetName val="8공구투찰내역서"/>
      <sheetName val="Sheet2"/>
      <sheetName val="Customer Databas"/>
      <sheetName val="인사자료총집계"/>
      <sheetName val="hvac내역서(제어동)"/>
      <sheetName val="예산변경사항"/>
      <sheetName val="산출기준(파견전산실)"/>
      <sheetName val="본부소개"/>
      <sheetName val="코드표"/>
      <sheetName val="지급자재"/>
      <sheetName val="경비2내역"/>
      <sheetName val="DATE"/>
      <sheetName val="청천내"/>
      <sheetName val="2000.05"/>
      <sheetName val="단위중기"/>
      <sheetName val="2.대외공문"/>
      <sheetName val="BSD (2)"/>
      <sheetName val="BSD _2_"/>
      <sheetName val="M1"/>
      <sheetName val="실행철강하도"/>
      <sheetName val="BOQ건축"/>
      <sheetName val="토목주소"/>
      <sheetName val="프랜트면허"/>
      <sheetName val="품종별-이름"/>
      <sheetName val="설계조건"/>
      <sheetName val="단면검토"/>
      <sheetName val="soil bearing check"/>
      <sheetName val="기계내역"/>
      <sheetName val="단가조사"/>
      <sheetName val="담장산출"/>
      <sheetName val="1.설계조건"/>
      <sheetName val="6.OUTPUT"/>
      <sheetName val="전기일위대가"/>
      <sheetName val="말뚝지지력산정"/>
      <sheetName val="계약내역서"/>
      <sheetName val="출력표"/>
      <sheetName val="터파기및재료"/>
      <sheetName val="단면가정"/>
      <sheetName val="Proposal"/>
      <sheetName val="가정급수관"/>
      <sheetName val="11"/>
      <sheetName val="집계표"/>
      <sheetName val="설비내역서"/>
      <sheetName val="건축내역서"/>
      <sheetName val="전기내역서"/>
      <sheetName val="공사비예산서(토목분)"/>
      <sheetName val="Budget 2004(DW)"/>
      <sheetName val="첨"/>
      <sheetName val="9-1차이내역"/>
      <sheetName val="PROJECT BRIEF(EX.NEW)"/>
      <sheetName val="수량산출"/>
      <sheetName val="내역"/>
      <sheetName val="음료실행"/>
      <sheetName val="재무가정"/>
      <sheetName val="을"/>
      <sheetName val="말뚝물량"/>
      <sheetName val="협조전"/>
      <sheetName val="1.우편집중내역서"/>
      <sheetName val="정보매체A동"/>
      <sheetName val="설계명세서"/>
      <sheetName val="ITB COST"/>
      <sheetName val="1단계"/>
      <sheetName val="노임이"/>
      <sheetName val="보도경계블럭"/>
      <sheetName val="Sheet4"/>
      <sheetName val="예산M12A"/>
      <sheetName val="hvac(제어동)"/>
      <sheetName val="정부노임단가"/>
      <sheetName val="총괄"/>
      <sheetName val="EKOG10건축"/>
      <sheetName val="전체"/>
      <sheetName val="#REF"/>
      <sheetName val="표지"/>
      <sheetName val="EACT10"/>
      <sheetName val="노원열병합  건축공사기성내역서"/>
      <sheetName val="현장"/>
      <sheetName val="시멘트"/>
      <sheetName val="조명율표"/>
      <sheetName val="FRT_O"/>
      <sheetName val="FAB_I"/>
      <sheetName val="구미4단2"/>
      <sheetName val="보일러"/>
      <sheetName val="결과조달"/>
      <sheetName val="배수통관(좌)"/>
      <sheetName val="포장복구집계"/>
      <sheetName val="적용환율"/>
      <sheetName val="PUMP"/>
      <sheetName val="접속 SLAB,BRACKET 설계"/>
      <sheetName val="안정검토"/>
      <sheetName val="전기"/>
      <sheetName val="ABUT수량-A1"/>
      <sheetName val="1련박스"/>
      <sheetName val="견적조건"/>
      <sheetName val="기성내역서표지"/>
      <sheetName val="6호기"/>
      <sheetName val="12용지"/>
      <sheetName val="Main"/>
      <sheetName val="토적"/>
      <sheetName val="날개벽(좌,우=45도,75도)"/>
      <sheetName val="건축원가계산서"/>
      <sheetName val="날개벽"/>
      <sheetName val="통합"/>
      <sheetName val="간접재료비산출표-27-30"/>
      <sheetName val="Budget 2005(DW)"/>
      <sheetName val="내역서(총)"/>
      <sheetName val="Y-WORK"/>
      <sheetName val="사용성검토"/>
      <sheetName val="숙소"/>
      <sheetName val="CAPVC"/>
      <sheetName val="2000년1차"/>
      <sheetName val="간접경상비"/>
      <sheetName val="MOTOR"/>
      <sheetName val="일위목록"/>
      <sheetName val="공통가설"/>
      <sheetName val="TB-내역서"/>
      <sheetName val="교각1"/>
      <sheetName val="포장공"/>
      <sheetName val="토공"/>
      <sheetName val="기계"/>
      <sheetName val="토공(완충)"/>
      <sheetName val="UNIT"/>
      <sheetName val="6PILE  (돌출)"/>
      <sheetName val="깨기"/>
      <sheetName val="COVER"/>
      <sheetName val="대대터널 설계서"/>
      <sheetName val="I.설계조건"/>
      <sheetName val="연결임시"/>
      <sheetName val="2002상반기노임기준"/>
      <sheetName val="일위대가(계측기설치)"/>
      <sheetName val="부대내역"/>
      <sheetName val="토사(PE)"/>
      <sheetName val="단면치수"/>
      <sheetName val="CODE"/>
      <sheetName val="노임단가"/>
      <sheetName val="SIL98"/>
      <sheetName val="TEST1"/>
      <sheetName val="설계예산"/>
      <sheetName val="토공계산서(부체도로)"/>
      <sheetName val="토목내역"/>
      <sheetName val="CTEMCOST"/>
      <sheetName val="영업소실적"/>
      <sheetName val="eq_data"/>
      <sheetName val="가시설단위수량"/>
      <sheetName val="자재단가비교표"/>
      <sheetName val="보온자재단가표"/>
      <sheetName val="조경"/>
      <sheetName val="Front"/>
      <sheetName val="wall"/>
      <sheetName val="DESCRIPTION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건축내역"/>
      <sheetName val="J"/>
      <sheetName val="진행 DATA (2)"/>
      <sheetName val="MAT_N048"/>
      <sheetName val="소업1교"/>
      <sheetName val="골조시행"/>
      <sheetName val="세부내역"/>
      <sheetName val="대로근거"/>
      <sheetName val="중로근거"/>
      <sheetName val="현금"/>
      <sheetName val=" 견적서"/>
      <sheetName val="6-2차"/>
      <sheetName val="첨부1"/>
      <sheetName val="공틀공사"/>
      <sheetName val="공통(20-91)"/>
      <sheetName val="도"/>
      <sheetName val="재집"/>
      <sheetName val="직재"/>
      <sheetName val="퇴비산출근거"/>
      <sheetName val="99노임기준"/>
      <sheetName val="분석"/>
      <sheetName val="일위대가표"/>
      <sheetName val="BREAKDOWN(철거설치)"/>
      <sheetName val="분류작업"/>
      <sheetName val="1.설계기준"/>
      <sheetName val="설계"/>
      <sheetName val="내역표지"/>
      <sheetName val="교량전기"/>
      <sheetName val="FB25JN"/>
      <sheetName val="한강운반비"/>
      <sheetName val="옹벽"/>
      <sheetName val="5사남"/>
      <sheetName val="danga"/>
      <sheetName val="ilch"/>
      <sheetName val="내역(입찰)"/>
      <sheetName val="1-1"/>
      <sheetName val="전체도급"/>
      <sheetName val="AP1"/>
      <sheetName val="96수출"/>
      <sheetName val="FAB별"/>
      <sheetName val="경비_원본"/>
      <sheetName val="하도급기성_(2)"/>
      <sheetName val="하도급단가산출_(2)"/>
      <sheetName val="설_계"/>
      <sheetName val="입출재고현황_(2)"/>
      <sheetName val="design_criteria"/>
      <sheetName val="working_load_at_the_btm_ft_"/>
      <sheetName val="plan&amp;section_of_foundation"/>
      <sheetName val="member_design"/>
      <sheetName val="3차토목내역"/>
      <sheetName val="인건비"/>
      <sheetName val="갑지1"/>
      <sheetName val="갑지(추정)"/>
      <sheetName val="기초일위"/>
      <sheetName val="시설일위"/>
      <sheetName val="조명일위"/>
      <sheetName val="단면 (2)"/>
      <sheetName val="combi(wall)"/>
      <sheetName val="맨홀수량산출"/>
      <sheetName val="가감수량"/>
      <sheetName val="가로등기초"/>
      <sheetName val="재1"/>
      <sheetName val="소운반"/>
      <sheetName val="CAL"/>
      <sheetName val="공내역"/>
      <sheetName val="INPUT"/>
      <sheetName val="설비원가"/>
      <sheetName val="소비자가"/>
      <sheetName val="직노"/>
      <sheetName val="전신환매도율"/>
      <sheetName val="바닥판"/>
      <sheetName val="입력DATA"/>
      <sheetName val="1호맨홀토공"/>
      <sheetName val="변경내역대비표(2)"/>
      <sheetName val="1. 설계조건 2.단면가정 3. 하중계산"/>
      <sheetName val="DATA 입력란"/>
      <sheetName val="관리비"/>
      <sheetName val="일집"/>
      <sheetName val="일위"/>
      <sheetName val="환률"/>
      <sheetName val="안정계산"/>
      <sheetName val="FOB발"/>
      <sheetName val="품종코드"/>
      <sheetName val="기초자료"/>
      <sheetName val="견적집계표"/>
      <sheetName val="손익(10월)"/>
      <sheetName val="항목"/>
      <sheetName val="정렬"/>
      <sheetName val="투찰금액"/>
      <sheetName val="산출근거"/>
      <sheetName val="8.PILE  (돌출)"/>
      <sheetName val="입력값"/>
      <sheetName val="간선계산"/>
      <sheetName val="도대하도변경최종정산조경"/>
      <sheetName val="원가계산서구조조정"/>
      <sheetName val="J直材4"/>
      <sheetName val="입력"/>
      <sheetName val="주식"/>
      <sheetName val="Discount Group"/>
      <sheetName val="물량표"/>
      <sheetName val="WORK"/>
      <sheetName val="근고 블록 유형별 수량"/>
      <sheetName val="공종별 집계"/>
      <sheetName val="UR2-Calculation"/>
      <sheetName val="마산월령동골조물량변경"/>
      <sheetName val="당진생산팀"/>
      <sheetName val="대차대조표"/>
      <sheetName val="3본사"/>
      <sheetName val="조도계산서 (도서)"/>
      <sheetName val="예가표"/>
      <sheetName val="바.한일양산"/>
      <sheetName val="물가자료"/>
      <sheetName val="산출내역서집계표"/>
      <sheetName val="수목표준대가"/>
      <sheetName val="정읍농소"/>
      <sheetName val="내역서 "/>
      <sheetName val="설계내역서"/>
      <sheetName val="woo(mac)"/>
      <sheetName val="OD"/>
      <sheetName val="총괄표"/>
      <sheetName val="수량산출서 갑지"/>
      <sheetName val="A-4"/>
      <sheetName val="토목"/>
      <sheetName val="건축공사"/>
      <sheetName val="Macro(전선)"/>
      <sheetName val="요율"/>
      <sheetName val="소방"/>
      <sheetName val="산출"/>
      <sheetName val="개요"/>
      <sheetName val="진주방향"/>
      <sheetName val="통계연보"/>
      <sheetName val="Sheet5"/>
      <sheetName val="기본"/>
      <sheetName val="계약내력"/>
      <sheetName val="부재예실"/>
      <sheetName val="SUMMARY(S)"/>
      <sheetName val="Material Specification"/>
      <sheetName val="날개벽수량표"/>
      <sheetName val="금액내역서"/>
      <sheetName val="F4-F7"/>
      <sheetName val="실행내역"/>
      <sheetName val="6공구(당초)"/>
      <sheetName val="토적1"/>
      <sheetName val="인건비 "/>
      <sheetName val="실행"/>
      <sheetName val="1_설계조건"/>
      <sheetName val="6_OUTPUT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APT내역"/>
      <sheetName val="DATA1"/>
      <sheetName val="SLAB&quot;1&quot;"/>
      <sheetName val="COPING"/>
      <sheetName val="단가조사서"/>
      <sheetName val="유출부"/>
      <sheetName val="A"/>
      <sheetName val="단가표"/>
      <sheetName val="노무비단가"/>
      <sheetName val="갑지"/>
      <sheetName val="crude.SLAB RE-bar"/>
      <sheetName val="건축"/>
      <sheetName val="공문"/>
      <sheetName val="ERECTION"/>
      <sheetName val="POL설치공정"/>
      <sheetName val="공정양식"/>
      <sheetName val="내역서2안"/>
      <sheetName val="건축(충일분)"/>
      <sheetName val="노무단가"/>
      <sheetName val="3BL공동구 수량"/>
      <sheetName val="Sheet1 (2)"/>
      <sheetName val="삼성전기"/>
      <sheetName val="전기공사"/>
      <sheetName val="계산근거"/>
      <sheetName val="건축공사 집계표"/>
      <sheetName val="골조"/>
      <sheetName val="123"/>
      <sheetName val="자료"/>
      <sheetName val="대림경상68억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TABLE"/>
      <sheetName val="KMT물량"/>
      <sheetName val="일위대가표(DEEP)"/>
      <sheetName val="2F 회의실견적(5_14 일대)"/>
      <sheetName val="페이징 배관배선"/>
      <sheetName val="기기리스트"/>
      <sheetName val="SG"/>
      <sheetName val="부표총괄"/>
      <sheetName val="품셈1-17"/>
      <sheetName val="sheets"/>
      <sheetName val="오억미만"/>
      <sheetName val="간접비"/>
      <sheetName val="노임"/>
      <sheetName val="배수공 시멘트 및 골재량 산출"/>
      <sheetName val="NS"/>
      <sheetName val="1근거"/>
      <sheetName val="직접기초설계"/>
      <sheetName val="모델링"/>
      <sheetName val="자재단가"/>
      <sheetName val="내역(전체)"/>
      <sheetName val="방식총괄"/>
      <sheetName val="Ⅴ-2.공종별내역"/>
      <sheetName val="기본DATA"/>
      <sheetName val="ITEM"/>
      <sheetName val="000000"/>
      <sheetName val="전기BOX내역서"/>
      <sheetName val="투자양식"/>
      <sheetName val="원형1호맨홀토공수량"/>
      <sheetName val="수량명세서"/>
      <sheetName val="손익분석"/>
      <sheetName val="soil_bearing_check"/>
      <sheetName val="노원열병합__건축공사기성내역서"/>
      <sheetName val="실정보고내역서"/>
      <sheetName val="대전21토목내역서"/>
      <sheetName val="중기사용료"/>
      <sheetName val="본장"/>
      <sheetName val="VOR"/>
      <sheetName val="방송(체육관)"/>
      <sheetName val="당진1,2호기전선관설치및접지4차공사내역서-을지"/>
      <sheetName val="노임,재료비"/>
      <sheetName val="교통시설 표지판"/>
      <sheetName val="가로등내역서"/>
      <sheetName val="초기화면"/>
      <sheetName val="이름정의"/>
      <sheetName val="저판(버림100)"/>
      <sheetName val="원가계산서(건축)"/>
      <sheetName val="케이블및전선관규격표"/>
      <sheetName val="부대공자재집계표"/>
      <sheetName val="자재표"/>
      <sheetName val="횡날개수집"/>
      <sheetName val="#34 CIVL_Original"/>
      <sheetName val="TOEC"/>
      <sheetName val="INDIRECT"/>
      <sheetName val="calculation-1"/>
      <sheetName val="MCC제원"/>
      <sheetName val="c_balju"/>
      <sheetName val="상가지급현황"/>
      <sheetName val="유림골조"/>
      <sheetName val="4)유동표"/>
      <sheetName val="별표집계"/>
      <sheetName val="플랜트 설치"/>
      <sheetName val="수목데이타 "/>
      <sheetName val="Ext. Stone-P"/>
      <sheetName val="일위_파일"/>
      <sheetName val="여과지동"/>
      <sheetName val="3차준공"/>
      <sheetName val="45,46"/>
      <sheetName val="가공비"/>
      <sheetName val="준검 내역서"/>
      <sheetName val="하중계산"/>
      <sheetName val="증감대비"/>
      <sheetName val="기본입력표"/>
      <sheetName val="서울산업대(토)"/>
      <sheetName val="예산내역서"/>
      <sheetName val="설계예산서"/>
      <sheetName val="총계"/>
      <sheetName val="수문일1"/>
      <sheetName val="자단"/>
      <sheetName val="인공산출"/>
      <sheetName val="1.관로"/>
      <sheetName val="11.자재단가"/>
      <sheetName val="표  지"/>
      <sheetName val="좌측"/>
      <sheetName val="날개벽(시점좌측)"/>
      <sheetName val="CAT_5"/>
      <sheetName val="SLAB근거-1"/>
      <sheetName val="3.공통공사대비"/>
      <sheetName val="예산서"/>
      <sheetName val="AABS내역"/>
      <sheetName val="역T형"/>
      <sheetName val="하조서"/>
      <sheetName val="변화치수"/>
      <sheetName val="TYPE-A"/>
      <sheetName val="96까지"/>
      <sheetName val="97년"/>
      <sheetName val="98이후"/>
      <sheetName val="설산1.나"/>
      <sheetName val="본사S"/>
      <sheetName val="흄관기초"/>
      <sheetName val="GAEYO"/>
      <sheetName val="설계예시"/>
      <sheetName val="물량표S"/>
      <sheetName val="실행견적"/>
      <sheetName val="시설물"/>
      <sheetName val="총집계표"/>
      <sheetName val="교각계산"/>
      <sheetName val="REINF."/>
      <sheetName val="CHECK1"/>
      <sheetName val="토 적 표"/>
      <sheetName val="투찰"/>
      <sheetName val="참조"/>
      <sheetName val="P&amp;L01-02GR"/>
      <sheetName val="약품설비"/>
      <sheetName val="2000전체분"/>
      <sheetName val="적용기준"/>
      <sheetName val="빈"/>
      <sheetName val="기초목"/>
      <sheetName val="비용"/>
      <sheetName val="1월"/>
      <sheetName val="VXXXXXXX"/>
      <sheetName val="#3E1_GCR"/>
      <sheetName val="직접비"/>
      <sheetName val="dtxl"/>
      <sheetName val="자판실행"/>
      <sheetName val="신규일위대가"/>
      <sheetName val="3.하중산정4.지지력"/>
      <sheetName val="일위(설)"/>
      <sheetName val="일위대가목록"/>
      <sheetName val="견적내역서"/>
      <sheetName val="계수시트"/>
      <sheetName val="원가계산서"/>
      <sheetName val="설계서"/>
      <sheetName val="9811"/>
      <sheetName val="9509"/>
      <sheetName val="과거교육훈련비"/>
      <sheetName val="Breakdown"/>
      <sheetName val="변경비교-을"/>
      <sheetName val="일위대가표 (2)"/>
      <sheetName val="TAIHAN"/>
      <sheetName val="AILC004"/>
      <sheetName val="Sheet14"/>
      <sheetName val="Sheet13"/>
      <sheetName val="T13(P68~72,78)"/>
      <sheetName val="금액집계"/>
      <sheetName val="2000년 임금추정"/>
      <sheetName val="PO-BOQ"/>
      <sheetName val="신우"/>
      <sheetName val="설계개요"/>
      <sheetName val="토공정보"/>
      <sheetName val="기성내역서"/>
      <sheetName val="수량 산출서(당초)"/>
      <sheetName val="1"/>
      <sheetName val="unitpric"/>
      <sheetName val="지주목시비량산출서"/>
      <sheetName val="구분자"/>
      <sheetName val="36+45-113-18+19+20I"/>
      <sheetName val="측구터파기공수량집계"/>
      <sheetName val="구조물터파기수량집계"/>
      <sheetName val="외자배분"/>
      <sheetName val="건축집계표"/>
      <sheetName val="내역서(당초변경)"/>
      <sheetName val="구성비"/>
      <sheetName val="INPUT(덕도방향-시점)"/>
      <sheetName val="단가비교"/>
      <sheetName val="h-013211-2"/>
      <sheetName val="깨기집계"/>
      <sheetName val="3련 BOX"/>
      <sheetName val="냉천부속동"/>
      <sheetName val="98수문일위"/>
      <sheetName val="추가예산"/>
      <sheetName val="예정공정표(도급)"/>
      <sheetName val="unit 4"/>
      <sheetName val="내역을"/>
      <sheetName val="재료집계"/>
      <sheetName val="LinerWt"/>
      <sheetName val="일위대가(1)"/>
      <sheetName val="TYPE별집계"/>
      <sheetName val="과천MAIN"/>
      <sheetName val="guard(mac)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LOADS"/>
      <sheetName val="MM"/>
      <sheetName val="내역(2000년)"/>
      <sheetName val="단가"/>
      <sheetName val="회사기본자료"/>
      <sheetName val="2.하자처리현황(CS)"/>
      <sheetName val="총 원가계산"/>
      <sheetName val="CAUDIT"/>
      <sheetName val="품의"/>
      <sheetName val="CLAUSE"/>
      <sheetName val="횡배수관토공수량"/>
      <sheetName val="토공(우물통,기타) "/>
      <sheetName val="터널조도"/>
      <sheetName val="실행내역서 "/>
      <sheetName val="Pengalaman Per"/>
      <sheetName val="FIRE FIGHTING"/>
      <sheetName val="단중표"/>
      <sheetName val="목차"/>
      <sheetName val="업무분장"/>
      <sheetName val="보고서"/>
      <sheetName val="주관사업"/>
      <sheetName val="20관리비율"/>
      <sheetName val="전 기"/>
      <sheetName val="Sheet15"/>
      <sheetName val="보통예금"/>
      <sheetName val="국내총괄"/>
      <sheetName val="배수내역 (2)"/>
      <sheetName val="9GNG운반"/>
      <sheetName val="갑지(비계타입)"/>
      <sheetName val="기성2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원형맨홀수량"/>
      <sheetName val="준공조서갑지"/>
      <sheetName val="ins"/>
      <sheetName val="기초설계"/>
      <sheetName val="라멘"/>
      <sheetName val="라멘수량"/>
      <sheetName val="공조기휀"/>
      <sheetName val="물량"/>
      <sheetName val="960318-1"/>
      <sheetName val="산출내역서"/>
      <sheetName val="평가데이터"/>
      <sheetName val="전체현황"/>
      <sheetName val="2003.4.1."/>
      <sheetName val="토적계산"/>
      <sheetName val="신규품셈목차"/>
      <sheetName val="시중노임단가"/>
      <sheetName val="JUCKEYK"/>
      <sheetName val="외주비"/>
      <sheetName val="설비"/>
      <sheetName val="견적3"/>
      <sheetName val="토공사"/>
      <sheetName val="6.일위대가"/>
      <sheetName val="토량1-1"/>
      <sheetName val="도급정산"/>
      <sheetName val="경산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주소(한문)"/>
      <sheetName val="NEYOK"/>
      <sheetName val="설비2차"/>
      <sheetName val="중동공구"/>
      <sheetName val="2-3.V.D일위"/>
      <sheetName val="1차 내역서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견적서"/>
      <sheetName val="일위대가목록"/>
      <sheetName val="일위대가호표"/>
      <sheetName val="중기사용료목록"/>
      <sheetName val="자재"/>
      <sheetName val="노임"/>
      <sheetName val="경비"/>
      <sheetName val="자재조서"/>
      <sheetName val="자재견적서"/>
      <sheetName val="수량산출서"/>
      <sheetName val="장비운반비 산출근거"/>
    </sheetNames>
    <sheetDataSet>
      <sheetData sheetId="0"/>
      <sheetData sheetId="1"/>
      <sheetData sheetId="2"/>
      <sheetData sheetId="3"/>
      <sheetData sheetId="4">
        <row r="3">
          <cell r="E3">
            <v>8440</v>
          </cell>
          <cell r="F3">
            <v>49698</v>
          </cell>
          <cell r="G3">
            <v>11117</v>
          </cell>
        </row>
        <row r="4">
          <cell r="E4">
            <v>17045</v>
          </cell>
          <cell r="F4">
            <v>49698</v>
          </cell>
          <cell r="G4">
            <v>23795</v>
          </cell>
        </row>
        <row r="5">
          <cell r="E5">
            <v>18204</v>
          </cell>
          <cell r="F5">
            <v>49698</v>
          </cell>
          <cell r="G5">
            <v>31327</v>
          </cell>
        </row>
        <row r="6">
          <cell r="E6">
            <v>18700</v>
          </cell>
          <cell r="F6">
            <v>49698</v>
          </cell>
          <cell r="G6">
            <v>33328</v>
          </cell>
        </row>
        <row r="7">
          <cell r="E7">
            <v>14877</v>
          </cell>
          <cell r="F7">
            <v>36190</v>
          </cell>
          <cell r="G7">
            <v>4689</v>
          </cell>
        </row>
        <row r="8">
          <cell r="E8">
            <v>0</v>
          </cell>
          <cell r="F8">
            <v>0</v>
          </cell>
          <cell r="G8">
            <v>92</v>
          </cell>
        </row>
        <row r="9">
          <cell r="E9">
            <v>0</v>
          </cell>
          <cell r="F9">
            <v>0</v>
          </cell>
          <cell r="G9">
            <v>597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zoomScaleNormal="100" zoomScaleSheetLayoutView="70" workbookViewId="0">
      <selection activeCell="F17" sqref="F17"/>
    </sheetView>
  </sheetViews>
  <sheetFormatPr defaultRowHeight="16.5"/>
  <cols>
    <col min="1" max="1" width="6.75" customWidth="1"/>
    <col min="2" max="2" width="34.875" customWidth="1"/>
    <col min="3" max="3" width="22.125" customWidth="1"/>
    <col min="4" max="4" width="8.75" customWidth="1"/>
    <col min="5" max="5" width="7.25" customWidth="1"/>
    <col min="6" max="6" width="13.125" customWidth="1"/>
    <col min="7" max="7" width="14.875" bestFit="1" customWidth="1"/>
    <col min="8" max="8" width="13.125" customWidth="1"/>
    <col min="9" max="9" width="13.625" bestFit="1" customWidth="1"/>
    <col min="10" max="10" width="13.125" customWidth="1"/>
    <col min="11" max="11" width="14.875" bestFit="1" customWidth="1"/>
    <col min="12" max="12" width="13.125" customWidth="1"/>
    <col min="13" max="13" width="14.875" bestFit="1" customWidth="1"/>
    <col min="14" max="14" width="13.125" customWidth="1"/>
    <col min="15" max="15" width="17.5" customWidth="1"/>
    <col min="20" max="20" width="11.75" bestFit="1" customWidth="1"/>
  </cols>
  <sheetData>
    <row r="1" spans="1:23">
      <c r="A1" s="2" t="s">
        <v>0</v>
      </c>
      <c r="B1" s="2"/>
    </row>
    <row r="3" spans="1:23">
      <c r="A3" s="112" t="s">
        <v>13</v>
      </c>
      <c r="B3" s="112" t="s">
        <v>1</v>
      </c>
      <c r="C3" s="112" t="s">
        <v>2</v>
      </c>
      <c r="D3" s="112" t="s">
        <v>3</v>
      </c>
      <c r="E3" s="112" t="s">
        <v>4</v>
      </c>
      <c r="F3" s="112" t="s">
        <v>5</v>
      </c>
      <c r="G3" s="112"/>
      <c r="H3" s="112"/>
      <c r="I3" s="112"/>
      <c r="J3" s="112"/>
      <c r="K3" s="112"/>
      <c r="L3" s="112"/>
      <c r="M3" s="112"/>
      <c r="N3" s="112" t="s">
        <v>14</v>
      </c>
      <c r="O3" s="112" t="s">
        <v>15</v>
      </c>
    </row>
    <row r="4" spans="1:23">
      <c r="A4" s="112"/>
      <c r="B4" s="112"/>
      <c r="C4" s="112"/>
      <c r="D4" s="112"/>
      <c r="E4" s="112"/>
      <c r="F4" s="112" t="s">
        <v>6</v>
      </c>
      <c r="G4" s="112"/>
      <c r="H4" s="112" t="s">
        <v>7</v>
      </c>
      <c r="I4" s="112"/>
      <c r="J4" s="112" t="s">
        <v>8</v>
      </c>
      <c r="K4" s="112"/>
      <c r="L4" s="112" t="s">
        <v>9</v>
      </c>
      <c r="M4" s="112"/>
      <c r="N4" s="112"/>
      <c r="O4" s="112"/>
    </row>
    <row r="5" spans="1:23">
      <c r="A5" s="112"/>
      <c r="B5" s="112"/>
      <c r="C5" s="112"/>
      <c r="D5" s="112"/>
      <c r="E5" s="112"/>
      <c r="F5" s="11" t="s">
        <v>10</v>
      </c>
      <c r="G5" s="11" t="s">
        <v>11</v>
      </c>
      <c r="H5" s="11" t="s">
        <v>10</v>
      </c>
      <c r="I5" s="11" t="s">
        <v>12</v>
      </c>
      <c r="J5" s="11" t="s">
        <v>10</v>
      </c>
      <c r="K5" s="11" t="s">
        <v>12</v>
      </c>
      <c r="L5" s="11" t="s">
        <v>10</v>
      </c>
      <c r="M5" s="12" t="s">
        <v>12</v>
      </c>
      <c r="N5" s="113"/>
      <c r="O5" s="113"/>
    </row>
    <row r="6" spans="1:23">
      <c r="A6" s="61"/>
      <c r="B6" s="84" t="s">
        <v>140</v>
      </c>
      <c r="C6" s="94">
        <v>1650</v>
      </c>
      <c r="D6" s="62"/>
      <c r="E6" s="63"/>
      <c r="F6" s="64"/>
      <c r="G6" s="60">
        <f>INT(SUM(G7:G18))</f>
        <v>66855438</v>
      </c>
      <c r="H6" s="60"/>
      <c r="I6" s="60">
        <f>INT(SUM(I7:I18))</f>
        <v>23197389</v>
      </c>
      <c r="J6" s="60"/>
      <c r="K6" s="60">
        <f>INT(SUM(K7:K18))</f>
        <v>74463262</v>
      </c>
      <c r="L6" s="60"/>
      <c r="M6" s="60">
        <f>G6+I6+K6</f>
        <v>164516089</v>
      </c>
      <c r="N6" s="61"/>
      <c r="O6" s="61"/>
    </row>
    <row r="7" spans="1:23">
      <c r="A7" s="3">
        <v>1</v>
      </c>
      <c r="B7" s="85" t="s">
        <v>47</v>
      </c>
      <c r="C7" s="91">
        <v>1650</v>
      </c>
      <c r="D7" s="16">
        <v>1</v>
      </c>
      <c r="E7" s="17" t="s">
        <v>273</v>
      </c>
      <c r="F7" s="29">
        <f>일위대가호표!I7</f>
        <v>1145</v>
      </c>
      <c r="G7" s="35">
        <f t="shared" ref="G7:G18" si="0">F7*D7</f>
        <v>1145</v>
      </c>
      <c r="H7" s="29">
        <f>일위대가호표!K7</f>
        <v>285076</v>
      </c>
      <c r="I7" s="35">
        <f t="shared" ref="I7:I18" si="1">H7*D7</f>
        <v>285076</v>
      </c>
      <c r="J7" s="29">
        <f>일위대가호표!M7</f>
        <v>1593</v>
      </c>
      <c r="K7" s="35">
        <f t="shared" ref="K7:K18" si="2">J7*D7</f>
        <v>1593</v>
      </c>
      <c r="L7" s="35">
        <f t="shared" ref="L7:L18" si="3">F7+H7+J7</f>
        <v>287814</v>
      </c>
      <c r="M7" s="35">
        <f t="shared" ref="M7:M18" si="4">L7*D7</f>
        <v>287814</v>
      </c>
      <c r="N7" s="1"/>
      <c r="O7" s="4" t="s">
        <v>48</v>
      </c>
      <c r="P7" s="90"/>
      <c r="Q7" s="90"/>
      <c r="R7" s="90"/>
      <c r="S7" s="90"/>
      <c r="T7" s="90"/>
      <c r="U7" s="90"/>
      <c r="V7" s="90"/>
      <c r="W7" s="90"/>
    </row>
    <row r="8" spans="1:23">
      <c r="A8" s="3">
        <v>2</v>
      </c>
      <c r="B8" s="86" t="s">
        <v>49</v>
      </c>
      <c r="C8" s="91">
        <v>1650</v>
      </c>
      <c r="D8" s="16">
        <v>1</v>
      </c>
      <c r="E8" s="17" t="s">
        <v>273</v>
      </c>
      <c r="F8" s="29">
        <f>일위대가호표!I24</f>
        <v>25768813</v>
      </c>
      <c r="G8" s="35">
        <f t="shared" si="0"/>
        <v>25768813</v>
      </c>
      <c r="H8" s="29">
        <f>일위대가호표!K24</f>
        <v>5724877</v>
      </c>
      <c r="I8" s="35">
        <f t="shared" si="1"/>
        <v>5724877</v>
      </c>
      <c r="J8" s="29">
        <f>일위대가호표!M24</f>
        <v>189224</v>
      </c>
      <c r="K8" s="35">
        <f t="shared" si="2"/>
        <v>189224</v>
      </c>
      <c r="L8" s="35">
        <f t="shared" si="3"/>
        <v>31682914</v>
      </c>
      <c r="M8" s="35">
        <f t="shared" si="4"/>
        <v>31682914</v>
      </c>
      <c r="N8" s="1"/>
      <c r="O8" s="4" t="s">
        <v>48</v>
      </c>
      <c r="P8" s="90"/>
      <c r="Q8" s="90"/>
      <c r="R8" s="90"/>
      <c r="S8" s="90"/>
      <c r="T8" s="90"/>
      <c r="U8" s="90"/>
      <c r="V8" s="90"/>
      <c r="W8" s="90"/>
    </row>
    <row r="9" spans="1:23">
      <c r="A9" s="3">
        <v>3</v>
      </c>
      <c r="B9" s="86" t="s">
        <v>50</v>
      </c>
      <c r="C9" s="92">
        <v>1200</v>
      </c>
      <c r="D9" s="16">
        <v>1</v>
      </c>
      <c r="E9" s="17" t="s">
        <v>273</v>
      </c>
      <c r="F9" s="29">
        <f>일위대가호표!I52</f>
        <v>550910</v>
      </c>
      <c r="G9" s="35">
        <f t="shared" si="0"/>
        <v>550910</v>
      </c>
      <c r="H9" s="29">
        <f>일위대가호표!K52</f>
        <v>606955</v>
      </c>
      <c r="I9" s="35">
        <f t="shared" si="1"/>
        <v>606955</v>
      </c>
      <c r="J9" s="29">
        <f>일위대가호표!M52</f>
        <v>9877407</v>
      </c>
      <c r="K9" s="35">
        <f t="shared" si="2"/>
        <v>9877407</v>
      </c>
      <c r="L9" s="35">
        <f t="shared" si="3"/>
        <v>11035272</v>
      </c>
      <c r="M9" s="35">
        <f t="shared" si="4"/>
        <v>11035272</v>
      </c>
      <c r="N9" s="1"/>
      <c r="O9" s="4" t="s">
        <v>48</v>
      </c>
      <c r="P9" s="90"/>
      <c r="Q9" s="90"/>
      <c r="R9" s="90"/>
      <c r="S9" s="90"/>
      <c r="T9" s="90"/>
      <c r="U9" s="90"/>
      <c r="V9" s="90"/>
      <c r="W9" s="90"/>
    </row>
    <row r="10" spans="1:23">
      <c r="A10" s="3">
        <v>4</v>
      </c>
      <c r="B10" s="86" t="s">
        <v>51</v>
      </c>
      <c r="C10" s="92">
        <v>1200</v>
      </c>
      <c r="D10" s="16">
        <v>1</v>
      </c>
      <c r="E10" s="17" t="s">
        <v>273</v>
      </c>
      <c r="F10" s="29">
        <f>일위대가호표!I73</f>
        <v>9013133</v>
      </c>
      <c r="G10" s="35">
        <f t="shared" si="0"/>
        <v>9013133</v>
      </c>
      <c r="H10" s="29">
        <f>일위대가호표!K73</f>
        <v>4725036</v>
      </c>
      <c r="I10" s="35">
        <f t="shared" si="1"/>
        <v>4725036</v>
      </c>
      <c r="J10" s="29">
        <f>일위대가호표!M73</f>
        <v>27205035</v>
      </c>
      <c r="K10" s="35">
        <f t="shared" si="2"/>
        <v>27205035</v>
      </c>
      <c r="L10" s="35">
        <f t="shared" si="3"/>
        <v>40943204</v>
      </c>
      <c r="M10" s="35">
        <f t="shared" si="4"/>
        <v>40943204</v>
      </c>
      <c r="N10" s="1"/>
      <c r="O10" s="4" t="s">
        <v>48</v>
      </c>
      <c r="P10" s="90"/>
      <c r="Q10" s="90"/>
      <c r="R10" s="90"/>
      <c r="S10" s="90"/>
      <c r="T10" s="90"/>
      <c r="U10" s="90"/>
      <c r="V10" s="90"/>
      <c r="W10" s="90"/>
    </row>
    <row r="11" spans="1:23">
      <c r="A11" s="3">
        <v>5</v>
      </c>
      <c r="B11" s="86" t="s">
        <v>53</v>
      </c>
      <c r="C11" s="93">
        <v>100</v>
      </c>
      <c r="D11" s="16">
        <v>1</v>
      </c>
      <c r="E11" s="17" t="s">
        <v>273</v>
      </c>
      <c r="F11" s="29">
        <f>일위대가호표!I127</f>
        <v>480686</v>
      </c>
      <c r="G11" s="35">
        <f t="shared" si="0"/>
        <v>480686</v>
      </c>
      <c r="H11" s="29">
        <f>일위대가호표!K127</f>
        <v>235729</v>
      </c>
      <c r="I11" s="35">
        <f t="shared" si="1"/>
        <v>235729</v>
      </c>
      <c r="J11" s="29">
        <f>일위대가호표!M127</f>
        <v>80662</v>
      </c>
      <c r="K11" s="35">
        <f t="shared" si="2"/>
        <v>80662</v>
      </c>
      <c r="L11" s="35">
        <f t="shared" si="3"/>
        <v>797077</v>
      </c>
      <c r="M11" s="35">
        <f t="shared" si="4"/>
        <v>797077</v>
      </c>
      <c r="N11" s="1"/>
      <c r="O11" s="1" t="s">
        <v>48</v>
      </c>
      <c r="P11" s="90"/>
      <c r="Q11" s="90"/>
      <c r="R11" s="90"/>
      <c r="S11" s="90"/>
      <c r="T11" s="90"/>
      <c r="U11" s="90"/>
      <c r="V11" s="90"/>
      <c r="W11" s="90"/>
    </row>
    <row r="12" spans="1:23">
      <c r="A12" s="3">
        <v>6</v>
      </c>
      <c r="B12" s="86" t="s">
        <v>54</v>
      </c>
      <c r="C12" s="91">
        <v>1650</v>
      </c>
      <c r="D12" s="16">
        <v>1</v>
      </c>
      <c r="E12" s="17" t="s">
        <v>273</v>
      </c>
      <c r="F12" s="29">
        <f>일위대가호표!I159</f>
        <v>18753893</v>
      </c>
      <c r="G12" s="35">
        <f t="shared" si="0"/>
        <v>18753893</v>
      </c>
      <c r="H12" s="29">
        <f>일위대가호표!K159</f>
        <v>7959982</v>
      </c>
      <c r="I12" s="35">
        <f t="shared" si="1"/>
        <v>7959982</v>
      </c>
      <c r="J12" s="29">
        <f>일위대가호표!M159</f>
        <v>31516671</v>
      </c>
      <c r="K12" s="35">
        <f t="shared" si="2"/>
        <v>31516671</v>
      </c>
      <c r="L12" s="35">
        <f t="shared" si="3"/>
        <v>58230546</v>
      </c>
      <c r="M12" s="35">
        <f t="shared" si="4"/>
        <v>58230546</v>
      </c>
      <c r="N12" s="1"/>
      <c r="O12" s="1" t="s">
        <v>52</v>
      </c>
      <c r="P12" s="90"/>
      <c r="Q12" s="90"/>
      <c r="R12" s="90"/>
      <c r="S12" s="90"/>
      <c r="T12" s="90"/>
      <c r="U12" s="90"/>
      <c r="V12" s="90"/>
      <c r="W12" s="90"/>
    </row>
    <row r="13" spans="1:23">
      <c r="A13" s="3">
        <v>7</v>
      </c>
      <c r="B13" s="86" t="s">
        <v>55</v>
      </c>
      <c r="C13" s="92">
        <v>1200</v>
      </c>
      <c r="D13" s="16">
        <v>1</v>
      </c>
      <c r="E13" s="17" t="s">
        <v>273</v>
      </c>
      <c r="F13" s="29">
        <f>일위대가호표!I191</f>
        <v>9606948</v>
      </c>
      <c r="G13" s="35">
        <f t="shared" si="0"/>
        <v>9606948</v>
      </c>
      <c r="H13" s="29">
        <f>일위대가호표!K191</f>
        <v>1819462</v>
      </c>
      <c r="I13" s="35">
        <f t="shared" si="1"/>
        <v>1819462</v>
      </c>
      <c r="J13" s="29">
        <f>일위대가호표!M191</f>
        <v>3200624</v>
      </c>
      <c r="K13" s="35">
        <f t="shared" si="2"/>
        <v>3200624</v>
      </c>
      <c r="L13" s="35">
        <f t="shared" si="3"/>
        <v>14627034</v>
      </c>
      <c r="M13" s="35">
        <f t="shared" si="4"/>
        <v>14627034</v>
      </c>
      <c r="N13" s="1"/>
      <c r="O13" s="1" t="s">
        <v>48</v>
      </c>
      <c r="P13" s="90"/>
      <c r="Q13" s="90"/>
      <c r="R13" s="90"/>
      <c r="S13" s="90"/>
      <c r="T13" s="90"/>
      <c r="U13" s="90"/>
      <c r="V13" s="90"/>
      <c r="W13" s="90"/>
    </row>
    <row r="14" spans="1:23">
      <c r="A14" s="3">
        <v>8</v>
      </c>
      <c r="B14" s="86" t="s">
        <v>56</v>
      </c>
      <c r="C14" s="92">
        <v>1200</v>
      </c>
      <c r="D14" s="16">
        <v>1</v>
      </c>
      <c r="E14" s="17" t="s">
        <v>273</v>
      </c>
      <c r="F14" s="29">
        <f>일위대가호표!I216</f>
        <v>0</v>
      </c>
      <c r="G14" s="35">
        <f t="shared" si="0"/>
        <v>0</v>
      </c>
      <c r="H14" s="29">
        <f>일위대가호표!K216</f>
        <v>242945</v>
      </c>
      <c r="I14" s="35">
        <f t="shared" si="1"/>
        <v>242945</v>
      </c>
      <c r="J14" s="29">
        <f>일위대가호표!M216</f>
        <v>84344</v>
      </c>
      <c r="K14" s="35">
        <f t="shared" si="2"/>
        <v>84344</v>
      </c>
      <c r="L14" s="35">
        <f t="shared" si="3"/>
        <v>327289</v>
      </c>
      <c r="M14" s="35">
        <f t="shared" si="4"/>
        <v>327289</v>
      </c>
      <c r="N14" s="1"/>
      <c r="O14" s="1" t="s">
        <v>48</v>
      </c>
      <c r="P14" s="90"/>
      <c r="Q14" s="90"/>
      <c r="R14" s="90"/>
      <c r="S14" s="90"/>
      <c r="T14" s="90"/>
      <c r="U14" s="90"/>
      <c r="V14" s="90"/>
      <c r="W14" s="90"/>
    </row>
    <row r="15" spans="1:23">
      <c r="A15" s="3">
        <v>9</v>
      </c>
      <c r="B15" s="86" t="s">
        <v>57</v>
      </c>
      <c r="C15" s="92">
        <v>1200</v>
      </c>
      <c r="D15" s="16">
        <v>1</v>
      </c>
      <c r="E15" s="17" t="s">
        <v>273</v>
      </c>
      <c r="F15" s="29">
        <f>일위대가호표!I223</f>
        <v>2679910</v>
      </c>
      <c r="G15" s="35">
        <f t="shared" si="0"/>
        <v>2679910</v>
      </c>
      <c r="H15" s="29">
        <f>일위대가호표!K223</f>
        <v>481452</v>
      </c>
      <c r="I15" s="35">
        <f t="shared" si="1"/>
        <v>481452</v>
      </c>
      <c r="J15" s="29">
        <f>일위대가호표!M223</f>
        <v>27702</v>
      </c>
      <c r="K15" s="35">
        <f t="shared" si="2"/>
        <v>27702</v>
      </c>
      <c r="L15" s="35">
        <f t="shared" si="3"/>
        <v>3189064</v>
      </c>
      <c r="M15" s="35">
        <f t="shared" si="4"/>
        <v>3189064</v>
      </c>
      <c r="N15" s="1"/>
      <c r="O15" s="1" t="s">
        <v>48</v>
      </c>
      <c r="P15" s="90"/>
      <c r="Q15" s="90"/>
      <c r="R15" s="90"/>
      <c r="S15" s="90"/>
      <c r="T15" s="90"/>
      <c r="U15" s="90"/>
      <c r="V15" s="90"/>
      <c r="W15" s="90"/>
    </row>
    <row r="16" spans="1:23">
      <c r="A16" s="3">
        <v>10</v>
      </c>
      <c r="B16" s="86" t="s">
        <v>58</v>
      </c>
      <c r="C16" s="91">
        <v>1650</v>
      </c>
      <c r="D16" s="16">
        <v>1</v>
      </c>
      <c r="E16" s="17" t="s">
        <v>273</v>
      </c>
      <c r="F16" s="29">
        <f>일위대가호표!I238</f>
        <v>0</v>
      </c>
      <c r="G16" s="35">
        <f t="shared" si="0"/>
        <v>0</v>
      </c>
      <c r="H16" s="29">
        <f>일위대가호표!K238</f>
        <v>335379</v>
      </c>
      <c r="I16" s="35">
        <f t="shared" si="1"/>
        <v>335379</v>
      </c>
      <c r="J16" s="29">
        <f>일위대가호표!M238</f>
        <v>0</v>
      </c>
      <c r="K16" s="35">
        <f t="shared" si="2"/>
        <v>0</v>
      </c>
      <c r="L16" s="35">
        <f t="shared" si="3"/>
        <v>335379</v>
      </c>
      <c r="M16" s="35">
        <f t="shared" si="4"/>
        <v>335379</v>
      </c>
      <c r="N16" s="1"/>
      <c r="O16" s="1" t="s">
        <v>48</v>
      </c>
      <c r="P16" s="90"/>
      <c r="Q16" s="90"/>
      <c r="R16" s="90"/>
      <c r="S16" s="90"/>
      <c r="T16" s="90"/>
      <c r="U16" s="90"/>
      <c r="V16" s="90"/>
      <c r="W16" s="90"/>
    </row>
    <row r="17" spans="1:23">
      <c r="A17" s="3">
        <v>11</v>
      </c>
      <c r="B17" s="86" t="s">
        <v>59</v>
      </c>
      <c r="C17" s="91">
        <v>1650</v>
      </c>
      <c r="D17" s="16">
        <v>1</v>
      </c>
      <c r="E17" s="17" t="s">
        <v>274</v>
      </c>
      <c r="F17" s="29">
        <f>일위대가호표!I242</f>
        <v>0</v>
      </c>
      <c r="G17" s="35">
        <f t="shared" si="0"/>
        <v>0</v>
      </c>
      <c r="H17" s="29">
        <f>일위대가호표!K242</f>
        <v>0</v>
      </c>
      <c r="I17" s="35">
        <f t="shared" si="1"/>
        <v>0</v>
      </c>
      <c r="J17" s="29">
        <f>일위대가호표!M242</f>
        <v>2280000</v>
      </c>
      <c r="K17" s="35">
        <f t="shared" si="2"/>
        <v>2280000</v>
      </c>
      <c r="L17" s="35">
        <f t="shared" si="3"/>
        <v>2280000</v>
      </c>
      <c r="M17" s="35">
        <f t="shared" si="4"/>
        <v>2280000</v>
      </c>
      <c r="N17" s="1"/>
      <c r="O17" s="1" t="s">
        <v>48</v>
      </c>
      <c r="P17" s="90"/>
      <c r="Q17" s="90"/>
      <c r="R17" s="90"/>
      <c r="S17" s="90"/>
      <c r="T17" s="90"/>
      <c r="U17" s="90"/>
      <c r="V17" s="90"/>
      <c r="W17" s="90"/>
    </row>
    <row r="18" spans="1:23">
      <c r="A18" s="3">
        <v>12</v>
      </c>
      <c r="B18" s="86" t="s">
        <v>60</v>
      </c>
      <c r="C18" s="92">
        <v>1200</v>
      </c>
      <c r="D18" s="16">
        <v>1</v>
      </c>
      <c r="E18" s="17" t="s">
        <v>273</v>
      </c>
      <c r="F18" s="29">
        <f>일위대가호표!I246</f>
        <v>0</v>
      </c>
      <c r="G18" s="35">
        <f t="shared" si="0"/>
        <v>0</v>
      </c>
      <c r="H18" s="29">
        <f>일위대가호표!K246</f>
        <v>780496</v>
      </c>
      <c r="I18" s="35">
        <f t="shared" si="1"/>
        <v>780496</v>
      </c>
      <c r="J18" s="29">
        <f>일위대가호표!M246</f>
        <v>0</v>
      </c>
      <c r="K18" s="35">
        <f t="shared" si="2"/>
        <v>0</v>
      </c>
      <c r="L18" s="35">
        <f t="shared" si="3"/>
        <v>780496</v>
      </c>
      <c r="M18" s="35">
        <f t="shared" si="4"/>
        <v>780496</v>
      </c>
      <c r="N18" s="1"/>
      <c r="O18" s="1" t="s">
        <v>48</v>
      </c>
      <c r="P18" s="90"/>
      <c r="Q18" s="90"/>
      <c r="R18" s="90"/>
      <c r="S18" s="90"/>
      <c r="T18" s="90"/>
      <c r="U18" s="90"/>
      <c r="V18" s="90"/>
      <c r="W18" s="90"/>
    </row>
    <row r="19" spans="1:23">
      <c r="A19" s="61"/>
      <c r="B19" s="84" t="s">
        <v>140</v>
      </c>
      <c r="C19" s="94">
        <v>1200</v>
      </c>
      <c r="D19" s="62"/>
      <c r="E19" s="63"/>
      <c r="F19" s="64"/>
      <c r="G19" s="60">
        <f>INT(SUM(G20:G31))</f>
        <v>20513773</v>
      </c>
      <c r="H19" s="60"/>
      <c r="I19" s="60">
        <f>INT(SUM(I20:I31))</f>
        <v>8679344</v>
      </c>
      <c r="J19" s="60"/>
      <c r="K19" s="60">
        <f>INT(SUM(K20:K31))</f>
        <v>9239641</v>
      </c>
      <c r="L19" s="60"/>
      <c r="M19" s="60">
        <f>G19+I19+K19</f>
        <v>38432758</v>
      </c>
      <c r="N19" s="61"/>
      <c r="O19" s="61"/>
    </row>
    <row r="20" spans="1:23">
      <c r="A20" s="3">
        <v>13</v>
      </c>
      <c r="B20" s="85" t="s">
        <v>47</v>
      </c>
      <c r="C20" s="91">
        <v>1200</v>
      </c>
      <c r="D20" s="16">
        <v>1</v>
      </c>
      <c r="E20" s="17" t="s">
        <v>273</v>
      </c>
      <c r="F20" s="29">
        <f>일위대가호표!I256</f>
        <v>408</v>
      </c>
      <c r="G20" s="35">
        <f t="shared" ref="G20:G31" si="5">F20*D20</f>
        <v>408</v>
      </c>
      <c r="H20" s="29">
        <f>일위대가호표!K256</f>
        <v>101185</v>
      </c>
      <c r="I20" s="35">
        <f t="shared" ref="I20:I31" si="6">H20*D20</f>
        <v>101185</v>
      </c>
      <c r="J20" s="29">
        <f>일위대가호표!M256</f>
        <v>568</v>
      </c>
      <c r="K20" s="35">
        <f t="shared" ref="K20:K31" si="7">J20*D20</f>
        <v>568</v>
      </c>
      <c r="L20" s="35">
        <f t="shared" ref="L20:L31" si="8">F20+H20+J20</f>
        <v>102161</v>
      </c>
      <c r="M20" s="35">
        <f t="shared" ref="M20:M31" si="9">L20*D20</f>
        <v>102161</v>
      </c>
      <c r="N20" s="1"/>
      <c r="O20" s="4" t="s">
        <v>48</v>
      </c>
      <c r="P20" s="90"/>
      <c r="Q20" s="90"/>
      <c r="R20" s="90"/>
      <c r="S20" s="90"/>
      <c r="T20" s="90"/>
      <c r="U20" s="90"/>
      <c r="V20" s="90"/>
      <c r="W20" s="90"/>
    </row>
    <row r="21" spans="1:23">
      <c r="A21" s="3">
        <v>14</v>
      </c>
      <c r="B21" s="86" t="s">
        <v>49</v>
      </c>
      <c r="C21" s="91">
        <v>1200</v>
      </c>
      <c r="D21" s="16">
        <v>1</v>
      </c>
      <c r="E21" s="17" t="s">
        <v>273</v>
      </c>
      <c r="F21" s="29">
        <f>일위대가호표!I273</f>
        <v>8352057</v>
      </c>
      <c r="G21" s="35">
        <f t="shared" si="5"/>
        <v>8352057</v>
      </c>
      <c r="H21" s="29">
        <f>일위대가호표!K273</f>
        <v>2252413</v>
      </c>
      <c r="I21" s="35">
        <f t="shared" si="6"/>
        <v>2252413</v>
      </c>
      <c r="J21" s="29">
        <f>일위대가호표!M273</f>
        <v>628995</v>
      </c>
      <c r="K21" s="35">
        <f t="shared" si="7"/>
        <v>628995</v>
      </c>
      <c r="L21" s="35">
        <f t="shared" si="8"/>
        <v>11233465</v>
      </c>
      <c r="M21" s="35">
        <f t="shared" si="9"/>
        <v>11233465</v>
      </c>
      <c r="N21" s="1"/>
      <c r="O21" s="4" t="s">
        <v>48</v>
      </c>
      <c r="P21" s="90"/>
      <c r="Q21" s="90"/>
      <c r="R21" s="90"/>
      <c r="S21" s="90"/>
      <c r="T21" s="90"/>
      <c r="U21" s="90"/>
      <c r="V21" s="90"/>
      <c r="W21" s="90"/>
    </row>
    <row r="22" spans="1:23">
      <c r="A22" s="3">
        <v>15</v>
      </c>
      <c r="B22" s="86" t="s">
        <v>50</v>
      </c>
      <c r="C22" s="92">
        <v>850</v>
      </c>
      <c r="D22" s="16">
        <v>1</v>
      </c>
      <c r="E22" s="17" t="s">
        <v>273</v>
      </c>
      <c r="F22" s="29">
        <f>일위대가호표!I301</f>
        <v>48970</v>
      </c>
      <c r="G22" s="35">
        <f t="shared" si="5"/>
        <v>48970</v>
      </c>
      <c r="H22" s="29">
        <f>일위대가호표!K301</f>
        <v>345719</v>
      </c>
      <c r="I22" s="35">
        <f t="shared" si="6"/>
        <v>345719</v>
      </c>
      <c r="J22" s="29">
        <f>일위대가호표!M301</f>
        <v>636099</v>
      </c>
      <c r="K22" s="35">
        <f t="shared" si="7"/>
        <v>636099</v>
      </c>
      <c r="L22" s="35">
        <f t="shared" si="8"/>
        <v>1030788</v>
      </c>
      <c r="M22" s="35">
        <f t="shared" si="9"/>
        <v>1030788</v>
      </c>
      <c r="N22" s="1"/>
      <c r="O22" s="4" t="s">
        <v>48</v>
      </c>
      <c r="P22" s="90"/>
      <c r="Q22" s="90"/>
      <c r="R22" s="90"/>
      <c r="S22" s="90"/>
      <c r="T22" s="90"/>
      <c r="U22" s="90"/>
      <c r="V22" s="90"/>
      <c r="W22" s="90"/>
    </row>
    <row r="23" spans="1:23">
      <c r="A23" s="3">
        <v>16</v>
      </c>
      <c r="B23" s="86" t="s">
        <v>51</v>
      </c>
      <c r="C23" s="92">
        <v>850</v>
      </c>
      <c r="D23" s="16">
        <v>1</v>
      </c>
      <c r="E23" s="17" t="s">
        <v>273</v>
      </c>
      <c r="F23" s="29">
        <f>일위대가호표!I322</f>
        <v>2188345</v>
      </c>
      <c r="G23" s="35">
        <f t="shared" si="5"/>
        <v>2188345</v>
      </c>
      <c r="H23" s="29">
        <f>일위대가호표!K322</f>
        <v>1376841</v>
      </c>
      <c r="I23" s="35">
        <f t="shared" si="6"/>
        <v>1376841</v>
      </c>
      <c r="J23" s="29">
        <f>일위대가호표!M322</f>
        <v>4274334</v>
      </c>
      <c r="K23" s="35">
        <f t="shared" si="7"/>
        <v>4274334</v>
      </c>
      <c r="L23" s="35">
        <f t="shared" si="8"/>
        <v>7839520</v>
      </c>
      <c r="M23" s="35">
        <f t="shared" si="9"/>
        <v>7839520</v>
      </c>
      <c r="N23" s="1"/>
      <c r="O23" s="4" t="s">
        <v>48</v>
      </c>
      <c r="P23" s="90"/>
      <c r="Q23" s="90"/>
      <c r="R23" s="90"/>
      <c r="S23" s="90"/>
      <c r="T23" s="90"/>
      <c r="U23" s="90"/>
      <c r="V23" s="90"/>
      <c r="W23" s="90"/>
    </row>
    <row r="24" spans="1:23">
      <c r="A24" s="3">
        <v>17</v>
      </c>
      <c r="B24" s="86" t="s">
        <v>53</v>
      </c>
      <c r="C24" s="93">
        <v>100</v>
      </c>
      <c r="D24" s="16">
        <v>1</v>
      </c>
      <c r="E24" s="17" t="s">
        <v>273</v>
      </c>
      <c r="F24" s="29">
        <f>일위대가호표!I376</f>
        <v>441147</v>
      </c>
      <c r="G24" s="35">
        <f t="shared" si="5"/>
        <v>441147</v>
      </c>
      <c r="H24" s="29">
        <f>일위대가호표!K376</f>
        <v>186125</v>
      </c>
      <c r="I24" s="35">
        <f t="shared" si="6"/>
        <v>186125</v>
      </c>
      <c r="J24" s="29">
        <f>일위대가호표!M376</f>
        <v>6906</v>
      </c>
      <c r="K24" s="35">
        <f t="shared" si="7"/>
        <v>6906</v>
      </c>
      <c r="L24" s="35">
        <f t="shared" si="8"/>
        <v>634178</v>
      </c>
      <c r="M24" s="35">
        <f t="shared" si="9"/>
        <v>634178</v>
      </c>
      <c r="N24" s="1"/>
      <c r="O24" s="1" t="s">
        <v>48</v>
      </c>
      <c r="P24" s="90"/>
      <c r="Q24" s="90"/>
      <c r="R24" s="90"/>
      <c r="S24" s="90"/>
      <c r="T24" s="90"/>
      <c r="U24" s="90"/>
      <c r="V24" s="90"/>
      <c r="W24" s="90"/>
    </row>
    <row r="25" spans="1:23">
      <c r="A25" s="3">
        <v>18</v>
      </c>
      <c r="B25" s="86" t="s">
        <v>54</v>
      </c>
      <c r="C25" s="91">
        <v>1200</v>
      </c>
      <c r="D25" s="16">
        <v>1</v>
      </c>
      <c r="E25" s="17" t="s">
        <v>273</v>
      </c>
      <c r="F25" s="29">
        <f>일위대가호표!I408</f>
        <v>5852164</v>
      </c>
      <c r="G25" s="35">
        <f t="shared" si="5"/>
        <v>5852164</v>
      </c>
      <c r="H25" s="29">
        <f>일위대가호표!K408</f>
        <v>2852803</v>
      </c>
      <c r="I25" s="35">
        <f t="shared" si="6"/>
        <v>2852803</v>
      </c>
      <c r="J25" s="29">
        <f>일위대가호표!M408</f>
        <v>2905362</v>
      </c>
      <c r="K25" s="35">
        <f t="shared" si="7"/>
        <v>2905362</v>
      </c>
      <c r="L25" s="35">
        <f t="shared" si="8"/>
        <v>11610329</v>
      </c>
      <c r="M25" s="35">
        <f t="shared" si="9"/>
        <v>11610329</v>
      </c>
      <c r="N25" s="1"/>
      <c r="O25" s="1" t="s">
        <v>52</v>
      </c>
      <c r="P25" s="90"/>
      <c r="Q25" s="90"/>
      <c r="R25" s="90"/>
      <c r="S25" s="90"/>
      <c r="T25" s="90"/>
      <c r="U25" s="90"/>
      <c r="V25" s="90"/>
      <c r="W25" s="90"/>
    </row>
    <row r="26" spans="1:23">
      <c r="A26" s="3">
        <v>19</v>
      </c>
      <c r="B26" s="86" t="s">
        <v>55</v>
      </c>
      <c r="C26" s="92">
        <v>850</v>
      </c>
      <c r="D26" s="16">
        <v>1</v>
      </c>
      <c r="E26" s="17" t="s">
        <v>273</v>
      </c>
      <c r="F26" s="29">
        <f>일위대가호표!I440</f>
        <v>2939562</v>
      </c>
      <c r="G26" s="35">
        <f t="shared" si="5"/>
        <v>2939562</v>
      </c>
      <c r="H26" s="29">
        <f>일위대가호표!K440</f>
        <v>496549</v>
      </c>
      <c r="I26" s="35">
        <f t="shared" si="6"/>
        <v>496549</v>
      </c>
      <c r="J26" s="29">
        <f>일위대가호표!M440</f>
        <v>403709</v>
      </c>
      <c r="K26" s="35">
        <f t="shared" si="7"/>
        <v>403709</v>
      </c>
      <c r="L26" s="35">
        <f t="shared" si="8"/>
        <v>3839820</v>
      </c>
      <c r="M26" s="35">
        <f t="shared" si="9"/>
        <v>3839820</v>
      </c>
      <c r="N26" s="1"/>
      <c r="O26" s="1" t="s">
        <v>48</v>
      </c>
      <c r="P26" s="90"/>
      <c r="Q26" s="90"/>
      <c r="R26" s="90"/>
      <c r="S26" s="90"/>
      <c r="T26" s="90"/>
      <c r="U26" s="90"/>
      <c r="V26" s="90"/>
      <c r="W26" s="90"/>
    </row>
    <row r="27" spans="1:23">
      <c r="A27" s="3">
        <v>20</v>
      </c>
      <c r="B27" s="86" t="s">
        <v>56</v>
      </c>
      <c r="C27" s="92">
        <v>850</v>
      </c>
      <c r="D27" s="16">
        <v>1</v>
      </c>
      <c r="E27" s="17" t="s">
        <v>273</v>
      </c>
      <c r="F27" s="29">
        <f>일위대가호표!I229</f>
        <v>0</v>
      </c>
      <c r="G27" s="35">
        <f t="shared" si="5"/>
        <v>0</v>
      </c>
      <c r="H27" s="29">
        <f>일위대가호표!K465</f>
        <v>138450</v>
      </c>
      <c r="I27" s="35">
        <f t="shared" si="6"/>
        <v>138450</v>
      </c>
      <c r="J27" s="29">
        <f>일위대가호표!M465</f>
        <v>38090</v>
      </c>
      <c r="K27" s="35">
        <f t="shared" si="7"/>
        <v>38090</v>
      </c>
      <c r="L27" s="35">
        <f t="shared" si="8"/>
        <v>176540</v>
      </c>
      <c r="M27" s="35">
        <f t="shared" si="9"/>
        <v>176540</v>
      </c>
      <c r="N27" s="1"/>
      <c r="O27" s="1" t="s">
        <v>48</v>
      </c>
      <c r="P27" s="90"/>
      <c r="Q27" s="90"/>
      <c r="R27" s="90"/>
      <c r="S27" s="90"/>
      <c r="T27" s="90"/>
      <c r="U27" s="90"/>
      <c r="V27" s="90"/>
      <c r="W27" s="90"/>
    </row>
    <row r="28" spans="1:23">
      <c r="A28" s="3">
        <v>21</v>
      </c>
      <c r="B28" s="86" t="s">
        <v>57</v>
      </c>
      <c r="C28" s="92">
        <v>850</v>
      </c>
      <c r="D28" s="16">
        <v>1</v>
      </c>
      <c r="E28" s="17" t="s">
        <v>273</v>
      </c>
      <c r="F28" s="29">
        <f>일위대가호표!I472</f>
        <v>691120</v>
      </c>
      <c r="G28" s="35">
        <f t="shared" si="5"/>
        <v>691120</v>
      </c>
      <c r="H28" s="29">
        <f>일위대가호표!K472</f>
        <v>160272</v>
      </c>
      <c r="I28" s="35">
        <f t="shared" si="6"/>
        <v>160272</v>
      </c>
      <c r="J28" s="29">
        <f>일위대가호표!M472</f>
        <v>18006</v>
      </c>
      <c r="K28" s="35">
        <f t="shared" si="7"/>
        <v>18006</v>
      </c>
      <c r="L28" s="35">
        <f t="shared" si="8"/>
        <v>869398</v>
      </c>
      <c r="M28" s="35">
        <f t="shared" si="9"/>
        <v>869398</v>
      </c>
      <c r="N28" s="1"/>
      <c r="O28" s="1" t="s">
        <v>48</v>
      </c>
      <c r="P28" s="90"/>
      <c r="Q28" s="90"/>
      <c r="R28" s="90"/>
      <c r="S28" s="90"/>
      <c r="T28" s="90"/>
      <c r="U28" s="90"/>
      <c r="V28" s="90"/>
      <c r="W28" s="90"/>
    </row>
    <row r="29" spans="1:23">
      <c r="A29" s="3">
        <v>22</v>
      </c>
      <c r="B29" s="86" t="s">
        <v>58</v>
      </c>
      <c r="C29" s="91">
        <v>1200</v>
      </c>
      <c r="D29" s="16">
        <v>1</v>
      </c>
      <c r="E29" s="17" t="s">
        <v>273</v>
      </c>
      <c r="F29" s="29">
        <f>일위대가호표!I487</f>
        <v>0</v>
      </c>
      <c r="G29" s="35">
        <f t="shared" si="5"/>
        <v>0</v>
      </c>
      <c r="H29" s="29">
        <f>일위대가호표!K487</f>
        <v>335379</v>
      </c>
      <c r="I29" s="35">
        <f t="shared" si="6"/>
        <v>335379</v>
      </c>
      <c r="J29" s="29">
        <f>일위대가호표!M487</f>
        <v>0</v>
      </c>
      <c r="K29" s="35">
        <f t="shared" si="7"/>
        <v>0</v>
      </c>
      <c r="L29" s="35">
        <f t="shared" si="8"/>
        <v>335379</v>
      </c>
      <c r="M29" s="35">
        <f t="shared" si="9"/>
        <v>335379</v>
      </c>
      <c r="N29" s="1"/>
      <c r="O29" s="1" t="s">
        <v>48</v>
      </c>
      <c r="P29" s="90"/>
      <c r="Q29" s="90"/>
      <c r="R29" s="90"/>
      <c r="S29" s="90"/>
      <c r="T29" s="90"/>
      <c r="U29" s="90"/>
      <c r="V29" s="90"/>
      <c r="W29" s="90"/>
    </row>
    <row r="30" spans="1:23">
      <c r="A30" s="3">
        <v>23</v>
      </c>
      <c r="B30" s="86" t="s">
        <v>59</v>
      </c>
      <c r="C30" s="91">
        <v>1200</v>
      </c>
      <c r="D30" s="16">
        <v>1</v>
      </c>
      <c r="E30" s="17" t="s">
        <v>274</v>
      </c>
      <c r="F30" s="29">
        <f>일위대가호표!I491</f>
        <v>0</v>
      </c>
      <c r="G30" s="35">
        <f t="shared" si="5"/>
        <v>0</v>
      </c>
      <c r="H30" s="29">
        <f>일위대가호표!K491</f>
        <v>0</v>
      </c>
      <c r="I30" s="35">
        <f t="shared" si="6"/>
        <v>0</v>
      </c>
      <c r="J30" s="29">
        <f>일위대가호표!M491</f>
        <v>327572</v>
      </c>
      <c r="K30" s="35">
        <f t="shared" si="7"/>
        <v>327572</v>
      </c>
      <c r="L30" s="35">
        <f t="shared" si="8"/>
        <v>327572</v>
      </c>
      <c r="M30" s="35">
        <f t="shared" si="9"/>
        <v>327572</v>
      </c>
      <c r="N30" s="1"/>
      <c r="O30" s="1" t="s">
        <v>48</v>
      </c>
      <c r="P30" s="90"/>
      <c r="Q30" s="90"/>
      <c r="R30" s="90"/>
      <c r="S30" s="90"/>
      <c r="T30" s="90"/>
      <c r="U30" s="90"/>
      <c r="V30" s="90"/>
      <c r="W30" s="90"/>
    </row>
    <row r="31" spans="1:23">
      <c r="A31" s="3">
        <v>24</v>
      </c>
      <c r="B31" s="86" t="s">
        <v>60</v>
      </c>
      <c r="C31" s="92">
        <v>850</v>
      </c>
      <c r="D31" s="16">
        <v>1</v>
      </c>
      <c r="E31" s="17" t="s">
        <v>273</v>
      </c>
      <c r="F31" s="29">
        <f>일위대가호표!I495</f>
        <v>0</v>
      </c>
      <c r="G31" s="35">
        <f t="shared" si="5"/>
        <v>0</v>
      </c>
      <c r="H31" s="29">
        <f>일위대가호표!K495</f>
        <v>433608</v>
      </c>
      <c r="I31" s="35">
        <f t="shared" si="6"/>
        <v>433608</v>
      </c>
      <c r="J31" s="29">
        <f>일위대가호표!M495</f>
        <v>0</v>
      </c>
      <c r="K31" s="35">
        <f t="shared" si="7"/>
        <v>0</v>
      </c>
      <c r="L31" s="35">
        <f t="shared" si="8"/>
        <v>433608</v>
      </c>
      <c r="M31" s="35">
        <f t="shared" si="9"/>
        <v>433608</v>
      </c>
      <c r="N31" s="1"/>
      <c r="O31" s="1" t="s">
        <v>48</v>
      </c>
      <c r="P31" s="90"/>
      <c r="Q31" s="90"/>
      <c r="R31" s="90"/>
      <c r="S31" s="90"/>
      <c r="T31" s="90"/>
      <c r="U31" s="90"/>
      <c r="V31" s="90"/>
      <c r="W31" s="90"/>
    </row>
    <row r="32" spans="1:23">
      <c r="A32" s="3"/>
      <c r="B32" s="86"/>
      <c r="C32" s="91"/>
      <c r="D32" s="16"/>
      <c r="E32" s="17"/>
      <c r="F32" s="29"/>
      <c r="G32" s="35"/>
      <c r="H32" s="29"/>
      <c r="I32" s="35"/>
      <c r="J32" s="29"/>
      <c r="K32" s="35"/>
      <c r="L32" s="35"/>
      <c r="M32" s="35"/>
      <c r="N32" s="1"/>
      <c r="O32" s="1"/>
      <c r="P32" s="90"/>
      <c r="Q32" s="90"/>
      <c r="R32" s="90"/>
      <c r="S32" s="90"/>
      <c r="T32" s="90"/>
      <c r="U32" s="90"/>
      <c r="V32" s="90"/>
      <c r="W32" s="90"/>
    </row>
    <row r="33" spans="1:23">
      <c r="A33" s="3"/>
      <c r="B33" s="86"/>
      <c r="C33" s="91"/>
      <c r="D33" s="16"/>
      <c r="E33" s="17"/>
      <c r="F33" s="29"/>
      <c r="G33" s="35"/>
      <c r="H33" s="29"/>
      <c r="I33" s="35"/>
      <c r="J33" s="29"/>
      <c r="K33" s="35"/>
      <c r="L33" s="35"/>
      <c r="M33" s="35"/>
      <c r="N33" s="1"/>
      <c r="O33" s="1"/>
      <c r="P33" s="90"/>
      <c r="Q33" s="90"/>
      <c r="R33" s="90"/>
      <c r="S33" s="90"/>
      <c r="T33" s="90"/>
      <c r="U33" s="90"/>
      <c r="V33" s="90"/>
      <c r="W33" s="90"/>
    </row>
    <row r="34" spans="1:23">
      <c r="A34" s="3"/>
      <c r="B34" s="86"/>
      <c r="C34" s="92"/>
      <c r="D34" s="16"/>
      <c r="E34" s="17"/>
      <c r="F34" s="29"/>
      <c r="G34" s="35"/>
      <c r="H34" s="29"/>
      <c r="I34" s="35"/>
      <c r="J34" s="29"/>
      <c r="K34" s="35"/>
      <c r="L34" s="35"/>
      <c r="M34" s="35"/>
      <c r="N34" s="1"/>
      <c r="O34" s="1"/>
      <c r="P34" s="90"/>
      <c r="Q34" s="90"/>
      <c r="R34" s="90"/>
      <c r="S34" s="90"/>
      <c r="T34" s="90"/>
      <c r="U34" s="90"/>
      <c r="V34" s="90"/>
      <c r="W34" s="90"/>
    </row>
    <row r="35" spans="1:23">
      <c r="A35" s="114" t="s">
        <v>271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6"/>
    </row>
    <row r="36" spans="1:23">
      <c r="A36" s="117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9"/>
    </row>
    <row r="37" spans="1:23">
      <c r="A37" s="117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9"/>
    </row>
    <row r="38" spans="1:23">
      <c r="A38" s="120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2"/>
    </row>
    <row r="39" spans="1:23" ht="42" customHeight="1">
      <c r="A39" s="110" t="s">
        <v>276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</row>
  </sheetData>
  <mergeCells count="14">
    <mergeCell ref="A39:O39"/>
    <mergeCell ref="A3:A5"/>
    <mergeCell ref="O3:O5"/>
    <mergeCell ref="N3:N5"/>
    <mergeCell ref="A35:O38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L38"/>
  <sheetViews>
    <sheetView showGridLines="0" tabSelected="1" view="pageBreakPreview" zoomScaleNormal="100" zoomScaleSheetLayoutView="100" workbookViewId="0">
      <selection activeCell="P17" sqref="P17:T17"/>
    </sheetView>
  </sheetViews>
  <sheetFormatPr defaultColWidth="2.625" defaultRowHeight="20.100000000000001" customHeight="1"/>
  <cols>
    <col min="1" max="11" width="2.625" style="38"/>
    <col min="12" max="15" width="1.625" style="38" customWidth="1"/>
    <col min="16" max="22" width="2.625" style="38"/>
    <col min="23" max="34" width="2.75" style="38" customWidth="1"/>
    <col min="35" max="35" width="3.125" style="38" customWidth="1"/>
    <col min="36" max="39" width="2.75" style="38" customWidth="1"/>
    <col min="40" max="40" width="3.75" style="38" customWidth="1"/>
    <col min="41" max="42" width="2.75" style="38" customWidth="1"/>
    <col min="43" max="267" width="2.625" style="38"/>
    <col min="268" max="271" width="1.625" style="38" customWidth="1"/>
    <col min="272" max="278" width="2.625" style="38"/>
    <col min="279" max="290" width="2.75" style="38" customWidth="1"/>
    <col min="291" max="291" width="3.125" style="38" customWidth="1"/>
    <col min="292" max="295" width="2.75" style="38" customWidth="1"/>
    <col min="296" max="296" width="3.75" style="38" customWidth="1"/>
    <col min="297" max="298" width="2.75" style="38" customWidth="1"/>
    <col min="299" max="523" width="2.625" style="38"/>
    <col min="524" max="527" width="1.625" style="38" customWidth="1"/>
    <col min="528" max="534" width="2.625" style="38"/>
    <col min="535" max="546" width="2.75" style="38" customWidth="1"/>
    <col min="547" max="547" width="3.125" style="38" customWidth="1"/>
    <col min="548" max="551" width="2.75" style="38" customWidth="1"/>
    <col min="552" max="552" width="3.75" style="38" customWidth="1"/>
    <col min="553" max="554" width="2.75" style="38" customWidth="1"/>
    <col min="555" max="779" width="2.625" style="38"/>
    <col min="780" max="783" width="1.625" style="38" customWidth="1"/>
    <col min="784" max="790" width="2.625" style="38"/>
    <col min="791" max="802" width="2.75" style="38" customWidth="1"/>
    <col min="803" max="803" width="3.125" style="38" customWidth="1"/>
    <col min="804" max="807" width="2.75" style="38" customWidth="1"/>
    <col min="808" max="808" width="3.75" style="38" customWidth="1"/>
    <col min="809" max="810" width="2.75" style="38" customWidth="1"/>
    <col min="811" max="1035" width="2.625" style="38"/>
    <col min="1036" max="1039" width="1.625" style="38" customWidth="1"/>
    <col min="1040" max="1046" width="2.625" style="38"/>
    <col min="1047" max="1058" width="2.75" style="38" customWidth="1"/>
    <col min="1059" max="1059" width="3.125" style="38" customWidth="1"/>
    <col min="1060" max="1063" width="2.75" style="38" customWidth="1"/>
    <col min="1064" max="1064" width="3.75" style="38" customWidth="1"/>
    <col min="1065" max="1066" width="2.75" style="38" customWidth="1"/>
    <col min="1067" max="1291" width="2.625" style="38"/>
    <col min="1292" max="1295" width="1.625" style="38" customWidth="1"/>
    <col min="1296" max="1302" width="2.625" style="38"/>
    <col min="1303" max="1314" width="2.75" style="38" customWidth="1"/>
    <col min="1315" max="1315" width="3.125" style="38" customWidth="1"/>
    <col min="1316" max="1319" width="2.75" style="38" customWidth="1"/>
    <col min="1320" max="1320" width="3.75" style="38" customWidth="1"/>
    <col min="1321" max="1322" width="2.75" style="38" customWidth="1"/>
    <col min="1323" max="1547" width="2.625" style="38"/>
    <col min="1548" max="1551" width="1.625" style="38" customWidth="1"/>
    <col min="1552" max="1558" width="2.625" style="38"/>
    <col min="1559" max="1570" width="2.75" style="38" customWidth="1"/>
    <col min="1571" max="1571" width="3.125" style="38" customWidth="1"/>
    <col min="1572" max="1575" width="2.75" style="38" customWidth="1"/>
    <col min="1576" max="1576" width="3.75" style="38" customWidth="1"/>
    <col min="1577" max="1578" width="2.75" style="38" customWidth="1"/>
    <col min="1579" max="1803" width="2.625" style="38"/>
    <col min="1804" max="1807" width="1.625" style="38" customWidth="1"/>
    <col min="1808" max="1814" width="2.625" style="38"/>
    <col min="1815" max="1826" width="2.75" style="38" customWidth="1"/>
    <col min="1827" max="1827" width="3.125" style="38" customWidth="1"/>
    <col min="1828" max="1831" width="2.75" style="38" customWidth="1"/>
    <col min="1832" max="1832" width="3.75" style="38" customWidth="1"/>
    <col min="1833" max="1834" width="2.75" style="38" customWidth="1"/>
    <col min="1835" max="2059" width="2.625" style="38"/>
    <col min="2060" max="2063" width="1.625" style="38" customWidth="1"/>
    <col min="2064" max="2070" width="2.625" style="38"/>
    <col min="2071" max="2082" width="2.75" style="38" customWidth="1"/>
    <col min="2083" max="2083" width="3.125" style="38" customWidth="1"/>
    <col min="2084" max="2087" width="2.75" style="38" customWidth="1"/>
    <col min="2088" max="2088" width="3.75" style="38" customWidth="1"/>
    <col min="2089" max="2090" width="2.75" style="38" customWidth="1"/>
    <col min="2091" max="2315" width="2.625" style="38"/>
    <col min="2316" max="2319" width="1.625" style="38" customWidth="1"/>
    <col min="2320" max="2326" width="2.625" style="38"/>
    <col min="2327" max="2338" width="2.75" style="38" customWidth="1"/>
    <col min="2339" max="2339" width="3.125" style="38" customWidth="1"/>
    <col min="2340" max="2343" width="2.75" style="38" customWidth="1"/>
    <col min="2344" max="2344" width="3.75" style="38" customWidth="1"/>
    <col min="2345" max="2346" width="2.75" style="38" customWidth="1"/>
    <col min="2347" max="2571" width="2.625" style="38"/>
    <col min="2572" max="2575" width="1.625" style="38" customWidth="1"/>
    <col min="2576" max="2582" width="2.625" style="38"/>
    <col min="2583" max="2594" width="2.75" style="38" customWidth="1"/>
    <col min="2595" max="2595" width="3.125" style="38" customWidth="1"/>
    <col min="2596" max="2599" width="2.75" style="38" customWidth="1"/>
    <col min="2600" max="2600" width="3.75" style="38" customWidth="1"/>
    <col min="2601" max="2602" width="2.75" style="38" customWidth="1"/>
    <col min="2603" max="2827" width="2.625" style="38"/>
    <col min="2828" max="2831" width="1.625" style="38" customWidth="1"/>
    <col min="2832" max="2838" width="2.625" style="38"/>
    <col min="2839" max="2850" width="2.75" style="38" customWidth="1"/>
    <col min="2851" max="2851" width="3.125" style="38" customWidth="1"/>
    <col min="2852" max="2855" width="2.75" style="38" customWidth="1"/>
    <col min="2856" max="2856" width="3.75" style="38" customWidth="1"/>
    <col min="2857" max="2858" width="2.75" style="38" customWidth="1"/>
    <col min="2859" max="3083" width="2.625" style="38"/>
    <col min="3084" max="3087" width="1.625" style="38" customWidth="1"/>
    <col min="3088" max="3094" width="2.625" style="38"/>
    <col min="3095" max="3106" width="2.75" style="38" customWidth="1"/>
    <col min="3107" max="3107" width="3.125" style="38" customWidth="1"/>
    <col min="3108" max="3111" width="2.75" style="38" customWidth="1"/>
    <col min="3112" max="3112" width="3.75" style="38" customWidth="1"/>
    <col min="3113" max="3114" width="2.75" style="38" customWidth="1"/>
    <col min="3115" max="3339" width="2.625" style="38"/>
    <col min="3340" max="3343" width="1.625" style="38" customWidth="1"/>
    <col min="3344" max="3350" width="2.625" style="38"/>
    <col min="3351" max="3362" width="2.75" style="38" customWidth="1"/>
    <col min="3363" max="3363" width="3.125" style="38" customWidth="1"/>
    <col min="3364" max="3367" width="2.75" style="38" customWidth="1"/>
    <col min="3368" max="3368" width="3.75" style="38" customWidth="1"/>
    <col min="3369" max="3370" width="2.75" style="38" customWidth="1"/>
    <col min="3371" max="3595" width="2.625" style="38"/>
    <col min="3596" max="3599" width="1.625" style="38" customWidth="1"/>
    <col min="3600" max="3606" width="2.625" style="38"/>
    <col min="3607" max="3618" width="2.75" style="38" customWidth="1"/>
    <col min="3619" max="3619" width="3.125" style="38" customWidth="1"/>
    <col min="3620" max="3623" width="2.75" style="38" customWidth="1"/>
    <col min="3624" max="3624" width="3.75" style="38" customWidth="1"/>
    <col min="3625" max="3626" width="2.75" style="38" customWidth="1"/>
    <col min="3627" max="3851" width="2.625" style="38"/>
    <col min="3852" max="3855" width="1.625" style="38" customWidth="1"/>
    <col min="3856" max="3862" width="2.625" style="38"/>
    <col min="3863" max="3874" width="2.75" style="38" customWidth="1"/>
    <col min="3875" max="3875" width="3.125" style="38" customWidth="1"/>
    <col min="3876" max="3879" width="2.75" style="38" customWidth="1"/>
    <col min="3880" max="3880" width="3.75" style="38" customWidth="1"/>
    <col min="3881" max="3882" width="2.75" style="38" customWidth="1"/>
    <col min="3883" max="4107" width="2.625" style="38"/>
    <col min="4108" max="4111" width="1.625" style="38" customWidth="1"/>
    <col min="4112" max="4118" width="2.625" style="38"/>
    <col min="4119" max="4130" width="2.75" style="38" customWidth="1"/>
    <col min="4131" max="4131" width="3.125" style="38" customWidth="1"/>
    <col min="4132" max="4135" width="2.75" style="38" customWidth="1"/>
    <col min="4136" max="4136" width="3.75" style="38" customWidth="1"/>
    <col min="4137" max="4138" width="2.75" style="38" customWidth="1"/>
    <col min="4139" max="4363" width="2.625" style="38"/>
    <col min="4364" max="4367" width="1.625" style="38" customWidth="1"/>
    <col min="4368" max="4374" width="2.625" style="38"/>
    <col min="4375" max="4386" width="2.75" style="38" customWidth="1"/>
    <col min="4387" max="4387" width="3.125" style="38" customWidth="1"/>
    <col min="4388" max="4391" width="2.75" style="38" customWidth="1"/>
    <col min="4392" max="4392" width="3.75" style="38" customWidth="1"/>
    <col min="4393" max="4394" width="2.75" style="38" customWidth="1"/>
    <col min="4395" max="4619" width="2.625" style="38"/>
    <col min="4620" max="4623" width="1.625" style="38" customWidth="1"/>
    <col min="4624" max="4630" width="2.625" style="38"/>
    <col min="4631" max="4642" width="2.75" style="38" customWidth="1"/>
    <col min="4643" max="4643" width="3.125" style="38" customWidth="1"/>
    <col min="4644" max="4647" width="2.75" style="38" customWidth="1"/>
    <col min="4648" max="4648" width="3.75" style="38" customWidth="1"/>
    <col min="4649" max="4650" width="2.75" style="38" customWidth="1"/>
    <col min="4651" max="4875" width="2.625" style="38"/>
    <col min="4876" max="4879" width="1.625" style="38" customWidth="1"/>
    <col min="4880" max="4886" width="2.625" style="38"/>
    <col min="4887" max="4898" width="2.75" style="38" customWidth="1"/>
    <col min="4899" max="4899" width="3.125" style="38" customWidth="1"/>
    <col min="4900" max="4903" width="2.75" style="38" customWidth="1"/>
    <col min="4904" max="4904" width="3.75" style="38" customWidth="1"/>
    <col min="4905" max="4906" width="2.75" style="38" customWidth="1"/>
    <col min="4907" max="5131" width="2.625" style="38"/>
    <col min="5132" max="5135" width="1.625" style="38" customWidth="1"/>
    <col min="5136" max="5142" width="2.625" style="38"/>
    <col min="5143" max="5154" width="2.75" style="38" customWidth="1"/>
    <col min="5155" max="5155" width="3.125" style="38" customWidth="1"/>
    <col min="5156" max="5159" width="2.75" style="38" customWidth="1"/>
    <col min="5160" max="5160" width="3.75" style="38" customWidth="1"/>
    <col min="5161" max="5162" width="2.75" style="38" customWidth="1"/>
    <col min="5163" max="5387" width="2.625" style="38"/>
    <col min="5388" max="5391" width="1.625" style="38" customWidth="1"/>
    <col min="5392" max="5398" width="2.625" style="38"/>
    <col min="5399" max="5410" width="2.75" style="38" customWidth="1"/>
    <col min="5411" max="5411" width="3.125" style="38" customWidth="1"/>
    <col min="5412" max="5415" width="2.75" style="38" customWidth="1"/>
    <col min="5416" max="5416" width="3.75" style="38" customWidth="1"/>
    <col min="5417" max="5418" width="2.75" style="38" customWidth="1"/>
    <col min="5419" max="5643" width="2.625" style="38"/>
    <col min="5644" max="5647" width="1.625" style="38" customWidth="1"/>
    <col min="5648" max="5654" width="2.625" style="38"/>
    <col min="5655" max="5666" width="2.75" style="38" customWidth="1"/>
    <col min="5667" max="5667" width="3.125" style="38" customWidth="1"/>
    <col min="5668" max="5671" width="2.75" style="38" customWidth="1"/>
    <col min="5672" max="5672" width="3.75" style="38" customWidth="1"/>
    <col min="5673" max="5674" width="2.75" style="38" customWidth="1"/>
    <col min="5675" max="5899" width="2.625" style="38"/>
    <col min="5900" max="5903" width="1.625" style="38" customWidth="1"/>
    <col min="5904" max="5910" width="2.625" style="38"/>
    <col min="5911" max="5922" width="2.75" style="38" customWidth="1"/>
    <col min="5923" max="5923" width="3.125" style="38" customWidth="1"/>
    <col min="5924" max="5927" width="2.75" style="38" customWidth="1"/>
    <col min="5928" max="5928" width="3.75" style="38" customWidth="1"/>
    <col min="5929" max="5930" width="2.75" style="38" customWidth="1"/>
    <col min="5931" max="6155" width="2.625" style="38"/>
    <col min="6156" max="6159" width="1.625" style="38" customWidth="1"/>
    <col min="6160" max="6166" width="2.625" style="38"/>
    <col min="6167" max="6178" width="2.75" style="38" customWidth="1"/>
    <col min="6179" max="6179" width="3.125" style="38" customWidth="1"/>
    <col min="6180" max="6183" width="2.75" style="38" customWidth="1"/>
    <col min="6184" max="6184" width="3.75" style="38" customWidth="1"/>
    <col min="6185" max="6186" width="2.75" style="38" customWidth="1"/>
    <col min="6187" max="6411" width="2.625" style="38"/>
    <col min="6412" max="6415" width="1.625" style="38" customWidth="1"/>
    <col min="6416" max="6422" width="2.625" style="38"/>
    <col min="6423" max="6434" width="2.75" style="38" customWidth="1"/>
    <col min="6435" max="6435" width="3.125" style="38" customWidth="1"/>
    <col min="6436" max="6439" width="2.75" style="38" customWidth="1"/>
    <col min="6440" max="6440" width="3.75" style="38" customWidth="1"/>
    <col min="6441" max="6442" width="2.75" style="38" customWidth="1"/>
    <col min="6443" max="6667" width="2.625" style="38"/>
    <col min="6668" max="6671" width="1.625" style="38" customWidth="1"/>
    <col min="6672" max="6678" width="2.625" style="38"/>
    <col min="6679" max="6690" width="2.75" style="38" customWidth="1"/>
    <col min="6691" max="6691" width="3.125" style="38" customWidth="1"/>
    <col min="6692" max="6695" width="2.75" style="38" customWidth="1"/>
    <col min="6696" max="6696" width="3.75" style="38" customWidth="1"/>
    <col min="6697" max="6698" width="2.75" style="38" customWidth="1"/>
    <col min="6699" max="6923" width="2.625" style="38"/>
    <col min="6924" max="6927" width="1.625" style="38" customWidth="1"/>
    <col min="6928" max="6934" width="2.625" style="38"/>
    <col min="6935" max="6946" width="2.75" style="38" customWidth="1"/>
    <col min="6947" max="6947" width="3.125" style="38" customWidth="1"/>
    <col min="6948" max="6951" width="2.75" style="38" customWidth="1"/>
    <col min="6952" max="6952" width="3.75" style="38" customWidth="1"/>
    <col min="6953" max="6954" width="2.75" style="38" customWidth="1"/>
    <col min="6955" max="7179" width="2.625" style="38"/>
    <col min="7180" max="7183" width="1.625" style="38" customWidth="1"/>
    <col min="7184" max="7190" width="2.625" style="38"/>
    <col min="7191" max="7202" width="2.75" style="38" customWidth="1"/>
    <col min="7203" max="7203" width="3.125" style="38" customWidth="1"/>
    <col min="7204" max="7207" width="2.75" style="38" customWidth="1"/>
    <col min="7208" max="7208" width="3.75" style="38" customWidth="1"/>
    <col min="7209" max="7210" width="2.75" style="38" customWidth="1"/>
    <col min="7211" max="7435" width="2.625" style="38"/>
    <col min="7436" max="7439" width="1.625" style="38" customWidth="1"/>
    <col min="7440" max="7446" width="2.625" style="38"/>
    <col min="7447" max="7458" width="2.75" style="38" customWidth="1"/>
    <col min="7459" max="7459" width="3.125" style="38" customWidth="1"/>
    <col min="7460" max="7463" width="2.75" style="38" customWidth="1"/>
    <col min="7464" max="7464" width="3.75" style="38" customWidth="1"/>
    <col min="7465" max="7466" width="2.75" style="38" customWidth="1"/>
    <col min="7467" max="7691" width="2.625" style="38"/>
    <col min="7692" max="7695" width="1.625" style="38" customWidth="1"/>
    <col min="7696" max="7702" width="2.625" style="38"/>
    <col min="7703" max="7714" width="2.75" style="38" customWidth="1"/>
    <col min="7715" max="7715" width="3.125" style="38" customWidth="1"/>
    <col min="7716" max="7719" width="2.75" style="38" customWidth="1"/>
    <col min="7720" max="7720" width="3.75" style="38" customWidth="1"/>
    <col min="7721" max="7722" width="2.75" style="38" customWidth="1"/>
    <col min="7723" max="7947" width="2.625" style="38"/>
    <col min="7948" max="7951" width="1.625" style="38" customWidth="1"/>
    <col min="7952" max="7958" width="2.625" style="38"/>
    <col min="7959" max="7970" width="2.75" style="38" customWidth="1"/>
    <col min="7971" max="7971" width="3.125" style="38" customWidth="1"/>
    <col min="7972" max="7975" width="2.75" style="38" customWidth="1"/>
    <col min="7976" max="7976" width="3.75" style="38" customWidth="1"/>
    <col min="7977" max="7978" width="2.75" style="38" customWidth="1"/>
    <col min="7979" max="8203" width="2.625" style="38"/>
    <col min="8204" max="8207" width="1.625" style="38" customWidth="1"/>
    <col min="8208" max="8214" width="2.625" style="38"/>
    <col min="8215" max="8226" width="2.75" style="38" customWidth="1"/>
    <col min="8227" max="8227" width="3.125" style="38" customWidth="1"/>
    <col min="8228" max="8231" width="2.75" style="38" customWidth="1"/>
    <col min="8232" max="8232" width="3.75" style="38" customWidth="1"/>
    <col min="8233" max="8234" width="2.75" style="38" customWidth="1"/>
    <col min="8235" max="8459" width="2.625" style="38"/>
    <col min="8460" max="8463" width="1.625" style="38" customWidth="1"/>
    <col min="8464" max="8470" width="2.625" style="38"/>
    <col min="8471" max="8482" width="2.75" style="38" customWidth="1"/>
    <col min="8483" max="8483" width="3.125" style="38" customWidth="1"/>
    <col min="8484" max="8487" width="2.75" style="38" customWidth="1"/>
    <col min="8488" max="8488" width="3.75" style="38" customWidth="1"/>
    <col min="8489" max="8490" width="2.75" style="38" customWidth="1"/>
    <col min="8491" max="8715" width="2.625" style="38"/>
    <col min="8716" max="8719" width="1.625" style="38" customWidth="1"/>
    <col min="8720" max="8726" width="2.625" style="38"/>
    <col min="8727" max="8738" width="2.75" style="38" customWidth="1"/>
    <col min="8739" max="8739" width="3.125" style="38" customWidth="1"/>
    <col min="8740" max="8743" width="2.75" style="38" customWidth="1"/>
    <col min="8744" max="8744" width="3.75" style="38" customWidth="1"/>
    <col min="8745" max="8746" width="2.75" style="38" customWidth="1"/>
    <col min="8747" max="8971" width="2.625" style="38"/>
    <col min="8972" max="8975" width="1.625" style="38" customWidth="1"/>
    <col min="8976" max="8982" width="2.625" style="38"/>
    <col min="8983" max="8994" width="2.75" style="38" customWidth="1"/>
    <col min="8995" max="8995" width="3.125" style="38" customWidth="1"/>
    <col min="8996" max="8999" width="2.75" style="38" customWidth="1"/>
    <col min="9000" max="9000" width="3.75" style="38" customWidth="1"/>
    <col min="9001" max="9002" width="2.75" style="38" customWidth="1"/>
    <col min="9003" max="9227" width="2.625" style="38"/>
    <col min="9228" max="9231" width="1.625" style="38" customWidth="1"/>
    <col min="9232" max="9238" width="2.625" style="38"/>
    <col min="9239" max="9250" width="2.75" style="38" customWidth="1"/>
    <col min="9251" max="9251" width="3.125" style="38" customWidth="1"/>
    <col min="9252" max="9255" width="2.75" style="38" customWidth="1"/>
    <col min="9256" max="9256" width="3.75" style="38" customWidth="1"/>
    <col min="9257" max="9258" width="2.75" style="38" customWidth="1"/>
    <col min="9259" max="9483" width="2.625" style="38"/>
    <col min="9484" max="9487" width="1.625" style="38" customWidth="1"/>
    <col min="9488" max="9494" width="2.625" style="38"/>
    <col min="9495" max="9506" width="2.75" style="38" customWidth="1"/>
    <col min="9507" max="9507" width="3.125" style="38" customWidth="1"/>
    <col min="9508" max="9511" width="2.75" style="38" customWidth="1"/>
    <col min="9512" max="9512" width="3.75" style="38" customWidth="1"/>
    <col min="9513" max="9514" width="2.75" style="38" customWidth="1"/>
    <col min="9515" max="9739" width="2.625" style="38"/>
    <col min="9740" max="9743" width="1.625" style="38" customWidth="1"/>
    <col min="9744" max="9750" width="2.625" style="38"/>
    <col min="9751" max="9762" width="2.75" style="38" customWidth="1"/>
    <col min="9763" max="9763" width="3.125" style="38" customWidth="1"/>
    <col min="9764" max="9767" width="2.75" style="38" customWidth="1"/>
    <col min="9768" max="9768" width="3.75" style="38" customWidth="1"/>
    <col min="9769" max="9770" width="2.75" style="38" customWidth="1"/>
    <col min="9771" max="9995" width="2.625" style="38"/>
    <col min="9996" max="9999" width="1.625" style="38" customWidth="1"/>
    <col min="10000" max="10006" width="2.625" style="38"/>
    <col min="10007" max="10018" width="2.75" style="38" customWidth="1"/>
    <col min="10019" max="10019" width="3.125" style="38" customWidth="1"/>
    <col min="10020" max="10023" width="2.75" style="38" customWidth="1"/>
    <col min="10024" max="10024" width="3.75" style="38" customWidth="1"/>
    <col min="10025" max="10026" width="2.75" style="38" customWidth="1"/>
    <col min="10027" max="10251" width="2.625" style="38"/>
    <col min="10252" max="10255" width="1.625" style="38" customWidth="1"/>
    <col min="10256" max="10262" width="2.625" style="38"/>
    <col min="10263" max="10274" width="2.75" style="38" customWidth="1"/>
    <col min="10275" max="10275" width="3.125" style="38" customWidth="1"/>
    <col min="10276" max="10279" width="2.75" style="38" customWidth="1"/>
    <col min="10280" max="10280" width="3.75" style="38" customWidth="1"/>
    <col min="10281" max="10282" width="2.75" style="38" customWidth="1"/>
    <col min="10283" max="10507" width="2.625" style="38"/>
    <col min="10508" max="10511" width="1.625" style="38" customWidth="1"/>
    <col min="10512" max="10518" width="2.625" style="38"/>
    <col min="10519" max="10530" width="2.75" style="38" customWidth="1"/>
    <col min="10531" max="10531" width="3.125" style="38" customWidth="1"/>
    <col min="10532" max="10535" width="2.75" style="38" customWidth="1"/>
    <col min="10536" max="10536" width="3.75" style="38" customWidth="1"/>
    <col min="10537" max="10538" width="2.75" style="38" customWidth="1"/>
    <col min="10539" max="10763" width="2.625" style="38"/>
    <col min="10764" max="10767" width="1.625" style="38" customWidth="1"/>
    <col min="10768" max="10774" width="2.625" style="38"/>
    <col min="10775" max="10786" width="2.75" style="38" customWidth="1"/>
    <col min="10787" max="10787" width="3.125" style="38" customWidth="1"/>
    <col min="10788" max="10791" width="2.75" style="38" customWidth="1"/>
    <col min="10792" max="10792" width="3.75" style="38" customWidth="1"/>
    <col min="10793" max="10794" width="2.75" style="38" customWidth="1"/>
    <col min="10795" max="11019" width="2.625" style="38"/>
    <col min="11020" max="11023" width="1.625" style="38" customWidth="1"/>
    <col min="11024" max="11030" width="2.625" style="38"/>
    <col min="11031" max="11042" width="2.75" style="38" customWidth="1"/>
    <col min="11043" max="11043" width="3.125" style="38" customWidth="1"/>
    <col min="11044" max="11047" width="2.75" style="38" customWidth="1"/>
    <col min="11048" max="11048" width="3.75" style="38" customWidth="1"/>
    <col min="11049" max="11050" width="2.75" style="38" customWidth="1"/>
    <col min="11051" max="11275" width="2.625" style="38"/>
    <col min="11276" max="11279" width="1.625" style="38" customWidth="1"/>
    <col min="11280" max="11286" width="2.625" style="38"/>
    <col min="11287" max="11298" width="2.75" style="38" customWidth="1"/>
    <col min="11299" max="11299" width="3.125" style="38" customWidth="1"/>
    <col min="11300" max="11303" width="2.75" style="38" customWidth="1"/>
    <col min="11304" max="11304" width="3.75" style="38" customWidth="1"/>
    <col min="11305" max="11306" width="2.75" style="38" customWidth="1"/>
    <col min="11307" max="11531" width="2.625" style="38"/>
    <col min="11532" max="11535" width="1.625" style="38" customWidth="1"/>
    <col min="11536" max="11542" width="2.625" style="38"/>
    <col min="11543" max="11554" width="2.75" style="38" customWidth="1"/>
    <col min="11555" max="11555" width="3.125" style="38" customWidth="1"/>
    <col min="11556" max="11559" width="2.75" style="38" customWidth="1"/>
    <col min="11560" max="11560" width="3.75" style="38" customWidth="1"/>
    <col min="11561" max="11562" width="2.75" style="38" customWidth="1"/>
    <col min="11563" max="11787" width="2.625" style="38"/>
    <col min="11788" max="11791" width="1.625" style="38" customWidth="1"/>
    <col min="11792" max="11798" width="2.625" style="38"/>
    <col min="11799" max="11810" width="2.75" style="38" customWidth="1"/>
    <col min="11811" max="11811" width="3.125" style="38" customWidth="1"/>
    <col min="11812" max="11815" width="2.75" style="38" customWidth="1"/>
    <col min="11816" max="11816" width="3.75" style="38" customWidth="1"/>
    <col min="11817" max="11818" width="2.75" style="38" customWidth="1"/>
    <col min="11819" max="12043" width="2.625" style="38"/>
    <col min="12044" max="12047" width="1.625" style="38" customWidth="1"/>
    <col min="12048" max="12054" width="2.625" style="38"/>
    <col min="12055" max="12066" width="2.75" style="38" customWidth="1"/>
    <col min="12067" max="12067" width="3.125" style="38" customWidth="1"/>
    <col min="12068" max="12071" width="2.75" style="38" customWidth="1"/>
    <col min="12072" max="12072" width="3.75" style="38" customWidth="1"/>
    <col min="12073" max="12074" width="2.75" style="38" customWidth="1"/>
    <col min="12075" max="12299" width="2.625" style="38"/>
    <col min="12300" max="12303" width="1.625" style="38" customWidth="1"/>
    <col min="12304" max="12310" width="2.625" style="38"/>
    <col min="12311" max="12322" width="2.75" style="38" customWidth="1"/>
    <col min="12323" max="12323" width="3.125" style="38" customWidth="1"/>
    <col min="12324" max="12327" width="2.75" style="38" customWidth="1"/>
    <col min="12328" max="12328" width="3.75" style="38" customWidth="1"/>
    <col min="12329" max="12330" width="2.75" style="38" customWidth="1"/>
    <col min="12331" max="12555" width="2.625" style="38"/>
    <col min="12556" max="12559" width="1.625" style="38" customWidth="1"/>
    <col min="12560" max="12566" width="2.625" style="38"/>
    <col min="12567" max="12578" width="2.75" style="38" customWidth="1"/>
    <col min="12579" max="12579" width="3.125" style="38" customWidth="1"/>
    <col min="12580" max="12583" width="2.75" style="38" customWidth="1"/>
    <col min="12584" max="12584" width="3.75" style="38" customWidth="1"/>
    <col min="12585" max="12586" width="2.75" style="38" customWidth="1"/>
    <col min="12587" max="12811" width="2.625" style="38"/>
    <col min="12812" max="12815" width="1.625" style="38" customWidth="1"/>
    <col min="12816" max="12822" width="2.625" style="38"/>
    <col min="12823" max="12834" width="2.75" style="38" customWidth="1"/>
    <col min="12835" max="12835" width="3.125" style="38" customWidth="1"/>
    <col min="12836" max="12839" width="2.75" style="38" customWidth="1"/>
    <col min="12840" max="12840" width="3.75" style="38" customWidth="1"/>
    <col min="12841" max="12842" width="2.75" style="38" customWidth="1"/>
    <col min="12843" max="13067" width="2.625" style="38"/>
    <col min="13068" max="13071" width="1.625" style="38" customWidth="1"/>
    <col min="13072" max="13078" width="2.625" style="38"/>
    <col min="13079" max="13090" width="2.75" style="38" customWidth="1"/>
    <col min="13091" max="13091" width="3.125" style="38" customWidth="1"/>
    <col min="13092" max="13095" width="2.75" style="38" customWidth="1"/>
    <col min="13096" max="13096" width="3.75" style="38" customWidth="1"/>
    <col min="13097" max="13098" width="2.75" style="38" customWidth="1"/>
    <col min="13099" max="13323" width="2.625" style="38"/>
    <col min="13324" max="13327" width="1.625" style="38" customWidth="1"/>
    <col min="13328" max="13334" width="2.625" style="38"/>
    <col min="13335" max="13346" width="2.75" style="38" customWidth="1"/>
    <col min="13347" max="13347" width="3.125" style="38" customWidth="1"/>
    <col min="13348" max="13351" width="2.75" style="38" customWidth="1"/>
    <col min="13352" max="13352" width="3.75" style="38" customWidth="1"/>
    <col min="13353" max="13354" width="2.75" style="38" customWidth="1"/>
    <col min="13355" max="13579" width="2.625" style="38"/>
    <col min="13580" max="13583" width="1.625" style="38" customWidth="1"/>
    <col min="13584" max="13590" width="2.625" style="38"/>
    <col min="13591" max="13602" width="2.75" style="38" customWidth="1"/>
    <col min="13603" max="13603" width="3.125" style="38" customWidth="1"/>
    <col min="13604" max="13607" width="2.75" style="38" customWidth="1"/>
    <col min="13608" max="13608" width="3.75" style="38" customWidth="1"/>
    <col min="13609" max="13610" width="2.75" style="38" customWidth="1"/>
    <col min="13611" max="13835" width="2.625" style="38"/>
    <col min="13836" max="13839" width="1.625" style="38" customWidth="1"/>
    <col min="13840" max="13846" width="2.625" style="38"/>
    <col min="13847" max="13858" width="2.75" style="38" customWidth="1"/>
    <col min="13859" max="13859" width="3.125" style="38" customWidth="1"/>
    <col min="13860" max="13863" width="2.75" style="38" customWidth="1"/>
    <col min="13864" max="13864" width="3.75" style="38" customWidth="1"/>
    <col min="13865" max="13866" width="2.75" style="38" customWidth="1"/>
    <col min="13867" max="14091" width="2.625" style="38"/>
    <col min="14092" max="14095" width="1.625" style="38" customWidth="1"/>
    <col min="14096" max="14102" width="2.625" style="38"/>
    <col min="14103" max="14114" width="2.75" style="38" customWidth="1"/>
    <col min="14115" max="14115" width="3.125" style="38" customWidth="1"/>
    <col min="14116" max="14119" width="2.75" style="38" customWidth="1"/>
    <col min="14120" max="14120" width="3.75" style="38" customWidth="1"/>
    <col min="14121" max="14122" width="2.75" style="38" customWidth="1"/>
    <col min="14123" max="14347" width="2.625" style="38"/>
    <col min="14348" max="14351" width="1.625" style="38" customWidth="1"/>
    <col min="14352" max="14358" width="2.625" style="38"/>
    <col min="14359" max="14370" width="2.75" style="38" customWidth="1"/>
    <col min="14371" max="14371" width="3.125" style="38" customWidth="1"/>
    <col min="14372" max="14375" width="2.75" style="38" customWidth="1"/>
    <col min="14376" max="14376" width="3.75" style="38" customWidth="1"/>
    <col min="14377" max="14378" width="2.75" style="38" customWidth="1"/>
    <col min="14379" max="14603" width="2.625" style="38"/>
    <col min="14604" max="14607" width="1.625" style="38" customWidth="1"/>
    <col min="14608" max="14614" width="2.625" style="38"/>
    <col min="14615" max="14626" width="2.75" style="38" customWidth="1"/>
    <col min="14627" max="14627" width="3.125" style="38" customWidth="1"/>
    <col min="14628" max="14631" width="2.75" style="38" customWidth="1"/>
    <col min="14632" max="14632" width="3.75" style="38" customWidth="1"/>
    <col min="14633" max="14634" width="2.75" style="38" customWidth="1"/>
    <col min="14635" max="14859" width="2.625" style="38"/>
    <col min="14860" max="14863" width="1.625" style="38" customWidth="1"/>
    <col min="14864" max="14870" width="2.625" style="38"/>
    <col min="14871" max="14882" width="2.75" style="38" customWidth="1"/>
    <col min="14883" max="14883" width="3.125" style="38" customWidth="1"/>
    <col min="14884" max="14887" width="2.75" style="38" customWidth="1"/>
    <col min="14888" max="14888" width="3.75" style="38" customWidth="1"/>
    <col min="14889" max="14890" width="2.75" style="38" customWidth="1"/>
    <col min="14891" max="15115" width="2.625" style="38"/>
    <col min="15116" max="15119" width="1.625" style="38" customWidth="1"/>
    <col min="15120" max="15126" width="2.625" style="38"/>
    <col min="15127" max="15138" width="2.75" style="38" customWidth="1"/>
    <col min="15139" max="15139" width="3.125" style="38" customWidth="1"/>
    <col min="15140" max="15143" width="2.75" style="38" customWidth="1"/>
    <col min="15144" max="15144" width="3.75" style="38" customWidth="1"/>
    <col min="15145" max="15146" width="2.75" style="38" customWidth="1"/>
    <col min="15147" max="15371" width="2.625" style="38"/>
    <col min="15372" max="15375" width="1.625" style="38" customWidth="1"/>
    <col min="15376" max="15382" width="2.625" style="38"/>
    <col min="15383" max="15394" width="2.75" style="38" customWidth="1"/>
    <col min="15395" max="15395" width="3.125" style="38" customWidth="1"/>
    <col min="15396" max="15399" width="2.75" style="38" customWidth="1"/>
    <col min="15400" max="15400" width="3.75" style="38" customWidth="1"/>
    <col min="15401" max="15402" width="2.75" style="38" customWidth="1"/>
    <col min="15403" max="15627" width="2.625" style="38"/>
    <col min="15628" max="15631" width="1.625" style="38" customWidth="1"/>
    <col min="15632" max="15638" width="2.625" style="38"/>
    <col min="15639" max="15650" width="2.75" style="38" customWidth="1"/>
    <col min="15651" max="15651" width="3.125" style="38" customWidth="1"/>
    <col min="15652" max="15655" width="2.75" style="38" customWidth="1"/>
    <col min="15656" max="15656" width="3.75" style="38" customWidth="1"/>
    <col min="15657" max="15658" width="2.75" style="38" customWidth="1"/>
    <col min="15659" max="15883" width="2.625" style="38"/>
    <col min="15884" max="15887" width="1.625" style="38" customWidth="1"/>
    <col min="15888" max="15894" width="2.625" style="38"/>
    <col min="15895" max="15906" width="2.75" style="38" customWidth="1"/>
    <col min="15907" max="15907" width="3.125" style="38" customWidth="1"/>
    <col min="15908" max="15911" width="2.75" style="38" customWidth="1"/>
    <col min="15912" max="15912" width="3.75" style="38" customWidth="1"/>
    <col min="15913" max="15914" width="2.75" style="38" customWidth="1"/>
    <col min="15915" max="16139" width="2.625" style="38"/>
    <col min="16140" max="16143" width="1.625" style="38" customWidth="1"/>
    <col min="16144" max="16150" width="2.625" style="38"/>
    <col min="16151" max="16162" width="2.75" style="38" customWidth="1"/>
    <col min="16163" max="16163" width="3.125" style="38" customWidth="1"/>
    <col min="16164" max="16167" width="2.75" style="38" customWidth="1"/>
    <col min="16168" max="16168" width="3.75" style="38" customWidth="1"/>
    <col min="16169" max="16170" width="2.75" style="38" customWidth="1"/>
    <col min="16171" max="16384" width="2.625" style="38"/>
  </cols>
  <sheetData>
    <row r="2" spans="2:58" ht="20.100000000000001" customHeight="1">
      <c r="B2" s="228" t="s">
        <v>141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</row>
    <row r="3" spans="2:58" ht="20.100000000000001" customHeight="1"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</row>
    <row r="4" spans="2:58" ht="20.100000000000001" customHeight="1" thickBot="1"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BF4" s="39"/>
    </row>
    <row r="5" spans="2:58" ht="20.100000000000001" customHeight="1">
      <c r="B5" s="229" t="s">
        <v>142</v>
      </c>
      <c r="C5" s="230"/>
      <c r="D5" s="230"/>
      <c r="E5" s="230"/>
      <c r="F5" s="231"/>
      <c r="G5" s="232" t="s">
        <v>390</v>
      </c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4"/>
      <c r="U5" s="235" t="s">
        <v>143</v>
      </c>
      <c r="V5" s="129"/>
      <c r="W5" s="239" t="s">
        <v>144</v>
      </c>
      <c r="X5" s="240"/>
      <c r="Y5" s="241"/>
      <c r="Z5" s="242" t="s">
        <v>61</v>
      </c>
      <c r="AA5" s="243"/>
      <c r="AB5" s="243"/>
      <c r="AC5" s="243"/>
      <c r="AD5" s="243"/>
      <c r="AE5" s="243"/>
      <c r="AF5" s="243"/>
      <c r="AG5" s="243"/>
      <c r="AH5" s="243"/>
      <c r="AI5" s="243"/>
      <c r="AJ5" s="243"/>
      <c r="AK5" s="243"/>
      <c r="AL5" s="243"/>
      <c r="AM5" s="243"/>
      <c r="AN5" s="243"/>
      <c r="AO5" s="243"/>
      <c r="AP5" s="244"/>
    </row>
    <row r="6" spans="2:58" ht="20.100000000000001" customHeight="1">
      <c r="B6" s="245" t="s">
        <v>145</v>
      </c>
      <c r="C6" s="246"/>
      <c r="D6" s="246"/>
      <c r="E6" s="246"/>
      <c r="F6" s="247"/>
      <c r="G6" s="251" t="s">
        <v>186</v>
      </c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52"/>
      <c r="U6" s="236"/>
      <c r="V6" s="131"/>
      <c r="W6" s="200" t="s">
        <v>146</v>
      </c>
      <c r="X6" s="201"/>
      <c r="Y6" s="202"/>
      <c r="Z6" s="146" t="s">
        <v>62</v>
      </c>
      <c r="AA6" s="144"/>
      <c r="AB6" s="144"/>
      <c r="AC6" s="144"/>
      <c r="AD6" s="144"/>
      <c r="AE6" s="144"/>
      <c r="AF6" s="145"/>
      <c r="AG6" s="200" t="s">
        <v>63</v>
      </c>
      <c r="AH6" s="201"/>
      <c r="AI6" s="202"/>
      <c r="AJ6" s="146" t="s">
        <v>147</v>
      </c>
      <c r="AK6" s="144"/>
      <c r="AL6" s="144"/>
      <c r="AM6" s="144"/>
      <c r="AN6" s="144"/>
      <c r="AO6" s="144"/>
      <c r="AP6" s="40" t="s">
        <v>148</v>
      </c>
    </row>
    <row r="7" spans="2:58" ht="20.100000000000001" customHeight="1">
      <c r="B7" s="248"/>
      <c r="C7" s="249"/>
      <c r="D7" s="249"/>
      <c r="E7" s="249"/>
      <c r="F7" s="250"/>
      <c r="G7" s="253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54"/>
      <c r="U7" s="236"/>
      <c r="V7" s="131"/>
      <c r="W7" s="200" t="s">
        <v>149</v>
      </c>
      <c r="X7" s="201"/>
      <c r="Y7" s="202"/>
      <c r="Z7" s="146" t="s">
        <v>190</v>
      </c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255"/>
    </row>
    <row r="8" spans="2:58" ht="20.100000000000001" customHeight="1">
      <c r="B8" s="143" t="s">
        <v>150</v>
      </c>
      <c r="C8" s="144"/>
      <c r="D8" s="144"/>
      <c r="E8" s="144"/>
      <c r="F8" s="223"/>
      <c r="G8" s="256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 t="s">
        <v>151</v>
      </c>
      <c r="T8" s="258"/>
      <c r="U8" s="236"/>
      <c r="V8" s="131"/>
      <c r="W8" s="200" t="s">
        <v>152</v>
      </c>
      <c r="X8" s="201"/>
      <c r="Y8" s="202"/>
      <c r="Z8" s="146" t="s">
        <v>153</v>
      </c>
      <c r="AA8" s="144"/>
      <c r="AB8" s="144"/>
      <c r="AC8" s="144"/>
      <c r="AD8" s="144"/>
      <c r="AE8" s="144"/>
      <c r="AF8" s="145"/>
      <c r="AG8" s="200" t="s">
        <v>154</v>
      </c>
      <c r="AH8" s="201"/>
      <c r="AI8" s="202"/>
      <c r="AJ8" s="146" t="s">
        <v>155</v>
      </c>
      <c r="AK8" s="144"/>
      <c r="AL8" s="144"/>
      <c r="AM8" s="144"/>
      <c r="AN8" s="144"/>
      <c r="AO8" s="144"/>
      <c r="AP8" s="255"/>
    </row>
    <row r="9" spans="2:58" ht="20.100000000000001" customHeight="1">
      <c r="B9" s="143" t="s">
        <v>64</v>
      </c>
      <c r="C9" s="144"/>
      <c r="D9" s="144"/>
      <c r="E9" s="144"/>
      <c r="F9" s="223"/>
      <c r="G9" s="206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8"/>
      <c r="U9" s="236"/>
      <c r="V9" s="131"/>
      <c r="W9" s="200" t="s">
        <v>156</v>
      </c>
      <c r="X9" s="201"/>
      <c r="Y9" s="202"/>
      <c r="Z9" s="146" t="s">
        <v>157</v>
      </c>
      <c r="AA9" s="144"/>
      <c r="AB9" s="144"/>
      <c r="AC9" s="144"/>
      <c r="AD9" s="144"/>
      <c r="AE9" s="144"/>
      <c r="AF9" s="145"/>
      <c r="AG9" s="200" t="s">
        <v>158</v>
      </c>
      <c r="AH9" s="201"/>
      <c r="AI9" s="202"/>
      <c r="AJ9" s="146" t="s">
        <v>159</v>
      </c>
      <c r="AK9" s="144"/>
      <c r="AL9" s="144"/>
      <c r="AM9" s="144"/>
      <c r="AN9" s="144"/>
      <c r="AO9" s="144"/>
      <c r="AP9" s="255"/>
    </row>
    <row r="10" spans="2:58" ht="20.100000000000001" customHeight="1">
      <c r="B10" s="143" t="s">
        <v>160</v>
      </c>
      <c r="C10" s="144"/>
      <c r="D10" s="144"/>
      <c r="E10" s="144"/>
      <c r="F10" s="223"/>
      <c r="G10" s="206">
        <v>46134</v>
      </c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8"/>
      <c r="U10" s="236"/>
      <c r="V10" s="131"/>
      <c r="W10" s="200" t="s">
        <v>161</v>
      </c>
      <c r="X10" s="201"/>
      <c r="Y10" s="202"/>
      <c r="Z10" s="224" t="s">
        <v>162</v>
      </c>
      <c r="AA10" s="225"/>
      <c r="AB10" s="225"/>
      <c r="AC10" s="225"/>
      <c r="AD10" s="225"/>
      <c r="AE10" s="225"/>
      <c r="AF10" s="226"/>
      <c r="AG10" s="200" t="s">
        <v>163</v>
      </c>
      <c r="AH10" s="201"/>
      <c r="AI10" s="202"/>
      <c r="AJ10" s="224" t="s">
        <v>164</v>
      </c>
      <c r="AK10" s="225"/>
      <c r="AL10" s="225"/>
      <c r="AM10" s="225"/>
      <c r="AN10" s="225"/>
      <c r="AO10" s="225"/>
      <c r="AP10" s="227"/>
    </row>
    <row r="11" spans="2:58" ht="20.100000000000001" customHeight="1">
      <c r="B11" s="203" t="s">
        <v>165</v>
      </c>
      <c r="C11" s="204"/>
      <c r="D11" s="204"/>
      <c r="E11" s="204"/>
      <c r="F11" s="205"/>
      <c r="G11" s="206" t="s">
        <v>187</v>
      </c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8"/>
      <c r="U11" s="237"/>
      <c r="V11" s="238"/>
      <c r="W11" s="209" t="s">
        <v>166</v>
      </c>
      <c r="X11" s="210"/>
      <c r="Y11" s="211"/>
      <c r="Z11" s="212" t="s">
        <v>167</v>
      </c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4"/>
    </row>
    <row r="12" spans="2:58" ht="15" customHeight="1">
      <c r="B12" s="184" t="s">
        <v>168</v>
      </c>
      <c r="C12" s="185"/>
      <c r="D12" s="185"/>
      <c r="E12" s="185"/>
      <c r="F12" s="185"/>
      <c r="G12" s="217" t="s">
        <v>389</v>
      </c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9"/>
    </row>
    <row r="13" spans="2:58" ht="15" customHeight="1">
      <c r="B13" s="215"/>
      <c r="C13" s="216"/>
      <c r="D13" s="216"/>
      <c r="E13" s="216"/>
      <c r="F13" s="216"/>
      <c r="G13" s="220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2"/>
    </row>
    <row r="14" spans="2:58" ht="15" customHeight="1">
      <c r="B14" s="184" t="s">
        <v>169</v>
      </c>
      <c r="C14" s="185"/>
      <c r="D14" s="185"/>
      <c r="E14" s="185"/>
      <c r="F14" s="186"/>
      <c r="G14" s="190" t="s">
        <v>170</v>
      </c>
      <c r="H14" s="190"/>
      <c r="I14" s="191">
        <f>AB14</f>
        <v>734838410</v>
      </c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3" t="s">
        <v>171</v>
      </c>
      <c r="Z14" s="193"/>
      <c r="AA14" s="195" t="s">
        <v>172</v>
      </c>
      <c r="AB14" s="196">
        <f>AJ32</f>
        <v>734838410</v>
      </c>
      <c r="AC14" s="196"/>
      <c r="AD14" s="196"/>
      <c r="AE14" s="196"/>
      <c r="AF14" s="196"/>
      <c r="AG14" s="196"/>
      <c r="AH14" s="196"/>
      <c r="AI14" s="196"/>
      <c r="AJ14" s="196"/>
      <c r="AK14" s="196"/>
      <c r="AL14" s="173" t="s">
        <v>173</v>
      </c>
      <c r="AM14" s="174" t="s">
        <v>189</v>
      </c>
      <c r="AN14" s="174"/>
      <c r="AO14" s="174"/>
      <c r="AP14" s="175"/>
    </row>
    <row r="15" spans="2:58" ht="15" customHeight="1" thickBot="1">
      <c r="B15" s="187"/>
      <c r="C15" s="188"/>
      <c r="D15" s="188"/>
      <c r="E15" s="188"/>
      <c r="F15" s="189"/>
      <c r="G15" s="190"/>
      <c r="H15" s="190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4"/>
      <c r="Z15" s="194"/>
      <c r="AA15" s="195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73"/>
      <c r="AM15" s="176"/>
      <c r="AN15" s="176"/>
      <c r="AO15" s="176"/>
      <c r="AP15" s="177"/>
    </row>
    <row r="16" spans="2:58" ht="20.100000000000001" customHeight="1" thickBot="1">
      <c r="B16" s="178" t="s">
        <v>174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80"/>
    </row>
    <row r="17" spans="2:47" ht="39.950000000000003" customHeight="1">
      <c r="B17" s="181" t="s">
        <v>175</v>
      </c>
      <c r="C17" s="182"/>
      <c r="D17" s="182"/>
      <c r="E17" s="182"/>
      <c r="F17" s="182"/>
      <c r="G17" s="182" t="s">
        <v>176</v>
      </c>
      <c r="H17" s="182"/>
      <c r="I17" s="182"/>
      <c r="J17" s="182"/>
      <c r="K17" s="182"/>
      <c r="L17" s="183" t="s">
        <v>177</v>
      </c>
      <c r="M17" s="182"/>
      <c r="N17" s="183" t="s">
        <v>65</v>
      </c>
      <c r="O17" s="182"/>
      <c r="P17" s="182" t="s">
        <v>178</v>
      </c>
      <c r="Q17" s="182"/>
      <c r="R17" s="182"/>
      <c r="S17" s="182"/>
      <c r="T17" s="182"/>
      <c r="U17" s="182" t="s">
        <v>179</v>
      </c>
      <c r="V17" s="182"/>
      <c r="W17" s="182"/>
      <c r="X17" s="182"/>
      <c r="Y17" s="182"/>
      <c r="Z17" s="182" t="s">
        <v>180</v>
      </c>
      <c r="AA17" s="182"/>
      <c r="AB17" s="182"/>
      <c r="AC17" s="182"/>
      <c r="AD17" s="182"/>
      <c r="AE17" s="182" t="s">
        <v>181</v>
      </c>
      <c r="AF17" s="182"/>
      <c r="AG17" s="182"/>
      <c r="AH17" s="182"/>
      <c r="AI17" s="182"/>
      <c r="AJ17" s="198" t="s">
        <v>182</v>
      </c>
      <c r="AK17" s="198"/>
      <c r="AL17" s="198"/>
      <c r="AM17" s="198"/>
      <c r="AN17" s="198"/>
      <c r="AO17" s="198" t="s">
        <v>66</v>
      </c>
      <c r="AP17" s="199"/>
      <c r="AQ17" s="41"/>
    </row>
    <row r="18" spans="2:47" ht="24" customHeight="1">
      <c r="B18" s="143" t="s">
        <v>67</v>
      </c>
      <c r="C18" s="144"/>
      <c r="D18" s="144"/>
      <c r="E18" s="144"/>
      <c r="F18" s="145"/>
      <c r="G18" s="146" t="s">
        <v>383</v>
      </c>
      <c r="H18" s="144"/>
      <c r="I18" s="144"/>
      <c r="J18" s="144"/>
      <c r="K18" s="145"/>
      <c r="L18" s="146" t="s">
        <v>183</v>
      </c>
      <c r="M18" s="145"/>
      <c r="N18" s="146">
        <v>4</v>
      </c>
      <c r="O18" s="145"/>
      <c r="P18" s="152">
        <f>내역서!G6</f>
        <v>66855438</v>
      </c>
      <c r="Q18" s="153"/>
      <c r="R18" s="153"/>
      <c r="S18" s="153"/>
      <c r="T18" s="154"/>
      <c r="U18" s="152">
        <f>내역서!I6</f>
        <v>23197389</v>
      </c>
      <c r="V18" s="153"/>
      <c r="W18" s="153"/>
      <c r="X18" s="153"/>
      <c r="Y18" s="154"/>
      <c r="Z18" s="152">
        <f>내역서!K6</f>
        <v>74463262</v>
      </c>
      <c r="AA18" s="153"/>
      <c r="AB18" s="153"/>
      <c r="AC18" s="153"/>
      <c r="AD18" s="154"/>
      <c r="AE18" s="152">
        <f t="shared" ref="AE18" si="0">P18+U18+Z18</f>
        <v>164516089</v>
      </c>
      <c r="AF18" s="153"/>
      <c r="AG18" s="153"/>
      <c r="AH18" s="153"/>
      <c r="AI18" s="154"/>
      <c r="AJ18" s="152">
        <f>AE18*N18</f>
        <v>658064356</v>
      </c>
      <c r="AK18" s="153"/>
      <c r="AL18" s="153"/>
      <c r="AM18" s="153"/>
      <c r="AN18" s="154"/>
      <c r="AO18" s="147"/>
      <c r="AP18" s="148"/>
    </row>
    <row r="19" spans="2:47" ht="24" customHeight="1">
      <c r="B19" s="143" t="s">
        <v>272</v>
      </c>
      <c r="C19" s="144"/>
      <c r="D19" s="144"/>
      <c r="E19" s="144"/>
      <c r="F19" s="145"/>
      <c r="G19" s="146" t="s">
        <v>391</v>
      </c>
      <c r="H19" s="144"/>
      <c r="I19" s="144"/>
      <c r="J19" s="144"/>
      <c r="K19" s="145"/>
      <c r="L19" s="146" t="s">
        <v>183</v>
      </c>
      <c r="M19" s="145"/>
      <c r="N19" s="146">
        <v>2</v>
      </c>
      <c r="O19" s="145"/>
      <c r="P19" s="152">
        <f>내역서!G19</f>
        <v>20513773</v>
      </c>
      <c r="Q19" s="153"/>
      <c r="R19" s="153"/>
      <c r="S19" s="153"/>
      <c r="T19" s="154"/>
      <c r="U19" s="152">
        <f>내역서!I19</f>
        <v>8679344</v>
      </c>
      <c r="V19" s="153"/>
      <c r="W19" s="153"/>
      <c r="X19" s="153"/>
      <c r="Y19" s="154"/>
      <c r="Z19" s="152">
        <f>내역서!K19</f>
        <v>9239641</v>
      </c>
      <c r="AA19" s="153"/>
      <c r="AB19" s="153"/>
      <c r="AC19" s="153"/>
      <c r="AD19" s="154"/>
      <c r="AE19" s="152">
        <f t="shared" ref="AE19" si="1">P19+U19+Z19</f>
        <v>38432758</v>
      </c>
      <c r="AF19" s="153"/>
      <c r="AG19" s="153"/>
      <c r="AH19" s="153"/>
      <c r="AI19" s="154"/>
      <c r="AJ19" s="152">
        <f t="shared" ref="AJ19" si="2">AE19*N19</f>
        <v>76865516</v>
      </c>
      <c r="AK19" s="153"/>
      <c r="AL19" s="153"/>
      <c r="AM19" s="153"/>
      <c r="AN19" s="154"/>
      <c r="AO19" s="147"/>
      <c r="AP19" s="148"/>
    </row>
    <row r="20" spans="2:47" ht="24" customHeight="1">
      <c r="B20" s="143"/>
      <c r="C20" s="144"/>
      <c r="D20" s="144"/>
      <c r="E20" s="144"/>
      <c r="F20" s="145"/>
      <c r="G20" s="146"/>
      <c r="H20" s="144"/>
      <c r="I20" s="144"/>
      <c r="J20" s="144"/>
      <c r="K20" s="145"/>
      <c r="L20" s="146"/>
      <c r="M20" s="145"/>
      <c r="N20" s="146"/>
      <c r="O20" s="145"/>
      <c r="P20" s="152"/>
      <c r="Q20" s="153"/>
      <c r="R20" s="153"/>
      <c r="S20" s="153"/>
      <c r="T20" s="154"/>
      <c r="U20" s="152"/>
      <c r="V20" s="153"/>
      <c r="W20" s="153"/>
      <c r="X20" s="153"/>
      <c r="Y20" s="154"/>
      <c r="Z20" s="152"/>
      <c r="AA20" s="153"/>
      <c r="AB20" s="153"/>
      <c r="AC20" s="153"/>
      <c r="AD20" s="154"/>
      <c r="AE20" s="152"/>
      <c r="AF20" s="153"/>
      <c r="AG20" s="153"/>
      <c r="AH20" s="153"/>
      <c r="AI20" s="154"/>
      <c r="AJ20" s="152"/>
      <c r="AK20" s="153"/>
      <c r="AL20" s="153"/>
      <c r="AM20" s="153"/>
      <c r="AN20" s="154"/>
      <c r="AO20" s="147"/>
      <c r="AP20" s="148"/>
    </row>
    <row r="21" spans="2:47" ht="24" customHeight="1">
      <c r="B21" s="143"/>
      <c r="C21" s="144"/>
      <c r="D21" s="144"/>
      <c r="E21" s="144"/>
      <c r="F21" s="145"/>
      <c r="G21" s="146"/>
      <c r="H21" s="144"/>
      <c r="I21" s="144"/>
      <c r="J21" s="144"/>
      <c r="K21" s="145"/>
      <c r="L21" s="146"/>
      <c r="M21" s="145"/>
      <c r="N21" s="146"/>
      <c r="O21" s="145"/>
      <c r="P21" s="152"/>
      <c r="Q21" s="153"/>
      <c r="R21" s="153"/>
      <c r="S21" s="153"/>
      <c r="T21" s="154"/>
      <c r="U21" s="152"/>
      <c r="V21" s="153"/>
      <c r="W21" s="153"/>
      <c r="X21" s="153"/>
      <c r="Y21" s="154"/>
      <c r="Z21" s="152"/>
      <c r="AA21" s="153"/>
      <c r="AB21" s="153"/>
      <c r="AC21" s="153"/>
      <c r="AD21" s="154"/>
      <c r="AE21" s="167"/>
      <c r="AF21" s="168"/>
      <c r="AG21" s="168"/>
      <c r="AH21" s="168"/>
      <c r="AI21" s="169"/>
      <c r="AJ21" s="152"/>
      <c r="AK21" s="153"/>
      <c r="AL21" s="153"/>
      <c r="AM21" s="153"/>
      <c r="AN21" s="154"/>
      <c r="AO21" s="147"/>
      <c r="AP21" s="148"/>
    </row>
    <row r="22" spans="2:47" ht="24" customHeight="1">
      <c r="B22" s="143"/>
      <c r="C22" s="144"/>
      <c r="D22" s="144"/>
      <c r="E22" s="144"/>
      <c r="F22" s="145"/>
      <c r="G22" s="146"/>
      <c r="H22" s="144"/>
      <c r="I22" s="144"/>
      <c r="J22" s="144"/>
      <c r="K22" s="145"/>
      <c r="L22" s="146"/>
      <c r="M22" s="145"/>
      <c r="N22" s="146"/>
      <c r="O22" s="145"/>
      <c r="P22" s="152"/>
      <c r="Q22" s="153"/>
      <c r="R22" s="153"/>
      <c r="S22" s="153"/>
      <c r="T22" s="154"/>
      <c r="U22" s="170"/>
      <c r="V22" s="171"/>
      <c r="W22" s="171"/>
      <c r="X22" s="171"/>
      <c r="Y22" s="172"/>
      <c r="Z22" s="152"/>
      <c r="AA22" s="153"/>
      <c r="AB22" s="153"/>
      <c r="AC22" s="153"/>
      <c r="AD22" s="154"/>
      <c r="AE22" s="167"/>
      <c r="AF22" s="168"/>
      <c r="AG22" s="168"/>
      <c r="AH22" s="168"/>
      <c r="AI22" s="169"/>
      <c r="AJ22" s="152"/>
      <c r="AK22" s="153"/>
      <c r="AL22" s="153"/>
      <c r="AM22" s="153"/>
      <c r="AN22" s="154"/>
      <c r="AO22" s="147"/>
      <c r="AP22" s="148"/>
    </row>
    <row r="23" spans="2:47" ht="24" customHeight="1">
      <c r="B23" s="143"/>
      <c r="C23" s="144"/>
      <c r="D23" s="144"/>
      <c r="E23" s="144"/>
      <c r="F23" s="145"/>
      <c r="G23" s="146"/>
      <c r="H23" s="144"/>
      <c r="I23" s="144"/>
      <c r="J23" s="144"/>
      <c r="K23" s="145"/>
      <c r="L23" s="146"/>
      <c r="M23" s="145"/>
      <c r="N23" s="146"/>
      <c r="O23" s="145"/>
      <c r="P23" s="152"/>
      <c r="Q23" s="153"/>
      <c r="R23" s="153"/>
      <c r="S23" s="153"/>
      <c r="T23" s="154"/>
      <c r="U23" s="152"/>
      <c r="V23" s="153"/>
      <c r="W23" s="153"/>
      <c r="X23" s="153"/>
      <c r="Y23" s="154"/>
      <c r="Z23" s="152"/>
      <c r="AA23" s="153"/>
      <c r="AB23" s="153"/>
      <c r="AC23" s="153"/>
      <c r="AD23" s="154"/>
      <c r="AE23" s="167"/>
      <c r="AF23" s="168"/>
      <c r="AG23" s="168"/>
      <c r="AH23" s="168"/>
      <c r="AI23" s="169"/>
      <c r="AJ23" s="152"/>
      <c r="AK23" s="153"/>
      <c r="AL23" s="153"/>
      <c r="AM23" s="153"/>
      <c r="AN23" s="154"/>
      <c r="AO23" s="147"/>
      <c r="AP23" s="148"/>
    </row>
    <row r="24" spans="2:47" ht="24" customHeight="1">
      <c r="B24" s="143"/>
      <c r="C24" s="144"/>
      <c r="D24" s="144"/>
      <c r="E24" s="144"/>
      <c r="F24" s="145"/>
      <c r="G24" s="146"/>
      <c r="H24" s="144"/>
      <c r="I24" s="144"/>
      <c r="J24" s="144"/>
      <c r="K24" s="145"/>
      <c r="L24" s="146"/>
      <c r="M24" s="145"/>
      <c r="N24" s="146"/>
      <c r="O24" s="145"/>
      <c r="P24" s="152"/>
      <c r="Q24" s="153"/>
      <c r="R24" s="153"/>
      <c r="S24" s="153"/>
      <c r="T24" s="154"/>
      <c r="U24" s="152"/>
      <c r="V24" s="153"/>
      <c r="W24" s="153"/>
      <c r="X24" s="153"/>
      <c r="Y24" s="154"/>
      <c r="Z24" s="152"/>
      <c r="AA24" s="153"/>
      <c r="AB24" s="153"/>
      <c r="AC24" s="153"/>
      <c r="AD24" s="154"/>
      <c r="AE24" s="164"/>
      <c r="AF24" s="165"/>
      <c r="AG24" s="165"/>
      <c r="AH24" s="165"/>
      <c r="AI24" s="166"/>
      <c r="AJ24" s="152"/>
      <c r="AK24" s="153"/>
      <c r="AL24" s="153"/>
      <c r="AM24" s="153"/>
      <c r="AN24" s="154"/>
      <c r="AO24" s="147"/>
      <c r="AP24" s="148"/>
    </row>
    <row r="25" spans="2:47" ht="24" customHeight="1">
      <c r="B25" s="143"/>
      <c r="C25" s="144"/>
      <c r="D25" s="144"/>
      <c r="E25" s="144"/>
      <c r="F25" s="145"/>
      <c r="G25" s="146"/>
      <c r="H25" s="144"/>
      <c r="I25" s="144"/>
      <c r="J25" s="144"/>
      <c r="K25" s="145"/>
      <c r="L25" s="146"/>
      <c r="M25" s="145"/>
      <c r="N25" s="146"/>
      <c r="O25" s="145"/>
      <c r="P25" s="152"/>
      <c r="Q25" s="153"/>
      <c r="R25" s="153"/>
      <c r="S25" s="153"/>
      <c r="T25" s="154"/>
      <c r="U25" s="152"/>
      <c r="V25" s="153"/>
      <c r="W25" s="153"/>
      <c r="X25" s="153"/>
      <c r="Y25" s="154"/>
      <c r="Z25" s="152"/>
      <c r="AA25" s="153"/>
      <c r="AB25" s="153"/>
      <c r="AC25" s="153"/>
      <c r="AD25" s="154"/>
      <c r="AE25" s="161"/>
      <c r="AF25" s="162"/>
      <c r="AG25" s="162"/>
      <c r="AH25" s="162"/>
      <c r="AI25" s="163"/>
      <c r="AJ25" s="152"/>
      <c r="AK25" s="153"/>
      <c r="AL25" s="153"/>
      <c r="AM25" s="153"/>
      <c r="AN25" s="154"/>
      <c r="AO25" s="147"/>
      <c r="AP25" s="148"/>
    </row>
    <row r="26" spans="2:47" ht="24" customHeight="1">
      <c r="B26" s="143"/>
      <c r="C26" s="144"/>
      <c r="D26" s="144"/>
      <c r="E26" s="144"/>
      <c r="F26" s="145"/>
      <c r="G26" s="146"/>
      <c r="H26" s="144"/>
      <c r="I26" s="144"/>
      <c r="J26" s="144"/>
      <c r="K26" s="145"/>
      <c r="L26" s="146"/>
      <c r="M26" s="145"/>
      <c r="N26" s="146"/>
      <c r="O26" s="145"/>
      <c r="P26" s="152"/>
      <c r="Q26" s="153"/>
      <c r="R26" s="153"/>
      <c r="S26" s="153"/>
      <c r="T26" s="154"/>
      <c r="U26" s="152"/>
      <c r="V26" s="153"/>
      <c r="W26" s="153"/>
      <c r="X26" s="153"/>
      <c r="Y26" s="154"/>
      <c r="Z26" s="152"/>
      <c r="AA26" s="153"/>
      <c r="AB26" s="153"/>
      <c r="AC26" s="153"/>
      <c r="AD26" s="154"/>
      <c r="AE26" s="161"/>
      <c r="AF26" s="162"/>
      <c r="AG26" s="162"/>
      <c r="AH26" s="162"/>
      <c r="AI26" s="163"/>
      <c r="AJ26" s="152"/>
      <c r="AK26" s="153"/>
      <c r="AL26" s="153"/>
      <c r="AM26" s="153"/>
      <c r="AN26" s="154"/>
      <c r="AO26" s="147"/>
      <c r="AP26" s="148"/>
    </row>
    <row r="27" spans="2:47" ht="24" customHeight="1">
      <c r="B27" s="143"/>
      <c r="C27" s="144"/>
      <c r="D27" s="144"/>
      <c r="E27" s="144"/>
      <c r="F27" s="145"/>
      <c r="G27" s="146"/>
      <c r="H27" s="144"/>
      <c r="I27" s="144"/>
      <c r="J27" s="144"/>
      <c r="K27" s="145"/>
      <c r="L27" s="146"/>
      <c r="M27" s="145"/>
      <c r="N27" s="146"/>
      <c r="O27" s="145"/>
      <c r="P27" s="152"/>
      <c r="Q27" s="153"/>
      <c r="R27" s="153"/>
      <c r="S27" s="153"/>
      <c r="T27" s="154"/>
      <c r="U27" s="152"/>
      <c r="V27" s="153"/>
      <c r="W27" s="153"/>
      <c r="X27" s="153"/>
      <c r="Y27" s="154"/>
      <c r="Z27" s="152"/>
      <c r="AA27" s="153"/>
      <c r="AB27" s="153"/>
      <c r="AC27" s="153"/>
      <c r="AD27" s="154"/>
      <c r="AE27" s="158"/>
      <c r="AF27" s="159"/>
      <c r="AG27" s="159"/>
      <c r="AH27" s="159"/>
      <c r="AI27" s="160"/>
      <c r="AJ27" s="152"/>
      <c r="AK27" s="153"/>
      <c r="AL27" s="153"/>
      <c r="AM27" s="153"/>
      <c r="AN27" s="154"/>
      <c r="AO27" s="147"/>
      <c r="AP27" s="148"/>
    </row>
    <row r="28" spans="2:47" ht="24" customHeight="1">
      <c r="B28" s="143"/>
      <c r="C28" s="144"/>
      <c r="D28" s="144"/>
      <c r="E28" s="144"/>
      <c r="F28" s="145"/>
      <c r="G28" s="146"/>
      <c r="H28" s="144"/>
      <c r="I28" s="144"/>
      <c r="J28" s="144"/>
      <c r="K28" s="145"/>
      <c r="L28" s="146"/>
      <c r="M28" s="145"/>
      <c r="N28" s="146"/>
      <c r="O28" s="145"/>
      <c r="P28" s="152"/>
      <c r="Q28" s="153"/>
      <c r="R28" s="153"/>
      <c r="S28" s="153"/>
      <c r="T28" s="154"/>
      <c r="U28" s="152"/>
      <c r="V28" s="153"/>
      <c r="W28" s="153"/>
      <c r="X28" s="153"/>
      <c r="Y28" s="154"/>
      <c r="Z28" s="152"/>
      <c r="AA28" s="153"/>
      <c r="AB28" s="153"/>
      <c r="AC28" s="153"/>
      <c r="AD28" s="154"/>
      <c r="AE28" s="152"/>
      <c r="AF28" s="153"/>
      <c r="AG28" s="153"/>
      <c r="AH28" s="153"/>
      <c r="AI28" s="154"/>
      <c r="AJ28" s="152"/>
      <c r="AK28" s="153"/>
      <c r="AL28" s="153"/>
      <c r="AM28" s="153"/>
      <c r="AN28" s="154"/>
      <c r="AO28" s="147"/>
      <c r="AP28" s="148"/>
      <c r="AU28" s="14"/>
    </row>
    <row r="29" spans="2:47" ht="24" customHeight="1">
      <c r="B29" s="143"/>
      <c r="C29" s="144"/>
      <c r="D29" s="144"/>
      <c r="E29" s="144"/>
      <c r="F29" s="145"/>
      <c r="G29" s="146"/>
      <c r="H29" s="144"/>
      <c r="I29" s="144"/>
      <c r="J29" s="144"/>
      <c r="K29" s="145"/>
      <c r="L29" s="146"/>
      <c r="M29" s="145"/>
      <c r="N29" s="146"/>
      <c r="O29" s="145"/>
      <c r="P29" s="152"/>
      <c r="Q29" s="153"/>
      <c r="R29" s="153"/>
      <c r="S29" s="153"/>
      <c r="T29" s="154"/>
      <c r="U29" s="152"/>
      <c r="V29" s="153"/>
      <c r="W29" s="153"/>
      <c r="X29" s="153"/>
      <c r="Y29" s="154"/>
      <c r="Z29" s="152"/>
      <c r="AA29" s="153"/>
      <c r="AB29" s="153"/>
      <c r="AC29" s="153"/>
      <c r="AD29" s="154"/>
      <c r="AE29" s="155"/>
      <c r="AF29" s="156"/>
      <c r="AG29" s="156"/>
      <c r="AH29" s="156"/>
      <c r="AI29" s="157"/>
      <c r="AJ29" s="152"/>
      <c r="AK29" s="153"/>
      <c r="AL29" s="153"/>
      <c r="AM29" s="153"/>
      <c r="AN29" s="154"/>
      <c r="AO29" s="147"/>
      <c r="AP29" s="148"/>
    </row>
    <row r="30" spans="2:47" ht="24" customHeight="1">
      <c r="B30" s="143"/>
      <c r="C30" s="144"/>
      <c r="D30" s="144"/>
      <c r="E30" s="144"/>
      <c r="F30" s="145"/>
      <c r="G30" s="146"/>
      <c r="H30" s="144"/>
      <c r="I30" s="144"/>
      <c r="J30" s="144"/>
      <c r="K30" s="145"/>
      <c r="L30" s="146"/>
      <c r="M30" s="145"/>
      <c r="N30" s="146"/>
      <c r="O30" s="145"/>
      <c r="P30" s="152"/>
      <c r="Q30" s="153"/>
      <c r="R30" s="153"/>
      <c r="S30" s="153"/>
      <c r="T30" s="154"/>
      <c r="U30" s="152"/>
      <c r="V30" s="153"/>
      <c r="W30" s="153"/>
      <c r="X30" s="153"/>
      <c r="Y30" s="154"/>
      <c r="Z30" s="152"/>
      <c r="AA30" s="153"/>
      <c r="AB30" s="153"/>
      <c r="AC30" s="153"/>
      <c r="AD30" s="154"/>
      <c r="AE30" s="152"/>
      <c r="AF30" s="153"/>
      <c r="AG30" s="153"/>
      <c r="AH30" s="153"/>
      <c r="AI30" s="154"/>
      <c r="AJ30" s="152"/>
      <c r="AK30" s="153"/>
      <c r="AL30" s="153"/>
      <c r="AM30" s="153"/>
      <c r="AN30" s="154"/>
      <c r="AO30" s="147"/>
      <c r="AP30" s="148"/>
    </row>
    <row r="31" spans="2:47" ht="24" customHeight="1" thickBot="1">
      <c r="B31" s="149" t="s">
        <v>188</v>
      </c>
      <c r="C31" s="150"/>
      <c r="D31" s="150"/>
      <c r="E31" s="150"/>
      <c r="F31" s="150"/>
      <c r="G31" s="150"/>
      <c r="H31" s="150"/>
      <c r="I31" s="150"/>
      <c r="J31" s="150"/>
      <c r="K31" s="151"/>
      <c r="L31" s="146"/>
      <c r="M31" s="145"/>
      <c r="N31" s="146"/>
      <c r="O31" s="145"/>
      <c r="P31" s="152"/>
      <c r="Q31" s="153"/>
      <c r="R31" s="153"/>
      <c r="S31" s="153"/>
      <c r="T31" s="154"/>
      <c r="U31" s="152"/>
      <c r="V31" s="153"/>
      <c r="W31" s="153"/>
      <c r="X31" s="153"/>
      <c r="Y31" s="154"/>
      <c r="Z31" s="152"/>
      <c r="AA31" s="153"/>
      <c r="AB31" s="153"/>
      <c r="AC31" s="153"/>
      <c r="AD31" s="154"/>
      <c r="AE31" s="152"/>
      <c r="AF31" s="153"/>
      <c r="AG31" s="153"/>
      <c r="AH31" s="153"/>
      <c r="AI31" s="154"/>
      <c r="AJ31" s="152">
        <v>-91462</v>
      </c>
      <c r="AK31" s="153"/>
      <c r="AL31" s="153"/>
      <c r="AM31" s="153"/>
      <c r="AN31" s="154"/>
      <c r="AO31" s="147"/>
      <c r="AP31" s="148"/>
    </row>
    <row r="32" spans="2:47" ht="24" customHeight="1" thickBot="1">
      <c r="B32" s="123" t="s">
        <v>184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5"/>
      <c r="AJ32" s="126">
        <f>SUM(AJ18:AN31)</f>
        <v>734838410</v>
      </c>
      <c r="AK32" s="126"/>
      <c r="AL32" s="126"/>
      <c r="AM32" s="126"/>
      <c r="AN32" s="126"/>
      <c r="AO32" s="126"/>
      <c r="AP32" s="127"/>
    </row>
    <row r="33" spans="2:64" ht="20.100000000000001" customHeight="1">
      <c r="B33" s="128" t="s">
        <v>185</v>
      </c>
      <c r="C33" s="129"/>
      <c r="D33" s="134" t="s">
        <v>300</v>
      </c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6"/>
    </row>
    <row r="34" spans="2:64" ht="20.100000000000001" customHeight="1">
      <c r="B34" s="130"/>
      <c r="C34" s="131"/>
      <c r="D34" s="137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9"/>
      <c r="BL34" s="14"/>
    </row>
    <row r="35" spans="2:64" ht="20.100000000000001" customHeight="1">
      <c r="B35" s="130"/>
      <c r="C35" s="131"/>
      <c r="D35" s="137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9"/>
    </row>
    <row r="36" spans="2:64" ht="20.100000000000001" customHeight="1">
      <c r="B36" s="130"/>
      <c r="C36" s="131"/>
      <c r="D36" s="137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9"/>
    </row>
    <row r="37" spans="2:64" ht="20.100000000000001" customHeight="1">
      <c r="B37" s="130"/>
      <c r="C37" s="131"/>
      <c r="D37" s="137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9"/>
    </row>
    <row r="38" spans="2:64" ht="20.100000000000001" customHeight="1" thickBot="1">
      <c r="B38" s="132"/>
      <c r="C38" s="133"/>
      <c r="D38" s="140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2"/>
    </row>
  </sheetData>
  <sheetProtection selectLockedCells="1" selectUnlockedCells="1"/>
  <mergeCells count="201"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AO18:AP18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AO19:AP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O21:AP21"/>
    <mergeCell ref="B20:F20"/>
    <mergeCell ref="G20:K20"/>
    <mergeCell ref="L20:M20"/>
    <mergeCell ref="N20:O20"/>
    <mergeCell ref="P20:T20"/>
    <mergeCell ref="U20:Y20"/>
    <mergeCell ref="Z20:AD20"/>
    <mergeCell ref="AE20:AI20"/>
    <mergeCell ref="AJ20:AN20"/>
    <mergeCell ref="AO22:AP22"/>
    <mergeCell ref="B23:F23"/>
    <mergeCell ref="G23:K23"/>
    <mergeCell ref="L23:M23"/>
    <mergeCell ref="N23:O23"/>
    <mergeCell ref="P23:T23"/>
    <mergeCell ref="U23:Y23"/>
    <mergeCell ref="Z23:AD23"/>
    <mergeCell ref="AE23:AI23"/>
    <mergeCell ref="AJ23:AN23"/>
    <mergeCell ref="AO23:AP23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AO24:AP24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5:AP25"/>
    <mergeCell ref="B24:F24"/>
    <mergeCell ref="G24:K24"/>
    <mergeCell ref="L24:M24"/>
    <mergeCell ref="N24:O24"/>
    <mergeCell ref="P24:T24"/>
    <mergeCell ref="U24:Y24"/>
    <mergeCell ref="Z24:AD24"/>
    <mergeCell ref="AE24:AI24"/>
    <mergeCell ref="AJ24:AN24"/>
    <mergeCell ref="AO26:AP26"/>
    <mergeCell ref="B27:F27"/>
    <mergeCell ref="G27:K27"/>
    <mergeCell ref="L27:M27"/>
    <mergeCell ref="N27:O27"/>
    <mergeCell ref="P27:T27"/>
    <mergeCell ref="U27:Y27"/>
    <mergeCell ref="Z27:AD27"/>
    <mergeCell ref="AE27:AI27"/>
    <mergeCell ref="AJ27:AN27"/>
    <mergeCell ref="AO27:AP27"/>
    <mergeCell ref="B26:F26"/>
    <mergeCell ref="G26:K26"/>
    <mergeCell ref="L26:M26"/>
    <mergeCell ref="N26:O26"/>
    <mergeCell ref="P26:T26"/>
    <mergeCell ref="U26:Y26"/>
    <mergeCell ref="Z26:AD26"/>
    <mergeCell ref="AE26:AI26"/>
    <mergeCell ref="AJ26:AN26"/>
    <mergeCell ref="B28:F28"/>
    <mergeCell ref="G28:K28"/>
    <mergeCell ref="L28:M28"/>
    <mergeCell ref="N28:O28"/>
    <mergeCell ref="P28:T28"/>
    <mergeCell ref="U28:Y28"/>
    <mergeCell ref="Z28:AD28"/>
    <mergeCell ref="Z30:AD30"/>
    <mergeCell ref="AE30:AI30"/>
    <mergeCell ref="AJ30:AN30"/>
    <mergeCell ref="AE28:AI28"/>
    <mergeCell ref="AJ28:AN28"/>
    <mergeCell ref="AO28:AP28"/>
    <mergeCell ref="L29:M29"/>
    <mergeCell ref="N29:O29"/>
    <mergeCell ref="P29:T29"/>
    <mergeCell ref="U29:Y29"/>
    <mergeCell ref="Z29:AD29"/>
    <mergeCell ref="AE29:AI29"/>
    <mergeCell ref="B32:AI32"/>
    <mergeCell ref="AJ32:AP32"/>
    <mergeCell ref="B33:C38"/>
    <mergeCell ref="D33:AP38"/>
    <mergeCell ref="B29:F29"/>
    <mergeCell ref="G29:K29"/>
    <mergeCell ref="B30:F30"/>
    <mergeCell ref="G30:K30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</mergeCells>
  <phoneticPr fontId="1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1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workbookViewId="0">
      <selection activeCell="C8" sqref="C8"/>
    </sheetView>
  </sheetViews>
  <sheetFormatPr defaultRowHeight="16.5"/>
  <cols>
    <col min="1" max="1" width="13.875" bestFit="1" customWidth="1"/>
    <col min="2" max="2" width="36.75" customWidth="1"/>
    <col min="3" max="3" width="25.125" style="28" customWidth="1"/>
    <col min="4" max="4" width="9" style="28"/>
    <col min="5" max="5" width="17" style="44" customWidth="1"/>
    <col min="6" max="6" width="17" customWidth="1"/>
    <col min="7" max="7" width="17" hidden="1" customWidth="1"/>
    <col min="8" max="8" width="17" customWidth="1"/>
    <col min="9" max="9" width="17" hidden="1" customWidth="1"/>
    <col min="10" max="10" width="17" customWidth="1"/>
  </cols>
  <sheetData>
    <row r="1" spans="1:11">
      <c r="A1" s="5" t="s">
        <v>124</v>
      </c>
      <c r="B1" s="5"/>
      <c r="C1" s="27"/>
      <c r="D1" s="27"/>
      <c r="E1" s="42"/>
      <c r="F1" s="5"/>
      <c r="G1" s="5"/>
      <c r="H1" s="5"/>
      <c r="I1" s="5"/>
      <c r="J1" s="5"/>
      <c r="K1" s="5"/>
    </row>
    <row r="2" spans="1:11">
      <c r="A2" s="12" t="s">
        <v>125</v>
      </c>
      <c r="B2" s="12" t="s">
        <v>24</v>
      </c>
      <c r="C2" s="12" t="s">
        <v>32</v>
      </c>
      <c r="D2" s="12" t="s">
        <v>126</v>
      </c>
      <c r="E2" s="43" t="s">
        <v>127</v>
      </c>
      <c r="F2" s="36" t="s">
        <v>6</v>
      </c>
      <c r="G2" s="36"/>
      <c r="H2" s="36" t="s">
        <v>128</v>
      </c>
      <c r="I2" s="36"/>
      <c r="J2" s="36" t="s">
        <v>129</v>
      </c>
      <c r="K2" s="12" t="s">
        <v>130</v>
      </c>
    </row>
    <row r="3" spans="1:11">
      <c r="A3" s="100">
        <v>1</v>
      </c>
      <c r="B3" s="95" t="s">
        <v>289</v>
      </c>
      <c r="C3" s="96" t="s">
        <v>382</v>
      </c>
      <c r="D3" s="97"/>
      <c r="E3" s="98">
        <f t="shared" ref="E3:E45" si="0">F3+H3+J3</f>
        <v>164516089</v>
      </c>
      <c r="F3" s="98">
        <f>내역서!G6</f>
        <v>66855438</v>
      </c>
      <c r="G3" s="98"/>
      <c r="H3" s="98">
        <f>내역서!I6</f>
        <v>23197389</v>
      </c>
      <c r="I3" s="98"/>
      <c r="J3" s="98">
        <f>내역서!K6</f>
        <v>74463262</v>
      </c>
      <c r="K3" s="99"/>
    </row>
    <row r="4" spans="1:11">
      <c r="A4" s="100">
        <v>2</v>
      </c>
      <c r="B4" s="7" t="s">
        <v>290</v>
      </c>
      <c r="C4" s="7" t="s">
        <v>382</v>
      </c>
      <c r="D4" s="3" t="s">
        <v>16</v>
      </c>
      <c r="E4" s="35">
        <f t="shared" si="0"/>
        <v>287814</v>
      </c>
      <c r="F4" s="37">
        <f>일위대가호표!I7</f>
        <v>1145</v>
      </c>
      <c r="G4" s="37">
        <f>일위대가호표!J7</f>
        <v>0</v>
      </c>
      <c r="H4" s="37">
        <f>일위대가호표!K7</f>
        <v>285076</v>
      </c>
      <c r="I4" s="37">
        <f>일위대가호표!L7</f>
        <v>0</v>
      </c>
      <c r="J4" s="37">
        <f>일위대가호표!M7</f>
        <v>1593</v>
      </c>
      <c r="K4" s="1"/>
    </row>
    <row r="5" spans="1:11">
      <c r="A5" s="100">
        <v>3</v>
      </c>
      <c r="B5" s="7" t="s">
        <v>291</v>
      </c>
      <c r="C5" s="7" t="s">
        <v>382</v>
      </c>
      <c r="D5" s="3" t="s">
        <v>16</v>
      </c>
      <c r="E5" s="35">
        <f t="shared" si="0"/>
        <v>231947</v>
      </c>
      <c r="F5" s="37">
        <f>일위대가호표!I5</f>
        <v>0</v>
      </c>
      <c r="G5" s="37">
        <f>일위대가호표!J5</f>
        <v>231947</v>
      </c>
      <c r="H5" s="37">
        <f>일위대가호표!K5</f>
        <v>231947</v>
      </c>
      <c r="I5" s="37">
        <f>일위대가호표!L5</f>
        <v>0</v>
      </c>
      <c r="J5" s="37">
        <f>일위대가호표!M5</f>
        <v>0</v>
      </c>
      <c r="K5" s="1"/>
    </row>
    <row r="6" spans="1:11">
      <c r="A6" s="100">
        <v>4</v>
      </c>
      <c r="B6" s="7" t="s">
        <v>292</v>
      </c>
      <c r="C6" s="7" t="s">
        <v>382</v>
      </c>
      <c r="D6" s="3" t="s">
        <v>16</v>
      </c>
      <c r="E6" s="35">
        <f t="shared" si="0"/>
        <v>55867</v>
      </c>
      <c r="F6" s="37">
        <f>일위대가호표!I6</f>
        <v>1145</v>
      </c>
      <c r="G6" s="37">
        <f>일위대가호표!J6</f>
        <v>53129</v>
      </c>
      <c r="H6" s="37">
        <f>일위대가호표!K6</f>
        <v>53129</v>
      </c>
      <c r="I6" s="37">
        <f>일위대가호표!L6</f>
        <v>1593</v>
      </c>
      <c r="J6" s="37">
        <f>일위대가호표!M6</f>
        <v>1593</v>
      </c>
      <c r="K6" s="1"/>
    </row>
    <row r="7" spans="1:11">
      <c r="A7" s="100">
        <v>5</v>
      </c>
      <c r="B7" s="7" t="s">
        <v>293</v>
      </c>
      <c r="C7" s="7" t="s">
        <v>382</v>
      </c>
      <c r="D7" s="3" t="s">
        <v>16</v>
      </c>
      <c r="E7" s="35">
        <f t="shared" si="0"/>
        <v>31682914</v>
      </c>
      <c r="F7" s="37">
        <f>일위대가호표!I24</f>
        <v>25768813</v>
      </c>
      <c r="G7" s="37">
        <f>일위대가호표!J24</f>
        <v>0</v>
      </c>
      <c r="H7" s="37">
        <f>일위대가호표!K24</f>
        <v>5724877</v>
      </c>
      <c r="I7" s="37">
        <f>일위대가호표!L24</f>
        <v>0</v>
      </c>
      <c r="J7" s="37">
        <f>일위대가호표!M24</f>
        <v>189224</v>
      </c>
      <c r="K7" s="1"/>
    </row>
    <row r="8" spans="1:11">
      <c r="A8" s="100">
        <v>6</v>
      </c>
      <c r="B8" s="7" t="s">
        <v>294</v>
      </c>
      <c r="C8" s="7" t="s">
        <v>382</v>
      </c>
      <c r="D8" s="3" t="s">
        <v>16</v>
      </c>
      <c r="E8" s="35">
        <f t="shared" si="0"/>
        <v>2076866</v>
      </c>
      <c r="F8" s="37">
        <f>일위대가호표!I20</f>
        <v>0</v>
      </c>
      <c r="G8" s="37">
        <f>일위대가호표!J20</f>
        <v>1909169</v>
      </c>
      <c r="H8" s="37">
        <f>일위대가호표!K20</f>
        <v>1909169</v>
      </c>
      <c r="I8" s="37">
        <f>일위대가호표!L20</f>
        <v>167697</v>
      </c>
      <c r="J8" s="37">
        <f>일위대가호표!M20</f>
        <v>167697</v>
      </c>
      <c r="K8" s="1"/>
    </row>
    <row r="9" spans="1:11">
      <c r="A9" s="100">
        <v>7</v>
      </c>
      <c r="B9" s="7" t="s">
        <v>295</v>
      </c>
      <c r="C9" s="7" t="s">
        <v>382</v>
      </c>
      <c r="D9" s="3" t="s">
        <v>16</v>
      </c>
      <c r="E9" s="35">
        <f t="shared" si="0"/>
        <v>3698059</v>
      </c>
      <c r="F9" s="37">
        <f>일위대가호표!I21</f>
        <v>192864</v>
      </c>
      <c r="G9" s="37">
        <f>일위대가호표!J21</f>
        <v>3483668</v>
      </c>
      <c r="H9" s="37">
        <f>일위대가호표!K21</f>
        <v>3483668</v>
      </c>
      <c r="I9" s="37">
        <f>일위대가호표!L21</f>
        <v>21527</v>
      </c>
      <c r="J9" s="37">
        <f>일위대가호표!M21</f>
        <v>21527</v>
      </c>
      <c r="K9" s="1"/>
    </row>
    <row r="10" spans="1:11">
      <c r="A10" s="100">
        <v>8</v>
      </c>
      <c r="B10" s="7" t="s">
        <v>279</v>
      </c>
      <c r="C10" s="7" t="s">
        <v>382</v>
      </c>
      <c r="D10" s="3" t="s">
        <v>16</v>
      </c>
      <c r="E10" s="35">
        <f t="shared" si="0"/>
        <v>407989</v>
      </c>
      <c r="F10" s="37">
        <f>일위대가호표!I22</f>
        <v>75949</v>
      </c>
      <c r="G10" s="37">
        <f>일위대가호표!J22</f>
        <v>332040</v>
      </c>
      <c r="H10" s="37">
        <f>일위대가호표!K22</f>
        <v>332040</v>
      </c>
      <c r="I10" s="37">
        <f>일위대가호표!L22</f>
        <v>0</v>
      </c>
      <c r="J10" s="37">
        <f>일위대가호표!M22</f>
        <v>0</v>
      </c>
      <c r="K10" s="1"/>
    </row>
    <row r="11" spans="1:11">
      <c r="A11" s="100">
        <v>9</v>
      </c>
      <c r="B11" s="7" t="s">
        <v>280</v>
      </c>
      <c r="C11" s="7" t="s">
        <v>277</v>
      </c>
      <c r="D11" s="3" t="s">
        <v>16</v>
      </c>
      <c r="E11" s="35">
        <f t="shared" si="0"/>
        <v>11035272</v>
      </c>
      <c r="F11" s="37">
        <f>일위대가호표!I52</f>
        <v>550910</v>
      </c>
      <c r="G11" s="37">
        <f>일위대가호표!J52</f>
        <v>0</v>
      </c>
      <c r="H11" s="37">
        <f>일위대가호표!K52</f>
        <v>606955</v>
      </c>
      <c r="I11" s="37">
        <f>일위대가호표!L52</f>
        <v>0</v>
      </c>
      <c r="J11" s="37">
        <f>일위대가호표!M52</f>
        <v>9877407</v>
      </c>
      <c r="K11" s="1"/>
    </row>
    <row r="12" spans="1:11">
      <c r="A12" s="100">
        <v>10</v>
      </c>
      <c r="B12" s="7" t="s">
        <v>281</v>
      </c>
      <c r="C12" s="7" t="s">
        <v>277</v>
      </c>
      <c r="D12" s="3" t="s">
        <v>16</v>
      </c>
      <c r="E12" s="35">
        <f t="shared" si="0"/>
        <v>817320</v>
      </c>
      <c r="F12" s="37">
        <f>일위대가호표!I49</f>
        <v>0</v>
      </c>
      <c r="G12" s="37">
        <f>일위대가호표!J49</f>
        <v>606955</v>
      </c>
      <c r="H12" s="37">
        <f>일위대가호표!K49</f>
        <v>606955</v>
      </c>
      <c r="I12" s="37">
        <f>일위대가호표!L49</f>
        <v>210365</v>
      </c>
      <c r="J12" s="37">
        <f>일위대가호표!M49</f>
        <v>210365</v>
      </c>
      <c r="K12" s="1"/>
    </row>
    <row r="13" spans="1:11">
      <c r="A13" s="100">
        <v>11</v>
      </c>
      <c r="B13" s="7" t="s">
        <v>282</v>
      </c>
      <c r="C13" s="7" t="s">
        <v>277</v>
      </c>
      <c r="D13" s="3" t="s">
        <v>16</v>
      </c>
      <c r="E13" s="35">
        <f t="shared" si="0"/>
        <v>9667042</v>
      </c>
      <c r="F13" s="37">
        <f>일위대가호표!I50</f>
        <v>0</v>
      </c>
      <c r="G13" s="37">
        <f>일위대가호표!J50</f>
        <v>0</v>
      </c>
      <c r="H13" s="37">
        <f>일위대가호표!K50</f>
        <v>0</v>
      </c>
      <c r="I13" s="37">
        <f>일위대가호표!L50</f>
        <v>110430</v>
      </c>
      <c r="J13" s="37">
        <f>일위대가호표!M50</f>
        <v>9667042</v>
      </c>
      <c r="K13" s="1"/>
    </row>
    <row r="14" spans="1:11">
      <c r="A14" s="100">
        <v>12</v>
      </c>
      <c r="B14" s="7" t="s">
        <v>283</v>
      </c>
      <c r="C14" s="7" t="s">
        <v>277</v>
      </c>
      <c r="D14" s="3" t="s">
        <v>16</v>
      </c>
      <c r="E14" s="35">
        <f t="shared" si="0"/>
        <v>40943204</v>
      </c>
      <c r="F14" s="37">
        <f>일위대가호표!I73</f>
        <v>9013133</v>
      </c>
      <c r="G14" s="37">
        <f>일위대가호표!J73</f>
        <v>0</v>
      </c>
      <c r="H14" s="37">
        <f>일위대가호표!K73</f>
        <v>4725036</v>
      </c>
      <c r="I14" s="37">
        <f>일위대가호표!L73</f>
        <v>0</v>
      </c>
      <c r="J14" s="37">
        <f>일위대가호표!M73</f>
        <v>27205035</v>
      </c>
      <c r="K14" s="1"/>
    </row>
    <row r="15" spans="1:11">
      <c r="A15" s="100">
        <v>13</v>
      </c>
      <c r="B15" s="7" t="s">
        <v>284</v>
      </c>
      <c r="C15" s="7" t="s">
        <v>277</v>
      </c>
      <c r="D15" s="3" t="s">
        <v>16</v>
      </c>
      <c r="E15" s="35">
        <f t="shared" si="0"/>
        <v>3383995</v>
      </c>
      <c r="F15" s="37">
        <f>일위대가호표!I61</f>
        <v>0</v>
      </c>
      <c r="G15" s="37">
        <f>일위대가호표!J61</f>
        <v>2267669</v>
      </c>
      <c r="H15" s="37">
        <f>일위대가호표!K61</f>
        <v>2267669</v>
      </c>
      <c r="I15" s="37">
        <f>일위대가호표!L61</f>
        <v>1116326</v>
      </c>
      <c r="J15" s="37">
        <f>일위대가호표!M61</f>
        <v>1116326</v>
      </c>
      <c r="K15" s="1"/>
    </row>
    <row r="16" spans="1:11">
      <c r="A16" s="100">
        <v>14</v>
      </c>
      <c r="B16" s="7" t="s">
        <v>285</v>
      </c>
      <c r="C16" s="7" t="s">
        <v>382</v>
      </c>
      <c r="D16" s="3" t="s">
        <v>16</v>
      </c>
      <c r="E16" s="35">
        <f t="shared" si="0"/>
        <v>23780853</v>
      </c>
      <c r="F16" s="37">
        <f>일위대가호표!I62</f>
        <v>0</v>
      </c>
      <c r="G16" s="37">
        <f>일위대가호표!J62</f>
        <v>0</v>
      </c>
      <c r="H16" s="37">
        <f>일위대가호표!K62</f>
        <v>0</v>
      </c>
      <c r="I16" s="37">
        <f>일위대가호표!L62</f>
        <v>271657</v>
      </c>
      <c r="J16" s="37">
        <f>일위대가호표!M62</f>
        <v>23780853</v>
      </c>
      <c r="K16" s="1"/>
    </row>
    <row r="17" spans="1:11">
      <c r="A17" s="100">
        <v>15</v>
      </c>
      <c r="B17" s="7" t="s">
        <v>286</v>
      </c>
      <c r="C17" s="7" t="s">
        <v>277</v>
      </c>
      <c r="D17" s="3" t="s">
        <v>16</v>
      </c>
      <c r="E17" s="35">
        <f t="shared" si="0"/>
        <v>102596</v>
      </c>
      <c r="F17" s="37">
        <f>일위대가호표!I63</f>
        <v>102596</v>
      </c>
      <c r="G17" s="37">
        <f>일위대가호표!J63</f>
        <v>0</v>
      </c>
      <c r="H17" s="37">
        <f>일위대가호표!K63</f>
        <v>0</v>
      </c>
      <c r="I17" s="37">
        <f>일위대가호표!L63</f>
        <v>0</v>
      </c>
      <c r="J17" s="37">
        <f>일위대가호표!M63</f>
        <v>0</v>
      </c>
      <c r="K17" s="1"/>
    </row>
    <row r="18" spans="1:11">
      <c r="A18" s="100">
        <v>16</v>
      </c>
      <c r="B18" s="7" t="s">
        <v>287</v>
      </c>
      <c r="C18" s="7" t="s">
        <v>382</v>
      </c>
      <c r="D18" s="3" t="s">
        <v>16</v>
      </c>
      <c r="E18" s="35">
        <f t="shared" si="0"/>
        <v>616640</v>
      </c>
      <c r="F18" s="37">
        <f>일위대가호표!I64</f>
        <v>17960</v>
      </c>
      <c r="G18" s="37">
        <f>일위대가호표!J64</f>
        <v>598680</v>
      </c>
      <c r="H18" s="37">
        <f>일위대가호표!K64</f>
        <v>598680</v>
      </c>
      <c r="I18" s="37">
        <f>일위대가호표!L64</f>
        <v>0</v>
      </c>
      <c r="J18" s="37">
        <f>일위대가호표!M64</f>
        <v>0</v>
      </c>
      <c r="K18" s="1"/>
    </row>
    <row r="19" spans="1:11">
      <c r="A19" s="100">
        <v>17</v>
      </c>
      <c r="B19" s="7" t="s">
        <v>90</v>
      </c>
      <c r="C19" s="7" t="s">
        <v>277</v>
      </c>
      <c r="D19" s="3" t="s">
        <v>16</v>
      </c>
      <c r="E19" s="35">
        <f t="shared" si="0"/>
        <v>1015870</v>
      </c>
      <c r="F19" s="37">
        <f>일위대가호표!I65</f>
        <v>0</v>
      </c>
      <c r="G19" s="37">
        <f>일위대가호표!J65</f>
        <v>680476</v>
      </c>
      <c r="H19" s="37">
        <f>일위대가호표!K65</f>
        <v>680476</v>
      </c>
      <c r="I19" s="37">
        <f>일위대가호표!L65</f>
        <v>335394</v>
      </c>
      <c r="J19" s="37">
        <f>일위대가호표!M65</f>
        <v>335394</v>
      </c>
      <c r="K19" s="1"/>
    </row>
    <row r="20" spans="1:11">
      <c r="A20" s="100">
        <v>18</v>
      </c>
      <c r="B20" s="7" t="s">
        <v>288</v>
      </c>
      <c r="C20" s="7" t="s">
        <v>382</v>
      </c>
      <c r="D20" s="3" t="s">
        <v>16</v>
      </c>
      <c r="E20" s="35">
        <f t="shared" si="0"/>
        <v>1391973</v>
      </c>
      <c r="F20" s="37">
        <f>일위대가호표!I66</f>
        <v>0</v>
      </c>
      <c r="G20" s="37">
        <f>일위대가호표!J66</f>
        <v>0</v>
      </c>
      <c r="H20" s="37">
        <f>일위대가호표!K66</f>
        <v>0</v>
      </c>
      <c r="I20" s="37">
        <f>일위대가호표!L66</f>
        <v>15901</v>
      </c>
      <c r="J20" s="37">
        <f>일위대가호표!M66</f>
        <v>1391973</v>
      </c>
      <c r="K20" s="1"/>
    </row>
    <row r="21" spans="1:11">
      <c r="A21" s="100">
        <v>19</v>
      </c>
      <c r="B21" s="7" t="s">
        <v>91</v>
      </c>
      <c r="C21" s="7" t="s">
        <v>277</v>
      </c>
      <c r="D21" s="3" t="s">
        <v>16</v>
      </c>
      <c r="E21" s="35">
        <f t="shared" si="0"/>
        <v>30757</v>
      </c>
      <c r="F21" s="37">
        <f>일위대가호표!I67</f>
        <v>30757</v>
      </c>
      <c r="G21" s="37">
        <f>일위대가호표!J67</f>
        <v>0</v>
      </c>
      <c r="H21" s="37">
        <f>일위대가호표!K67</f>
        <v>0</v>
      </c>
      <c r="I21" s="37">
        <f>일위대가호표!L67</f>
        <v>0</v>
      </c>
      <c r="J21" s="37">
        <f>일위대가호표!M67</f>
        <v>0</v>
      </c>
      <c r="K21" s="1"/>
    </row>
    <row r="22" spans="1:11">
      <c r="A22" s="100">
        <v>20</v>
      </c>
      <c r="B22" s="7" t="s">
        <v>92</v>
      </c>
      <c r="C22" s="7" t="s">
        <v>277</v>
      </c>
      <c r="D22" s="3" t="s">
        <v>16</v>
      </c>
      <c r="E22" s="35">
        <f t="shared" si="0"/>
        <v>1351506</v>
      </c>
      <c r="F22" s="37">
        <f>일위대가호표!I68</f>
        <v>0</v>
      </c>
      <c r="G22" s="37">
        <f>일위대가호표!J68</f>
        <v>904976</v>
      </c>
      <c r="H22" s="37">
        <f>일위대가호표!K68</f>
        <v>904976</v>
      </c>
      <c r="I22" s="37">
        <f>일위대가호표!L68</f>
        <v>446530</v>
      </c>
      <c r="J22" s="37">
        <f>일위대가호표!M68</f>
        <v>446530</v>
      </c>
      <c r="K22" s="1"/>
    </row>
    <row r="23" spans="1:11">
      <c r="A23" s="100">
        <v>21</v>
      </c>
      <c r="B23" s="7" t="s">
        <v>93</v>
      </c>
      <c r="C23" s="7" t="s">
        <v>277</v>
      </c>
      <c r="D23" s="3" t="s">
        <v>16</v>
      </c>
      <c r="E23" s="35">
        <f t="shared" si="0"/>
        <v>407194</v>
      </c>
      <c r="F23" s="37">
        <f>일위대가호표!I69</f>
        <v>0</v>
      </c>
      <c r="G23" s="37">
        <f>일위대가호표!J69</f>
        <v>273235</v>
      </c>
      <c r="H23" s="37">
        <f>일위대가호표!K69</f>
        <v>273235</v>
      </c>
      <c r="I23" s="37">
        <f>일위대가호표!L69</f>
        <v>133959</v>
      </c>
      <c r="J23" s="37">
        <f>일위대가호표!M69</f>
        <v>133959</v>
      </c>
      <c r="K23" s="1"/>
    </row>
    <row r="24" spans="1:11">
      <c r="A24" s="100">
        <v>22</v>
      </c>
      <c r="B24" s="7" t="s">
        <v>385</v>
      </c>
      <c r="C24" s="7" t="s">
        <v>387</v>
      </c>
      <c r="D24" s="3" t="s">
        <v>16</v>
      </c>
      <c r="E24" s="35">
        <f t="shared" si="0"/>
        <v>797077</v>
      </c>
      <c r="F24" s="37">
        <f>일위대가호표!I127</f>
        <v>480686</v>
      </c>
      <c r="G24" s="37">
        <f>일위대가호표!J127</f>
        <v>0</v>
      </c>
      <c r="H24" s="37">
        <f>일위대가호표!K127</f>
        <v>235729</v>
      </c>
      <c r="I24" s="37">
        <f>일위대가호표!L127</f>
        <v>0</v>
      </c>
      <c r="J24" s="37">
        <f>일위대가호표!M127</f>
        <v>80662</v>
      </c>
      <c r="K24" s="1"/>
    </row>
    <row r="25" spans="1:11">
      <c r="A25" s="100">
        <v>23</v>
      </c>
      <c r="B25" s="15" t="s">
        <v>386</v>
      </c>
      <c r="C25" s="7" t="s">
        <v>387</v>
      </c>
      <c r="D25" s="3" t="s">
        <v>16</v>
      </c>
      <c r="E25" s="35">
        <f t="shared" si="0"/>
        <v>210523</v>
      </c>
      <c r="F25" s="37">
        <f>일위대가호표!H120</f>
        <v>0</v>
      </c>
      <c r="G25" s="37">
        <f>일위대가호표!I120</f>
        <v>0</v>
      </c>
      <c r="H25" s="37">
        <f>일위대가호표!J120</f>
        <v>135281</v>
      </c>
      <c r="I25" s="37">
        <f>일위대가호표!K120</f>
        <v>135281</v>
      </c>
      <c r="J25" s="37">
        <f>일위대가호표!L120</f>
        <v>75242</v>
      </c>
      <c r="K25" s="1"/>
    </row>
    <row r="26" spans="1:11">
      <c r="A26" s="100">
        <v>24</v>
      </c>
      <c r="B26" s="15" t="s">
        <v>103</v>
      </c>
      <c r="C26" s="7" t="s">
        <v>387</v>
      </c>
      <c r="D26" s="3" t="s">
        <v>16</v>
      </c>
      <c r="E26" s="35">
        <f t="shared" si="0"/>
        <v>31853</v>
      </c>
      <c r="F26" s="37">
        <f>일위대가호표!H121</f>
        <v>686</v>
      </c>
      <c r="G26" s="37">
        <f>일위대가호표!I121</f>
        <v>686</v>
      </c>
      <c r="H26" s="37">
        <f>일위대가호표!J121</f>
        <v>31078</v>
      </c>
      <c r="I26" s="37">
        <f>일위대가호표!K121</f>
        <v>31078</v>
      </c>
      <c r="J26" s="37">
        <f>일위대가호표!L121</f>
        <v>89</v>
      </c>
      <c r="K26" s="1"/>
    </row>
    <row r="27" spans="1:11">
      <c r="A27" s="100">
        <v>25</v>
      </c>
      <c r="B27" s="15" t="s">
        <v>104</v>
      </c>
      <c r="C27" s="7" t="s">
        <v>387</v>
      </c>
      <c r="D27" s="3" t="s">
        <v>16</v>
      </c>
      <c r="E27" s="35">
        <f t="shared" si="0"/>
        <v>74701</v>
      </c>
      <c r="F27" s="37">
        <f>일위대가호표!H122</f>
        <v>0</v>
      </c>
      <c r="G27" s="37">
        <f>일위대가호표!I122</f>
        <v>0</v>
      </c>
      <c r="H27" s="37">
        <f>일위대가호표!J122</f>
        <v>69370</v>
      </c>
      <c r="I27" s="37">
        <f>일위대가호표!K122</f>
        <v>69370</v>
      </c>
      <c r="J27" s="37">
        <f>일위대가호표!L122</f>
        <v>5331</v>
      </c>
      <c r="K27" s="1"/>
    </row>
    <row r="28" spans="1:11">
      <c r="A28" s="100">
        <v>26</v>
      </c>
      <c r="B28" s="7" t="s">
        <v>278</v>
      </c>
      <c r="C28" s="7" t="s">
        <v>382</v>
      </c>
      <c r="D28" s="3" t="s">
        <v>16</v>
      </c>
      <c r="E28" s="35">
        <f t="shared" si="0"/>
        <v>58230546</v>
      </c>
      <c r="F28" s="37">
        <f>일위대가호표!I159</f>
        <v>18753893</v>
      </c>
      <c r="G28" s="37">
        <f>일위대가호표!J159</f>
        <v>0</v>
      </c>
      <c r="H28" s="37">
        <f>일위대가호표!K159</f>
        <v>7959982</v>
      </c>
      <c r="I28" s="37">
        <f>일위대가호표!L159</f>
        <v>0</v>
      </c>
      <c r="J28" s="37">
        <f>일위대가호표!M159</f>
        <v>31516671</v>
      </c>
      <c r="K28" s="1"/>
    </row>
    <row r="29" spans="1:11">
      <c r="A29" s="100">
        <v>27</v>
      </c>
      <c r="B29" s="7" t="s">
        <v>111</v>
      </c>
      <c r="C29" s="7" t="s">
        <v>382</v>
      </c>
      <c r="D29" s="3" t="s">
        <v>16</v>
      </c>
      <c r="E29" s="35">
        <f t="shared" si="0"/>
        <v>6835955</v>
      </c>
      <c r="F29" s="37">
        <f>일위대가호표!I152</f>
        <v>0</v>
      </c>
      <c r="G29" s="37">
        <f>일위대가호표!J152</f>
        <v>4804487</v>
      </c>
      <c r="H29" s="37">
        <f>일위대가호표!K152</f>
        <v>4804487</v>
      </c>
      <c r="I29" s="37">
        <f>일위대가호표!L152</f>
        <v>2031468</v>
      </c>
      <c r="J29" s="37">
        <f>일위대가호표!M152</f>
        <v>2031468</v>
      </c>
      <c r="K29" s="1"/>
    </row>
    <row r="30" spans="1:11">
      <c r="A30" s="100">
        <v>28</v>
      </c>
      <c r="B30" s="7" t="s">
        <v>214</v>
      </c>
      <c r="C30" s="7" t="s">
        <v>382</v>
      </c>
      <c r="D30" s="3" t="s">
        <v>16</v>
      </c>
      <c r="E30" s="35">
        <f t="shared" si="0"/>
        <v>28672413</v>
      </c>
      <c r="F30" s="37">
        <f>일위대가호표!I153</f>
        <v>0</v>
      </c>
      <c r="G30" s="37">
        <f>일위대가호표!J153</f>
        <v>0</v>
      </c>
      <c r="H30" s="37">
        <f>일위대가호표!K153</f>
        <v>0</v>
      </c>
      <c r="I30" s="37">
        <f>일위대가호표!L153</f>
        <v>327535</v>
      </c>
      <c r="J30" s="37">
        <f>일위대가호표!M153</f>
        <v>28672413</v>
      </c>
      <c r="K30" s="1"/>
    </row>
    <row r="31" spans="1:11">
      <c r="A31" s="100">
        <v>29</v>
      </c>
      <c r="B31" s="7" t="s">
        <v>112</v>
      </c>
      <c r="C31" s="7" t="s">
        <v>382</v>
      </c>
      <c r="D31" s="3" t="s">
        <v>16</v>
      </c>
      <c r="E31" s="35">
        <f t="shared" si="0"/>
        <v>202983</v>
      </c>
      <c r="F31" s="37">
        <f>일위대가호표!I154</f>
        <v>202983</v>
      </c>
      <c r="G31" s="37">
        <f>일위대가호표!J154</f>
        <v>0</v>
      </c>
      <c r="H31" s="37">
        <f>일위대가호표!K154</f>
        <v>0</v>
      </c>
      <c r="I31" s="37">
        <f>일위대가호표!L154</f>
        <v>0</v>
      </c>
      <c r="J31" s="37">
        <f>일위대가호표!M154</f>
        <v>0</v>
      </c>
      <c r="K31" s="1"/>
    </row>
    <row r="32" spans="1:11">
      <c r="A32" s="100">
        <v>30</v>
      </c>
      <c r="B32" s="7" t="s">
        <v>113</v>
      </c>
      <c r="C32" s="7" t="s">
        <v>382</v>
      </c>
      <c r="D32" s="3" t="s">
        <v>16</v>
      </c>
      <c r="E32" s="35">
        <f t="shared" si="0"/>
        <v>1233168</v>
      </c>
      <c r="F32" s="37">
        <f>일위대가호표!I155</f>
        <v>0</v>
      </c>
      <c r="G32" s="37">
        <f>일위대가호표!J155</f>
        <v>43498</v>
      </c>
      <c r="H32" s="37">
        <f>일위대가호표!K155</f>
        <v>1233168</v>
      </c>
      <c r="I32" s="37">
        <f>일위대가호표!L155</f>
        <v>0</v>
      </c>
      <c r="J32" s="37">
        <f>일위대가호표!M155</f>
        <v>0</v>
      </c>
      <c r="K32" s="1"/>
    </row>
    <row r="33" spans="1:11">
      <c r="A33" s="100">
        <v>31</v>
      </c>
      <c r="B33" s="7" t="s">
        <v>114</v>
      </c>
      <c r="C33" s="7" t="s">
        <v>382</v>
      </c>
      <c r="D33" s="3" t="s">
        <v>16</v>
      </c>
      <c r="E33" s="35">
        <f t="shared" si="0"/>
        <v>2735117</v>
      </c>
      <c r="F33" s="37">
        <f>일위대가호표!I156</f>
        <v>0</v>
      </c>
      <c r="G33" s="37">
        <f>일위대가호표!J156</f>
        <v>1922327</v>
      </c>
      <c r="H33" s="37">
        <f>일위대가호표!K156</f>
        <v>1922327</v>
      </c>
      <c r="I33" s="37">
        <f>일위대가호표!L156</f>
        <v>812790</v>
      </c>
      <c r="J33" s="37">
        <f>일위대가호표!M156</f>
        <v>812790</v>
      </c>
      <c r="K33" s="1"/>
    </row>
    <row r="34" spans="1:11">
      <c r="A34" s="100">
        <v>32</v>
      </c>
      <c r="B34" s="7" t="s">
        <v>296</v>
      </c>
      <c r="C34" s="7" t="s">
        <v>277</v>
      </c>
      <c r="D34" s="3" t="s">
        <v>16</v>
      </c>
      <c r="E34" s="35">
        <f t="shared" si="0"/>
        <v>14627034</v>
      </c>
      <c r="F34" s="37">
        <f>일위대가호표!I191</f>
        <v>9606948</v>
      </c>
      <c r="G34" s="37">
        <f>일위대가호표!J191</f>
        <v>0</v>
      </c>
      <c r="H34" s="37">
        <f>일위대가호표!K191</f>
        <v>1819462</v>
      </c>
      <c r="I34" s="37">
        <f>일위대가호표!L191</f>
        <v>0</v>
      </c>
      <c r="J34" s="37">
        <f>일위대가호표!M191</f>
        <v>3200624</v>
      </c>
      <c r="K34" s="1"/>
    </row>
    <row r="35" spans="1:11">
      <c r="A35" s="100">
        <v>33</v>
      </c>
      <c r="B35" s="7" t="s">
        <v>116</v>
      </c>
      <c r="C35" s="7" t="s">
        <v>277</v>
      </c>
      <c r="D35" s="3" t="s">
        <v>16</v>
      </c>
      <c r="E35" s="35">
        <f t="shared" si="0"/>
        <v>1857903</v>
      </c>
      <c r="F35" s="37">
        <f>일위대가호표!I185</f>
        <v>0</v>
      </c>
      <c r="G35" s="37">
        <f>일위대가호표!J185</f>
        <v>1298252</v>
      </c>
      <c r="H35" s="37">
        <f>일위대가호표!K185</f>
        <v>1298252</v>
      </c>
      <c r="I35" s="37">
        <f>일위대가호표!L185</f>
        <v>559651</v>
      </c>
      <c r="J35" s="37">
        <f>일위대가호표!M185</f>
        <v>559651</v>
      </c>
      <c r="K35" s="1"/>
    </row>
    <row r="36" spans="1:11">
      <c r="A36" s="100">
        <v>34</v>
      </c>
      <c r="B36" s="7" t="s">
        <v>215</v>
      </c>
      <c r="C36" s="7" t="s">
        <v>382</v>
      </c>
      <c r="D36" s="3" t="s">
        <v>16</v>
      </c>
      <c r="E36" s="35">
        <f t="shared" si="0"/>
        <v>2416716</v>
      </c>
      <c r="F36" s="37">
        <f>일위대가호표!I186</f>
        <v>0</v>
      </c>
      <c r="G36" s="37">
        <f>일위대가호표!J186</f>
        <v>0</v>
      </c>
      <c r="H36" s="37">
        <f>일위대가호표!K186</f>
        <v>0</v>
      </c>
      <c r="I36" s="37">
        <f>일위대가호표!L186</f>
        <v>27607</v>
      </c>
      <c r="J36" s="37">
        <f>일위대가호표!M186</f>
        <v>2416716</v>
      </c>
      <c r="K36" s="1"/>
    </row>
    <row r="37" spans="1:11">
      <c r="A37" s="100">
        <v>35</v>
      </c>
      <c r="B37" s="7" t="s">
        <v>117</v>
      </c>
      <c r="C37" s="7" t="s">
        <v>277</v>
      </c>
      <c r="D37" s="3" t="s">
        <v>16</v>
      </c>
      <c r="E37" s="35">
        <f t="shared" si="0"/>
        <v>56038</v>
      </c>
      <c r="F37" s="37">
        <f>일위대가호표!I187</f>
        <v>56038</v>
      </c>
      <c r="G37" s="37">
        <f>일위대가호표!J187</f>
        <v>0</v>
      </c>
      <c r="H37" s="37">
        <f>일위대가호표!K187</f>
        <v>0</v>
      </c>
      <c r="I37" s="37">
        <f>일위대가호표!L187</f>
        <v>0</v>
      </c>
      <c r="J37" s="37">
        <f>일위대가호표!M187</f>
        <v>0</v>
      </c>
      <c r="K37" s="1"/>
    </row>
    <row r="38" spans="1:11">
      <c r="A38" s="100">
        <v>36</v>
      </c>
      <c r="B38" s="7" t="s">
        <v>118</v>
      </c>
      <c r="C38" s="7" t="s">
        <v>277</v>
      </c>
      <c r="D38" s="3" t="s">
        <v>16</v>
      </c>
      <c r="E38" s="35">
        <f t="shared" si="0"/>
        <v>745467</v>
      </c>
      <c r="F38" s="37">
        <f>일위대가호표!I188</f>
        <v>0</v>
      </c>
      <c r="G38" s="37">
        <f>일위대가호표!J188</f>
        <v>521210</v>
      </c>
      <c r="H38" s="37">
        <f>일위대가호표!K188</f>
        <v>521210</v>
      </c>
      <c r="I38" s="37">
        <f>일위대가호표!L188</f>
        <v>224257</v>
      </c>
      <c r="J38" s="37">
        <f>일위대가호표!M188</f>
        <v>224257</v>
      </c>
      <c r="K38" s="1"/>
    </row>
    <row r="39" spans="1:11">
      <c r="A39" s="100">
        <v>37</v>
      </c>
      <c r="B39" s="7" t="s">
        <v>297</v>
      </c>
      <c r="C39" s="7" t="s">
        <v>277</v>
      </c>
      <c r="D39" s="3" t="s">
        <v>16</v>
      </c>
      <c r="E39" s="35">
        <f t="shared" si="0"/>
        <v>3189064</v>
      </c>
      <c r="F39" s="37">
        <f>일위대가호표!I223</f>
        <v>2679910</v>
      </c>
      <c r="G39" s="37">
        <f>일위대가호표!J223</f>
        <v>0</v>
      </c>
      <c r="H39" s="37">
        <f>일위대가호표!K223</f>
        <v>481452</v>
      </c>
      <c r="I39" s="37">
        <f>일위대가호표!L223</f>
        <v>0</v>
      </c>
      <c r="J39" s="37">
        <f>일위대가호표!M223</f>
        <v>27702</v>
      </c>
      <c r="K39" s="1"/>
    </row>
    <row r="40" spans="1:11">
      <c r="A40" s="100">
        <v>38</v>
      </c>
      <c r="B40" s="7" t="s">
        <v>120</v>
      </c>
      <c r="C40" s="7" t="s">
        <v>277</v>
      </c>
      <c r="D40" s="3" t="s">
        <v>16</v>
      </c>
      <c r="E40" s="35">
        <f t="shared" si="0"/>
        <v>367084</v>
      </c>
      <c r="F40" s="37">
        <f>일위대가호표!I219</f>
        <v>0</v>
      </c>
      <c r="G40" s="37">
        <f>일위대가호표!J219</f>
        <v>339382</v>
      </c>
      <c r="H40" s="37">
        <f>일위대가호표!K219</f>
        <v>339382</v>
      </c>
      <c r="I40" s="37">
        <f>일위대가호표!L219</f>
        <v>27702</v>
      </c>
      <c r="J40" s="37">
        <f>일위대가호표!M219</f>
        <v>27702</v>
      </c>
      <c r="K40" s="1"/>
    </row>
    <row r="41" spans="1:11">
      <c r="A41" s="100">
        <v>39</v>
      </c>
      <c r="B41" s="7" t="s">
        <v>121</v>
      </c>
      <c r="C41" s="7" t="s">
        <v>277</v>
      </c>
      <c r="D41" s="3" t="s">
        <v>16</v>
      </c>
      <c r="E41" s="35">
        <f t="shared" si="0"/>
        <v>142070</v>
      </c>
      <c r="F41" s="37">
        <f>일위대가호표!I220</f>
        <v>0</v>
      </c>
      <c r="G41" s="37">
        <f>일위대가호표!J220</f>
        <v>142070</v>
      </c>
      <c r="H41" s="37">
        <f>일위대가호표!K220</f>
        <v>142070</v>
      </c>
      <c r="I41" s="37">
        <f>일위대가호표!L220</f>
        <v>0</v>
      </c>
      <c r="J41" s="37">
        <f>일위대가호표!M220</f>
        <v>0</v>
      </c>
      <c r="K41" s="1"/>
    </row>
    <row r="42" spans="1:11">
      <c r="A42" s="100">
        <v>40</v>
      </c>
      <c r="B42" s="7" t="s">
        <v>58</v>
      </c>
      <c r="C42" s="7" t="s">
        <v>382</v>
      </c>
      <c r="D42" s="3" t="s">
        <v>16</v>
      </c>
      <c r="E42" s="35">
        <f t="shared" si="0"/>
        <v>335379</v>
      </c>
      <c r="F42" s="37">
        <f>일위대가호표!I238</f>
        <v>0</v>
      </c>
      <c r="G42" s="37">
        <f>일위대가호표!J238</f>
        <v>0</v>
      </c>
      <c r="H42" s="37">
        <f>일위대가호표!K238</f>
        <v>335379</v>
      </c>
      <c r="I42" s="37">
        <f>일위대가호표!L238</f>
        <v>0</v>
      </c>
      <c r="J42" s="37">
        <f>일위대가호표!M238</f>
        <v>0</v>
      </c>
      <c r="K42" s="1"/>
    </row>
    <row r="43" spans="1:11">
      <c r="A43" s="100">
        <v>41</v>
      </c>
      <c r="B43" s="7" t="s">
        <v>59</v>
      </c>
      <c r="C43" s="7" t="s">
        <v>382</v>
      </c>
      <c r="D43" s="3" t="s">
        <v>16</v>
      </c>
      <c r="E43" s="35">
        <f t="shared" si="0"/>
        <v>2280000</v>
      </c>
      <c r="F43" s="37">
        <f>일위대가호표!I242</f>
        <v>0</v>
      </c>
      <c r="G43" s="37">
        <f>일위대가호표!J242</f>
        <v>0</v>
      </c>
      <c r="H43" s="37">
        <f>일위대가호표!K242</f>
        <v>0</v>
      </c>
      <c r="I43" s="37">
        <f>일위대가호표!L242</f>
        <v>0</v>
      </c>
      <c r="J43" s="37">
        <f>일위대가호표!M242</f>
        <v>2280000</v>
      </c>
      <c r="K43" s="1"/>
    </row>
    <row r="44" spans="1:11">
      <c r="A44" s="100">
        <v>42</v>
      </c>
      <c r="B44" s="7" t="s">
        <v>60</v>
      </c>
      <c r="C44" s="7" t="s">
        <v>277</v>
      </c>
      <c r="D44" s="3" t="s">
        <v>16</v>
      </c>
      <c r="E44" s="35">
        <f t="shared" si="0"/>
        <v>780496</v>
      </c>
      <c r="F44" s="37">
        <f>일위대가호표!I246</f>
        <v>0</v>
      </c>
      <c r="G44" s="37">
        <f>일위대가호표!J246</f>
        <v>0</v>
      </c>
      <c r="H44" s="37">
        <f>일위대가호표!K246</f>
        <v>780496</v>
      </c>
      <c r="I44" s="37">
        <f>일위대가호표!L246</f>
        <v>0</v>
      </c>
      <c r="J44" s="37">
        <f>일위대가호표!M246</f>
        <v>0</v>
      </c>
      <c r="K44" s="1"/>
    </row>
    <row r="45" spans="1:11">
      <c r="A45" s="100">
        <v>43</v>
      </c>
      <c r="B45" s="7" t="s">
        <v>216</v>
      </c>
      <c r="C45" s="7" t="s">
        <v>277</v>
      </c>
      <c r="D45" s="3" t="s">
        <v>16</v>
      </c>
      <c r="E45" s="35">
        <f t="shared" si="0"/>
        <v>780496</v>
      </c>
      <c r="F45" s="37">
        <f>일위대가호표!I245</f>
        <v>0</v>
      </c>
      <c r="G45" s="37">
        <f>일위대가호표!J245</f>
        <v>97562</v>
      </c>
      <c r="H45" s="37">
        <f>일위대가호표!K245</f>
        <v>780496</v>
      </c>
      <c r="I45" s="37">
        <f>일위대가호표!L245</f>
        <v>0</v>
      </c>
      <c r="J45" s="37">
        <f>일위대가호표!M245</f>
        <v>0</v>
      </c>
      <c r="K45" s="1"/>
    </row>
    <row r="46" spans="1:11">
      <c r="A46" s="100">
        <v>44</v>
      </c>
      <c r="B46" s="95" t="s">
        <v>289</v>
      </c>
      <c r="C46" s="96" t="s">
        <v>531</v>
      </c>
      <c r="D46" s="97"/>
      <c r="E46" s="98">
        <f t="shared" ref="E46:E84" si="1">F46+H46+J46</f>
        <v>38432758</v>
      </c>
      <c r="F46" s="98">
        <f>내역서!G19</f>
        <v>20513773</v>
      </c>
      <c r="G46" s="98">
        <f>내역서!H19</f>
        <v>0</v>
      </c>
      <c r="H46" s="98">
        <f>내역서!I19</f>
        <v>8679344</v>
      </c>
      <c r="I46" s="98">
        <f>내역서!J19</f>
        <v>0</v>
      </c>
      <c r="J46" s="98">
        <f>내역서!K19</f>
        <v>9239641</v>
      </c>
      <c r="K46" s="99"/>
    </row>
    <row r="47" spans="1:11">
      <c r="A47" s="100">
        <v>45</v>
      </c>
      <c r="B47" s="7" t="s">
        <v>290</v>
      </c>
      <c r="C47" s="7" t="s">
        <v>532</v>
      </c>
      <c r="D47" s="3" t="s">
        <v>16</v>
      </c>
      <c r="E47" s="35">
        <f t="shared" si="1"/>
        <v>102161</v>
      </c>
      <c r="F47" s="37">
        <f>일위대가호표!I256</f>
        <v>408</v>
      </c>
      <c r="G47" s="37">
        <f>일위대가호표!J256</f>
        <v>0</v>
      </c>
      <c r="H47" s="37">
        <f>일위대가호표!K256</f>
        <v>101185</v>
      </c>
      <c r="I47" s="37">
        <f>일위대가호표!L256</f>
        <v>0</v>
      </c>
      <c r="J47" s="37">
        <f>일위대가호표!M256</f>
        <v>568</v>
      </c>
      <c r="K47" s="1"/>
    </row>
    <row r="48" spans="1:11">
      <c r="A48" s="100">
        <v>46</v>
      </c>
      <c r="B48" s="7" t="s">
        <v>291</v>
      </c>
      <c r="C48" s="7" t="s">
        <v>532</v>
      </c>
      <c r="D48" s="3" t="s">
        <v>16</v>
      </c>
      <c r="E48" s="35">
        <f t="shared" si="1"/>
        <v>82248</v>
      </c>
      <c r="F48" s="37">
        <f>일위대가호표!I254</f>
        <v>0</v>
      </c>
      <c r="G48" s="37">
        <f>일위대가호표!J254</f>
        <v>82248</v>
      </c>
      <c r="H48" s="37">
        <f>일위대가호표!K254</f>
        <v>82248</v>
      </c>
      <c r="I48" s="37">
        <f>일위대가호표!L254</f>
        <v>0</v>
      </c>
      <c r="J48" s="37">
        <f>일위대가호표!M254</f>
        <v>0</v>
      </c>
      <c r="K48" s="1"/>
    </row>
    <row r="49" spans="1:11">
      <c r="A49" s="100">
        <v>47</v>
      </c>
      <c r="B49" s="7" t="s">
        <v>292</v>
      </c>
      <c r="C49" s="7" t="s">
        <v>532</v>
      </c>
      <c r="D49" s="3" t="s">
        <v>16</v>
      </c>
      <c r="E49" s="35">
        <f t="shared" si="1"/>
        <v>19913</v>
      </c>
      <c r="F49" s="37">
        <f>일위대가호표!I255</f>
        <v>408</v>
      </c>
      <c r="G49" s="37">
        <f>일위대가호표!J255</f>
        <v>18937</v>
      </c>
      <c r="H49" s="37">
        <f>일위대가호표!K255</f>
        <v>18937</v>
      </c>
      <c r="I49" s="37">
        <f>일위대가호표!L255</f>
        <v>568</v>
      </c>
      <c r="J49" s="37">
        <f>일위대가호표!M255</f>
        <v>568</v>
      </c>
      <c r="K49" s="1"/>
    </row>
    <row r="50" spans="1:11">
      <c r="A50" s="100">
        <v>48</v>
      </c>
      <c r="B50" s="7" t="s">
        <v>293</v>
      </c>
      <c r="C50" s="7" t="s">
        <v>532</v>
      </c>
      <c r="D50" s="3" t="s">
        <v>16</v>
      </c>
      <c r="E50" s="35">
        <f t="shared" si="1"/>
        <v>11233465</v>
      </c>
      <c r="F50" s="37">
        <f>일위대가호표!I273</f>
        <v>8352057</v>
      </c>
      <c r="G50" s="37">
        <f>일위대가호표!J273</f>
        <v>0</v>
      </c>
      <c r="H50" s="37">
        <f>일위대가호표!K273</f>
        <v>2252413</v>
      </c>
      <c r="I50" s="37">
        <f>일위대가호표!L273</f>
        <v>0</v>
      </c>
      <c r="J50" s="37">
        <f>일위대가호표!M273</f>
        <v>628995</v>
      </c>
      <c r="K50" s="1"/>
    </row>
    <row r="51" spans="1:11">
      <c r="A51" s="100">
        <v>49</v>
      </c>
      <c r="B51" s="7" t="s">
        <v>294</v>
      </c>
      <c r="C51" s="7" t="s">
        <v>532</v>
      </c>
      <c r="D51" s="3" t="s">
        <v>16</v>
      </c>
      <c r="E51" s="35">
        <f t="shared" si="1"/>
        <v>580776</v>
      </c>
      <c r="F51" s="37">
        <f>일위대가호표!I269</f>
        <v>0</v>
      </c>
      <c r="G51" s="37">
        <f>일위대가호표!J269</f>
        <v>482090</v>
      </c>
      <c r="H51" s="37">
        <f>일위대가호표!K269</f>
        <v>482090</v>
      </c>
      <c r="I51" s="37">
        <f>일위대가호표!L269</f>
        <v>98686</v>
      </c>
      <c r="J51" s="37">
        <f>일위대가호표!M269</f>
        <v>98686</v>
      </c>
      <c r="K51" s="1"/>
    </row>
    <row r="52" spans="1:11">
      <c r="A52" s="100">
        <v>50</v>
      </c>
      <c r="B52" s="7" t="s">
        <v>295</v>
      </c>
      <c r="C52" s="7" t="s">
        <v>532</v>
      </c>
      <c r="D52" s="3" t="s">
        <v>16</v>
      </c>
      <c r="E52" s="35">
        <f t="shared" si="1"/>
        <v>2091283</v>
      </c>
      <c r="F52" s="37">
        <f>일위대가호표!I270</f>
        <v>35280</v>
      </c>
      <c r="G52" s="37">
        <f>일위대가호표!J270</f>
        <v>1525694</v>
      </c>
      <c r="H52" s="37">
        <f>일위대가호표!K270</f>
        <v>1525694</v>
      </c>
      <c r="I52" s="37">
        <f>일위대가호표!L270</f>
        <v>530309</v>
      </c>
      <c r="J52" s="37">
        <f>일위대가호표!M270</f>
        <v>530309</v>
      </c>
      <c r="K52" s="1"/>
    </row>
    <row r="53" spans="1:11">
      <c r="A53" s="100">
        <v>51</v>
      </c>
      <c r="B53" s="7" t="s">
        <v>279</v>
      </c>
      <c r="C53" s="7" t="s">
        <v>532</v>
      </c>
      <c r="D53" s="3" t="s">
        <v>16</v>
      </c>
      <c r="E53" s="35">
        <f t="shared" si="1"/>
        <v>282406</v>
      </c>
      <c r="F53" s="37">
        <f>일위대가호표!I271</f>
        <v>37777</v>
      </c>
      <c r="G53" s="37">
        <f>일위대가호표!J271</f>
        <v>244629</v>
      </c>
      <c r="H53" s="37">
        <f>일위대가호표!K271</f>
        <v>244629</v>
      </c>
      <c r="I53" s="37">
        <f>일위대가호표!L271</f>
        <v>0</v>
      </c>
      <c r="J53" s="37">
        <f>일위대가호표!M271</f>
        <v>0</v>
      </c>
      <c r="K53" s="1"/>
    </row>
    <row r="54" spans="1:11">
      <c r="A54" s="100">
        <v>52</v>
      </c>
      <c r="B54" s="7" t="s">
        <v>280</v>
      </c>
      <c r="C54" s="7" t="s">
        <v>533</v>
      </c>
      <c r="D54" s="3" t="s">
        <v>16</v>
      </c>
      <c r="E54" s="35">
        <f t="shared" si="1"/>
        <v>1030788</v>
      </c>
      <c r="F54" s="37">
        <f>일위대가호표!I301</f>
        <v>48970</v>
      </c>
      <c r="G54" s="37">
        <f>일위대가호표!J301</f>
        <v>0</v>
      </c>
      <c r="H54" s="37">
        <f>일위대가호표!K301</f>
        <v>345719</v>
      </c>
      <c r="I54" s="37">
        <f>일위대가호표!L301</f>
        <v>0</v>
      </c>
      <c r="J54" s="37">
        <f>일위대가호표!M301</f>
        <v>636099</v>
      </c>
      <c r="K54" s="1"/>
    </row>
    <row r="55" spans="1:11">
      <c r="A55" s="100">
        <v>53</v>
      </c>
      <c r="B55" s="7" t="s">
        <v>281</v>
      </c>
      <c r="C55" s="7" t="s">
        <v>533</v>
      </c>
      <c r="D55" s="3" t="s">
        <v>16</v>
      </c>
      <c r="E55" s="35">
        <f t="shared" si="1"/>
        <v>440598</v>
      </c>
      <c r="F55" s="37">
        <f>일위대가호표!I298</f>
        <v>0</v>
      </c>
      <c r="G55" s="37">
        <f>일위대가호표!J298</f>
        <v>345719</v>
      </c>
      <c r="H55" s="37">
        <f>일위대가호표!K298</f>
        <v>345719</v>
      </c>
      <c r="I55" s="37">
        <f>일위대가호표!L298</f>
        <v>94879</v>
      </c>
      <c r="J55" s="37">
        <f>일위대가호표!M298</f>
        <v>94879</v>
      </c>
      <c r="K55" s="1"/>
    </row>
    <row r="56" spans="1:11">
      <c r="A56" s="100">
        <v>54</v>
      </c>
      <c r="B56" s="7" t="s">
        <v>282</v>
      </c>
      <c r="C56" s="7" t="s">
        <v>533</v>
      </c>
      <c r="D56" s="3" t="s">
        <v>16</v>
      </c>
      <c r="E56" s="35">
        <f t="shared" si="1"/>
        <v>541220</v>
      </c>
      <c r="F56" s="37">
        <f>일위대가호표!I299</f>
        <v>0</v>
      </c>
      <c r="G56" s="37">
        <f>일위대가호표!J299</f>
        <v>0</v>
      </c>
      <c r="H56" s="37">
        <f>일위대가호표!K299</f>
        <v>0</v>
      </c>
      <c r="I56" s="37">
        <f>일위대가호표!L299</f>
        <v>13288</v>
      </c>
      <c r="J56" s="37">
        <f>일위대가호표!M299</f>
        <v>541220</v>
      </c>
      <c r="K56" s="1"/>
    </row>
    <row r="57" spans="1:11">
      <c r="A57" s="100">
        <v>55</v>
      </c>
      <c r="B57" s="7" t="s">
        <v>283</v>
      </c>
      <c r="C57" s="7" t="s">
        <v>533</v>
      </c>
      <c r="D57" s="3" t="s">
        <v>16</v>
      </c>
      <c r="E57" s="35">
        <f t="shared" si="1"/>
        <v>7839520</v>
      </c>
      <c r="F57" s="37">
        <f>일위대가호표!I322</f>
        <v>2188345</v>
      </c>
      <c r="G57" s="37">
        <f>일위대가호표!J322</f>
        <v>0</v>
      </c>
      <c r="H57" s="37">
        <f>일위대가호표!K322</f>
        <v>1376841</v>
      </c>
      <c r="I57" s="37">
        <f>일위대가호표!L322</f>
        <v>0</v>
      </c>
      <c r="J57" s="37">
        <f>일위대가호표!M322</f>
        <v>4274334</v>
      </c>
      <c r="K57" s="1"/>
    </row>
    <row r="58" spans="1:11">
      <c r="A58" s="100">
        <v>56</v>
      </c>
      <c r="B58" s="7" t="s">
        <v>284</v>
      </c>
      <c r="C58" s="7" t="s">
        <v>533</v>
      </c>
      <c r="D58" s="3" t="s">
        <v>16</v>
      </c>
      <c r="E58" s="35">
        <f t="shared" si="1"/>
        <v>950583</v>
      </c>
      <c r="F58" s="37">
        <f>일위대가호표!I310</f>
        <v>0</v>
      </c>
      <c r="G58" s="37">
        <f>일위대가호표!J310</f>
        <v>706113</v>
      </c>
      <c r="H58" s="37">
        <f>일위대가호표!K310</f>
        <v>706113</v>
      </c>
      <c r="I58" s="37">
        <f>일위대가호표!L310</f>
        <v>244470</v>
      </c>
      <c r="J58" s="37">
        <f>일위대가호표!M310</f>
        <v>244470</v>
      </c>
      <c r="K58" s="1"/>
    </row>
    <row r="59" spans="1:11">
      <c r="A59" s="100">
        <v>57</v>
      </c>
      <c r="B59" s="7" t="s">
        <v>285</v>
      </c>
      <c r="C59" s="7" t="s">
        <v>532</v>
      </c>
      <c r="D59" s="3" t="s">
        <v>16</v>
      </c>
      <c r="E59" s="35">
        <f t="shared" si="1"/>
        <v>3711439</v>
      </c>
      <c r="F59" s="37">
        <f>일위대가호표!I311</f>
        <v>0</v>
      </c>
      <c r="G59" s="37">
        <f>일위대가호표!J311</f>
        <v>0</v>
      </c>
      <c r="H59" s="37">
        <f>일위대가호표!K311</f>
        <v>0</v>
      </c>
      <c r="I59" s="37">
        <f>일위대가호표!L311</f>
        <v>91123</v>
      </c>
      <c r="J59" s="37">
        <f>일위대가호표!M311</f>
        <v>3711439</v>
      </c>
      <c r="K59" s="1"/>
    </row>
    <row r="60" spans="1:11">
      <c r="A60" s="100">
        <v>58</v>
      </c>
      <c r="B60" s="7" t="s">
        <v>286</v>
      </c>
      <c r="C60" s="7" t="s">
        <v>533</v>
      </c>
      <c r="D60" s="3" t="s">
        <v>16</v>
      </c>
      <c r="E60" s="35">
        <f t="shared" si="1"/>
        <v>18164</v>
      </c>
      <c r="F60" s="37">
        <f>일위대가호표!I312</f>
        <v>18164</v>
      </c>
      <c r="G60" s="37">
        <f>일위대가호표!J312</f>
        <v>0</v>
      </c>
      <c r="H60" s="37">
        <f>일위대가호표!K312</f>
        <v>0</v>
      </c>
      <c r="I60" s="37">
        <f>일위대가호표!L312</f>
        <v>0</v>
      </c>
      <c r="J60" s="37">
        <f>일위대가호표!M312</f>
        <v>0</v>
      </c>
      <c r="K60" s="1"/>
    </row>
    <row r="61" spans="1:11">
      <c r="A61" s="100">
        <v>59</v>
      </c>
      <c r="B61" s="7" t="s">
        <v>287</v>
      </c>
      <c r="C61" s="7" t="s">
        <v>532</v>
      </c>
      <c r="D61" s="3" t="s">
        <v>16</v>
      </c>
      <c r="E61" s="35">
        <f t="shared" si="1"/>
        <v>95237</v>
      </c>
      <c r="F61" s="37">
        <f>일위대가호표!I313</f>
        <v>2773</v>
      </c>
      <c r="G61" s="37">
        <f>일위대가호표!J313</f>
        <v>92464</v>
      </c>
      <c r="H61" s="37">
        <f>일위대가호표!K313</f>
        <v>92464</v>
      </c>
      <c r="I61" s="37">
        <f>일위대가호표!L313</f>
        <v>0</v>
      </c>
      <c r="J61" s="37">
        <f>일위대가호표!M313</f>
        <v>0</v>
      </c>
      <c r="K61" s="1"/>
    </row>
    <row r="62" spans="1:11">
      <c r="A62" s="100">
        <v>60</v>
      </c>
      <c r="B62" s="7" t="s">
        <v>90</v>
      </c>
      <c r="C62" s="7" t="s">
        <v>533</v>
      </c>
      <c r="D62" s="3" t="s">
        <v>16</v>
      </c>
      <c r="E62" s="35">
        <f t="shared" si="1"/>
        <v>284710</v>
      </c>
      <c r="F62" s="37">
        <f>일위대가호표!I314</f>
        <v>0</v>
      </c>
      <c r="G62" s="37">
        <f>일위대가호표!J314</f>
        <v>211300</v>
      </c>
      <c r="H62" s="37">
        <f>일위대가호표!K314</f>
        <v>211300</v>
      </c>
      <c r="I62" s="37">
        <f>일위대가호표!L314</f>
        <v>73410</v>
      </c>
      <c r="J62" s="37">
        <f>일위대가호표!M314</f>
        <v>73410</v>
      </c>
      <c r="K62" s="1"/>
    </row>
    <row r="63" spans="1:11">
      <c r="A63" s="100">
        <v>61</v>
      </c>
      <c r="B63" s="7" t="s">
        <v>288</v>
      </c>
      <c r="C63" s="7" t="s">
        <v>532</v>
      </c>
      <c r="D63" s="3" t="s">
        <v>16</v>
      </c>
      <c r="E63" s="35">
        <f t="shared" si="1"/>
        <v>118279</v>
      </c>
      <c r="F63" s="37">
        <f>일위대가호표!I315</f>
        <v>0</v>
      </c>
      <c r="G63" s="37">
        <f>일위대가호표!J315</f>
        <v>0</v>
      </c>
      <c r="H63" s="37">
        <f>일위대가호표!K315</f>
        <v>0</v>
      </c>
      <c r="I63" s="37">
        <f>일위대가호표!L315</f>
        <v>2904</v>
      </c>
      <c r="J63" s="37">
        <f>일위대가호표!M315</f>
        <v>118279</v>
      </c>
      <c r="K63" s="1"/>
    </row>
    <row r="64" spans="1:11">
      <c r="A64" s="100">
        <v>62</v>
      </c>
      <c r="B64" s="7" t="s">
        <v>91</v>
      </c>
      <c r="C64" s="7" t="s">
        <v>533</v>
      </c>
      <c r="D64" s="3" t="s">
        <v>16</v>
      </c>
      <c r="E64" s="35">
        <f t="shared" si="1"/>
        <v>5468</v>
      </c>
      <c r="F64" s="37">
        <f>일위대가호표!I316</f>
        <v>5468</v>
      </c>
      <c r="G64" s="37">
        <f>일위대가호표!J316</f>
        <v>0</v>
      </c>
      <c r="H64" s="37">
        <f>일위대가호표!K316</f>
        <v>0</v>
      </c>
      <c r="I64" s="37">
        <f>일위대가호표!L316</f>
        <v>0</v>
      </c>
      <c r="J64" s="37">
        <f>일위대가호표!M316</f>
        <v>0</v>
      </c>
      <c r="K64" s="1"/>
    </row>
    <row r="65" spans="1:11">
      <c r="A65" s="100">
        <v>63</v>
      </c>
      <c r="B65" s="7" t="s">
        <v>92</v>
      </c>
      <c r="C65" s="7" t="s">
        <v>533</v>
      </c>
      <c r="D65" s="3" t="s">
        <v>16</v>
      </c>
      <c r="E65" s="35">
        <f t="shared" si="1"/>
        <v>378532</v>
      </c>
      <c r="F65" s="37">
        <f>일위대가호표!I317</f>
        <v>0</v>
      </c>
      <c r="G65" s="37">
        <f>일위대가호표!J317</f>
        <v>280883</v>
      </c>
      <c r="H65" s="37">
        <f>일위대가호표!K317</f>
        <v>280883</v>
      </c>
      <c r="I65" s="37">
        <f>일위대가호표!L317</f>
        <v>97649</v>
      </c>
      <c r="J65" s="37">
        <f>일위대가호표!M317</f>
        <v>97649</v>
      </c>
      <c r="K65" s="1"/>
    </row>
    <row r="66" spans="1:11">
      <c r="A66" s="100">
        <v>64</v>
      </c>
      <c r="B66" s="7" t="s">
        <v>93</v>
      </c>
      <c r="C66" s="7" t="s">
        <v>533</v>
      </c>
      <c r="D66" s="3" t="s">
        <v>16</v>
      </c>
      <c r="E66" s="35">
        <f t="shared" si="1"/>
        <v>115168</v>
      </c>
      <c r="F66" s="37">
        <f>일위대가호표!I318</f>
        <v>0</v>
      </c>
      <c r="G66" s="37">
        <f>일위대가호표!J318</f>
        <v>86081</v>
      </c>
      <c r="H66" s="37">
        <f>일위대가호표!K318</f>
        <v>86081</v>
      </c>
      <c r="I66" s="37">
        <f>일위대가호표!L318</f>
        <v>29087</v>
      </c>
      <c r="J66" s="37">
        <f>일위대가호표!M318</f>
        <v>29087</v>
      </c>
      <c r="K66" s="1"/>
    </row>
    <row r="67" spans="1:11">
      <c r="A67" s="100">
        <v>65</v>
      </c>
      <c r="B67" s="7" t="s">
        <v>278</v>
      </c>
      <c r="C67" s="7" t="s">
        <v>532</v>
      </c>
      <c r="D67" s="3" t="s">
        <v>16</v>
      </c>
      <c r="E67" s="35">
        <f t="shared" si="1"/>
        <v>11610329</v>
      </c>
      <c r="F67" s="37">
        <f>일위대가호표!I408</f>
        <v>5852164</v>
      </c>
      <c r="G67" s="37">
        <f>일위대가호표!J408</f>
        <v>0</v>
      </c>
      <c r="H67" s="37">
        <f>일위대가호표!K408</f>
        <v>2852803</v>
      </c>
      <c r="I67" s="37">
        <f>일위대가호표!L408</f>
        <v>0</v>
      </c>
      <c r="J67" s="37">
        <f>일위대가호표!M408</f>
        <v>2905362</v>
      </c>
      <c r="K67" s="1"/>
    </row>
    <row r="68" spans="1:11">
      <c r="A68" s="100">
        <v>66</v>
      </c>
      <c r="B68" s="7" t="s">
        <v>111</v>
      </c>
      <c r="C68" s="7" t="s">
        <v>532</v>
      </c>
      <c r="D68" s="3" t="s">
        <v>16</v>
      </c>
      <c r="E68" s="35">
        <f t="shared" si="1"/>
        <v>2139808</v>
      </c>
      <c r="F68" s="37">
        <f>일위대가호표!I401</f>
        <v>0</v>
      </c>
      <c r="G68" s="37">
        <f>일위대가호표!J401</f>
        <v>1506042</v>
      </c>
      <c r="H68" s="37">
        <f>일위대가호표!K401</f>
        <v>1506042</v>
      </c>
      <c r="I68" s="37">
        <f>일위대가호표!L401</f>
        <v>633766</v>
      </c>
      <c r="J68" s="37">
        <f>일위대가호표!M401</f>
        <v>633766</v>
      </c>
      <c r="K68" s="1"/>
    </row>
    <row r="69" spans="1:11">
      <c r="A69" s="100">
        <v>67</v>
      </c>
      <c r="B69" s="7" t="s">
        <v>214</v>
      </c>
      <c r="C69" s="7" t="s">
        <v>532</v>
      </c>
      <c r="D69" s="3" t="s">
        <v>16</v>
      </c>
      <c r="E69" s="35">
        <f t="shared" si="1"/>
        <v>2018090</v>
      </c>
      <c r="F69" s="37">
        <f>일위대가호표!I402</f>
        <v>0</v>
      </c>
      <c r="G69" s="37">
        <f>일위대가호표!J402</f>
        <v>0</v>
      </c>
      <c r="H69" s="37">
        <f>일위대가호표!K402</f>
        <v>0</v>
      </c>
      <c r="I69" s="37">
        <f>일위대가호표!L402</f>
        <v>49548</v>
      </c>
      <c r="J69" s="37">
        <f>일위대가호표!M402</f>
        <v>2018090</v>
      </c>
      <c r="K69" s="1"/>
    </row>
    <row r="70" spans="1:11">
      <c r="A70" s="100">
        <v>68</v>
      </c>
      <c r="B70" s="7" t="s">
        <v>112</v>
      </c>
      <c r="C70" s="7" t="s">
        <v>532</v>
      </c>
      <c r="D70" s="3" t="s">
        <v>16</v>
      </c>
      <c r="E70" s="35">
        <f t="shared" si="1"/>
        <v>65684</v>
      </c>
      <c r="F70" s="37">
        <f>일위대가호표!I403</f>
        <v>65684</v>
      </c>
      <c r="G70" s="37">
        <f>일위대가호표!J403</f>
        <v>0</v>
      </c>
      <c r="H70" s="37">
        <f>일위대가호표!K403</f>
        <v>0</v>
      </c>
      <c r="I70" s="37">
        <f>일위대가호표!L403</f>
        <v>0</v>
      </c>
      <c r="J70" s="37">
        <f>일위대가호표!M403</f>
        <v>0</v>
      </c>
      <c r="K70" s="1"/>
    </row>
    <row r="71" spans="1:11">
      <c r="A71" s="100">
        <v>69</v>
      </c>
      <c r="B71" s="7" t="s">
        <v>113</v>
      </c>
      <c r="C71" s="7" t="s">
        <v>532</v>
      </c>
      <c r="D71" s="3" t="s">
        <v>16</v>
      </c>
      <c r="E71" s="35">
        <f t="shared" si="1"/>
        <v>743815</v>
      </c>
      <c r="F71" s="37">
        <f>일위대가호표!I404</f>
        <v>0</v>
      </c>
      <c r="G71" s="37">
        <f>일위대가호표!J404</f>
        <v>43498</v>
      </c>
      <c r="H71" s="37">
        <f>일위대가호표!K404</f>
        <v>743815</v>
      </c>
      <c r="I71" s="37">
        <f>일위대가호표!L404</f>
        <v>0</v>
      </c>
      <c r="J71" s="37">
        <f>일위대가호표!M404</f>
        <v>0</v>
      </c>
      <c r="K71" s="1"/>
    </row>
    <row r="72" spans="1:11">
      <c r="A72" s="100">
        <v>70</v>
      </c>
      <c r="B72" s="7" t="s">
        <v>114</v>
      </c>
      <c r="C72" s="7" t="s">
        <v>532</v>
      </c>
      <c r="D72" s="3" t="s">
        <v>16</v>
      </c>
      <c r="E72" s="35">
        <f t="shared" si="1"/>
        <v>856452</v>
      </c>
      <c r="F72" s="37">
        <f>일위대가호표!I405</f>
        <v>0</v>
      </c>
      <c r="G72" s="37">
        <f>일위대가호표!J405</f>
        <v>602946</v>
      </c>
      <c r="H72" s="37">
        <f>일위대가호표!K405</f>
        <v>602946</v>
      </c>
      <c r="I72" s="37">
        <f>일위대가호표!L405</f>
        <v>253506</v>
      </c>
      <c r="J72" s="37">
        <f>일위대가호표!M405</f>
        <v>253506</v>
      </c>
      <c r="K72" s="1"/>
    </row>
    <row r="73" spans="1:11">
      <c r="A73" s="100">
        <v>71</v>
      </c>
      <c r="B73" s="7" t="s">
        <v>296</v>
      </c>
      <c r="C73" s="7" t="s">
        <v>533</v>
      </c>
      <c r="D73" s="3" t="s">
        <v>16</v>
      </c>
      <c r="E73" s="35">
        <f t="shared" si="1"/>
        <v>3839820</v>
      </c>
      <c r="F73" s="37">
        <f>일위대가호표!I440</f>
        <v>2939562</v>
      </c>
      <c r="G73" s="37">
        <f>일위대가호표!J440</f>
        <v>0</v>
      </c>
      <c r="H73" s="37">
        <f>일위대가호표!K440</f>
        <v>496549</v>
      </c>
      <c r="I73" s="37">
        <f>일위대가호표!L440</f>
        <v>0</v>
      </c>
      <c r="J73" s="37">
        <f>일위대가호표!M440</f>
        <v>403709</v>
      </c>
      <c r="K73" s="1"/>
    </row>
    <row r="74" spans="1:11">
      <c r="A74" s="100">
        <v>72</v>
      </c>
      <c r="B74" s="7" t="s">
        <v>116</v>
      </c>
      <c r="C74" s="7" t="s">
        <v>533</v>
      </c>
      <c r="D74" s="3" t="s">
        <v>16</v>
      </c>
      <c r="E74" s="35">
        <f t="shared" si="1"/>
        <v>476507</v>
      </c>
      <c r="F74" s="37">
        <f>일위대가호표!I434</f>
        <v>0</v>
      </c>
      <c r="G74" s="37">
        <f>일위대가호표!J434</f>
        <v>353926</v>
      </c>
      <c r="H74" s="37">
        <f>일위대가호표!K434</f>
        <v>353926</v>
      </c>
      <c r="I74" s="37">
        <f>일위대가호표!L434</f>
        <v>122581</v>
      </c>
      <c r="J74" s="37">
        <f>일위대가호표!M434</f>
        <v>122581</v>
      </c>
      <c r="K74" s="1"/>
    </row>
    <row r="75" spans="1:11">
      <c r="A75" s="100">
        <v>73</v>
      </c>
      <c r="B75" s="7" t="s">
        <v>215</v>
      </c>
      <c r="C75" s="7" t="s">
        <v>532</v>
      </c>
      <c r="D75" s="3" t="s">
        <v>16</v>
      </c>
      <c r="E75" s="35">
        <f t="shared" si="1"/>
        <v>231957</v>
      </c>
      <c r="F75" s="37">
        <f>일위대가호표!I435</f>
        <v>0</v>
      </c>
      <c r="G75" s="37">
        <f>일위대가호표!J435</f>
        <v>0</v>
      </c>
      <c r="H75" s="37">
        <f>일위대가호표!K435</f>
        <v>0</v>
      </c>
      <c r="I75" s="37">
        <f>일위대가호표!L435</f>
        <v>5695</v>
      </c>
      <c r="J75" s="37">
        <f>일위대가호표!M435</f>
        <v>231957</v>
      </c>
      <c r="K75" s="1"/>
    </row>
    <row r="76" spans="1:11">
      <c r="A76" s="100">
        <v>74</v>
      </c>
      <c r="B76" s="7" t="s">
        <v>117</v>
      </c>
      <c r="C76" s="7" t="s">
        <v>533</v>
      </c>
      <c r="D76" s="3" t="s">
        <v>16</v>
      </c>
      <c r="E76" s="35">
        <f t="shared" si="1"/>
        <v>9082</v>
      </c>
      <c r="F76" s="37">
        <f>일위대가호표!I436</f>
        <v>9082</v>
      </c>
      <c r="G76" s="37">
        <f>일위대가호표!J436</f>
        <v>0</v>
      </c>
      <c r="H76" s="37">
        <f>일위대가호표!K436</f>
        <v>0</v>
      </c>
      <c r="I76" s="37">
        <f>일위대가호표!L436</f>
        <v>0</v>
      </c>
      <c r="J76" s="37">
        <f>일위대가호표!M436</f>
        <v>0</v>
      </c>
      <c r="K76" s="1"/>
    </row>
    <row r="77" spans="1:11">
      <c r="A77" s="100">
        <v>75</v>
      </c>
      <c r="B77" s="7" t="s">
        <v>118</v>
      </c>
      <c r="C77" s="7" t="s">
        <v>533</v>
      </c>
      <c r="D77" s="3" t="s">
        <v>16</v>
      </c>
      <c r="E77" s="35">
        <f t="shared" si="1"/>
        <v>191794</v>
      </c>
      <c r="F77" s="37">
        <f>일위대가호표!I437</f>
        <v>0</v>
      </c>
      <c r="G77" s="37">
        <f>일위대가호표!J437</f>
        <v>142623</v>
      </c>
      <c r="H77" s="37">
        <f>일위대가호표!K437</f>
        <v>142623</v>
      </c>
      <c r="I77" s="37">
        <f>일위대가호표!L437</f>
        <v>49171</v>
      </c>
      <c r="J77" s="37">
        <f>일위대가호표!M437</f>
        <v>49171</v>
      </c>
      <c r="K77" s="1"/>
    </row>
    <row r="78" spans="1:11">
      <c r="A78" s="100">
        <v>76</v>
      </c>
      <c r="B78" s="7" t="s">
        <v>297</v>
      </c>
      <c r="C78" s="7" t="s">
        <v>533</v>
      </c>
      <c r="D78" s="3" t="s">
        <v>16</v>
      </c>
      <c r="E78" s="35">
        <f t="shared" si="1"/>
        <v>869398</v>
      </c>
      <c r="F78" s="37">
        <f>일위대가호표!I472</f>
        <v>691120</v>
      </c>
      <c r="G78" s="37">
        <f>일위대가호표!J472</f>
        <v>0</v>
      </c>
      <c r="H78" s="37">
        <f>일위대가호표!K472</f>
        <v>160272</v>
      </c>
      <c r="I78" s="37">
        <f>일위대가호표!L472</f>
        <v>0</v>
      </c>
      <c r="J78" s="37">
        <f>일위대가호표!M472</f>
        <v>18006</v>
      </c>
      <c r="K78" s="1"/>
    </row>
    <row r="79" spans="1:11">
      <c r="A79" s="100">
        <v>77</v>
      </c>
      <c r="B79" s="7" t="s">
        <v>120</v>
      </c>
      <c r="C79" s="7" t="s">
        <v>533</v>
      </c>
      <c r="D79" s="3" t="s">
        <v>16</v>
      </c>
      <c r="E79" s="35">
        <f t="shared" si="1"/>
        <v>94611</v>
      </c>
      <c r="F79" s="37">
        <f>일위대가호표!I468</f>
        <v>0</v>
      </c>
      <c r="G79" s="37">
        <f>일위대가호표!J468</f>
        <v>76605</v>
      </c>
      <c r="H79" s="37">
        <f>일위대가호표!K468</f>
        <v>76605</v>
      </c>
      <c r="I79" s="37">
        <f>일위대가호표!L468</f>
        <v>18006</v>
      </c>
      <c r="J79" s="37">
        <f>일위대가호표!M468</f>
        <v>18006</v>
      </c>
      <c r="K79" s="1"/>
    </row>
    <row r="80" spans="1:11">
      <c r="A80" s="100">
        <v>78</v>
      </c>
      <c r="B80" s="7" t="s">
        <v>121</v>
      </c>
      <c r="C80" s="7" t="s">
        <v>533</v>
      </c>
      <c r="D80" s="3" t="s">
        <v>16</v>
      </c>
      <c r="E80" s="35">
        <f t="shared" si="1"/>
        <v>83667</v>
      </c>
      <c r="F80" s="37">
        <f>일위대가호표!I469</f>
        <v>0</v>
      </c>
      <c r="G80" s="37">
        <f>일위대가호표!J469</f>
        <v>83667</v>
      </c>
      <c r="H80" s="37">
        <f>일위대가호표!K469</f>
        <v>83667</v>
      </c>
      <c r="I80" s="37">
        <f>일위대가호표!L469</f>
        <v>0</v>
      </c>
      <c r="J80" s="37">
        <f>일위대가호표!M469</f>
        <v>0</v>
      </c>
      <c r="K80" s="1"/>
    </row>
    <row r="81" spans="1:11">
      <c r="A81" s="100">
        <v>79</v>
      </c>
      <c r="B81" s="7" t="s">
        <v>58</v>
      </c>
      <c r="C81" s="7" t="s">
        <v>532</v>
      </c>
      <c r="D81" s="3" t="s">
        <v>16</v>
      </c>
      <c r="E81" s="35">
        <f t="shared" si="1"/>
        <v>335379</v>
      </c>
      <c r="F81" s="37">
        <f>일위대가호표!I487</f>
        <v>0</v>
      </c>
      <c r="G81" s="37">
        <f>일위대가호표!J487</f>
        <v>0</v>
      </c>
      <c r="H81" s="37">
        <f>일위대가호표!K487</f>
        <v>335379</v>
      </c>
      <c r="I81" s="37">
        <f>일위대가호표!L487</f>
        <v>0</v>
      </c>
      <c r="J81" s="37">
        <f>일위대가호표!M487</f>
        <v>0</v>
      </c>
      <c r="K81" s="1"/>
    </row>
    <row r="82" spans="1:11">
      <c r="A82" s="100">
        <v>80</v>
      </c>
      <c r="B82" s="7" t="s">
        <v>59</v>
      </c>
      <c r="C82" s="7" t="s">
        <v>532</v>
      </c>
      <c r="D82" s="3" t="s">
        <v>16</v>
      </c>
      <c r="E82" s="35">
        <f t="shared" si="1"/>
        <v>327572</v>
      </c>
      <c r="F82" s="37">
        <f>일위대가호표!I491</f>
        <v>0</v>
      </c>
      <c r="G82" s="37">
        <f>일위대가호표!J491</f>
        <v>0</v>
      </c>
      <c r="H82" s="37">
        <f>일위대가호표!K491</f>
        <v>0</v>
      </c>
      <c r="I82" s="37">
        <f>일위대가호표!L491</f>
        <v>0</v>
      </c>
      <c r="J82" s="37">
        <f>일위대가호표!M491</f>
        <v>327572</v>
      </c>
      <c r="K82" s="1"/>
    </row>
    <row r="83" spans="1:11">
      <c r="A83" s="100">
        <v>81</v>
      </c>
      <c r="B83" s="7" t="s">
        <v>60</v>
      </c>
      <c r="C83" s="7" t="s">
        <v>533</v>
      </c>
      <c r="D83" s="3" t="s">
        <v>16</v>
      </c>
      <c r="E83" s="35">
        <f t="shared" si="1"/>
        <v>433608</v>
      </c>
      <c r="F83" s="37">
        <f>일위대가호표!I495</f>
        <v>0</v>
      </c>
      <c r="G83" s="37">
        <f>일위대가호표!J495</f>
        <v>0</v>
      </c>
      <c r="H83" s="37">
        <f>일위대가호표!K495</f>
        <v>433608</v>
      </c>
      <c r="I83" s="37">
        <f>일위대가호표!L495</f>
        <v>0</v>
      </c>
      <c r="J83" s="37">
        <f>일위대가호표!M495</f>
        <v>0</v>
      </c>
      <c r="K83" s="1"/>
    </row>
    <row r="84" spans="1:11">
      <c r="A84" s="100">
        <v>82</v>
      </c>
      <c r="B84" s="7" t="s">
        <v>216</v>
      </c>
      <c r="C84" s="7" t="s">
        <v>533</v>
      </c>
      <c r="D84" s="3" t="s">
        <v>16</v>
      </c>
      <c r="E84" s="35">
        <f t="shared" si="1"/>
        <v>433608</v>
      </c>
      <c r="F84" s="37">
        <f>일위대가호표!I494</f>
        <v>0</v>
      </c>
      <c r="G84" s="37">
        <f>일위대가호표!J494</f>
        <v>54201</v>
      </c>
      <c r="H84" s="37">
        <f>일위대가호표!K494</f>
        <v>433608</v>
      </c>
      <c r="I84" s="37">
        <f>일위대가호표!L494</f>
        <v>0</v>
      </c>
      <c r="J84" s="37">
        <f>일위대가호표!M494</f>
        <v>0</v>
      </c>
      <c r="K84" s="1"/>
    </row>
    <row r="85" spans="1:11">
      <c r="A85" s="100"/>
      <c r="B85" s="7"/>
      <c r="C85" s="7"/>
      <c r="D85" s="3"/>
      <c r="E85" s="35"/>
      <c r="F85" s="37"/>
      <c r="G85" s="37"/>
      <c r="H85" s="37"/>
      <c r="I85" s="37"/>
      <c r="J85" s="37"/>
      <c r="K85" s="1"/>
    </row>
    <row r="86" spans="1:11">
      <c r="A86" s="100"/>
      <c r="B86" s="7"/>
      <c r="C86" s="7"/>
      <c r="D86" s="3"/>
      <c r="E86" s="35"/>
      <c r="F86" s="37"/>
      <c r="G86" s="37"/>
      <c r="H86" s="37"/>
      <c r="I86" s="37"/>
      <c r="J86" s="37"/>
      <c r="K86" s="1"/>
    </row>
    <row r="87" spans="1:11">
      <c r="A87" s="100"/>
      <c r="B87" s="7"/>
      <c r="C87" s="7"/>
      <c r="D87" s="3"/>
      <c r="E87" s="35"/>
      <c r="F87" s="37"/>
      <c r="G87" s="37"/>
      <c r="H87" s="37"/>
      <c r="I87" s="37"/>
      <c r="J87" s="37"/>
      <c r="K87" s="1"/>
    </row>
    <row r="88" spans="1:11">
      <c r="A88" s="100"/>
      <c r="B88" s="7"/>
      <c r="C88" s="7"/>
      <c r="D88" s="3"/>
      <c r="E88" s="35"/>
      <c r="F88" s="37"/>
      <c r="G88" s="37"/>
      <c r="H88" s="37"/>
      <c r="I88" s="37"/>
      <c r="J88" s="37"/>
      <c r="K88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"/>
  <sheetViews>
    <sheetView view="pageBreakPreview" zoomScale="85" zoomScaleNormal="85" zoomScaleSheetLayoutView="85" zoomScalePageLayoutView="40" workbookViewId="0">
      <pane xSplit="2" ySplit="3" topLeftCell="C343" activePane="bottomRight" state="frozen"/>
      <selection pane="topRight" activeCell="C1" sqref="C1"/>
      <selection pane="bottomLeft" activeCell="A4" sqref="A4"/>
      <selection pane="bottomRight" activeCell="I358" sqref="I358"/>
    </sheetView>
  </sheetViews>
  <sheetFormatPr defaultRowHeight="16.5"/>
  <cols>
    <col min="1" max="1" width="14.75" style="106" customWidth="1"/>
    <col min="2" max="2" width="43.875" bestFit="1" customWidth="1"/>
    <col min="3" max="3" width="22.75" bestFit="1" customWidth="1"/>
    <col min="6" max="13" width="15.625" customWidth="1"/>
    <col min="14" max="14" width="14.75" customWidth="1"/>
  </cols>
  <sheetData>
    <row r="1" spans="1:14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262" t="s">
        <v>46</v>
      </c>
      <c r="B2" s="113" t="s">
        <v>24</v>
      </c>
      <c r="C2" s="113" t="s">
        <v>32</v>
      </c>
      <c r="D2" s="113" t="s">
        <v>3</v>
      </c>
      <c r="E2" s="113" t="s">
        <v>4</v>
      </c>
      <c r="F2" s="259" t="s">
        <v>27</v>
      </c>
      <c r="G2" s="260"/>
      <c r="H2" s="259" t="s">
        <v>28</v>
      </c>
      <c r="I2" s="260"/>
      <c r="J2" s="259" t="s">
        <v>29</v>
      </c>
      <c r="K2" s="260"/>
      <c r="L2" s="259" t="s">
        <v>30</v>
      </c>
      <c r="M2" s="260"/>
      <c r="N2" s="113" t="s">
        <v>31</v>
      </c>
    </row>
    <row r="3" spans="1:14">
      <c r="A3" s="263"/>
      <c r="B3" s="261"/>
      <c r="C3" s="261"/>
      <c r="D3" s="261"/>
      <c r="E3" s="261"/>
      <c r="F3" s="11" t="s">
        <v>33</v>
      </c>
      <c r="G3" s="11" t="s">
        <v>34</v>
      </c>
      <c r="H3" s="11" t="s">
        <v>33</v>
      </c>
      <c r="I3" s="11" t="s">
        <v>34</v>
      </c>
      <c r="J3" s="11" t="s">
        <v>33</v>
      </c>
      <c r="K3" s="11" t="s">
        <v>34</v>
      </c>
      <c r="L3" s="11" t="s">
        <v>33</v>
      </c>
      <c r="M3" s="11" t="s">
        <v>34</v>
      </c>
      <c r="N3" s="261"/>
    </row>
    <row r="4" spans="1:14">
      <c r="A4" s="107">
        <v>1</v>
      </c>
      <c r="B4" s="65" t="s">
        <v>303</v>
      </c>
      <c r="C4" s="66">
        <v>1650</v>
      </c>
      <c r="D4" s="67">
        <v>1</v>
      </c>
      <c r="E4" s="13" t="s">
        <v>16</v>
      </c>
      <c r="F4" s="22"/>
      <c r="G4" s="22"/>
      <c r="H4" s="22"/>
      <c r="I4" s="22"/>
      <c r="J4" s="22"/>
      <c r="K4" s="22"/>
      <c r="L4" s="22"/>
      <c r="M4" s="22"/>
      <c r="N4" s="56" t="s">
        <v>17</v>
      </c>
    </row>
    <row r="5" spans="1:14">
      <c r="A5" s="57"/>
      <c r="B5" s="15" t="s">
        <v>68</v>
      </c>
      <c r="C5" s="68"/>
      <c r="D5" s="16">
        <v>1</v>
      </c>
      <c r="E5" s="17" t="s">
        <v>304</v>
      </c>
      <c r="F5" s="24">
        <f t="shared" ref="F5:F6" si="0">H5+J5+L5</f>
        <v>231947</v>
      </c>
      <c r="G5" s="24">
        <f t="shared" ref="G5:G6" si="1">F5*D5</f>
        <v>231947</v>
      </c>
      <c r="H5" s="29">
        <f>I11</f>
        <v>0</v>
      </c>
      <c r="I5" s="87">
        <f>TRUNC(H5*$D5,0)</f>
        <v>0</v>
      </c>
      <c r="J5" s="29">
        <f>K11</f>
        <v>231947</v>
      </c>
      <c r="K5" s="87">
        <f>TRUNC(J5*$D5,0)</f>
        <v>231947</v>
      </c>
      <c r="L5" s="29">
        <f>M11</f>
        <v>0</v>
      </c>
      <c r="M5" s="87">
        <f>TRUNC(L5*$D5,0)</f>
        <v>0</v>
      </c>
      <c r="N5" s="52">
        <f>A9</f>
        <v>2</v>
      </c>
    </row>
    <row r="6" spans="1:14">
      <c r="A6" s="57"/>
      <c r="B6" s="15" t="s">
        <v>69</v>
      </c>
      <c r="C6" s="69" t="s">
        <v>305</v>
      </c>
      <c r="D6" s="16">
        <v>1</v>
      </c>
      <c r="E6" s="17" t="s">
        <v>304</v>
      </c>
      <c r="F6" s="24">
        <f t="shared" si="0"/>
        <v>55867</v>
      </c>
      <c r="G6" s="24">
        <f t="shared" si="1"/>
        <v>55867</v>
      </c>
      <c r="H6" s="29">
        <f>I17</f>
        <v>1145</v>
      </c>
      <c r="I6" s="87">
        <f>TRUNC(H6*$D6,0)</f>
        <v>1145</v>
      </c>
      <c r="J6" s="29">
        <f>K17</f>
        <v>53129</v>
      </c>
      <c r="K6" s="87">
        <f>TRUNC(J6*$D6,0)</f>
        <v>53129</v>
      </c>
      <c r="L6" s="29">
        <f>M17</f>
        <v>1593</v>
      </c>
      <c r="M6" s="87">
        <f>TRUNC(L6*$D6,0)</f>
        <v>1593</v>
      </c>
      <c r="N6" s="52">
        <f>A13</f>
        <v>3</v>
      </c>
    </row>
    <row r="7" spans="1:14">
      <c r="A7" s="58"/>
      <c r="B7" s="18" t="s">
        <v>306</v>
      </c>
      <c r="C7" s="19"/>
      <c r="D7" s="20"/>
      <c r="E7" s="20"/>
      <c r="F7" s="25"/>
      <c r="G7" s="25">
        <f>SUM(G5:G6)</f>
        <v>287814</v>
      </c>
      <c r="H7" s="30"/>
      <c r="I7" s="88">
        <f>SUM(I5:I6)</f>
        <v>1145</v>
      </c>
      <c r="J7" s="30"/>
      <c r="K7" s="88">
        <f>SUM(K5:K6)</f>
        <v>285076</v>
      </c>
      <c r="L7" s="30"/>
      <c r="M7" s="88">
        <f>SUM(M5:M6)</f>
        <v>1593</v>
      </c>
      <c r="N7" s="53"/>
    </row>
    <row r="8" spans="1:14">
      <c r="A8" s="59"/>
      <c r="B8" s="70"/>
      <c r="C8" s="70"/>
      <c r="D8" s="71"/>
      <c r="E8" s="71"/>
      <c r="F8" s="26"/>
      <c r="G8" s="26"/>
      <c r="H8" s="31"/>
      <c r="I8" s="89"/>
      <c r="J8" s="31"/>
      <c r="K8" s="89"/>
      <c r="L8" s="31"/>
      <c r="M8" s="89"/>
      <c r="N8" s="54"/>
    </row>
    <row r="9" spans="1:14">
      <c r="A9" s="107">
        <f>A4+1</f>
        <v>2</v>
      </c>
      <c r="B9" s="72" t="s">
        <v>307</v>
      </c>
      <c r="C9" s="66">
        <v>1650</v>
      </c>
      <c r="D9" s="67">
        <v>1</v>
      </c>
      <c r="E9" s="13" t="s">
        <v>16</v>
      </c>
      <c r="F9" s="22"/>
      <c r="G9" s="22"/>
      <c r="H9" s="83"/>
      <c r="I9" s="83"/>
      <c r="J9" s="83"/>
      <c r="K9" s="83"/>
      <c r="L9" s="83"/>
      <c r="M9" s="83"/>
      <c r="N9" s="55" t="s">
        <v>17</v>
      </c>
    </row>
    <row r="10" spans="1:14">
      <c r="A10" s="57"/>
      <c r="B10" s="73" t="s">
        <v>70</v>
      </c>
      <c r="C10" s="68"/>
      <c r="D10" s="16">
        <v>1.3480000000000001</v>
      </c>
      <c r="E10" s="17" t="s">
        <v>308</v>
      </c>
      <c r="F10" s="24">
        <f t="shared" ref="F10" si="2">H10+J10+L10</f>
        <v>172068</v>
      </c>
      <c r="G10" s="24">
        <f t="shared" ref="G10" si="3">F10*D10</f>
        <v>231947.66400000002</v>
      </c>
      <c r="H10" s="29"/>
      <c r="I10" s="87">
        <f>TRUNC(H10*$D10,0)</f>
        <v>0</v>
      </c>
      <c r="J10" s="29">
        <f>노임!$D$4</f>
        <v>172068</v>
      </c>
      <c r="K10" s="87">
        <f>TRUNC(J10*$D10,0)</f>
        <v>231947</v>
      </c>
      <c r="L10" s="29"/>
      <c r="M10" s="87">
        <f>TRUNC(L10*$D10,0)</f>
        <v>0</v>
      </c>
      <c r="N10" s="52"/>
    </row>
    <row r="11" spans="1:14">
      <c r="A11" s="58"/>
      <c r="B11" s="18" t="s">
        <v>309</v>
      </c>
      <c r="C11" s="19"/>
      <c r="D11" s="20"/>
      <c r="E11" s="20"/>
      <c r="F11" s="25"/>
      <c r="G11" s="25">
        <f>SUM(G10)</f>
        <v>231947.66400000002</v>
      </c>
      <c r="H11" s="30"/>
      <c r="I11" s="88">
        <f>SUM(I10:I10)</f>
        <v>0</v>
      </c>
      <c r="J11" s="30"/>
      <c r="K11" s="88">
        <f>SUM(K10:K10)</f>
        <v>231947</v>
      </c>
      <c r="L11" s="30"/>
      <c r="M11" s="88">
        <f>SUM(M10:M10)</f>
        <v>0</v>
      </c>
      <c r="N11" s="53"/>
    </row>
    <row r="12" spans="1:14">
      <c r="A12" s="59"/>
      <c r="B12" s="70"/>
      <c r="C12" s="70"/>
      <c r="D12" s="71"/>
      <c r="E12" s="71"/>
      <c r="F12" s="26"/>
      <c r="G12" s="26"/>
      <c r="H12" s="31"/>
      <c r="I12" s="89"/>
      <c r="J12" s="31"/>
      <c r="K12" s="89"/>
      <c r="L12" s="31"/>
      <c r="M12" s="89"/>
      <c r="N12" s="54"/>
    </row>
    <row r="13" spans="1:14">
      <c r="A13" s="107">
        <f>A9+1</f>
        <v>3</v>
      </c>
      <c r="B13" s="72" t="s">
        <v>310</v>
      </c>
      <c r="C13" s="66">
        <v>1650</v>
      </c>
      <c r="D13" s="67">
        <v>1</v>
      </c>
      <c r="E13" s="13" t="s">
        <v>16</v>
      </c>
      <c r="F13" s="22"/>
      <c r="G13" s="22"/>
      <c r="H13" s="83"/>
      <c r="I13" s="83"/>
      <c r="J13" s="83"/>
      <c r="K13" s="83"/>
      <c r="L13" s="83"/>
      <c r="M13" s="83"/>
      <c r="N13" s="55" t="s">
        <v>17</v>
      </c>
    </row>
    <row r="14" spans="1:14">
      <c r="A14" s="57"/>
      <c r="B14" s="73" t="s">
        <v>71</v>
      </c>
      <c r="C14" s="68"/>
      <c r="D14" s="16">
        <v>0.20200000000000001</v>
      </c>
      <c r="E14" s="17" t="s">
        <v>311</v>
      </c>
      <c r="F14" s="24">
        <f t="shared" ref="F14:F16" si="4">H14+J14+L14</f>
        <v>263017</v>
      </c>
      <c r="G14" s="24">
        <f t="shared" ref="G14:G16" si="5">F14*D14</f>
        <v>53129.434000000001</v>
      </c>
      <c r="H14" s="29"/>
      <c r="I14" s="87">
        <f t="shared" ref="I14:K15" si="6">TRUNC(H14*$D14,0)</f>
        <v>0</v>
      </c>
      <c r="J14" s="29">
        <f>노임!$D$6</f>
        <v>263017</v>
      </c>
      <c r="K14" s="87">
        <f t="shared" si="6"/>
        <v>53129</v>
      </c>
      <c r="L14" s="29"/>
      <c r="M14" s="87">
        <f t="shared" ref="M14" si="7">TRUNC(L14*$D14,0)</f>
        <v>0</v>
      </c>
      <c r="N14" s="52"/>
    </row>
    <row r="15" spans="1:14">
      <c r="A15" s="57"/>
      <c r="B15" s="73" t="s">
        <v>72</v>
      </c>
      <c r="C15" s="69" t="s">
        <v>312</v>
      </c>
      <c r="D15" s="16">
        <v>3.37</v>
      </c>
      <c r="E15" s="17" t="s">
        <v>313</v>
      </c>
      <c r="F15" s="24">
        <f t="shared" si="4"/>
        <v>340</v>
      </c>
      <c r="G15" s="24">
        <f t="shared" si="5"/>
        <v>1145.8</v>
      </c>
      <c r="H15" s="29">
        <f>자재!$D$4</f>
        <v>340</v>
      </c>
      <c r="I15" s="87">
        <f t="shared" si="6"/>
        <v>1145</v>
      </c>
      <c r="J15" s="29"/>
      <c r="K15" s="87">
        <f t="shared" si="6"/>
        <v>0</v>
      </c>
      <c r="L15" s="29"/>
      <c r="M15" s="87">
        <f t="shared" ref="M15" si="8">TRUNC(L15*$D15,0)</f>
        <v>0</v>
      </c>
      <c r="N15" s="52"/>
    </row>
    <row r="16" spans="1:14">
      <c r="A16" s="57"/>
      <c r="B16" s="73" t="s">
        <v>73</v>
      </c>
      <c r="C16" s="69" t="s">
        <v>314</v>
      </c>
      <c r="D16" s="21">
        <v>0.03</v>
      </c>
      <c r="E16" s="17"/>
      <c r="F16" s="24">
        <f t="shared" si="4"/>
        <v>53129</v>
      </c>
      <c r="G16" s="24">
        <f t="shared" si="5"/>
        <v>1593.87</v>
      </c>
      <c r="H16" s="29"/>
      <c r="I16" s="87">
        <f t="shared" ref="I16:K16" si="9">TRUNC(H16*$E16,0)</f>
        <v>0</v>
      </c>
      <c r="J16" s="29"/>
      <c r="K16" s="87">
        <f t="shared" si="9"/>
        <v>0</v>
      </c>
      <c r="L16" s="29">
        <f>K14</f>
        <v>53129</v>
      </c>
      <c r="M16" s="87">
        <f>TRUNC(L16*$D16,0)</f>
        <v>1593</v>
      </c>
      <c r="N16" s="52"/>
    </row>
    <row r="17" spans="1:14">
      <c r="A17" s="58"/>
      <c r="B17" s="18" t="s">
        <v>306</v>
      </c>
      <c r="C17" s="19"/>
      <c r="D17" s="20"/>
      <c r="E17" s="20"/>
      <c r="F17" s="25"/>
      <c r="G17" s="25">
        <f>SUM(G14:G16)</f>
        <v>55869.104000000007</v>
      </c>
      <c r="H17" s="30"/>
      <c r="I17" s="88">
        <f>SUM(I14:I16)</f>
        <v>1145</v>
      </c>
      <c r="J17" s="30"/>
      <c r="K17" s="88">
        <f>SUM(K14:K16)</f>
        <v>53129</v>
      </c>
      <c r="L17" s="30"/>
      <c r="M17" s="88">
        <f>SUM(M14:M16)</f>
        <v>1593</v>
      </c>
      <c r="N17" s="53"/>
    </row>
    <row r="18" spans="1:14">
      <c r="A18" s="59"/>
      <c r="B18" s="70"/>
      <c r="C18" s="70"/>
      <c r="D18" s="71"/>
      <c r="E18" s="71"/>
      <c r="F18" s="26"/>
      <c r="G18" s="26"/>
      <c r="H18" s="31"/>
      <c r="I18" s="89"/>
      <c r="J18" s="31"/>
      <c r="K18" s="89"/>
      <c r="L18" s="31"/>
      <c r="M18" s="89"/>
      <c r="N18" s="54"/>
    </row>
    <row r="19" spans="1:14">
      <c r="A19" s="107">
        <f>A13+1</f>
        <v>4</v>
      </c>
      <c r="B19" s="72" t="s">
        <v>315</v>
      </c>
      <c r="C19" s="66">
        <v>1650</v>
      </c>
      <c r="D19" s="67">
        <v>1</v>
      </c>
      <c r="E19" s="13" t="s">
        <v>16</v>
      </c>
      <c r="F19" s="22"/>
      <c r="G19" s="22"/>
      <c r="H19" s="83"/>
      <c r="I19" s="83"/>
      <c r="J19" s="83"/>
      <c r="K19" s="83"/>
      <c r="L19" s="83"/>
      <c r="M19" s="83"/>
      <c r="N19" s="55" t="s">
        <v>17</v>
      </c>
    </row>
    <row r="20" spans="1:14">
      <c r="A20" s="57"/>
      <c r="B20" s="15" t="s">
        <v>74</v>
      </c>
      <c r="C20" s="74">
        <v>1650</v>
      </c>
      <c r="D20" s="16">
        <v>1</v>
      </c>
      <c r="E20" s="17" t="s">
        <v>316</v>
      </c>
      <c r="F20" s="24">
        <f t="shared" ref="F20:F23" si="10">H20+J20+L20</f>
        <v>2076866</v>
      </c>
      <c r="G20" s="24">
        <f t="shared" ref="G20:G23" si="11">F20*D20</f>
        <v>2076866</v>
      </c>
      <c r="H20" s="29">
        <v>0</v>
      </c>
      <c r="I20" s="87">
        <f t="shared" ref="I20" si="12">TRUNC(H20*$D20,0)</f>
        <v>0</v>
      </c>
      <c r="J20" s="29">
        <f>K30</f>
        <v>1909169</v>
      </c>
      <c r="K20" s="87">
        <f t="shared" ref="K20" si="13">TRUNC(J20*$D20,0)</f>
        <v>1909169</v>
      </c>
      <c r="L20" s="29">
        <f>M30</f>
        <v>167697</v>
      </c>
      <c r="M20" s="87">
        <f t="shared" ref="M20" si="14">TRUNC(L20*$D20,0)</f>
        <v>167697</v>
      </c>
      <c r="N20" s="52">
        <f>A26</f>
        <v>5</v>
      </c>
    </row>
    <row r="21" spans="1:14">
      <c r="A21" s="57"/>
      <c r="B21" s="15" t="s">
        <v>75</v>
      </c>
      <c r="C21" s="74">
        <v>1650</v>
      </c>
      <c r="D21" s="16">
        <v>1</v>
      </c>
      <c r="E21" s="17" t="s">
        <v>316</v>
      </c>
      <c r="F21" s="24">
        <f t="shared" si="10"/>
        <v>3698059</v>
      </c>
      <c r="G21" s="24">
        <f t="shared" si="11"/>
        <v>3698059</v>
      </c>
      <c r="H21" s="29">
        <f>I37</f>
        <v>192864</v>
      </c>
      <c r="I21" s="87">
        <f t="shared" ref="I21" si="15">TRUNC(H21*$D21,0)</f>
        <v>192864</v>
      </c>
      <c r="J21" s="29">
        <f>K37</f>
        <v>3483668</v>
      </c>
      <c r="K21" s="87">
        <f t="shared" ref="K21" si="16">TRUNC(J21*$D21,0)</f>
        <v>3483668</v>
      </c>
      <c r="L21" s="29">
        <f>M37</f>
        <v>21527</v>
      </c>
      <c r="M21" s="87">
        <f t="shared" ref="M21" si="17">TRUNC(L21*$D21,0)</f>
        <v>21527</v>
      </c>
      <c r="N21" s="52">
        <f>A32</f>
        <v>6</v>
      </c>
    </row>
    <row r="22" spans="1:14">
      <c r="A22" s="57"/>
      <c r="B22" s="75" t="s">
        <v>76</v>
      </c>
      <c r="C22" s="74">
        <v>1650</v>
      </c>
      <c r="D22" s="16">
        <v>1</v>
      </c>
      <c r="E22" s="17" t="s">
        <v>316</v>
      </c>
      <c r="F22" s="24">
        <f t="shared" si="10"/>
        <v>407989</v>
      </c>
      <c r="G22" s="24">
        <f t="shared" si="11"/>
        <v>407989</v>
      </c>
      <c r="H22" s="29">
        <f>I46</f>
        <v>75949</v>
      </c>
      <c r="I22" s="87">
        <f t="shared" ref="I22" si="18">TRUNC(H22*$D22,0)</f>
        <v>75949</v>
      </c>
      <c r="J22" s="29">
        <f>K46</f>
        <v>332040</v>
      </c>
      <c r="K22" s="87">
        <f t="shared" ref="K22" si="19">TRUNC(J22*$D22,0)</f>
        <v>332040</v>
      </c>
      <c r="L22" s="29">
        <v>0</v>
      </c>
      <c r="M22" s="87">
        <f t="shared" ref="M22" si="20">TRUNC(L22*$D22,0)</f>
        <v>0</v>
      </c>
      <c r="N22" s="52">
        <f>A39</f>
        <v>7</v>
      </c>
    </row>
    <row r="23" spans="1:14">
      <c r="A23" s="57"/>
      <c r="B23" s="73" t="s">
        <v>317</v>
      </c>
      <c r="C23" s="74">
        <v>1650</v>
      </c>
      <c r="D23" s="16">
        <v>1</v>
      </c>
      <c r="E23" s="17" t="s">
        <v>316</v>
      </c>
      <c r="F23" s="24">
        <f t="shared" si="10"/>
        <v>25500000</v>
      </c>
      <c r="G23" s="24">
        <f t="shared" si="11"/>
        <v>25500000</v>
      </c>
      <c r="H23" s="29">
        <f>자재견적서!AR18</f>
        <v>25500000</v>
      </c>
      <c r="I23" s="87">
        <f t="shared" ref="I23" si="21">TRUNC(H23*$D23,0)</f>
        <v>25500000</v>
      </c>
      <c r="J23" s="29"/>
      <c r="K23" s="87">
        <f t="shared" ref="K23" si="22">TRUNC(J23*$D23,0)</f>
        <v>0</v>
      </c>
      <c r="L23" s="29"/>
      <c r="M23" s="87">
        <f t="shared" ref="M23" si="23">TRUNC(L23*$D23,0)</f>
        <v>0</v>
      </c>
      <c r="N23" s="52"/>
    </row>
    <row r="24" spans="1:14">
      <c r="A24" s="58"/>
      <c r="B24" s="18" t="s">
        <v>306</v>
      </c>
      <c r="C24" s="19"/>
      <c r="D24" s="20"/>
      <c r="E24" s="20"/>
      <c r="F24" s="25"/>
      <c r="G24" s="25">
        <f>SUM(G20:G23)</f>
        <v>31682914</v>
      </c>
      <c r="H24" s="30"/>
      <c r="I24" s="88">
        <f>SUM(I20:I23)</f>
        <v>25768813</v>
      </c>
      <c r="J24" s="30"/>
      <c r="K24" s="88">
        <f>SUM(K20:K23)</f>
        <v>5724877</v>
      </c>
      <c r="L24" s="30"/>
      <c r="M24" s="88">
        <f>SUM(M20:M23)</f>
        <v>189224</v>
      </c>
      <c r="N24" s="53"/>
    </row>
    <row r="25" spans="1:14">
      <c r="A25" s="59"/>
      <c r="B25" s="70"/>
      <c r="C25" s="70"/>
      <c r="D25" s="71"/>
      <c r="E25" s="71"/>
      <c r="F25" s="26"/>
      <c r="G25" s="26"/>
      <c r="H25" s="31"/>
      <c r="I25" s="89"/>
      <c r="J25" s="31"/>
      <c r="K25" s="89"/>
      <c r="L25" s="31"/>
      <c r="M25" s="89"/>
      <c r="N25" s="54"/>
    </row>
    <row r="26" spans="1:14">
      <c r="A26" s="107">
        <f>A19+1</f>
        <v>5</v>
      </c>
      <c r="B26" s="72" t="s">
        <v>318</v>
      </c>
      <c r="C26" s="66">
        <v>1650</v>
      </c>
      <c r="D26" s="67">
        <v>1</v>
      </c>
      <c r="E26" s="13" t="s">
        <v>16</v>
      </c>
      <c r="F26" s="22"/>
      <c r="G26" s="22"/>
      <c r="H26" s="83"/>
      <c r="I26" s="83"/>
      <c r="J26" s="83"/>
      <c r="K26" s="83"/>
      <c r="L26" s="83"/>
      <c r="M26" s="83"/>
      <c r="N26" s="55" t="s">
        <v>17</v>
      </c>
    </row>
    <row r="27" spans="1:14">
      <c r="A27" s="57"/>
      <c r="B27" s="73" t="s">
        <v>77</v>
      </c>
      <c r="C27" s="69"/>
      <c r="D27" s="16">
        <v>4.82</v>
      </c>
      <c r="E27" s="17" t="s">
        <v>319</v>
      </c>
      <c r="F27" s="24">
        <f t="shared" ref="F27:F29" si="24">H27+J27+L27</f>
        <v>262580</v>
      </c>
      <c r="G27" s="24">
        <f t="shared" ref="G27:G29" si="25">F27*D27</f>
        <v>1265635.6000000001</v>
      </c>
      <c r="H27" s="29"/>
      <c r="I27" s="87">
        <f t="shared" ref="I27:I29" si="26">TRUNC(H27*$D27,0)</f>
        <v>0</v>
      </c>
      <c r="J27" s="29">
        <f>노임!$D$8</f>
        <v>262580</v>
      </c>
      <c r="K27" s="87">
        <f t="shared" ref="K27:K29" si="27">TRUNC(J27*$D27,0)</f>
        <v>1265635</v>
      </c>
      <c r="L27" s="29"/>
      <c r="M27" s="87">
        <f t="shared" ref="M27:M29" si="28">TRUNC(L27*$D27,0)</f>
        <v>0</v>
      </c>
      <c r="N27" s="52"/>
    </row>
    <row r="28" spans="1:14">
      <c r="A28" s="57"/>
      <c r="B28" s="73" t="s">
        <v>70</v>
      </c>
      <c r="C28" s="69"/>
      <c r="D28" s="16">
        <v>3.74</v>
      </c>
      <c r="E28" s="17" t="s">
        <v>319</v>
      </c>
      <c r="F28" s="24">
        <f t="shared" si="24"/>
        <v>172068</v>
      </c>
      <c r="G28" s="24">
        <f t="shared" si="25"/>
        <v>643534.32000000007</v>
      </c>
      <c r="H28" s="29"/>
      <c r="I28" s="87">
        <f t="shared" si="26"/>
        <v>0</v>
      </c>
      <c r="J28" s="29">
        <f>노임!$D$4</f>
        <v>172068</v>
      </c>
      <c r="K28" s="87">
        <f t="shared" si="27"/>
        <v>643534</v>
      </c>
      <c r="L28" s="29"/>
      <c r="M28" s="87">
        <f t="shared" si="28"/>
        <v>0</v>
      </c>
      <c r="N28" s="52"/>
    </row>
    <row r="29" spans="1:14">
      <c r="A29" s="57"/>
      <c r="B29" s="73" t="s">
        <v>320</v>
      </c>
      <c r="C29" s="76">
        <v>15</v>
      </c>
      <c r="D29" s="16">
        <v>1.69</v>
      </c>
      <c r="E29" s="17" t="s">
        <v>321</v>
      </c>
      <c r="F29" s="24">
        <f t="shared" si="24"/>
        <v>99229</v>
      </c>
      <c r="G29" s="24">
        <f t="shared" si="25"/>
        <v>167697.00999999998</v>
      </c>
      <c r="H29" s="29"/>
      <c r="I29" s="87">
        <f t="shared" si="26"/>
        <v>0</v>
      </c>
      <c r="J29" s="29"/>
      <c r="K29" s="87">
        <f t="shared" si="27"/>
        <v>0</v>
      </c>
      <c r="L29" s="29">
        <f>중기사용료목록!$H$5</f>
        <v>99229</v>
      </c>
      <c r="M29" s="87">
        <f t="shared" si="28"/>
        <v>167697</v>
      </c>
      <c r="N29" s="52"/>
    </row>
    <row r="30" spans="1:14">
      <c r="A30" s="58"/>
      <c r="B30" s="18" t="s">
        <v>306</v>
      </c>
      <c r="C30" s="19"/>
      <c r="D30" s="20"/>
      <c r="E30" s="20"/>
      <c r="F30" s="25"/>
      <c r="G30" s="25">
        <f>SUM(G27:G29)</f>
        <v>2076866.9300000002</v>
      </c>
      <c r="H30" s="30"/>
      <c r="I30" s="88">
        <f>SUM(I27:I29)</f>
        <v>0</v>
      </c>
      <c r="J30" s="30"/>
      <c r="K30" s="88">
        <f>SUM(K27:K29)</f>
        <v>1909169</v>
      </c>
      <c r="L30" s="30"/>
      <c r="M30" s="88">
        <f>SUM(M27:M29)</f>
        <v>167697</v>
      </c>
      <c r="N30" s="53"/>
    </row>
    <row r="31" spans="1:14">
      <c r="A31" s="59"/>
      <c r="B31" s="70"/>
      <c r="C31" s="70"/>
      <c r="D31" s="71"/>
      <c r="E31" s="71"/>
      <c r="F31" s="26"/>
      <c r="G31" s="26"/>
      <c r="H31" s="31"/>
      <c r="I31" s="89"/>
      <c r="J31" s="31"/>
      <c r="K31" s="89"/>
      <c r="L31" s="31"/>
      <c r="M31" s="89"/>
      <c r="N31" s="54"/>
    </row>
    <row r="32" spans="1:14">
      <c r="A32" s="107">
        <f>A26+1</f>
        <v>6</v>
      </c>
      <c r="B32" s="72" t="s">
        <v>322</v>
      </c>
      <c r="C32" s="66">
        <v>1650</v>
      </c>
      <c r="D32" s="67">
        <v>1</v>
      </c>
      <c r="E32" s="13" t="s">
        <v>16</v>
      </c>
      <c r="F32" s="22"/>
      <c r="G32" s="22"/>
      <c r="H32" s="83"/>
      <c r="I32" s="83"/>
      <c r="J32" s="83"/>
      <c r="K32" s="83"/>
      <c r="L32" s="83"/>
      <c r="M32" s="83"/>
      <c r="N32" s="55" t="s">
        <v>17</v>
      </c>
    </row>
    <row r="33" spans="1:14">
      <c r="A33" s="57"/>
      <c r="B33" s="73" t="s">
        <v>78</v>
      </c>
      <c r="C33" s="69"/>
      <c r="D33" s="16">
        <v>12.33</v>
      </c>
      <c r="E33" s="17" t="s">
        <v>319</v>
      </c>
      <c r="F33" s="24">
        <f t="shared" ref="F33:F36" si="29">H33+J33+L33</f>
        <v>282536</v>
      </c>
      <c r="G33" s="24">
        <f t="shared" ref="G33:G36" si="30">F33*D33</f>
        <v>3483668.88</v>
      </c>
      <c r="H33" s="29"/>
      <c r="I33" s="87">
        <f t="shared" ref="I33:I36" si="31">TRUNC(H33*$D33,0)</f>
        <v>0</v>
      </c>
      <c r="J33" s="29">
        <f>노임!$D$5</f>
        <v>282536</v>
      </c>
      <c r="K33" s="87">
        <f t="shared" ref="K33:K36" si="32">TRUNC(J33*$D33,0)</f>
        <v>3483668</v>
      </c>
      <c r="L33" s="29"/>
      <c r="M33" s="87">
        <f t="shared" ref="M33:M36" si="33">TRUNC(L33*$D33,0)</f>
        <v>0</v>
      </c>
      <c r="N33" s="52"/>
    </row>
    <row r="34" spans="1:14">
      <c r="A34" s="57"/>
      <c r="B34" s="73" t="s">
        <v>79</v>
      </c>
      <c r="C34" s="69"/>
      <c r="D34" s="16">
        <v>16.739999999999998</v>
      </c>
      <c r="E34" s="17" t="s">
        <v>321</v>
      </c>
      <c r="F34" s="24">
        <f t="shared" si="29"/>
        <v>92</v>
      </c>
      <c r="G34" s="24">
        <f t="shared" si="30"/>
        <v>1540.08</v>
      </c>
      <c r="H34" s="29"/>
      <c r="I34" s="87">
        <f t="shared" si="31"/>
        <v>0</v>
      </c>
      <c r="J34" s="29"/>
      <c r="K34" s="87">
        <f t="shared" si="32"/>
        <v>0</v>
      </c>
      <c r="L34" s="29">
        <f>중기사용료목록!$H$8</f>
        <v>92</v>
      </c>
      <c r="M34" s="87">
        <f t="shared" si="33"/>
        <v>1540</v>
      </c>
      <c r="N34" s="52"/>
    </row>
    <row r="35" spans="1:14">
      <c r="A35" s="57"/>
      <c r="B35" s="73" t="s">
        <v>80</v>
      </c>
      <c r="C35" s="76"/>
      <c r="D35" s="16">
        <v>33.479999999999997</v>
      </c>
      <c r="E35" s="17" t="s">
        <v>321</v>
      </c>
      <c r="F35" s="24">
        <f t="shared" si="29"/>
        <v>597</v>
      </c>
      <c r="G35" s="24">
        <f t="shared" si="30"/>
        <v>19987.559999999998</v>
      </c>
      <c r="H35" s="29"/>
      <c r="I35" s="87">
        <f t="shared" si="31"/>
        <v>0</v>
      </c>
      <c r="J35" s="29"/>
      <c r="K35" s="87">
        <f t="shared" si="32"/>
        <v>0</v>
      </c>
      <c r="L35" s="29">
        <f>중기사용료목록!$H$9</f>
        <v>597</v>
      </c>
      <c r="M35" s="87">
        <f t="shared" si="33"/>
        <v>19987</v>
      </c>
      <c r="N35" s="52"/>
    </row>
    <row r="36" spans="1:14">
      <c r="A36" s="57"/>
      <c r="B36" s="73" t="s">
        <v>81</v>
      </c>
      <c r="C36" s="76"/>
      <c r="D36" s="16">
        <v>39.36</v>
      </c>
      <c r="E36" s="17" t="s">
        <v>323</v>
      </c>
      <c r="F36" s="24">
        <f t="shared" si="29"/>
        <v>4900</v>
      </c>
      <c r="G36" s="24">
        <f t="shared" si="30"/>
        <v>192864</v>
      </c>
      <c r="H36" s="29">
        <f>자재!$D$3</f>
        <v>4900</v>
      </c>
      <c r="I36" s="87">
        <f t="shared" si="31"/>
        <v>192864</v>
      </c>
      <c r="J36" s="29"/>
      <c r="K36" s="87">
        <f t="shared" si="32"/>
        <v>0</v>
      </c>
      <c r="L36" s="29"/>
      <c r="M36" s="87">
        <f t="shared" si="33"/>
        <v>0</v>
      </c>
      <c r="N36" s="52"/>
    </row>
    <row r="37" spans="1:14">
      <c r="A37" s="58"/>
      <c r="B37" s="18" t="s">
        <v>306</v>
      </c>
      <c r="C37" s="19"/>
      <c r="D37" s="20"/>
      <c r="E37" s="20"/>
      <c r="F37" s="25"/>
      <c r="G37" s="25">
        <f>SUM(G33:G36)</f>
        <v>3698060.52</v>
      </c>
      <c r="H37" s="30"/>
      <c r="I37" s="88">
        <f>SUM(I33:I36)</f>
        <v>192864</v>
      </c>
      <c r="J37" s="30"/>
      <c r="K37" s="88">
        <f>SUM(K33:K36)</f>
        <v>3483668</v>
      </c>
      <c r="L37" s="30"/>
      <c r="M37" s="88">
        <f>SUM(M33:M36)</f>
        <v>21527</v>
      </c>
      <c r="N37" s="53"/>
    </row>
    <row r="38" spans="1:14">
      <c r="A38" s="59"/>
      <c r="B38" s="70"/>
      <c r="C38" s="70"/>
      <c r="D38" s="71"/>
      <c r="E38" s="71"/>
      <c r="F38" s="26"/>
      <c r="G38" s="26"/>
      <c r="H38" s="31"/>
      <c r="I38" s="89"/>
      <c r="J38" s="31"/>
      <c r="K38" s="89"/>
      <c r="L38" s="31"/>
      <c r="M38" s="89"/>
      <c r="N38" s="54"/>
    </row>
    <row r="39" spans="1:14">
      <c r="A39" s="107">
        <f>A32+1</f>
        <v>7</v>
      </c>
      <c r="B39" s="72" t="s">
        <v>324</v>
      </c>
      <c r="C39" s="66">
        <v>1650</v>
      </c>
      <c r="D39" s="67">
        <v>1</v>
      </c>
      <c r="E39" s="13" t="s">
        <v>16</v>
      </c>
      <c r="F39" s="22"/>
      <c r="G39" s="22"/>
      <c r="H39" s="83"/>
      <c r="I39" s="83"/>
      <c r="J39" s="83"/>
      <c r="K39" s="83"/>
      <c r="L39" s="83"/>
      <c r="M39" s="83"/>
      <c r="N39" s="55" t="s">
        <v>17</v>
      </c>
    </row>
    <row r="40" spans="1:14">
      <c r="A40" s="57"/>
      <c r="B40" s="73" t="s">
        <v>71</v>
      </c>
      <c r="C40" s="69"/>
      <c r="D40" s="16">
        <v>1.04</v>
      </c>
      <c r="E40" s="17" t="s">
        <v>319</v>
      </c>
      <c r="F40" s="24">
        <f t="shared" ref="F40:F45" si="34">H40+J40+L40</f>
        <v>263017</v>
      </c>
      <c r="G40" s="24">
        <f t="shared" ref="G40:G45" si="35">F40*D40</f>
        <v>273537.68</v>
      </c>
      <c r="H40" s="29"/>
      <c r="I40" s="87">
        <f t="shared" ref="I40:I45" si="36">TRUNC(H40*$D40,0)</f>
        <v>0</v>
      </c>
      <c r="J40" s="29">
        <f>노임!$D$6</f>
        <v>263017</v>
      </c>
      <c r="K40" s="87">
        <f t="shared" ref="K40:K45" si="37">TRUNC(J40*$D40,0)</f>
        <v>273537</v>
      </c>
      <c r="L40" s="29"/>
      <c r="M40" s="87">
        <f t="shared" ref="M40:M45" si="38">TRUNC(L40*$D40,0)</f>
        <v>0</v>
      </c>
      <c r="N40" s="52"/>
    </row>
    <row r="41" spans="1:14">
      <c r="A41" s="57"/>
      <c r="B41" s="73" t="s">
        <v>70</v>
      </c>
      <c r="C41" s="69"/>
      <c r="D41" s="16">
        <v>0.34</v>
      </c>
      <c r="E41" s="17" t="s">
        <v>319</v>
      </c>
      <c r="F41" s="24">
        <f t="shared" si="34"/>
        <v>172068</v>
      </c>
      <c r="G41" s="24">
        <f t="shared" si="35"/>
        <v>58503.12</v>
      </c>
      <c r="H41" s="29"/>
      <c r="I41" s="87">
        <f t="shared" si="36"/>
        <v>0</v>
      </c>
      <c r="J41" s="29">
        <f>노임!$D$4</f>
        <v>172068</v>
      </c>
      <c r="K41" s="87">
        <f t="shared" si="37"/>
        <v>58503</v>
      </c>
      <c r="L41" s="29"/>
      <c r="M41" s="87">
        <f t="shared" si="38"/>
        <v>0</v>
      </c>
      <c r="N41" s="52"/>
    </row>
    <row r="42" spans="1:14">
      <c r="A42" s="57"/>
      <c r="B42" s="73" t="s">
        <v>82</v>
      </c>
      <c r="C42" s="76" t="s">
        <v>325</v>
      </c>
      <c r="D42" s="16">
        <v>1.3</v>
      </c>
      <c r="E42" s="17" t="s">
        <v>326</v>
      </c>
      <c r="F42" s="24">
        <f t="shared" si="34"/>
        <v>20746.666666666668</v>
      </c>
      <c r="G42" s="24">
        <f t="shared" si="35"/>
        <v>26970.666666666668</v>
      </c>
      <c r="H42" s="29">
        <f>자재!$D$5</f>
        <v>20746.666666666668</v>
      </c>
      <c r="I42" s="87">
        <f t="shared" si="36"/>
        <v>26970</v>
      </c>
      <c r="J42" s="29"/>
      <c r="K42" s="87">
        <f t="shared" si="37"/>
        <v>0</v>
      </c>
      <c r="L42" s="29"/>
      <c r="M42" s="87">
        <f t="shared" si="38"/>
        <v>0</v>
      </c>
      <c r="N42" s="52"/>
    </row>
    <row r="43" spans="1:14">
      <c r="A43" s="57"/>
      <c r="B43" s="73" t="s">
        <v>83</v>
      </c>
      <c r="C43" s="76" t="s">
        <v>327</v>
      </c>
      <c r="D43" s="16">
        <v>11.58</v>
      </c>
      <c r="E43" s="17" t="s">
        <v>328</v>
      </c>
      <c r="F43" s="24">
        <f t="shared" si="34"/>
        <v>2800</v>
      </c>
      <c r="G43" s="24">
        <f t="shared" si="35"/>
        <v>32424</v>
      </c>
      <c r="H43" s="29">
        <f>자재!$D$6</f>
        <v>2800</v>
      </c>
      <c r="I43" s="87">
        <f t="shared" si="36"/>
        <v>32424</v>
      </c>
      <c r="J43" s="29"/>
      <c r="K43" s="87">
        <f t="shared" si="37"/>
        <v>0</v>
      </c>
      <c r="L43" s="29"/>
      <c r="M43" s="87">
        <f t="shared" si="38"/>
        <v>0</v>
      </c>
      <c r="N43" s="52"/>
    </row>
    <row r="44" spans="1:14">
      <c r="A44" s="57"/>
      <c r="B44" s="73" t="s">
        <v>84</v>
      </c>
      <c r="C44" s="76" t="s">
        <v>329</v>
      </c>
      <c r="D44" s="16">
        <v>10.94</v>
      </c>
      <c r="E44" s="17" t="s">
        <v>330</v>
      </c>
      <c r="F44" s="24">
        <f t="shared" si="34"/>
        <v>773.33333333333337</v>
      </c>
      <c r="G44" s="24">
        <f t="shared" si="35"/>
        <v>8460.2666666666664</v>
      </c>
      <c r="H44" s="29">
        <f>자재!$D$7</f>
        <v>773.33333333333337</v>
      </c>
      <c r="I44" s="87">
        <f t="shared" si="36"/>
        <v>8460</v>
      </c>
      <c r="J44" s="29"/>
      <c r="K44" s="87">
        <f t="shared" si="37"/>
        <v>0</v>
      </c>
      <c r="L44" s="29"/>
      <c r="M44" s="87">
        <f t="shared" si="38"/>
        <v>0</v>
      </c>
      <c r="N44" s="52"/>
    </row>
    <row r="45" spans="1:14">
      <c r="A45" s="57"/>
      <c r="B45" s="73" t="s">
        <v>85</v>
      </c>
      <c r="C45" s="77" t="s">
        <v>331</v>
      </c>
      <c r="D45" s="16">
        <v>10.94</v>
      </c>
      <c r="E45" s="17" t="s">
        <v>330</v>
      </c>
      <c r="F45" s="24">
        <f t="shared" si="34"/>
        <v>740</v>
      </c>
      <c r="G45" s="24">
        <f t="shared" si="35"/>
        <v>8095.5999999999995</v>
      </c>
      <c r="H45" s="29">
        <f>자재!$D$8</f>
        <v>740</v>
      </c>
      <c r="I45" s="87">
        <f t="shared" si="36"/>
        <v>8095</v>
      </c>
      <c r="J45" s="29"/>
      <c r="K45" s="87">
        <f t="shared" si="37"/>
        <v>0</v>
      </c>
      <c r="L45" s="29"/>
      <c r="M45" s="87">
        <f t="shared" si="38"/>
        <v>0</v>
      </c>
      <c r="N45" s="52"/>
    </row>
    <row r="46" spans="1:14">
      <c r="A46" s="58"/>
      <c r="B46" s="18" t="s">
        <v>306</v>
      </c>
      <c r="C46" s="19"/>
      <c r="D46" s="20"/>
      <c r="E46" s="20"/>
      <c r="F46" s="25"/>
      <c r="G46" s="25">
        <f>SUM(G40:G45)</f>
        <v>407991.33333333331</v>
      </c>
      <c r="H46" s="30"/>
      <c r="I46" s="88">
        <f>SUM(I40:I45)</f>
        <v>75949</v>
      </c>
      <c r="J46" s="30"/>
      <c r="K46" s="88">
        <f>SUM(K40:K45)</f>
        <v>332040</v>
      </c>
      <c r="L46" s="30"/>
      <c r="M46" s="88">
        <f>SUM(M40:M41)</f>
        <v>0</v>
      </c>
      <c r="N46" s="53"/>
    </row>
    <row r="47" spans="1:14">
      <c r="A47" s="59"/>
      <c r="B47" s="70"/>
      <c r="C47" s="70"/>
      <c r="D47" s="71"/>
      <c r="E47" s="71"/>
      <c r="F47" s="26"/>
      <c r="G47" s="26"/>
      <c r="H47" s="31"/>
      <c r="I47" s="89"/>
      <c r="J47" s="31"/>
      <c r="K47" s="89"/>
      <c r="L47" s="31"/>
      <c r="M47" s="89"/>
      <c r="N47" s="54"/>
    </row>
    <row r="48" spans="1:14">
      <c r="A48" s="107">
        <f>A39+1</f>
        <v>8</v>
      </c>
      <c r="B48" s="72" t="s">
        <v>332</v>
      </c>
      <c r="C48" s="78">
        <v>1200</v>
      </c>
      <c r="D48" s="67">
        <v>1</v>
      </c>
      <c r="E48" s="13" t="s">
        <v>16</v>
      </c>
      <c r="F48" s="22"/>
      <c r="G48" s="22"/>
      <c r="H48" s="83"/>
      <c r="I48" s="83"/>
      <c r="J48" s="83"/>
      <c r="K48" s="83"/>
      <c r="L48" s="83"/>
      <c r="M48" s="83"/>
      <c r="N48" s="55" t="s">
        <v>17</v>
      </c>
    </row>
    <row r="49" spans="1:14">
      <c r="A49" s="57"/>
      <c r="B49" s="15" t="s">
        <v>86</v>
      </c>
      <c r="C49" s="79">
        <v>1200</v>
      </c>
      <c r="D49" s="16">
        <v>1</v>
      </c>
      <c r="E49" s="17" t="s">
        <v>304</v>
      </c>
      <c r="F49" s="24">
        <f t="shared" ref="F49:F51" si="39">H49+J49+L49</f>
        <v>817320</v>
      </c>
      <c r="G49" s="24">
        <f t="shared" ref="G49:G51" si="40">F49*D49</f>
        <v>817320</v>
      </c>
      <c r="H49" s="29">
        <v>0</v>
      </c>
      <c r="I49" s="87">
        <f t="shared" ref="I49:I51" si="41">TRUNC(H49*$D49,0)</f>
        <v>0</v>
      </c>
      <c r="J49" s="29">
        <f>K58</f>
        <v>606955</v>
      </c>
      <c r="K49" s="87">
        <f t="shared" ref="K49:K51" si="42">TRUNC(J49*$D49,0)</f>
        <v>606955</v>
      </c>
      <c r="L49" s="29">
        <f>M58</f>
        <v>210365</v>
      </c>
      <c r="M49" s="87">
        <f t="shared" ref="M49:M51" si="43">TRUNC(L49*$D49,0)</f>
        <v>210365</v>
      </c>
      <c r="N49" s="52">
        <f>A54</f>
        <v>9</v>
      </c>
    </row>
    <row r="50" spans="1:14">
      <c r="A50" s="57"/>
      <c r="B50" s="15" t="s">
        <v>333</v>
      </c>
      <c r="C50" s="80">
        <v>1650</v>
      </c>
      <c r="D50" s="16">
        <v>87.539999999999992</v>
      </c>
      <c r="E50" s="17" t="s">
        <v>334</v>
      </c>
      <c r="F50" s="24">
        <f t="shared" si="39"/>
        <v>110430</v>
      </c>
      <c r="G50" s="24">
        <f t="shared" si="40"/>
        <v>9667042.1999999993</v>
      </c>
      <c r="H50" s="29"/>
      <c r="I50" s="87">
        <f t="shared" si="41"/>
        <v>0</v>
      </c>
      <c r="J50" s="29"/>
      <c r="K50" s="87">
        <f t="shared" si="42"/>
        <v>0</v>
      </c>
      <c r="L50" s="29">
        <v>110430</v>
      </c>
      <c r="M50" s="87">
        <f t="shared" si="43"/>
        <v>9667042</v>
      </c>
      <c r="N50" s="52"/>
    </row>
    <row r="51" spans="1:14">
      <c r="A51" s="57"/>
      <c r="B51" s="73" t="s">
        <v>335</v>
      </c>
      <c r="C51" s="79">
        <v>1200</v>
      </c>
      <c r="D51" s="16">
        <v>1</v>
      </c>
      <c r="E51" s="17" t="s">
        <v>304</v>
      </c>
      <c r="F51" s="24">
        <f t="shared" si="39"/>
        <v>550910</v>
      </c>
      <c r="G51" s="24">
        <f t="shared" si="40"/>
        <v>550910</v>
      </c>
      <c r="H51" s="29">
        <f>자재견적서!$AR$19</f>
        <v>550910</v>
      </c>
      <c r="I51" s="87">
        <f t="shared" si="41"/>
        <v>550910</v>
      </c>
      <c r="J51" s="29"/>
      <c r="K51" s="87">
        <f t="shared" si="42"/>
        <v>0</v>
      </c>
      <c r="L51" s="29"/>
      <c r="M51" s="87">
        <f t="shared" si="43"/>
        <v>0</v>
      </c>
      <c r="N51" s="52"/>
    </row>
    <row r="52" spans="1:14">
      <c r="A52" s="58"/>
      <c r="B52" s="18" t="s">
        <v>306</v>
      </c>
      <c r="C52" s="19"/>
      <c r="D52" s="20"/>
      <c r="E52" s="20"/>
      <c r="F52" s="25"/>
      <c r="G52" s="25">
        <f>SUM(G49:G51)</f>
        <v>11035272.199999999</v>
      </c>
      <c r="H52" s="30"/>
      <c r="I52" s="88">
        <f>SUM(I49:I51)</f>
        <v>550910</v>
      </c>
      <c r="J52" s="30"/>
      <c r="K52" s="88">
        <f>SUM(K49:K51)</f>
        <v>606955</v>
      </c>
      <c r="L52" s="30"/>
      <c r="M52" s="88">
        <f>SUM(M49:M51)</f>
        <v>9877407</v>
      </c>
      <c r="N52" s="53"/>
    </row>
    <row r="53" spans="1:14">
      <c r="A53" s="59"/>
      <c r="B53" s="70"/>
      <c r="C53" s="70"/>
      <c r="D53" s="71"/>
      <c r="E53" s="71"/>
      <c r="F53" s="26"/>
      <c r="G53" s="26"/>
      <c r="H53" s="31"/>
      <c r="I53" s="89"/>
      <c r="J53" s="31"/>
      <c r="K53" s="89"/>
      <c r="L53" s="31"/>
      <c r="M53" s="89"/>
      <c r="N53" s="54"/>
    </row>
    <row r="54" spans="1:14">
      <c r="A54" s="107">
        <f>A48+1</f>
        <v>9</v>
      </c>
      <c r="B54" s="72" t="s">
        <v>336</v>
      </c>
      <c r="C54" s="78">
        <v>1200</v>
      </c>
      <c r="D54" s="67">
        <v>1</v>
      </c>
      <c r="E54" s="13" t="s">
        <v>16</v>
      </c>
      <c r="F54" s="22"/>
      <c r="G54" s="22"/>
      <c r="H54" s="83"/>
      <c r="I54" s="83"/>
      <c r="J54" s="83"/>
      <c r="K54" s="83"/>
      <c r="L54" s="83"/>
      <c r="M54" s="83"/>
      <c r="N54" s="55" t="s">
        <v>17</v>
      </c>
    </row>
    <row r="55" spans="1:14">
      <c r="A55" s="57"/>
      <c r="B55" s="73" t="s">
        <v>77</v>
      </c>
      <c r="C55" s="69"/>
      <c r="D55" s="16">
        <v>1.63</v>
      </c>
      <c r="E55" s="17" t="s">
        <v>319</v>
      </c>
      <c r="F55" s="24">
        <f t="shared" ref="F55:F57" si="44">H55+J55+L55</f>
        <v>262580</v>
      </c>
      <c r="G55" s="24">
        <f t="shared" ref="G55:G57" si="45">F55*D55</f>
        <v>428005.39999999997</v>
      </c>
      <c r="H55" s="29"/>
      <c r="I55" s="87">
        <f t="shared" ref="I55:I57" si="46">TRUNC(H55*$D55,0)</f>
        <v>0</v>
      </c>
      <c r="J55" s="29">
        <f>노임!$D$8</f>
        <v>262580</v>
      </c>
      <c r="K55" s="87">
        <f t="shared" ref="K55:K57" si="47">TRUNC(J55*$D55,0)</f>
        <v>428005</v>
      </c>
      <c r="L55" s="29"/>
      <c r="M55" s="87">
        <f t="shared" ref="M55:M57" si="48">TRUNC(L55*$D55,0)</f>
        <v>0</v>
      </c>
      <c r="N55" s="52"/>
    </row>
    <row r="56" spans="1:14">
      <c r="A56" s="57"/>
      <c r="B56" s="73" t="s">
        <v>70</v>
      </c>
      <c r="C56" s="69"/>
      <c r="D56" s="16">
        <v>1.04</v>
      </c>
      <c r="E56" s="17" t="s">
        <v>319</v>
      </c>
      <c r="F56" s="24">
        <f t="shared" si="44"/>
        <v>172068</v>
      </c>
      <c r="G56" s="24">
        <f t="shared" si="45"/>
        <v>178950.72</v>
      </c>
      <c r="H56" s="29"/>
      <c r="I56" s="87">
        <f t="shared" si="46"/>
        <v>0</v>
      </c>
      <c r="J56" s="29">
        <f>노임!$D$4</f>
        <v>172068</v>
      </c>
      <c r="K56" s="87">
        <f t="shared" si="47"/>
        <v>178950</v>
      </c>
      <c r="L56" s="29"/>
      <c r="M56" s="87">
        <f t="shared" si="48"/>
        <v>0</v>
      </c>
      <c r="N56" s="52"/>
    </row>
    <row r="57" spans="1:14">
      <c r="A57" s="57"/>
      <c r="B57" s="73" t="s">
        <v>337</v>
      </c>
      <c r="C57" s="76">
        <v>15</v>
      </c>
      <c r="D57" s="16">
        <v>2.12</v>
      </c>
      <c r="E57" s="17" t="s">
        <v>334</v>
      </c>
      <c r="F57" s="24">
        <f t="shared" si="44"/>
        <v>99229</v>
      </c>
      <c r="G57" s="24">
        <f t="shared" si="45"/>
        <v>210365.48</v>
      </c>
      <c r="H57" s="29"/>
      <c r="I57" s="87">
        <f t="shared" si="46"/>
        <v>0</v>
      </c>
      <c r="J57" s="29"/>
      <c r="K57" s="87">
        <f t="shared" si="47"/>
        <v>0</v>
      </c>
      <c r="L57" s="29">
        <f>중기사용료목록!$H$5</f>
        <v>99229</v>
      </c>
      <c r="M57" s="87">
        <f t="shared" si="48"/>
        <v>210365</v>
      </c>
      <c r="N57" s="52"/>
    </row>
    <row r="58" spans="1:14">
      <c r="A58" s="58"/>
      <c r="B58" s="18" t="s">
        <v>306</v>
      </c>
      <c r="C58" s="19"/>
      <c r="D58" s="20"/>
      <c r="E58" s="20"/>
      <c r="F58" s="25"/>
      <c r="G58" s="25">
        <f>SUM(G55:G57)</f>
        <v>817321.6</v>
      </c>
      <c r="H58" s="30"/>
      <c r="I58" s="88">
        <f>SUM(I55:I57)</f>
        <v>0</v>
      </c>
      <c r="J58" s="30"/>
      <c r="K58" s="88">
        <f>SUM(K55:K57)</f>
        <v>606955</v>
      </c>
      <c r="L58" s="30"/>
      <c r="M58" s="88">
        <f>SUM(M55:M57)</f>
        <v>210365</v>
      </c>
      <c r="N58" s="53"/>
    </row>
    <row r="59" spans="1:14">
      <c r="A59" s="59"/>
      <c r="B59" s="70"/>
      <c r="C59" s="70"/>
      <c r="D59" s="71"/>
      <c r="E59" s="71"/>
      <c r="F59" s="26"/>
      <c r="G59" s="26"/>
      <c r="H59" s="31"/>
      <c r="I59" s="89"/>
      <c r="J59" s="31"/>
      <c r="K59" s="89"/>
      <c r="L59" s="31"/>
      <c r="M59" s="89"/>
      <c r="N59" s="54"/>
    </row>
    <row r="60" spans="1:14">
      <c r="A60" s="107">
        <f>A54+1</f>
        <v>10</v>
      </c>
      <c r="B60" s="72" t="s">
        <v>338</v>
      </c>
      <c r="C60" s="78">
        <v>1200</v>
      </c>
      <c r="D60" s="67">
        <v>1</v>
      </c>
      <c r="E60" s="13" t="s">
        <v>16</v>
      </c>
      <c r="F60" s="22"/>
      <c r="G60" s="22"/>
      <c r="H60" s="83"/>
      <c r="I60" s="83"/>
      <c r="J60" s="83"/>
      <c r="K60" s="83"/>
      <c r="L60" s="83"/>
      <c r="M60" s="83"/>
      <c r="N60" s="55" t="s">
        <v>17</v>
      </c>
    </row>
    <row r="61" spans="1:14">
      <c r="A61" s="57"/>
      <c r="B61" s="15" t="s">
        <v>87</v>
      </c>
      <c r="C61" s="79">
        <v>1200</v>
      </c>
      <c r="D61" s="16">
        <v>1</v>
      </c>
      <c r="E61" s="17" t="s">
        <v>304</v>
      </c>
      <c r="F61" s="24">
        <f t="shared" ref="F61:F72" si="49">H61+J61+L61</f>
        <v>3383995</v>
      </c>
      <c r="G61" s="24">
        <f t="shared" ref="G61:G72" si="50">F61*D61</f>
        <v>3383995</v>
      </c>
      <c r="H61" s="29">
        <v>0</v>
      </c>
      <c r="I61" s="87">
        <f t="shared" ref="I61:I72" si="51">TRUNC(H61*$D61,0)</f>
        <v>0</v>
      </c>
      <c r="J61" s="29">
        <f>K80</f>
        <v>2267669</v>
      </c>
      <c r="K61" s="87">
        <f t="shared" ref="K61:K72" si="52">TRUNC(J61*$D61,0)</f>
        <v>2267669</v>
      </c>
      <c r="L61" s="29">
        <f>M80</f>
        <v>1116326</v>
      </c>
      <c r="M61" s="87">
        <f t="shared" ref="M61:M72" si="53">TRUNC(L61*$D61,0)</f>
        <v>1116326</v>
      </c>
      <c r="N61" s="52">
        <f>A75</f>
        <v>11</v>
      </c>
    </row>
    <row r="62" spans="1:14" ht="16.5" customHeight="1">
      <c r="A62" s="57"/>
      <c r="B62" s="15" t="s">
        <v>339</v>
      </c>
      <c r="C62" s="80">
        <v>1650</v>
      </c>
      <c r="D62" s="16">
        <v>87.539999999999992</v>
      </c>
      <c r="E62" s="17" t="s">
        <v>334</v>
      </c>
      <c r="F62" s="24">
        <f t="shared" si="49"/>
        <v>271657</v>
      </c>
      <c r="G62" s="24">
        <f t="shared" si="50"/>
        <v>23780853.779999997</v>
      </c>
      <c r="H62" s="29"/>
      <c r="I62" s="87">
        <f t="shared" si="51"/>
        <v>0</v>
      </c>
      <c r="J62" s="29"/>
      <c r="K62" s="87">
        <f t="shared" si="52"/>
        <v>0</v>
      </c>
      <c r="L62" s="29">
        <v>271657</v>
      </c>
      <c r="M62" s="87">
        <f t="shared" si="53"/>
        <v>23780853</v>
      </c>
      <c r="N62" s="52"/>
    </row>
    <row r="63" spans="1:14" ht="16.5" customHeight="1">
      <c r="A63" s="57"/>
      <c r="B63" s="15" t="s">
        <v>88</v>
      </c>
      <c r="C63" s="79">
        <v>1200</v>
      </c>
      <c r="D63" s="16">
        <v>4.87</v>
      </c>
      <c r="E63" s="17" t="s">
        <v>334</v>
      </c>
      <c r="F63" s="24">
        <f t="shared" si="49"/>
        <v>21067</v>
      </c>
      <c r="G63" s="24">
        <f t="shared" si="50"/>
        <v>102596.29000000001</v>
      </c>
      <c r="H63" s="29">
        <f>I85</f>
        <v>21067</v>
      </c>
      <c r="I63" s="87">
        <f t="shared" si="51"/>
        <v>102596</v>
      </c>
      <c r="J63" s="29">
        <v>0</v>
      </c>
      <c r="K63" s="87">
        <f t="shared" si="52"/>
        <v>0</v>
      </c>
      <c r="L63" s="29">
        <v>0</v>
      </c>
      <c r="M63" s="87">
        <f t="shared" si="53"/>
        <v>0</v>
      </c>
      <c r="N63" s="52">
        <f>A82</f>
        <v>12</v>
      </c>
    </row>
    <row r="64" spans="1:14" ht="16.5" customHeight="1">
      <c r="A64" s="57"/>
      <c r="B64" s="15" t="s">
        <v>89</v>
      </c>
      <c r="C64" s="80">
        <v>1650</v>
      </c>
      <c r="D64" s="16">
        <v>1</v>
      </c>
      <c r="E64" s="17" t="s">
        <v>304</v>
      </c>
      <c r="F64" s="24">
        <f t="shared" si="49"/>
        <v>616640</v>
      </c>
      <c r="G64" s="24">
        <f t="shared" si="50"/>
        <v>616640</v>
      </c>
      <c r="H64" s="29">
        <f>I91</f>
        <v>17960</v>
      </c>
      <c r="I64" s="87">
        <f t="shared" si="51"/>
        <v>17960</v>
      </c>
      <c r="J64" s="29">
        <f>K91</f>
        <v>598680</v>
      </c>
      <c r="K64" s="87">
        <f t="shared" si="52"/>
        <v>598680</v>
      </c>
      <c r="L64" s="29">
        <v>0</v>
      </c>
      <c r="M64" s="87">
        <f t="shared" si="53"/>
        <v>0</v>
      </c>
      <c r="N64" s="52">
        <f>A87</f>
        <v>13</v>
      </c>
    </row>
    <row r="65" spans="1:14" ht="16.5" customHeight="1">
      <c r="A65" s="57"/>
      <c r="B65" s="15" t="s">
        <v>90</v>
      </c>
      <c r="C65" s="79">
        <v>1200</v>
      </c>
      <c r="D65" s="16">
        <v>1</v>
      </c>
      <c r="E65" s="17" t="s">
        <v>304</v>
      </c>
      <c r="F65" s="24">
        <f t="shared" si="49"/>
        <v>1015870</v>
      </c>
      <c r="G65" s="24">
        <f t="shared" si="50"/>
        <v>1015870</v>
      </c>
      <c r="H65" s="29">
        <v>0</v>
      </c>
      <c r="I65" s="87">
        <f t="shared" si="51"/>
        <v>0</v>
      </c>
      <c r="J65" s="29">
        <f>K98</f>
        <v>680476</v>
      </c>
      <c r="K65" s="87">
        <f t="shared" si="52"/>
        <v>680476</v>
      </c>
      <c r="L65" s="29">
        <f>M98</f>
        <v>335394</v>
      </c>
      <c r="M65" s="87">
        <f t="shared" si="53"/>
        <v>335394</v>
      </c>
      <c r="N65" s="52">
        <f>A93</f>
        <v>14</v>
      </c>
    </row>
    <row r="66" spans="1:14" ht="16.5" customHeight="1">
      <c r="A66" s="57"/>
      <c r="B66" s="15" t="s">
        <v>340</v>
      </c>
      <c r="C66" s="80">
        <v>1650</v>
      </c>
      <c r="D66" s="16">
        <v>87.539999999999992</v>
      </c>
      <c r="E66" s="17" t="s">
        <v>334</v>
      </c>
      <c r="F66" s="24">
        <f t="shared" si="49"/>
        <v>15901</v>
      </c>
      <c r="G66" s="24">
        <f t="shared" si="50"/>
        <v>1391973.5399999998</v>
      </c>
      <c r="H66" s="29"/>
      <c r="I66" s="87">
        <f t="shared" si="51"/>
        <v>0</v>
      </c>
      <c r="J66" s="29"/>
      <c r="K66" s="87">
        <f t="shared" si="52"/>
        <v>0</v>
      </c>
      <c r="L66" s="29">
        <v>15901</v>
      </c>
      <c r="M66" s="87">
        <f t="shared" si="53"/>
        <v>1391973</v>
      </c>
      <c r="N66" s="52"/>
    </row>
    <row r="67" spans="1:14" ht="16.5" customHeight="1">
      <c r="A67" s="57"/>
      <c r="B67" s="15" t="s">
        <v>91</v>
      </c>
      <c r="C67" s="79">
        <v>1200</v>
      </c>
      <c r="D67" s="16">
        <v>1.46</v>
      </c>
      <c r="E67" s="17" t="s">
        <v>334</v>
      </c>
      <c r="F67" s="24">
        <f t="shared" si="49"/>
        <v>21067</v>
      </c>
      <c r="G67" s="24">
        <f t="shared" si="50"/>
        <v>30757.82</v>
      </c>
      <c r="H67" s="29">
        <f>I103</f>
        <v>21067</v>
      </c>
      <c r="I67" s="87">
        <f t="shared" si="51"/>
        <v>30757</v>
      </c>
      <c r="J67" s="29">
        <v>0</v>
      </c>
      <c r="K67" s="87">
        <f t="shared" si="52"/>
        <v>0</v>
      </c>
      <c r="L67" s="29">
        <v>0</v>
      </c>
      <c r="M67" s="87">
        <f t="shared" si="53"/>
        <v>0</v>
      </c>
      <c r="N67" s="52">
        <f>A100</f>
        <v>15</v>
      </c>
    </row>
    <row r="68" spans="1:14" ht="16.5" customHeight="1">
      <c r="A68" s="57"/>
      <c r="B68" s="15" t="s">
        <v>92</v>
      </c>
      <c r="C68" s="79">
        <v>1200</v>
      </c>
      <c r="D68" s="16">
        <v>1</v>
      </c>
      <c r="E68" s="17" t="s">
        <v>304</v>
      </c>
      <c r="F68" s="24">
        <f t="shared" si="49"/>
        <v>1351506</v>
      </c>
      <c r="G68" s="24">
        <f t="shared" si="50"/>
        <v>1351506</v>
      </c>
      <c r="H68" s="29">
        <v>0</v>
      </c>
      <c r="I68" s="87">
        <f t="shared" si="51"/>
        <v>0</v>
      </c>
      <c r="J68" s="29">
        <f>K110</f>
        <v>904976</v>
      </c>
      <c r="K68" s="87">
        <f t="shared" si="52"/>
        <v>904976</v>
      </c>
      <c r="L68" s="29">
        <f>M110</f>
        <v>446530</v>
      </c>
      <c r="M68" s="87">
        <f t="shared" si="53"/>
        <v>446530</v>
      </c>
      <c r="N68" s="52">
        <f>A105</f>
        <v>16</v>
      </c>
    </row>
    <row r="69" spans="1:14" ht="16.5" customHeight="1">
      <c r="A69" s="57"/>
      <c r="B69" s="15" t="s">
        <v>93</v>
      </c>
      <c r="C69" s="79">
        <v>1200</v>
      </c>
      <c r="D69" s="16">
        <v>1</v>
      </c>
      <c r="E69" s="17" t="s">
        <v>304</v>
      </c>
      <c r="F69" s="24">
        <f t="shared" si="49"/>
        <v>407194</v>
      </c>
      <c r="G69" s="24">
        <f t="shared" si="50"/>
        <v>407194</v>
      </c>
      <c r="H69" s="29">
        <v>0</v>
      </c>
      <c r="I69" s="87">
        <f t="shared" si="51"/>
        <v>0</v>
      </c>
      <c r="J69" s="29">
        <f>K117</f>
        <v>273235</v>
      </c>
      <c r="K69" s="87">
        <f t="shared" si="52"/>
        <v>273235</v>
      </c>
      <c r="L69" s="29">
        <f>M117</f>
        <v>133959</v>
      </c>
      <c r="M69" s="87">
        <f t="shared" si="53"/>
        <v>133959</v>
      </c>
      <c r="N69" s="52">
        <f>A112</f>
        <v>17</v>
      </c>
    </row>
    <row r="70" spans="1:14" ht="16.5" customHeight="1">
      <c r="A70" s="57"/>
      <c r="B70" s="73" t="s">
        <v>94</v>
      </c>
      <c r="C70" s="79">
        <v>1200</v>
      </c>
      <c r="D70" s="16">
        <v>1</v>
      </c>
      <c r="E70" s="17" t="s">
        <v>304</v>
      </c>
      <c r="F70" s="24">
        <f t="shared" si="49"/>
        <v>6800000</v>
      </c>
      <c r="G70" s="24">
        <f t="shared" si="50"/>
        <v>6800000</v>
      </c>
      <c r="H70" s="29">
        <f>자재견적서!AR20</f>
        <v>6800000</v>
      </c>
      <c r="I70" s="87">
        <f t="shared" si="51"/>
        <v>6800000</v>
      </c>
      <c r="J70" s="29"/>
      <c r="K70" s="87">
        <f t="shared" si="52"/>
        <v>0</v>
      </c>
      <c r="L70" s="29"/>
      <c r="M70" s="87">
        <f t="shared" si="53"/>
        <v>0</v>
      </c>
      <c r="N70" s="52"/>
    </row>
    <row r="71" spans="1:14" ht="16.5" customHeight="1">
      <c r="A71" s="57"/>
      <c r="B71" s="73" t="s">
        <v>95</v>
      </c>
      <c r="C71" s="79">
        <v>1200</v>
      </c>
      <c r="D71" s="16">
        <v>1</v>
      </c>
      <c r="E71" s="17" t="s">
        <v>304</v>
      </c>
      <c r="F71" s="24">
        <f t="shared" si="49"/>
        <v>960000</v>
      </c>
      <c r="G71" s="24">
        <f t="shared" si="50"/>
        <v>960000</v>
      </c>
      <c r="H71" s="29">
        <f>자재견적서!AR21</f>
        <v>960000</v>
      </c>
      <c r="I71" s="87">
        <f t="shared" si="51"/>
        <v>960000</v>
      </c>
      <c r="J71" s="29"/>
      <c r="K71" s="87">
        <f t="shared" si="52"/>
        <v>0</v>
      </c>
      <c r="L71" s="29"/>
      <c r="M71" s="87">
        <f t="shared" si="53"/>
        <v>0</v>
      </c>
      <c r="N71" s="52"/>
    </row>
    <row r="72" spans="1:14" ht="16.5" customHeight="1">
      <c r="A72" s="57"/>
      <c r="B72" s="73" t="s">
        <v>96</v>
      </c>
      <c r="C72" s="79">
        <v>1200</v>
      </c>
      <c r="D72" s="16">
        <v>2</v>
      </c>
      <c r="E72" s="17" t="s">
        <v>304</v>
      </c>
      <c r="F72" s="24">
        <f t="shared" si="49"/>
        <v>550910</v>
      </c>
      <c r="G72" s="24">
        <f t="shared" si="50"/>
        <v>1101820</v>
      </c>
      <c r="H72" s="29">
        <f>자재견적서!$AR$19</f>
        <v>550910</v>
      </c>
      <c r="I72" s="87">
        <f t="shared" si="51"/>
        <v>1101820</v>
      </c>
      <c r="J72" s="29"/>
      <c r="K72" s="87">
        <f t="shared" si="52"/>
        <v>0</v>
      </c>
      <c r="L72" s="29"/>
      <c r="M72" s="87">
        <f t="shared" si="53"/>
        <v>0</v>
      </c>
      <c r="N72" s="52"/>
    </row>
    <row r="73" spans="1:14" ht="16.5" customHeight="1">
      <c r="A73" s="58"/>
      <c r="B73" s="18" t="s">
        <v>306</v>
      </c>
      <c r="C73" s="19"/>
      <c r="D73" s="20"/>
      <c r="E73" s="20"/>
      <c r="F73" s="25"/>
      <c r="G73" s="25">
        <f>SUM(G61:G72)</f>
        <v>40943206.429999992</v>
      </c>
      <c r="H73" s="30"/>
      <c r="I73" s="88">
        <f>SUM(I61:I72)</f>
        <v>9013133</v>
      </c>
      <c r="J73" s="30"/>
      <c r="K73" s="88">
        <f>SUM(K61:K72)</f>
        <v>4725036</v>
      </c>
      <c r="L73" s="30"/>
      <c r="M73" s="88">
        <f>SUM(M61:M72)</f>
        <v>27205035</v>
      </c>
      <c r="N73" s="53"/>
    </row>
    <row r="74" spans="1:14" ht="16.5" customHeight="1">
      <c r="A74" s="59"/>
      <c r="B74" s="70"/>
      <c r="C74" s="70"/>
      <c r="D74" s="71"/>
      <c r="E74" s="71"/>
      <c r="F74" s="26"/>
      <c r="G74" s="26"/>
      <c r="H74" s="31"/>
      <c r="I74" s="89"/>
      <c r="J74" s="31"/>
      <c r="K74" s="89"/>
      <c r="L74" s="31"/>
      <c r="M74" s="89"/>
      <c r="N74" s="54"/>
    </row>
    <row r="75" spans="1:14" ht="16.5" customHeight="1">
      <c r="A75" s="107">
        <f>A60+1</f>
        <v>11</v>
      </c>
      <c r="B75" s="72" t="s">
        <v>341</v>
      </c>
      <c r="C75" s="78">
        <v>1200</v>
      </c>
      <c r="D75" s="67">
        <v>1</v>
      </c>
      <c r="E75" s="13" t="s">
        <v>16</v>
      </c>
      <c r="F75" s="22"/>
      <c r="G75" s="22"/>
      <c r="H75" s="83"/>
      <c r="I75" s="83"/>
      <c r="J75" s="83"/>
      <c r="K75" s="83"/>
      <c r="L75" s="83"/>
      <c r="M75" s="83"/>
      <c r="N75" s="55" t="s">
        <v>17</v>
      </c>
    </row>
    <row r="76" spans="1:14" ht="16.5" customHeight="1">
      <c r="A76" s="57"/>
      <c r="B76" s="73" t="s">
        <v>97</v>
      </c>
      <c r="C76" s="69"/>
      <c r="D76" s="16">
        <v>0.61</v>
      </c>
      <c r="E76" s="17" t="s">
        <v>319</v>
      </c>
      <c r="F76" s="24">
        <f t="shared" ref="F76:F79" si="54">H76+J76+L76</f>
        <v>173995</v>
      </c>
      <c r="G76" s="24">
        <f t="shared" ref="G76:G79" si="55">F76*D76</f>
        <v>106136.95</v>
      </c>
      <c r="H76" s="29"/>
      <c r="I76" s="87">
        <f t="shared" ref="I76:I79" si="56">TRUNC(H76*$D76,0)</f>
        <v>0</v>
      </c>
      <c r="J76" s="29">
        <f>노임!$D$7</f>
        <v>173995</v>
      </c>
      <c r="K76" s="87">
        <f t="shared" ref="K76:K79" si="57">TRUNC(J76*$D76,0)</f>
        <v>106136</v>
      </c>
      <c r="L76" s="29"/>
      <c r="M76" s="87">
        <f t="shared" ref="M76:M79" si="58">TRUNC(L76*$D76,0)</f>
        <v>0</v>
      </c>
      <c r="N76" s="52"/>
    </row>
    <row r="77" spans="1:14" ht="16.5" customHeight="1">
      <c r="A77" s="57"/>
      <c r="B77" s="73" t="s">
        <v>77</v>
      </c>
      <c r="C77" s="69"/>
      <c r="D77" s="16">
        <v>5.46</v>
      </c>
      <c r="E77" s="17" t="s">
        <v>319</v>
      </c>
      <c r="F77" s="24">
        <f t="shared" si="54"/>
        <v>262580</v>
      </c>
      <c r="G77" s="24">
        <f t="shared" si="55"/>
        <v>1433686.8</v>
      </c>
      <c r="H77" s="29"/>
      <c r="I77" s="87">
        <f t="shared" si="56"/>
        <v>0</v>
      </c>
      <c r="J77" s="29">
        <f>노임!$D$8</f>
        <v>262580</v>
      </c>
      <c r="K77" s="87">
        <f t="shared" si="57"/>
        <v>1433686</v>
      </c>
      <c r="L77" s="29"/>
      <c r="M77" s="87">
        <f t="shared" si="58"/>
        <v>0</v>
      </c>
      <c r="N77" s="52"/>
    </row>
    <row r="78" spans="1:14" ht="16.5" customHeight="1">
      <c r="A78" s="57"/>
      <c r="B78" s="73" t="s">
        <v>70</v>
      </c>
      <c r="C78" s="69"/>
      <c r="D78" s="16">
        <v>4.2300000000000004</v>
      </c>
      <c r="E78" s="17" t="s">
        <v>319</v>
      </c>
      <c r="F78" s="24">
        <f t="shared" si="54"/>
        <v>172068</v>
      </c>
      <c r="G78" s="24">
        <f t="shared" si="55"/>
        <v>727847.64000000013</v>
      </c>
      <c r="H78" s="29"/>
      <c r="I78" s="87">
        <f t="shared" si="56"/>
        <v>0</v>
      </c>
      <c r="J78" s="29">
        <f>노임!$D$4</f>
        <v>172068</v>
      </c>
      <c r="K78" s="87">
        <f t="shared" si="57"/>
        <v>727847</v>
      </c>
      <c r="L78" s="29"/>
      <c r="M78" s="87">
        <f t="shared" si="58"/>
        <v>0</v>
      </c>
      <c r="N78" s="52"/>
    </row>
    <row r="79" spans="1:14" ht="16.5" customHeight="1">
      <c r="A79" s="57"/>
      <c r="B79" s="73" t="s">
        <v>337</v>
      </c>
      <c r="C79" s="76">
        <v>15</v>
      </c>
      <c r="D79" s="16">
        <v>11.25</v>
      </c>
      <c r="E79" s="17" t="s">
        <v>334</v>
      </c>
      <c r="F79" s="24">
        <f t="shared" si="54"/>
        <v>99229</v>
      </c>
      <c r="G79" s="24">
        <f t="shared" si="55"/>
        <v>1116326.25</v>
      </c>
      <c r="H79" s="29"/>
      <c r="I79" s="87">
        <f t="shared" si="56"/>
        <v>0</v>
      </c>
      <c r="J79" s="29"/>
      <c r="K79" s="87">
        <f t="shared" si="57"/>
        <v>0</v>
      </c>
      <c r="L79" s="29">
        <f>중기사용료목록!$H$5</f>
        <v>99229</v>
      </c>
      <c r="M79" s="87">
        <f t="shared" si="58"/>
        <v>1116326</v>
      </c>
      <c r="N79" s="52"/>
    </row>
    <row r="80" spans="1:14" ht="16.5" customHeight="1">
      <c r="A80" s="58"/>
      <c r="B80" s="18" t="s">
        <v>306</v>
      </c>
      <c r="C80" s="19"/>
      <c r="D80" s="20"/>
      <c r="E80" s="20"/>
      <c r="F80" s="25"/>
      <c r="G80" s="25">
        <f>SUM(G76:G79)</f>
        <v>3383997.64</v>
      </c>
      <c r="H80" s="30"/>
      <c r="I80" s="88">
        <f>SUM(I76:I79)</f>
        <v>0</v>
      </c>
      <c r="J80" s="30"/>
      <c r="K80" s="88">
        <f>SUM(K76:K79)</f>
        <v>2267669</v>
      </c>
      <c r="L80" s="30"/>
      <c r="M80" s="88">
        <f>SUM(M76:M79)</f>
        <v>1116326</v>
      </c>
      <c r="N80" s="53"/>
    </row>
    <row r="81" spans="1:14" ht="16.5" customHeight="1">
      <c r="A81" s="59"/>
      <c r="B81" s="70"/>
      <c r="C81" s="70"/>
      <c r="D81" s="71"/>
      <c r="E81" s="71"/>
      <c r="F81" s="26"/>
      <c r="G81" s="26"/>
      <c r="H81" s="31"/>
      <c r="I81" s="89"/>
      <c r="J81" s="31"/>
      <c r="K81" s="89"/>
      <c r="L81" s="31"/>
      <c r="M81" s="89"/>
      <c r="N81" s="54"/>
    </row>
    <row r="82" spans="1:14" ht="16.5" customHeight="1">
      <c r="A82" s="107">
        <f>A75+1</f>
        <v>12</v>
      </c>
      <c r="B82" s="72" t="s">
        <v>342</v>
      </c>
      <c r="C82" s="78">
        <v>1200</v>
      </c>
      <c r="D82" s="67">
        <v>1</v>
      </c>
      <c r="E82" s="13" t="s">
        <v>334</v>
      </c>
      <c r="F82" s="22"/>
      <c r="G82" s="22"/>
      <c r="H82" s="83"/>
      <c r="I82" s="83"/>
      <c r="J82" s="83"/>
      <c r="K82" s="83"/>
      <c r="L82" s="83"/>
      <c r="M82" s="83"/>
      <c r="N82" s="55" t="s">
        <v>17</v>
      </c>
    </row>
    <row r="83" spans="1:14" ht="16.5" customHeight="1">
      <c r="A83" s="57"/>
      <c r="B83" s="73" t="s">
        <v>98</v>
      </c>
      <c r="C83" s="79" t="s">
        <v>343</v>
      </c>
      <c r="D83" s="16">
        <v>11</v>
      </c>
      <c r="E83" s="17" t="s">
        <v>344</v>
      </c>
      <c r="F83" s="24">
        <f t="shared" ref="F83:F84" si="59">H83+J83+L83</f>
        <v>1596</v>
      </c>
      <c r="G83" s="24">
        <f t="shared" ref="G83:G84" si="60">F83*D83</f>
        <v>17556</v>
      </c>
      <c r="H83" s="29">
        <f>자재!$D$9</f>
        <v>1596</v>
      </c>
      <c r="I83" s="87">
        <f t="shared" ref="I83:K84" si="61">TRUNC(H83*$D83,0)</f>
        <v>17556</v>
      </c>
      <c r="J83" s="29"/>
      <c r="K83" s="87">
        <f t="shared" si="61"/>
        <v>0</v>
      </c>
      <c r="L83" s="29"/>
      <c r="M83" s="87">
        <f t="shared" ref="M83" si="62">TRUNC(L83*$D83,0)</f>
        <v>0</v>
      </c>
      <c r="N83" s="52"/>
    </row>
    <row r="84" spans="1:14" ht="16.5" customHeight="1">
      <c r="A84" s="57"/>
      <c r="B84" s="73" t="s">
        <v>99</v>
      </c>
      <c r="C84" s="69" t="s">
        <v>345</v>
      </c>
      <c r="D84" s="21">
        <v>0.2</v>
      </c>
      <c r="E84" s="17"/>
      <c r="F84" s="24">
        <f t="shared" si="59"/>
        <v>17556</v>
      </c>
      <c r="G84" s="24">
        <f t="shared" si="60"/>
        <v>3511.2000000000003</v>
      </c>
      <c r="H84" s="29">
        <f>I83</f>
        <v>17556</v>
      </c>
      <c r="I84" s="87">
        <f t="shared" si="61"/>
        <v>3511</v>
      </c>
      <c r="J84" s="29"/>
      <c r="K84" s="87">
        <f t="shared" si="61"/>
        <v>0</v>
      </c>
      <c r="L84" s="29"/>
      <c r="M84" s="87">
        <f t="shared" ref="M84" si="63">TRUNC(L84*$D84,0)</f>
        <v>0</v>
      </c>
      <c r="N84" s="52"/>
    </row>
    <row r="85" spans="1:14" ht="16.5" customHeight="1">
      <c r="A85" s="58"/>
      <c r="B85" s="18" t="s">
        <v>306</v>
      </c>
      <c r="C85" s="19"/>
      <c r="D85" s="20"/>
      <c r="E85" s="20"/>
      <c r="F85" s="25"/>
      <c r="G85" s="25">
        <f>SUM(G83:G84)</f>
        <v>21067.200000000001</v>
      </c>
      <c r="H85" s="30"/>
      <c r="I85" s="88">
        <f>SUM(I83:I84)</f>
        <v>21067</v>
      </c>
      <c r="J85" s="30"/>
      <c r="K85" s="88">
        <f>SUM(K83:K84)</f>
        <v>0</v>
      </c>
      <c r="L85" s="30"/>
      <c r="M85" s="88">
        <f>SUM(M83:M84)</f>
        <v>0</v>
      </c>
      <c r="N85" s="53"/>
    </row>
    <row r="86" spans="1:14" ht="16.5" customHeight="1">
      <c r="A86" s="59"/>
      <c r="B86" s="70"/>
      <c r="C86" s="70"/>
      <c r="D86" s="71"/>
      <c r="E86" s="71"/>
      <c r="F86" s="26"/>
      <c r="G86" s="26"/>
      <c r="H86" s="31"/>
      <c r="I86" s="89"/>
      <c r="J86" s="31"/>
      <c r="K86" s="89"/>
      <c r="L86" s="31"/>
      <c r="M86" s="89"/>
      <c r="N86" s="54"/>
    </row>
    <row r="87" spans="1:14" ht="16.5" customHeight="1">
      <c r="A87" s="107">
        <f>A82+1</f>
        <v>13</v>
      </c>
      <c r="B87" s="72" t="s">
        <v>346</v>
      </c>
      <c r="C87" s="66">
        <v>1650</v>
      </c>
      <c r="D87" s="67">
        <v>1</v>
      </c>
      <c r="E87" s="13" t="s">
        <v>334</v>
      </c>
      <c r="F87" s="22"/>
      <c r="G87" s="22"/>
      <c r="H87" s="83"/>
      <c r="I87" s="83"/>
      <c r="J87" s="83"/>
      <c r="K87" s="83"/>
      <c r="L87" s="83"/>
      <c r="M87" s="83"/>
      <c r="N87" s="55" t="s">
        <v>17</v>
      </c>
    </row>
    <row r="88" spans="1:14" ht="16.5" customHeight="1">
      <c r="A88" s="57"/>
      <c r="B88" s="73" t="s">
        <v>100</v>
      </c>
      <c r="C88" s="79"/>
      <c r="D88" s="16">
        <v>0.33</v>
      </c>
      <c r="E88" s="17" t="s">
        <v>319</v>
      </c>
      <c r="F88" s="24">
        <f t="shared" ref="F88:F90" si="64">H88+J88+L88</f>
        <v>197788</v>
      </c>
      <c r="G88" s="24">
        <f t="shared" ref="G88:G90" si="65">F88*D88</f>
        <v>65270.04</v>
      </c>
      <c r="H88" s="29"/>
      <c r="I88" s="87">
        <f t="shared" ref="I88:K88" si="66">TRUNC(H88*$D88,0)</f>
        <v>0</v>
      </c>
      <c r="J88" s="29">
        <f>노임!$D$13</f>
        <v>197788</v>
      </c>
      <c r="K88" s="87">
        <f t="shared" si="66"/>
        <v>65270</v>
      </c>
      <c r="L88" s="29"/>
      <c r="M88" s="87">
        <f t="shared" ref="M88" si="67">TRUNC(L88*$D88,0)</f>
        <v>0</v>
      </c>
      <c r="N88" s="52"/>
    </row>
    <row r="89" spans="1:14" ht="16.5" customHeight="1">
      <c r="A89" s="57"/>
      <c r="B89" s="73" t="s">
        <v>70</v>
      </c>
      <c r="C89" s="69"/>
      <c r="D89" s="16">
        <v>3.1</v>
      </c>
      <c r="E89" s="17" t="s">
        <v>319</v>
      </c>
      <c r="F89" s="24">
        <f t="shared" si="64"/>
        <v>172068</v>
      </c>
      <c r="G89" s="24">
        <f t="shared" si="65"/>
        <v>533410.80000000005</v>
      </c>
      <c r="H89" s="29"/>
      <c r="I89" s="87">
        <f t="shared" ref="I89:K90" si="68">TRUNC(H89*$D89,0)</f>
        <v>0</v>
      </c>
      <c r="J89" s="29">
        <f>노임!$D$4</f>
        <v>172068</v>
      </c>
      <c r="K89" s="87">
        <f t="shared" si="68"/>
        <v>533410</v>
      </c>
      <c r="L89" s="29"/>
      <c r="M89" s="87">
        <f t="shared" ref="M89" si="69">TRUNC(L89*$D89,0)</f>
        <v>0</v>
      </c>
      <c r="N89" s="52"/>
    </row>
    <row r="90" spans="1:14" ht="16.5" customHeight="1">
      <c r="A90" s="57"/>
      <c r="B90" s="73" t="s">
        <v>347</v>
      </c>
      <c r="C90" s="69" t="s">
        <v>348</v>
      </c>
      <c r="D90" s="21">
        <v>0.03</v>
      </c>
      <c r="E90" s="17"/>
      <c r="F90" s="24">
        <f t="shared" si="64"/>
        <v>598680</v>
      </c>
      <c r="G90" s="24">
        <f t="shared" si="65"/>
        <v>17960.399999999998</v>
      </c>
      <c r="H90" s="29">
        <f>K91</f>
        <v>598680</v>
      </c>
      <c r="I90" s="87">
        <f t="shared" si="68"/>
        <v>17960</v>
      </c>
      <c r="J90" s="29"/>
      <c r="K90" s="87">
        <f t="shared" si="68"/>
        <v>0</v>
      </c>
      <c r="L90" s="29"/>
      <c r="M90" s="87">
        <f t="shared" ref="M90" si="70">TRUNC(L90*$D90,0)</f>
        <v>0</v>
      </c>
      <c r="N90" s="52"/>
    </row>
    <row r="91" spans="1:14" ht="16.5" customHeight="1">
      <c r="A91" s="58"/>
      <c r="B91" s="18" t="s">
        <v>306</v>
      </c>
      <c r="C91" s="19"/>
      <c r="D91" s="20"/>
      <c r="E91" s="20"/>
      <c r="F91" s="25"/>
      <c r="G91" s="25">
        <f>SUM(G88:G90)</f>
        <v>616641.24000000011</v>
      </c>
      <c r="H91" s="30"/>
      <c r="I91" s="88">
        <f>SUM(I88:I90)</f>
        <v>17960</v>
      </c>
      <c r="J91" s="30"/>
      <c r="K91" s="88">
        <f>SUM(K88:K90)</f>
        <v>598680</v>
      </c>
      <c r="L91" s="30"/>
      <c r="M91" s="88">
        <f>SUM(M88:M90)</f>
        <v>0</v>
      </c>
      <c r="N91" s="53"/>
    </row>
    <row r="92" spans="1:14" ht="16.5" customHeight="1">
      <c r="A92" s="59"/>
      <c r="B92" s="70"/>
      <c r="C92" s="70"/>
      <c r="D92" s="71"/>
      <c r="E92" s="71"/>
      <c r="F92" s="26"/>
      <c r="G92" s="26"/>
      <c r="H92" s="31"/>
      <c r="I92" s="89"/>
      <c r="J92" s="31"/>
      <c r="K92" s="89"/>
      <c r="L92" s="31"/>
      <c r="M92" s="89"/>
      <c r="N92" s="54"/>
    </row>
    <row r="93" spans="1:14" ht="16.5" customHeight="1">
      <c r="A93" s="107">
        <f>A87+1</f>
        <v>14</v>
      </c>
      <c r="B93" s="72" t="s">
        <v>349</v>
      </c>
      <c r="C93" s="78">
        <v>1200</v>
      </c>
      <c r="D93" s="67">
        <v>1</v>
      </c>
      <c r="E93" s="13" t="s">
        <v>16</v>
      </c>
      <c r="F93" s="22"/>
      <c r="G93" s="22"/>
      <c r="H93" s="83"/>
      <c r="I93" s="83"/>
      <c r="J93" s="83"/>
      <c r="K93" s="83"/>
      <c r="L93" s="83"/>
      <c r="M93" s="83"/>
      <c r="N93" s="55" t="s">
        <v>17</v>
      </c>
    </row>
    <row r="94" spans="1:14" ht="16.5" customHeight="1">
      <c r="A94" s="57"/>
      <c r="B94" s="73" t="s">
        <v>97</v>
      </c>
      <c r="C94" s="69"/>
      <c r="D94" s="16">
        <v>0.18</v>
      </c>
      <c r="E94" s="17" t="s">
        <v>319</v>
      </c>
      <c r="F94" s="24">
        <f t="shared" ref="F94:F97" si="71">H94+J94+L94</f>
        <v>173995</v>
      </c>
      <c r="G94" s="24">
        <f t="shared" ref="G94:G97" si="72">F94*D94</f>
        <v>31319.1</v>
      </c>
      <c r="H94" s="29"/>
      <c r="I94" s="87">
        <f t="shared" ref="I94" si="73">TRUNC(H94*$D94,0)</f>
        <v>0</v>
      </c>
      <c r="J94" s="29">
        <f>노임!$D$7</f>
        <v>173995</v>
      </c>
      <c r="K94" s="87">
        <f t="shared" ref="K94" si="74">TRUNC(J94*$D94,0)</f>
        <v>31319</v>
      </c>
      <c r="L94" s="29"/>
      <c r="M94" s="87">
        <f t="shared" ref="M94" si="75">TRUNC(L94*$D94,0)</f>
        <v>0</v>
      </c>
      <c r="N94" s="52"/>
    </row>
    <row r="95" spans="1:14" ht="16.5" customHeight="1">
      <c r="A95" s="57"/>
      <c r="B95" s="73" t="s">
        <v>77</v>
      </c>
      <c r="C95" s="69"/>
      <c r="D95" s="16">
        <v>1.64</v>
      </c>
      <c r="E95" s="17" t="s">
        <v>319</v>
      </c>
      <c r="F95" s="24">
        <f t="shared" si="71"/>
        <v>262580</v>
      </c>
      <c r="G95" s="24">
        <f t="shared" si="72"/>
        <v>430631.19999999995</v>
      </c>
      <c r="H95" s="29"/>
      <c r="I95" s="87">
        <f t="shared" ref="I95" si="76">TRUNC(H95*$D95,0)</f>
        <v>0</v>
      </c>
      <c r="J95" s="29">
        <f>노임!$D$8</f>
        <v>262580</v>
      </c>
      <c r="K95" s="87">
        <f t="shared" ref="K95" si="77">TRUNC(J95*$D95,0)</f>
        <v>430631</v>
      </c>
      <c r="L95" s="29"/>
      <c r="M95" s="87">
        <f t="shared" ref="M95" si="78">TRUNC(L95*$D95,0)</f>
        <v>0</v>
      </c>
      <c r="N95" s="52"/>
    </row>
    <row r="96" spans="1:14" ht="16.5" customHeight="1">
      <c r="A96" s="57"/>
      <c r="B96" s="73" t="s">
        <v>70</v>
      </c>
      <c r="C96" s="69"/>
      <c r="D96" s="16">
        <v>1.27</v>
      </c>
      <c r="E96" s="17" t="s">
        <v>319</v>
      </c>
      <c r="F96" s="24">
        <f t="shared" si="71"/>
        <v>172068</v>
      </c>
      <c r="G96" s="24">
        <f t="shared" si="72"/>
        <v>218526.36000000002</v>
      </c>
      <c r="H96" s="29"/>
      <c r="I96" s="87">
        <f t="shared" ref="I96" si="79">TRUNC(H96*$D96,0)</f>
        <v>0</v>
      </c>
      <c r="J96" s="29">
        <f>노임!$D$4</f>
        <v>172068</v>
      </c>
      <c r="K96" s="87">
        <f t="shared" ref="K96" si="80">TRUNC(J96*$D96,0)</f>
        <v>218526</v>
      </c>
      <c r="L96" s="29"/>
      <c r="M96" s="87">
        <f t="shared" ref="M96" si="81">TRUNC(L96*$D96,0)</f>
        <v>0</v>
      </c>
      <c r="N96" s="52"/>
    </row>
    <row r="97" spans="1:14" ht="16.5" customHeight="1">
      <c r="A97" s="57"/>
      <c r="B97" s="73" t="s">
        <v>101</v>
      </c>
      <c r="C97" s="76">
        <v>15</v>
      </c>
      <c r="D97" s="16">
        <v>3.38</v>
      </c>
      <c r="E97" s="17" t="s">
        <v>334</v>
      </c>
      <c r="F97" s="24">
        <f t="shared" si="71"/>
        <v>99229</v>
      </c>
      <c r="G97" s="24">
        <f t="shared" si="72"/>
        <v>335394.01999999996</v>
      </c>
      <c r="H97" s="29"/>
      <c r="I97" s="87">
        <f t="shared" ref="I97" si="82">TRUNC(H97*$D97,0)</f>
        <v>0</v>
      </c>
      <c r="J97" s="29"/>
      <c r="K97" s="87">
        <f t="shared" ref="K97" si="83">TRUNC(J97*$D97,0)</f>
        <v>0</v>
      </c>
      <c r="L97" s="29">
        <f>중기사용료목록!$H$5</f>
        <v>99229</v>
      </c>
      <c r="M97" s="87">
        <f t="shared" ref="M97" si="84">TRUNC(L97*$D97,0)</f>
        <v>335394</v>
      </c>
      <c r="N97" s="52"/>
    </row>
    <row r="98" spans="1:14" ht="16.5" customHeight="1">
      <c r="A98" s="58"/>
      <c r="B98" s="18" t="s">
        <v>306</v>
      </c>
      <c r="C98" s="19"/>
      <c r="D98" s="20"/>
      <c r="E98" s="20"/>
      <c r="F98" s="25"/>
      <c r="G98" s="25">
        <f>SUM(G94:G97)</f>
        <v>1015870.6799999999</v>
      </c>
      <c r="H98" s="30"/>
      <c r="I98" s="88">
        <f>SUM(I94:I97)</f>
        <v>0</v>
      </c>
      <c r="J98" s="30"/>
      <c r="K98" s="88">
        <f>SUM(K94:K97)</f>
        <v>680476</v>
      </c>
      <c r="L98" s="30"/>
      <c r="M98" s="88">
        <f>SUM(M94:M97)</f>
        <v>335394</v>
      </c>
      <c r="N98" s="53"/>
    </row>
    <row r="99" spans="1:14" ht="16.5" customHeight="1">
      <c r="A99" s="59"/>
      <c r="B99" s="70"/>
      <c r="C99" s="70"/>
      <c r="D99" s="71"/>
      <c r="E99" s="71"/>
      <c r="F99" s="26"/>
      <c r="G99" s="26"/>
      <c r="H99" s="31"/>
      <c r="I99" s="89"/>
      <c r="J99" s="31"/>
      <c r="K99" s="89"/>
      <c r="L99" s="31"/>
      <c r="M99" s="89"/>
      <c r="N99" s="54"/>
    </row>
    <row r="100" spans="1:14" ht="16.5" customHeight="1">
      <c r="A100" s="107">
        <f>A93+1</f>
        <v>15</v>
      </c>
      <c r="B100" s="72" t="s">
        <v>350</v>
      </c>
      <c r="C100" s="78">
        <v>1200</v>
      </c>
      <c r="D100" s="67">
        <v>1</v>
      </c>
      <c r="E100" s="13" t="s">
        <v>334</v>
      </c>
      <c r="F100" s="22"/>
      <c r="G100" s="22"/>
      <c r="H100" s="83"/>
      <c r="I100" s="83"/>
      <c r="J100" s="83"/>
      <c r="K100" s="83"/>
      <c r="L100" s="83"/>
      <c r="M100" s="83"/>
      <c r="N100" s="55" t="s">
        <v>17</v>
      </c>
    </row>
    <row r="101" spans="1:14" ht="16.5" customHeight="1">
      <c r="A101" s="57"/>
      <c r="B101" s="73" t="s">
        <v>98</v>
      </c>
      <c r="C101" s="79" t="s">
        <v>351</v>
      </c>
      <c r="D101" s="16">
        <v>11</v>
      </c>
      <c r="E101" s="17" t="s">
        <v>344</v>
      </c>
      <c r="F101" s="24">
        <f t="shared" ref="F101:F102" si="85">H101+J101+L101</f>
        <v>1596</v>
      </c>
      <c r="G101" s="24">
        <f t="shared" ref="G101:G102" si="86">F101*D101</f>
        <v>17556</v>
      </c>
      <c r="H101" s="29">
        <f>자재!$D$9</f>
        <v>1596</v>
      </c>
      <c r="I101" s="87">
        <f t="shared" ref="I101" si="87">TRUNC(H101*$D101,0)</f>
        <v>17556</v>
      </c>
      <c r="J101" s="29"/>
      <c r="K101" s="87">
        <f t="shared" ref="K101" si="88">TRUNC(J101*$D101,0)</f>
        <v>0</v>
      </c>
      <c r="L101" s="29"/>
      <c r="M101" s="87">
        <f t="shared" ref="M101" si="89">TRUNC(L101*$D101,0)</f>
        <v>0</v>
      </c>
      <c r="N101" s="52"/>
    </row>
    <row r="102" spans="1:14" ht="16.5" customHeight="1">
      <c r="A102" s="57"/>
      <c r="B102" s="73" t="s">
        <v>99</v>
      </c>
      <c r="C102" s="69" t="s">
        <v>352</v>
      </c>
      <c r="D102" s="21">
        <v>0.2</v>
      </c>
      <c r="E102" s="17"/>
      <c r="F102" s="24">
        <f t="shared" si="85"/>
        <v>17556</v>
      </c>
      <c r="G102" s="24">
        <f t="shared" si="86"/>
        <v>3511.2000000000003</v>
      </c>
      <c r="H102" s="29">
        <f>I101</f>
        <v>17556</v>
      </c>
      <c r="I102" s="87">
        <f t="shared" ref="I102" si="90">TRUNC(H102*$D102,0)</f>
        <v>3511</v>
      </c>
      <c r="J102" s="29"/>
      <c r="K102" s="87">
        <f t="shared" ref="K102" si="91">TRUNC(J102*$D102,0)</f>
        <v>0</v>
      </c>
      <c r="L102" s="29"/>
      <c r="M102" s="87">
        <f t="shared" ref="M102" si="92">TRUNC(L102*$D102,0)</f>
        <v>0</v>
      </c>
      <c r="N102" s="52"/>
    </row>
    <row r="103" spans="1:14" ht="16.5" customHeight="1">
      <c r="A103" s="58"/>
      <c r="B103" s="18" t="s">
        <v>306</v>
      </c>
      <c r="C103" s="19"/>
      <c r="D103" s="20"/>
      <c r="E103" s="20"/>
      <c r="F103" s="25"/>
      <c r="G103" s="25">
        <f>SUM(G101:G102)</f>
        <v>21067.200000000001</v>
      </c>
      <c r="H103" s="30"/>
      <c r="I103" s="88">
        <f>SUM(I101:I102)</f>
        <v>21067</v>
      </c>
      <c r="J103" s="30"/>
      <c r="K103" s="88">
        <f>SUM(K101:K102)</f>
        <v>0</v>
      </c>
      <c r="L103" s="30"/>
      <c r="M103" s="88">
        <f>SUM(M101:M102)</f>
        <v>0</v>
      </c>
      <c r="N103" s="53"/>
    </row>
    <row r="104" spans="1:14" ht="16.5" customHeight="1">
      <c r="A104" s="59"/>
      <c r="B104" s="70"/>
      <c r="C104" s="70"/>
      <c r="D104" s="71"/>
      <c r="E104" s="71"/>
      <c r="F104" s="26"/>
      <c r="G104" s="26"/>
      <c r="H104" s="31"/>
      <c r="I104" s="89"/>
      <c r="J104" s="31"/>
      <c r="K104" s="89"/>
      <c r="L104" s="31"/>
      <c r="M104" s="89"/>
      <c r="N104" s="54"/>
    </row>
    <row r="105" spans="1:14" ht="16.5" customHeight="1">
      <c r="A105" s="107">
        <f>A100+1</f>
        <v>16</v>
      </c>
      <c r="B105" s="72" t="s">
        <v>353</v>
      </c>
      <c r="C105" s="78">
        <v>1200</v>
      </c>
      <c r="D105" s="67">
        <v>1</v>
      </c>
      <c r="E105" s="13" t="s">
        <v>16</v>
      </c>
      <c r="F105" s="22"/>
      <c r="G105" s="22"/>
      <c r="H105" s="83"/>
      <c r="I105" s="83"/>
      <c r="J105" s="83"/>
      <c r="K105" s="83"/>
      <c r="L105" s="83"/>
      <c r="M105" s="83"/>
      <c r="N105" s="55" t="s">
        <v>17</v>
      </c>
    </row>
    <row r="106" spans="1:14" ht="16.5" customHeight="1">
      <c r="A106" s="57"/>
      <c r="B106" s="73" t="s">
        <v>97</v>
      </c>
      <c r="C106" s="69"/>
      <c r="D106" s="16">
        <v>0.24</v>
      </c>
      <c r="E106" s="17" t="s">
        <v>319</v>
      </c>
      <c r="F106" s="24">
        <f t="shared" ref="F106:F109" si="93">H106+J106+L106</f>
        <v>173995</v>
      </c>
      <c r="G106" s="24">
        <f t="shared" ref="G106:G109" si="94">F106*D106</f>
        <v>41758.799999999996</v>
      </c>
      <c r="H106" s="29"/>
      <c r="I106" s="87">
        <f t="shared" ref="I106" si="95">TRUNC(H106*$D106,0)</f>
        <v>0</v>
      </c>
      <c r="J106" s="29">
        <f>노임!$D$7</f>
        <v>173995</v>
      </c>
      <c r="K106" s="87">
        <f t="shared" ref="K106" si="96">TRUNC(J106*$D106,0)</f>
        <v>41758</v>
      </c>
      <c r="L106" s="29"/>
      <c r="M106" s="87">
        <f t="shared" ref="M106" si="97">TRUNC(L106*$D106,0)</f>
        <v>0</v>
      </c>
      <c r="N106" s="52"/>
    </row>
    <row r="107" spans="1:14" ht="16.5" customHeight="1">
      <c r="A107" s="57"/>
      <c r="B107" s="73" t="s">
        <v>77</v>
      </c>
      <c r="C107" s="69"/>
      <c r="D107" s="16">
        <v>2.1800000000000002</v>
      </c>
      <c r="E107" s="17" t="s">
        <v>319</v>
      </c>
      <c r="F107" s="24">
        <f t="shared" si="93"/>
        <v>262580</v>
      </c>
      <c r="G107" s="24">
        <f t="shared" si="94"/>
        <v>572424.4</v>
      </c>
      <c r="H107" s="29"/>
      <c r="I107" s="87">
        <f t="shared" ref="I107" si="98">TRUNC(H107*$D107,0)</f>
        <v>0</v>
      </c>
      <c r="J107" s="29">
        <f>노임!$D$8</f>
        <v>262580</v>
      </c>
      <c r="K107" s="87">
        <f t="shared" ref="K107" si="99">TRUNC(J107*$D107,0)</f>
        <v>572424</v>
      </c>
      <c r="L107" s="29"/>
      <c r="M107" s="87">
        <f t="shared" ref="M107" si="100">TRUNC(L107*$D107,0)</f>
        <v>0</v>
      </c>
      <c r="N107" s="52"/>
    </row>
    <row r="108" spans="1:14" ht="16.5" customHeight="1">
      <c r="A108" s="57"/>
      <c r="B108" s="73" t="s">
        <v>70</v>
      </c>
      <c r="C108" s="69"/>
      <c r="D108" s="16">
        <v>1.69</v>
      </c>
      <c r="E108" s="17" t="s">
        <v>311</v>
      </c>
      <c r="F108" s="24">
        <f t="shared" si="93"/>
        <v>172068</v>
      </c>
      <c r="G108" s="24">
        <f t="shared" si="94"/>
        <v>290794.92</v>
      </c>
      <c r="H108" s="29"/>
      <c r="I108" s="87">
        <f t="shared" ref="I108" si="101">TRUNC(H108*$D108,0)</f>
        <v>0</v>
      </c>
      <c r="J108" s="29">
        <f>노임!$D$4</f>
        <v>172068</v>
      </c>
      <c r="K108" s="87">
        <f t="shared" ref="K108" si="102">TRUNC(J108*$D108,0)</f>
        <v>290794</v>
      </c>
      <c r="L108" s="29"/>
      <c r="M108" s="87">
        <f t="shared" ref="M108" si="103">TRUNC(L108*$D108,0)</f>
        <v>0</v>
      </c>
      <c r="N108" s="52"/>
    </row>
    <row r="109" spans="1:14" ht="16.5" customHeight="1">
      <c r="A109" s="57"/>
      <c r="B109" s="73" t="s">
        <v>320</v>
      </c>
      <c r="C109" s="76">
        <v>15</v>
      </c>
      <c r="D109" s="16">
        <v>4.5</v>
      </c>
      <c r="E109" s="17" t="s">
        <v>334</v>
      </c>
      <c r="F109" s="24">
        <f t="shared" si="93"/>
        <v>99229</v>
      </c>
      <c r="G109" s="24">
        <f t="shared" si="94"/>
        <v>446530.5</v>
      </c>
      <c r="H109" s="29"/>
      <c r="I109" s="87">
        <f t="shared" ref="I109" si="104">TRUNC(H109*$D109,0)</f>
        <v>0</v>
      </c>
      <c r="J109" s="29"/>
      <c r="K109" s="87">
        <f t="shared" ref="K109" si="105">TRUNC(J109*$D109,0)</f>
        <v>0</v>
      </c>
      <c r="L109" s="29">
        <f>중기사용료목록!$H$5</f>
        <v>99229</v>
      </c>
      <c r="M109" s="87">
        <f t="shared" ref="M109" si="106">TRUNC(L109*$D109,0)</f>
        <v>446530</v>
      </c>
      <c r="N109" s="52"/>
    </row>
    <row r="110" spans="1:14" ht="16.5" customHeight="1">
      <c r="A110" s="58"/>
      <c r="B110" s="18" t="s">
        <v>309</v>
      </c>
      <c r="C110" s="19"/>
      <c r="D110" s="20"/>
      <c r="E110" s="20"/>
      <c r="F110" s="25"/>
      <c r="G110" s="25">
        <f>SUM(G106:G109)</f>
        <v>1351508.62</v>
      </c>
      <c r="H110" s="30"/>
      <c r="I110" s="88">
        <f>SUM(I106:I109)</f>
        <v>0</v>
      </c>
      <c r="J110" s="30"/>
      <c r="K110" s="88">
        <f>SUM(K106:K109)</f>
        <v>904976</v>
      </c>
      <c r="L110" s="30"/>
      <c r="M110" s="88">
        <f>SUM(M106:M109)</f>
        <v>446530</v>
      </c>
      <c r="N110" s="53"/>
    </row>
    <row r="111" spans="1:14" ht="16.5" customHeight="1">
      <c r="A111" s="59"/>
      <c r="B111" s="70"/>
      <c r="C111" s="70"/>
      <c r="D111" s="71"/>
      <c r="E111" s="71"/>
      <c r="F111" s="26"/>
      <c r="G111" s="26"/>
      <c r="H111" s="31"/>
      <c r="I111" s="89"/>
      <c r="J111" s="31"/>
      <c r="K111" s="89"/>
      <c r="L111" s="31"/>
      <c r="M111" s="89"/>
      <c r="N111" s="54"/>
    </row>
    <row r="112" spans="1:14" ht="16.5" customHeight="1">
      <c r="A112" s="107">
        <f>A105+1</f>
        <v>17</v>
      </c>
      <c r="B112" s="72" t="s">
        <v>354</v>
      </c>
      <c r="C112" s="78">
        <v>1200</v>
      </c>
      <c r="D112" s="67">
        <v>1</v>
      </c>
      <c r="E112" s="13" t="s">
        <v>16</v>
      </c>
      <c r="F112" s="22"/>
      <c r="G112" s="22"/>
      <c r="H112" s="83"/>
      <c r="I112" s="83"/>
      <c r="J112" s="83"/>
      <c r="K112" s="83"/>
      <c r="L112" s="83"/>
      <c r="M112" s="83"/>
      <c r="N112" s="55" t="s">
        <v>17</v>
      </c>
    </row>
    <row r="113" spans="1:14" ht="16.5" customHeight="1">
      <c r="A113" s="57"/>
      <c r="B113" s="73" t="s">
        <v>97</v>
      </c>
      <c r="C113" s="69"/>
      <c r="D113" s="16">
        <v>7.0000000000000007E-2</v>
      </c>
      <c r="E113" s="17" t="s">
        <v>319</v>
      </c>
      <c r="F113" s="24">
        <f t="shared" ref="F113:F116" si="107">H113+J113+L113</f>
        <v>173995</v>
      </c>
      <c r="G113" s="24">
        <f t="shared" ref="G113:G116" si="108">F113*D113</f>
        <v>12179.650000000001</v>
      </c>
      <c r="H113" s="29"/>
      <c r="I113" s="87">
        <f t="shared" ref="I113" si="109">TRUNC(H113*$D113,0)</f>
        <v>0</v>
      </c>
      <c r="J113" s="29">
        <f>노임!$D$7</f>
        <v>173995</v>
      </c>
      <c r="K113" s="87">
        <f t="shared" ref="K113" si="110">TRUNC(J113*$D113,0)</f>
        <v>12179</v>
      </c>
      <c r="L113" s="29"/>
      <c r="M113" s="87">
        <f t="shared" ref="M113" si="111">TRUNC(L113*$D113,0)</f>
        <v>0</v>
      </c>
      <c r="N113" s="52"/>
    </row>
    <row r="114" spans="1:14" ht="16.5" customHeight="1">
      <c r="A114" s="57"/>
      <c r="B114" s="73" t="s">
        <v>77</v>
      </c>
      <c r="C114" s="69"/>
      <c r="D114" s="16">
        <v>0.66</v>
      </c>
      <c r="E114" s="17" t="s">
        <v>311</v>
      </c>
      <c r="F114" s="24">
        <f t="shared" si="107"/>
        <v>262580</v>
      </c>
      <c r="G114" s="24">
        <f t="shared" si="108"/>
        <v>173302.80000000002</v>
      </c>
      <c r="H114" s="29"/>
      <c r="I114" s="87">
        <f t="shared" ref="I114" si="112">TRUNC(H114*$D114,0)</f>
        <v>0</v>
      </c>
      <c r="J114" s="29">
        <f>노임!$D$8</f>
        <v>262580</v>
      </c>
      <c r="K114" s="87">
        <f t="shared" ref="K114" si="113">TRUNC(J114*$D114,0)</f>
        <v>173302</v>
      </c>
      <c r="L114" s="29"/>
      <c r="M114" s="87">
        <f t="shared" ref="M114" si="114">TRUNC(L114*$D114,0)</f>
        <v>0</v>
      </c>
      <c r="N114" s="52"/>
    </row>
    <row r="115" spans="1:14" ht="16.5" customHeight="1">
      <c r="A115" s="57"/>
      <c r="B115" s="73" t="s">
        <v>70</v>
      </c>
      <c r="C115" s="69"/>
      <c r="D115" s="16">
        <v>0.51</v>
      </c>
      <c r="E115" s="17" t="s">
        <v>311</v>
      </c>
      <c r="F115" s="24">
        <f t="shared" si="107"/>
        <v>172068</v>
      </c>
      <c r="G115" s="24">
        <f t="shared" si="108"/>
        <v>87754.680000000008</v>
      </c>
      <c r="H115" s="29"/>
      <c r="I115" s="87">
        <f t="shared" ref="I115" si="115">TRUNC(H115*$D115,0)</f>
        <v>0</v>
      </c>
      <c r="J115" s="29">
        <f>노임!$D$4</f>
        <v>172068</v>
      </c>
      <c r="K115" s="87">
        <f t="shared" ref="K115" si="116">TRUNC(J115*$D115,0)</f>
        <v>87754</v>
      </c>
      <c r="L115" s="29"/>
      <c r="M115" s="87">
        <f t="shared" ref="M115" si="117">TRUNC(L115*$D115,0)</f>
        <v>0</v>
      </c>
      <c r="N115" s="52"/>
    </row>
    <row r="116" spans="1:14" ht="16.5" customHeight="1">
      <c r="A116" s="57"/>
      <c r="B116" s="73" t="s">
        <v>101</v>
      </c>
      <c r="C116" s="76">
        <v>15</v>
      </c>
      <c r="D116" s="16">
        <v>1.35</v>
      </c>
      <c r="E116" s="17" t="s">
        <v>334</v>
      </c>
      <c r="F116" s="24">
        <f t="shared" si="107"/>
        <v>99229</v>
      </c>
      <c r="G116" s="24">
        <f t="shared" si="108"/>
        <v>133959.15000000002</v>
      </c>
      <c r="H116" s="29"/>
      <c r="I116" s="87">
        <f t="shared" ref="I116" si="118">TRUNC(H116*$D116,0)</f>
        <v>0</v>
      </c>
      <c r="J116" s="29"/>
      <c r="K116" s="87">
        <f t="shared" ref="K116" si="119">TRUNC(J116*$D116,0)</f>
        <v>0</v>
      </c>
      <c r="L116" s="29">
        <f>중기사용료목록!$H$5</f>
        <v>99229</v>
      </c>
      <c r="M116" s="87">
        <f t="shared" ref="M116" si="120">TRUNC(L116*$D116,0)</f>
        <v>133959</v>
      </c>
      <c r="N116" s="52"/>
    </row>
    <row r="117" spans="1:14" ht="16.5" customHeight="1">
      <c r="A117" s="58"/>
      <c r="B117" s="18" t="s">
        <v>306</v>
      </c>
      <c r="C117" s="19"/>
      <c r="D117" s="20"/>
      <c r="E117" s="20"/>
      <c r="F117" s="25"/>
      <c r="G117" s="25">
        <f>SUM(G113:G116)</f>
        <v>407196.28</v>
      </c>
      <c r="H117" s="30"/>
      <c r="I117" s="88">
        <f>SUM(I113:I116)</f>
        <v>0</v>
      </c>
      <c r="J117" s="30"/>
      <c r="K117" s="88">
        <f>SUM(K113:K116)</f>
        <v>273235</v>
      </c>
      <c r="L117" s="30"/>
      <c r="M117" s="88">
        <f>SUM(M113:M116)</f>
        <v>133959</v>
      </c>
      <c r="N117" s="53"/>
    </row>
    <row r="118" spans="1:14" ht="16.5" customHeight="1">
      <c r="A118" s="59"/>
      <c r="B118" s="70"/>
      <c r="C118" s="70"/>
      <c r="D118" s="71"/>
      <c r="E118" s="71"/>
      <c r="F118" s="26"/>
      <c r="G118" s="26"/>
      <c r="H118" s="31"/>
      <c r="I118" s="89"/>
      <c r="J118" s="31"/>
      <c r="K118" s="89"/>
      <c r="L118" s="31"/>
      <c r="M118" s="89"/>
      <c r="N118" s="54"/>
    </row>
    <row r="119" spans="1:14" ht="16.5" customHeight="1">
      <c r="A119" s="107">
        <f>A112+1</f>
        <v>18</v>
      </c>
      <c r="B119" s="72" t="s">
        <v>384</v>
      </c>
      <c r="C119" s="81">
        <v>100</v>
      </c>
      <c r="D119" s="67">
        <v>1</v>
      </c>
      <c r="E119" s="13" t="s">
        <v>16</v>
      </c>
      <c r="F119" s="22"/>
      <c r="G119" s="22"/>
      <c r="H119" s="83"/>
      <c r="I119" s="83"/>
      <c r="J119" s="83"/>
      <c r="K119" s="83"/>
      <c r="L119" s="83"/>
      <c r="M119" s="83"/>
      <c r="N119" s="55" t="s">
        <v>17</v>
      </c>
    </row>
    <row r="120" spans="1:14" ht="16.5" customHeight="1">
      <c r="A120" s="57"/>
      <c r="B120" s="15" t="s">
        <v>386</v>
      </c>
      <c r="C120" s="82">
        <v>100</v>
      </c>
      <c r="D120" s="16">
        <v>1</v>
      </c>
      <c r="E120" s="17" t="s">
        <v>316</v>
      </c>
      <c r="F120" s="24">
        <f t="shared" ref="F120:F126" si="121">H120+J120+L120</f>
        <v>210523</v>
      </c>
      <c r="G120" s="24">
        <f t="shared" ref="G120:G126" si="122">F120*D120</f>
        <v>210523</v>
      </c>
      <c r="H120" s="29">
        <v>0</v>
      </c>
      <c r="I120" s="87">
        <f t="shared" ref="I120" si="123">TRUNC(H120*$D120,0)</f>
        <v>0</v>
      </c>
      <c r="J120" s="29">
        <f>K135</f>
        <v>135281</v>
      </c>
      <c r="K120" s="87">
        <f t="shared" ref="K120" si="124">TRUNC(J120*$D120,0)</f>
        <v>135281</v>
      </c>
      <c r="L120" s="29">
        <f>M135</f>
        <v>75242</v>
      </c>
      <c r="M120" s="87">
        <f t="shared" ref="M120" si="125">TRUNC(L120*$D120,0)</f>
        <v>75242</v>
      </c>
      <c r="N120" s="52">
        <f>A129</f>
        <v>19</v>
      </c>
    </row>
    <row r="121" spans="1:14" ht="16.5" customHeight="1">
      <c r="A121" s="57"/>
      <c r="B121" s="15" t="s">
        <v>103</v>
      </c>
      <c r="C121" s="82">
        <v>100</v>
      </c>
      <c r="D121" s="16">
        <v>1</v>
      </c>
      <c r="E121" s="17" t="s">
        <v>304</v>
      </c>
      <c r="F121" s="24">
        <f t="shared" si="121"/>
        <v>31853</v>
      </c>
      <c r="G121" s="24">
        <f t="shared" si="122"/>
        <v>31853</v>
      </c>
      <c r="H121" s="29">
        <f>I142</f>
        <v>686</v>
      </c>
      <c r="I121" s="87">
        <f t="shared" ref="I121" si="126">TRUNC(H121*$D121,0)</f>
        <v>686</v>
      </c>
      <c r="J121" s="29">
        <f>K142</f>
        <v>31078</v>
      </c>
      <c r="K121" s="87">
        <f t="shared" ref="K121" si="127">TRUNC(J121*$D121,0)</f>
        <v>31078</v>
      </c>
      <c r="L121" s="29">
        <f>M142</f>
        <v>89</v>
      </c>
      <c r="M121" s="87">
        <f t="shared" ref="M121" si="128">TRUNC(L121*$D121,0)</f>
        <v>89</v>
      </c>
      <c r="N121" s="52">
        <f>A137</f>
        <v>20</v>
      </c>
    </row>
    <row r="122" spans="1:14" ht="16.5" customHeight="1">
      <c r="A122" s="57"/>
      <c r="B122" s="15" t="s">
        <v>104</v>
      </c>
      <c r="C122" s="82">
        <v>100</v>
      </c>
      <c r="D122" s="16">
        <v>1</v>
      </c>
      <c r="E122" s="17" t="s">
        <v>304</v>
      </c>
      <c r="F122" s="24">
        <f t="shared" si="121"/>
        <v>74701</v>
      </c>
      <c r="G122" s="24">
        <f t="shared" si="122"/>
        <v>74701</v>
      </c>
      <c r="H122" s="29">
        <v>0</v>
      </c>
      <c r="I122" s="87">
        <f t="shared" ref="I122" si="129">TRUNC(H122*$D122,0)</f>
        <v>0</v>
      </c>
      <c r="J122" s="29">
        <f>K149</f>
        <v>69370</v>
      </c>
      <c r="K122" s="87">
        <f t="shared" ref="K122" si="130">TRUNC(J122*$D122,0)</f>
        <v>69370</v>
      </c>
      <c r="L122" s="29">
        <f>M149</f>
        <v>5331</v>
      </c>
      <c r="M122" s="87">
        <f t="shared" ref="M122" si="131">TRUNC(L122*$D122,0)</f>
        <v>5331</v>
      </c>
      <c r="N122" s="52">
        <f>A144</f>
        <v>21</v>
      </c>
    </row>
    <row r="123" spans="1:14" ht="16.5" customHeight="1">
      <c r="A123" s="57"/>
      <c r="B123" s="73" t="s">
        <v>105</v>
      </c>
      <c r="C123" s="82">
        <v>100</v>
      </c>
      <c r="D123" s="16">
        <v>1</v>
      </c>
      <c r="E123" s="17" t="s">
        <v>316</v>
      </c>
      <c r="F123" s="24">
        <f t="shared" si="121"/>
        <v>150000</v>
      </c>
      <c r="G123" s="24">
        <f t="shared" si="122"/>
        <v>150000</v>
      </c>
      <c r="H123" s="29">
        <f>자재견적서!$AR$32</f>
        <v>150000</v>
      </c>
      <c r="I123" s="87">
        <f t="shared" ref="I123" si="132">TRUNC(H123*$D123,0)</f>
        <v>150000</v>
      </c>
      <c r="J123" s="29"/>
      <c r="K123" s="87">
        <f t="shared" ref="K123" si="133">TRUNC(J123*$D123,0)</f>
        <v>0</v>
      </c>
      <c r="L123" s="29"/>
      <c r="M123" s="87">
        <f t="shared" ref="M123" si="134">TRUNC(L123*$D123,0)</f>
        <v>0</v>
      </c>
      <c r="N123" s="52"/>
    </row>
    <row r="124" spans="1:14" ht="16.5" customHeight="1">
      <c r="A124" s="57"/>
      <c r="B124" s="73" t="s">
        <v>106</v>
      </c>
      <c r="C124" s="82">
        <v>100</v>
      </c>
      <c r="D124" s="16">
        <v>1</v>
      </c>
      <c r="E124" s="17" t="s">
        <v>304</v>
      </c>
      <c r="F124" s="24">
        <f t="shared" si="121"/>
        <v>250000</v>
      </c>
      <c r="G124" s="24">
        <f t="shared" si="122"/>
        <v>250000</v>
      </c>
      <c r="H124" s="29">
        <f>자재견적서!$AR$33</f>
        <v>250000</v>
      </c>
      <c r="I124" s="87">
        <f t="shared" ref="I124" si="135">TRUNC(H124*$D124,0)</f>
        <v>250000</v>
      </c>
      <c r="J124" s="29"/>
      <c r="K124" s="87">
        <f t="shared" ref="K124" si="136">TRUNC(J124*$D124,0)</f>
        <v>0</v>
      </c>
      <c r="L124" s="29"/>
      <c r="M124" s="87">
        <f t="shared" ref="M124" si="137">TRUNC(L124*$D124,0)</f>
        <v>0</v>
      </c>
      <c r="N124" s="52"/>
    </row>
    <row r="125" spans="1:14" ht="16.5" customHeight="1">
      <c r="A125" s="57"/>
      <c r="B125" s="73" t="s">
        <v>107</v>
      </c>
      <c r="C125" s="82">
        <v>100</v>
      </c>
      <c r="D125" s="16">
        <v>1</v>
      </c>
      <c r="E125" s="17" t="s">
        <v>304</v>
      </c>
      <c r="F125" s="24">
        <f t="shared" si="121"/>
        <v>50000</v>
      </c>
      <c r="G125" s="24">
        <f t="shared" si="122"/>
        <v>50000</v>
      </c>
      <c r="H125" s="29">
        <f>자재견적서!$AR$34</f>
        <v>50000</v>
      </c>
      <c r="I125" s="87">
        <f t="shared" ref="I125" si="138">TRUNC(H125*$D125,0)</f>
        <v>50000</v>
      </c>
      <c r="J125" s="29"/>
      <c r="K125" s="87">
        <f t="shared" ref="K125" si="139">TRUNC(J125*$D125,0)</f>
        <v>0</v>
      </c>
      <c r="L125" s="29"/>
      <c r="M125" s="87">
        <f t="shared" ref="M125" si="140">TRUNC(L125*$D125,0)</f>
        <v>0</v>
      </c>
      <c r="N125" s="52"/>
    </row>
    <row r="126" spans="1:14" ht="16.5" customHeight="1">
      <c r="A126" s="57"/>
      <c r="B126" s="73" t="s">
        <v>108</v>
      </c>
      <c r="C126" s="82">
        <v>100</v>
      </c>
      <c r="D126" s="16">
        <v>1</v>
      </c>
      <c r="E126" s="17" t="s">
        <v>316</v>
      </c>
      <c r="F126" s="24">
        <f t="shared" si="121"/>
        <v>30000</v>
      </c>
      <c r="G126" s="24">
        <f t="shared" si="122"/>
        <v>30000</v>
      </c>
      <c r="H126" s="29">
        <f>자재견적서!$AR$35</f>
        <v>30000</v>
      </c>
      <c r="I126" s="87">
        <f t="shared" ref="I126" si="141">TRUNC(H126*$D126,0)</f>
        <v>30000</v>
      </c>
      <c r="J126" s="29"/>
      <c r="K126" s="87">
        <f t="shared" ref="K126" si="142">TRUNC(J126*$D126,0)</f>
        <v>0</v>
      </c>
      <c r="L126" s="29"/>
      <c r="M126" s="87">
        <f t="shared" ref="M126" si="143">TRUNC(L126*$D126,0)</f>
        <v>0</v>
      </c>
      <c r="N126" s="52"/>
    </row>
    <row r="127" spans="1:14" ht="16.5" customHeight="1">
      <c r="A127" s="58"/>
      <c r="B127" s="18" t="s">
        <v>306</v>
      </c>
      <c r="C127" s="19"/>
      <c r="D127" s="20"/>
      <c r="E127" s="20"/>
      <c r="F127" s="25"/>
      <c r="G127" s="25">
        <f>SUM(G120:G126)</f>
        <v>797077</v>
      </c>
      <c r="H127" s="30"/>
      <c r="I127" s="88">
        <f>SUM(I120:I126)</f>
        <v>480686</v>
      </c>
      <c r="J127" s="30"/>
      <c r="K127" s="88">
        <f>SUM(K120:K126)</f>
        <v>235729</v>
      </c>
      <c r="L127" s="30"/>
      <c r="M127" s="88">
        <f>SUM(M120:M126)</f>
        <v>80662</v>
      </c>
      <c r="N127" s="53"/>
    </row>
    <row r="128" spans="1:14" ht="16.5" customHeight="1">
      <c r="A128" s="59"/>
      <c r="B128" s="70"/>
      <c r="C128" s="70"/>
      <c r="D128" s="71"/>
      <c r="E128" s="71"/>
      <c r="F128" s="26"/>
      <c r="G128" s="26"/>
      <c r="H128" s="31"/>
      <c r="I128" s="89"/>
      <c r="J128" s="31"/>
      <c r="K128" s="89"/>
      <c r="L128" s="31"/>
      <c r="M128" s="89"/>
      <c r="N128" s="54"/>
    </row>
    <row r="129" spans="1:14" ht="16.5" customHeight="1">
      <c r="A129" s="107">
        <f>A119+1</f>
        <v>19</v>
      </c>
      <c r="B129" s="72" t="s">
        <v>355</v>
      </c>
      <c r="C129" s="81">
        <v>100</v>
      </c>
      <c r="D129" s="67">
        <v>1</v>
      </c>
      <c r="E129" s="13" t="s">
        <v>16</v>
      </c>
      <c r="F129" s="22"/>
      <c r="G129" s="22"/>
      <c r="H129" s="83"/>
      <c r="I129" s="83"/>
      <c r="J129" s="83"/>
      <c r="K129" s="83"/>
      <c r="L129" s="83"/>
      <c r="M129" s="83"/>
      <c r="N129" s="55" t="s">
        <v>17</v>
      </c>
    </row>
    <row r="130" spans="1:14" ht="16.5" customHeight="1">
      <c r="A130" s="57"/>
      <c r="B130" s="73" t="s">
        <v>97</v>
      </c>
      <c r="C130" s="69"/>
      <c r="D130" s="16">
        <v>0.09</v>
      </c>
      <c r="E130" s="17" t="s">
        <v>319</v>
      </c>
      <c r="F130" s="24">
        <f t="shared" ref="F130:F134" si="144">H130+J130+L130</f>
        <v>173995</v>
      </c>
      <c r="G130" s="24">
        <f t="shared" ref="G130:G134" si="145">F130*D130</f>
        <v>15659.55</v>
      </c>
      <c r="H130" s="29"/>
      <c r="I130" s="87">
        <f t="shared" ref="I130" si="146">TRUNC(H130*$D130,0)</f>
        <v>0</v>
      </c>
      <c r="J130" s="29">
        <f>노임!$D$7</f>
        <v>173995</v>
      </c>
      <c r="K130" s="87">
        <f t="shared" ref="K130" si="147">TRUNC(J130*$D130,0)</f>
        <v>15659</v>
      </c>
      <c r="L130" s="29"/>
      <c r="M130" s="87">
        <f t="shared" ref="M130" si="148">TRUNC(L130*$D130,0)</f>
        <v>0</v>
      </c>
      <c r="N130" s="52"/>
    </row>
    <row r="131" spans="1:14" ht="16.5" customHeight="1">
      <c r="A131" s="57"/>
      <c r="B131" s="73" t="s">
        <v>77</v>
      </c>
      <c r="C131" s="69"/>
      <c r="D131" s="16">
        <v>0.2</v>
      </c>
      <c r="E131" s="17" t="s">
        <v>319</v>
      </c>
      <c r="F131" s="24">
        <f t="shared" si="144"/>
        <v>262580</v>
      </c>
      <c r="G131" s="24">
        <f t="shared" si="145"/>
        <v>52516</v>
      </c>
      <c r="H131" s="29"/>
      <c r="I131" s="87">
        <f t="shared" ref="I131" si="149">TRUNC(H131*$D131,0)</f>
        <v>0</v>
      </c>
      <c r="J131" s="29">
        <f>노임!$D$8</f>
        <v>262580</v>
      </c>
      <c r="K131" s="87">
        <f t="shared" ref="K131" si="150">TRUNC(J131*$D131,0)</f>
        <v>52516</v>
      </c>
      <c r="L131" s="29"/>
      <c r="M131" s="87">
        <f t="shared" ref="M131" si="151">TRUNC(L131*$D131,0)</f>
        <v>0</v>
      </c>
      <c r="N131" s="52"/>
    </row>
    <row r="132" spans="1:14" ht="16.5" customHeight="1">
      <c r="A132" s="57"/>
      <c r="B132" s="73" t="s">
        <v>70</v>
      </c>
      <c r="C132" s="69"/>
      <c r="D132" s="16">
        <v>0.39</v>
      </c>
      <c r="E132" s="17" t="s">
        <v>311</v>
      </c>
      <c r="F132" s="24">
        <f t="shared" si="144"/>
        <v>172068</v>
      </c>
      <c r="G132" s="24">
        <f t="shared" si="145"/>
        <v>67106.52</v>
      </c>
      <c r="H132" s="29"/>
      <c r="I132" s="87">
        <f t="shared" ref="I132" si="152">TRUNC(H132*$D132,0)</f>
        <v>0</v>
      </c>
      <c r="J132" s="29">
        <f>노임!$D$4</f>
        <v>172068</v>
      </c>
      <c r="K132" s="87">
        <f t="shared" ref="K132" si="153">TRUNC(J132*$D132,0)</f>
        <v>67106</v>
      </c>
      <c r="L132" s="29"/>
      <c r="M132" s="87">
        <f t="shared" ref="M132" si="154">TRUNC(L132*$D132,0)</f>
        <v>0</v>
      </c>
      <c r="N132" s="52"/>
    </row>
    <row r="133" spans="1:14" ht="16.5" customHeight="1">
      <c r="A133" s="57"/>
      <c r="B133" s="73" t="s">
        <v>109</v>
      </c>
      <c r="C133" s="76"/>
      <c r="D133" s="16">
        <v>0.75</v>
      </c>
      <c r="E133" s="17" t="s">
        <v>334</v>
      </c>
      <c r="F133" s="24">
        <f t="shared" si="144"/>
        <v>597</v>
      </c>
      <c r="G133" s="24">
        <f t="shared" si="145"/>
        <v>447.75</v>
      </c>
      <c r="H133" s="29"/>
      <c r="I133" s="87">
        <f t="shared" ref="I133" si="155">TRUNC(H133*$D133,0)</f>
        <v>0</v>
      </c>
      <c r="J133" s="29"/>
      <c r="K133" s="87">
        <f t="shared" ref="K133" si="156">TRUNC(J133*$D133,0)</f>
        <v>0</v>
      </c>
      <c r="L133" s="29">
        <f>경비!G9</f>
        <v>597</v>
      </c>
      <c r="M133" s="87">
        <f t="shared" ref="M133" si="157">TRUNC(L133*$D133,0)</f>
        <v>447</v>
      </c>
      <c r="N133" s="52"/>
    </row>
    <row r="134" spans="1:14" ht="16.5" customHeight="1">
      <c r="A134" s="57"/>
      <c r="B134" s="73" t="s">
        <v>101</v>
      </c>
      <c r="C134" s="76">
        <v>5</v>
      </c>
      <c r="D134" s="16">
        <v>1.08</v>
      </c>
      <c r="E134" s="17" t="s">
        <v>321</v>
      </c>
      <c r="F134" s="24">
        <f t="shared" si="144"/>
        <v>69255</v>
      </c>
      <c r="G134" s="24">
        <f t="shared" si="145"/>
        <v>74795.400000000009</v>
      </c>
      <c r="H134" s="29"/>
      <c r="I134" s="87">
        <f t="shared" ref="I134" si="158">TRUNC(H134*$D134,0)</f>
        <v>0</v>
      </c>
      <c r="J134" s="29"/>
      <c r="K134" s="87">
        <f t="shared" ref="K134" si="159">TRUNC(J134*$D134,0)</f>
        <v>0</v>
      </c>
      <c r="L134" s="29">
        <f>중기사용료목록!$H$3</f>
        <v>69255</v>
      </c>
      <c r="M134" s="87">
        <f t="shared" ref="M134" si="160">TRUNC(L134*$D134,0)</f>
        <v>74795</v>
      </c>
      <c r="N134" s="52"/>
    </row>
    <row r="135" spans="1:14" ht="16.5" customHeight="1">
      <c r="A135" s="58"/>
      <c r="B135" s="18" t="s">
        <v>306</v>
      </c>
      <c r="C135" s="19"/>
      <c r="D135" s="20"/>
      <c r="E135" s="20"/>
      <c r="F135" s="25"/>
      <c r="G135" s="25">
        <f>SUM(G130:G134)</f>
        <v>210525.22000000003</v>
      </c>
      <c r="H135" s="30"/>
      <c r="I135" s="88">
        <f>SUM(I130:I134)</f>
        <v>0</v>
      </c>
      <c r="J135" s="30"/>
      <c r="K135" s="88">
        <f>SUM(K130:K134)</f>
        <v>135281</v>
      </c>
      <c r="L135" s="30"/>
      <c r="M135" s="88">
        <f>SUM(M130:M134)</f>
        <v>75242</v>
      </c>
      <c r="N135" s="53"/>
    </row>
    <row r="136" spans="1:14" ht="16.5" customHeight="1">
      <c r="A136" s="59"/>
      <c r="B136" s="70"/>
      <c r="C136" s="70"/>
      <c r="D136" s="71"/>
      <c r="E136" s="71"/>
      <c r="F136" s="26"/>
      <c r="G136" s="26"/>
      <c r="H136" s="31"/>
      <c r="I136" s="89"/>
      <c r="J136" s="31"/>
      <c r="K136" s="89"/>
      <c r="L136" s="31"/>
      <c r="M136" s="89"/>
      <c r="N136" s="54"/>
    </row>
    <row r="137" spans="1:14" ht="16.5" customHeight="1">
      <c r="A137" s="107">
        <f>A129+1</f>
        <v>20</v>
      </c>
      <c r="B137" s="72" t="s">
        <v>356</v>
      </c>
      <c r="C137" s="81">
        <v>100</v>
      </c>
      <c r="D137" s="67">
        <v>1</v>
      </c>
      <c r="E137" s="13" t="s">
        <v>16</v>
      </c>
      <c r="F137" s="22"/>
      <c r="G137" s="22"/>
      <c r="H137" s="83"/>
      <c r="I137" s="83"/>
      <c r="J137" s="83"/>
      <c r="K137" s="83"/>
      <c r="L137" s="83"/>
      <c r="M137" s="83"/>
      <c r="N137" s="55" t="s">
        <v>17</v>
      </c>
    </row>
    <row r="138" spans="1:14" ht="16.5" customHeight="1">
      <c r="A138" s="57"/>
      <c r="B138" s="73" t="s">
        <v>78</v>
      </c>
      <c r="C138" s="69"/>
      <c r="D138" s="16">
        <v>0.11</v>
      </c>
      <c r="E138" s="17" t="s">
        <v>311</v>
      </c>
      <c r="F138" s="24">
        <f t="shared" ref="F138:F141" si="161">H138+J138+L138</f>
        <v>282536</v>
      </c>
      <c r="G138" s="24">
        <f t="shared" ref="G138:G141" si="162">F138*D138</f>
        <v>31078.959999999999</v>
      </c>
      <c r="H138" s="29"/>
      <c r="I138" s="87">
        <f t="shared" ref="I138" si="163">TRUNC(H138*$D138,0)</f>
        <v>0</v>
      </c>
      <c r="J138" s="29">
        <f>노임!$D$5</f>
        <v>282536</v>
      </c>
      <c r="K138" s="87">
        <f t="shared" ref="K138" si="164">TRUNC(J138*$D138,0)</f>
        <v>31078</v>
      </c>
      <c r="L138" s="29"/>
      <c r="M138" s="87">
        <f t="shared" ref="M138" si="165">TRUNC(L138*$D138,0)</f>
        <v>0</v>
      </c>
      <c r="N138" s="52"/>
    </row>
    <row r="139" spans="1:14" ht="16.5" customHeight="1">
      <c r="A139" s="57"/>
      <c r="B139" s="73" t="s">
        <v>79</v>
      </c>
      <c r="C139" s="69"/>
      <c r="D139" s="16">
        <v>7.0000000000000007E-2</v>
      </c>
      <c r="E139" s="17" t="s">
        <v>334</v>
      </c>
      <c r="F139" s="24">
        <f t="shared" si="161"/>
        <v>92</v>
      </c>
      <c r="G139" s="24">
        <f t="shared" si="162"/>
        <v>6.44</v>
      </c>
      <c r="H139" s="29"/>
      <c r="I139" s="87">
        <f t="shared" ref="I139" si="166">TRUNC(H139*$D139,0)</f>
        <v>0</v>
      </c>
      <c r="J139" s="29"/>
      <c r="K139" s="87">
        <f t="shared" ref="K139" si="167">TRUNC(J139*$D139,0)</f>
        <v>0</v>
      </c>
      <c r="L139" s="29">
        <f>중기사용료목록!$H$8</f>
        <v>92</v>
      </c>
      <c r="M139" s="87">
        <f t="shared" ref="M139" si="168">TRUNC(L139*$D139,0)</f>
        <v>6</v>
      </c>
      <c r="N139" s="52"/>
    </row>
    <row r="140" spans="1:14" ht="16.5" customHeight="1">
      <c r="A140" s="57"/>
      <c r="B140" s="73" t="s">
        <v>80</v>
      </c>
      <c r="C140" s="76"/>
      <c r="D140" s="16">
        <v>0.14000000000000001</v>
      </c>
      <c r="E140" s="17" t="s">
        <v>334</v>
      </c>
      <c r="F140" s="24">
        <f t="shared" si="161"/>
        <v>597</v>
      </c>
      <c r="G140" s="24">
        <f t="shared" si="162"/>
        <v>83.580000000000013</v>
      </c>
      <c r="H140" s="29"/>
      <c r="I140" s="87">
        <f t="shared" ref="I140" si="169">TRUNC(H140*$D140,0)</f>
        <v>0</v>
      </c>
      <c r="J140" s="29"/>
      <c r="K140" s="87">
        <f t="shared" ref="K140" si="170">TRUNC(J140*$D140,0)</f>
        <v>0</v>
      </c>
      <c r="L140" s="29">
        <f>중기사용료목록!$H$9</f>
        <v>597</v>
      </c>
      <c r="M140" s="87">
        <f t="shared" ref="M140" si="171">TRUNC(L140*$D140,0)</f>
        <v>83</v>
      </c>
      <c r="N140" s="52"/>
    </row>
    <row r="141" spans="1:14" ht="16.5" customHeight="1">
      <c r="A141" s="57"/>
      <c r="B141" s="73" t="s">
        <v>81</v>
      </c>
      <c r="C141" s="76"/>
      <c r="D141" s="16">
        <v>0.14000000000000001</v>
      </c>
      <c r="E141" s="17" t="s">
        <v>326</v>
      </c>
      <c r="F141" s="24">
        <f t="shared" si="161"/>
        <v>4900</v>
      </c>
      <c r="G141" s="24">
        <f t="shared" si="162"/>
        <v>686.00000000000011</v>
      </c>
      <c r="H141" s="29">
        <f>자재!$D$3</f>
        <v>4900</v>
      </c>
      <c r="I141" s="87">
        <f t="shared" ref="I141" si="172">TRUNC(H141*$D141,0)</f>
        <v>686</v>
      </c>
      <c r="J141" s="29"/>
      <c r="K141" s="87">
        <f t="shared" ref="K141" si="173">TRUNC(J141*$D141,0)</f>
        <v>0</v>
      </c>
      <c r="L141" s="29"/>
      <c r="M141" s="87">
        <f t="shared" ref="M141" si="174">TRUNC(L141*$D141,0)</f>
        <v>0</v>
      </c>
      <c r="N141" s="52"/>
    </row>
    <row r="142" spans="1:14" ht="16.5" customHeight="1">
      <c r="A142" s="58"/>
      <c r="B142" s="18" t="s">
        <v>309</v>
      </c>
      <c r="C142" s="19"/>
      <c r="D142" s="20"/>
      <c r="E142" s="20"/>
      <c r="F142" s="25"/>
      <c r="G142" s="25">
        <f>SUM(G138:G141)</f>
        <v>31854.98</v>
      </c>
      <c r="H142" s="30"/>
      <c r="I142" s="88">
        <f>SUM(I138:I141)</f>
        <v>686</v>
      </c>
      <c r="J142" s="30"/>
      <c r="K142" s="88">
        <f>SUM(K138:K141)</f>
        <v>31078</v>
      </c>
      <c r="L142" s="30"/>
      <c r="M142" s="88">
        <f>SUM(M138:M141)</f>
        <v>89</v>
      </c>
      <c r="N142" s="53"/>
    </row>
    <row r="143" spans="1:14" ht="16.5" customHeight="1">
      <c r="A143" s="59"/>
      <c r="B143" s="70"/>
      <c r="C143" s="70"/>
      <c r="D143" s="71"/>
      <c r="E143" s="71"/>
      <c r="F143" s="26"/>
      <c r="G143" s="26"/>
      <c r="H143" s="31"/>
      <c r="I143" s="89"/>
      <c r="J143" s="31"/>
      <c r="K143" s="89"/>
      <c r="L143" s="31"/>
      <c r="M143" s="89"/>
      <c r="N143" s="54"/>
    </row>
    <row r="144" spans="1:14" ht="16.5" customHeight="1">
      <c r="A144" s="107">
        <f>A137+1</f>
        <v>21</v>
      </c>
      <c r="B144" s="72" t="s">
        <v>357</v>
      </c>
      <c r="C144" s="81">
        <v>100</v>
      </c>
      <c r="D144" s="67">
        <v>1</v>
      </c>
      <c r="E144" s="13" t="s">
        <v>16</v>
      </c>
      <c r="F144" s="22"/>
      <c r="G144" s="22"/>
      <c r="H144" s="83"/>
      <c r="I144" s="83"/>
      <c r="J144" s="83"/>
      <c r="K144" s="83"/>
      <c r="L144" s="83"/>
      <c r="M144" s="83"/>
      <c r="N144" s="55" t="s">
        <v>17</v>
      </c>
    </row>
    <row r="145" spans="1:14" ht="16.5" customHeight="1">
      <c r="A145" s="57"/>
      <c r="B145" s="73" t="s">
        <v>97</v>
      </c>
      <c r="C145" s="69"/>
      <c r="D145" s="16">
        <v>0.05</v>
      </c>
      <c r="E145" s="17" t="s">
        <v>319</v>
      </c>
      <c r="F145" s="24">
        <f t="shared" ref="F145:F148" si="175">H145+J145+L145</f>
        <v>173995</v>
      </c>
      <c r="G145" s="24">
        <f t="shared" ref="G145:G148" si="176">F145*D145</f>
        <v>8699.75</v>
      </c>
      <c r="H145" s="29"/>
      <c r="I145" s="87">
        <f t="shared" ref="I145" si="177">TRUNC(H145*$D145,0)</f>
        <v>0</v>
      </c>
      <c r="J145" s="29">
        <f>노임!$D$7</f>
        <v>173995</v>
      </c>
      <c r="K145" s="87">
        <f t="shared" ref="K145" si="178">TRUNC(J145*$D145,0)</f>
        <v>8699</v>
      </c>
      <c r="L145" s="29"/>
      <c r="M145" s="87">
        <f t="shared" ref="M145" si="179">TRUNC(L145*$D145,0)</f>
        <v>0</v>
      </c>
      <c r="N145" s="52"/>
    </row>
    <row r="146" spans="1:14" ht="16.5" customHeight="1">
      <c r="A146" s="57"/>
      <c r="B146" s="73" t="s">
        <v>77</v>
      </c>
      <c r="C146" s="69"/>
      <c r="D146" s="16">
        <v>0.1</v>
      </c>
      <c r="E146" s="17" t="s">
        <v>311</v>
      </c>
      <c r="F146" s="24">
        <f t="shared" si="175"/>
        <v>262580</v>
      </c>
      <c r="G146" s="24">
        <f t="shared" si="176"/>
        <v>26258</v>
      </c>
      <c r="H146" s="29"/>
      <c r="I146" s="87">
        <f t="shared" ref="I146" si="180">TRUNC(H146*$D146,0)</f>
        <v>0</v>
      </c>
      <c r="J146" s="29">
        <f>노임!$D$8</f>
        <v>262580</v>
      </c>
      <c r="K146" s="87">
        <f t="shared" ref="K146" si="181">TRUNC(J146*$D146,0)</f>
        <v>26258</v>
      </c>
      <c r="L146" s="29"/>
      <c r="M146" s="87">
        <f t="shared" ref="M146" si="182">TRUNC(L146*$D146,0)</f>
        <v>0</v>
      </c>
      <c r="N146" s="52"/>
    </row>
    <row r="147" spans="1:14" ht="16.5" customHeight="1">
      <c r="A147" s="57"/>
      <c r="B147" s="73" t="s">
        <v>70</v>
      </c>
      <c r="C147" s="69"/>
      <c r="D147" s="16">
        <v>0.2</v>
      </c>
      <c r="E147" s="17" t="s">
        <v>319</v>
      </c>
      <c r="F147" s="24">
        <f t="shared" si="175"/>
        <v>172068</v>
      </c>
      <c r="G147" s="24">
        <f t="shared" si="176"/>
        <v>34413.599999999999</v>
      </c>
      <c r="H147" s="29"/>
      <c r="I147" s="87">
        <f t="shared" ref="I147" si="183">TRUNC(H147*$D147,0)</f>
        <v>0</v>
      </c>
      <c r="J147" s="29">
        <f>노임!$D$4</f>
        <v>172068</v>
      </c>
      <c r="K147" s="87">
        <f t="shared" ref="K147" si="184">TRUNC(J147*$D147,0)</f>
        <v>34413</v>
      </c>
      <c r="L147" s="29"/>
      <c r="M147" s="87">
        <f t="shared" ref="M147" si="185">TRUNC(L147*$D147,0)</f>
        <v>0</v>
      </c>
      <c r="N147" s="52"/>
    </row>
    <row r="148" spans="1:14" ht="16.5" customHeight="1">
      <c r="A148" s="57"/>
      <c r="B148" s="73" t="s">
        <v>110</v>
      </c>
      <c r="C148" s="82">
        <v>100</v>
      </c>
      <c r="D148" s="16">
        <v>0.38</v>
      </c>
      <c r="E148" s="17" t="s">
        <v>321</v>
      </c>
      <c r="F148" s="24">
        <f t="shared" si="175"/>
        <v>14030</v>
      </c>
      <c r="G148" s="24">
        <f t="shared" si="176"/>
        <v>5331.4</v>
      </c>
      <c r="H148" s="29"/>
      <c r="I148" s="87">
        <f t="shared" ref="I148" si="186">TRUNC(H148*$D148,0)</f>
        <v>0</v>
      </c>
      <c r="J148" s="29"/>
      <c r="K148" s="87">
        <f t="shared" ref="K148" si="187">TRUNC(J148*$D148,0)</f>
        <v>0</v>
      </c>
      <c r="L148" s="29">
        <v>14030</v>
      </c>
      <c r="M148" s="87">
        <f t="shared" ref="M148" si="188">TRUNC(L148*$D148,0)</f>
        <v>5331</v>
      </c>
      <c r="N148" s="52"/>
    </row>
    <row r="149" spans="1:14" ht="16.5" customHeight="1">
      <c r="A149" s="58"/>
      <c r="B149" s="18" t="s">
        <v>306</v>
      </c>
      <c r="C149" s="19"/>
      <c r="D149" s="20"/>
      <c r="E149" s="20"/>
      <c r="F149" s="25"/>
      <c r="G149" s="25">
        <f>SUM(G145:G148)</f>
        <v>74702.75</v>
      </c>
      <c r="H149" s="30"/>
      <c r="I149" s="88">
        <f>SUM(I145:I148)</f>
        <v>0</v>
      </c>
      <c r="J149" s="30"/>
      <c r="K149" s="88">
        <f>SUM(K145:K148)</f>
        <v>69370</v>
      </c>
      <c r="L149" s="30"/>
      <c r="M149" s="88">
        <f>SUM(M145:M148)</f>
        <v>5331</v>
      </c>
      <c r="N149" s="53"/>
    </row>
    <row r="150" spans="1:14" ht="16.5" customHeight="1">
      <c r="A150" s="59"/>
      <c r="B150" s="70"/>
      <c r="C150" s="70"/>
      <c r="D150" s="71"/>
      <c r="E150" s="71"/>
      <c r="F150" s="26"/>
      <c r="G150" s="26"/>
      <c r="H150" s="31"/>
      <c r="I150" s="89"/>
      <c r="J150" s="31"/>
      <c r="K150" s="89"/>
      <c r="L150" s="31"/>
      <c r="M150" s="89"/>
      <c r="N150" s="54"/>
    </row>
    <row r="151" spans="1:14" ht="16.5" customHeight="1">
      <c r="A151" s="107">
        <f>A144+1</f>
        <v>22</v>
      </c>
      <c r="B151" s="72" t="s">
        <v>358</v>
      </c>
      <c r="C151" s="66">
        <v>1650</v>
      </c>
      <c r="D151" s="67">
        <v>1</v>
      </c>
      <c r="E151" s="13" t="s">
        <v>16</v>
      </c>
      <c r="F151" s="22"/>
      <c r="G151" s="22"/>
      <c r="H151" s="83"/>
      <c r="I151" s="83"/>
      <c r="J151" s="83"/>
      <c r="K151" s="83"/>
      <c r="L151" s="83"/>
      <c r="M151" s="83"/>
      <c r="N151" s="55" t="s">
        <v>17</v>
      </c>
    </row>
    <row r="152" spans="1:14" ht="16.5" customHeight="1">
      <c r="A152" s="57"/>
      <c r="B152" s="15" t="s">
        <v>111</v>
      </c>
      <c r="C152" s="80">
        <v>1650</v>
      </c>
      <c r="D152" s="16">
        <v>1</v>
      </c>
      <c r="E152" s="17" t="s">
        <v>304</v>
      </c>
      <c r="F152" s="24">
        <f t="shared" ref="F152:F158" si="189">H152+J152+L152</f>
        <v>6835955</v>
      </c>
      <c r="G152" s="24">
        <f t="shared" ref="G152:G158" si="190">F152*D152</f>
        <v>6835955</v>
      </c>
      <c r="H152" s="29">
        <v>0</v>
      </c>
      <c r="I152" s="87">
        <f t="shared" ref="I152" si="191">TRUNC(H152*$D152,0)</f>
        <v>0</v>
      </c>
      <c r="J152" s="29">
        <f>K166</f>
        <v>4804487</v>
      </c>
      <c r="K152" s="87">
        <f t="shared" ref="K152" si="192">TRUNC(J152*$D152,0)</f>
        <v>4804487</v>
      </c>
      <c r="L152" s="29">
        <f>M166</f>
        <v>2031468</v>
      </c>
      <c r="M152" s="87">
        <f t="shared" ref="M152" si="193">TRUNC(L152*$D152,0)</f>
        <v>2031468</v>
      </c>
      <c r="N152" s="52">
        <f>A161</f>
        <v>23</v>
      </c>
    </row>
    <row r="153" spans="1:14" ht="16.5" customHeight="1">
      <c r="A153" s="57"/>
      <c r="B153" s="15" t="s">
        <v>359</v>
      </c>
      <c r="C153" s="80">
        <v>1650</v>
      </c>
      <c r="D153" s="16">
        <v>87.539999999999992</v>
      </c>
      <c r="E153" s="17" t="s">
        <v>321</v>
      </c>
      <c r="F153" s="24">
        <f t="shared" si="189"/>
        <v>327535</v>
      </c>
      <c r="G153" s="24">
        <f t="shared" si="190"/>
        <v>28672413.899999999</v>
      </c>
      <c r="H153" s="29"/>
      <c r="I153" s="87">
        <f t="shared" ref="I153" si="194">TRUNC(H153*$D153,0)</f>
        <v>0</v>
      </c>
      <c r="J153" s="29"/>
      <c r="K153" s="87">
        <f t="shared" ref="K153" si="195">TRUNC(J153*$D153,0)</f>
        <v>0</v>
      </c>
      <c r="L153" s="29">
        <v>327535</v>
      </c>
      <c r="M153" s="87">
        <f t="shared" ref="M153" si="196">TRUNC(L153*$D153,0)</f>
        <v>28672413</v>
      </c>
      <c r="N153" s="52"/>
    </row>
    <row r="154" spans="1:14" ht="16.5" customHeight="1">
      <c r="A154" s="57"/>
      <c r="B154" s="15" t="s">
        <v>112</v>
      </c>
      <c r="C154" s="80">
        <v>1650</v>
      </c>
      <c r="D154" s="16">
        <v>9.3800000000000008</v>
      </c>
      <c r="E154" s="17" t="s">
        <v>334</v>
      </c>
      <c r="F154" s="24">
        <f t="shared" si="189"/>
        <v>21640</v>
      </c>
      <c r="G154" s="24">
        <f t="shared" si="190"/>
        <v>202983.2</v>
      </c>
      <c r="H154" s="29">
        <f>I171</f>
        <v>21640</v>
      </c>
      <c r="I154" s="87">
        <f t="shared" ref="I154" si="197">TRUNC(H154*$D154,0)</f>
        <v>202983</v>
      </c>
      <c r="J154" s="29">
        <v>0</v>
      </c>
      <c r="K154" s="87">
        <f t="shared" ref="K154" si="198">TRUNC(J154*$D154,0)</f>
        <v>0</v>
      </c>
      <c r="L154" s="29">
        <v>0</v>
      </c>
      <c r="M154" s="87">
        <f t="shared" ref="M154" si="199">TRUNC(L154*$D154,0)</f>
        <v>0</v>
      </c>
      <c r="N154" s="52">
        <f>A168</f>
        <v>24</v>
      </c>
    </row>
    <row r="155" spans="1:14" ht="16.5" customHeight="1">
      <c r="A155" s="57"/>
      <c r="B155" s="15" t="s">
        <v>113</v>
      </c>
      <c r="C155" s="80">
        <v>1650</v>
      </c>
      <c r="D155" s="16">
        <v>28.349999999999998</v>
      </c>
      <c r="E155" s="17" t="s">
        <v>334</v>
      </c>
      <c r="F155" s="24">
        <f t="shared" si="189"/>
        <v>43498</v>
      </c>
      <c r="G155" s="24">
        <f t="shared" si="190"/>
        <v>1233168.2999999998</v>
      </c>
      <c r="H155" s="29">
        <v>0</v>
      </c>
      <c r="I155" s="87">
        <f t="shared" ref="I155" si="200">TRUNC(H155*$D155,0)</f>
        <v>0</v>
      </c>
      <c r="J155" s="29">
        <f>K175</f>
        <v>43498</v>
      </c>
      <c r="K155" s="87">
        <f t="shared" ref="K155" si="201">TRUNC(J155*$D155,0)</f>
        <v>1233168</v>
      </c>
      <c r="L155" s="29">
        <v>0</v>
      </c>
      <c r="M155" s="87">
        <f t="shared" ref="M155" si="202">TRUNC(L155*$D155,0)</f>
        <v>0</v>
      </c>
      <c r="N155" s="52">
        <f>A173</f>
        <v>25</v>
      </c>
    </row>
    <row r="156" spans="1:14" ht="16.5" customHeight="1">
      <c r="A156" s="57"/>
      <c r="B156" s="15" t="s">
        <v>114</v>
      </c>
      <c r="C156" s="80">
        <v>1650</v>
      </c>
      <c r="D156" s="16">
        <v>1</v>
      </c>
      <c r="E156" s="17" t="s">
        <v>304</v>
      </c>
      <c r="F156" s="24">
        <f t="shared" si="189"/>
        <v>2735117</v>
      </c>
      <c r="G156" s="24">
        <f t="shared" si="190"/>
        <v>2735117</v>
      </c>
      <c r="H156" s="29">
        <v>0</v>
      </c>
      <c r="I156" s="87">
        <f t="shared" ref="I156" si="203">TRUNC(H156*$D156,0)</f>
        <v>0</v>
      </c>
      <c r="J156" s="29">
        <f>K182</f>
        <v>1922327</v>
      </c>
      <c r="K156" s="87">
        <f t="shared" ref="K156" si="204">TRUNC(J156*$D156,0)</f>
        <v>1922327</v>
      </c>
      <c r="L156" s="29">
        <f>M182</f>
        <v>812790</v>
      </c>
      <c r="M156" s="87">
        <f t="shared" ref="M156" si="205">TRUNC(L156*$D156,0)</f>
        <v>812790</v>
      </c>
      <c r="N156" s="52">
        <f>A177</f>
        <v>26</v>
      </c>
    </row>
    <row r="157" spans="1:14" ht="16.5" customHeight="1">
      <c r="A157" s="57"/>
      <c r="B157" s="73" t="s">
        <v>115</v>
      </c>
      <c r="C157" s="80">
        <v>1650</v>
      </c>
      <c r="D157" s="16">
        <v>1</v>
      </c>
      <c r="E157" s="17" t="s">
        <v>316</v>
      </c>
      <c r="F157" s="24">
        <f t="shared" si="189"/>
        <v>18000000</v>
      </c>
      <c r="G157" s="24">
        <f t="shared" si="190"/>
        <v>18000000</v>
      </c>
      <c r="H157" s="29">
        <f>자재견적서!AR22</f>
        <v>18000000</v>
      </c>
      <c r="I157" s="87">
        <f t="shared" ref="I157" si="206">TRUNC(H157*$D157,0)</f>
        <v>18000000</v>
      </c>
      <c r="J157" s="29"/>
      <c r="K157" s="87">
        <f t="shared" ref="K157" si="207">TRUNC(J157*$D157,0)</f>
        <v>0</v>
      </c>
      <c r="L157" s="29"/>
      <c r="M157" s="87">
        <f t="shared" ref="M157" si="208">TRUNC(L157*$D157,0)</f>
        <v>0</v>
      </c>
      <c r="N157" s="52"/>
    </row>
    <row r="158" spans="1:14" ht="16.5" customHeight="1">
      <c r="A158" s="57"/>
      <c r="B158" s="73" t="s">
        <v>96</v>
      </c>
      <c r="C158" s="79">
        <v>1200</v>
      </c>
      <c r="D158" s="16">
        <v>1</v>
      </c>
      <c r="E158" s="17" t="s">
        <v>304</v>
      </c>
      <c r="F158" s="24">
        <f t="shared" si="189"/>
        <v>550910</v>
      </c>
      <c r="G158" s="24">
        <f t="shared" si="190"/>
        <v>550910</v>
      </c>
      <c r="H158" s="29">
        <f>자재견적서!$AR$19</f>
        <v>550910</v>
      </c>
      <c r="I158" s="87">
        <f t="shared" ref="I158" si="209">TRUNC(H158*$D158,0)</f>
        <v>550910</v>
      </c>
      <c r="J158" s="29"/>
      <c r="K158" s="87">
        <f t="shared" ref="K158" si="210">TRUNC(J158*$D158,0)</f>
        <v>0</v>
      </c>
      <c r="L158" s="29"/>
      <c r="M158" s="87">
        <f t="shared" ref="M158" si="211">TRUNC(L158*$D158,0)</f>
        <v>0</v>
      </c>
      <c r="N158" s="52"/>
    </row>
    <row r="159" spans="1:14" ht="16.5" customHeight="1">
      <c r="A159" s="58"/>
      <c r="B159" s="18" t="s">
        <v>306</v>
      </c>
      <c r="C159" s="19"/>
      <c r="D159" s="20"/>
      <c r="E159" s="20"/>
      <c r="F159" s="25"/>
      <c r="G159" s="25">
        <f>SUM(G152:G158)</f>
        <v>58230547.399999999</v>
      </c>
      <c r="H159" s="30"/>
      <c r="I159" s="88">
        <f>SUM(I152:I158)</f>
        <v>18753893</v>
      </c>
      <c r="J159" s="30"/>
      <c r="K159" s="88">
        <f>SUM(K152:K158)</f>
        <v>7959982</v>
      </c>
      <c r="L159" s="30"/>
      <c r="M159" s="88">
        <f>SUM(M152:M158)</f>
        <v>31516671</v>
      </c>
      <c r="N159" s="53"/>
    </row>
    <row r="160" spans="1:14" ht="16.5" customHeight="1">
      <c r="A160" s="59"/>
      <c r="B160" s="70"/>
      <c r="C160" s="70"/>
      <c r="D160" s="71"/>
      <c r="E160" s="71"/>
      <c r="F160" s="26"/>
      <c r="G160" s="26"/>
      <c r="H160" s="31"/>
      <c r="I160" s="89"/>
      <c r="J160" s="31"/>
      <c r="K160" s="89"/>
      <c r="L160" s="31"/>
      <c r="M160" s="89"/>
      <c r="N160" s="54"/>
    </row>
    <row r="161" spans="1:14" ht="16.5" customHeight="1">
      <c r="A161" s="107">
        <f>A151+1</f>
        <v>23</v>
      </c>
      <c r="B161" s="72" t="s">
        <v>360</v>
      </c>
      <c r="C161" s="66">
        <v>1650</v>
      </c>
      <c r="D161" s="67">
        <v>1</v>
      </c>
      <c r="E161" s="13" t="s">
        <v>16</v>
      </c>
      <c r="F161" s="22"/>
      <c r="G161" s="22"/>
      <c r="H161" s="83"/>
      <c r="I161" s="83"/>
      <c r="J161" s="83"/>
      <c r="K161" s="83"/>
      <c r="L161" s="83"/>
      <c r="M161" s="83"/>
      <c r="N161" s="55" t="s">
        <v>17</v>
      </c>
    </row>
    <row r="162" spans="1:14" ht="16.5" customHeight="1">
      <c r="A162" s="57"/>
      <c r="B162" s="73" t="s">
        <v>97</v>
      </c>
      <c r="C162" s="69"/>
      <c r="D162" s="16">
        <v>1.19</v>
      </c>
      <c r="E162" s="17" t="s">
        <v>311</v>
      </c>
      <c r="F162" s="24">
        <f t="shared" ref="F162:F165" si="212">H162+J162+L162</f>
        <v>173995</v>
      </c>
      <c r="G162" s="24">
        <f t="shared" ref="G162:G165" si="213">F162*D162</f>
        <v>207054.05</v>
      </c>
      <c r="H162" s="29"/>
      <c r="I162" s="87">
        <f t="shared" ref="I162" si="214">TRUNC(H162*$D162,0)</f>
        <v>0</v>
      </c>
      <c r="J162" s="29">
        <f>노임!$D$7</f>
        <v>173995</v>
      </c>
      <c r="K162" s="87">
        <f t="shared" ref="K162" si="215">TRUNC(J162*$D162,0)</f>
        <v>207054</v>
      </c>
      <c r="L162" s="29"/>
      <c r="M162" s="87">
        <f t="shared" ref="M162" si="216">TRUNC(L162*$D162,0)</f>
        <v>0</v>
      </c>
      <c r="N162" s="52"/>
    </row>
    <row r="163" spans="1:14" ht="16.5" customHeight="1">
      <c r="A163" s="57"/>
      <c r="B163" s="73" t="s">
        <v>77</v>
      </c>
      <c r="C163" s="69"/>
      <c r="D163" s="16">
        <v>11.67</v>
      </c>
      <c r="E163" s="17" t="s">
        <v>319</v>
      </c>
      <c r="F163" s="24">
        <f t="shared" si="212"/>
        <v>262580</v>
      </c>
      <c r="G163" s="24">
        <f t="shared" si="213"/>
        <v>3064308.6</v>
      </c>
      <c r="H163" s="29"/>
      <c r="I163" s="87">
        <f t="shared" ref="I163" si="217">TRUNC(H163*$D163,0)</f>
        <v>0</v>
      </c>
      <c r="J163" s="29">
        <f>노임!$D$8</f>
        <v>262580</v>
      </c>
      <c r="K163" s="87">
        <f t="shared" ref="K163" si="218">TRUNC(J163*$D163,0)</f>
        <v>3064308</v>
      </c>
      <c r="L163" s="29"/>
      <c r="M163" s="87">
        <f t="shared" ref="M163" si="219">TRUNC(L163*$D163,0)</f>
        <v>0</v>
      </c>
      <c r="N163" s="52"/>
    </row>
    <row r="164" spans="1:14" ht="16.5" customHeight="1">
      <c r="A164" s="57"/>
      <c r="B164" s="73" t="s">
        <v>70</v>
      </c>
      <c r="C164" s="69"/>
      <c r="D164" s="16">
        <v>8.91</v>
      </c>
      <c r="E164" s="17" t="s">
        <v>311</v>
      </c>
      <c r="F164" s="24">
        <f t="shared" si="212"/>
        <v>172068</v>
      </c>
      <c r="G164" s="24">
        <f t="shared" si="213"/>
        <v>1533125.8800000001</v>
      </c>
      <c r="H164" s="29"/>
      <c r="I164" s="87">
        <f t="shared" ref="I164" si="220">TRUNC(H164*$D164,0)</f>
        <v>0</v>
      </c>
      <c r="J164" s="29">
        <f>노임!$D$4</f>
        <v>172068</v>
      </c>
      <c r="K164" s="87">
        <f t="shared" ref="K164" si="221">TRUNC(J164*$D164,0)</f>
        <v>1533125</v>
      </c>
      <c r="L164" s="29"/>
      <c r="M164" s="87">
        <f t="shared" ref="M164" si="222">TRUNC(L164*$D164,0)</f>
        <v>0</v>
      </c>
      <c r="N164" s="52"/>
    </row>
    <row r="165" spans="1:14" ht="16.5" customHeight="1">
      <c r="A165" s="57"/>
      <c r="B165" s="73" t="s">
        <v>337</v>
      </c>
      <c r="C165" s="76">
        <v>18</v>
      </c>
      <c r="D165" s="16">
        <v>19.97</v>
      </c>
      <c r="E165" s="17" t="s">
        <v>334</v>
      </c>
      <c r="F165" s="24">
        <f t="shared" si="212"/>
        <v>101726</v>
      </c>
      <c r="G165" s="24">
        <f t="shared" si="213"/>
        <v>2031468.22</v>
      </c>
      <c r="H165" s="29"/>
      <c r="I165" s="87">
        <f t="shared" ref="I165" si="223">TRUNC(H165*$D165,0)</f>
        <v>0</v>
      </c>
      <c r="J165" s="29"/>
      <c r="K165" s="87">
        <f t="shared" ref="K165" si="224">TRUNC(J165*$D165,0)</f>
        <v>0</v>
      </c>
      <c r="L165" s="29">
        <f>중기사용료목록!$H$6</f>
        <v>101726</v>
      </c>
      <c r="M165" s="87">
        <f t="shared" ref="M165" si="225">TRUNC(L165*$D165,0)</f>
        <v>2031468</v>
      </c>
      <c r="N165" s="52"/>
    </row>
    <row r="166" spans="1:14" ht="16.5" customHeight="1">
      <c r="A166" s="58"/>
      <c r="B166" s="18" t="s">
        <v>306</v>
      </c>
      <c r="C166" s="19"/>
      <c r="D166" s="20"/>
      <c r="E166" s="20"/>
      <c r="F166" s="25"/>
      <c r="G166" s="25">
        <f>SUM(G162:G165)</f>
        <v>6835956.75</v>
      </c>
      <c r="H166" s="30"/>
      <c r="I166" s="88">
        <f>SUM(I162:I165)</f>
        <v>0</v>
      </c>
      <c r="J166" s="30"/>
      <c r="K166" s="88">
        <f>SUM(K162:K165)</f>
        <v>4804487</v>
      </c>
      <c r="L166" s="30"/>
      <c r="M166" s="88">
        <f>SUM(M162:M165)</f>
        <v>2031468</v>
      </c>
      <c r="N166" s="53"/>
    </row>
    <row r="167" spans="1:14" ht="16.5" customHeight="1">
      <c r="A167" s="59"/>
      <c r="B167" s="70"/>
      <c r="C167" s="70"/>
      <c r="D167" s="71"/>
      <c r="E167" s="71"/>
      <c r="F167" s="26"/>
      <c r="G167" s="26"/>
      <c r="H167" s="31"/>
      <c r="I167" s="89"/>
      <c r="J167" s="31"/>
      <c r="K167" s="89"/>
      <c r="L167" s="31"/>
      <c r="M167" s="89"/>
      <c r="N167" s="54"/>
    </row>
    <row r="168" spans="1:14" ht="16.5" customHeight="1">
      <c r="A168" s="107">
        <f>A161+1</f>
        <v>24</v>
      </c>
      <c r="B168" s="72" t="s">
        <v>361</v>
      </c>
      <c r="C168" s="66">
        <v>1650</v>
      </c>
      <c r="D168" s="67">
        <v>1</v>
      </c>
      <c r="E168" s="13" t="s">
        <v>334</v>
      </c>
      <c r="F168" s="22"/>
      <c r="G168" s="22"/>
      <c r="H168" s="83"/>
      <c r="I168" s="83"/>
      <c r="J168" s="83"/>
      <c r="K168" s="83"/>
      <c r="L168" s="83"/>
      <c r="M168" s="83"/>
      <c r="N168" s="55" t="s">
        <v>17</v>
      </c>
    </row>
    <row r="169" spans="1:14" ht="16.5" customHeight="1">
      <c r="A169" s="57"/>
      <c r="B169" s="73" t="s">
        <v>98</v>
      </c>
      <c r="C169" s="79" t="s">
        <v>343</v>
      </c>
      <c r="D169" s="16">
        <v>11.3</v>
      </c>
      <c r="E169" s="17" t="s">
        <v>362</v>
      </c>
      <c r="F169" s="24">
        <f t="shared" ref="F169:F170" si="226">H169+J169+L169</f>
        <v>1596</v>
      </c>
      <c r="G169" s="24">
        <f t="shared" ref="G169:G170" si="227">F169*D169</f>
        <v>18034.800000000003</v>
      </c>
      <c r="H169" s="29">
        <f>자재!$D$9</f>
        <v>1596</v>
      </c>
      <c r="I169" s="87">
        <f t="shared" ref="I169" si="228">TRUNC(H169*$D169,0)</f>
        <v>18034</v>
      </c>
      <c r="J169" s="29"/>
      <c r="K169" s="87">
        <f t="shared" ref="K169" si="229">TRUNC(J169*$D169,0)</f>
        <v>0</v>
      </c>
      <c r="L169" s="29"/>
      <c r="M169" s="87">
        <f t="shared" ref="M169" si="230">TRUNC(L169*$D169,0)</f>
        <v>0</v>
      </c>
      <c r="N169" s="52"/>
    </row>
    <row r="170" spans="1:14" ht="16.5" customHeight="1">
      <c r="A170" s="57"/>
      <c r="B170" s="73" t="s">
        <v>99</v>
      </c>
      <c r="C170" s="69" t="s">
        <v>345</v>
      </c>
      <c r="D170" s="21">
        <v>0.2</v>
      </c>
      <c r="E170" s="17"/>
      <c r="F170" s="24">
        <f t="shared" si="226"/>
        <v>18034</v>
      </c>
      <c r="G170" s="24">
        <f t="shared" si="227"/>
        <v>3606.8</v>
      </c>
      <c r="H170" s="29">
        <f>I169</f>
        <v>18034</v>
      </c>
      <c r="I170" s="87">
        <f t="shared" ref="I170" si="231">TRUNC(H170*$D170,0)</f>
        <v>3606</v>
      </c>
      <c r="J170" s="29"/>
      <c r="K170" s="87">
        <f t="shared" ref="K170" si="232">TRUNC(J170*$D170,0)</f>
        <v>0</v>
      </c>
      <c r="L170" s="29"/>
      <c r="M170" s="87">
        <f t="shared" ref="M170" si="233">TRUNC(L170*$D170,0)</f>
        <v>0</v>
      </c>
      <c r="N170" s="52"/>
    </row>
    <row r="171" spans="1:14" ht="16.5" customHeight="1">
      <c r="A171" s="58"/>
      <c r="B171" s="18" t="s">
        <v>309</v>
      </c>
      <c r="C171" s="19"/>
      <c r="D171" s="20"/>
      <c r="E171" s="20"/>
      <c r="F171" s="25"/>
      <c r="G171" s="25">
        <f>SUM(G169:G170)</f>
        <v>21641.600000000002</v>
      </c>
      <c r="H171" s="30"/>
      <c r="I171" s="88">
        <f>SUM(I169:I170)</f>
        <v>21640</v>
      </c>
      <c r="J171" s="30"/>
      <c r="K171" s="88">
        <f>SUM(K169:K170)</f>
        <v>0</v>
      </c>
      <c r="L171" s="30"/>
      <c r="M171" s="88">
        <f>SUM(M169:M170)</f>
        <v>0</v>
      </c>
      <c r="N171" s="53"/>
    </row>
    <row r="172" spans="1:14" ht="16.5" customHeight="1">
      <c r="A172" s="59"/>
      <c r="B172" s="70"/>
      <c r="C172" s="70"/>
      <c r="D172" s="71"/>
      <c r="E172" s="71"/>
      <c r="F172" s="26"/>
      <c r="G172" s="26"/>
      <c r="H172" s="31"/>
      <c r="I172" s="89"/>
      <c r="J172" s="31"/>
      <c r="K172" s="89"/>
      <c r="L172" s="31"/>
      <c r="M172" s="89"/>
      <c r="N172" s="54"/>
    </row>
    <row r="173" spans="1:14" ht="16.5" customHeight="1">
      <c r="A173" s="107">
        <f>A168+1</f>
        <v>25</v>
      </c>
      <c r="B173" s="72" t="s">
        <v>363</v>
      </c>
      <c r="C173" s="66">
        <v>1650</v>
      </c>
      <c r="D173" s="67">
        <v>1</v>
      </c>
      <c r="E173" s="13" t="s">
        <v>334</v>
      </c>
      <c r="F173" s="22"/>
      <c r="G173" s="22"/>
      <c r="H173" s="83"/>
      <c r="I173" s="83"/>
      <c r="J173" s="83"/>
      <c r="K173" s="83"/>
      <c r="L173" s="83"/>
      <c r="M173" s="83"/>
      <c r="N173" s="55" t="s">
        <v>17</v>
      </c>
    </row>
    <row r="174" spans="1:14" ht="16.5" customHeight="1">
      <c r="A174" s="57"/>
      <c r="B174" s="73" t="s">
        <v>97</v>
      </c>
      <c r="C174" s="69"/>
      <c r="D174" s="16">
        <v>0.25</v>
      </c>
      <c r="E174" s="17" t="s">
        <v>319</v>
      </c>
      <c r="F174" s="24">
        <f t="shared" ref="F174" si="234">H174+J174+L174</f>
        <v>173995</v>
      </c>
      <c r="G174" s="24">
        <f t="shared" ref="G174" si="235">F174*D174</f>
        <v>43498.75</v>
      </c>
      <c r="H174" s="29"/>
      <c r="I174" s="87">
        <f t="shared" ref="I174" si="236">TRUNC(H174*$D174,0)</f>
        <v>0</v>
      </c>
      <c r="J174" s="29">
        <f>노임!$D$7</f>
        <v>173995</v>
      </c>
      <c r="K174" s="87">
        <f t="shared" ref="K174" si="237">TRUNC(J174*$D174,0)</f>
        <v>43498</v>
      </c>
      <c r="L174" s="29"/>
      <c r="M174" s="87">
        <f t="shared" ref="M174" si="238">TRUNC(L174*$D174,0)</f>
        <v>0</v>
      </c>
      <c r="N174" s="52"/>
    </row>
    <row r="175" spans="1:14" ht="16.5" customHeight="1">
      <c r="A175" s="58"/>
      <c r="B175" s="18" t="s">
        <v>309</v>
      </c>
      <c r="C175" s="19"/>
      <c r="D175" s="20"/>
      <c r="E175" s="20"/>
      <c r="F175" s="25"/>
      <c r="G175" s="25">
        <f>SUM(G174)</f>
        <v>43498.75</v>
      </c>
      <c r="H175" s="30"/>
      <c r="I175" s="88">
        <f>SUM(I174:I174)</f>
        <v>0</v>
      </c>
      <c r="J175" s="30"/>
      <c r="K175" s="88">
        <f>SUM(K174:K174)</f>
        <v>43498</v>
      </c>
      <c r="L175" s="30"/>
      <c r="M175" s="88">
        <f>SUM(M174:M174)</f>
        <v>0</v>
      </c>
      <c r="N175" s="53"/>
    </row>
    <row r="176" spans="1:14" ht="16.5" customHeight="1">
      <c r="A176" s="59"/>
      <c r="B176" s="70"/>
      <c r="C176" s="70"/>
      <c r="D176" s="71"/>
      <c r="E176" s="71"/>
      <c r="F176" s="26"/>
      <c r="G176" s="26"/>
      <c r="H176" s="31"/>
      <c r="I176" s="89"/>
      <c r="J176" s="31"/>
      <c r="K176" s="89"/>
      <c r="L176" s="31"/>
      <c r="M176" s="89"/>
      <c r="N176" s="54"/>
    </row>
    <row r="177" spans="1:14" ht="16.5" customHeight="1">
      <c r="A177" s="107">
        <f>A173+1</f>
        <v>26</v>
      </c>
      <c r="B177" s="72" t="s">
        <v>364</v>
      </c>
      <c r="C177" s="66">
        <v>1650</v>
      </c>
      <c r="D177" s="67">
        <v>1</v>
      </c>
      <c r="E177" s="13" t="s">
        <v>16</v>
      </c>
      <c r="F177" s="22"/>
      <c r="G177" s="22"/>
      <c r="H177" s="83"/>
      <c r="I177" s="83"/>
      <c r="J177" s="83"/>
      <c r="K177" s="83"/>
      <c r="L177" s="83"/>
      <c r="M177" s="83"/>
      <c r="N177" s="55" t="s">
        <v>17</v>
      </c>
    </row>
    <row r="178" spans="1:14" ht="16.5" customHeight="1">
      <c r="A178" s="57"/>
      <c r="B178" s="73" t="s">
        <v>97</v>
      </c>
      <c r="C178" s="69"/>
      <c r="D178" s="16">
        <v>0.48</v>
      </c>
      <c r="E178" s="17" t="s">
        <v>311</v>
      </c>
      <c r="F178" s="24">
        <f t="shared" ref="F178:F181" si="239">H178+J178+L178</f>
        <v>173995</v>
      </c>
      <c r="G178" s="24">
        <f t="shared" ref="G178:G181" si="240">F178*D178</f>
        <v>83517.599999999991</v>
      </c>
      <c r="H178" s="29"/>
      <c r="I178" s="87">
        <f t="shared" ref="I178" si="241">TRUNC(H178*$D178,0)</f>
        <v>0</v>
      </c>
      <c r="J178" s="29">
        <f>노임!$D$7</f>
        <v>173995</v>
      </c>
      <c r="K178" s="87">
        <f t="shared" ref="K178" si="242">TRUNC(J178*$D178,0)</f>
        <v>83517</v>
      </c>
      <c r="L178" s="29"/>
      <c r="M178" s="87">
        <f t="shared" ref="M178" si="243">TRUNC(L178*$D178,0)</f>
        <v>0</v>
      </c>
      <c r="N178" s="52"/>
    </row>
    <row r="179" spans="1:14" ht="16.5" customHeight="1">
      <c r="A179" s="57"/>
      <c r="B179" s="73" t="s">
        <v>77</v>
      </c>
      <c r="C179" s="69"/>
      <c r="D179" s="16">
        <v>4.67</v>
      </c>
      <c r="E179" s="17" t="s">
        <v>319</v>
      </c>
      <c r="F179" s="24">
        <f t="shared" si="239"/>
        <v>262580</v>
      </c>
      <c r="G179" s="24">
        <f t="shared" si="240"/>
        <v>1226248.6000000001</v>
      </c>
      <c r="H179" s="29"/>
      <c r="I179" s="87">
        <f t="shared" ref="I179" si="244">TRUNC(H179*$D179,0)</f>
        <v>0</v>
      </c>
      <c r="J179" s="29">
        <f>노임!$D$8</f>
        <v>262580</v>
      </c>
      <c r="K179" s="87">
        <f t="shared" ref="K179" si="245">TRUNC(J179*$D179,0)</f>
        <v>1226248</v>
      </c>
      <c r="L179" s="29"/>
      <c r="M179" s="87">
        <f t="shared" ref="M179" si="246">TRUNC(L179*$D179,0)</f>
        <v>0</v>
      </c>
      <c r="N179" s="52"/>
    </row>
    <row r="180" spans="1:14" ht="16.5" customHeight="1">
      <c r="A180" s="57"/>
      <c r="B180" s="73" t="s">
        <v>70</v>
      </c>
      <c r="C180" s="69"/>
      <c r="D180" s="16">
        <v>3.56</v>
      </c>
      <c r="E180" s="17" t="s">
        <v>319</v>
      </c>
      <c r="F180" s="24">
        <f t="shared" si="239"/>
        <v>172068</v>
      </c>
      <c r="G180" s="24">
        <f t="shared" si="240"/>
        <v>612562.07999999996</v>
      </c>
      <c r="H180" s="29"/>
      <c r="I180" s="87">
        <f t="shared" ref="I180" si="247">TRUNC(H180*$D180,0)</f>
        <v>0</v>
      </c>
      <c r="J180" s="29">
        <f>노임!$D$4</f>
        <v>172068</v>
      </c>
      <c r="K180" s="87">
        <f t="shared" ref="K180" si="248">TRUNC(J180*$D180,0)</f>
        <v>612562</v>
      </c>
      <c r="L180" s="29"/>
      <c r="M180" s="87">
        <f t="shared" ref="M180" si="249">TRUNC(L180*$D180,0)</f>
        <v>0</v>
      </c>
      <c r="N180" s="52"/>
    </row>
    <row r="181" spans="1:14" ht="16.5" customHeight="1">
      <c r="A181" s="57"/>
      <c r="B181" s="73" t="s">
        <v>337</v>
      </c>
      <c r="C181" s="76">
        <v>18</v>
      </c>
      <c r="D181" s="16">
        <v>7.99</v>
      </c>
      <c r="E181" s="17" t="s">
        <v>321</v>
      </c>
      <c r="F181" s="24">
        <f t="shared" si="239"/>
        <v>101726</v>
      </c>
      <c r="G181" s="24">
        <f t="shared" si="240"/>
        <v>812790.74</v>
      </c>
      <c r="H181" s="29"/>
      <c r="I181" s="87">
        <f t="shared" ref="I181" si="250">TRUNC(H181*$D181,0)</f>
        <v>0</v>
      </c>
      <c r="J181" s="29"/>
      <c r="K181" s="87">
        <f t="shared" ref="K181" si="251">TRUNC(J181*$D181,0)</f>
        <v>0</v>
      </c>
      <c r="L181" s="29">
        <f>중기사용료목록!$H$6</f>
        <v>101726</v>
      </c>
      <c r="M181" s="87">
        <f t="shared" ref="M181" si="252">TRUNC(L181*$D181,0)</f>
        <v>812790</v>
      </c>
      <c r="N181" s="52"/>
    </row>
    <row r="182" spans="1:14" ht="16.5" customHeight="1">
      <c r="A182" s="58"/>
      <c r="B182" s="18" t="s">
        <v>309</v>
      </c>
      <c r="C182" s="19"/>
      <c r="D182" s="20"/>
      <c r="E182" s="20"/>
      <c r="F182" s="25"/>
      <c r="G182" s="25">
        <f>SUM(G178:G181)</f>
        <v>2735119.0200000005</v>
      </c>
      <c r="H182" s="30"/>
      <c r="I182" s="88">
        <f>SUM(I178:I181)</f>
        <v>0</v>
      </c>
      <c r="J182" s="30"/>
      <c r="K182" s="88">
        <f>SUM(K178:K181)</f>
        <v>1922327</v>
      </c>
      <c r="L182" s="30"/>
      <c r="M182" s="88">
        <f>SUM(M178:M181)</f>
        <v>812790</v>
      </c>
      <c r="N182" s="53"/>
    </row>
    <row r="183" spans="1:14" ht="16.5" customHeight="1">
      <c r="A183" s="59"/>
      <c r="B183" s="70"/>
      <c r="C183" s="70"/>
      <c r="D183" s="71"/>
      <c r="E183" s="71"/>
      <c r="F183" s="26"/>
      <c r="G183" s="26"/>
      <c r="H183" s="31"/>
      <c r="I183" s="89"/>
      <c r="J183" s="31"/>
      <c r="K183" s="89"/>
      <c r="L183" s="31"/>
      <c r="M183" s="89"/>
      <c r="N183" s="54"/>
    </row>
    <row r="184" spans="1:14" ht="16.5" customHeight="1">
      <c r="A184" s="107">
        <f>A177+1</f>
        <v>27</v>
      </c>
      <c r="B184" s="72" t="s">
        <v>365</v>
      </c>
      <c r="C184" s="78">
        <v>1200</v>
      </c>
      <c r="D184" s="67">
        <v>1</v>
      </c>
      <c r="E184" s="13" t="s">
        <v>16</v>
      </c>
      <c r="F184" s="22"/>
      <c r="G184" s="22"/>
      <c r="H184" s="83"/>
      <c r="I184" s="83"/>
      <c r="J184" s="83"/>
      <c r="K184" s="83"/>
      <c r="L184" s="83"/>
      <c r="M184" s="83"/>
      <c r="N184" s="55" t="s">
        <v>17</v>
      </c>
    </row>
    <row r="185" spans="1:14" ht="16.5" customHeight="1">
      <c r="A185" s="57"/>
      <c r="B185" s="15" t="s">
        <v>116</v>
      </c>
      <c r="C185" s="79">
        <v>1200</v>
      </c>
      <c r="D185" s="16">
        <v>1</v>
      </c>
      <c r="E185" s="17" t="s">
        <v>316</v>
      </c>
      <c r="F185" s="24">
        <f t="shared" ref="F185:F190" si="253">H185+J185+L185</f>
        <v>1857903</v>
      </c>
      <c r="G185" s="24">
        <f t="shared" ref="G185:G190" si="254">F185*D185</f>
        <v>1857903</v>
      </c>
      <c r="H185" s="29">
        <v>0</v>
      </c>
      <c r="I185" s="87">
        <f t="shared" ref="I185" si="255">TRUNC(H185*$D185,0)</f>
        <v>0</v>
      </c>
      <c r="J185" s="29">
        <f>K198</f>
        <v>1298252</v>
      </c>
      <c r="K185" s="87">
        <f t="shared" ref="K185" si="256">TRUNC(J185*$D185,0)</f>
        <v>1298252</v>
      </c>
      <c r="L185" s="29">
        <f>M198</f>
        <v>559651</v>
      </c>
      <c r="M185" s="87">
        <f t="shared" ref="M185" si="257">TRUNC(L185*$D185,0)</f>
        <v>559651</v>
      </c>
      <c r="N185" s="52">
        <f>A193</f>
        <v>28</v>
      </c>
    </row>
    <row r="186" spans="1:14" ht="16.5" customHeight="1">
      <c r="A186" s="57"/>
      <c r="B186" s="15" t="s">
        <v>366</v>
      </c>
      <c r="C186" s="80">
        <v>1650</v>
      </c>
      <c r="D186" s="16">
        <v>87.539999999999992</v>
      </c>
      <c r="E186" s="17" t="s">
        <v>334</v>
      </c>
      <c r="F186" s="24">
        <f t="shared" si="253"/>
        <v>27607</v>
      </c>
      <c r="G186" s="24">
        <f t="shared" si="254"/>
        <v>2416716.7799999998</v>
      </c>
      <c r="H186" s="29"/>
      <c r="I186" s="87">
        <f t="shared" ref="I186" si="258">TRUNC(H186*$D186,0)</f>
        <v>0</v>
      </c>
      <c r="J186" s="29"/>
      <c r="K186" s="87">
        <f t="shared" ref="K186" si="259">TRUNC(J186*$D186,0)</f>
        <v>0</v>
      </c>
      <c r="L186" s="29">
        <v>27607</v>
      </c>
      <c r="M186" s="87">
        <f t="shared" ref="M186" si="260">TRUNC(L186*$D186,0)</f>
        <v>2416716</v>
      </c>
      <c r="N186" s="52"/>
    </row>
    <row r="187" spans="1:14" ht="16.5" customHeight="1">
      <c r="A187" s="57"/>
      <c r="B187" s="15" t="s">
        <v>117</v>
      </c>
      <c r="C187" s="80">
        <v>1200</v>
      </c>
      <c r="D187" s="16">
        <v>2.66</v>
      </c>
      <c r="E187" s="17" t="s">
        <v>321</v>
      </c>
      <c r="F187" s="24">
        <f t="shared" si="253"/>
        <v>21067</v>
      </c>
      <c r="G187" s="24">
        <f t="shared" si="254"/>
        <v>56038.22</v>
      </c>
      <c r="H187" s="29">
        <f>I203</f>
        <v>21067</v>
      </c>
      <c r="I187" s="87">
        <f t="shared" ref="I187" si="261">TRUNC(H187*$D187,0)</f>
        <v>56038</v>
      </c>
      <c r="J187" s="29">
        <v>0</v>
      </c>
      <c r="K187" s="87">
        <f t="shared" ref="K187" si="262">TRUNC(J187*$D187,0)</f>
        <v>0</v>
      </c>
      <c r="L187" s="29">
        <v>0</v>
      </c>
      <c r="M187" s="87">
        <f t="shared" ref="M187" si="263">TRUNC(L187*$D187,0)</f>
        <v>0</v>
      </c>
      <c r="N187" s="52">
        <f>A200</f>
        <v>29</v>
      </c>
    </row>
    <row r="188" spans="1:14" ht="16.5" customHeight="1">
      <c r="A188" s="57"/>
      <c r="B188" s="15" t="s">
        <v>118</v>
      </c>
      <c r="C188" s="80">
        <v>1200</v>
      </c>
      <c r="D188" s="16">
        <v>1</v>
      </c>
      <c r="E188" s="17" t="s">
        <v>304</v>
      </c>
      <c r="F188" s="24">
        <f t="shared" si="253"/>
        <v>745467</v>
      </c>
      <c r="G188" s="24">
        <f t="shared" si="254"/>
        <v>745467</v>
      </c>
      <c r="H188" s="29">
        <v>0</v>
      </c>
      <c r="I188" s="87">
        <f t="shared" ref="I188" si="264">TRUNC(H188*$D188,0)</f>
        <v>0</v>
      </c>
      <c r="J188" s="29">
        <f>K210</f>
        <v>521210</v>
      </c>
      <c r="K188" s="87">
        <f t="shared" ref="K188" si="265">TRUNC(J188*$D188,0)</f>
        <v>521210</v>
      </c>
      <c r="L188" s="29">
        <f>M210</f>
        <v>224257</v>
      </c>
      <c r="M188" s="87">
        <f t="shared" ref="M188" si="266">TRUNC(L188*$D188,0)</f>
        <v>224257</v>
      </c>
      <c r="N188" s="52">
        <f>A205</f>
        <v>30</v>
      </c>
    </row>
    <row r="189" spans="1:14" ht="16.5" customHeight="1">
      <c r="A189" s="57"/>
      <c r="B189" s="73" t="s">
        <v>119</v>
      </c>
      <c r="C189" s="79">
        <v>1200</v>
      </c>
      <c r="D189" s="16">
        <v>1</v>
      </c>
      <c r="E189" s="17" t="s">
        <v>316</v>
      </c>
      <c r="F189" s="24">
        <f t="shared" si="253"/>
        <v>9000000</v>
      </c>
      <c r="G189" s="24">
        <f t="shared" si="254"/>
        <v>9000000</v>
      </c>
      <c r="H189" s="29">
        <f>자재견적서!AR23</f>
        <v>9000000</v>
      </c>
      <c r="I189" s="87">
        <f t="shared" ref="I189" si="267">TRUNC(H189*$D189,0)</f>
        <v>9000000</v>
      </c>
      <c r="J189" s="29"/>
      <c r="K189" s="87">
        <f t="shared" ref="K189" si="268">TRUNC(J189*$D189,0)</f>
        <v>0</v>
      </c>
      <c r="L189" s="29"/>
      <c r="M189" s="87">
        <f t="shared" ref="M189" si="269">TRUNC(L189*$D189,0)</f>
        <v>0</v>
      </c>
      <c r="N189" s="52"/>
    </row>
    <row r="190" spans="1:14" ht="16.5" customHeight="1">
      <c r="A190" s="57"/>
      <c r="B190" s="73" t="s">
        <v>96</v>
      </c>
      <c r="C190" s="79">
        <v>1200</v>
      </c>
      <c r="D190" s="16">
        <v>1</v>
      </c>
      <c r="E190" s="17" t="s">
        <v>316</v>
      </c>
      <c r="F190" s="24">
        <f t="shared" si="253"/>
        <v>550910</v>
      </c>
      <c r="G190" s="24">
        <f t="shared" si="254"/>
        <v>550910</v>
      </c>
      <c r="H190" s="29">
        <f>자재견적서!$AR$19</f>
        <v>550910</v>
      </c>
      <c r="I190" s="87">
        <f t="shared" ref="I190" si="270">TRUNC(H190*$D190,0)</f>
        <v>550910</v>
      </c>
      <c r="J190" s="29"/>
      <c r="K190" s="87">
        <f t="shared" ref="K190" si="271">TRUNC(J190*$D190,0)</f>
        <v>0</v>
      </c>
      <c r="L190" s="29"/>
      <c r="M190" s="87">
        <f t="shared" ref="M190" si="272">TRUNC(L190*$D190,0)</f>
        <v>0</v>
      </c>
      <c r="N190" s="52"/>
    </row>
    <row r="191" spans="1:14" ht="16.5" customHeight="1">
      <c r="A191" s="58"/>
      <c r="B191" s="18" t="s">
        <v>309</v>
      </c>
      <c r="C191" s="19"/>
      <c r="D191" s="20"/>
      <c r="E191" s="20"/>
      <c r="F191" s="25"/>
      <c r="G191" s="25">
        <f>SUM(G185:G190)</f>
        <v>14627035</v>
      </c>
      <c r="H191" s="30"/>
      <c r="I191" s="88">
        <f>SUM(I185:I190)</f>
        <v>9606948</v>
      </c>
      <c r="J191" s="30"/>
      <c r="K191" s="88">
        <f>SUM(K185:K190)</f>
        <v>1819462</v>
      </c>
      <c r="L191" s="30"/>
      <c r="M191" s="88">
        <f>SUM(M185:M190)</f>
        <v>3200624</v>
      </c>
      <c r="N191" s="53"/>
    </row>
    <row r="192" spans="1:14" ht="16.5" customHeight="1">
      <c r="A192" s="59"/>
      <c r="B192" s="70"/>
      <c r="C192" s="70"/>
      <c r="D192" s="71"/>
      <c r="E192" s="71"/>
      <c r="F192" s="26"/>
      <c r="G192" s="26"/>
      <c r="H192" s="31"/>
      <c r="I192" s="89"/>
      <c r="J192" s="31"/>
      <c r="K192" s="89"/>
      <c r="L192" s="31"/>
      <c r="M192" s="89"/>
      <c r="N192" s="54"/>
    </row>
    <row r="193" spans="1:14" ht="16.5" customHeight="1">
      <c r="A193" s="107">
        <f>A184+1</f>
        <v>28</v>
      </c>
      <c r="B193" s="72" t="s">
        <v>367</v>
      </c>
      <c r="C193" s="78">
        <v>1200</v>
      </c>
      <c r="D193" s="67">
        <v>1</v>
      </c>
      <c r="E193" s="13" t="s">
        <v>16</v>
      </c>
      <c r="F193" s="22"/>
      <c r="G193" s="22"/>
      <c r="H193" s="83"/>
      <c r="I193" s="83"/>
      <c r="J193" s="83"/>
      <c r="K193" s="83"/>
      <c r="L193" s="83"/>
      <c r="M193" s="83"/>
      <c r="N193" s="55" t="s">
        <v>17</v>
      </c>
    </row>
    <row r="194" spans="1:14" ht="16.5" customHeight="1">
      <c r="A194" s="57"/>
      <c r="B194" s="73" t="s">
        <v>97</v>
      </c>
      <c r="C194" s="69"/>
      <c r="D194" s="16">
        <v>0.34</v>
      </c>
      <c r="E194" s="17" t="s">
        <v>311</v>
      </c>
      <c r="F194" s="24">
        <f t="shared" ref="F194:F197" si="273">H194+J194+L194</f>
        <v>173995</v>
      </c>
      <c r="G194" s="24">
        <f t="shared" ref="G194:G197" si="274">F194*D194</f>
        <v>59158.3</v>
      </c>
      <c r="H194" s="29"/>
      <c r="I194" s="87">
        <f t="shared" ref="I194" si="275">TRUNC(H194*$D194,0)</f>
        <v>0</v>
      </c>
      <c r="J194" s="29">
        <f>노임!$D$7</f>
        <v>173995</v>
      </c>
      <c r="K194" s="87">
        <f t="shared" ref="K194" si="276">TRUNC(J194*$D194,0)</f>
        <v>59158</v>
      </c>
      <c r="L194" s="29"/>
      <c r="M194" s="87">
        <f t="shared" ref="M194" si="277">TRUNC(L194*$D194,0)</f>
        <v>0</v>
      </c>
      <c r="N194" s="52"/>
    </row>
    <row r="195" spans="1:14" ht="16.5" customHeight="1">
      <c r="A195" s="57"/>
      <c r="B195" s="73" t="s">
        <v>77</v>
      </c>
      <c r="C195" s="69"/>
      <c r="D195" s="16">
        <v>3.12</v>
      </c>
      <c r="E195" s="17" t="s">
        <v>311</v>
      </c>
      <c r="F195" s="24">
        <f t="shared" si="273"/>
        <v>262580</v>
      </c>
      <c r="G195" s="24">
        <f t="shared" si="274"/>
        <v>819249.6</v>
      </c>
      <c r="H195" s="29"/>
      <c r="I195" s="87">
        <f t="shared" ref="I195" si="278">TRUNC(H195*$D195,0)</f>
        <v>0</v>
      </c>
      <c r="J195" s="29">
        <f>노임!$D$8</f>
        <v>262580</v>
      </c>
      <c r="K195" s="87">
        <f t="shared" ref="K195" si="279">TRUNC(J195*$D195,0)</f>
        <v>819249</v>
      </c>
      <c r="L195" s="29"/>
      <c r="M195" s="87">
        <f t="shared" ref="M195" si="280">TRUNC(L195*$D195,0)</f>
        <v>0</v>
      </c>
      <c r="N195" s="52"/>
    </row>
    <row r="196" spans="1:14" ht="16.5" customHeight="1">
      <c r="A196" s="57"/>
      <c r="B196" s="73" t="s">
        <v>70</v>
      </c>
      <c r="C196" s="69"/>
      <c r="D196" s="16">
        <v>2.44</v>
      </c>
      <c r="E196" s="17" t="s">
        <v>311</v>
      </c>
      <c r="F196" s="24">
        <f t="shared" si="273"/>
        <v>172068</v>
      </c>
      <c r="G196" s="24">
        <f t="shared" si="274"/>
        <v>419845.92</v>
      </c>
      <c r="H196" s="29"/>
      <c r="I196" s="87">
        <f t="shared" ref="I196" si="281">TRUNC(H196*$D196,0)</f>
        <v>0</v>
      </c>
      <c r="J196" s="29">
        <f>노임!$D$4</f>
        <v>172068</v>
      </c>
      <c r="K196" s="87">
        <f t="shared" ref="K196" si="282">TRUNC(J196*$D196,0)</f>
        <v>419845</v>
      </c>
      <c r="L196" s="29"/>
      <c r="M196" s="87">
        <f t="shared" ref="M196" si="283">TRUNC(L196*$D196,0)</f>
        <v>0</v>
      </c>
      <c r="N196" s="52"/>
    </row>
    <row r="197" spans="1:14" ht="16.5" customHeight="1">
      <c r="A197" s="57"/>
      <c r="B197" s="73" t="s">
        <v>101</v>
      </c>
      <c r="C197" s="76">
        <v>15</v>
      </c>
      <c r="D197" s="16">
        <v>5.64</v>
      </c>
      <c r="E197" s="17" t="s">
        <v>321</v>
      </c>
      <c r="F197" s="24">
        <f t="shared" si="273"/>
        <v>99229</v>
      </c>
      <c r="G197" s="24">
        <f t="shared" si="274"/>
        <v>559651.55999999994</v>
      </c>
      <c r="H197" s="29"/>
      <c r="I197" s="87">
        <f t="shared" ref="I197" si="284">TRUNC(H197*$D197,0)</f>
        <v>0</v>
      </c>
      <c r="J197" s="29"/>
      <c r="K197" s="87">
        <f t="shared" ref="K197" si="285">TRUNC(J197*$D197,0)</f>
        <v>0</v>
      </c>
      <c r="L197" s="29">
        <f>중기사용료목록!$H$5</f>
        <v>99229</v>
      </c>
      <c r="M197" s="87">
        <f t="shared" ref="M197" si="286">TRUNC(L197*$D197,0)</f>
        <v>559651</v>
      </c>
      <c r="N197" s="52"/>
    </row>
    <row r="198" spans="1:14" ht="16.5" customHeight="1">
      <c r="A198" s="58"/>
      <c r="B198" s="18" t="s">
        <v>309</v>
      </c>
      <c r="C198" s="19"/>
      <c r="D198" s="20"/>
      <c r="E198" s="20"/>
      <c r="F198" s="25"/>
      <c r="G198" s="25">
        <f>SUM(G194:G197)</f>
        <v>1857905.38</v>
      </c>
      <c r="H198" s="30"/>
      <c r="I198" s="88">
        <f>SUM(I194:I197)</f>
        <v>0</v>
      </c>
      <c r="J198" s="30"/>
      <c r="K198" s="88">
        <f>SUM(K194:K197)</f>
        <v>1298252</v>
      </c>
      <c r="L198" s="30"/>
      <c r="M198" s="88">
        <f>SUM(M194:M197)</f>
        <v>559651</v>
      </c>
      <c r="N198" s="53"/>
    </row>
    <row r="199" spans="1:14" ht="16.5" customHeight="1">
      <c r="A199" s="59"/>
      <c r="B199" s="70"/>
      <c r="C199" s="70"/>
      <c r="D199" s="71"/>
      <c r="E199" s="71"/>
      <c r="F199" s="26"/>
      <c r="G199" s="26"/>
      <c r="H199" s="31"/>
      <c r="I199" s="89"/>
      <c r="J199" s="31"/>
      <c r="K199" s="89"/>
      <c r="L199" s="31"/>
      <c r="M199" s="89"/>
      <c r="N199" s="54"/>
    </row>
    <row r="200" spans="1:14" ht="16.5" customHeight="1">
      <c r="A200" s="107">
        <f>A193+1</f>
        <v>29</v>
      </c>
      <c r="B200" s="72" t="s">
        <v>368</v>
      </c>
      <c r="C200" s="78">
        <v>1200</v>
      </c>
      <c r="D200" s="67">
        <v>1</v>
      </c>
      <c r="E200" s="13" t="s">
        <v>321</v>
      </c>
      <c r="F200" s="22"/>
      <c r="G200" s="22"/>
      <c r="H200" s="83"/>
      <c r="I200" s="83"/>
      <c r="J200" s="83"/>
      <c r="K200" s="83"/>
      <c r="L200" s="83"/>
      <c r="M200" s="83"/>
      <c r="N200" s="55" t="s">
        <v>17</v>
      </c>
    </row>
    <row r="201" spans="1:14" ht="16.5" customHeight="1">
      <c r="A201" s="57"/>
      <c r="B201" s="73" t="s">
        <v>98</v>
      </c>
      <c r="C201" s="79" t="s">
        <v>351</v>
      </c>
      <c r="D201" s="16">
        <v>11</v>
      </c>
      <c r="E201" s="17" t="s">
        <v>344</v>
      </c>
      <c r="F201" s="24">
        <f t="shared" ref="F201:F202" si="287">H201+J201+L201</f>
        <v>1596</v>
      </c>
      <c r="G201" s="24">
        <f t="shared" ref="G201:G202" si="288">F201*D201</f>
        <v>17556</v>
      </c>
      <c r="H201" s="29">
        <f>자재!$D$9</f>
        <v>1596</v>
      </c>
      <c r="I201" s="87">
        <f t="shared" ref="I201" si="289">TRUNC(H201*$D201,0)</f>
        <v>17556</v>
      </c>
      <c r="J201" s="29"/>
      <c r="K201" s="87">
        <f t="shared" ref="K201" si="290">TRUNC(J201*$D201,0)</f>
        <v>0</v>
      </c>
      <c r="L201" s="29"/>
      <c r="M201" s="87">
        <f t="shared" ref="M201" si="291">TRUNC(L201*$D201,0)</f>
        <v>0</v>
      </c>
      <c r="N201" s="52"/>
    </row>
    <row r="202" spans="1:14" ht="16.5" customHeight="1">
      <c r="A202" s="57"/>
      <c r="B202" s="73" t="s">
        <v>99</v>
      </c>
      <c r="C202" s="69" t="s">
        <v>345</v>
      </c>
      <c r="D202" s="21">
        <v>0.2</v>
      </c>
      <c r="E202" s="17"/>
      <c r="F202" s="24">
        <f t="shared" si="287"/>
        <v>17556</v>
      </c>
      <c r="G202" s="24">
        <f t="shared" si="288"/>
        <v>3511.2000000000003</v>
      </c>
      <c r="H202" s="29">
        <f>I201</f>
        <v>17556</v>
      </c>
      <c r="I202" s="87">
        <f t="shared" ref="I202" si="292">TRUNC(H202*$D202,0)</f>
        <v>3511</v>
      </c>
      <c r="J202" s="29"/>
      <c r="K202" s="87">
        <f t="shared" ref="K202" si="293">TRUNC(J202*$D202,0)</f>
        <v>0</v>
      </c>
      <c r="L202" s="29"/>
      <c r="M202" s="87">
        <f t="shared" ref="M202" si="294">TRUNC(L202*$D202,0)</f>
        <v>0</v>
      </c>
      <c r="N202" s="52"/>
    </row>
    <row r="203" spans="1:14" ht="16.5" customHeight="1">
      <c r="A203" s="58"/>
      <c r="B203" s="18" t="s">
        <v>309</v>
      </c>
      <c r="C203" s="19"/>
      <c r="D203" s="20"/>
      <c r="E203" s="20"/>
      <c r="F203" s="25"/>
      <c r="G203" s="25">
        <f>SUM(G201:G202)</f>
        <v>21067.200000000001</v>
      </c>
      <c r="H203" s="30"/>
      <c r="I203" s="88">
        <f>SUM(I201:I202)</f>
        <v>21067</v>
      </c>
      <c r="J203" s="30"/>
      <c r="K203" s="88">
        <f>SUM(K201:K202)</f>
        <v>0</v>
      </c>
      <c r="L203" s="30"/>
      <c r="M203" s="88">
        <f>SUM(M201:M202)</f>
        <v>0</v>
      </c>
      <c r="N203" s="53"/>
    </row>
    <row r="204" spans="1:14" ht="16.5" customHeight="1">
      <c r="A204" s="59"/>
      <c r="B204" s="70"/>
      <c r="C204" s="70"/>
      <c r="D204" s="71"/>
      <c r="E204" s="71"/>
      <c r="F204" s="26"/>
      <c r="G204" s="26"/>
      <c r="H204" s="31"/>
      <c r="I204" s="89"/>
      <c r="J204" s="31"/>
      <c r="K204" s="89"/>
      <c r="L204" s="31"/>
      <c r="M204" s="89"/>
      <c r="N204" s="54"/>
    </row>
    <row r="205" spans="1:14" ht="16.5" customHeight="1">
      <c r="A205" s="107">
        <f>A200+1</f>
        <v>30</v>
      </c>
      <c r="B205" s="72" t="s">
        <v>369</v>
      </c>
      <c r="C205" s="78">
        <v>1200</v>
      </c>
      <c r="D205" s="67">
        <v>1</v>
      </c>
      <c r="E205" s="13" t="s">
        <v>16</v>
      </c>
      <c r="F205" s="22"/>
      <c r="G205" s="22"/>
      <c r="H205" s="83"/>
      <c r="I205" s="83"/>
      <c r="J205" s="83"/>
      <c r="K205" s="83"/>
      <c r="L205" s="83"/>
      <c r="M205" s="83"/>
      <c r="N205" s="55" t="s">
        <v>17</v>
      </c>
    </row>
    <row r="206" spans="1:14" ht="16.5" customHeight="1">
      <c r="A206" s="57"/>
      <c r="B206" s="73" t="s">
        <v>97</v>
      </c>
      <c r="C206" s="69"/>
      <c r="D206" s="16">
        <v>0.14000000000000001</v>
      </c>
      <c r="E206" s="17" t="s">
        <v>311</v>
      </c>
      <c r="F206" s="24">
        <f t="shared" ref="F206:F209" si="295">H206+J206+L206</f>
        <v>173995</v>
      </c>
      <c r="G206" s="24">
        <f t="shared" ref="G206:G209" si="296">F206*D206</f>
        <v>24359.300000000003</v>
      </c>
      <c r="H206" s="29"/>
      <c r="I206" s="87">
        <f t="shared" ref="I206" si="297">TRUNC(H206*$D206,0)</f>
        <v>0</v>
      </c>
      <c r="J206" s="29">
        <f>노임!$D$7</f>
        <v>173995</v>
      </c>
      <c r="K206" s="87">
        <f t="shared" ref="K206" si="298">TRUNC(J206*$D206,0)</f>
        <v>24359</v>
      </c>
      <c r="L206" s="29"/>
      <c r="M206" s="87">
        <f t="shared" ref="M206" si="299">TRUNC(L206*$D206,0)</f>
        <v>0</v>
      </c>
      <c r="N206" s="52"/>
    </row>
    <row r="207" spans="1:14" ht="16.5" customHeight="1">
      <c r="A207" s="57"/>
      <c r="B207" s="73" t="s">
        <v>77</v>
      </c>
      <c r="C207" s="69"/>
      <c r="D207" s="16">
        <v>1.25</v>
      </c>
      <c r="E207" s="17" t="s">
        <v>311</v>
      </c>
      <c r="F207" s="24">
        <f t="shared" si="295"/>
        <v>262580</v>
      </c>
      <c r="G207" s="24">
        <f t="shared" si="296"/>
        <v>328225</v>
      </c>
      <c r="H207" s="29"/>
      <c r="I207" s="87">
        <f t="shared" ref="I207" si="300">TRUNC(H207*$D207,0)</f>
        <v>0</v>
      </c>
      <c r="J207" s="29">
        <f>노임!$D$8</f>
        <v>262580</v>
      </c>
      <c r="K207" s="87">
        <f t="shared" ref="K207" si="301">TRUNC(J207*$D207,0)</f>
        <v>328225</v>
      </c>
      <c r="L207" s="29"/>
      <c r="M207" s="87">
        <f t="shared" ref="M207" si="302">TRUNC(L207*$D207,0)</f>
        <v>0</v>
      </c>
      <c r="N207" s="52"/>
    </row>
    <row r="208" spans="1:14" ht="16.5" customHeight="1">
      <c r="A208" s="57"/>
      <c r="B208" s="73" t="s">
        <v>70</v>
      </c>
      <c r="C208" s="69"/>
      <c r="D208" s="16">
        <v>0.98</v>
      </c>
      <c r="E208" s="17" t="s">
        <v>311</v>
      </c>
      <c r="F208" s="24">
        <f t="shared" si="295"/>
        <v>172068</v>
      </c>
      <c r="G208" s="24">
        <f t="shared" si="296"/>
        <v>168626.63999999998</v>
      </c>
      <c r="H208" s="29"/>
      <c r="I208" s="87">
        <f t="shared" ref="I208" si="303">TRUNC(H208*$D208,0)</f>
        <v>0</v>
      </c>
      <c r="J208" s="29">
        <f>노임!$D$4</f>
        <v>172068</v>
      </c>
      <c r="K208" s="87">
        <f t="shared" ref="K208" si="304">TRUNC(J208*$D208,0)</f>
        <v>168626</v>
      </c>
      <c r="L208" s="29"/>
      <c r="M208" s="87">
        <f t="shared" ref="M208" si="305">TRUNC(L208*$D208,0)</f>
        <v>0</v>
      </c>
      <c r="N208" s="52"/>
    </row>
    <row r="209" spans="1:14" ht="16.5" customHeight="1">
      <c r="A209" s="57"/>
      <c r="B209" s="73" t="s">
        <v>101</v>
      </c>
      <c r="C209" s="76">
        <v>15</v>
      </c>
      <c r="D209" s="16">
        <v>2.2599999999999998</v>
      </c>
      <c r="E209" s="17" t="s">
        <v>321</v>
      </c>
      <c r="F209" s="24">
        <f t="shared" si="295"/>
        <v>99229</v>
      </c>
      <c r="G209" s="24">
        <f t="shared" si="296"/>
        <v>224257.53999999998</v>
      </c>
      <c r="H209" s="29"/>
      <c r="I209" s="87">
        <f t="shared" ref="I209" si="306">TRUNC(H209*$D209,0)</f>
        <v>0</v>
      </c>
      <c r="J209" s="29"/>
      <c r="K209" s="87">
        <f t="shared" ref="K209" si="307">TRUNC(J209*$D209,0)</f>
        <v>0</v>
      </c>
      <c r="L209" s="29">
        <f>중기사용료목록!$H$5</f>
        <v>99229</v>
      </c>
      <c r="M209" s="87">
        <f t="shared" ref="M209" si="308">TRUNC(L209*$D209,0)</f>
        <v>224257</v>
      </c>
      <c r="N209" s="52"/>
    </row>
    <row r="210" spans="1:14" ht="16.5" customHeight="1">
      <c r="A210" s="58"/>
      <c r="B210" s="18" t="s">
        <v>306</v>
      </c>
      <c r="C210" s="19"/>
      <c r="D210" s="20"/>
      <c r="E210" s="20"/>
      <c r="F210" s="25"/>
      <c r="G210" s="25">
        <f>SUM(G206:G209)</f>
        <v>745468.48</v>
      </c>
      <c r="H210" s="30"/>
      <c r="I210" s="88">
        <f>SUM(I206:I209)</f>
        <v>0</v>
      </c>
      <c r="J210" s="30"/>
      <c r="K210" s="88">
        <f>SUM(K206:K209)</f>
        <v>521210</v>
      </c>
      <c r="L210" s="30"/>
      <c r="M210" s="88">
        <f>SUM(M206:M209)</f>
        <v>224257</v>
      </c>
      <c r="N210" s="53"/>
    </row>
    <row r="211" spans="1:14" ht="16.5" customHeight="1">
      <c r="A211" s="59"/>
      <c r="B211" s="70"/>
      <c r="C211" s="70"/>
      <c r="D211" s="71"/>
      <c r="E211" s="71"/>
      <c r="F211" s="26"/>
      <c r="G211" s="26"/>
      <c r="H211" s="31"/>
      <c r="I211" s="89"/>
      <c r="J211" s="31"/>
      <c r="K211" s="89"/>
      <c r="L211" s="31"/>
      <c r="M211" s="89"/>
      <c r="N211" s="54"/>
    </row>
    <row r="212" spans="1:14" ht="16.5" customHeight="1">
      <c r="A212" s="107">
        <f>A205+1</f>
        <v>31</v>
      </c>
      <c r="B212" s="72" t="s">
        <v>370</v>
      </c>
      <c r="C212" s="78">
        <v>1200</v>
      </c>
      <c r="D212" s="67">
        <v>1</v>
      </c>
      <c r="E212" s="13" t="s">
        <v>16</v>
      </c>
      <c r="F212" s="22"/>
      <c r="G212" s="22"/>
      <c r="H212" s="83"/>
      <c r="I212" s="83"/>
      <c r="J212" s="83"/>
      <c r="K212" s="83"/>
      <c r="L212" s="83"/>
      <c r="M212" s="83"/>
      <c r="N212" s="55" t="s">
        <v>17</v>
      </c>
    </row>
    <row r="213" spans="1:14" ht="16.5" customHeight="1">
      <c r="A213" s="57"/>
      <c r="B213" s="73" t="s">
        <v>77</v>
      </c>
      <c r="C213" s="69"/>
      <c r="D213" s="16">
        <v>0.65</v>
      </c>
      <c r="E213" s="17" t="s">
        <v>311</v>
      </c>
      <c r="F213" s="24">
        <f t="shared" ref="F213:F215" si="309">H213+J213+L213</f>
        <v>262580</v>
      </c>
      <c r="G213" s="24">
        <f t="shared" ref="G213:G215" si="310">F213*D213</f>
        <v>170677</v>
      </c>
      <c r="H213" s="29"/>
      <c r="I213" s="87">
        <f t="shared" ref="I213" si="311">TRUNC(H213*$D213,0)</f>
        <v>0</v>
      </c>
      <c r="J213" s="29">
        <f>노임!$D$8</f>
        <v>262580</v>
      </c>
      <c r="K213" s="87">
        <f t="shared" ref="K213" si="312">TRUNC(J213*$D213,0)</f>
        <v>170677</v>
      </c>
      <c r="L213" s="29"/>
      <c r="M213" s="87">
        <f t="shared" ref="M213" si="313">TRUNC(L213*$D213,0)</f>
        <v>0</v>
      </c>
      <c r="N213" s="52"/>
    </row>
    <row r="214" spans="1:14" ht="16.5" customHeight="1">
      <c r="A214" s="57"/>
      <c r="B214" s="73" t="s">
        <v>70</v>
      </c>
      <c r="C214" s="69"/>
      <c r="D214" s="16">
        <v>0.42</v>
      </c>
      <c r="E214" s="17" t="s">
        <v>311</v>
      </c>
      <c r="F214" s="24">
        <f t="shared" si="309"/>
        <v>172068</v>
      </c>
      <c r="G214" s="24">
        <f t="shared" si="310"/>
        <v>72268.56</v>
      </c>
      <c r="H214" s="29"/>
      <c r="I214" s="87">
        <f t="shared" ref="I214" si="314">TRUNC(H214*$D214,0)</f>
        <v>0</v>
      </c>
      <c r="J214" s="29">
        <f>노임!$D$4</f>
        <v>172068</v>
      </c>
      <c r="K214" s="87">
        <f t="shared" ref="K214" si="315">TRUNC(J214*$D214,0)</f>
        <v>72268</v>
      </c>
      <c r="L214" s="29"/>
      <c r="M214" s="87">
        <f t="shared" ref="M214" si="316">TRUNC(L214*$D214,0)</f>
        <v>0</v>
      </c>
      <c r="N214" s="52"/>
    </row>
    <row r="215" spans="1:14" ht="16.5" customHeight="1">
      <c r="A215" s="57"/>
      <c r="B215" s="73" t="s">
        <v>101</v>
      </c>
      <c r="C215" s="76">
        <v>15</v>
      </c>
      <c r="D215" s="16">
        <v>0.85</v>
      </c>
      <c r="E215" s="17" t="s">
        <v>321</v>
      </c>
      <c r="F215" s="24">
        <f t="shared" si="309"/>
        <v>99229</v>
      </c>
      <c r="G215" s="24">
        <f t="shared" si="310"/>
        <v>84344.65</v>
      </c>
      <c r="H215" s="29"/>
      <c r="I215" s="87">
        <f t="shared" ref="I215" si="317">TRUNC(H215*$D215,0)</f>
        <v>0</v>
      </c>
      <c r="J215" s="29"/>
      <c r="K215" s="87">
        <f t="shared" ref="K215" si="318">TRUNC(J215*$D215,0)</f>
        <v>0</v>
      </c>
      <c r="L215" s="29">
        <f>중기사용료목록!$H$5</f>
        <v>99229</v>
      </c>
      <c r="M215" s="87">
        <f t="shared" ref="M215" si="319">TRUNC(L215*$D215,0)</f>
        <v>84344</v>
      </c>
      <c r="N215" s="52"/>
    </row>
    <row r="216" spans="1:14" ht="16.5" customHeight="1">
      <c r="A216" s="58"/>
      <c r="B216" s="18" t="s">
        <v>309</v>
      </c>
      <c r="C216" s="19"/>
      <c r="D216" s="20"/>
      <c r="E216" s="20"/>
      <c r="F216" s="25"/>
      <c r="G216" s="25">
        <f>SUM(G213:G215)</f>
        <v>327290.20999999996</v>
      </c>
      <c r="H216" s="30"/>
      <c r="I216" s="88">
        <f>SUM(I213:I215)</f>
        <v>0</v>
      </c>
      <c r="J216" s="30"/>
      <c r="K216" s="88">
        <f>SUM(K213:K215)</f>
        <v>242945</v>
      </c>
      <c r="L216" s="30"/>
      <c r="M216" s="88">
        <f>SUM(M213:M215)</f>
        <v>84344</v>
      </c>
      <c r="N216" s="53"/>
    </row>
    <row r="217" spans="1:14" ht="16.5" customHeight="1">
      <c r="A217" s="59"/>
      <c r="B217" s="70"/>
      <c r="C217" s="70"/>
      <c r="D217" s="71"/>
      <c r="E217" s="71"/>
      <c r="F217" s="26"/>
      <c r="G217" s="26"/>
      <c r="H217" s="31"/>
      <c r="I217" s="89"/>
      <c r="J217" s="31"/>
      <c r="K217" s="89"/>
      <c r="L217" s="31"/>
      <c r="M217" s="89"/>
      <c r="N217" s="54"/>
    </row>
    <row r="218" spans="1:14" ht="16.5" customHeight="1">
      <c r="A218" s="107">
        <f>A212+1</f>
        <v>32</v>
      </c>
      <c r="B218" s="72" t="s">
        <v>371</v>
      </c>
      <c r="C218" s="78">
        <v>1200</v>
      </c>
      <c r="D218" s="67">
        <v>1</v>
      </c>
      <c r="E218" s="13" t="s">
        <v>16</v>
      </c>
      <c r="F218" s="22"/>
      <c r="G218" s="22"/>
      <c r="H218" s="83"/>
      <c r="I218" s="83"/>
      <c r="J218" s="83"/>
      <c r="K218" s="83"/>
      <c r="L218" s="83"/>
      <c r="M218" s="83"/>
      <c r="N218" s="55" t="s">
        <v>17</v>
      </c>
    </row>
    <row r="219" spans="1:14" ht="16.5" customHeight="1">
      <c r="A219" s="57"/>
      <c r="B219" s="15" t="s">
        <v>120</v>
      </c>
      <c r="C219" s="79">
        <v>1200</v>
      </c>
      <c r="D219" s="16">
        <v>1</v>
      </c>
      <c r="E219" s="17" t="s">
        <v>316</v>
      </c>
      <c r="F219" s="24">
        <f t="shared" ref="F219:F222" si="320">H219+J219+L219</f>
        <v>367084</v>
      </c>
      <c r="G219" s="24">
        <f t="shared" ref="G219:G222" si="321">F219*D219</f>
        <v>367084</v>
      </c>
      <c r="H219" s="29">
        <v>0</v>
      </c>
      <c r="I219" s="87">
        <f t="shared" ref="I219" si="322">TRUNC(H219*$D219,0)</f>
        <v>0</v>
      </c>
      <c r="J219" s="29">
        <f>K229</f>
        <v>339382</v>
      </c>
      <c r="K219" s="87">
        <f t="shared" ref="K219" si="323">TRUNC(J219*$D219,0)</f>
        <v>339382</v>
      </c>
      <c r="L219" s="29">
        <f>M229</f>
        <v>27702</v>
      </c>
      <c r="M219" s="87">
        <f t="shared" ref="M219" si="324">TRUNC(L219*$D219,0)</f>
        <v>27702</v>
      </c>
      <c r="N219" s="52">
        <f>A225</f>
        <v>33</v>
      </c>
    </row>
    <row r="220" spans="1:14" ht="16.5" customHeight="1">
      <c r="A220" s="57"/>
      <c r="B220" s="15" t="s">
        <v>121</v>
      </c>
      <c r="C220" s="79">
        <v>1200</v>
      </c>
      <c r="D220" s="16">
        <v>1</v>
      </c>
      <c r="E220" s="17" t="s">
        <v>304</v>
      </c>
      <c r="F220" s="24">
        <f t="shared" si="320"/>
        <v>142070</v>
      </c>
      <c r="G220" s="24">
        <f t="shared" si="321"/>
        <v>142070</v>
      </c>
      <c r="H220" s="29">
        <v>0</v>
      </c>
      <c r="I220" s="87">
        <f t="shared" ref="I220" si="325">TRUNC(H220*$D220,0)</f>
        <v>0</v>
      </c>
      <c r="J220" s="29">
        <f>K234</f>
        <v>142070</v>
      </c>
      <c r="K220" s="87">
        <f t="shared" ref="K220" si="326">TRUNC(J220*$D220,0)</f>
        <v>142070</v>
      </c>
      <c r="L220" s="29">
        <v>0</v>
      </c>
      <c r="M220" s="87">
        <f t="shared" ref="M220" si="327">TRUNC(L220*$D220,0)</f>
        <v>0</v>
      </c>
      <c r="N220" s="52">
        <f>A231</f>
        <v>34</v>
      </c>
    </row>
    <row r="221" spans="1:14" ht="16.5" customHeight="1">
      <c r="A221" s="57"/>
      <c r="B221" s="73" t="s">
        <v>96</v>
      </c>
      <c r="C221" s="79">
        <v>1200</v>
      </c>
      <c r="D221" s="16">
        <v>1</v>
      </c>
      <c r="E221" s="17" t="s">
        <v>316</v>
      </c>
      <c r="F221" s="24">
        <f t="shared" si="320"/>
        <v>550910</v>
      </c>
      <c r="G221" s="24">
        <f t="shared" si="321"/>
        <v>550910</v>
      </c>
      <c r="H221" s="29">
        <f>자재견적서!$AR$19</f>
        <v>550910</v>
      </c>
      <c r="I221" s="87">
        <f t="shared" ref="I221" si="328">TRUNC(H221*$D221,0)</f>
        <v>550910</v>
      </c>
      <c r="J221" s="29"/>
      <c r="K221" s="87">
        <f t="shared" ref="K221" si="329">TRUNC(J221*$D221,0)</f>
        <v>0</v>
      </c>
      <c r="L221" s="29"/>
      <c r="M221" s="87">
        <f t="shared" ref="M221" si="330">TRUNC(L221*$D221,0)</f>
        <v>0</v>
      </c>
      <c r="N221" s="52"/>
    </row>
    <row r="222" spans="1:14" ht="16.5" customHeight="1">
      <c r="A222" s="57"/>
      <c r="B222" s="73" t="s">
        <v>122</v>
      </c>
      <c r="C222" s="79">
        <v>1200</v>
      </c>
      <c r="D222" s="16">
        <v>1</v>
      </c>
      <c r="E222" s="17" t="s">
        <v>316</v>
      </c>
      <c r="F222" s="24">
        <f t="shared" si="320"/>
        <v>2129000</v>
      </c>
      <c r="G222" s="24">
        <f t="shared" si="321"/>
        <v>2129000</v>
      </c>
      <c r="H222" s="29">
        <f>자재견적서!AR24</f>
        <v>2129000</v>
      </c>
      <c r="I222" s="87">
        <f t="shared" ref="I222" si="331">TRUNC(H222*$D222,0)</f>
        <v>2129000</v>
      </c>
      <c r="J222" s="29"/>
      <c r="K222" s="87">
        <f t="shared" ref="K222" si="332">TRUNC(J222*$D222,0)</f>
        <v>0</v>
      </c>
      <c r="L222" s="29"/>
      <c r="M222" s="87">
        <f t="shared" ref="M222" si="333">TRUNC(L222*$D222,0)</f>
        <v>0</v>
      </c>
      <c r="N222" s="52"/>
    </row>
    <row r="223" spans="1:14" ht="16.5" customHeight="1">
      <c r="A223" s="58"/>
      <c r="B223" s="18" t="s">
        <v>309</v>
      </c>
      <c r="C223" s="19"/>
      <c r="D223" s="20"/>
      <c r="E223" s="20"/>
      <c r="F223" s="25"/>
      <c r="G223" s="25">
        <f>SUM(G219:G222)</f>
        <v>3189064</v>
      </c>
      <c r="H223" s="30"/>
      <c r="I223" s="88">
        <f>SUM(I219:I222)</f>
        <v>2679910</v>
      </c>
      <c r="J223" s="30"/>
      <c r="K223" s="88">
        <f>SUM(K219:K222)</f>
        <v>481452</v>
      </c>
      <c r="L223" s="30"/>
      <c r="M223" s="88">
        <f>SUM(M219:M222)</f>
        <v>27702</v>
      </c>
      <c r="N223" s="53"/>
    </row>
    <row r="224" spans="1:14" ht="16.5" customHeight="1">
      <c r="A224" s="59"/>
      <c r="B224" s="70"/>
      <c r="C224" s="70"/>
      <c r="D224" s="71"/>
      <c r="E224" s="71"/>
      <c r="F224" s="26"/>
      <c r="G224" s="26"/>
      <c r="H224" s="31"/>
      <c r="I224" s="89"/>
      <c r="J224" s="31"/>
      <c r="K224" s="89"/>
      <c r="L224" s="31"/>
      <c r="M224" s="89"/>
      <c r="N224" s="54"/>
    </row>
    <row r="225" spans="1:14" ht="16.5" customHeight="1">
      <c r="A225" s="107">
        <f>A218+1</f>
        <v>33</v>
      </c>
      <c r="B225" s="72" t="s">
        <v>372</v>
      </c>
      <c r="C225" s="78">
        <v>1200</v>
      </c>
      <c r="D225" s="67">
        <v>1</v>
      </c>
      <c r="E225" s="13" t="s">
        <v>16</v>
      </c>
      <c r="F225" s="22"/>
      <c r="G225" s="22"/>
      <c r="H225" s="83"/>
      <c r="I225" s="83"/>
      <c r="J225" s="83"/>
      <c r="K225" s="83"/>
      <c r="L225" s="83"/>
      <c r="M225" s="83"/>
      <c r="N225" s="55" t="s">
        <v>17</v>
      </c>
    </row>
    <row r="226" spans="1:14" ht="16.5" customHeight="1">
      <c r="A226" s="57"/>
      <c r="B226" s="73" t="s">
        <v>77</v>
      </c>
      <c r="C226" s="69"/>
      <c r="D226" s="16">
        <v>0.86</v>
      </c>
      <c r="E226" s="17" t="s">
        <v>311</v>
      </c>
      <c r="F226" s="24">
        <f t="shared" ref="F226:F228" si="334">H226+J226+L226</f>
        <v>262580</v>
      </c>
      <c r="G226" s="24">
        <f t="shared" ref="G226:G228" si="335">F226*D226</f>
        <v>225818.8</v>
      </c>
      <c r="H226" s="29"/>
      <c r="I226" s="87">
        <f t="shared" ref="I226" si="336">TRUNC(H226*$D226,0)</f>
        <v>0</v>
      </c>
      <c r="J226" s="29">
        <f>노임!$D$8</f>
        <v>262580</v>
      </c>
      <c r="K226" s="87">
        <f t="shared" ref="K226" si="337">TRUNC(J226*$D226,0)</f>
        <v>225818</v>
      </c>
      <c r="L226" s="29"/>
      <c r="M226" s="87">
        <f t="shared" ref="M226" si="338">TRUNC(L226*$D226,0)</f>
        <v>0</v>
      </c>
      <c r="N226" s="52"/>
    </row>
    <row r="227" spans="1:14" ht="16.5" customHeight="1">
      <c r="A227" s="57"/>
      <c r="B227" s="73" t="s">
        <v>70</v>
      </c>
      <c r="C227" s="69"/>
      <c r="D227" s="16">
        <v>0.66</v>
      </c>
      <c r="E227" s="17" t="s">
        <v>319</v>
      </c>
      <c r="F227" s="24">
        <f t="shared" si="334"/>
        <v>172068</v>
      </c>
      <c r="G227" s="24">
        <f t="shared" si="335"/>
        <v>113564.88</v>
      </c>
      <c r="H227" s="29"/>
      <c r="I227" s="87">
        <f t="shared" ref="I227" si="339">TRUNC(H227*$D227,0)</f>
        <v>0</v>
      </c>
      <c r="J227" s="29">
        <f>노임!$D$4</f>
        <v>172068</v>
      </c>
      <c r="K227" s="87">
        <f t="shared" ref="K227" si="340">TRUNC(J227*$D227,0)</f>
        <v>113564</v>
      </c>
      <c r="L227" s="29"/>
      <c r="M227" s="87">
        <f t="shared" ref="M227" si="341">TRUNC(L227*$D227,0)</f>
        <v>0</v>
      </c>
      <c r="N227" s="52"/>
    </row>
    <row r="228" spans="1:14" ht="16.5" customHeight="1">
      <c r="A228" s="57"/>
      <c r="B228" s="73" t="s">
        <v>101</v>
      </c>
      <c r="C228" s="76">
        <v>5</v>
      </c>
      <c r="D228" s="16">
        <v>0.4</v>
      </c>
      <c r="E228" s="17" t="s">
        <v>334</v>
      </c>
      <c r="F228" s="24">
        <f t="shared" si="334"/>
        <v>69255</v>
      </c>
      <c r="G228" s="24">
        <f t="shared" si="335"/>
        <v>27702</v>
      </c>
      <c r="H228" s="29"/>
      <c r="I228" s="87">
        <f t="shared" ref="I228" si="342">TRUNC(H228*$D228,0)</f>
        <v>0</v>
      </c>
      <c r="J228" s="29"/>
      <c r="K228" s="87">
        <f t="shared" ref="K228" si="343">TRUNC(J228*$D228,0)</f>
        <v>0</v>
      </c>
      <c r="L228" s="29">
        <f>중기사용료목록!$H$3</f>
        <v>69255</v>
      </c>
      <c r="M228" s="87">
        <f t="shared" ref="M228" si="344">TRUNC(L228*$D228,0)</f>
        <v>27702</v>
      </c>
      <c r="N228" s="52"/>
    </row>
    <row r="229" spans="1:14" ht="16.5" customHeight="1">
      <c r="A229" s="58"/>
      <c r="B229" s="18" t="s">
        <v>309</v>
      </c>
      <c r="C229" s="19"/>
      <c r="D229" s="20"/>
      <c r="E229" s="20"/>
      <c r="F229" s="25"/>
      <c r="G229" s="25">
        <f>SUM(G226:G228)</f>
        <v>367085.68</v>
      </c>
      <c r="H229" s="30"/>
      <c r="I229" s="88">
        <f>SUM(I226:I228)</f>
        <v>0</v>
      </c>
      <c r="J229" s="30"/>
      <c r="K229" s="88">
        <f>SUM(K226:K228)</f>
        <v>339382</v>
      </c>
      <c r="L229" s="30"/>
      <c r="M229" s="88">
        <f>SUM(M226:M228)</f>
        <v>27702</v>
      </c>
      <c r="N229" s="53"/>
    </row>
    <row r="230" spans="1:14" ht="16.5" customHeight="1">
      <c r="A230" s="59"/>
      <c r="B230" s="70"/>
      <c r="C230" s="70"/>
      <c r="D230" s="71"/>
      <c r="E230" s="71"/>
      <c r="F230" s="26"/>
      <c r="G230" s="26"/>
      <c r="H230" s="31"/>
      <c r="I230" s="89"/>
      <c r="J230" s="31"/>
      <c r="K230" s="89"/>
      <c r="L230" s="31"/>
      <c r="M230" s="89"/>
      <c r="N230" s="54"/>
    </row>
    <row r="231" spans="1:14" ht="16.5" customHeight="1">
      <c r="A231" s="107">
        <f>A225+1</f>
        <v>34</v>
      </c>
      <c r="B231" s="72" t="s">
        <v>373</v>
      </c>
      <c r="C231" s="78">
        <v>1200</v>
      </c>
      <c r="D231" s="67">
        <v>1</v>
      </c>
      <c r="E231" s="13" t="s">
        <v>16</v>
      </c>
      <c r="F231" s="22"/>
      <c r="G231" s="22"/>
      <c r="H231" s="83"/>
      <c r="I231" s="83"/>
      <c r="J231" s="83"/>
      <c r="K231" s="83"/>
      <c r="L231" s="83"/>
      <c r="M231" s="83"/>
      <c r="N231" s="55" t="s">
        <v>17</v>
      </c>
    </row>
    <row r="232" spans="1:14" ht="16.5" customHeight="1">
      <c r="A232" s="57"/>
      <c r="B232" s="73" t="s">
        <v>77</v>
      </c>
      <c r="C232" s="69"/>
      <c r="D232" s="16">
        <v>0.41</v>
      </c>
      <c r="E232" s="17" t="s">
        <v>311</v>
      </c>
      <c r="F232" s="24">
        <f t="shared" ref="F232:F233" si="345">H232+J232+L232</f>
        <v>262580</v>
      </c>
      <c r="G232" s="24">
        <f t="shared" ref="G232:G233" si="346">F232*D232</f>
        <v>107657.79999999999</v>
      </c>
      <c r="H232" s="29"/>
      <c r="I232" s="87">
        <f t="shared" ref="I232" si="347">TRUNC(H232*$D232,0)</f>
        <v>0</v>
      </c>
      <c r="J232" s="29">
        <f>노임!$D$8</f>
        <v>262580</v>
      </c>
      <c r="K232" s="87">
        <f t="shared" ref="K232" si="348">TRUNC(J232*$D232,0)</f>
        <v>107657</v>
      </c>
      <c r="L232" s="29"/>
      <c r="M232" s="87">
        <f t="shared" ref="M232" si="349">TRUNC(L232*$D232,0)</f>
        <v>0</v>
      </c>
      <c r="N232" s="52"/>
    </row>
    <row r="233" spans="1:14" ht="16.5" customHeight="1">
      <c r="A233" s="57"/>
      <c r="B233" s="73" t="s">
        <v>70</v>
      </c>
      <c r="C233" s="69"/>
      <c r="D233" s="16">
        <v>0.2</v>
      </c>
      <c r="E233" s="17" t="s">
        <v>311</v>
      </c>
      <c r="F233" s="24">
        <f t="shared" si="345"/>
        <v>172068</v>
      </c>
      <c r="G233" s="24">
        <f t="shared" si="346"/>
        <v>34413.599999999999</v>
      </c>
      <c r="H233" s="29"/>
      <c r="I233" s="87">
        <f t="shared" ref="I233" si="350">TRUNC(H233*$D233,0)</f>
        <v>0</v>
      </c>
      <c r="J233" s="29">
        <f>노임!$D$4</f>
        <v>172068</v>
      </c>
      <c r="K233" s="87">
        <f t="shared" ref="K233" si="351">TRUNC(J233*$D233,0)</f>
        <v>34413</v>
      </c>
      <c r="L233" s="29"/>
      <c r="M233" s="87">
        <f t="shared" ref="M233" si="352">TRUNC(L233*$D233,0)</f>
        <v>0</v>
      </c>
      <c r="N233" s="52"/>
    </row>
    <row r="234" spans="1:14" ht="16.5" customHeight="1">
      <c r="A234" s="58"/>
      <c r="B234" s="18" t="s">
        <v>309</v>
      </c>
      <c r="C234" s="19"/>
      <c r="D234" s="20"/>
      <c r="E234" s="20"/>
      <c r="F234" s="25"/>
      <c r="G234" s="25">
        <f>SUM(G232:G233)</f>
        <v>142071.4</v>
      </c>
      <c r="H234" s="30"/>
      <c r="I234" s="88">
        <f>SUM(I232:I233)</f>
        <v>0</v>
      </c>
      <c r="J234" s="30"/>
      <c r="K234" s="88">
        <f>SUM(K232:K233)</f>
        <v>142070</v>
      </c>
      <c r="L234" s="30"/>
      <c r="M234" s="88">
        <f>SUM(M232:M233)</f>
        <v>0</v>
      </c>
      <c r="N234" s="53"/>
    </row>
    <row r="235" spans="1:14" ht="16.5" customHeight="1">
      <c r="A235" s="59"/>
      <c r="B235" s="70"/>
      <c r="C235" s="70"/>
      <c r="D235" s="71"/>
      <c r="E235" s="71"/>
      <c r="F235" s="26"/>
      <c r="G235" s="26"/>
      <c r="H235" s="31"/>
      <c r="I235" s="89"/>
      <c r="J235" s="31"/>
      <c r="K235" s="89"/>
      <c r="L235" s="31"/>
      <c r="M235" s="89"/>
      <c r="N235" s="54"/>
    </row>
    <row r="236" spans="1:14" ht="16.5" customHeight="1">
      <c r="A236" s="107">
        <f>A231+1</f>
        <v>35</v>
      </c>
      <c r="B236" s="72" t="s">
        <v>374</v>
      </c>
      <c r="C236" s="66">
        <v>1650</v>
      </c>
      <c r="D236" s="67">
        <v>1</v>
      </c>
      <c r="E236" s="13" t="s">
        <v>16</v>
      </c>
      <c r="F236" s="22"/>
      <c r="G236" s="22"/>
      <c r="H236" s="83"/>
      <c r="I236" s="83"/>
      <c r="J236" s="83"/>
      <c r="K236" s="83"/>
      <c r="L236" s="83"/>
      <c r="M236" s="83"/>
      <c r="N236" s="55" t="s">
        <v>17</v>
      </c>
    </row>
    <row r="237" spans="1:14" ht="16.5" customHeight="1">
      <c r="A237" s="57"/>
      <c r="B237" s="73" t="s">
        <v>123</v>
      </c>
      <c r="C237" s="69"/>
      <c r="D237" s="16">
        <v>1</v>
      </c>
      <c r="E237" s="17" t="s">
        <v>311</v>
      </c>
      <c r="F237" s="24">
        <f t="shared" ref="F237" si="353">H237+J237+L237</f>
        <v>335379</v>
      </c>
      <c r="G237" s="24">
        <f t="shared" ref="G237" si="354">F237*D237</f>
        <v>335379</v>
      </c>
      <c r="H237" s="29"/>
      <c r="I237" s="87">
        <f t="shared" ref="I237" si="355">TRUNC(H237*$D237,0)</f>
        <v>0</v>
      </c>
      <c r="J237" s="29">
        <f>노임!$D$12</f>
        <v>335379</v>
      </c>
      <c r="K237" s="87">
        <f t="shared" ref="K237" si="356">TRUNC(J237*$D237,0)</f>
        <v>335379</v>
      </c>
      <c r="L237" s="29"/>
      <c r="M237" s="87">
        <f t="shared" ref="M237" si="357">TRUNC(L237*$D237,0)</f>
        <v>0</v>
      </c>
      <c r="N237" s="52"/>
    </row>
    <row r="238" spans="1:14" ht="16.5" customHeight="1">
      <c r="A238" s="58"/>
      <c r="B238" s="18" t="s">
        <v>309</v>
      </c>
      <c r="C238" s="19"/>
      <c r="D238" s="20"/>
      <c r="E238" s="20"/>
      <c r="F238" s="25"/>
      <c r="G238" s="25">
        <f>SUM(G237)</f>
        <v>335379</v>
      </c>
      <c r="H238" s="30"/>
      <c r="I238" s="88">
        <f>SUM(I237:I237)</f>
        <v>0</v>
      </c>
      <c r="J238" s="30"/>
      <c r="K238" s="88">
        <f>SUM(K237:K237)</f>
        <v>335379</v>
      </c>
      <c r="L238" s="30"/>
      <c r="M238" s="88">
        <f>SUM(M237:M237)</f>
        <v>0</v>
      </c>
      <c r="N238" s="53"/>
    </row>
    <row r="239" spans="1:14" ht="16.5" customHeight="1">
      <c r="A239" s="59"/>
      <c r="B239" s="70"/>
      <c r="C239" s="70"/>
      <c r="D239" s="71"/>
      <c r="E239" s="71"/>
      <c r="F239" s="26"/>
      <c r="G239" s="26"/>
      <c r="H239" s="31"/>
      <c r="I239" s="89"/>
      <c r="J239" s="31"/>
      <c r="K239" s="89"/>
      <c r="L239" s="31"/>
      <c r="M239" s="89"/>
      <c r="N239" s="54"/>
    </row>
    <row r="240" spans="1:14" ht="16.5" customHeight="1">
      <c r="A240" s="107">
        <f>A236+1</f>
        <v>36</v>
      </c>
      <c r="B240" s="72" t="s">
        <v>375</v>
      </c>
      <c r="C240" s="66">
        <v>1650</v>
      </c>
      <c r="D240" s="67">
        <v>1</v>
      </c>
      <c r="E240" s="13" t="s">
        <v>16</v>
      </c>
      <c r="F240" s="22"/>
      <c r="G240" s="22"/>
      <c r="H240" s="83"/>
      <c r="I240" s="83"/>
      <c r="J240" s="83"/>
      <c r="K240" s="83"/>
      <c r="L240" s="83"/>
      <c r="M240" s="83"/>
      <c r="N240" s="55" t="s">
        <v>17</v>
      </c>
    </row>
    <row r="241" spans="1:14" ht="16.5" customHeight="1">
      <c r="A241" s="57"/>
      <c r="B241" s="73" t="s">
        <v>376</v>
      </c>
      <c r="C241" s="69"/>
      <c r="D241" s="16">
        <v>1</v>
      </c>
      <c r="E241" s="17" t="s">
        <v>377</v>
      </c>
      <c r="F241" s="24">
        <f t="shared" ref="F241" si="358">H241+J241+L241</f>
        <v>2280000</v>
      </c>
      <c r="G241" s="24">
        <f t="shared" ref="G241" si="359">F241*D241</f>
        <v>2280000</v>
      </c>
      <c r="H241" s="29"/>
      <c r="I241" s="87">
        <f t="shared" ref="I241" si="360">TRUNC(H241*$D241,0)</f>
        <v>0</v>
      </c>
      <c r="J241" s="29"/>
      <c r="K241" s="87">
        <f t="shared" ref="K241" si="361">TRUNC(J241*$D241,0)</f>
        <v>0</v>
      </c>
      <c r="L241" s="108">
        <v>2280000</v>
      </c>
      <c r="M241" s="87">
        <f t="shared" ref="M241" si="362">TRUNC(L241*$D241,0)</f>
        <v>2280000</v>
      </c>
      <c r="N241" s="52"/>
    </row>
    <row r="242" spans="1:14" ht="16.5" customHeight="1">
      <c r="A242" s="58"/>
      <c r="B242" s="18" t="s">
        <v>306</v>
      </c>
      <c r="C242" s="19"/>
      <c r="D242" s="20"/>
      <c r="E242" s="20"/>
      <c r="F242" s="25"/>
      <c r="G242" s="25">
        <f>SUM(G241)</f>
        <v>2280000</v>
      </c>
      <c r="H242" s="30"/>
      <c r="I242" s="88">
        <f>SUM(I241:I241)</f>
        <v>0</v>
      </c>
      <c r="J242" s="30"/>
      <c r="K242" s="88">
        <f>SUM(K241:K241)</f>
        <v>0</v>
      </c>
      <c r="L242" s="30"/>
      <c r="M242" s="88">
        <f>SUM(M241:M241)</f>
        <v>2280000</v>
      </c>
      <c r="N242" s="53"/>
    </row>
    <row r="243" spans="1:14" ht="16.5" customHeight="1">
      <c r="A243" s="59"/>
      <c r="B243" s="70"/>
      <c r="C243" s="70"/>
      <c r="D243" s="71"/>
      <c r="E243" s="71"/>
      <c r="F243" s="26"/>
      <c r="G243" s="26"/>
      <c r="H243" s="31"/>
      <c r="I243" s="89"/>
      <c r="J243" s="31"/>
      <c r="K243" s="89"/>
      <c r="L243" s="31"/>
      <c r="M243" s="89"/>
      <c r="N243" s="54"/>
    </row>
    <row r="244" spans="1:14" ht="16.5" customHeight="1">
      <c r="A244" s="107">
        <f>A240+1</f>
        <v>37</v>
      </c>
      <c r="B244" s="72" t="s">
        <v>378</v>
      </c>
      <c r="C244" s="78">
        <v>1200</v>
      </c>
      <c r="D244" s="67">
        <v>1</v>
      </c>
      <c r="E244" s="13" t="s">
        <v>16</v>
      </c>
      <c r="F244" s="22"/>
      <c r="G244" s="22"/>
      <c r="H244" s="83"/>
      <c r="I244" s="83"/>
      <c r="J244" s="83"/>
      <c r="K244" s="83"/>
      <c r="L244" s="83"/>
      <c r="M244" s="83"/>
      <c r="N244" s="55" t="s">
        <v>17</v>
      </c>
    </row>
    <row r="245" spans="1:14" ht="16.5" customHeight="1">
      <c r="A245" s="57"/>
      <c r="B245" s="73" t="s">
        <v>379</v>
      </c>
      <c r="C245" s="69" t="s">
        <v>70</v>
      </c>
      <c r="D245" s="16">
        <v>8</v>
      </c>
      <c r="E245" s="17" t="s">
        <v>380</v>
      </c>
      <c r="F245" s="24">
        <f t="shared" ref="F245" si="363">H245+J245+L245</f>
        <v>97562</v>
      </c>
      <c r="G245" s="24">
        <f t="shared" ref="G245" si="364">F245*D245</f>
        <v>780496</v>
      </c>
      <c r="H245" s="29">
        <v>0</v>
      </c>
      <c r="I245" s="87">
        <f t="shared" ref="I245" si="365">TRUNC(H245*$D245,0)</f>
        <v>0</v>
      </c>
      <c r="J245" s="29">
        <f>K250</f>
        <v>97562</v>
      </c>
      <c r="K245" s="87">
        <f t="shared" ref="K245" si="366">TRUNC(J245*$D245,0)</f>
        <v>780496</v>
      </c>
      <c r="L245" s="29">
        <v>0</v>
      </c>
      <c r="M245" s="87">
        <f t="shared" ref="M245" si="367">TRUNC(L245*$D245,0)</f>
        <v>0</v>
      </c>
      <c r="N245" s="52">
        <f>A248</f>
        <v>38</v>
      </c>
    </row>
    <row r="246" spans="1:14" ht="16.5" customHeight="1">
      <c r="A246" s="58"/>
      <c r="B246" s="18" t="s">
        <v>309</v>
      </c>
      <c r="C246" s="19"/>
      <c r="D246" s="20"/>
      <c r="E246" s="20"/>
      <c r="F246" s="25"/>
      <c r="G246" s="25">
        <f>SUM(G245)</f>
        <v>780496</v>
      </c>
      <c r="H246" s="30"/>
      <c r="I246" s="88">
        <f>SUM(I245:I245)</f>
        <v>0</v>
      </c>
      <c r="J246" s="30"/>
      <c r="K246" s="88">
        <f>SUM(K245:K245)</f>
        <v>780496</v>
      </c>
      <c r="L246" s="30"/>
      <c r="M246" s="88">
        <f>SUM(M245:M245)</f>
        <v>0</v>
      </c>
      <c r="N246" s="53"/>
    </row>
    <row r="247" spans="1:14" ht="16.5" customHeight="1">
      <c r="A247" s="59"/>
      <c r="B247" s="70"/>
      <c r="C247" s="70"/>
      <c r="D247" s="71"/>
      <c r="E247" s="71"/>
      <c r="F247" s="26"/>
      <c r="G247" s="26"/>
      <c r="H247" s="31"/>
      <c r="I247" s="89"/>
      <c r="J247" s="31"/>
      <c r="K247" s="89"/>
      <c r="L247" s="31"/>
      <c r="M247" s="89"/>
      <c r="N247" s="54"/>
    </row>
    <row r="248" spans="1:14" ht="16.5" customHeight="1">
      <c r="A248" s="107">
        <f>A244+1</f>
        <v>38</v>
      </c>
      <c r="B248" s="72" t="s">
        <v>379</v>
      </c>
      <c r="C248" s="78">
        <v>1200</v>
      </c>
      <c r="D248" s="67">
        <v>1</v>
      </c>
      <c r="E248" s="13" t="s">
        <v>380</v>
      </c>
      <c r="F248" s="22"/>
      <c r="G248" s="22"/>
      <c r="H248" s="83"/>
      <c r="I248" s="83"/>
      <c r="J248" s="83"/>
      <c r="K248" s="83"/>
      <c r="L248" s="83"/>
      <c r="M248" s="83"/>
      <c r="N248" s="55" t="s">
        <v>17</v>
      </c>
    </row>
    <row r="249" spans="1:14" ht="16.5" customHeight="1">
      <c r="A249" s="57"/>
      <c r="B249" s="73" t="s">
        <v>70</v>
      </c>
      <c r="C249" s="69"/>
      <c r="D249" s="16">
        <v>0.56699999999999995</v>
      </c>
      <c r="E249" s="17" t="s">
        <v>311</v>
      </c>
      <c r="F249" s="24">
        <f t="shared" ref="F249" si="368">H249+J249+L249</f>
        <v>172068</v>
      </c>
      <c r="G249" s="24">
        <f t="shared" ref="G249" si="369">F249*D249</f>
        <v>97562.555999999997</v>
      </c>
      <c r="H249" s="29"/>
      <c r="I249" s="87">
        <f t="shared" ref="I249" si="370">TRUNC(H249*$D249,0)</f>
        <v>0</v>
      </c>
      <c r="J249" s="29">
        <f>노임!$D$4</f>
        <v>172068</v>
      </c>
      <c r="K249" s="87">
        <f t="shared" ref="K249" si="371">TRUNC(J249*$D249,0)</f>
        <v>97562</v>
      </c>
      <c r="L249" s="29"/>
      <c r="M249" s="87">
        <f t="shared" ref="M249" si="372">TRUNC(L249*$D249,0)</f>
        <v>0</v>
      </c>
      <c r="N249" s="52"/>
    </row>
    <row r="250" spans="1:14" ht="16.5" customHeight="1">
      <c r="A250" s="58"/>
      <c r="B250" s="18" t="s">
        <v>309</v>
      </c>
      <c r="C250" s="19"/>
      <c r="D250" s="20"/>
      <c r="E250" s="20"/>
      <c r="F250" s="25"/>
      <c r="G250" s="25">
        <f>SUM(G249)</f>
        <v>97562.555999999997</v>
      </c>
      <c r="H250" s="30"/>
      <c r="I250" s="88">
        <f>SUM(I249:I249)</f>
        <v>0</v>
      </c>
      <c r="J250" s="30"/>
      <c r="K250" s="88">
        <f>SUM(K249:K249)</f>
        <v>97562</v>
      </c>
      <c r="L250" s="30"/>
      <c r="M250" s="88">
        <f>SUM(M249:M249)</f>
        <v>0</v>
      </c>
      <c r="N250" s="53"/>
    </row>
    <row r="251" spans="1:14" ht="16.5" customHeight="1">
      <c r="A251" s="58"/>
      <c r="B251" s="18"/>
      <c r="C251" s="19"/>
      <c r="D251" s="20"/>
      <c r="E251" s="20"/>
      <c r="F251" s="25"/>
      <c r="G251" s="25"/>
      <c r="H251" s="30"/>
      <c r="I251" s="23"/>
      <c r="J251" s="30"/>
      <c r="K251" s="23"/>
      <c r="L251" s="30"/>
      <c r="M251" s="23"/>
      <c r="N251" s="53"/>
    </row>
    <row r="252" spans="1:14" ht="16.5" customHeight="1"/>
    <row r="253" spans="1:14" ht="16.5" customHeight="1">
      <c r="A253" s="107">
        <f>A248+1</f>
        <v>39</v>
      </c>
      <c r="B253" s="319" t="s">
        <v>453</v>
      </c>
      <c r="C253" s="101">
        <v>900</v>
      </c>
      <c r="D253" s="102">
        <v>1</v>
      </c>
      <c r="E253" s="103" t="s">
        <v>16</v>
      </c>
      <c r="F253" s="22"/>
      <c r="G253" s="22"/>
      <c r="H253" s="83"/>
      <c r="I253" s="83"/>
      <c r="J253" s="83"/>
      <c r="K253" s="83"/>
      <c r="L253" s="83"/>
      <c r="M253" s="83"/>
      <c r="N253" s="56" t="s">
        <v>17</v>
      </c>
    </row>
    <row r="254" spans="1:14" ht="16.5" customHeight="1">
      <c r="A254" s="57"/>
      <c r="B254" s="15" t="s">
        <v>68</v>
      </c>
      <c r="C254" s="68"/>
      <c r="D254" s="16">
        <v>1</v>
      </c>
      <c r="E254" s="17" t="s">
        <v>454</v>
      </c>
      <c r="F254" s="24">
        <f t="shared" ref="F254:F255" si="373">H254+J254+L254</f>
        <v>82248</v>
      </c>
      <c r="G254" s="24">
        <f t="shared" ref="G254:G255" si="374">F254*D254</f>
        <v>82248</v>
      </c>
      <c r="H254" s="29">
        <f>I260</f>
        <v>0</v>
      </c>
      <c r="I254" s="87">
        <f>TRUNC(H254*$D254,0)</f>
        <v>0</v>
      </c>
      <c r="J254" s="29">
        <f>K260</f>
        <v>82248</v>
      </c>
      <c r="K254" s="87">
        <f>TRUNC(J254*$D254,0)</f>
        <v>82248</v>
      </c>
      <c r="L254" s="29">
        <f>M260</f>
        <v>0</v>
      </c>
      <c r="M254" s="87">
        <f>TRUNC(L254*$D254,0)</f>
        <v>0</v>
      </c>
      <c r="N254" s="52">
        <f>A258</f>
        <v>40</v>
      </c>
    </row>
    <row r="255" spans="1:14" ht="16.5" customHeight="1">
      <c r="A255" s="57"/>
      <c r="B255" s="15" t="s">
        <v>69</v>
      </c>
      <c r="C255" s="69" t="s">
        <v>455</v>
      </c>
      <c r="D255" s="16">
        <v>1</v>
      </c>
      <c r="E255" s="17" t="s">
        <v>456</v>
      </c>
      <c r="F255" s="24">
        <f t="shared" si="373"/>
        <v>19913</v>
      </c>
      <c r="G255" s="24">
        <f t="shared" si="374"/>
        <v>19913</v>
      </c>
      <c r="H255" s="29">
        <f>I266</f>
        <v>408</v>
      </c>
      <c r="I255" s="87">
        <f>TRUNC(H255*$D255,0)</f>
        <v>408</v>
      </c>
      <c r="J255" s="29">
        <f>K266</f>
        <v>18937</v>
      </c>
      <c r="K255" s="87">
        <f>TRUNC(J255*$D255,0)</f>
        <v>18937</v>
      </c>
      <c r="L255" s="29">
        <f>M266</f>
        <v>568</v>
      </c>
      <c r="M255" s="87">
        <f>TRUNC(L255*$D255,0)</f>
        <v>568</v>
      </c>
      <c r="N255" s="52">
        <f>A262</f>
        <v>41</v>
      </c>
    </row>
    <row r="256" spans="1:14" ht="16.5" customHeight="1">
      <c r="A256" s="58"/>
      <c r="B256" s="18" t="s">
        <v>457</v>
      </c>
      <c r="C256" s="19"/>
      <c r="D256" s="20"/>
      <c r="E256" s="20"/>
      <c r="F256" s="25"/>
      <c r="G256" s="25">
        <f>SUM(G254:G255)</f>
        <v>102161</v>
      </c>
      <c r="H256" s="30"/>
      <c r="I256" s="88">
        <f>SUM(I254:I255)</f>
        <v>408</v>
      </c>
      <c r="J256" s="30"/>
      <c r="K256" s="88">
        <f>SUM(K254:K255)</f>
        <v>101185</v>
      </c>
      <c r="L256" s="30"/>
      <c r="M256" s="88">
        <f>SUM(M254:M255)</f>
        <v>568</v>
      </c>
      <c r="N256" s="53"/>
    </row>
    <row r="257" spans="1:14" ht="16.5" customHeight="1">
      <c r="A257" s="59"/>
      <c r="B257" s="70"/>
      <c r="C257" s="70"/>
      <c r="D257" s="71"/>
      <c r="E257" s="71"/>
      <c r="F257" s="26"/>
      <c r="G257" s="26"/>
      <c r="H257" s="31"/>
      <c r="I257" s="89"/>
      <c r="J257" s="31"/>
      <c r="K257" s="89"/>
      <c r="L257" s="31"/>
      <c r="M257" s="89"/>
      <c r="N257" s="54"/>
    </row>
    <row r="258" spans="1:14" ht="16.5" customHeight="1">
      <c r="A258" s="107">
        <f>A253+1</f>
        <v>40</v>
      </c>
      <c r="B258" s="320" t="s">
        <v>458</v>
      </c>
      <c r="C258" s="101">
        <v>900</v>
      </c>
      <c r="D258" s="102">
        <v>1</v>
      </c>
      <c r="E258" s="103" t="s">
        <v>16</v>
      </c>
      <c r="F258" s="22"/>
      <c r="G258" s="22"/>
      <c r="H258" s="83"/>
      <c r="I258" s="83"/>
      <c r="J258" s="83"/>
      <c r="K258" s="83"/>
      <c r="L258" s="83"/>
      <c r="M258" s="83"/>
      <c r="N258" s="55" t="s">
        <v>17</v>
      </c>
    </row>
    <row r="259" spans="1:14" ht="16.5" customHeight="1">
      <c r="A259" s="57"/>
      <c r="B259" s="73" t="s">
        <v>70</v>
      </c>
      <c r="C259" s="68"/>
      <c r="D259" s="16">
        <v>0.47799999999999998</v>
      </c>
      <c r="E259" s="17" t="s">
        <v>459</v>
      </c>
      <c r="F259" s="24">
        <f t="shared" ref="F259" si="375">H259+J259+L259</f>
        <v>172068</v>
      </c>
      <c r="G259" s="24">
        <f t="shared" ref="G259" si="376">F259*D259</f>
        <v>82248.504000000001</v>
      </c>
      <c r="H259" s="29"/>
      <c r="I259" s="87">
        <f>TRUNC(H259*$D259,0)</f>
        <v>0</v>
      </c>
      <c r="J259" s="29">
        <f>노임!$D$4</f>
        <v>172068</v>
      </c>
      <c r="K259" s="87">
        <f>TRUNC(J259*$D259,0)</f>
        <v>82248</v>
      </c>
      <c r="L259" s="29"/>
      <c r="M259" s="87">
        <f>TRUNC(L259*$D259,0)</f>
        <v>0</v>
      </c>
      <c r="N259" s="52"/>
    </row>
    <row r="260" spans="1:14" ht="16.5" customHeight="1">
      <c r="A260" s="58"/>
      <c r="B260" s="18" t="s">
        <v>306</v>
      </c>
      <c r="C260" s="19"/>
      <c r="D260" s="20"/>
      <c r="E260" s="20"/>
      <c r="F260" s="25"/>
      <c r="G260" s="25">
        <f>SUM(G259)</f>
        <v>82248.504000000001</v>
      </c>
      <c r="H260" s="30"/>
      <c r="I260" s="88">
        <f>SUM(I259:I259)</f>
        <v>0</v>
      </c>
      <c r="J260" s="30"/>
      <c r="K260" s="88">
        <f>SUM(K259:K259)</f>
        <v>82248</v>
      </c>
      <c r="L260" s="30"/>
      <c r="M260" s="88">
        <f>SUM(M259:M259)</f>
        <v>0</v>
      </c>
      <c r="N260" s="53"/>
    </row>
    <row r="261" spans="1:14" ht="16.5" customHeight="1">
      <c r="A261" s="59"/>
      <c r="B261" s="70"/>
      <c r="C261" s="70"/>
      <c r="D261" s="71"/>
      <c r="E261" s="71"/>
      <c r="F261" s="26"/>
      <c r="G261" s="26"/>
      <c r="H261" s="31"/>
      <c r="I261" s="89"/>
      <c r="J261" s="31"/>
      <c r="K261" s="89"/>
      <c r="L261" s="31"/>
      <c r="M261" s="89"/>
      <c r="N261" s="54"/>
    </row>
    <row r="262" spans="1:14" ht="16.5" customHeight="1">
      <c r="A262" s="107">
        <f>A258+1</f>
        <v>41</v>
      </c>
      <c r="B262" s="320" t="s">
        <v>310</v>
      </c>
      <c r="C262" s="101">
        <v>900</v>
      </c>
      <c r="D262" s="102">
        <v>1</v>
      </c>
      <c r="E262" s="103" t="s">
        <v>16</v>
      </c>
      <c r="F262" s="22"/>
      <c r="G262" s="22"/>
      <c r="H262" s="83"/>
      <c r="I262" s="83"/>
      <c r="J262" s="83"/>
      <c r="K262" s="83"/>
      <c r="L262" s="83"/>
      <c r="M262" s="83"/>
      <c r="N262" s="55" t="s">
        <v>17</v>
      </c>
    </row>
    <row r="263" spans="1:14" ht="16.5" customHeight="1">
      <c r="A263" s="57"/>
      <c r="B263" s="73" t="s">
        <v>71</v>
      </c>
      <c r="C263" s="68"/>
      <c r="D263" s="16">
        <v>7.1999999999999995E-2</v>
      </c>
      <c r="E263" s="17" t="s">
        <v>308</v>
      </c>
      <c r="F263" s="24">
        <f t="shared" ref="F263:F265" si="377">H263+J263+L263</f>
        <v>263017</v>
      </c>
      <c r="G263" s="24">
        <f t="shared" ref="G263:G265" si="378">F263*D263</f>
        <v>18937.223999999998</v>
      </c>
      <c r="H263" s="29"/>
      <c r="I263" s="87">
        <f t="shared" ref="I263:I264" si="379">TRUNC(H263*$D263,0)</f>
        <v>0</v>
      </c>
      <c r="J263" s="29">
        <v>263017</v>
      </c>
      <c r="K263" s="87">
        <f t="shared" ref="K263:K264" si="380">TRUNC(J263*$D263,0)</f>
        <v>18937</v>
      </c>
      <c r="L263" s="29"/>
      <c r="M263" s="87">
        <f t="shared" ref="M263:M264" si="381">TRUNC(L263*$D263,0)</f>
        <v>0</v>
      </c>
      <c r="N263" s="52"/>
    </row>
    <row r="264" spans="1:14" ht="16.5" customHeight="1">
      <c r="A264" s="57"/>
      <c r="B264" s="73" t="s">
        <v>72</v>
      </c>
      <c r="C264" s="69" t="s">
        <v>305</v>
      </c>
      <c r="D264" s="16">
        <v>1.2</v>
      </c>
      <c r="E264" s="17" t="s">
        <v>313</v>
      </c>
      <c r="F264" s="24">
        <f t="shared" si="377"/>
        <v>340</v>
      </c>
      <c r="G264" s="24">
        <f t="shared" si="378"/>
        <v>408</v>
      </c>
      <c r="H264" s="29">
        <v>340</v>
      </c>
      <c r="I264" s="87">
        <f t="shared" si="379"/>
        <v>408</v>
      </c>
      <c r="J264" s="29"/>
      <c r="K264" s="87">
        <f t="shared" si="380"/>
        <v>0</v>
      </c>
      <c r="L264" s="29"/>
      <c r="M264" s="87">
        <f t="shared" si="381"/>
        <v>0</v>
      </c>
      <c r="N264" s="52"/>
    </row>
    <row r="265" spans="1:14" ht="16.5" customHeight="1">
      <c r="A265" s="57"/>
      <c r="B265" s="73" t="s">
        <v>73</v>
      </c>
      <c r="C265" s="69" t="s">
        <v>314</v>
      </c>
      <c r="D265" s="21">
        <v>0.03</v>
      </c>
      <c r="E265" s="17"/>
      <c r="F265" s="24">
        <f t="shared" si="377"/>
        <v>18937</v>
      </c>
      <c r="G265" s="24">
        <f t="shared" si="378"/>
        <v>568.11</v>
      </c>
      <c r="H265" s="29"/>
      <c r="I265" s="87">
        <f t="shared" ref="I265" si="382">TRUNC(H265*$E265,0)</f>
        <v>0</v>
      </c>
      <c r="J265" s="29"/>
      <c r="K265" s="87">
        <f t="shared" ref="K265" si="383">TRUNC(J265*$E265,0)</f>
        <v>0</v>
      </c>
      <c r="L265" s="29">
        <f>K263</f>
        <v>18937</v>
      </c>
      <c r="M265" s="87">
        <f>TRUNC(L265*$D265,0)</f>
        <v>568</v>
      </c>
      <c r="N265" s="52"/>
    </row>
    <row r="266" spans="1:14" ht="16.5" customHeight="1">
      <c r="A266" s="58"/>
      <c r="B266" s="18" t="s">
        <v>306</v>
      </c>
      <c r="C266" s="19"/>
      <c r="D266" s="20"/>
      <c r="E266" s="20"/>
      <c r="F266" s="25"/>
      <c r="G266" s="25">
        <f>SUM(G263:G265)</f>
        <v>19913.333999999999</v>
      </c>
      <c r="H266" s="30"/>
      <c r="I266" s="88">
        <f>SUM(I263:I265)</f>
        <v>408</v>
      </c>
      <c r="J266" s="30"/>
      <c r="K266" s="88">
        <f>SUM(K263:K265)</f>
        <v>18937</v>
      </c>
      <c r="L266" s="30"/>
      <c r="M266" s="88">
        <f>SUM(M263:M265)</f>
        <v>568</v>
      </c>
      <c r="N266" s="53"/>
    </row>
    <row r="267" spans="1:14" ht="16.5" customHeight="1">
      <c r="A267" s="59"/>
      <c r="B267" s="70"/>
      <c r="C267" s="70"/>
      <c r="D267" s="71"/>
      <c r="E267" s="71"/>
      <c r="F267" s="26"/>
      <c r="G267" s="26"/>
      <c r="H267" s="31"/>
      <c r="I267" s="89"/>
      <c r="J267" s="31"/>
      <c r="K267" s="89"/>
      <c r="L267" s="31"/>
      <c r="M267" s="89"/>
      <c r="N267" s="54"/>
    </row>
    <row r="268" spans="1:14" ht="16.5" customHeight="1">
      <c r="A268" s="107">
        <f>A262+1</f>
        <v>42</v>
      </c>
      <c r="B268" s="320" t="s">
        <v>460</v>
      </c>
      <c r="C268" s="101">
        <v>900</v>
      </c>
      <c r="D268" s="102">
        <v>1</v>
      </c>
      <c r="E268" s="103" t="s">
        <v>16</v>
      </c>
      <c r="F268" s="22"/>
      <c r="G268" s="22"/>
      <c r="H268" s="83"/>
      <c r="I268" s="83"/>
      <c r="J268" s="83"/>
      <c r="K268" s="83"/>
      <c r="L268" s="83"/>
      <c r="M268" s="83"/>
      <c r="N268" s="55" t="s">
        <v>17</v>
      </c>
    </row>
    <row r="269" spans="1:14" ht="16.5" customHeight="1">
      <c r="A269" s="57"/>
      <c r="B269" s="15" t="s">
        <v>74</v>
      </c>
      <c r="C269" s="74">
        <v>900</v>
      </c>
      <c r="D269" s="16">
        <v>1</v>
      </c>
      <c r="E269" s="17" t="s">
        <v>273</v>
      </c>
      <c r="F269" s="24">
        <f t="shared" ref="F269:F272" si="384">H269+J269+L269</f>
        <v>580776</v>
      </c>
      <c r="G269" s="24">
        <f t="shared" ref="G269:G272" si="385">F269*D269</f>
        <v>580776</v>
      </c>
      <c r="H269" s="29">
        <f>I279</f>
        <v>0</v>
      </c>
      <c r="I269" s="87">
        <f t="shared" ref="I269:I272" si="386">TRUNC(H269*$D269,0)</f>
        <v>0</v>
      </c>
      <c r="J269" s="29">
        <f>K279</f>
        <v>482090</v>
      </c>
      <c r="K269" s="87">
        <f t="shared" ref="K269:K272" si="387">TRUNC(J269*$D269,0)</f>
        <v>482090</v>
      </c>
      <c r="L269" s="29">
        <f>M279</f>
        <v>98686</v>
      </c>
      <c r="M269" s="87">
        <f t="shared" ref="M269:M272" si="388">TRUNC(L269*$D269,0)</f>
        <v>98686</v>
      </c>
      <c r="N269" s="52">
        <f>A275</f>
        <v>43</v>
      </c>
    </row>
    <row r="270" spans="1:14" ht="16.5" customHeight="1">
      <c r="A270" s="57"/>
      <c r="B270" s="15" t="s">
        <v>75</v>
      </c>
      <c r="C270" s="74">
        <v>900</v>
      </c>
      <c r="D270" s="16">
        <v>1</v>
      </c>
      <c r="E270" s="17" t="s">
        <v>461</v>
      </c>
      <c r="F270" s="24">
        <f t="shared" si="384"/>
        <v>2091283</v>
      </c>
      <c r="G270" s="24">
        <f t="shared" si="385"/>
        <v>2091283</v>
      </c>
      <c r="H270" s="29">
        <f>I286</f>
        <v>35280</v>
      </c>
      <c r="I270" s="87">
        <f t="shared" si="386"/>
        <v>35280</v>
      </c>
      <c r="J270" s="29">
        <f>K286</f>
        <v>1525694</v>
      </c>
      <c r="K270" s="87">
        <f t="shared" si="387"/>
        <v>1525694</v>
      </c>
      <c r="L270" s="29">
        <f>M286</f>
        <v>530309</v>
      </c>
      <c r="M270" s="87">
        <f t="shared" si="388"/>
        <v>530309</v>
      </c>
      <c r="N270" s="52">
        <f>A281</f>
        <v>44</v>
      </c>
    </row>
    <row r="271" spans="1:14" ht="16.5" customHeight="1">
      <c r="A271" s="57"/>
      <c r="B271" s="75" t="s">
        <v>76</v>
      </c>
      <c r="C271" s="74">
        <v>900</v>
      </c>
      <c r="D271" s="16">
        <v>1</v>
      </c>
      <c r="E271" s="17" t="s">
        <v>273</v>
      </c>
      <c r="F271" s="24">
        <f t="shared" si="384"/>
        <v>282406</v>
      </c>
      <c r="G271" s="24">
        <f t="shared" si="385"/>
        <v>282406</v>
      </c>
      <c r="H271" s="29">
        <f>I295</f>
        <v>37777</v>
      </c>
      <c r="I271" s="87">
        <f t="shared" si="386"/>
        <v>37777</v>
      </c>
      <c r="J271" s="29">
        <f>K295</f>
        <v>244629</v>
      </c>
      <c r="K271" s="87">
        <f t="shared" si="387"/>
        <v>244629</v>
      </c>
      <c r="L271" s="29">
        <f>M295</f>
        <v>0</v>
      </c>
      <c r="M271" s="87">
        <f t="shared" si="388"/>
        <v>0</v>
      </c>
      <c r="N271" s="52">
        <f>A288</f>
        <v>45</v>
      </c>
    </row>
    <row r="272" spans="1:14" ht="16.5" customHeight="1">
      <c r="A272" s="57"/>
      <c r="B272" s="73" t="s">
        <v>462</v>
      </c>
      <c r="C272" s="74">
        <v>900</v>
      </c>
      <c r="D272" s="16">
        <v>1</v>
      </c>
      <c r="E272" s="17" t="s">
        <v>273</v>
      </c>
      <c r="F272" s="24">
        <f t="shared" si="384"/>
        <v>8279000</v>
      </c>
      <c r="G272" s="24">
        <f t="shared" si="385"/>
        <v>8279000</v>
      </c>
      <c r="H272" s="29">
        <v>8279000</v>
      </c>
      <c r="I272" s="87">
        <f t="shared" si="386"/>
        <v>8279000</v>
      </c>
      <c r="J272" s="29"/>
      <c r="K272" s="87">
        <f t="shared" si="387"/>
        <v>0</v>
      </c>
      <c r="L272" s="29"/>
      <c r="M272" s="87">
        <f t="shared" si="388"/>
        <v>0</v>
      </c>
      <c r="N272" s="52"/>
    </row>
    <row r="273" spans="1:14" ht="16.5" customHeight="1">
      <c r="A273" s="58"/>
      <c r="B273" s="18" t="s">
        <v>306</v>
      </c>
      <c r="C273" s="19"/>
      <c r="D273" s="20"/>
      <c r="E273" s="20"/>
      <c r="F273" s="25"/>
      <c r="G273" s="25">
        <f>SUM(G269:G272)</f>
        <v>11233465</v>
      </c>
      <c r="H273" s="30"/>
      <c r="I273" s="88">
        <f>SUM(I269:I272)</f>
        <v>8352057</v>
      </c>
      <c r="J273" s="30"/>
      <c r="K273" s="88">
        <f>SUM(K269:K272)</f>
        <v>2252413</v>
      </c>
      <c r="L273" s="30"/>
      <c r="M273" s="88">
        <f>SUM(M269:M272)</f>
        <v>628995</v>
      </c>
      <c r="N273" s="53"/>
    </row>
    <row r="274" spans="1:14" ht="16.5" customHeight="1">
      <c r="A274" s="59"/>
      <c r="B274" s="70"/>
      <c r="C274" s="70"/>
      <c r="D274" s="71"/>
      <c r="E274" s="71"/>
      <c r="F274" s="26"/>
      <c r="G274" s="26"/>
      <c r="H274" s="31"/>
      <c r="I274" s="89"/>
      <c r="J274" s="31"/>
      <c r="K274" s="89"/>
      <c r="L274" s="31"/>
      <c r="M274" s="89"/>
      <c r="N274" s="54"/>
    </row>
    <row r="275" spans="1:14" ht="16.5" customHeight="1">
      <c r="A275" s="107">
        <f>A268+1</f>
        <v>43</v>
      </c>
      <c r="B275" s="320" t="s">
        <v>463</v>
      </c>
      <c r="C275" s="101">
        <v>900</v>
      </c>
      <c r="D275" s="102">
        <v>1</v>
      </c>
      <c r="E275" s="103" t="s">
        <v>16</v>
      </c>
      <c r="F275" s="22"/>
      <c r="G275" s="22"/>
      <c r="H275" s="83"/>
      <c r="I275" s="83"/>
      <c r="J275" s="83"/>
      <c r="K275" s="83"/>
      <c r="L275" s="83"/>
      <c r="M275" s="83"/>
      <c r="N275" s="55" t="s">
        <v>17</v>
      </c>
    </row>
    <row r="276" spans="1:14" ht="16.5" customHeight="1">
      <c r="A276" s="57"/>
      <c r="B276" s="73" t="s">
        <v>77</v>
      </c>
      <c r="C276" s="69"/>
      <c r="D276" s="16">
        <v>1.22</v>
      </c>
      <c r="E276" s="17" t="s">
        <v>308</v>
      </c>
      <c r="F276" s="24">
        <f t="shared" ref="F276:F278" si="389">H276+J276+L276</f>
        <v>262580</v>
      </c>
      <c r="G276" s="24">
        <f t="shared" ref="G276:G278" si="390">F276*D276</f>
        <v>320347.59999999998</v>
      </c>
      <c r="H276" s="29"/>
      <c r="I276" s="87">
        <f t="shared" ref="I276:I278" si="391">TRUNC(H276*$D276,0)</f>
        <v>0</v>
      </c>
      <c r="J276" s="29">
        <v>262580</v>
      </c>
      <c r="K276" s="87">
        <f t="shared" ref="K276:K278" si="392">TRUNC(J276*$D276,0)</f>
        <v>320347</v>
      </c>
      <c r="L276" s="29"/>
      <c r="M276" s="87">
        <f t="shared" ref="M276:M278" si="393">TRUNC(L276*$D276,0)</f>
        <v>0</v>
      </c>
      <c r="N276" s="52"/>
    </row>
    <row r="277" spans="1:14" ht="16.5" customHeight="1">
      <c r="A277" s="57"/>
      <c r="B277" s="73" t="s">
        <v>70</v>
      </c>
      <c r="C277" s="69"/>
      <c r="D277" s="16">
        <v>0.94</v>
      </c>
      <c r="E277" s="17" t="s">
        <v>308</v>
      </c>
      <c r="F277" s="24">
        <f t="shared" si="389"/>
        <v>172068</v>
      </c>
      <c r="G277" s="24">
        <f t="shared" si="390"/>
        <v>161743.91999999998</v>
      </c>
      <c r="H277" s="29"/>
      <c r="I277" s="87">
        <f t="shared" si="391"/>
        <v>0</v>
      </c>
      <c r="J277" s="29">
        <f>노임!$D$4</f>
        <v>172068</v>
      </c>
      <c r="K277" s="87">
        <f t="shared" si="392"/>
        <v>161743</v>
      </c>
      <c r="L277" s="29"/>
      <c r="M277" s="87">
        <f t="shared" si="393"/>
        <v>0</v>
      </c>
      <c r="N277" s="52"/>
    </row>
    <row r="278" spans="1:14" ht="16.5" customHeight="1">
      <c r="A278" s="57"/>
      <c r="B278" s="73" t="s">
        <v>320</v>
      </c>
      <c r="C278" s="76">
        <v>10</v>
      </c>
      <c r="D278" s="16">
        <v>1.0900000000000001</v>
      </c>
      <c r="E278" s="17" t="s">
        <v>321</v>
      </c>
      <c r="F278" s="24">
        <f t="shared" si="389"/>
        <v>90538</v>
      </c>
      <c r="G278" s="24">
        <f t="shared" si="390"/>
        <v>98686.420000000013</v>
      </c>
      <c r="H278" s="29"/>
      <c r="I278" s="87">
        <f t="shared" si="391"/>
        <v>0</v>
      </c>
      <c r="J278" s="29"/>
      <c r="K278" s="87">
        <f t="shared" si="392"/>
        <v>0</v>
      </c>
      <c r="L278" s="29">
        <v>90538</v>
      </c>
      <c r="M278" s="87">
        <f t="shared" si="393"/>
        <v>98686</v>
      </c>
      <c r="N278" s="52"/>
    </row>
    <row r="279" spans="1:14" ht="16.5" customHeight="1">
      <c r="A279" s="58"/>
      <c r="B279" s="18" t="s">
        <v>306</v>
      </c>
      <c r="C279" s="19"/>
      <c r="D279" s="20"/>
      <c r="E279" s="20"/>
      <c r="F279" s="25"/>
      <c r="G279" s="25">
        <f>SUM(G276:G278)</f>
        <v>580777.93999999994</v>
      </c>
      <c r="H279" s="30"/>
      <c r="I279" s="88">
        <f>SUM(I276:I278)</f>
        <v>0</v>
      </c>
      <c r="J279" s="30"/>
      <c r="K279" s="88">
        <f>SUM(K276:K278)</f>
        <v>482090</v>
      </c>
      <c r="L279" s="30"/>
      <c r="M279" s="88">
        <f>SUM(M276:M278)</f>
        <v>98686</v>
      </c>
      <c r="N279" s="53"/>
    </row>
    <row r="280" spans="1:14" ht="16.5" customHeight="1">
      <c r="A280" s="59"/>
      <c r="B280" s="70"/>
      <c r="C280" s="70"/>
      <c r="D280" s="71"/>
      <c r="E280" s="71"/>
      <c r="F280" s="26"/>
      <c r="G280" s="26"/>
      <c r="H280" s="31"/>
      <c r="I280" s="89"/>
      <c r="J280" s="31"/>
      <c r="K280" s="89"/>
      <c r="L280" s="31"/>
      <c r="M280" s="89"/>
      <c r="N280" s="54"/>
    </row>
    <row r="281" spans="1:14" ht="16.5" customHeight="1">
      <c r="A281" s="107">
        <f>A275+1</f>
        <v>44</v>
      </c>
      <c r="B281" s="320" t="s">
        <v>322</v>
      </c>
      <c r="C281" s="101">
        <v>900</v>
      </c>
      <c r="D281" s="102">
        <v>1</v>
      </c>
      <c r="E281" s="103" t="s">
        <v>16</v>
      </c>
      <c r="F281" s="22"/>
      <c r="G281" s="22"/>
      <c r="H281" s="83"/>
      <c r="I281" s="83"/>
      <c r="J281" s="83"/>
      <c r="K281" s="83"/>
      <c r="L281" s="83"/>
      <c r="M281" s="83"/>
      <c r="N281" s="55" t="s">
        <v>17</v>
      </c>
    </row>
    <row r="282" spans="1:14" ht="16.5" customHeight="1">
      <c r="A282" s="57"/>
      <c r="B282" s="73" t="s">
        <v>78</v>
      </c>
      <c r="C282" s="69"/>
      <c r="D282" s="16">
        <v>5.4</v>
      </c>
      <c r="E282" s="17" t="s">
        <v>464</v>
      </c>
      <c r="F282" s="24">
        <f t="shared" ref="F282:F285" si="394">H282+J282+L282</f>
        <v>282536</v>
      </c>
      <c r="G282" s="24">
        <f t="shared" ref="G282:G285" si="395">F282*D282</f>
        <v>1525694.4000000001</v>
      </c>
      <c r="H282" s="29"/>
      <c r="I282" s="87">
        <f t="shared" ref="I282:I285" si="396">TRUNC(H282*$D282,0)</f>
        <v>0</v>
      </c>
      <c r="J282" s="29">
        <v>282536</v>
      </c>
      <c r="K282" s="87">
        <f t="shared" ref="K282:K285" si="397">TRUNC(J282*$D282,0)</f>
        <v>1525694</v>
      </c>
      <c r="L282" s="29"/>
      <c r="M282" s="87">
        <f t="shared" ref="M282:M285" si="398">TRUNC(L282*$D282,0)</f>
        <v>0</v>
      </c>
      <c r="N282" s="52"/>
    </row>
    <row r="283" spans="1:14" ht="16.5" customHeight="1">
      <c r="A283" s="57"/>
      <c r="B283" s="73" t="s">
        <v>79</v>
      </c>
      <c r="C283" s="69"/>
      <c r="D283" s="16">
        <v>9.48</v>
      </c>
      <c r="E283" s="17" t="s">
        <v>465</v>
      </c>
      <c r="F283" s="24">
        <f t="shared" si="394"/>
        <v>55756</v>
      </c>
      <c r="G283" s="24">
        <f t="shared" si="395"/>
        <v>528566.88</v>
      </c>
      <c r="H283" s="29"/>
      <c r="I283" s="87">
        <f t="shared" si="396"/>
        <v>0</v>
      </c>
      <c r="J283" s="29"/>
      <c r="K283" s="87">
        <f t="shared" si="397"/>
        <v>0</v>
      </c>
      <c r="L283" s="29">
        <v>55756</v>
      </c>
      <c r="M283" s="87">
        <f t="shared" si="398"/>
        <v>528566</v>
      </c>
      <c r="N283" s="52"/>
    </row>
    <row r="284" spans="1:14" ht="16.5" customHeight="1">
      <c r="A284" s="57"/>
      <c r="B284" s="73" t="s">
        <v>80</v>
      </c>
      <c r="C284" s="76"/>
      <c r="D284" s="16">
        <v>18.95</v>
      </c>
      <c r="E284" s="17" t="s">
        <v>466</v>
      </c>
      <c r="F284" s="24">
        <f t="shared" si="394"/>
        <v>92</v>
      </c>
      <c r="G284" s="24">
        <f t="shared" si="395"/>
        <v>1743.3999999999999</v>
      </c>
      <c r="H284" s="29"/>
      <c r="I284" s="87">
        <f t="shared" si="396"/>
        <v>0</v>
      </c>
      <c r="J284" s="29"/>
      <c r="K284" s="87">
        <f t="shared" si="397"/>
        <v>0</v>
      </c>
      <c r="L284" s="29">
        <v>92</v>
      </c>
      <c r="M284" s="87">
        <f t="shared" si="398"/>
        <v>1743</v>
      </c>
      <c r="N284" s="52"/>
    </row>
    <row r="285" spans="1:14" ht="16.5" customHeight="1">
      <c r="A285" s="57"/>
      <c r="B285" s="73" t="s">
        <v>81</v>
      </c>
      <c r="C285" s="76"/>
      <c r="D285" s="16">
        <v>7.2</v>
      </c>
      <c r="E285" s="17" t="s">
        <v>467</v>
      </c>
      <c r="F285" s="24">
        <f t="shared" si="394"/>
        <v>4900</v>
      </c>
      <c r="G285" s="24">
        <f t="shared" si="395"/>
        <v>35280</v>
      </c>
      <c r="H285" s="29">
        <v>4900</v>
      </c>
      <c r="I285" s="87">
        <f t="shared" si="396"/>
        <v>35280</v>
      </c>
      <c r="J285" s="29"/>
      <c r="K285" s="87">
        <f t="shared" si="397"/>
        <v>0</v>
      </c>
      <c r="L285" s="29"/>
      <c r="M285" s="87">
        <f t="shared" si="398"/>
        <v>0</v>
      </c>
      <c r="N285" s="52"/>
    </row>
    <row r="286" spans="1:14" ht="16.5" customHeight="1">
      <c r="A286" s="58"/>
      <c r="B286" s="18" t="s">
        <v>468</v>
      </c>
      <c r="C286" s="19"/>
      <c r="D286" s="20"/>
      <c r="E286" s="20"/>
      <c r="F286" s="25"/>
      <c r="G286" s="25">
        <f>SUM(G282:G285)</f>
        <v>2091284.6800000002</v>
      </c>
      <c r="H286" s="30"/>
      <c r="I286" s="88">
        <f>SUM(I282:I285)</f>
        <v>35280</v>
      </c>
      <c r="J286" s="30"/>
      <c r="K286" s="88">
        <f>SUM(K282:K285)</f>
        <v>1525694</v>
      </c>
      <c r="L286" s="30"/>
      <c r="M286" s="88">
        <f>SUM(M282:M285)</f>
        <v>530309</v>
      </c>
      <c r="N286" s="53"/>
    </row>
    <row r="287" spans="1:14" ht="16.5" customHeight="1">
      <c r="A287" s="59"/>
      <c r="B287" s="70"/>
      <c r="C287" s="70"/>
      <c r="D287" s="71"/>
      <c r="E287" s="71"/>
      <c r="F287" s="26"/>
      <c r="G287" s="26"/>
      <c r="H287" s="31"/>
      <c r="I287" s="89"/>
      <c r="J287" s="31"/>
      <c r="K287" s="89"/>
      <c r="L287" s="31"/>
      <c r="M287" s="89"/>
      <c r="N287" s="54"/>
    </row>
    <row r="288" spans="1:14" ht="16.5" customHeight="1">
      <c r="A288" s="107">
        <f>A281+1</f>
        <v>45</v>
      </c>
      <c r="B288" s="320" t="s">
        <v>324</v>
      </c>
      <c r="C288" s="101">
        <v>900</v>
      </c>
      <c r="D288" s="102">
        <v>1</v>
      </c>
      <c r="E288" s="103" t="s">
        <v>16</v>
      </c>
      <c r="F288" s="22"/>
      <c r="G288" s="22"/>
      <c r="H288" s="83"/>
      <c r="I288" s="83"/>
      <c r="J288" s="83"/>
      <c r="K288" s="83"/>
      <c r="L288" s="83"/>
      <c r="M288" s="83"/>
      <c r="N288" s="55" t="s">
        <v>17</v>
      </c>
    </row>
    <row r="289" spans="1:14" ht="16.5" customHeight="1">
      <c r="A289" s="57"/>
      <c r="B289" s="73" t="s">
        <v>71</v>
      </c>
      <c r="C289" s="69"/>
      <c r="D289" s="16">
        <v>0.76</v>
      </c>
      <c r="E289" s="17" t="s">
        <v>469</v>
      </c>
      <c r="F289" s="24">
        <f t="shared" ref="F289:F294" si="399">H289+J289+L289</f>
        <v>263017</v>
      </c>
      <c r="G289" s="24">
        <f t="shared" ref="G289:G294" si="400">F289*D289</f>
        <v>199892.92</v>
      </c>
      <c r="H289" s="29"/>
      <c r="I289" s="87">
        <f t="shared" ref="I289:I294" si="401">TRUNC(H289*$D289,0)</f>
        <v>0</v>
      </c>
      <c r="J289" s="29">
        <v>263017</v>
      </c>
      <c r="K289" s="87">
        <f t="shared" ref="K289:K294" si="402">TRUNC(J289*$D289,0)</f>
        <v>199892</v>
      </c>
      <c r="L289" s="29"/>
      <c r="M289" s="87">
        <f t="shared" ref="M289:M294" si="403">TRUNC(L289*$D289,0)</f>
        <v>0</v>
      </c>
      <c r="N289" s="52"/>
    </row>
    <row r="290" spans="1:14" ht="16.5" customHeight="1">
      <c r="A290" s="57"/>
      <c r="B290" s="73" t="s">
        <v>70</v>
      </c>
      <c r="C290" s="69"/>
      <c r="D290" s="16">
        <v>0.26</v>
      </c>
      <c r="E290" s="17" t="s">
        <v>464</v>
      </c>
      <c r="F290" s="24">
        <f t="shared" si="399"/>
        <v>172068</v>
      </c>
      <c r="G290" s="24">
        <f t="shared" si="400"/>
        <v>44737.68</v>
      </c>
      <c r="H290" s="29"/>
      <c r="I290" s="87">
        <f t="shared" si="401"/>
        <v>0</v>
      </c>
      <c r="J290" s="29">
        <f>노임!$D$4</f>
        <v>172068</v>
      </c>
      <c r="K290" s="87">
        <f t="shared" si="402"/>
        <v>44737</v>
      </c>
      <c r="L290" s="29"/>
      <c r="M290" s="87">
        <f t="shared" si="403"/>
        <v>0</v>
      </c>
      <c r="N290" s="52"/>
    </row>
    <row r="291" spans="1:14" ht="16.5" customHeight="1">
      <c r="A291" s="57"/>
      <c r="B291" s="73" t="s">
        <v>82</v>
      </c>
      <c r="C291" s="76" t="s">
        <v>470</v>
      </c>
      <c r="D291" s="16">
        <v>0.57999999999999996</v>
      </c>
      <c r="E291" s="17" t="s">
        <v>471</v>
      </c>
      <c r="F291" s="24">
        <f t="shared" si="399"/>
        <v>20747</v>
      </c>
      <c r="G291" s="24">
        <f t="shared" si="400"/>
        <v>12033.259999999998</v>
      </c>
      <c r="H291" s="29">
        <v>20747</v>
      </c>
      <c r="I291" s="87">
        <f t="shared" si="401"/>
        <v>12033</v>
      </c>
      <c r="J291" s="29"/>
      <c r="K291" s="87">
        <f t="shared" si="402"/>
        <v>0</v>
      </c>
      <c r="L291" s="29"/>
      <c r="M291" s="87">
        <f t="shared" si="403"/>
        <v>0</v>
      </c>
      <c r="N291" s="52"/>
    </row>
    <row r="292" spans="1:14" ht="16.5" customHeight="1">
      <c r="A292" s="57"/>
      <c r="B292" s="73" t="s">
        <v>83</v>
      </c>
      <c r="C292" s="76" t="s">
        <v>472</v>
      </c>
      <c r="D292" s="16">
        <v>6.32</v>
      </c>
      <c r="E292" s="17" t="s">
        <v>328</v>
      </c>
      <c r="F292" s="24">
        <f t="shared" si="399"/>
        <v>2800</v>
      </c>
      <c r="G292" s="24">
        <f t="shared" si="400"/>
        <v>17696</v>
      </c>
      <c r="H292" s="29">
        <v>2800</v>
      </c>
      <c r="I292" s="87">
        <f t="shared" si="401"/>
        <v>17696</v>
      </c>
      <c r="J292" s="29"/>
      <c r="K292" s="87">
        <f t="shared" si="402"/>
        <v>0</v>
      </c>
      <c r="L292" s="29"/>
      <c r="M292" s="87">
        <f t="shared" si="403"/>
        <v>0</v>
      </c>
      <c r="N292" s="52"/>
    </row>
    <row r="293" spans="1:14" ht="16.5" customHeight="1">
      <c r="A293" s="57"/>
      <c r="B293" s="73" t="s">
        <v>84</v>
      </c>
      <c r="C293" s="76" t="s">
        <v>329</v>
      </c>
      <c r="D293" s="16">
        <v>5.32</v>
      </c>
      <c r="E293" s="17" t="s">
        <v>473</v>
      </c>
      <c r="F293" s="24">
        <f t="shared" si="399"/>
        <v>773</v>
      </c>
      <c r="G293" s="24">
        <f t="shared" si="400"/>
        <v>4112.3600000000006</v>
      </c>
      <c r="H293" s="29">
        <v>773</v>
      </c>
      <c r="I293" s="87">
        <f t="shared" si="401"/>
        <v>4112</v>
      </c>
      <c r="J293" s="29"/>
      <c r="K293" s="87">
        <f t="shared" si="402"/>
        <v>0</v>
      </c>
      <c r="L293" s="29"/>
      <c r="M293" s="87">
        <f t="shared" si="403"/>
        <v>0</v>
      </c>
      <c r="N293" s="52"/>
    </row>
    <row r="294" spans="1:14" ht="16.5" customHeight="1">
      <c r="A294" s="57"/>
      <c r="B294" s="73" t="s">
        <v>85</v>
      </c>
      <c r="C294" s="77" t="s">
        <v>474</v>
      </c>
      <c r="D294" s="16">
        <v>5.32</v>
      </c>
      <c r="E294" s="17" t="s">
        <v>475</v>
      </c>
      <c r="F294" s="24">
        <f t="shared" si="399"/>
        <v>740</v>
      </c>
      <c r="G294" s="24">
        <f t="shared" si="400"/>
        <v>3936.8</v>
      </c>
      <c r="H294" s="29">
        <v>740</v>
      </c>
      <c r="I294" s="87">
        <f t="shared" si="401"/>
        <v>3936</v>
      </c>
      <c r="J294" s="29"/>
      <c r="K294" s="87">
        <f t="shared" si="402"/>
        <v>0</v>
      </c>
      <c r="L294" s="29"/>
      <c r="M294" s="87">
        <f t="shared" si="403"/>
        <v>0</v>
      </c>
      <c r="N294" s="52"/>
    </row>
    <row r="295" spans="1:14" ht="16.5" customHeight="1">
      <c r="A295" s="58"/>
      <c r="B295" s="18" t="s">
        <v>476</v>
      </c>
      <c r="C295" s="19"/>
      <c r="D295" s="20"/>
      <c r="E295" s="20"/>
      <c r="F295" s="25"/>
      <c r="G295" s="25">
        <f>SUM(G289:G294)</f>
        <v>282409.01999999996</v>
      </c>
      <c r="H295" s="30"/>
      <c r="I295" s="88">
        <f>SUM(I289:I294)</f>
        <v>37777</v>
      </c>
      <c r="J295" s="30"/>
      <c r="K295" s="88">
        <f>SUM(K289:K294)</f>
        <v>244629</v>
      </c>
      <c r="L295" s="30"/>
      <c r="M295" s="88">
        <f>SUM(M289:M290)</f>
        <v>0</v>
      </c>
      <c r="N295" s="53"/>
    </row>
    <row r="296" spans="1:14" ht="16.5" customHeight="1">
      <c r="A296" s="59"/>
      <c r="B296" s="70"/>
      <c r="C296" s="70"/>
      <c r="D296" s="71"/>
      <c r="E296" s="71"/>
      <c r="F296" s="26"/>
      <c r="G296" s="26"/>
      <c r="H296" s="31"/>
      <c r="I296" s="89"/>
      <c r="J296" s="31"/>
      <c r="K296" s="89"/>
      <c r="L296" s="31"/>
      <c r="M296" s="89"/>
      <c r="N296" s="54"/>
    </row>
    <row r="297" spans="1:14" ht="16.5" customHeight="1">
      <c r="A297" s="107">
        <f>A288+1</f>
        <v>46</v>
      </c>
      <c r="B297" s="320" t="s">
        <v>477</v>
      </c>
      <c r="C297" s="104">
        <v>600</v>
      </c>
      <c r="D297" s="102">
        <v>1</v>
      </c>
      <c r="E297" s="103" t="s">
        <v>16</v>
      </c>
      <c r="F297" s="22"/>
      <c r="G297" s="22"/>
      <c r="H297" s="83"/>
      <c r="I297" s="83"/>
      <c r="J297" s="83"/>
      <c r="K297" s="83"/>
      <c r="L297" s="83"/>
      <c r="M297" s="83"/>
      <c r="N297" s="55" t="s">
        <v>17</v>
      </c>
    </row>
    <row r="298" spans="1:14" ht="16.5" customHeight="1">
      <c r="A298" s="57"/>
      <c r="B298" s="15" t="s">
        <v>86</v>
      </c>
      <c r="C298" s="321">
        <v>600</v>
      </c>
      <c r="D298" s="16">
        <v>1</v>
      </c>
      <c r="E298" s="17" t="s">
        <v>273</v>
      </c>
      <c r="F298" s="24">
        <f t="shared" ref="F298:F300" si="404">H298+J298+L298</f>
        <v>440598</v>
      </c>
      <c r="G298" s="24">
        <f t="shared" ref="G298:G300" si="405">F298*D298</f>
        <v>440598</v>
      </c>
      <c r="H298" s="29">
        <f>I307</f>
        <v>0</v>
      </c>
      <c r="I298" s="87">
        <f t="shared" ref="I298:I300" si="406">TRUNC(H298*$D298,0)</f>
        <v>0</v>
      </c>
      <c r="J298" s="29">
        <f>K307</f>
        <v>345719</v>
      </c>
      <c r="K298" s="87">
        <f t="shared" ref="K298:K300" si="407">TRUNC(J298*$D298,0)</f>
        <v>345719</v>
      </c>
      <c r="L298" s="29">
        <f>M307</f>
        <v>94879</v>
      </c>
      <c r="M298" s="87">
        <f t="shared" ref="M298:M300" si="408">TRUNC(L298*$D298,0)</f>
        <v>94879</v>
      </c>
      <c r="N298" s="52">
        <f>A303</f>
        <v>47</v>
      </c>
    </row>
    <row r="299" spans="1:14" ht="16.5" customHeight="1">
      <c r="A299" s="57"/>
      <c r="B299" s="15" t="s">
        <v>333</v>
      </c>
      <c r="C299" s="322">
        <v>900</v>
      </c>
      <c r="D299" s="16">
        <v>40.730000000000004</v>
      </c>
      <c r="E299" s="17" t="s">
        <v>321</v>
      </c>
      <c r="F299" s="24">
        <f t="shared" si="404"/>
        <v>13288</v>
      </c>
      <c r="G299" s="24">
        <f t="shared" si="405"/>
        <v>541220.24000000011</v>
      </c>
      <c r="H299" s="29"/>
      <c r="I299" s="87">
        <f t="shared" si="406"/>
        <v>0</v>
      </c>
      <c r="J299" s="29"/>
      <c r="K299" s="87">
        <f t="shared" si="407"/>
        <v>0</v>
      </c>
      <c r="L299" s="29">
        <v>13288</v>
      </c>
      <c r="M299" s="87">
        <f t="shared" si="408"/>
        <v>541220</v>
      </c>
      <c r="N299" s="52"/>
    </row>
    <row r="300" spans="1:14" ht="16.5" customHeight="1">
      <c r="A300" s="57"/>
      <c r="B300" s="73" t="s">
        <v>478</v>
      </c>
      <c r="C300" s="321">
        <v>600</v>
      </c>
      <c r="D300" s="16">
        <v>1</v>
      </c>
      <c r="E300" s="17" t="s">
        <v>461</v>
      </c>
      <c r="F300" s="24">
        <f t="shared" si="404"/>
        <v>48970</v>
      </c>
      <c r="G300" s="24">
        <f t="shared" si="405"/>
        <v>48970</v>
      </c>
      <c r="H300" s="29">
        <v>48970</v>
      </c>
      <c r="I300" s="87">
        <f t="shared" si="406"/>
        <v>48970</v>
      </c>
      <c r="J300" s="29"/>
      <c r="K300" s="87">
        <f t="shared" si="407"/>
        <v>0</v>
      </c>
      <c r="L300" s="29"/>
      <c r="M300" s="87">
        <f t="shared" si="408"/>
        <v>0</v>
      </c>
      <c r="N300" s="52"/>
    </row>
    <row r="301" spans="1:14" ht="16.5" customHeight="1">
      <c r="A301" s="58"/>
      <c r="B301" s="18" t="s">
        <v>306</v>
      </c>
      <c r="C301" s="19"/>
      <c r="D301" s="20"/>
      <c r="E301" s="20"/>
      <c r="F301" s="25"/>
      <c r="G301" s="25">
        <f>SUM(G298:G300)</f>
        <v>1030788.2400000001</v>
      </c>
      <c r="H301" s="30"/>
      <c r="I301" s="88">
        <f>SUM(I298:I300)</f>
        <v>48970</v>
      </c>
      <c r="J301" s="30"/>
      <c r="K301" s="88">
        <f>SUM(K298:K300)</f>
        <v>345719</v>
      </c>
      <c r="L301" s="30"/>
      <c r="M301" s="88">
        <f>SUM(M298:M300)</f>
        <v>636099</v>
      </c>
      <c r="N301" s="53"/>
    </row>
    <row r="302" spans="1:14" ht="16.5" customHeight="1">
      <c r="A302" s="59"/>
      <c r="B302" s="70"/>
      <c r="C302" s="70"/>
      <c r="D302" s="71"/>
      <c r="E302" s="71"/>
      <c r="F302" s="26"/>
      <c r="G302" s="26"/>
      <c r="H302" s="31"/>
      <c r="I302" s="89"/>
      <c r="J302" s="31"/>
      <c r="K302" s="89"/>
      <c r="L302" s="31"/>
      <c r="M302" s="89"/>
      <c r="N302" s="54"/>
    </row>
    <row r="303" spans="1:14" ht="16.5" customHeight="1">
      <c r="A303" s="107">
        <f>A297+1</f>
        <v>47</v>
      </c>
      <c r="B303" s="320" t="s">
        <v>479</v>
      </c>
      <c r="C303" s="104">
        <v>600</v>
      </c>
      <c r="D303" s="102">
        <v>1</v>
      </c>
      <c r="E303" s="103" t="s">
        <v>16</v>
      </c>
      <c r="F303" s="22"/>
      <c r="G303" s="22"/>
      <c r="H303" s="83"/>
      <c r="I303" s="83"/>
      <c r="J303" s="83"/>
      <c r="K303" s="83"/>
      <c r="L303" s="83"/>
      <c r="M303" s="83"/>
      <c r="N303" s="55" t="s">
        <v>17</v>
      </c>
    </row>
    <row r="304" spans="1:14" ht="16.5" customHeight="1">
      <c r="A304" s="57"/>
      <c r="B304" s="73" t="s">
        <v>77</v>
      </c>
      <c r="C304" s="69"/>
      <c r="D304" s="16">
        <v>0.93</v>
      </c>
      <c r="E304" s="17" t="s">
        <v>308</v>
      </c>
      <c r="F304" s="24">
        <f t="shared" ref="F304:F306" si="409">H304+J304+L304</f>
        <v>262580</v>
      </c>
      <c r="G304" s="24">
        <f t="shared" ref="G304:G306" si="410">F304*D304</f>
        <v>244199.40000000002</v>
      </c>
      <c r="H304" s="29"/>
      <c r="I304" s="87">
        <f t="shared" ref="I304:I306" si="411">TRUNC(H304*$D304,0)</f>
        <v>0</v>
      </c>
      <c r="J304" s="29">
        <v>262580</v>
      </c>
      <c r="K304" s="87">
        <f t="shared" ref="K304:K306" si="412">TRUNC(J304*$D304,0)</f>
        <v>244199</v>
      </c>
      <c r="L304" s="29"/>
      <c r="M304" s="87">
        <f t="shared" ref="M304:M306" si="413">TRUNC(L304*$D304,0)</f>
        <v>0</v>
      </c>
      <c r="N304" s="52"/>
    </row>
    <row r="305" spans="1:14" ht="16.5" customHeight="1">
      <c r="A305" s="57"/>
      <c r="B305" s="73" t="s">
        <v>70</v>
      </c>
      <c r="C305" s="69"/>
      <c r="D305" s="16">
        <v>0.59</v>
      </c>
      <c r="E305" s="17" t="s">
        <v>308</v>
      </c>
      <c r="F305" s="24">
        <f t="shared" si="409"/>
        <v>172068</v>
      </c>
      <c r="G305" s="24">
        <f t="shared" si="410"/>
        <v>101520.12</v>
      </c>
      <c r="H305" s="29"/>
      <c r="I305" s="87">
        <f t="shared" si="411"/>
        <v>0</v>
      </c>
      <c r="J305" s="29">
        <f>노임!$D$4</f>
        <v>172068</v>
      </c>
      <c r="K305" s="87">
        <f t="shared" si="412"/>
        <v>101520</v>
      </c>
      <c r="L305" s="29"/>
      <c r="M305" s="87">
        <f t="shared" si="413"/>
        <v>0</v>
      </c>
      <c r="N305" s="52"/>
    </row>
    <row r="306" spans="1:14" ht="16.5" customHeight="1">
      <c r="A306" s="57"/>
      <c r="B306" s="73" t="s">
        <v>480</v>
      </c>
      <c r="C306" s="76">
        <v>5</v>
      </c>
      <c r="D306" s="16">
        <v>1.37</v>
      </c>
      <c r="E306" s="17" t="s">
        <v>465</v>
      </c>
      <c r="F306" s="24">
        <f t="shared" si="409"/>
        <v>69255</v>
      </c>
      <c r="G306" s="24">
        <f t="shared" si="410"/>
        <v>94879.35</v>
      </c>
      <c r="H306" s="29"/>
      <c r="I306" s="87">
        <f t="shared" si="411"/>
        <v>0</v>
      </c>
      <c r="J306" s="29"/>
      <c r="K306" s="87">
        <f t="shared" si="412"/>
        <v>0</v>
      </c>
      <c r="L306" s="29">
        <v>69255</v>
      </c>
      <c r="M306" s="87">
        <f t="shared" si="413"/>
        <v>94879</v>
      </c>
      <c r="N306" s="52"/>
    </row>
    <row r="307" spans="1:14" ht="16.5" customHeight="1">
      <c r="A307" s="58"/>
      <c r="B307" s="18" t="s">
        <v>481</v>
      </c>
      <c r="C307" s="19"/>
      <c r="D307" s="20"/>
      <c r="E307" s="20"/>
      <c r="F307" s="25"/>
      <c r="G307" s="25">
        <f>SUM(G304:G306)</f>
        <v>440598.87</v>
      </c>
      <c r="H307" s="30"/>
      <c r="I307" s="88">
        <f>SUM(I304:I306)</f>
        <v>0</v>
      </c>
      <c r="J307" s="30"/>
      <c r="K307" s="88">
        <f>SUM(K304:K306)</f>
        <v>345719</v>
      </c>
      <c r="L307" s="30"/>
      <c r="M307" s="88">
        <f>SUM(M304:M306)</f>
        <v>94879</v>
      </c>
      <c r="N307" s="53"/>
    </row>
    <row r="308" spans="1:14" ht="16.5" customHeight="1">
      <c r="A308" s="59"/>
      <c r="B308" s="70"/>
      <c r="C308" s="70"/>
      <c r="D308" s="71"/>
      <c r="E308" s="71"/>
      <c r="F308" s="26"/>
      <c r="G308" s="26"/>
      <c r="H308" s="31"/>
      <c r="I308" s="89"/>
      <c r="J308" s="31"/>
      <c r="K308" s="89"/>
      <c r="L308" s="31"/>
      <c r="M308" s="89"/>
      <c r="N308" s="54"/>
    </row>
    <row r="309" spans="1:14" ht="16.5" customHeight="1">
      <c r="A309" s="107">
        <f>A303+1</f>
        <v>48</v>
      </c>
      <c r="B309" s="320" t="s">
        <v>482</v>
      </c>
      <c r="C309" s="104">
        <v>600</v>
      </c>
      <c r="D309" s="102">
        <v>1</v>
      </c>
      <c r="E309" s="103" t="s">
        <v>16</v>
      </c>
      <c r="F309" s="22"/>
      <c r="G309" s="22"/>
      <c r="H309" s="83"/>
      <c r="I309" s="83"/>
      <c r="J309" s="83"/>
      <c r="K309" s="83"/>
      <c r="L309" s="83"/>
      <c r="M309" s="83"/>
      <c r="N309" s="55" t="s">
        <v>17</v>
      </c>
    </row>
    <row r="310" spans="1:14" ht="16.5" customHeight="1">
      <c r="A310" s="57"/>
      <c r="B310" s="15" t="s">
        <v>87</v>
      </c>
      <c r="C310" s="321">
        <v>600</v>
      </c>
      <c r="D310" s="16">
        <v>1</v>
      </c>
      <c r="E310" s="17" t="s">
        <v>273</v>
      </c>
      <c r="F310" s="24">
        <f t="shared" ref="F310:F321" si="414">H310+J310+L310</f>
        <v>950583</v>
      </c>
      <c r="G310" s="24">
        <f t="shared" ref="G310:G321" si="415">F310*D310</f>
        <v>950583</v>
      </c>
      <c r="H310" s="29">
        <f>I329</f>
        <v>0</v>
      </c>
      <c r="I310" s="87">
        <f t="shared" ref="I310:I321" si="416">TRUNC(H310*$D310,0)</f>
        <v>0</v>
      </c>
      <c r="J310" s="29">
        <f>K329</f>
        <v>706113</v>
      </c>
      <c r="K310" s="87">
        <f t="shared" ref="K310:K321" si="417">TRUNC(J310*$D310,0)</f>
        <v>706113</v>
      </c>
      <c r="L310" s="29">
        <f>M329</f>
        <v>244470</v>
      </c>
      <c r="M310" s="87">
        <f t="shared" ref="M310:M321" si="418">TRUNC(L310*$D310,0)</f>
        <v>244470</v>
      </c>
      <c r="N310" s="52">
        <f>A324</f>
        <v>49</v>
      </c>
    </row>
    <row r="311" spans="1:14" ht="16.5" customHeight="1">
      <c r="A311" s="57"/>
      <c r="B311" s="15" t="s">
        <v>483</v>
      </c>
      <c r="C311" s="322">
        <v>900</v>
      </c>
      <c r="D311" s="16">
        <v>40.730000000000004</v>
      </c>
      <c r="E311" s="17" t="s">
        <v>465</v>
      </c>
      <c r="F311" s="24">
        <f t="shared" si="414"/>
        <v>91123</v>
      </c>
      <c r="G311" s="24">
        <f t="shared" si="415"/>
        <v>3711439.7900000005</v>
      </c>
      <c r="H311" s="29"/>
      <c r="I311" s="87">
        <f t="shared" si="416"/>
        <v>0</v>
      </c>
      <c r="J311" s="29"/>
      <c r="K311" s="87">
        <f t="shared" si="417"/>
        <v>0</v>
      </c>
      <c r="L311" s="29">
        <v>91123</v>
      </c>
      <c r="M311" s="87">
        <f t="shared" si="418"/>
        <v>3711439</v>
      </c>
      <c r="N311" s="52"/>
    </row>
    <row r="312" spans="1:14" ht="16.5" customHeight="1">
      <c r="A312" s="57"/>
      <c r="B312" s="15" t="s">
        <v>88</v>
      </c>
      <c r="C312" s="321">
        <v>600</v>
      </c>
      <c r="D312" s="16">
        <v>1.86</v>
      </c>
      <c r="E312" s="17" t="s">
        <v>465</v>
      </c>
      <c r="F312" s="24">
        <f t="shared" si="414"/>
        <v>9766</v>
      </c>
      <c r="G312" s="24">
        <f t="shared" si="415"/>
        <v>18164.760000000002</v>
      </c>
      <c r="H312" s="29">
        <f>I334</f>
        <v>9766</v>
      </c>
      <c r="I312" s="87">
        <f t="shared" si="416"/>
        <v>18164</v>
      </c>
      <c r="J312" s="29">
        <f>K334</f>
        <v>0</v>
      </c>
      <c r="K312" s="87">
        <f t="shared" si="417"/>
        <v>0</v>
      </c>
      <c r="L312" s="29">
        <f>M334</f>
        <v>0</v>
      </c>
      <c r="M312" s="87">
        <f t="shared" si="418"/>
        <v>0</v>
      </c>
      <c r="N312" s="52">
        <f>A331</f>
        <v>50</v>
      </c>
    </row>
    <row r="313" spans="1:14" ht="16.5" customHeight="1">
      <c r="A313" s="57"/>
      <c r="B313" s="15" t="s">
        <v>89</v>
      </c>
      <c r="C313" s="322">
        <v>900</v>
      </c>
      <c r="D313" s="16">
        <v>1</v>
      </c>
      <c r="E313" s="17" t="s">
        <v>484</v>
      </c>
      <c r="F313" s="24">
        <f t="shared" si="414"/>
        <v>95237</v>
      </c>
      <c r="G313" s="24">
        <f t="shared" si="415"/>
        <v>95237</v>
      </c>
      <c r="H313" s="29">
        <f>I340</f>
        <v>2773</v>
      </c>
      <c r="I313" s="87">
        <f t="shared" si="416"/>
        <v>2773</v>
      </c>
      <c r="J313" s="29">
        <f>K340</f>
        <v>92464</v>
      </c>
      <c r="K313" s="87">
        <f t="shared" si="417"/>
        <v>92464</v>
      </c>
      <c r="L313" s="29">
        <f>M340</f>
        <v>0</v>
      </c>
      <c r="M313" s="87">
        <f t="shared" si="418"/>
        <v>0</v>
      </c>
      <c r="N313" s="52">
        <f>A336</f>
        <v>51</v>
      </c>
    </row>
    <row r="314" spans="1:14" ht="16.5" customHeight="1">
      <c r="A314" s="57"/>
      <c r="B314" s="15" t="s">
        <v>90</v>
      </c>
      <c r="C314" s="321">
        <v>600</v>
      </c>
      <c r="D314" s="16">
        <v>1</v>
      </c>
      <c r="E314" s="17" t="s">
        <v>461</v>
      </c>
      <c r="F314" s="24">
        <f t="shared" si="414"/>
        <v>284710</v>
      </c>
      <c r="G314" s="24">
        <f t="shared" si="415"/>
        <v>284710</v>
      </c>
      <c r="H314" s="29">
        <f>I347</f>
        <v>0</v>
      </c>
      <c r="I314" s="87">
        <f t="shared" si="416"/>
        <v>0</v>
      </c>
      <c r="J314" s="29">
        <f>K347</f>
        <v>211300</v>
      </c>
      <c r="K314" s="87">
        <f t="shared" si="417"/>
        <v>211300</v>
      </c>
      <c r="L314" s="29">
        <f>M347</f>
        <v>73410</v>
      </c>
      <c r="M314" s="87">
        <f t="shared" si="418"/>
        <v>73410</v>
      </c>
      <c r="N314" s="52">
        <f>A342</f>
        <v>52</v>
      </c>
    </row>
    <row r="315" spans="1:14" ht="16.5" customHeight="1">
      <c r="A315" s="57"/>
      <c r="B315" s="15" t="s">
        <v>340</v>
      </c>
      <c r="C315" s="322">
        <v>900</v>
      </c>
      <c r="D315" s="16">
        <v>40.730000000000004</v>
      </c>
      <c r="E315" s="17" t="s">
        <v>321</v>
      </c>
      <c r="F315" s="24">
        <f t="shared" si="414"/>
        <v>2904</v>
      </c>
      <c r="G315" s="24">
        <f t="shared" si="415"/>
        <v>118279.92000000001</v>
      </c>
      <c r="H315" s="29"/>
      <c r="I315" s="87">
        <f t="shared" si="416"/>
        <v>0</v>
      </c>
      <c r="J315" s="29"/>
      <c r="K315" s="87">
        <f t="shared" si="417"/>
        <v>0</v>
      </c>
      <c r="L315" s="29">
        <v>2904</v>
      </c>
      <c r="M315" s="87">
        <f t="shared" si="418"/>
        <v>118279</v>
      </c>
      <c r="N315" s="52"/>
    </row>
    <row r="316" spans="1:14" ht="16.5" customHeight="1">
      <c r="A316" s="57"/>
      <c r="B316" s="15" t="s">
        <v>91</v>
      </c>
      <c r="C316" s="321">
        <v>600</v>
      </c>
      <c r="D316" s="16">
        <v>0.56000000000000005</v>
      </c>
      <c r="E316" s="17" t="s">
        <v>485</v>
      </c>
      <c r="F316" s="24">
        <f t="shared" si="414"/>
        <v>9766</v>
      </c>
      <c r="G316" s="24">
        <f t="shared" si="415"/>
        <v>5468.9600000000009</v>
      </c>
      <c r="H316" s="29">
        <f>I352</f>
        <v>9766</v>
      </c>
      <c r="I316" s="87">
        <f t="shared" si="416"/>
        <v>5468</v>
      </c>
      <c r="J316" s="29">
        <f>K352</f>
        <v>0</v>
      </c>
      <c r="K316" s="87">
        <f t="shared" si="417"/>
        <v>0</v>
      </c>
      <c r="L316" s="29">
        <f>M352</f>
        <v>0</v>
      </c>
      <c r="M316" s="87">
        <f t="shared" si="418"/>
        <v>0</v>
      </c>
      <c r="N316" s="52">
        <f>A349</f>
        <v>53</v>
      </c>
    </row>
    <row r="317" spans="1:14" ht="16.5" customHeight="1">
      <c r="A317" s="57"/>
      <c r="B317" s="15" t="s">
        <v>92</v>
      </c>
      <c r="C317" s="321">
        <v>600</v>
      </c>
      <c r="D317" s="16">
        <v>1</v>
      </c>
      <c r="E317" s="17" t="s">
        <v>454</v>
      </c>
      <c r="F317" s="24">
        <f t="shared" si="414"/>
        <v>378532</v>
      </c>
      <c r="G317" s="24">
        <f t="shared" si="415"/>
        <v>378532</v>
      </c>
      <c r="H317" s="29">
        <f>I359</f>
        <v>0</v>
      </c>
      <c r="I317" s="87">
        <f t="shared" si="416"/>
        <v>0</v>
      </c>
      <c r="J317" s="29">
        <f>K359</f>
        <v>280883</v>
      </c>
      <c r="K317" s="87">
        <f t="shared" si="417"/>
        <v>280883</v>
      </c>
      <c r="L317" s="29">
        <f>M359</f>
        <v>97649</v>
      </c>
      <c r="M317" s="87">
        <f t="shared" si="418"/>
        <v>97649</v>
      </c>
      <c r="N317" s="52">
        <f>A354</f>
        <v>54</v>
      </c>
    </row>
    <row r="318" spans="1:14" ht="16.5" customHeight="1">
      <c r="A318" s="57"/>
      <c r="B318" s="15" t="s">
        <v>93</v>
      </c>
      <c r="C318" s="321">
        <v>600</v>
      </c>
      <c r="D318" s="16">
        <v>1</v>
      </c>
      <c r="E318" s="17" t="s">
        <v>273</v>
      </c>
      <c r="F318" s="24">
        <f t="shared" si="414"/>
        <v>115168</v>
      </c>
      <c r="G318" s="24">
        <f t="shared" si="415"/>
        <v>115168</v>
      </c>
      <c r="H318" s="29">
        <f>I366</f>
        <v>0</v>
      </c>
      <c r="I318" s="87">
        <f t="shared" si="416"/>
        <v>0</v>
      </c>
      <c r="J318" s="29">
        <f>K366</f>
        <v>86081</v>
      </c>
      <c r="K318" s="87">
        <f t="shared" si="417"/>
        <v>86081</v>
      </c>
      <c r="L318" s="29">
        <f>M366</f>
        <v>29087</v>
      </c>
      <c r="M318" s="87">
        <f t="shared" si="418"/>
        <v>29087</v>
      </c>
      <c r="N318" s="52">
        <f>A361</f>
        <v>55</v>
      </c>
    </row>
    <row r="319" spans="1:14" ht="16.5" customHeight="1">
      <c r="A319" s="57"/>
      <c r="B319" s="73" t="s">
        <v>94</v>
      </c>
      <c r="C319" s="321">
        <v>600</v>
      </c>
      <c r="D319" s="16">
        <v>1</v>
      </c>
      <c r="E319" s="17" t="s">
        <v>273</v>
      </c>
      <c r="F319" s="24">
        <f t="shared" si="414"/>
        <v>1680000</v>
      </c>
      <c r="G319" s="24">
        <f t="shared" si="415"/>
        <v>1680000</v>
      </c>
      <c r="H319" s="29">
        <v>1680000</v>
      </c>
      <c r="I319" s="87">
        <f t="shared" si="416"/>
        <v>1680000</v>
      </c>
      <c r="J319" s="29"/>
      <c r="K319" s="87">
        <f t="shared" si="417"/>
        <v>0</v>
      </c>
      <c r="L319" s="29"/>
      <c r="M319" s="87">
        <f t="shared" si="418"/>
        <v>0</v>
      </c>
      <c r="N319" s="52"/>
    </row>
    <row r="320" spans="1:14" ht="16.5" customHeight="1">
      <c r="A320" s="57"/>
      <c r="B320" s="73" t="s">
        <v>95</v>
      </c>
      <c r="C320" s="321">
        <v>600</v>
      </c>
      <c r="D320" s="16">
        <v>1</v>
      </c>
      <c r="E320" s="17" t="s">
        <v>273</v>
      </c>
      <c r="F320" s="24">
        <f t="shared" si="414"/>
        <v>384000</v>
      </c>
      <c r="G320" s="24">
        <f t="shared" si="415"/>
        <v>384000</v>
      </c>
      <c r="H320" s="29">
        <v>384000</v>
      </c>
      <c r="I320" s="87">
        <f t="shared" si="416"/>
        <v>384000</v>
      </c>
      <c r="J320" s="29"/>
      <c r="K320" s="87">
        <f t="shared" si="417"/>
        <v>0</v>
      </c>
      <c r="L320" s="29"/>
      <c r="M320" s="87">
        <f t="shared" si="418"/>
        <v>0</v>
      </c>
      <c r="N320" s="52"/>
    </row>
    <row r="321" spans="1:14" ht="16.5" customHeight="1">
      <c r="A321" s="57"/>
      <c r="B321" s="73" t="s">
        <v>96</v>
      </c>
      <c r="C321" s="321">
        <v>600</v>
      </c>
      <c r="D321" s="16">
        <v>2</v>
      </c>
      <c r="E321" s="17" t="s">
        <v>273</v>
      </c>
      <c r="F321" s="24">
        <f t="shared" si="414"/>
        <v>48970</v>
      </c>
      <c r="G321" s="24">
        <f t="shared" si="415"/>
        <v>97940</v>
      </c>
      <c r="H321" s="29">
        <v>48970</v>
      </c>
      <c r="I321" s="87">
        <f t="shared" si="416"/>
        <v>97940</v>
      </c>
      <c r="J321" s="29"/>
      <c r="K321" s="87">
        <f t="shared" si="417"/>
        <v>0</v>
      </c>
      <c r="L321" s="29"/>
      <c r="M321" s="87">
        <f t="shared" si="418"/>
        <v>0</v>
      </c>
      <c r="N321" s="52"/>
    </row>
    <row r="322" spans="1:14" ht="16.5" customHeight="1">
      <c r="A322" s="58"/>
      <c r="B322" s="18" t="s">
        <v>476</v>
      </c>
      <c r="C322" s="19"/>
      <c r="D322" s="20"/>
      <c r="E322" s="20"/>
      <c r="F322" s="25"/>
      <c r="G322" s="25">
        <f>SUM(G310:G321)</f>
        <v>7839523.4300000006</v>
      </c>
      <c r="H322" s="30"/>
      <c r="I322" s="88">
        <f>SUM(I310:I321)</f>
        <v>2188345</v>
      </c>
      <c r="J322" s="30"/>
      <c r="K322" s="88">
        <f>SUM(K310:K321)</f>
        <v>1376841</v>
      </c>
      <c r="L322" s="30"/>
      <c r="M322" s="88">
        <f>SUM(M310:M321)</f>
        <v>4274334</v>
      </c>
      <c r="N322" s="53"/>
    </row>
    <row r="323" spans="1:14" ht="16.5" customHeight="1">
      <c r="A323" s="59"/>
      <c r="B323" s="70"/>
      <c r="C323" s="70"/>
      <c r="D323" s="71"/>
      <c r="E323" s="71"/>
      <c r="F323" s="26"/>
      <c r="G323" s="26"/>
      <c r="H323" s="31"/>
      <c r="I323" s="89"/>
      <c r="J323" s="31"/>
      <c r="K323" s="89"/>
      <c r="L323" s="31"/>
      <c r="M323" s="89"/>
      <c r="N323" s="54"/>
    </row>
    <row r="324" spans="1:14" ht="16.5" customHeight="1">
      <c r="A324" s="107">
        <f>A309+1</f>
        <v>49</v>
      </c>
      <c r="B324" s="320" t="s">
        <v>486</v>
      </c>
      <c r="C324" s="104">
        <v>600</v>
      </c>
      <c r="D324" s="102">
        <v>1</v>
      </c>
      <c r="E324" s="103" t="s">
        <v>16</v>
      </c>
      <c r="F324" s="22"/>
      <c r="G324" s="22"/>
      <c r="H324" s="83"/>
      <c r="I324" s="83"/>
      <c r="J324" s="83"/>
      <c r="K324" s="83"/>
      <c r="L324" s="83"/>
      <c r="M324" s="83"/>
      <c r="N324" s="55" t="s">
        <v>17</v>
      </c>
    </row>
    <row r="325" spans="1:14" ht="16.5" customHeight="1">
      <c r="A325" s="57"/>
      <c r="B325" s="73" t="s">
        <v>97</v>
      </c>
      <c r="C325" s="69"/>
      <c r="D325" s="16">
        <v>0.23</v>
      </c>
      <c r="E325" s="17" t="s">
        <v>469</v>
      </c>
      <c r="F325" s="24">
        <f t="shared" ref="F325:F328" si="419">H325+J325+L325</f>
        <v>173995</v>
      </c>
      <c r="G325" s="24">
        <f t="shared" ref="G325:G328" si="420">F325*D325</f>
        <v>40018.85</v>
      </c>
      <c r="H325" s="29"/>
      <c r="I325" s="87">
        <f t="shared" ref="I325:I328" si="421">TRUNC(H325*$D325,0)</f>
        <v>0</v>
      </c>
      <c r="J325" s="29">
        <v>173995</v>
      </c>
      <c r="K325" s="87">
        <f t="shared" ref="K325:K328" si="422">TRUNC(J325*$D325,0)</f>
        <v>40018</v>
      </c>
      <c r="L325" s="29"/>
      <c r="M325" s="87">
        <f t="shared" ref="M325:M328" si="423">TRUNC(L325*$D325,0)</f>
        <v>0</v>
      </c>
      <c r="N325" s="52"/>
    </row>
    <row r="326" spans="1:14" ht="16.5" customHeight="1">
      <c r="A326" s="57"/>
      <c r="B326" s="73" t="s">
        <v>77</v>
      </c>
      <c r="C326" s="69"/>
      <c r="D326" s="16">
        <v>1.58</v>
      </c>
      <c r="E326" s="17" t="s">
        <v>469</v>
      </c>
      <c r="F326" s="24">
        <f t="shared" si="419"/>
        <v>262580</v>
      </c>
      <c r="G326" s="24">
        <f t="shared" si="420"/>
        <v>414876.4</v>
      </c>
      <c r="H326" s="29"/>
      <c r="I326" s="87">
        <f t="shared" si="421"/>
        <v>0</v>
      </c>
      <c r="J326" s="29">
        <v>262580</v>
      </c>
      <c r="K326" s="87">
        <f t="shared" si="422"/>
        <v>414876</v>
      </c>
      <c r="L326" s="29"/>
      <c r="M326" s="87">
        <f t="shared" si="423"/>
        <v>0</v>
      </c>
      <c r="N326" s="52"/>
    </row>
    <row r="327" spans="1:14" ht="16.5" customHeight="1">
      <c r="A327" s="57"/>
      <c r="B327" s="73" t="s">
        <v>70</v>
      </c>
      <c r="C327" s="69"/>
      <c r="D327" s="16">
        <v>1.46</v>
      </c>
      <c r="E327" s="17" t="s">
        <v>469</v>
      </c>
      <c r="F327" s="24">
        <f t="shared" si="419"/>
        <v>172068</v>
      </c>
      <c r="G327" s="24">
        <f t="shared" si="420"/>
        <v>251219.28</v>
      </c>
      <c r="H327" s="29"/>
      <c r="I327" s="87">
        <f t="shared" si="421"/>
        <v>0</v>
      </c>
      <c r="J327" s="29">
        <f>노임!$D$4</f>
        <v>172068</v>
      </c>
      <c r="K327" s="87">
        <f t="shared" si="422"/>
        <v>251219</v>
      </c>
      <c r="L327" s="29"/>
      <c r="M327" s="87">
        <f t="shared" si="423"/>
        <v>0</v>
      </c>
      <c r="N327" s="52"/>
    </row>
    <row r="328" spans="1:14" ht="16.5" customHeight="1">
      <c r="A328" s="57"/>
      <c r="B328" s="73" t="s">
        <v>480</v>
      </c>
      <c r="C328" s="76">
        <v>5</v>
      </c>
      <c r="D328" s="16">
        <v>3.53</v>
      </c>
      <c r="E328" s="17" t="s">
        <v>321</v>
      </c>
      <c r="F328" s="24">
        <f t="shared" si="419"/>
        <v>69255</v>
      </c>
      <c r="G328" s="24">
        <f t="shared" si="420"/>
        <v>244470.15</v>
      </c>
      <c r="H328" s="29"/>
      <c r="I328" s="87">
        <f t="shared" si="421"/>
        <v>0</v>
      </c>
      <c r="J328" s="29"/>
      <c r="K328" s="87">
        <f t="shared" si="422"/>
        <v>0</v>
      </c>
      <c r="L328" s="29">
        <v>69255</v>
      </c>
      <c r="M328" s="87">
        <f t="shared" si="423"/>
        <v>244470</v>
      </c>
      <c r="N328" s="52"/>
    </row>
    <row r="329" spans="1:14" ht="16.5" customHeight="1">
      <c r="A329" s="58"/>
      <c r="B329" s="18" t="s">
        <v>476</v>
      </c>
      <c r="C329" s="19"/>
      <c r="D329" s="20"/>
      <c r="E329" s="20"/>
      <c r="F329" s="25"/>
      <c r="G329" s="25">
        <f>SUM(G325:G328)</f>
        <v>950584.68</v>
      </c>
      <c r="H329" s="30"/>
      <c r="I329" s="88">
        <f>SUM(I325:I328)</f>
        <v>0</v>
      </c>
      <c r="J329" s="30"/>
      <c r="K329" s="88">
        <f>SUM(K325:K328)</f>
        <v>706113</v>
      </c>
      <c r="L329" s="30"/>
      <c r="M329" s="88">
        <f>SUM(M325:M328)</f>
        <v>244470</v>
      </c>
      <c r="N329" s="53"/>
    </row>
    <row r="330" spans="1:14" ht="16.5" customHeight="1">
      <c r="A330" s="59"/>
      <c r="B330" s="70"/>
      <c r="C330" s="70"/>
      <c r="D330" s="71"/>
      <c r="E330" s="71"/>
      <c r="F330" s="26"/>
      <c r="G330" s="26"/>
      <c r="H330" s="31"/>
      <c r="I330" s="89"/>
      <c r="J330" s="31"/>
      <c r="K330" s="89"/>
      <c r="L330" s="31"/>
      <c r="M330" s="89"/>
      <c r="N330" s="54"/>
    </row>
    <row r="331" spans="1:14" ht="16.5" customHeight="1">
      <c r="A331" s="107">
        <f>A324+1</f>
        <v>50</v>
      </c>
      <c r="B331" s="320" t="s">
        <v>487</v>
      </c>
      <c r="C331" s="104">
        <v>600</v>
      </c>
      <c r="D331" s="102">
        <v>1</v>
      </c>
      <c r="E331" s="103" t="s">
        <v>321</v>
      </c>
      <c r="F331" s="22"/>
      <c r="G331" s="22"/>
      <c r="H331" s="83"/>
      <c r="I331" s="83"/>
      <c r="J331" s="83"/>
      <c r="K331" s="83"/>
      <c r="L331" s="83"/>
      <c r="M331" s="83"/>
      <c r="N331" s="55" t="s">
        <v>17</v>
      </c>
    </row>
    <row r="332" spans="1:14" ht="16.5" customHeight="1">
      <c r="A332" s="57"/>
      <c r="B332" s="73" t="s">
        <v>98</v>
      </c>
      <c r="C332" s="321" t="s">
        <v>343</v>
      </c>
      <c r="D332" s="16">
        <v>5.0999999999999996</v>
      </c>
      <c r="E332" s="17" t="s">
        <v>344</v>
      </c>
      <c r="F332" s="24">
        <f t="shared" ref="F332:F333" si="424">H332+J332+L332</f>
        <v>1596</v>
      </c>
      <c r="G332" s="24">
        <f t="shared" ref="G332:G333" si="425">F332*D332</f>
        <v>8139.5999999999995</v>
      </c>
      <c r="H332" s="29">
        <v>1596</v>
      </c>
      <c r="I332" s="87">
        <f t="shared" ref="I332:I333" si="426">TRUNC(H332*$D332,0)</f>
        <v>8139</v>
      </c>
      <c r="J332" s="29"/>
      <c r="K332" s="87">
        <f t="shared" ref="K332:K333" si="427">TRUNC(J332*$D332,0)</f>
        <v>0</v>
      </c>
      <c r="L332" s="29"/>
      <c r="M332" s="87">
        <f t="shared" ref="M332:M333" si="428">TRUNC(L332*$D332,0)</f>
        <v>0</v>
      </c>
      <c r="N332" s="52"/>
    </row>
    <row r="333" spans="1:14" ht="16.5" customHeight="1">
      <c r="A333" s="57"/>
      <c r="B333" s="73" t="s">
        <v>99</v>
      </c>
      <c r="C333" s="69" t="s">
        <v>488</v>
      </c>
      <c r="D333" s="21">
        <v>0.2</v>
      </c>
      <c r="E333" s="17"/>
      <c r="F333" s="24">
        <f t="shared" si="424"/>
        <v>8139</v>
      </c>
      <c r="G333" s="24">
        <f t="shared" si="425"/>
        <v>1627.8000000000002</v>
      </c>
      <c r="H333" s="29">
        <v>8139</v>
      </c>
      <c r="I333" s="87">
        <f t="shared" si="426"/>
        <v>1627</v>
      </c>
      <c r="J333" s="29"/>
      <c r="K333" s="87">
        <f t="shared" si="427"/>
        <v>0</v>
      </c>
      <c r="L333" s="29"/>
      <c r="M333" s="87">
        <f t="shared" si="428"/>
        <v>0</v>
      </c>
      <c r="N333" s="52"/>
    </row>
    <row r="334" spans="1:14" ht="16.5" customHeight="1">
      <c r="A334" s="58"/>
      <c r="B334" s="18" t="s">
        <v>476</v>
      </c>
      <c r="C334" s="19"/>
      <c r="D334" s="20"/>
      <c r="E334" s="20"/>
      <c r="F334" s="25"/>
      <c r="G334" s="25">
        <f>SUM(G332:G333)</f>
        <v>9767.4</v>
      </c>
      <c r="H334" s="30"/>
      <c r="I334" s="88">
        <f>SUM(I332:I333)</f>
        <v>9766</v>
      </c>
      <c r="J334" s="30"/>
      <c r="K334" s="88">
        <f>SUM(K332:K333)</f>
        <v>0</v>
      </c>
      <c r="L334" s="30"/>
      <c r="M334" s="88">
        <f>SUM(M332:M333)</f>
        <v>0</v>
      </c>
      <c r="N334" s="53"/>
    </row>
    <row r="335" spans="1:14" ht="16.5" customHeight="1">
      <c r="A335" s="59"/>
      <c r="B335" s="70"/>
      <c r="C335" s="70"/>
      <c r="D335" s="71"/>
      <c r="E335" s="71"/>
      <c r="F335" s="26"/>
      <c r="G335" s="26"/>
      <c r="H335" s="31"/>
      <c r="I335" s="89"/>
      <c r="J335" s="31"/>
      <c r="K335" s="89"/>
      <c r="L335" s="31"/>
      <c r="M335" s="89"/>
      <c r="N335" s="54"/>
    </row>
    <row r="336" spans="1:14" ht="16.5" customHeight="1">
      <c r="A336" s="107">
        <f>A331+1</f>
        <v>51</v>
      </c>
      <c r="B336" s="320" t="s">
        <v>489</v>
      </c>
      <c r="C336" s="101">
        <v>900</v>
      </c>
      <c r="D336" s="102">
        <v>1</v>
      </c>
      <c r="E336" s="103" t="s">
        <v>321</v>
      </c>
      <c r="F336" s="22"/>
      <c r="G336" s="22"/>
      <c r="H336" s="83"/>
      <c r="I336" s="83"/>
      <c r="J336" s="83"/>
      <c r="K336" s="83"/>
      <c r="L336" s="83"/>
      <c r="M336" s="83"/>
      <c r="N336" s="55" t="s">
        <v>17</v>
      </c>
    </row>
    <row r="337" spans="1:14" ht="16.5" customHeight="1">
      <c r="A337" s="57"/>
      <c r="B337" s="73" t="s">
        <v>100</v>
      </c>
      <c r="C337" s="321"/>
      <c r="D337" s="16">
        <v>0.25</v>
      </c>
      <c r="E337" s="17" t="s">
        <v>308</v>
      </c>
      <c r="F337" s="24">
        <f t="shared" ref="F337:F339" si="429">H337+J337+L337</f>
        <v>197788</v>
      </c>
      <c r="G337" s="24">
        <f t="shared" ref="G337:G339" si="430">F337*D337</f>
        <v>49447</v>
      </c>
      <c r="H337" s="29"/>
      <c r="I337" s="87">
        <f t="shared" ref="I337:I339" si="431">TRUNC(H337*$D337,0)</f>
        <v>0</v>
      </c>
      <c r="J337" s="29">
        <v>197788</v>
      </c>
      <c r="K337" s="87">
        <f t="shared" ref="K337:K339" si="432">TRUNC(J337*$D337,0)</f>
        <v>49447</v>
      </c>
      <c r="L337" s="29"/>
      <c r="M337" s="87">
        <f t="shared" ref="M337:M339" si="433">TRUNC(L337*$D337,0)</f>
        <v>0</v>
      </c>
      <c r="N337" s="52"/>
    </row>
    <row r="338" spans="1:14" ht="16.5" customHeight="1">
      <c r="A338" s="57"/>
      <c r="B338" s="73" t="s">
        <v>70</v>
      </c>
      <c r="C338" s="69"/>
      <c r="D338" s="16">
        <v>0.25</v>
      </c>
      <c r="E338" s="17" t="s">
        <v>469</v>
      </c>
      <c r="F338" s="24">
        <f t="shared" si="429"/>
        <v>172068</v>
      </c>
      <c r="G338" s="24">
        <f t="shared" si="430"/>
        <v>43017</v>
      </c>
      <c r="H338" s="29"/>
      <c r="I338" s="87">
        <f t="shared" si="431"/>
        <v>0</v>
      </c>
      <c r="J338" s="29">
        <f>노임!$D$4</f>
        <v>172068</v>
      </c>
      <c r="K338" s="87">
        <f t="shared" si="432"/>
        <v>43017</v>
      </c>
      <c r="L338" s="29"/>
      <c r="M338" s="87">
        <f t="shared" si="433"/>
        <v>0</v>
      </c>
      <c r="N338" s="52"/>
    </row>
    <row r="339" spans="1:14" ht="16.5" customHeight="1">
      <c r="A339" s="57"/>
      <c r="B339" s="73" t="s">
        <v>490</v>
      </c>
      <c r="C339" s="69" t="s">
        <v>491</v>
      </c>
      <c r="D339" s="21">
        <v>0.03</v>
      </c>
      <c r="E339" s="17"/>
      <c r="F339" s="24">
        <f t="shared" si="429"/>
        <v>92464</v>
      </c>
      <c r="G339" s="24">
        <f t="shared" si="430"/>
        <v>2773.92</v>
      </c>
      <c r="H339" s="29">
        <v>92464</v>
      </c>
      <c r="I339" s="87">
        <f t="shared" si="431"/>
        <v>2773</v>
      </c>
      <c r="J339" s="29"/>
      <c r="K339" s="87">
        <f t="shared" si="432"/>
        <v>0</v>
      </c>
      <c r="L339" s="29"/>
      <c r="M339" s="87">
        <f t="shared" si="433"/>
        <v>0</v>
      </c>
      <c r="N339" s="52"/>
    </row>
    <row r="340" spans="1:14" ht="16.5" customHeight="1">
      <c r="A340" s="58"/>
      <c r="B340" s="18" t="s">
        <v>476</v>
      </c>
      <c r="C340" s="19"/>
      <c r="D340" s="20"/>
      <c r="E340" s="20"/>
      <c r="F340" s="25"/>
      <c r="G340" s="25">
        <f>SUM(G337:G339)</f>
        <v>95237.92</v>
      </c>
      <c r="H340" s="30"/>
      <c r="I340" s="88">
        <f>SUM(I337:I339)</f>
        <v>2773</v>
      </c>
      <c r="J340" s="30"/>
      <c r="K340" s="88">
        <f>SUM(K337:K339)</f>
        <v>92464</v>
      </c>
      <c r="L340" s="30"/>
      <c r="M340" s="88">
        <f>SUM(M337:M339)</f>
        <v>0</v>
      </c>
      <c r="N340" s="53"/>
    </row>
    <row r="341" spans="1:14" ht="16.5" customHeight="1">
      <c r="A341" s="59"/>
      <c r="B341" s="70"/>
      <c r="C341" s="70"/>
      <c r="D341" s="71"/>
      <c r="E341" s="71"/>
      <c r="F341" s="26"/>
      <c r="G341" s="26"/>
      <c r="H341" s="31"/>
      <c r="I341" s="89"/>
      <c r="J341" s="31"/>
      <c r="K341" s="89"/>
      <c r="L341" s="31"/>
      <c r="M341" s="89"/>
      <c r="N341" s="54"/>
    </row>
    <row r="342" spans="1:14" ht="16.5" customHeight="1">
      <c r="A342" s="107">
        <f>A336+1</f>
        <v>52</v>
      </c>
      <c r="B342" s="320" t="s">
        <v>492</v>
      </c>
      <c r="C342" s="104">
        <v>600</v>
      </c>
      <c r="D342" s="102">
        <v>1</v>
      </c>
      <c r="E342" s="103" t="s">
        <v>16</v>
      </c>
      <c r="F342" s="22"/>
      <c r="G342" s="22"/>
      <c r="H342" s="83"/>
      <c r="I342" s="83"/>
      <c r="J342" s="83"/>
      <c r="K342" s="83"/>
      <c r="L342" s="83"/>
      <c r="M342" s="83"/>
      <c r="N342" s="55" t="s">
        <v>17</v>
      </c>
    </row>
    <row r="343" spans="1:14" ht="16.5" customHeight="1">
      <c r="A343" s="57"/>
      <c r="B343" s="73" t="s">
        <v>97</v>
      </c>
      <c r="C343" s="69"/>
      <c r="D343" s="16">
        <v>7.0000000000000007E-2</v>
      </c>
      <c r="E343" s="17" t="s">
        <v>464</v>
      </c>
      <c r="F343" s="24">
        <f t="shared" ref="F343:F346" si="434">H343+J343+L343</f>
        <v>173995</v>
      </c>
      <c r="G343" s="24">
        <f t="shared" ref="G343:G346" si="435">F343*D343</f>
        <v>12179.650000000001</v>
      </c>
      <c r="H343" s="29"/>
      <c r="I343" s="87">
        <f t="shared" ref="I343:I346" si="436">TRUNC(H343*$D343,0)</f>
        <v>0</v>
      </c>
      <c r="J343" s="29">
        <v>173995</v>
      </c>
      <c r="K343" s="87">
        <f t="shared" ref="K343:K346" si="437">TRUNC(J343*$D343,0)</f>
        <v>12179</v>
      </c>
      <c r="L343" s="29"/>
      <c r="M343" s="87">
        <f t="shared" ref="M343:M346" si="438">TRUNC(L343*$D343,0)</f>
        <v>0</v>
      </c>
      <c r="N343" s="52"/>
    </row>
    <row r="344" spans="1:14" ht="16.5" customHeight="1">
      <c r="A344" s="57"/>
      <c r="B344" s="73" t="s">
        <v>77</v>
      </c>
      <c r="C344" s="69"/>
      <c r="D344" s="16">
        <v>0.47</v>
      </c>
      <c r="E344" s="17" t="s">
        <v>308</v>
      </c>
      <c r="F344" s="24">
        <f t="shared" si="434"/>
        <v>262580</v>
      </c>
      <c r="G344" s="24">
        <f t="shared" si="435"/>
        <v>123412.59999999999</v>
      </c>
      <c r="H344" s="29"/>
      <c r="I344" s="87">
        <f t="shared" si="436"/>
        <v>0</v>
      </c>
      <c r="J344" s="29">
        <v>262580</v>
      </c>
      <c r="K344" s="87">
        <f t="shared" si="437"/>
        <v>123412</v>
      </c>
      <c r="L344" s="29"/>
      <c r="M344" s="87">
        <f t="shared" si="438"/>
        <v>0</v>
      </c>
      <c r="N344" s="52"/>
    </row>
    <row r="345" spans="1:14" ht="16.5" customHeight="1">
      <c r="A345" s="57"/>
      <c r="B345" s="73" t="s">
        <v>70</v>
      </c>
      <c r="C345" s="69"/>
      <c r="D345" s="16">
        <v>0.44</v>
      </c>
      <c r="E345" s="17" t="s">
        <v>469</v>
      </c>
      <c r="F345" s="24">
        <f t="shared" si="434"/>
        <v>172068</v>
      </c>
      <c r="G345" s="24">
        <f t="shared" si="435"/>
        <v>75709.919999999998</v>
      </c>
      <c r="H345" s="29"/>
      <c r="I345" s="87">
        <f t="shared" si="436"/>
        <v>0</v>
      </c>
      <c r="J345" s="29">
        <f>노임!$D$4</f>
        <v>172068</v>
      </c>
      <c r="K345" s="87">
        <f t="shared" si="437"/>
        <v>75709</v>
      </c>
      <c r="L345" s="29"/>
      <c r="M345" s="87">
        <f t="shared" si="438"/>
        <v>0</v>
      </c>
      <c r="N345" s="52"/>
    </row>
    <row r="346" spans="1:14" ht="16.5" customHeight="1">
      <c r="A346" s="57"/>
      <c r="B346" s="73" t="s">
        <v>101</v>
      </c>
      <c r="C346" s="76">
        <v>5</v>
      </c>
      <c r="D346" s="16">
        <v>1.06</v>
      </c>
      <c r="E346" s="17" t="s">
        <v>493</v>
      </c>
      <c r="F346" s="24">
        <f t="shared" si="434"/>
        <v>69255</v>
      </c>
      <c r="G346" s="24">
        <f t="shared" si="435"/>
        <v>73410.3</v>
      </c>
      <c r="H346" s="29"/>
      <c r="I346" s="87">
        <f t="shared" si="436"/>
        <v>0</v>
      </c>
      <c r="J346" s="29"/>
      <c r="K346" s="87">
        <f t="shared" si="437"/>
        <v>0</v>
      </c>
      <c r="L346" s="29">
        <v>69255</v>
      </c>
      <c r="M346" s="87">
        <f t="shared" si="438"/>
        <v>73410</v>
      </c>
      <c r="N346" s="52"/>
    </row>
    <row r="347" spans="1:14" ht="16.5" customHeight="1">
      <c r="A347" s="58"/>
      <c r="B347" s="18" t="s">
        <v>476</v>
      </c>
      <c r="C347" s="19"/>
      <c r="D347" s="20"/>
      <c r="E347" s="20"/>
      <c r="F347" s="25"/>
      <c r="G347" s="25">
        <f>SUM(G343:G346)</f>
        <v>284712.46999999997</v>
      </c>
      <c r="H347" s="30"/>
      <c r="I347" s="88">
        <f>SUM(I343:I346)</f>
        <v>0</v>
      </c>
      <c r="J347" s="30"/>
      <c r="K347" s="88">
        <f>SUM(K343:K346)</f>
        <v>211300</v>
      </c>
      <c r="L347" s="30"/>
      <c r="M347" s="88">
        <f>SUM(M343:M346)</f>
        <v>73410</v>
      </c>
      <c r="N347" s="53"/>
    </row>
    <row r="348" spans="1:14" ht="16.5" customHeight="1">
      <c r="A348" s="59"/>
      <c r="B348" s="70"/>
      <c r="C348" s="70"/>
      <c r="D348" s="71"/>
      <c r="E348" s="71"/>
      <c r="F348" s="26"/>
      <c r="G348" s="26"/>
      <c r="H348" s="31"/>
      <c r="I348" s="89"/>
      <c r="J348" s="31"/>
      <c r="K348" s="89"/>
      <c r="L348" s="31"/>
      <c r="M348" s="89"/>
      <c r="N348" s="54"/>
    </row>
    <row r="349" spans="1:14" ht="16.5" customHeight="1">
      <c r="A349" s="107">
        <f>A342+1</f>
        <v>53</v>
      </c>
      <c r="B349" s="320" t="s">
        <v>494</v>
      </c>
      <c r="C349" s="104">
        <v>600</v>
      </c>
      <c r="D349" s="102">
        <v>1</v>
      </c>
      <c r="E349" s="103" t="s">
        <v>465</v>
      </c>
      <c r="F349" s="22"/>
      <c r="G349" s="22"/>
      <c r="H349" s="83"/>
      <c r="I349" s="83"/>
      <c r="J349" s="83"/>
      <c r="K349" s="83"/>
      <c r="L349" s="83"/>
      <c r="M349" s="83"/>
      <c r="N349" s="55" t="s">
        <v>17</v>
      </c>
    </row>
    <row r="350" spans="1:14" ht="16.5" customHeight="1">
      <c r="A350" s="57"/>
      <c r="B350" s="73" t="s">
        <v>98</v>
      </c>
      <c r="C350" s="321" t="s">
        <v>495</v>
      </c>
      <c r="D350" s="16">
        <v>5.0999999999999996</v>
      </c>
      <c r="E350" s="17" t="s">
        <v>496</v>
      </c>
      <c r="F350" s="24">
        <f t="shared" ref="F350:F351" si="439">H350+J350+L350</f>
        <v>1596</v>
      </c>
      <c r="G350" s="24">
        <f t="shared" ref="G350:G351" si="440">F350*D350</f>
        <v>8139.5999999999995</v>
      </c>
      <c r="H350" s="29">
        <v>1596</v>
      </c>
      <c r="I350" s="87">
        <f t="shared" ref="I350:I351" si="441">TRUNC(H350*$D350,0)</f>
        <v>8139</v>
      </c>
      <c r="J350" s="29"/>
      <c r="K350" s="87">
        <f t="shared" ref="K350:K351" si="442">TRUNC(J350*$D350,0)</f>
        <v>0</v>
      </c>
      <c r="L350" s="29"/>
      <c r="M350" s="87">
        <f t="shared" ref="M350:M351" si="443">TRUNC(L350*$D350,0)</f>
        <v>0</v>
      </c>
      <c r="N350" s="52"/>
    </row>
    <row r="351" spans="1:14" ht="16.5" customHeight="1">
      <c r="A351" s="57"/>
      <c r="B351" s="73" t="s">
        <v>99</v>
      </c>
      <c r="C351" s="69" t="s">
        <v>497</v>
      </c>
      <c r="D351" s="21">
        <v>0.2</v>
      </c>
      <c r="E351" s="17"/>
      <c r="F351" s="24">
        <f t="shared" si="439"/>
        <v>8139</v>
      </c>
      <c r="G351" s="24">
        <f t="shared" si="440"/>
        <v>1627.8000000000002</v>
      </c>
      <c r="H351" s="29">
        <v>8139</v>
      </c>
      <c r="I351" s="87">
        <f t="shared" si="441"/>
        <v>1627</v>
      </c>
      <c r="J351" s="29"/>
      <c r="K351" s="87">
        <f t="shared" si="442"/>
        <v>0</v>
      </c>
      <c r="L351" s="29"/>
      <c r="M351" s="87">
        <f t="shared" si="443"/>
        <v>0</v>
      </c>
      <c r="N351" s="52"/>
    </row>
    <row r="352" spans="1:14" ht="16.5" customHeight="1">
      <c r="A352" s="58"/>
      <c r="B352" s="18" t="s">
        <v>476</v>
      </c>
      <c r="C352" s="19"/>
      <c r="D352" s="20"/>
      <c r="E352" s="20"/>
      <c r="F352" s="25"/>
      <c r="G352" s="25">
        <f>SUM(G350:G351)</f>
        <v>9767.4</v>
      </c>
      <c r="H352" s="30"/>
      <c r="I352" s="88">
        <f>SUM(I350:I351)</f>
        <v>9766</v>
      </c>
      <c r="J352" s="30"/>
      <c r="K352" s="88">
        <f>SUM(K350:K351)</f>
        <v>0</v>
      </c>
      <c r="L352" s="30"/>
      <c r="M352" s="88">
        <f>SUM(M350:M351)</f>
        <v>0</v>
      </c>
      <c r="N352" s="53"/>
    </row>
    <row r="353" spans="1:14" ht="16.5" customHeight="1">
      <c r="A353" s="59"/>
      <c r="B353" s="70"/>
      <c r="C353" s="70"/>
      <c r="D353" s="71"/>
      <c r="E353" s="71"/>
      <c r="F353" s="26"/>
      <c r="G353" s="26"/>
      <c r="H353" s="31"/>
      <c r="I353" s="89"/>
      <c r="J353" s="31"/>
      <c r="K353" s="89"/>
      <c r="L353" s="31"/>
      <c r="M353" s="89"/>
      <c r="N353" s="54"/>
    </row>
    <row r="354" spans="1:14" ht="16.5" customHeight="1">
      <c r="A354" s="107">
        <f>A349+1</f>
        <v>54</v>
      </c>
      <c r="B354" s="320" t="s">
        <v>498</v>
      </c>
      <c r="C354" s="104">
        <v>600</v>
      </c>
      <c r="D354" s="102">
        <v>1</v>
      </c>
      <c r="E354" s="103" t="s">
        <v>16</v>
      </c>
      <c r="F354" s="22"/>
      <c r="G354" s="22"/>
      <c r="H354" s="83"/>
      <c r="I354" s="83"/>
      <c r="J354" s="83"/>
      <c r="K354" s="83"/>
      <c r="L354" s="83"/>
      <c r="M354" s="83"/>
      <c r="N354" s="55" t="s">
        <v>17</v>
      </c>
    </row>
    <row r="355" spans="1:14" ht="16.5" customHeight="1">
      <c r="A355" s="57"/>
      <c r="B355" s="73" t="s">
        <v>97</v>
      </c>
      <c r="C355" s="69"/>
      <c r="D355" s="16">
        <v>0.09</v>
      </c>
      <c r="E355" s="17" t="s">
        <v>469</v>
      </c>
      <c r="F355" s="24">
        <f t="shared" ref="F355:F358" si="444">H355+J355+L355</f>
        <v>173995</v>
      </c>
      <c r="G355" s="24">
        <f t="shared" ref="G355:G358" si="445">F355*D355</f>
        <v>15659.55</v>
      </c>
      <c r="H355" s="29"/>
      <c r="I355" s="87">
        <f t="shared" ref="I355:I358" si="446">TRUNC(H355*$D355,0)</f>
        <v>0</v>
      </c>
      <c r="J355" s="29">
        <v>173995</v>
      </c>
      <c r="K355" s="87">
        <f t="shared" ref="K355:K358" si="447">TRUNC(J355*$D355,0)</f>
        <v>15659</v>
      </c>
      <c r="L355" s="29"/>
      <c r="M355" s="87">
        <f t="shared" ref="M355:M358" si="448">TRUNC(L355*$D355,0)</f>
        <v>0</v>
      </c>
      <c r="N355" s="52"/>
    </row>
    <row r="356" spans="1:14" ht="16.5" customHeight="1">
      <c r="A356" s="57"/>
      <c r="B356" s="73" t="s">
        <v>77</v>
      </c>
      <c r="C356" s="69"/>
      <c r="D356" s="16">
        <v>0.63</v>
      </c>
      <c r="E356" s="17" t="s">
        <v>464</v>
      </c>
      <c r="F356" s="24">
        <f t="shared" si="444"/>
        <v>262580</v>
      </c>
      <c r="G356" s="24">
        <f t="shared" si="445"/>
        <v>165425.4</v>
      </c>
      <c r="H356" s="29"/>
      <c r="I356" s="87">
        <f t="shared" si="446"/>
        <v>0</v>
      </c>
      <c r="J356" s="29">
        <v>262580</v>
      </c>
      <c r="K356" s="87">
        <f t="shared" si="447"/>
        <v>165425</v>
      </c>
      <c r="L356" s="29"/>
      <c r="M356" s="87">
        <f t="shared" si="448"/>
        <v>0</v>
      </c>
      <c r="N356" s="52"/>
    </row>
    <row r="357" spans="1:14" ht="16.5" customHeight="1">
      <c r="A357" s="57"/>
      <c r="B357" s="73" t="s">
        <v>70</v>
      </c>
      <c r="C357" s="69"/>
      <c r="D357" s="16">
        <v>0.57999999999999996</v>
      </c>
      <c r="E357" s="17" t="s">
        <v>464</v>
      </c>
      <c r="F357" s="24">
        <f t="shared" si="444"/>
        <v>172068</v>
      </c>
      <c r="G357" s="24">
        <f t="shared" si="445"/>
        <v>99799.439999999988</v>
      </c>
      <c r="H357" s="29"/>
      <c r="I357" s="87">
        <f t="shared" si="446"/>
        <v>0</v>
      </c>
      <c r="J357" s="29">
        <f>노임!$D$4</f>
        <v>172068</v>
      </c>
      <c r="K357" s="87">
        <f t="shared" si="447"/>
        <v>99799</v>
      </c>
      <c r="L357" s="29"/>
      <c r="M357" s="87">
        <f t="shared" si="448"/>
        <v>0</v>
      </c>
      <c r="N357" s="52"/>
    </row>
    <row r="358" spans="1:14" ht="16.5" customHeight="1">
      <c r="A358" s="57"/>
      <c r="B358" s="73" t="s">
        <v>320</v>
      </c>
      <c r="C358" s="76">
        <v>5</v>
      </c>
      <c r="D358" s="16">
        <v>1.41</v>
      </c>
      <c r="E358" s="17" t="s">
        <v>321</v>
      </c>
      <c r="F358" s="24">
        <f t="shared" si="444"/>
        <v>69255</v>
      </c>
      <c r="G358" s="24">
        <f t="shared" si="445"/>
        <v>97649.549999999988</v>
      </c>
      <c r="H358" s="29"/>
      <c r="I358" s="87">
        <f t="shared" si="446"/>
        <v>0</v>
      </c>
      <c r="J358" s="29"/>
      <c r="K358" s="87">
        <f t="shared" si="447"/>
        <v>0</v>
      </c>
      <c r="L358" s="29">
        <v>69255</v>
      </c>
      <c r="M358" s="87">
        <f t="shared" si="448"/>
        <v>97649</v>
      </c>
      <c r="N358" s="52"/>
    </row>
    <row r="359" spans="1:14" ht="16.5" customHeight="1">
      <c r="A359" s="58"/>
      <c r="B359" s="18" t="s">
        <v>476</v>
      </c>
      <c r="C359" s="19"/>
      <c r="D359" s="20"/>
      <c r="E359" s="20"/>
      <c r="F359" s="25"/>
      <c r="G359" s="25">
        <f>SUM(G355:G358)</f>
        <v>378533.93999999994</v>
      </c>
      <c r="H359" s="30"/>
      <c r="I359" s="88">
        <f>SUM(I355:I358)</f>
        <v>0</v>
      </c>
      <c r="J359" s="30"/>
      <c r="K359" s="88">
        <f>SUM(K355:K358)</f>
        <v>280883</v>
      </c>
      <c r="L359" s="30"/>
      <c r="M359" s="88">
        <f>SUM(M355:M358)</f>
        <v>97649</v>
      </c>
      <c r="N359" s="53"/>
    </row>
    <row r="360" spans="1:14" ht="16.5" customHeight="1">
      <c r="A360" s="59"/>
      <c r="B360" s="70"/>
      <c r="C360" s="70"/>
      <c r="D360" s="71"/>
      <c r="E360" s="71"/>
      <c r="F360" s="26"/>
      <c r="G360" s="26"/>
      <c r="H360" s="31"/>
      <c r="I360" s="89"/>
      <c r="J360" s="31"/>
      <c r="K360" s="89"/>
      <c r="L360" s="31"/>
      <c r="M360" s="89"/>
      <c r="N360" s="54"/>
    </row>
    <row r="361" spans="1:14" ht="16.5" customHeight="1">
      <c r="A361" s="107">
        <f>A354+1</f>
        <v>55</v>
      </c>
      <c r="B361" s="320" t="s">
        <v>499</v>
      </c>
      <c r="C361" s="104">
        <v>600</v>
      </c>
      <c r="D361" s="102">
        <v>1</v>
      </c>
      <c r="E361" s="103" t="s">
        <v>16</v>
      </c>
      <c r="F361" s="22"/>
      <c r="G361" s="22"/>
      <c r="H361" s="83"/>
      <c r="I361" s="83"/>
      <c r="J361" s="83"/>
      <c r="K361" s="83"/>
      <c r="L361" s="83"/>
      <c r="M361" s="83"/>
      <c r="N361" s="55" t="s">
        <v>17</v>
      </c>
    </row>
    <row r="362" spans="1:14" ht="16.5" customHeight="1">
      <c r="A362" s="57"/>
      <c r="B362" s="73" t="s">
        <v>97</v>
      </c>
      <c r="C362" s="69"/>
      <c r="D362" s="16">
        <v>0.03</v>
      </c>
      <c r="E362" s="17" t="s">
        <v>469</v>
      </c>
      <c r="F362" s="24">
        <f t="shared" ref="F362:F365" si="449">H362+J362+L362</f>
        <v>173995</v>
      </c>
      <c r="G362" s="24">
        <f t="shared" ref="G362:G365" si="450">F362*D362</f>
        <v>5219.8499999999995</v>
      </c>
      <c r="H362" s="29"/>
      <c r="I362" s="87">
        <f t="shared" ref="I362:I365" si="451">TRUNC(H362*$D362,0)</f>
        <v>0</v>
      </c>
      <c r="J362" s="29">
        <v>173995</v>
      </c>
      <c r="K362" s="87">
        <f t="shared" ref="K362:K365" si="452">TRUNC(J362*$D362,0)</f>
        <v>5219</v>
      </c>
      <c r="L362" s="29"/>
      <c r="M362" s="87">
        <f t="shared" ref="M362:M365" si="453">TRUNC(L362*$D362,0)</f>
        <v>0</v>
      </c>
      <c r="N362" s="52"/>
    </row>
    <row r="363" spans="1:14" ht="16.5" customHeight="1">
      <c r="A363" s="57"/>
      <c r="B363" s="73" t="s">
        <v>77</v>
      </c>
      <c r="C363" s="69"/>
      <c r="D363" s="16">
        <v>0.19</v>
      </c>
      <c r="E363" s="17" t="s">
        <v>308</v>
      </c>
      <c r="F363" s="24">
        <f t="shared" si="449"/>
        <v>262580</v>
      </c>
      <c r="G363" s="24">
        <f t="shared" si="450"/>
        <v>49890.2</v>
      </c>
      <c r="H363" s="29"/>
      <c r="I363" s="87">
        <f t="shared" si="451"/>
        <v>0</v>
      </c>
      <c r="J363" s="29">
        <v>262580</v>
      </c>
      <c r="K363" s="87">
        <f t="shared" si="452"/>
        <v>49890</v>
      </c>
      <c r="L363" s="29"/>
      <c r="M363" s="87">
        <f t="shared" si="453"/>
        <v>0</v>
      </c>
      <c r="N363" s="52"/>
    </row>
    <row r="364" spans="1:14" ht="16.5" customHeight="1">
      <c r="A364" s="57"/>
      <c r="B364" s="73" t="s">
        <v>70</v>
      </c>
      <c r="C364" s="69"/>
      <c r="D364" s="16">
        <v>0.18</v>
      </c>
      <c r="E364" s="17" t="s">
        <v>308</v>
      </c>
      <c r="F364" s="24">
        <f t="shared" si="449"/>
        <v>172068</v>
      </c>
      <c r="G364" s="24">
        <f t="shared" si="450"/>
        <v>30972.239999999998</v>
      </c>
      <c r="H364" s="29"/>
      <c r="I364" s="87">
        <f t="shared" si="451"/>
        <v>0</v>
      </c>
      <c r="J364" s="29">
        <f>노임!$D$4</f>
        <v>172068</v>
      </c>
      <c r="K364" s="87">
        <f t="shared" si="452"/>
        <v>30972</v>
      </c>
      <c r="L364" s="29"/>
      <c r="M364" s="87">
        <f t="shared" si="453"/>
        <v>0</v>
      </c>
      <c r="N364" s="52"/>
    </row>
    <row r="365" spans="1:14" ht="16.5" customHeight="1">
      <c r="A365" s="57"/>
      <c r="B365" s="73" t="s">
        <v>101</v>
      </c>
      <c r="C365" s="76">
        <v>5</v>
      </c>
      <c r="D365" s="16">
        <v>0.42</v>
      </c>
      <c r="E365" s="17" t="s">
        <v>465</v>
      </c>
      <c r="F365" s="24">
        <f t="shared" si="449"/>
        <v>69255</v>
      </c>
      <c r="G365" s="24">
        <f t="shared" si="450"/>
        <v>29087.1</v>
      </c>
      <c r="H365" s="29"/>
      <c r="I365" s="87">
        <f t="shared" si="451"/>
        <v>0</v>
      </c>
      <c r="J365" s="29"/>
      <c r="K365" s="87">
        <f t="shared" si="452"/>
        <v>0</v>
      </c>
      <c r="L365" s="29">
        <v>69255</v>
      </c>
      <c r="M365" s="87">
        <f t="shared" si="453"/>
        <v>29087</v>
      </c>
      <c r="N365" s="52"/>
    </row>
    <row r="366" spans="1:14" ht="16.5" customHeight="1">
      <c r="A366" s="58"/>
      <c r="B366" s="18" t="s">
        <v>476</v>
      </c>
      <c r="C366" s="19"/>
      <c r="D366" s="20"/>
      <c r="E366" s="20"/>
      <c r="F366" s="25"/>
      <c r="G366" s="25">
        <f>SUM(G362:G365)</f>
        <v>115169.38999999998</v>
      </c>
      <c r="H366" s="30"/>
      <c r="I366" s="88">
        <f>SUM(I362:I365)</f>
        <v>0</v>
      </c>
      <c r="J366" s="30"/>
      <c r="K366" s="88">
        <f>SUM(K362:K365)</f>
        <v>86081</v>
      </c>
      <c r="L366" s="30"/>
      <c r="M366" s="88">
        <f>SUM(M362:M365)</f>
        <v>29087</v>
      </c>
      <c r="N366" s="53"/>
    </row>
    <row r="367" spans="1:14" ht="16.5" customHeight="1">
      <c r="A367" s="59"/>
      <c r="B367" s="70"/>
      <c r="C367" s="70"/>
      <c r="D367" s="71"/>
      <c r="E367" s="71"/>
      <c r="F367" s="26"/>
      <c r="G367" s="26"/>
      <c r="H367" s="31"/>
      <c r="I367" s="89"/>
      <c r="J367" s="31"/>
      <c r="K367" s="89"/>
      <c r="L367" s="31"/>
      <c r="M367" s="89"/>
      <c r="N367" s="54"/>
    </row>
    <row r="368" spans="1:14" ht="16.5" customHeight="1">
      <c r="A368" s="107">
        <f>A361+1</f>
        <v>56</v>
      </c>
      <c r="B368" s="320" t="s">
        <v>500</v>
      </c>
      <c r="C368" s="105">
        <v>50</v>
      </c>
      <c r="D368" s="102">
        <v>1</v>
      </c>
      <c r="E368" s="103" t="s">
        <v>16</v>
      </c>
      <c r="F368" s="22"/>
      <c r="G368" s="22"/>
      <c r="H368" s="83"/>
      <c r="I368" s="83"/>
      <c r="J368" s="83"/>
      <c r="K368" s="83"/>
      <c r="L368" s="83"/>
      <c r="M368" s="83"/>
      <c r="N368" s="55" t="s">
        <v>17</v>
      </c>
    </row>
    <row r="369" spans="1:14" ht="16.5" customHeight="1">
      <c r="A369" s="57"/>
      <c r="B369" s="15" t="s">
        <v>102</v>
      </c>
      <c r="C369" s="323">
        <v>50</v>
      </c>
      <c r="D369" s="16">
        <v>1</v>
      </c>
      <c r="E369" s="17" t="s">
        <v>501</v>
      </c>
      <c r="F369" s="24">
        <f t="shared" ref="F369:F375" si="454">H369+J369+L369</f>
        <v>108708</v>
      </c>
      <c r="G369" s="24">
        <f t="shared" ref="G369:G375" si="455">F369*D369</f>
        <v>108708</v>
      </c>
      <c r="H369" s="29">
        <v>0</v>
      </c>
      <c r="I369" s="87">
        <f t="shared" ref="I369:I375" si="456">TRUNC(H369*$D369,0)</f>
        <v>0</v>
      </c>
      <c r="J369" s="29">
        <v>108297</v>
      </c>
      <c r="K369" s="87">
        <f t="shared" ref="K369:K375" si="457">TRUNC(J369*$D369,0)</f>
        <v>108297</v>
      </c>
      <c r="L369" s="29">
        <v>411</v>
      </c>
      <c r="M369" s="87">
        <f t="shared" ref="M369:M375" si="458">TRUNC(L369*$D369,0)</f>
        <v>411</v>
      </c>
      <c r="N369" s="52">
        <f>A378</f>
        <v>57</v>
      </c>
    </row>
    <row r="370" spans="1:14" ht="16.5" customHeight="1">
      <c r="A370" s="57"/>
      <c r="B370" s="15" t="s">
        <v>103</v>
      </c>
      <c r="C370" s="323">
        <v>50</v>
      </c>
      <c r="D370" s="16">
        <v>1</v>
      </c>
      <c r="E370" s="17" t="s">
        <v>484</v>
      </c>
      <c r="F370" s="24">
        <f t="shared" si="454"/>
        <v>21601</v>
      </c>
      <c r="G370" s="24">
        <f t="shared" si="455"/>
        <v>21601</v>
      </c>
      <c r="H370" s="29">
        <v>147</v>
      </c>
      <c r="I370" s="87">
        <f t="shared" si="456"/>
        <v>147</v>
      </c>
      <c r="J370" s="29">
        <v>19777</v>
      </c>
      <c r="K370" s="87">
        <f t="shared" si="457"/>
        <v>19777</v>
      </c>
      <c r="L370" s="29">
        <v>1677</v>
      </c>
      <c r="M370" s="87">
        <f t="shared" si="458"/>
        <v>1677</v>
      </c>
      <c r="N370" s="52">
        <f>A386</f>
        <v>58</v>
      </c>
    </row>
    <row r="371" spans="1:14" ht="16.5" customHeight="1">
      <c r="A371" s="57"/>
      <c r="B371" s="15" t="s">
        <v>104</v>
      </c>
      <c r="C371" s="323">
        <v>50</v>
      </c>
      <c r="D371" s="16">
        <v>1</v>
      </c>
      <c r="E371" s="17" t="s">
        <v>461</v>
      </c>
      <c r="F371" s="24">
        <f t="shared" si="454"/>
        <v>62869</v>
      </c>
      <c r="G371" s="24">
        <f t="shared" si="455"/>
        <v>62869</v>
      </c>
      <c r="H371" s="29">
        <v>0</v>
      </c>
      <c r="I371" s="87">
        <f t="shared" si="456"/>
        <v>0</v>
      </c>
      <c r="J371" s="29">
        <v>58051</v>
      </c>
      <c r="K371" s="87">
        <f t="shared" si="457"/>
        <v>58051</v>
      </c>
      <c r="L371" s="29">
        <v>4818</v>
      </c>
      <c r="M371" s="87">
        <f t="shared" si="458"/>
        <v>4818</v>
      </c>
      <c r="N371" s="52">
        <f>A393</f>
        <v>59</v>
      </c>
    </row>
    <row r="372" spans="1:14" ht="16.5" customHeight="1">
      <c r="A372" s="57"/>
      <c r="B372" s="73" t="s">
        <v>105</v>
      </c>
      <c r="C372" s="323">
        <v>50</v>
      </c>
      <c r="D372" s="16">
        <v>1</v>
      </c>
      <c r="E372" s="17" t="s">
        <v>461</v>
      </c>
      <c r="F372" s="24">
        <f t="shared" si="454"/>
        <v>150000</v>
      </c>
      <c r="G372" s="24">
        <f t="shared" si="455"/>
        <v>150000</v>
      </c>
      <c r="H372" s="29">
        <v>150000</v>
      </c>
      <c r="I372" s="87">
        <f t="shared" si="456"/>
        <v>150000</v>
      </c>
      <c r="J372" s="29"/>
      <c r="K372" s="87">
        <f t="shared" si="457"/>
        <v>0</v>
      </c>
      <c r="L372" s="29"/>
      <c r="M372" s="87">
        <f t="shared" si="458"/>
        <v>0</v>
      </c>
      <c r="N372" s="52"/>
    </row>
    <row r="373" spans="1:14" ht="16.5" customHeight="1">
      <c r="A373" s="57"/>
      <c r="B373" s="73" t="s">
        <v>106</v>
      </c>
      <c r="C373" s="323">
        <v>50</v>
      </c>
      <c r="D373" s="16">
        <v>1</v>
      </c>
      <c r="E373" s="17" t="s">
        <v>461</v>
      </c>
      <c r="F373" s="24">
        <f t="shared" si="454"/>
        <v>211000</v>
      </c>
      <c r="G373" s="24">
        <f t="shared" si="455"/>
        <v>211000</v>
      </c>
      <c r="H373" s="29">
        <v>211000</v>
      </c>
      <c r="I373" s="87">
        <f t="shared" si="456"/>
        <v>211000</v>
      </c>
      <c r="J373" s="29"/>
      <c r="K373" s="87">
        <f t="shared" si="457"/>
        <v>0</v>
      </c>
      <c r="L373" s="29"/>
      <c r="M373" s="87">
        <f t="shared" si="458"/>
        <v>0</v>
      </c>
      <c r="N373" s="52"/>
    </row>
    <row r="374" spans="1:14" ht="16.5" customHeight="1">
      <c r="A374" s="57"/>
      <c r="B374" s="73" t="s">
        <v>107</v>
      </c>
      <c r="C374" s="323">
        <v>50</v>
      </c>
      <c r="D374" s="16">
        <v>1</v>
      </c>
      <c r="E374" s="17" t="s">
        <v>273</v>
      </c>
      <c r="F374" s="24">
        <f t="shared" si="454"/>
        <v>50000</v>
      </c>
      <c r="G374" s="24">
        <f t="shared" si="455"/>
        <v>50000</v>
      </c>
      <c r="H374" s="29">
        <v>50000</v>
      </c>
      <c r="I374" s="87">
        <f t="shared" si="456"/>
        <v>50000</v>
      </c>
      <c r="J374" s="29"/>
      <c r="K374" s="87">
        <f t="shared" si="457"/>
        <v>0</v>
      </c>
      <c r="L374" s="29"/>
      <c r="M374" s="87">
        <f t="shared" si="458"/>
        <v>0</v>
      </c>
      <c r="N374" s="52"/>
    </row>
    <row r="375" spans="1:14" ht="16.5" customHeight="1">
      <c r="A375" s="57"/>
      <c r="B375" s="73" t="s">
        <v>108</v>
      </c>
      <c r="C375" s="323">
        <v>50</v>
      </c>
      <c r="D375" s="16">
        <v>1</v>
      </c>
      <c r="E375" s="17" t="s">
        <v>461</v>
      </c>
      <c r="F375" s="24">
        <f t="shared" si="454"/>
        <v>30000</v>
      </c>
      <c r="G375" s="24">
        <f t="shared" si="455"/>
        <v>30000</v>
      </c>
      <c r="H375" s="29">
        <v>30000</v>
      </c>
      <c r="I375" s="87">
        <f t="shared" si="456"/>
        <v>30000</v>
      </c>
      <c r="J375" s="29"/>
      <c r="K375" s="87">
        <f t="shared" si="457"/>
        <v>0</v>
      </c>
      <c r="L375" s="29"/>
      <c r="M375" s="87">
        <f t="shared" si="458"/>
        <v>0</v>
      </c>
      <c r="N375" s="52"/>
    </row>
    <row r="376" spans="1:14" ht="16.5" customHeight="1">
      <c r="A376" s="58"/>
      <c r="B376" s="18" t="s">
        <v>476</v>
      </c>
      <c r="C376" s="19"/>
      <c r="D376" s="20"/>
      <c r="E376" s="20"/>
      <c r="F376" s="25"/>
      <c r="G376" s="25">
        <f>SUM(G369:G375)</f>
        <v>634178</v>
      </c>
      <c r="H376" s="30"/>
      <c r="I376" s="88">
        <f>SUM(I369:I375)</f>
        <v>441147</v>
      </c>
      <c r="J376" s="30"/>
      <c r="K376" s="88">
        <f>SUM(K369:K375)</f>
        <v>186125</v>
      </c>
      <c r="L376" s="30"/>
      <c r="M376" s="88">
        <f>SUM(M369:M375)</f>
        <v>6906</v>
      </c>
      <c r="N376" s="53"/>
    </row>
    <row r="377" spans="1:14" ht="16.5" customHeight="1">
      <c r="A377" s="59"/>
      <c r="B377" s="70"/>
      <c r="C377" s="70"/>
      <c r="D377" s="71"/>
      <c r="E377" s="71"/>
      <c r="F377" s="26"/>
      <c r="G377" s="26"/>
      <c r="H377" s="31"/>
      <c r="I377" s="89"/>
      <c r="J377" s="31"/>
      <c r="K377" s="89"/>
      <c r="L377" s="31"/>
      <c r="M377" s="89"/>
      <c r="N377" s="54"/>
    </row>
    <row r="378" spans="1:14" ht="16.5" customHeight="1">
      <c r="A378" s="107">
        <f>A368+1</f>
        <v>57</v>
      </c>
      <c r="B378" s="320" t="s">
        <v>502</v>
      </c>
      <c r="C378" s="105">
        <v>50</v>
      </c>
      <c r="D378" s="102">
        <v>1</v>
      </c>
      <c r="E378" s="103" t="s">
        <v>16</v>
      </c>
      <c r="F378" s="22"/>
      <c r="G378" s="22"/>
      <c r="H378" s="83"/>
      <c r="I378" s="83"/>
      <c r="J378" s="83"/>
      <c r="K378" s="83"/>
      <c r="L378" s="83"/>
      <c r="M378" s="83"/>
      <c r="N378" s="55" t="s">
        <v>17</v>
      </c>
    </row>
    <row r="379" spans="1:14" ht="16.5" customHeight="1">
      <c r="A379" s="57"/>
      <c r="B379" s="73" t="s">
        <v>97</v>
      </c>
      <c r="C379" s="69"/>
      <c r="D379" s="16">
        <v>0.09</v>
      </c>
      <c r="E379" s="17" t="s">
        <v>464</v>
      </c>
      <c r="F379" s="24">
        <f t="shared" ref="F379:F383" si="459">H379+J379+L379</f>
        <v>173995</v>
      </c>
      <c r="G379" s="24">
        <f t="shared" ref="G379:G383" si="460">F379*D379</f>
        <v>15659.55</v>
      </c>
      <c r="H379" s="29"/>
      <c r="I379" s="87">
        <f t="shared" ref="I379:I383" si="461">TRUNC(H379*$D379,0)</f>
        <v>0</v>
      </c>
      <c r="J379" s="29">
        <v>173995</v>
      </c>
      <c r="K379" s="87">
        <f t="shared" ref="K379:K383" si="462">TRUNC(J379*$D379,0)</f>
        <v>15659</v>
      </c>
      <c r="L379" s="29"/>
      <c r="M379" s="87">
        <f t="shared" ref="M379:M383" si="463">TRUNC(L379*$D379,0)</f>
        <v>0</v>
      </c>
      <c r="N379" s="52"/>
    </row>
    <row r="380" spans="1:14" ht="16.5" customHeight="1">
      <c r="A380" s="57"/>
      <c r="B380" s="73" t="s">
        <v>77</v>
      </c>
      <c r="C380" s="69"/>
      <c r="D380" s="16">
        <v>0.13</v>
      </c>
      <c r="E380" s="17" t="s">
        <v>469</v>
      </c>
      <c r="F380" s="24">
        <f t="shared" si="459"/>
        <v>262580</v>
      </c>
      <c r="G380" s="24">
        <f t="shared" si="460"/>
        <v>34135.4</v>
      </c>
      <c r="H380" s="29"/>
      <c r="I380" s="87">
        <f t="shared" si="461"/>
        <v>0</v>
      </c>
      <c r="J380" s="29">
        <v>262580</v>
      </c>
      <c r="K380" s="87">
        <f t="shared" si="462"/>
        <v>34135</v>
      </c>
      <c r="L380" s="29"/>
      <c r="M380" s="87">
        <f t="shared" si="463"/>
        <v>0</v>
      </c>
      <c r="N380" s="52"/>
    </row>
    <row r="381" spans="1:14" ht="16.5" customHeight="1">
      <c r="A381" s="57"/>
      <c r="B381" s="73" t="s">
        <v>70</v>
      </c>
      <c r="C381" s="69"/>
      <c r="D381" s="16">
        <v>0.34</v>
      </c>
      <c r="E381" s="17" t="s">
        <v>469</v>
      </c>
      <c r="F381" s="24">
        <f t="shared" si="459"/>
        <v>172068</v>
      </c>
      <c r="G381" s="24">
        <f t="shared" si="460"/>
        <v>58503.12</v>
      </c>
      <c r="H381" s="29"/>
      <c r="I381" s="87">
        <f t="shared" si="461"/>
        <v>0</v>
      </c>
      <c r="J381" s="29">
        <f>노임!$D$4</f>
        <v>172068</v>
      </c>
      <c r="K381" s="87">
        <f t="shared" si="462"/>
        <v>58503</v>
      </c>
      <c r="L381" s="29"/>
      <c r="M381" s="87">
        <f t="shared" si="463"/>
        <v>0</v>
      </c>
      <c r="N381" s="52"/>
    </row>
    <row r="382" spans="1:14" ht="16.5" customHeight="1">
      <c r="A382" s="57"/>
      <c r="B382" s="73" t="s">
        <v>109</v>
      </c>
      <c r="C382" s="76"/>
      <c r="D382" s="16">
        <v>0.69</v>
      </c>
      <c r="E382" s="17" t="s">
        <v>321</v>
      </c>
      <c r="F382" s="24">
        <f t="shared" si="459"/>
        <v>597</v>
      </c>
      <c r="G382" s="24">
        <f t="shared" si="460"/>
        <v>411.92999999999995</v>
      </c>
      <c r="H382" s="29"/>
      <c r="I382" s="87">
        <f t="shared" si="461"/>
        <v>0</v>
      </c>
      <c r="J382" s="29"/>
      <c r="K382" s="87">
        <f t="shared" si="462"/>
        <v>0</v>
      </c>
      <c r="L382" s="29">
        <v>597</v>
      </c>
      <c r="M382" s="87">
        <f t="shared" si="463"/>
        <v>411</v>
      </c>
      <c r="N382" s="52"/>
    </row>
    <row r="383" spans="1:14" ht="16.5" customHeight="1">
      <c r="A383" s="57"/>
      <c r="B383" s="73" t="s">
        <v>101</v>
      </c>
      <c r="C383" s="76">
        <v>5</v>
      </c>
      <c r="D383" s="16">
        <v>0</v>
      </c>
      <c r="E383" s="17" t="s">
        <v>321</v>
      </c>
      <c r="F383" s="24">
        <f t="shared" si="459"/>
        <v>69255</v>
      </c>
      <c r="G383" s="24">
        <f t="shared" si="460"/>
        <v>0</v>
      </c>
      <c r="H383" s="29"/>
      <c r="I383" s="87">
        <f t="shared" si="461"/>
        <v>0</v>
      </c>
      <c r="J383" s="29"/>
      <c r="K383" s="87">
        <f t="shared" si="462"/>
        <v>0</v>
      </c>
      <c r="L383" s="29">
        <v>69255</v>
      </c>
      <c r="M383" s="87">
        <f t="shared" si="463"/>
        <v>0</v>
      </c>
      <c r="N383" s="52"/>
    </row>
    <row r="384" spans="1:14" ht="16.5" customHeight="1">
      <c r="A384" s="58"/>
      <c r="B384" s="18" t="s">
        <v>476</v>
      </c>
      <c r="C384" s="19"/>
      <c r="D384" s="20"/>
      <c r="E384" s="20"/>
      <c r="F384" s="25"/>
      <c r="G384" s="25">
        <f>SUM(G379:G383)</f>
        <v>108710</v>
      </c>
      <c r="H384" s="30"/>
      <c r="I384" s="88">
        <f>SUM(I379:I383)</f>
        <v>0</v>
      </c>
      <c r="J384" s="30"/>
      <c r="K384" s="88">
        <f>SUM(K379:K383)</f>
        <v>108297</v>
      </c>
      <c r="L384" s="30"/>
      <c r="M384" s="88">
        <f>SUM(M379:M383)</f>
        <v>411</v>
      </c>
      <c r="N384" s="53"/>
    </row>
    <row r="385" spans="1:14" ht="16.5" customHeight="1">
      <c r="A385" s="59"/>
      <c r="B385" s="70"/>
      <c r="C385" s="70"/>
      <c r="D385" s="71"/>
      <c r="E385" s="71"/>
      <c r="F385" s="26"/>
      <c r="G385" s="26"/>
      <c r="H385" s="31"/>
      <c r="I385" s="89"/>
      <c r="J385" s="31"/>
      <c r="K385" s="89"/>
      <c r="L385" s="31"/>
      <c r="M385" s="89"/>
      <c r="N385" s="54"/>
    </row>
    <row r="386" spans="1:14" ht="16.5" customHeight="1">
      <c r="A386" s="107">
        <f>A378+1</f>
        <v>58</v>
      </c>
      <c r="B386" s="320" t="s">
        <v>503</v>
      </c>
      <c r="C386" s="105">
        <v>50</v>
      </c>
      <c r="D386" s="102">
        <v>1</v>
      </c>
      <c r="E386" s="103" t="s">
        <v>16</v>
      </c>
      <c r="F386" s="22"/>
      <c r="G386" s="22"/>
      <c r="H386" s="83"/>
      <c r="I386" s="83"/>
      <c r="J386" s="83"/>
      <c r="K386" s="83"/>
      <c r="L386" s="83"/>
      <c r="M386" s="83"/>
      <c r="N386" s="55" t="s">
        <v>17</v>
      </c>
    </row>
    <row r="387" spans="1:14" ht="16.5" customHeight="1">
      <c r="A387" s="57"/>
      <c r="B387" s="73" t="s">
        <v>78</v>
      </c>
      <c r="C387" s="69"/>
      <c r="D387" s="16">
        <v>7.0000000000000007E-2</v>
      </c>
      <c r="E387" s="17" t="s">
        <v>308</v>
      </c>
      <c r="F387" s="24">
        <f t="shared" ref="F387:F390" si="464">H387+J387+L387</f>
        <v>282536</v>
      </c>
      <c r="G387" s="24">
        <f t="shared" ref="G387:G390" si="465">F387*D387</f>
        <v>19777.52</v>
      </c>
      <c r="H387" s="29"/>
      <c r="I387" s="87">
        <f t="shared" ref="I387:I390" si="466">TRUNC(H387*$D387,0)</f>
        <v>0</v>
      </c>
      <c r="J387" s="29">
        <v>282536</v>
      </c>
      <c r="K387" s="87">
        <f t="shared" ref="K387:K390" si="467">TRUNC(J387*$D387,0)</f>
        <v>19777</v>
      </c>
      <c r="L387" s="29"/>
      <c r="M387" s="87">
        <f t="shared" ref="M387:M390" si="468">TRUNC(L387*$D387,0)</f>
        <v>0</v>
      </c>
      <c r="N387" s="52"/>
    </row>
    <row r="388" spans="1:14" ht="16.5" customHeight="1">
      <c r="A388" s="57"/>
      <c r="B388" s="73" t="s">
        <v>79</v>
      </c>
      <c r="C388" s="69"/>
      <c r="D388" s="16">
        <v>0.03</v>
      </c>
      <c r="E388" s="17" t="s">
        <v>465</v>
      </c>
      <c r="F388" s="24">
        <f t="shared" si="464"/>
        <v>55756</v>
      </c>
      <c r="G388" s="24">
        <f t="shared" si="465"/>
        <v>1672.6799999999998</v>
      </c>
      <c r="H388" s="29"/>
      <c r="I388" s="87">
        <f t="shared" si="466"/>
        <v>0</v>
      </c>
      <c r="J388" s="29"/>
      <c r="K388" s="87">
        <f t="shared" si="467"/>
        <v>0</v>
      </c>
      <c r="L388" s="29">
        <v>55756</v>
      </c>
      <c r="M388" s="87">
        <f t="shared" si="468"/>
        <v>1672</v>
      </c>
      <c r="N388" s="52"/>
    </row>
    <row r="389" spans="1:14" ht="16.5" customHeight="1">
      <c r="A389" s="57"/>
      <c r="B389" s="73" t="s">
        <v>80</v>
      </c>
      <c r="C389" s="76"/>
      <c r="D389" s="16">
        <v>0.06</v>
      </c>
      <c r="E389" s="17" t="s">
        <v>465</v>
      </c>
      <c r="F389" s="24">
        <f t="shared" si="464"/>
        <v>92</v>
      </c>
      <c r="G389" s="24">
        <f t="shared" si="465"/>
        <v>5.52</v>
      </c>
      <c r="H389" s="29"/>
      <c r="I389" s="87">
        <f t="shared" si="466"/>
        <v>0</v>
      </c>
      <c r="J389" s="29"/>
      <c r="K389" s="87">
        <f t="shared" si="467"/>
        <v>0</v>
      </c>
      <c r="L389" s="29">
        <v>92</v>
      </c>
      <c r="M389" s="87">
        <f t="shared" si="468"/>
        <v>5</v>
      </c>
      <c r="N389" s="52"/>
    </row>
    <row r="390" spans="1:14" ht="16.5" customHeight="1">
      <c r="A390" s="57"/>
      <c r="B390" s="73" t="s">
        <v>81</v>
      </c>
      <c r="C390" s="76"/>
      <c r="D390" s="16">
        <v>0.03</v>
      </c>
      <c r="E390" s="17" t="s">
        <v>467</v>
      </c>
      <c r="F390" s="24">
        <f t="shared" si="464"/>
        <v>4900</v>
      </c>
      <c r="G390" s="24">
        <f t="shared" si="465"/>
        <v>147</v>
      </c>
      <c r="H390" s="29">
        <v>4900</v>
      </c>
      <c r="I390" s="87">
        <f t="shared" si="466"/>
        <v>147</v>
      </c>
      <c r="J390" s="29"/>
      <c r="K390" s="87">
        <f t="shared" si="467"/>
        <v>0</v>
      </c>
      <c r="L390" s="29"/>
      <c r="M390" s="87">
        <f t="shared" si="468"/>
        <v>0</v>
      </c>
      <c r="N390" s="52"/>
    </row>
    <row r="391" spans="1:14" ht="16.5" customHeight="1">
      <c r="A391" s="58"/>
      <c r="B391" s="18" t="s">
        <v>476</v>
      </c>
      <c r="C391" s="19"/>
      <c r="D391" s="20"/>
      <c r="E391" s="20"/>
      <c r="F391" s="25"/>
      <c r="G391" s="25">
        <f>SUM(G387:G390)</f>
        <v>21602.720000000001</v>
      </c>
      <c r="H391" s="30"/>
      <c r="I391" s="88">
        <f>SUM(I387:I390)</f>
        <v>147</v>
      </c>
      <c r="J391" s="30"/>
      <c r="K391" s="88">
        <f>SUM(K387:K390)</f>
        <v>19777</v>
      </c>
      <c r="L391" s="30"/>
      <c r="M391" s="88">
        <f>SUM(M387:M390)</f>
        <v>1677</v>
      </c>
      <c r="N391" s="53"/>
    </row>
    <row r="392" spans="1:14" ht="16.5" customHeight="1">
      <c r="A392" s="59"/>
      <c r="B392" s="70"/>
      <c r="C392" s="70"/>
      <c r="D392" s="71"/>
      <c r="E392" s="71"/>
      <c r="F392" s="26"/>
      <c r="G392" s="26"/>
      <c r="H392" s="31"/>
      <c r="I392" s="89"/>
      <c r="J392" s="31"/>
      <c r="K392" s="89"/>
      <c r="L392" s="31"/>
      <c r="M392" s="89"/>
      <c r="N392" s="54"/>
    </row>
    <row r="393" spans="1:14" ht="16.5" customHeight="1">
      <c r="A393" s="107">
        <f>A386+1</f>
        <v>59</v>
      </c>
      <c r="B393" s="320" t="s">
        <v>504</v>
      </c>
      <c r="C393" s="105">
        <v>50</v>
      </c>
      <c r="D393" s="102">
        <v>1</v>
      </c>
      <c r="E393" s="103" t="s">
        <v>16</v>
      </c>
      <c r="F393" s="22"/>
      <c r="G393" s="22"/>
      <c r="H393" s="83"/>
      <c r="I393" s="83"/>
      <c r="J393" s="83"/>
      <c r="K393" s="83"/>
      <c r="L393" s="83"/>
      <c r="M393" s="83"/>
      <c r="N393" s="55" t="s">
        <v>17</v>
      </c>
    </row>
    <row r="394" spans="1:14" ht="16.5" customHeight="1">
      <c r="A394" s="57"/>
      <c r="B394" s="73" t="s">
        <v>97</v>
      </c>
      <c r="C394" s="69"/>
      <c r="D394" s="16">
        <v>0.05</v>
      </c>
      <c r="E394" s="17" t="s">
        <v>469</v>
      </c>
      <c r="F394" s="24">
        <f t="shared" ref="F394:F397" si="469">H394+J394+L394</f>
        <v>173995</v>
      </c>
      <c r="G394" s="24">
        <f t="shared" ref="G394:G397" si="470">F394*D394</f>
        <v>8699.75</v>
      </c>
      <c r="H394" s="29"/>
      <c r="I394" s="87">
        <f t="shared" ref="I394:I397" si="471">TRUNC(H394*$D394,0)</f>
        <v>0</v>
      </c>
      <c r="J394" s="29">
        <v>173995</v>
      </c>
      <c r="K394" s="87">
        <f t="shared" ref="K394:K397" si="472">TRUNC(J394*$D394,0)</f>
        <v>8699</v>
      </c>
      <c r="L394" s="29"/>
      <c r="M394" s="87">
        <f t="shared" ref="M394:M397" si="473">TRUNC(L394*$D394,0)</f>
        <v>0</v>
      </c>
      <c r="N394" s="52"/>
    </row>
    <row r="395" spans="1:14" ht="16.5" customHeight="1">
      <c r="A395" s="57"/>
      <c r="B395" s="73" t="s">
        <v>77</v>
      </c>
      <c r="C395" s="69"/>
      <c r="D395" s="16">
        <v>7.0000000000000007E-2</v>
      </c>
      <c r="E395" s="17" t="s">
        <v>469</v>
      </c>
      <c r="F395" s="24">
        <f t="shared" si="469"/>
        <v>262580</v>
      </c>
      <c r="G395" s="24">
        <f t="shared" si="470"/>
        <v>18380.600000000002</v>
      </c>
      <c r="H395" s="29"/>
      <c r="I395" s="87">
        <f t="shared" si="471"/>
        <v>0</v>
      </c>
      <c r="J395" s="29">
        <v>262580</v>
      </c>
      <c r="K395" s="87">
        <f t="shared" si="472"/>
        <v>18380</v>
      </c>
      <c r="L395" s="29"/>
      <c r="M395" s="87">
        <f t="shared" si="473"/>
        <v>0</v>
      </c>
      <c r="N395" s="52"/>
    </row>
    <row r="396" spans="1:14" ht="16.5" customHeight="1">
      <c r="A396" s="57"/>
      <c r="B396" s="73" t="s">
        <v>70</v>
      </c>
      <c r="C396" s="69"/>
      <c r="D396" s="16">
        <v>0.18</v>
      </c>
      <c r="E396" s="17" t="s">
        <v>469</v>
      </c>
      <c r="F396" s="24">
        <f t="shared" si="469"/>
        <v>172068</v>
      </c>
      <c r="G396" s="24">
        <f t="shared" si="470"/>
        <v>30972.239999999998</v>
      </c>
      <c r="H396" s="29"/>
      <c r="I396" s="87">
        <f t="shared" si="471"/>
        <v>0</v>
      </c>
      <c r="J396" s="29">
        <f>노임!$D$4</f>
        <v>172068</v>
      </c>
      <c r="K396" s="87">
        <f t="shared" si="472"/>
        <v>30972</v>
      </c>
      <c r="L396" s="29"/>
      <c r="M396" s="87">
        <f t="shared" si="473"/>
        <v>0</v>
      </c>
      <c r="N396" s="52"/>
    </row>
    <row r="397" spans="1:14" ht="16.5" customHeight="1">
      <c r="A397" s="57"/>
      <c r="B397" s="73" t="s">
        <v>110</v>
      </c>
      <c r="C397" s="323">
        <v>50</v>
      </c>
      <c r="D397" s="16">
        <v>0.35</v>
      </c>
      <c r="E397" s="17" t="s">
        <v>485</v>
      </c>
      <c r="F397" s="24">
        <f t="shared" si="469"/>
        <v>13768</v>
      </c>
      <c r="G397" s="24">
        <f t="shared" si="470"/>
        <v>4818.7999999999993</v>
      </c>
      <c r="H397" s="29"/>
      <c r="I397" s="87">
        <f t="shared" si="471"/>
        <v>0</v>
      </c>
      <c r="J397" s="29"/>
      <c r="K397" s="87">
        <f t="shared" si="472"/>
        <v>0</v>
      </c>
      <c r="L397" s="29">
        <v>13768</v>
      </c>
      <c r="M397" s="87">
        <f t="shared" si="473"/>
        <v>4818</v>
      </c>
      <c r="N397" s="52"/>
    </row>
    <row r="398" spans="1:14" ht="16.5" customHeight="1">
      <c r="A398" s="58"/>
      <c r="B398" s="18" t="s">
        <v>476</v>
      </c>
      <c r="C398" s="19"/>
      <c r="D398" s="20"/>
      <c r="E398" s="20"/>
      <c r="F398" s="25"/>
      <c r="G398" s="25">
        <f>SUM(G394:G397)</f>
        <v>62871.39</v>
      </c>
      <c r="H398" s="30"/>
      <c r="I398" s="88">
        <f>SUM(I394:I397)</f>
        <v>0</v>
      </c>
      <c r="J398" s="30"/>
      <c r="K398" s="88">
        <f>SUM(K394:K397)</f>
        <v>58051</v>
      </c>
      <c r="L398" s="30"/>
      <c r="M398" s="88">
        <f>SUM(M394:M397)</f>
        <v>4818</v>
      </c>
      <c r="N398" s="53"/>
    </row>
    <row r="399" spans="1:14" ht="16.5" customHeight="1">
      <c r="A399" s="59"/>
      <c r="B399" s="70"/>
      <c r="C399" s="70"/>
      <c r="D399" s="71"/>
      <c r="E399" s="71"/>
      <c r="F399" s="26"/>
      <c r="G399" s="26"/>
      <c r="H399" s="31"/>
      <c r="I399" s="89"/>
      <c r="J399" s="31"/>
      <c r="K399" s="89"/>
      <c r="L399" s="31"/>
      <c r="M399" s="89"/>
      <c r="N399" s="54"/>
    </row>
    <row r="400" spans="1:14" ht="16.5" customHeight="1">
      <c r="A400" s="107">
        <f>A393+1</f>
        <v>60</v>
      </c>
      <c r="B400" s="320" t="s">
        <v>505</v>
      </c>
      <c r="C400" s="101">
        <v>900</v>
      </c>
      <c r="D400" s="102">
        <v>1</v>
      </c>
      <c r="E400" s="103" t="s">
        <v>16</v>
      </c>
      <c r="F400" s="22"/>
      <c r="G400" s="22"/>
      <c r="H400" s="83"/>
      <c r="I400" s="83"/>
      <c r="J400" s="83"/>
      <c r="K400" s="83"/>
      <c r="L400" s="83"/>
      <c r="M400" s="83"/>
      <c r="N400" s="55" t="s">
        <v>17</v>
      </c>
    </row>
    <row r="401" spans="1:14" ht="16.5" customHeight="1">
      <c r="A401" s="57"/>
      <c r="B401" s="15" t="s">
        <v>111</v>
      </c>
      <c r="C401" s="322">
        <v>900</v>
      </c>
      <c r="D401" s="16">
        <v>1</v>
      </c>
      <c r="E401" s="17" t="s">
        <v>484</v>
      </c>
      <c r="F401" s="24">
        <f t="shared" ref="F401:F407" si="474">H401+J401+L401</f>
        <v>2139808</v>
      </c>
      <c r="G401" s="24">
        <f t="shared" ref="G401:G407" si="475">F401*D401</f>
        <v>2139808</v>
      </c>
      <c r="H401" s="29">
        <v>0</v>
      </c>
      <c r="I401" s="87">
        <f t="shared" ref="I401:I407" si="476">TRUNC(H401*$D401,0)</f>
        <v>0</v>
      </c>
      <c r="J401" s="29">
        <v>1506042</v>
      </c>
      <c r="K401" s="87">
        <f t="shared" ref="K401:K407" si="477">TRUNC(J401*$D401,0)</f>
        <v>1506042</v>
      </c>
      <c r="L401" s="29">
        <v>633766</v>
      </c>
      <c r="M401" s="87">
        <f t="shared" ref="M401:M407" si="478">TRUNC(L401*$D401,0)</f>
        <v>633766</v>
      </c>
      <c r="N401" s="52">
        <f>A410</f>
        <v>61</v>
      </c>
    </row>
    <row r="402" spans="1:14" ht="16.5" customHeight="1">
      <c r="A402" s="57"/>
      <c r="B402" s="15" t="s">
        <v>506</v>
      </c>
      <c r="C402" s="322">
        <v>900</v>
      </c>
      <c r="D402" s="16">
        <v>40.730000000000004</v>
      </c>
      <c r="E402" s="17" t="s">
        <v>465</v>
      </c>
      <c r="F402" s="24">
        <f t="shared" si="474"/>
        <v>49548</v>
      </c>
      <c r="G402" s="24">
        <f t="shared" si="475"/>
        <v>2018090.0400000003</v>
      </c>
      <c r="H402" s="29"/>
      <c r="I402" s="87">
        <f t="shared" si="476"/>
        <v>0</v>
      </c>
      <c r="J402" s="29"/>
      <c r="K402" s="87">
        <f t="shared" si="477"/>
        <v>0</v>
      </c>
      <c r="L402" s="29">
        <v>49548</v>
      </c>
      <c r="M402" s="87">
        <f t="shared" si="478"/>
        <v>2018090</v>
      </c>
      <c r="N402" s="52"/>
    </row>
    <row r="403" spans="1:14" ht="16.5" customHeight="1">
      <c r="A403" s="57"/>
      <c r="B403" s="15" t="s">
        <v>112</v>
      </c>
      <c r="C403" s="322">
        <v>900</v>
      </c>
      <c r="D403" s="16">
        <v>3.33</v>
      </c>
      <c r="E403" s="17" t="s">
        <v>321</v>
      </c>
      <c r="F403" s="24">
        <f t="shared" si="474"/>
        <v>19725</v>
      </c>
      <c r="G403" s="24">
        <f t="shared" si="475"/>
        <v>65684.25</v>
      </c>
      <c r="H403" s="29">
        <v>19725</v>
      </c>
      <c r="I403" s="87">
        <f t="shared" si="476"/>
        <v>65684</v>
      </c>
      <c r="J403" s="29">
        <v>0</v>
      </c>
      <c r="K403" s="87">
        <f t="shared" si="477"/>
        <v>0</v>
      </c>
      <c r="L403" s="29">
        <v>0</v>
      </c>
      <c r="M403" s="87">
        <f t="shared" si="478"/>
        <v>0</v>
      </c>
      <c r="N403" s="52">
        <f>A417</f>
        <v>62</v>
      </c>
    </row>
    <row r="404" spans="1:14" ht="16.5" customHeight="1">
      <c r="A404" s="57"/>
      <c r="B404" s="15" t="s">
        <v>113</v>
      </c>
      <c r="C404" s="322">
        <v>900</v>
      </c>
      <c r="D404" s="16">
        <v>17.100000000000001</v>
      </c>
      <c r="E404" s="17" t="s">
        <v>485</v>
      </c>
      <c r="F404" s="24">
        <f t="shared" si="474"/>
        <v>43498</v>
      </c>
      <c r="G404" s="24">
        <f t="shared" si="475"/>
        <v>743815.8</v>
      </c>
      <c r="H404" s="29">
        <v>0</v>
      </c>
      <c r="I404" s="87">
        <f t="shared" si="476"/>
        <v>0</v>
      </c>
      <c r="J404" s="29">
        <v>43498</v>
      </c>
      <c r="K404" s="87">
        <f t="shared" si="477"/>
        <v>743815</v>
      </c>
      <c r="L404" s="29">
        <v>0</v>
      </c>
      <c r="M404" s="87">
        <f t="shared" si="478"/>
        <v>0</v>
      </c>
      <c r="N404" s="52">
        <f>A422</f>
        <v>63</v>
      </c>
    </row>
    <row r="405" spans="1:14" ht="16.5" customHeight="1">
      <c r="A405" s="57"/>
      <c r="B405" s="15" t="s">
        <v>114</v>
      </c>
      <c r="C405" s="322">
        <v>900</v>
      </c>
      <c r="D405" s="16">
        <v>1</v>
      </c>
      <c r="E405" s="17" t="s">
        <v>454</v>
      </c>
      <c r="F405" s="24">
        <f t="shared" si="474"/>
        <v>856452</v>
      </c>
      <c r="G405" s="24">
        <f t="shared" si="475"/>
        <v>856452</v>
      </c>
      <c r="H405" s="29">
        <v>0</v>
      </c>
      <c r="I405" s="87">
        <f t="shared" si="476"/>
        <v>0</v>
      </c>
      <c r="J405" s="29">
        <v>602946</v>
      </c>
      <c r="K405" s="87">
        <f t="shared" si="477"/>
        <v>602946</v>
      </c>
      <c r="L405" s="29">
        <v>253506</v>
      </c>
      <c r="M405" s="87">
        <f t="shared" si="478"/>
        <v>253506</v>
      </c>
      <c r="N405" s="52">
        <f>A426</f>
        <v>64</v>
      </c>
    </row>
    <row r="406" spans="1:14" ht="16.5" customHeight="1">
      <c r="A406" s="57"/>
      <c r="B406" s="73" t="s">
        <v>115</v>
      </c>
      <c r="C406" s="322">
        <v>900</v>
      </c>
      <c r="D406" s="16">
        <v>1</v>
      </c>
      <c r="E406" s="17" t="s">
        <v>273</v>
      </c>
      <c r="F406" s="24">
        <f t="shared" si="474"/>
        <v>5650000</v>
      </c>
      <c r="G406" s="24">
        <f t="shared" si="475"/>
        <v>5650000</v>
      </c>
      <c r="H406" s="29">
        <v>5650000</v>
      </c>
      <c r="I406" s="87">
        <f t="shared" si="476"/>
        <v>5650000</v>
      </c>
      <c r="J406" s="29"/>
      <c r="K406" s="87">
        <f t="shared" si="477"/>
        <v>0</v>
      </c>
      <c r="L406" s="29"/>
      <c r="M406" s="87">
        <f t="shared" si="478"/>
        <v>0</v>
      </c>
      <c r="N406" s="52"/>
    </row>
    <row r="407" spans="1:14" ht="16.5" customHeight="1">
      <c r="A407" s="57"/>
      <c r="B407" s="73" t="s">
        <v>96</v>
      </c>
      <c r="C407" s="322">
        <v>900</v>
      </c>
      <c r="D407" s="16">
        <v>1</v>
      </c>
      <c r="E407" s="17" t="s">
        <v>461</v>
      </c>
      <c r="F407" s="24">
        <f t="shared" si="474"/>
        <v>136480</v>
      </c>
      <c r="G407" s="24">
        <f t="shared" si="475"/>
        <v>136480</v>
      </c>
      <c r="H407" s="29">
        <v>136480</v>
      </c>
      <c r="I407" s="87">
        <f t="shared" si="476"/>
        <v>136480</v>
      </c>
      <c r="J407" s="29"/>
      <c r="K407" s="87">
        <f t="shared" si="477"/>
        <v>0</v>
      </c>
      <c r="L407" s="29"/>
      <c r="M407" s="87">
        <f t="shared" si="478"/>
        <v>0</v>
      </c>
      <c r="N407" s="52"/>
    </row>
    <row r="408" spans="1:14" ht="16.5" customHeight="1">
      <c r="A408" s="58"/>
      <c r="B408" s="18" t="s">
        <v>306</v>
      </c>
      <c r="C408" s="19"/>
      <c r="D408" s="20"/>
      <c r="E408" s="20"/>
      <c r="F408" s="25"/>
      <c r="G408" s="25">
        <f>SUM(G401:G407)</f>
        <v>11610330.09</v>
      </c>
      <c r="H408" s="30"/>
      <c r="I408" s="88">
        <f>SUM(I401:I407)</f>
        <v>5852164</v>
      </c>
      <c r="J408" s="30"/>
      <c r="K408" s="88">
        <f>SUM(K401:K407)</f>
        <v>2852803</v>
      </c>
      <c r="L408" s="30"/>
      <c r="M408" s="88">
        <f>SUM(M401:M407)</f>
        <v>2905362</v>
      </c>
      <c r="N408" s="53"/>
    </row>
    <row r="409" spans="1:14" ht="16.5" customHeight="1">
      <c r="A409" s="59"/>
      <c r="B409" s="70"/>
      <c r="C409" s="70"/>
      <c r="D409" s="71"/>
      <c r="E409" s="71"/>
      <c r="F409" s="26"/>
      <c r="G409" s="26"/>
      <c r="H409" s="31"/>
      <c r="I409" s="89"/>
      <c r="J409" s="31"/>
      <c r="K409" s="89"/>
      <c r="L409" s="31"/>
      <c r="M409" s="89"/>
      <c r="N409" s="54"/>
    </row>
    <row r="410" spans="1:14" ht="16.5" customHeight="1">
      <c r="A410" s="107">
        <f>A400+1</f>
        <v>61</v>
      </c>
      <c r="B410" s="320" t="s">
        <v>507</v>
      </c>
      <c r="C410" s="101">
        <v>900</v>
      </c>
      <c r="D410" s="102">
        <v>1</v>
      </c>
      <c r="E410" s="103" t="s">
        <v>16</v>
      </c>
      <c r="F410" s="22"/>
      <c r="G410" s="22"/>
      <c r="H410" s="83"/>
      <c r="I410" s="83"/>
      <c r="J410" s="83"/>
      <c r="K410" s="83"/>
      <c r="L410" s="83"/>
      <c r="M410" s="83"/>
      <c r="N410" s="55" t="s">
        <v>17</v>
      </c>
    </row>
    <row r="411" spans="1:14" ht="16.5" customHeight="1">
      <c r="A411" s="57"/>
      <c r="B411" s="73" t="s">
        <v>97</v>
      </c>
      <c r="C411" s="69"/>
      <c r="D411" s="16">
        <v>0.42</v>
      </c>
      <c r="E411" s="17" t="s">
        <v>469</v>
      </c>
      <c r="F411" s="24">
        <f t="shared" ref="F411:F414" si="479">H411+J411+L411</f>
        <v>173995</v>
      </c>
      <c r="G411" s="24">
        <f t="shared" ref="G411:G414" si="480">F411*D411</f>
        <v>73077.899999999994</v>
      </c>
      <c r="H411" s="29"/>
      <c r="I411" s="87">
        <f t="shared" ref="I411:I414" si="481">TRUNC(H411*$D411,0)</f>
        <v>0</v>
      </c>
      <c r="J411" s="29">
        <v>173995</v>
      </c>
      <c r="K411" s="87">
        <f t="shared" ref="K411:K414" si="482">TRUNC(J411*$D411,0)</f>
        <v>73077</v>
      </c>
      <c r="L411" s="29"/>
      <c r="M411" s="87">
        <f t="shared" ref="M411:M414" si="483">TRUNC(L411*$D411,0)</f>
        <v>0</v>
      </c>
      <c r="N411" s="52"/>
    </row>
    <row r="412" spans="1:14" ht="16.5" customHeight="1">
      <c r="A412" s="57"/>
      <c r="B412" s="73" t="s">
        <v>77</v>
      </c>
      <c r="C412" s="69"/>
      <c r="D412" s="16">
        <v>3.57</v>
      </c>
      <c r="E412" s="17" t="s">
        <v>308</v>
      </c>
      <c r="F412" s="24">
        <f t="shared" si="479"/>
        <v>262580</v>
      </c>
      <c r="G412" s="24">
        <f t="shared" si="480"/>
        <v>937410.6</v>
      </c>
      <c r="H412" s="29"/>
      <c r="I412" s="87">
        <f t="shared" si="481"/>
        <v>0</v>
      </c>
      <c r="J412" s="29">
        <v>262580</v>
      </c>
      <c r="K412" s="87">
        <f t="shared" si="482"/>
        <v>937410</v>
      </c>
      <c r="L412" s="29"/>
      <c r="M412" s="87">
        <f t="shared" si="483"/>
        <v>0</v>
      </c>
      <c r="N412" s="52"/>
    </row>
    <row r="413" spans="1:14" ht="16.5" customHeight="1">
      <c r="A413" s="57"/>
      <c r="B413" s="73" t="s">
        <v>70</v>
      </c>
      <c r="C413" s="69"/>
      <c r="D413" s="16">
        <v>2.88</v>
      </c>
      <c r="E413" s="17" t="s">
        <v>469</v>
      </c>
      <c r="F413" s="24">
        <f t="shared" si="479"/>
        <v>172068</v>
      </c>
      <c r="G413" s="24">
        <f t="shared" si="480"/>
        <v>495555.83999999997</v>
      </c>
      <c r="H413" s="29"/>
      <c r="I413" s="87">
        <f t="shared" si="481"/>
        <v>0</v>
      </c>
      <c r="J413" s="29">
        <f>노임!$D$4</f>
        <v>172068</v>
      </c>
      <c r="K413" s="87">
        <f t="shared" si="482"/>
        <v>495555</v>
      </c>
      <c r="L413" s="29"/>
      <c r="M413" s="87">
        <f t="shared" si="483"/>
        <v>0</v>
      </c>
      <c r="N413" s="52"/>
    </row>
    <row r="414" spans="1:14" ht="16.5" customHeight="1">
      <c r="A414" s="57"/>
      <c r="B414" s="73" t="s">
        <v>508</v>
      </c>
      <c r="C414" s="76">
        <v>10</v>
      </c>
      <c r="D414" s="16">
        <v>7</v>
      </c>
      <c r="E414" s="17" t="s">
        <v>465</v>
      </c>
      <c r="F414" s="24">
        <f t="shared" si="479"/>
        <v>90538</v>
      </c>
      <c r="G414" s="24">
        <f t="shared" si="480"/>
        <v>633766</v>
      </c>
      <c r="H414" s="29"/>
      <c r="I414" s="87">
        <f t="shared" si="481"/>
        <v>0</v>
      </c>
      <c r="J414" s="29"/>
      <c r="K414" s="87">
        <f t="shared" si="482"/>
        <v>0</v>
      </c>
      <c r="L414" s="29">
        <v>90538</v>
      </c>
      <c r="M414" s="87">
        <f t="shared" si="483"/>
        <v>633766</v>
      </c>
      <c r="N414" s="52"/>
    </row>
    <row r="415" spans="1:14" ht="16.5" customHeight="1">
      <c r="A415" s="58"/>
      <c r="B415" s="18" t="s">
        <v>509</v>
      </c>
      <c r="C415" s="19"/>
      <c r="D415" s="20"/>
      <c r="E415" s="20"/>
      <c r="F415" s="25"/>
      <c r="G415" s="25">
        <f>SUM(G411:G414)</f>
        <v>2139810.34</v>
      </c>
      <c r="H415" s="30"/>
      <c r="I415" s="88">
        <f>SUM(I411:I414)</f>
        <v>0</v>
      </c>
      <c r="J415" s="30"/>
      <c r="K415" s="88">
        <f>SUM(K411:K414)</f>
        <v>1506042</v>
      </c>
      <c r="L415" s="30"/>
      <c r="M415" s="88">
        <f>SUM(M411:M414)</f>
        <v>633766</v>
      </c>
      <c r="N415" s="53"/>
    </row>
    <row r="416" spans="1:14" ht="16.5" customHeight="1">
      <c r="A416" s="59"/>
      <c r="B416" s="70"/>
      <c r="C416" s="70"/>
      <c r="D416" s="71"/>
      <c r="E416" s="71"/>
      <c r="F416" s="26"/>
      <c r="G416" s="26"/>
      <c r="H416" s="31"/>
      <c r="I416" s="89"/>
      <c r="J416" s="31"/>
      <c r="K416" s="89"/>
      <c r="L416" s="31"/>
      <c r="M416" s="89"/>
      <c r="N416" s="54"/>
    </row>
    <row r="417" spans="1:14" ht="16.5" customHeight="1">
      <c r="A417" s="107">
        <f>A410+1</f>
        <v>62</v>
      </c>
      <c r="B417" s="320" t="s">
        <v>510</v>
      </c>
      <c r="C417" s="101">
        <v>900</v>
      </c>
      <c r="D417" s="102">
        <v>1</v>
      </c>
      <c r="E417" s="103" t="s">
        <v>465</v>
      </c>
      <c r="F417" s="22"/>
      <c r="G417" s="22"/>
      <c r="H417" s="83"/>
      <c r="I417" s="83"/>
      <c r="J417" s="83"/>
      <c r="K417" s="83"/>
      <c r="L417" s="83"/>
      <c r="M417" s="83"/>
      <c r="N417" s="55" t="s">
        <v>17</v>
      </c>
    </row>
    <row r="418" spans="1:14" ht="16.5" customHeight="1">
      <c r="A418" s="57"/>
      <c r="B418" s="73" t="s">
        <v>98</v>
      </c>
      <c r="C418" s="321" t="s">
        <v>495</v>
      </c>
      <c r="D418" s="16">
        <v>10.3</v>
      </c>
      <c r="E418" s="17" t="s">
        <v>511</v>
      </c>
      <c r="F418" s="24">
        <f t="shared" ref="F418:F419" si="484">H418+J418+L418</f>
        <v>1596</v>
      </c>
      <c r="G418" s="24">
        <f t="shared" ref="G418:G419" si="485">F418*D418</f>
        <v>16438.800000000003</v>
      </c>
      <c r="H418" s="29">
        <v>1596</v>
      </c>
      <c r="I418" s="87">
        <f t="shared" ref="I418:I419" si="486">TRUNC(H418*$D418,0)</f>
        <v>16438</v>
      </c>
      <c r="J418" s="29"/>
      <c r="K418" s="87">
        <f t="shared" ref="K418:K419" si="487">TRUNC(J418*$D418,0)</f>
        <v>0</v>
      </c>
      <c r="L418" s="29"/>
      <c r="M418" s="87">
        <f t="shared" ref="M418:M419" si="488">TRUNC(L418*$D418,0)</f>
        <v>0</v>
      </c>
      <c r="N418" s="52"/>
    </row>
    <row r="419" spans="1:14" ht="16.5" customHeight="1">
      <c r="A419" s="57"/>
      <c r="B419" s="73" t="s">
        <v>99</v>
      </c>
      <c r="C419" s="69" t="s">
        <v>512</v>
      </c>
      <c r="D419" s="21">
        <v>0.2</v>
      </c>
      <c r="E419" s="17"/>
      <c r="F419" s="24">
        <f t="shared" si="484"/>
        <v>16438</v>
      </c>
      <c r="G419" s="24">
        <f t="shared" si="485"/>
        <v>3287.6000000000004</v>
      </c>
      <c r="H419" s="29">
        <v>16438</v>
      </c>
      <c r="I419" s="87">
        <f t="shared" si="486"/>
        <v>3287</v>
      </c>
      <c r="J419" s="29"/>
      <c r="K419" s="87">
        <f t="shared" si="487"/>
        <v>0</v>
      </c>
      <c r="L419" s="29"/>
      <c r="M419" s="87">
        <f t="shared" si="488"/>
        <v>0</v>
      </c>
      <c r="N419" s="52"/>
    </row>
    <row r="420" spans="1:14" ht="16.5" customHeight="1">
      <c r="A420" s="58"/>
      <c r="B420" s="18" t="s">
        <v>476</v>
      </c>
      <c r="C420" s="19"/>
      <c r="D420" s="20"/>
      <c r="E420" s="20"/>
      <c r="F420" s="25"/>
      <c r="G420" s="25">
        <f>SUM(G418:G419)</f>
        <v>19726.400000000001</v>
      </c>
      <c r="H420" s="30"/>
      <c r="I420" s="88">
        <f>SUM(I418:I419)</f>
        <v>19725</v>
      </c>
      <c r="J420" s="30"/>
      <c r="K420" s="88">
        <f>SUM(K418:K419)</f>
        <v>0</v>
      </c>
      <c r="L420" s="30"/>
      <c r="M420" s="88">
        <f>SUM(M418:M419)</f>
        <v>0</v>
      </c>
      <c r="N420" s="53"/>
    </row>
    <row r="421" spans="1:14" ht="16.5" customHeight="1">
      <c r="A421" s="59"/>
      <c r="B421" s="70"/>
      <c r="C421" s="70"/>
      <c r="D421" s="71"/>
      <c r="E421" s="71"/>
      <c r="F421" s="26"/>
      <c r="G421" s="26"/>
      <c r="H421" s="31"/>
      <c r="I421" s="89"/>
      <c r="J421" s="31"/>
      <c r="K421" s="89"/>
      <c r="L421" s="31"/>
      <c r="M421" s="89"/>
      <c r="N421" s="54"/>
    </row>
    <row r="422" spans="1:14" ht="16.5" customHeight="1">
      <c r="A422" s="107">
        <f>A417+1</f>
        <v>63</v>
      </c>
      <c r="B422" s="320" t="s">
        <v>513</v>
      </c>
      <c r="C422" s="101">
        <v>900</v>
      </c>
      <c r="D422" s="102">
        <v>1</v>
      </c>
      <c r="E422" s="103" t="s">
        <v>465</v>
      </c>
      <c r="F422" s="22"/>
      <c r="G422" s="22"/>
      <c r="H422" s="83"/>
      <c r="I422" s="83"/>
      <c r="J422" s="83"/>
      <c r="K422" s="83"/>
      <c r="L422" s="83"/>
      <c r="M422" s="83"/>
      <c r="N422" s="55" t="s">
        <v>17</v>
      </c>
    </row>
    <row r="423" spans="1:14" ht="16.5" customHeight="1">
      <c r="A423" s="57"/>
      <c r="B423" s="73" t="s">
        <v>97</v>
      </c>
      <c r="C423" s="69"/>
      <c r="D423" s="16">
        <v>0.25</v>
      </c>
      <c r="E423" s="17" t="s">
        <v>469</v>
      </c>
      <c r="F423" s="24">
        <f t="shared" ref="F423" si="489">H423+J423+L423</f>
        <v>173995</v>
      </c>
      <c r="G423" s="24">
        <f t="shared" ref="G423" si="490">F423*D423</f>
        <v>43498.75</v>
      </c>
      <c r="H423" s="29"/>
      <c r="I423" s="87">
        <f t="shared" ref="I423" si="491">TRUNC(H423*$D423,0)</f>
        <v>0</v>
      </c>
      <c r="J423" s="29">
        <v>173995</v>
      </c>
      <c r="K423" s="87">
        <f t="shared" ref="K423" si="492">TRUNC(J423*$D423,0)</f>
        <v>43498</v>
      </c>
      <c r="L423" s="29"/>
      <c r="M423" s="87">
        <f t="shared" ref="M423" si="493">TRUNC(L423*$D423,0)</f>
        <v>0</v>
      </c>
      <c r="N423" s="52"/>
    </row>
    <row r="424" spans="1:14" ht="16.5" customHeight="1">
      <c r="A424" s="58"/>
      <c r="B424" s="18" t="s">
        <v>306</v>
      </c>
      <c r="C424" s="19"/>
      <c r="D424" s="20"/>
      <c r="E424" s="20"/>
      <c r="F424" s="25"/>
      <c r="G424" s="25">
        <f>SUM(G423)</f>
        <v>43498.75</v>
      </c>
      <c r="H424" s="30"/>
      <c r="I424" s="88">
        <f>SUM(I423:I423)</f>
        <v>0</v>
      </c>
      <c r="J424" s="30"/>
      <c r="K424" s="88">
        <f>SUM(K423:K423)</f>
        <v>43498</v>
      </c>
      <c r="L424" s="30"/>
      <c r="M424" s="88">
        <f>SUM(M423:M423)</f>
        <v>0</v>
      </c>
      <c r="N424" s="53"/>
    </row>
    <row r="425" spans="1:14" ht="16.5" customHeight="1">
      <c r="A425" s="59"/>
      <c r="B425" s="70"/>
      <c r="C425" s="70"/>
      <c r="D425" s="71"/>
      <c r="E425" s="71"/>
      <c r="F425" s="26"/>
      <c r="G425" s="26"/>
      <c r="H425" s="31"/>
      <c r="I425" s="89"/>
      <c r="J425" s="31"/>
      <c r="K425" s="89"/>
      <c r="L425" s="31"/>
      <c r="M425" s="89"/>
      <c r="N425" s="54"/>
    </row>
    <row r="426" spans="1:14" ht="16.5" customHeight="1">
      <c r="A426" s="107">
        <f>A422+1</f>
        <v>64</v>
      </c>
      <c r="B426" s="320" t="s">
        <v>364</v>
      </c>
      <c r="C426" s="101">
        <v>900</v>
      </c>
      <c r="D426" s="102">
        <v>1</v>
      </c>
      <c r="E426" s="103" t="s">
        <v>16</v>
      </c>
      <c r="F426" s="22"/>
      <c r="G426" s="22"/>
      <c r="H426" s="83"/>
      <c r="I426" s="83"/>
      <c r="J426" s="83"/>
      <c r="K426" s="83"/>
      <c r="L426" s="83"/>
      <c r="M426" s="83"/>
      <c r="N426" s="55" t="s">
        <v>17</v>
      </c>
    </row>
    <row r="427" spans="1:14" ht="16.5" customHeight="1">
      <c r="A427" s="57"/>
      <c r="B427" s="73" t="s">
        <v>97</v>
      </c>
      <c r="C427" s="69"/>
      <c r="D427" s="16">
        <v>0.17</v>
      </c>
      <c r="E427" s="17" t="s">
        <v>469</v>
      </c>
      <c r="F427" s="24">
        <f t="shared" ref="F427:F430" si="494">H427+J427+L427</f>
        <v>173995</v>
      </c>
      <c r="G427" s="24">
        <f t="shared" ref="G427:G430" si="495">F427*D427</f>
        <v>29579.15</v>
      </c>
      <c r="H427" s="29"/>
      <c r="I427" s="87">
        <f t="shared" ref="I427:I430" si="496">TRUNC(H427*$D427,0)</f>
        <v>0</v>
      </c>
      <c r="J427" s="29">
        <v>173995</v>
      </c>
      <c r="K427" s="87">
        <f t="shared" ref="K427:K430" si="497">TRUNC(J427*$D427,0)</f>
        <v>29579</v>
      </c>
      <c r="L427" s="29"/>
      <c r="M427" s="87">
        <f t="shared" ref="M427:M430" si="498">TRUNC(L427*$D427,0)</f>
        <v>0</v>
      </c>
      <c r="N427" s="52"/>
    </row>
    <row r="428" spans="1:14" ht="16.5" customHeight="1">
      <c r="A428" s="57"/>
      <c r="B428" s="73" t="s">
        <v>77</v>
      </c>
      <c r="C428" s="69"/>
      <c r="D428" s="16">
        <v>1.43</v>
      </c>
      <c r="E428" s="17" t="s">
        <v>469</v>
      </c>
      <c r="F428" s="24">
        <f t="shared" si="494"/>
        <v>262580</v>
      </c>
      <c r="G428" s="24">
        <f t="shared" si="495"/>
        <v>375489.39999999997</v>
      </c>
      <c r="H428" s="29"/>
      <c r="I428" s="87">
        <f t="shared" si="496"/>
        <v>0</v>
      </c>
      <c r="J428" s="29">
        <v>262580</v>
      </c>
      <c r="K428" s="87">
        <f t="shared" si="497"/>
        <v>375489</v>
      </c>
      <c r="L428" s="29"/>
      <c r="M428" s="87">
        <f t="shared" si="498"/>
        <v>0</v>
      </c>
      <c r="N428" s="52"/>
    </row>
    <row r="429" spans="1:14" ht="16.5" customHeight="1">
      <c r="A429" s="57"/>
      <c r="B429" s="73" t="s">
        <v>70</v>
      </c>
      <c r="C429" s="69"/>
      <c r="D429" s="16">
        <v>1.1499999999999999</v>
      </c>
      <c r="E429" s="17" t="s">
        <v>308</v>
      </c>
      <c r="F429" s="24">
        <f t="shared" si="494"/>
        <v>172068</v>
      </c>
      <c r="G429" s="24">
        <f t="shared" si="495"/>
        <v>197878.19999999998</v>
      </c>
      <c r="H429" s="29"/>
      <c r="I429" s="87">
        <f t="shared" si="496"/>
        <v>0</v>
      </c>
      <c r="J429" s="29">
        <f>노임!$D$4</f>
        <v>172068</v>
      </c>
      <c r="K429" s="87">
        <f t="shared" si="497"/>
        <v>197878</v>
      </c>
      <c r="L429" s="29"/>
      <c r="M429" s="87">
        <f t="shared" si="498"/>
        <v>0</v>
      </c>
      <c r="N429" s="52"/>
    </row>
    <row r="430" spans="1:14" ht="16.5" customHeight="1">
      <c r="A430" s="57"/>
      <c r="B430" s="73" t="s">
        <v>480</v>
      </c>
      <c r="C430" s="76">
        <v>10</v>
      </c>
      <c r="D430" s="16">
        <v>2.8</v>
      </c>
      <c r="E430" s="17" t="s">
        <v>465</v>
      </c>
      <c r="F430" s="24">
        <f t="shared" si="494"/>
        <v>90538</v>
      </c>
      <c r="G430" s="24">
        <f t="shared" si="495"/>
        <v>253506.4</v>
      </c>
      <c r="H430" s="29"/>
      <c r="I430" s="87">
        <f t="shared" si="496"/>
        <v>0</v>
      </c>
      <c r="J430" s="29"/>
      <c r="K430" s="87">
        <f t="shared" si="497"/>
        <v>0</v>
      </c>
      <c r="L430" s="29">
        <v>90538</v>
      </c>
      <c r="M430" s="87">
        <f t="shared" si="498"/>
        <v>253506</v>
      </c>
      <c r="N430" s="52"/>
    </row>
    <row r="431" spans="1:14" ht="16.5" customHeight="1">
      <c r="A431" s="58"/>
      <c r="B431" s="18" t="s">
        <v>476</v>
      </c>
      <c r="C431" s="19"/>
      <c r="D431" s="20"/>
      <c r="E431" s="20"/>
      <c r="F431" s="25"/>
      <c r="G431" s="25">
        <f>SUM(G427:G430)</f>
        <v>856453.15</v>
      </c>
      <c r="H431" s="30"/>
      <c r="I431" s="88">
        <f>SUM(I427:I430)</f>
        <v>0</v>
      </c>
      <c r="J431" s="30"/>
      <c r="K431" s="88">
        <f>SUM(K427:K430)</f>
        <v>602946</v>
      </c>
      <c r="L431" s="30"/>
      <c r="M431" s="88">
        <f>SUM(M427:M430)</f>
        <v>253506</v>
      </c>
      <c r="N431" s="53"/>
    </row>
    <row r="432" spans="1:14" ht="16.5" customHeight="1">
      <c r="A432" s="59"/>
      <c r="B432" s="70"/>
      <c r="C432" s="70"/>
      <c r="D432" s="71"/>
      <c r="E432" s="71"/>
      <c r="F432" s="26"/>
      <c r="G432" s="26"/>
      <c r="H432" s="31"/>
      <c r="I432" s="89"/>
      <c r="J432" s="31"/>
      <c r="K432" s="89"/>
      <c r="L432" s="31"/>
      <c r="M432" s="89"/>
      <c r="N432" s="54"/>
    </row>
    <row r="433" spans="1:14" ht="16.5" customHeight="1">
      <c r="A433" s="107">
        <f>A426+1</f>
        <v>65</v>
      </c>
      <c r="B433" s="320" t="s">
        <v>514</v>
      </c>
      <c r="C433" s="104">
        <v>600</v>
      </c>
      <c r="D433" s="102">
        <v>1</v>
      </c>
      <c r="E433" s="103" t="s">
        <v>16</v>
      </c>
      <c r="F433" s="22"/>
      <c r="G433" s="22"/>
      <c r="H433" s="83"/>
      <c r="I433" s="83"/>
      <c r="J433" s="83"/>
      <c r="K433" s="83"/>
      <c r="L433" s="83"/>
      <c r="M433" s="83"/>
      <c r="N433" s="55" t="s">
        <v>17</v>
      </c>
    </row>
    <row r="434" spans="1:14" ht="16.5" customHeight="1">
      <c r="A434" s="57"/>
      <c r="B434" s="15" t="s">
        <v>116</v>
      </c>
      <c r="C434" s="321">
        <v>600</v>
      </c>
      <c r="D434" s="16">
        <v>1</v>
      </c>
      <c r="E434" s="17" t="s">
        <v>461</v>
      </c>
      <c r="F434" s="24">
        <f t="shared" ref="F434:F439" si="499">H434+J434+L434</f>
        <v>476507</v>
      </c>
      <c r="G434" s="24">
        <f t="shared" ref="G434:G439" si="500">F434*D434</f>
        <v>476507</v>
      </c>
      <c r="H434" s="29">
        <v>0</v>
      </c>
      <c r="I434" s="87">
        <f t="shared" ref="I434:I439" si="501">TRUNC(H434*$D434,0)</f>
        <v>0</v>
      </c>
      <c r="J434" s="29">
        <v>353926</v>
      </c>
      <c r="K434" s="87">
        <f t="shared" ref="K434:K439" si="502">TRUNC(J434*$D434,0)</f>
        <v>353926</v>
      </c>
      <c r="L434" s="29">
        <v>122581</v>
      </c>
      <c r="M434" s="87">
        <f t="shared" ref="M434:M439" si="503">TRUNC(L434*$D434,0)</f>
        <v>122581</v>
      </c>
      <c r="N434" s="52">
        <f>A442</f>
        <v>66</v>
      </c>
    </row>
    <row r="435" spans="1:14" ht="16.5" customHeight="1">
      <c r="A435" s="57"/>
      <c r="B435" s="15" t="s">
        <v>515</v>
      </c>
      <c r="C435" s="322">
        <v>900</v>
      </c>
      <c r="D435" s="16">
        <v>40.730000000000004</v>
      </c>
      <c r="E435" s="17" t="s">
        <v>465</v>
      </c>
      <c r="F435" s="24">
        <f t="shared" si="499"/>
        <v>5695</v>
      </c>
      <c r="G435" s="24">
        <f t="shared" si="500"/>
        <v>231957.35000000003</v>
      </c>
      <c r="H435" s="29"/>
      <c r="I435" s="87">
        <f t="shared" si="501"/>
        <v>0</v>
      </c>
      <c r="J435" s="29"/>
      <c r="K435" s="87">
        <f t="shared" si="502"/>
        <v>0</v>
      </c>
      <c r="L435" s="29">
        <v>5695</v>
      </c>
      <c r="M435" s="87">
        <f t="shared" si="503"/>
        <v>231957</v>
      </c>
      <c r="N435" s="52"/>
    </row>
    <row r="436" spans="1:14" ht="16.5" customHeight="1">
      <c r="A436" s="57"/>
      <c r="B436" s="15" t="s">
        <v>117</v>
      </c>
      <c r="C436" s="322">
        <v>600</v>
      </c>
      <c r="D436" s="16">
        <v>0.93</v>
      </c>
      <c r="E436" s="17" t="s">
        <v>465</v>
      </c>
      <c r="F436" s="24">
        <f t="shared" si="499"/>
        <v>9766</v>
      </c>
      <c r="G436" s="24">
        <f t="shared" si="500"/>
        <v>9082.380000000001</v>
      </c>
      <c r="H436" s="29">
        <v>9766</v>
      </c>
      <c r="I436" s="87">
        <f t="shared" si="501"/>
        <v>9082</v>
      </c>
      <c r="J436" s="29">
        <v>0</v>
      </c>
      <c r="K436" s="87">
        <f t="shared" si="502"/>
        <v>0</v>
      </c>
      <c r="L436" s="29">
        <v>0</v>
      </c>
      <c r="M436" s="87">
        <f t="shared" si="503"/>
        <v>0</v>
      </c>
      <c r="N436" s="52">
        <f>A449</f>
        <v>67</v>
      </c>
    </row>
    <row r="437" spans="1:14" ht="16.5" customHeight="1">
      <c r="A437" s="57"/>
      <c r="B437" s="15" t="s">
        <v>118</v>
      </c>
      <c r="C437" s="322">
        <v>600</v>
      </c>
      <c r="D437" s="16">
        <v>1</v>
      </c>
      <c r="E437" s="17" t="s">
        <v>461</v>
      </c>
      <c r="F437" s="24">
        <f t="shared" si="499"/>
        <v>191794</v>
      </c>
      <c r="G437" s="24">
        <f t="shared" si="500"/>
        <v>191794</v>
      </c>
      <c r="H437" s="29">
        <v>0</v>
      </c>
      <c r="I437" s="87">
        <f t="shared" si="501"/>
        <v>0</v>
      </c>
      <c r="J437" s="29">
        <v>142623</v>
      </c>
      <c r="K437" s="87">
        <f t="shared" si="502"/>
        <v>142623</v>
      </c>
      <c r="L437" s="29">
        <v>49171</v>
      </c>
      <c r="M437" s="87">
        <f t="shared" si="503"/>
        <v>49171</v>
      </c>
      <c r="N437" s="52">
        <f>A454</f>
        <v>68</v>
      </c>
    </row>
    <row r="438" spans="1:14" ht="16.5" customHeight="1">
      <c r="A438" s="57"/>
      <c r="B438" s="73" t="s">
        <v>119</v>
      </c>
      <c r="C438" s="321">
        <v>600</v>
      </c>
      <c r="D438" s="16">
        <v>1</v>
      </c>
      <c r="E438" s="17" t="s">
        <v>461</v>
      </c>
      <c r="F438" s="24">
        <f t="shared" si="499"/>
        <v>2794000</v>
      </c>
      <c r="G438" s="24">
        <f t="shared" si="500"/>
        <v>2794000</v>
      </c>
      <c r="H438" s="29">
        <v>2794000</v>
      </c>
      <c r="I438" s="87">
        <f t="shared" si="501"/>
        <v>2794000</v>
      </c>
      <c r="J438" s="29"/>
      <c r="K438" s="87">
        <f t="shared" si="502"/>
        <v>0</v>
      </c>
      <c r="L438" s="29"/>
      <c r="M438" s="87">
        <f t="shared" si="503"/>
        <v>0</v>
      </c>
      <c r="N438" s="52"/>
    </row>
    <row r="439" spans="1:14" ht="16.5" customHeight="1">
      <c r="A439" s="57"/>
      <c r="B439" s="73" t="s">
        <v>96</v>
      </c>
      <c r="C439" s="321">
        <v>600</v>
      </c>
      <c r="D439" s="16">
        <v>1</v>
      </c>
      <c r="E439" s="17" t="s">
        <v>461</v>
      </c>
      <c r="F439" s="24">
        <f t="shared" si="499"/>
        <v>136480</v>
      </c>
      <c r="G439" s="24">
        <f t="shared" si="500"/>
        <v>136480</v>
      </c>
      <c r="H439" s="29">
        <v>136480</v>
      </c>
      <c r="I439" s="87">
        <f t="shared" si="501"/>
        <v>136480</v>
      </c>
      <c r="J439" s="29"/>
      <c r="K439" s="87">
        <f t="shared" si="502"/>
        <v>0</v>
      </c>
      <c r="L439" s="29"/>
      <c r="M439" s="87">
        <f t="shared" si="503"/>
        <v>0</v>
      </c>
      <c r="N439" s="52"/>
    </row>
    <row r="440" spans="1:14" ht="16.5" customHeight="1">
      <c r="A440" s="58"/>
      <c r="B440" s="18" t="s">
        <v>476</v>
      </c>
      <c r="C440" s="19"/>
      <c r="D440" s="20"/>
      <c r="E440" s="20"/>
      <c r="F440" s="25"/>
      <c r="G440" s="25">
        <f>SUM(G434:G439)</f>
        <v>3839820.73</v>
      </c>
      <c r="H440" s="30"/>
      <c r="I440" s="88">
        <f>SUM(I434:I439)</f>
        <v>2939562</v>
      </c>
      <c r="J440" s="30"/>
      <c r="K440" s="88">
        <f>SUM(K434:K439)</f>
        <v>496549</v>
      </c>
      <c r="L440" s="30"/>
      <c r="M440" s="88">
        <f>SUM(M434:M439)</f>
        <v>403709</v>
      </c>
      <c r="N440" s="53"/>
    </row>
    <row r="441" spans="1:14" ht="16.5" customHeight="1">
      <c r="A441" s="59"/>
      <c r="B441" s="70"/>
      <c r="C441" s="70"/>
      <c r="D441" s="71"/>
      <c r="E441" s="71"/>
      <c r="F441" s="26"/>
      <c r="G441" s="26"/>
      <c r="H441" s="31"/>
      <c r="I441" s="89"/>
      <c r="J441" s="31"/>
      <c r="K441" s="89"/>
      <c r="L441" s="31"/>
      <c r="M441" s="89"/>
      <c r="N441" s="54"/>
    </row>
    <row r="442" spans="1:14" ht="16.5" customHeight="1">
      <c r="A442" s="107">
        <f>A433+1</f>
        <v>66</v>
      </c>
      <c r="B442" s="320" t="s">
        <v>516</v>
      </c>
      <c r="C442" s="104">
        <v>600</v>
      </c>
      <c r="D442" s="102">
        <v>1</v>
      </c>
      <c r="E442" s="103" t="s">
        <v>16</v>
      </c>
      <c r="F442" s="22"/>
      <c r="G442" s="22"/>
      <c r="H442" s="83"/>
      <c r="I442" s="83"/>
      <c r="J442" s="83"/>
      <c r="K442" s="83"/>
      <c r="L442" s="83"/>
      <c r="M442" s="83"/>
      <c r="N442" s="55" t="s">
        <v>17</v>
      </c>
    </row>
    <row r="443" spans="1:14" ht="16.5" customHeight="1">
      <c r="A443" s="57"/>
      <c r="B443" s="73" t="s">
        <v>97</v>
      </c>
      <c r="C443" s="69"/>
      <c r="D443" s="16">
        <v>0.12</v>
      </c>
      <c r="E443" s="17" t="s">
        <v>469</v>
      </c>
      <c r="F443" s="24">
        <f t="shared" ref="F443:F446" si="504">H443+J443+L443</f>
        <v>173995</v>
      </c>
      <c r="G443" s="24">
        <f t="shared" ref="G443:G446" si="505">F443*D443</f>
        <v>20879.399999999998</v>
      </c>
      <c r="H443" s="29"/>
      <c r="I443" s="87">
        <f t="shared" ref="I443:I446" si="506">TRUNC(H443*$D443,0)</f>
        <v>0</v>
      </c>
      <c r="J443" s="29">
        <v>173995</v>
      </c>
      <c r="K443" s="87">
        <f t="shared" ref="K443:K446" si="507">TRUNC(J443*$D443,0)</f>
        <v>20879</v>
      </c>
      <c r="L443" s="29"/>
      <c r="M443" s="87">
        <f t="shared" ref="M443:M446" si="508">TRUNC(L443*$D443,0)</f>
        <v>0</v>
      </c>
      <c r="N443" s="52"/>
    </row>
    <row r="444" spans="1:14" ht="16.5" customHeight="1">
      <c r="A444" s="57"/>
      <c r="B444" s="73" t="s">
        <v>77</v>
      </c>
      <c r="C444" s="69"/>
      <c r="D444" s="16">
        <v>0.79</v>
      </c>
      <c r="E444" s="17" t="s">
        <v>469</v>
      </c>
      <c r="F444" s="24">
        <f t="shared" si="504"/>
        <v>262580</v>
      </c>
      <c r="G444" s="24">
        <f t="shared" si="505"/>
        <v>207438.2</v>
      </c>
      <c r="H444" s="29"/>
      <c r="I444" s="87">
        <f t="shared" si="506"/>
        <v>0</v>
      </c>
      <c r="J444" s="29">
        <v>262580</v>
      </c>
      <c r="K444" s="87">
        <f t="shared" si="507"/>
        <v>207438</v>
      </c>
      <c r="L444" s="29"/>
      <c r="M444" s="87">
        <f t="shared" si="508"/>
        <v>0</v>
      </c>
      <c r="N444" s="52"/>
    </row>
    <row r="445" spans="1:14" ht="16.5" customHeight="1">
      <c r="A445" s="57"/>
      <c r="B445" s="73" t="s">
        <v>70</v>
      </c>
      <c r="C445" s="69"/>
      <c r="D445" s="16">
        <v>0.73</v>
      </c>
      <c r="E445" s="17" t="s">
        <v>469</v>
      </c>
      <c r="F445" s="24">
        <f t="shared" si="504"/>
        <v>172068</v>
      </c>
      <c r="G445" s="24">
        <f t="shared" si="505"/>
        <v>125609.64</v>
      </c>
      <c r="H445" s="29"/>
      <c r="I445" s="87">
        <f t="shared" si="506"/>
        <v>0</v>
      </c>
      <c r="J445" s="29">
        <f>노임!$D$4</f>
        <v>172068</v>
      </c>
      <c r="K445" s="87">
        <f t="shared" si="507"/>
        <v>125609</v>
      </c>
      <c r="L445" s="29"/>
      <c r="M445" s="87">
        <f t="shared" si="508"/>
        <v>0</v>
      </c>
      <c r="N445" s="52"/>
    </row>
    <row r="446" spans="1:14" ht="16.5" customHeight="1">
      <c r="A446" s="57"/>
      <c r="B446" s="73" t="s">
        <v>101</v>
      </c>
      <c r="C446" s="76">
        <v>5</v>
      </c>
      <c r="D446" s="16">
        <v>1.77</v>
      </c>
      <c r="E446" s="17" t="s">
        <v>465</v>
      </c>
      <c r="F446" s="24">
        <f t="shared" si="504"/>
        <v>69255</v>
      </c>
      <c r="G446" s="24">
        <f t="shared" si="505"/>
        <v>122581.35</v>
      </c>
      <c r="H446" s="29"/>
      <c r="I446" s="87">
        <f t="shared" si="506"/>
        <v>0</v>
      </c>
      <c r="J446" s="29"/>
      <c r="K446" s="87">
        <f t="shared" si="507"/>
        <v>0</v>
      </c>
      <c r="L446" s="29">
        <v>69255</v>
      </c>
      <c r="M446" s="87">
        <f t="shared" si="508"/>
        <v>122581</v>
      </c>
      <c r="N446" s="52"/>
    </row>
    <row r="447" spans="1:14" ht="16.5" customHeight="1">
      <c r="A447" s="58"/>
      <c r="B447" s="18" t="s">
        <v>476</v>
      </c>
      <c r="C447" s="19"/>
      <c r="D447" s="20"/>
      <c r="E447" s="20"/>
      <c r="F447" s="25"/>
      <c r="G447" s="25">
        <f>SUM(G443:G446)</f>
        <v>476508.58999999997</v>
      </c>
      <c r="H447" s="30"/>
      <c r="I447" s="88">
        <f>SUM(I443:I446)</f>
        <v>0</v>
      </c>
      <c r="J447" s="30"/>
      <c r="K447" s="88">
        <f>SUM(K443:K446)</f>
        <v>353926</v>
      </c>
      <c r="L447" s="30"/>
      <c r="M447" s="88">
        <f>SUM(M443:M446)</f>
        <v>122581</v>
      </c>
      <c r="N447" s="53"/>
    </row>
    <row r="448" spans="1:14" ht="16.5" customHeight="1">
      <c r="A448" s="59"/>
      <c r="B448" s="70"/>
      <c r="C448" s="70"/>
      <c r="D448" s="71"/>
      <c r="E448" s="71"/>
      <c r="F448" s="26"/>
      <c r="G448" s="26"/>
      <c r="H448" s="31"/>
      <c r="I448" s="89"/>
      <c r="J448" s="31"/>
      <c r="K448" s="89"/>
      <c r="L448" s="31"/>
      <c r="M448" s="89"/>
      <c r="N448" s="54"/>
    </row>
    <row r="449" spans="1:14" ht="16.5" customHeight="1">
      <c r="A449" s="107">
        <f>A442+1</f>
        <v>67</v>
      </c>
      <c r="B449" s="320" t="s">
        <v>517</v>
      </c>
      <c r="C449" s="104">
        <v>600</v>
      </c>
      <c r="D449" s="102">
        <v>1</v>
      </c>
      <c r="E449" s="103" t="s">
        <v>465</v>
      </c>
      <c r="F449" s="22"/>
      <c r="G449" s="22"/>
      <c r="H449" s="83"/>
      <c r="I449" s="83"/>
      <c r="J449" s="83"/>
      <c r="K449" s="83"/>
      <c r="L449" s="83"/>
      <c r="M449" s="83"/>
      <c r="N449" s="55" t="s">
        <v>17</v>
      </c>
    </row>
    <row r="450" spans="1:14" ht="16.5" customHeight="1">
      <c r="A450" s="57"/>
      <c r="B450" s="73" t="s">
        <v>98</v>
      </c>
      <c r="C450" s="321" t="s">
        <v>518</v>
      </c>
      <c r="D450" s="16">
        <v>5.0999999999999996</v>
      </c>
      <c r="E450" s="17" t="s">
        <v>344</v>
      </c>
      <c r="F450" s="24">
        <f t="shared" ref="F450:F451" si="509">H450+J450+L450</f>
        <v>1596</v>
      </c>
      <c r="G450" s="24">
        <f t="shared" ref="G450:G451" si="510">F450*D450</f>
        <v>8139.5999999999995</v>
      </c>
      <c r="H450" s="29">
        <v>1596</v>
      </c>
      <c r="I450" s="87">
        <f t="shared" ref="I450:I451" si="511">TRUNC(H450*$D450,0)</f>
        <v>8139</v>
      </c>
      <c r="J450" s="29"/>
      <c r="K450" s="87">
        <f t="shared" ref="K450:K451" si="512">TRUNC(J450*$D450,0)</f>
        <v>0</v>
      </c>
      <c r="L450" s="29"/>
      <c r="M450" s="87">
        <f t="shared" ref="M450:M451" si="513">TRUNC(L450*$D450,0)</f>
        <v>0</v>
      </c>
      <c r="N450" s="52"/>
    </row>
    <row r="451" spans="1:14" ht="16.5" customHeight="1">
      <c r="A451" s="57"/>
      <c r="B451" s="73" t="s">
        <v>99</v>
      </c>
      <c r="C451" s="69" t="s">
        <v>345</v>
      </c>
      <c r="D451" s="21">
        <v>0.2</v>
      </c>
      <c r="E451" s="17"/>
      <c r="F451" s="24">
        <f t="shared" si="509"/>
        <v>8139</v>
      </c>
      <c r="G451" s="24">
        <f t="shared" si="510"/>
        <v>1627.8000000000002</v>
      </c>
      <c r="H451" s="29">
        <v>8139</v>
      </c>
      <c r="I451" s="87">
        <f t="shared" si="511"/>
        <v>1627</v>
      </c>
      <c r="J451" s="29"/>
      <c r="K451" s="87">
        <f t="shared" si="512"/>
        <v>0</v>
      </c>
      <c r="L451" s="29"/>
      <c r="M451" s="87">
        <f t="shared" si="513"/>
        <v>0</v>
      </c>
      <c r="N451" s="52"/>
    </row>
    <row r="452" spans="1:14" ht="16.5" customHeight="1">
      <c r="A452" s="58"/>
      <c r="B452" s="18" t="s">
        <v>476</v>
      </c>
      <c r="C452" s="19"/>
      <c r="D452" s="20"/>
      <c r="E452" s="20"/>
      <c r="F452" s="25"/>
      <c r="G452" s="25">
        <f>SUM(G450:G451)</f>
        <v>9767.4</v>
      </c>
      <c r="H452" s="30"/>
      <c r="I452" s="88">
        <f>SUM(I450:I451)</f>
        <v>9766</v>
      </c>
      <c r="J452" s="30"/>
      <c r="K452" s="88">
        <f>SUM(K450:K451)</f>
        <v>0</v>
      </c>
      <c r="L452" s="30"/>
      <c r="M452" s="88">
        <f>SUM(M450:M451)</f>
        <v>0</v>
      </c>
      <c r="N452" s="53"/>
    </row>
    <row r="453" spans="1:14" ht="16.5" customHeight="1">
      <c r="A453" s="59"/>
      <c r="B453" s="70"/>
      <c r="C453" s="70"/>
      <c r="D453" s="71"/>
      <c r="E453" s="71"/>
      <c r="F453" s="26"/>
      <c r="G453" s="26"/>
      <c r="H453" s="31"/>
      <c r="I453" s="89"/>
      <c r="J453" s="31"/>
      <c r="K453" s="89"/>
      <c r="L453" s="31"/>
      <c r="M453" s="89"/>
      <c r="N453" s="54"/>
    </row>
    <row r="454" spans="1:14" ht="16.5" customHeight="1">
      <c r="A454" s="107">
        <f>A449+1</f>
        <v>68</v>
      </c>
      <c r="B454" s="320" t="s">
        <v>519</v>
      </c>
      <c r="C454" s="104">
        <v>600</v>
      </c>
      <c r="D454" s="102">
        <v>1</v>
      </c>
      <c r="E454" s="103" t="s">
        <v>16</v>
      </c>
      <c r="F454" s="22"/>
      <c r="G454" s="22"/>
      <c r="H454" s="83"/>
      <c r="I454" s="83"/>
      <c r="J454" s="83"/>
      <c r="K454" s="83"/>
      <c r="L454" s="83"/>
      <c r="M454" s="83"/>
      <c r="N454" s="55" t="s">
        <v>17</v>
      </c>
    </row>
    <row r="455" spans="1:14" ht="16.5" customHeight="1">
      <c r="A455" s="57"/>
      <c r="B455" s="73" t="s">
        <v>97</v>
      </c>
      <c r="C455" s="69"/>
      <c r="D455" s="16">
        <v>0.05</v>
      </c>
      <c r="E455" s="17" t="s">
        <v>469</v>
      </c>
      <c r="F455" s="24">
        <f t="shared" ref="F455:F458" si="514">H455+J455+L455</f>
        <v>173995</v>
      </c>
      <c r="G455" s="24">
        <f t="shared" ref="G455:G458" si="515">F455*D455</f>
        <v>8699.75</v>
      </c>
      <c r="H455" s="29"/>
      <c r="I455" s="87">
        <f t="shared" ref="I455:I458" si="516">TRUNC(H455*$D455,0)</f>
        <v>0</v>
      </c>
      <c r="J455" s="29">
        <v>173995</v>
      </c>
      <c r="K455" s="87">
        <f t="shared" ref="K455:K458" si="517">TRUNC(J455*$D455,0)</f>
        <v>8699</v>
      </c>
      <c r="L455" s="29"/>
      <c r="M455" s="87">
        <f t="shared" ref="M455:M458" si="518">TRUNC(L455*$D455,0)</f>
        <v>0</v>
      </c>
      <c r="N455" s="52"/>
    </row>
    <row r="456" spans="1:14" ht="16.5" customHeight="1">
      <c r="A456" s="57"/>
      <c r="B456" s="73" t="s">
        <v>77</v>
      </c>
      <c r="C456" s="69"/>
      <c r="D456" s="16">
        <v>0.32</v>
      </c>
      <c r="E456" s="17" t="s">
        <v>469</v>
      </c>
      <c r="F456" s="24">
        <f t="shared" si="514"/>
        <v>262580</v>
      </c>
      <c r="G456" s="24">
        <f t="shared" si="515"/>
        <v>84025.600000000006</v>
      </c>
      <c r="H456" s="29"/>
      <c r="I456" s="87">
        <f t="shared" si="516"/>
        <v>0</v>
      </c>
      <c r="J456" s="29">
        <v>262580</v>
      </c>
      <c r="K456" s="87">
        <f t="shared" si="517"/>
        <v>84025</v>
      </c>
      <c r="L456" s="29"/>
      <c r="M456" s="87">
        <f t="shared" si="518"/>
        <v>0</v>
      </c>
      <c r="N456" s="52"/>
    </row>
    <row r="457" spans="1:14" ht="16.5" customHeight="1">
      <c r="A457" s="57"/>
      <c r="B457" s="73" t="s">
        <v>70</v>
      </c>
      <c r="C457" s="69"/>
      <c r="D457" s="16">
        <v>0.28999999999999998</v>
      </c>
      <c r="E457" s="17" t="s">
        <v>308</v>
      </c>
      <c r="F457" s="24">
        <f t="shared" si="514"/>
        <v>172068</v>
      </c>
      <c r="G457" s="24">
        <f t="shared" si="515"/>
        <v>49899.719999999994</v>
      </c>
      <c r="H457" s="29"/>
      <c r="I457" s="87">
        <f t="shared" si="516"/>
        <v>0</v>
      </c>
      <c r="J457" s="29">
        <f>노임!$D$4</f>
        <v>172068</v>
      </c>
      <c r="K457" s="87">
        <f t="shared" si="517"/>
        <v>49899</v>
      </c>
      <c r="L457" s="29"/>
      <c r="M457" s="87">
        <f t="shared" si="518"/>
        <v>0</v>
      </c>
      <c r="N457" s="52"/>
    </row>
    <row r="458" spans="1:14" ht="16.5" customHeight="1">
      <c r="A458" s="57"/>
      <c r="B458" s="73" t="s">
        <v>101</v>
      </c>
      <c r="C458" s="76">
        <v>5</v>
      </c>
      <c r="D458" s="16">
        <v>0.71</v>
      </c>
      <c r="E458" s="17" t="s">
        <v>465</v>
      </c>
      <c r="F458" s="24">
        <f t="shared" si="514"/>
        <v>69255</v>
      </c>
      <c r="G458" s="24">
        <f t="shared" si="515"/>
        <v>49171.049999999996</v>
      </c>
      <c r="H458" s="29"/>
      <c r="I458" s="87">
        <f t="shared" si="516"/>
        <v>0</v>
      </c>
      <c r="J458" s="29"/>
      <c r="K458" s="87">
        <f t="shared" si="517"/>
        <v>0</v>
      </c>
      <c r="L458" s="29">
        <v>69255</v>
      </c>
      <c r="M458" s="87">
        <f t="shared" si="518"/>
        <v>49171</v>
      </c>
      <c r="N458" s="52"/>
    </row>
    <row r="459" spans="1:14" ht="16.5" customHeight="1">
      <c r="A459" s="58"/>
      <c r="B459" s="18" t="s">
        <v>476</v>
      </c>
      <c r="C459" s="19"/>
      <c r="D459" s="20"/>
      <c r="E459" s="20"/>
      <c r="F459" s="25"/>
      <c r="G459" s="25">
        <f>SUM(G455:G458)</f>
        <v>191796.12</v>
      </c>
      <c r="H459" s="30"/>
      <c r="I459" s="88">
        <f>SUM(I455:I458)</f>
        <v>0</v>
      </c>
      <c r="J459" s="30"/>
      <c r="K459" s="88">
        <f>SUM(K455:K458)</f>
        <v>142623</v>
      </c>
      <c r="L459" s="30"/>
      <c r="M459" s="88">
        <f>SUM(M455:M458)</f>
        <v>49171</v>
      </c>
      <c r="N459" s="53"/>
    </row>
    <row r="460" spans="1:14" ht="16.5" customHeight="1">
      <c r="A460" s="59"/>
      <c r="B460" s="70"/>
      <c r="C460" s="70"/>
      <c r="D460" s="71"/>
      <c r="E460" s="71"/>
      <c r="F460" s="26"/>
      <c r="G460" s="26"/>
      <c r="H460" s="31"/>
      <c r="I460" s="89"/>
      <c r="J460" s="31"/>
      <c r="K460" s="89"/>
      <c r="L460" s="31"/>
      <c r="M460" s="89"/>
      <c r="N460" s="54"/>
    </row>
    <row r="461" spans="1:14" ht="16.5" customHeight="1">
      <c r="A461" s="107">
        <f>A454+1</f>
        <v>69</v>
      </c>
      <c r="B461" s="320" t="s">
        <v>520</v>
      </c>
      <c r="C461" s="104">
        <v>600</v>
      </c>
      <c r="D461" s="102">
        <v>1</v>
      </c>
      <c r="E461" s="103" t="s">
        <v>16</v>
      </c>
      <c r="F461" s="22"/>
      <c r="G461" s="22"/>
      <c r="H461" s="83"/>
      <c r="I461" s="83"/>
      <c r="J461" s="83"/>
      <c r="K461" s="83"/>
      <c r="L461" s="83"/>
      <c r="M461" s="83"/>
      <c r="N461" s="55" t="s">
        <v>17</v>
      </c>
    </row>
    <row r="462" spans="1:14" ht="16.5" customHeight="1">
      <c r="A462" s="57"/>
      <c r="B462" s="73" t="s">
        <v>77</v>
      </c>
      <c r="C462" s="69"/>
      <c r="D462" s="16">
        <v>0.37</v>
      </c>
      <c r="E462" s="17" t="s">
        <v>469</v>
      </c>
      <c r="F462" s="24">
        <f t="shared" ref="F462:F464" si="519">H462+J462+L462</f>
        <v>262580</v>
      </c>
      <c r="G462" s="24">
        <f t="shared" ref="G462:G464" si="520">F462*D462</f>
        <v>97154.6</v>
      </c>
      <c r="H462" s="29"/>
      <c r="I462" s="87">
        <f t="shared" ref="I462:I464" si="521">TRUNC(H462*$D462,0)</f>
        <v>0</v>
      </c>
      <c r="J462" s="29">
        <v>262580</v>
      </c>
      <c r="K462" s="87">
        <f t="shared" ref="K462:K464" si="522">TRUNC(J462*$D462,0)</f>
        <v>97154</v>
      </c>
      <c r="L462" s="29"/>
      <c r="M462" s="87">
        <f t="shared" ref="M462:M464" si="523">TRUNC(L462*$D462,0)</f>
        <v>0</v>
      </c>
      <c r="N462" s="52"/>
    </row>
    <row r="463" spans="1:14" ht="16.5" customHeight="1">
      <c r="A463" s="57"/>
      <c r="B463" s="73" t="s">
        <v>70</v>
      </c>
      <c r="C463" s="69"/>
      <c r="D463" s="16">
        <v>0.24</v>
      </c>
      <c r="E463" s="17" t="s">
        <v>469</v>
      </c>
      <c r="F463" s="24">
        <f t="shared" si="519"/>
        <v>172068</v>
      </c>
      <c r="G463" s="24">
        <f t="shared" si="520"/>
        <v>41296.32</v>
      </c>
      <c r="H463" s="29"/>
      <c r="I463" s="87">
        <f t="shared" si="521"/>
        <v>0</v>
      </c>
      <c r="J463" s="29">
        <f>노임!$D$4</f>
        <v>172068</v>
      </c>
      <c r="K463" s="87">
        <f t="shared" si="522"/>
        <v>41296</v>
      </c>
      <c r="L463" s="29"/>
      <c r="M463" s="87">
        <f t="shared" si="523"/>
        <v>0</v>
      </c>
      <c r="N463" s="52"/>
    </row>
    <row r="464" spans="1:14" ht="16.5" customHeight="1">
      <c r="A464" s="57"/>
      <c r="B464" s="73" t="s">
        <v>101</v>
      </c>
      <c r="C464" s="76">
        <v>5</v>
      </c>
      <c r="D464" s="16">
        <v>0.55000000000000004</v>
      </c>
      <c r="E464" s="17" t="s">
        <v>465</v>
      </c>
      <c r="F464" s="24">
        <f t="shared" si="519"/>
        <v>69255</v>
      </c>
      <c r="G464" s="24">
        <f t="shared" si="520"/>
        <v>38090.25</v>
      </c>
      <c r="H464" s="29"/>
      <c r="I464" s="87">
        <f t="shared" si="521"/>
        <v>0</v>
      </c>
      <c r="J464" s="29"/>
      <c r="K464" s="87">
        <f t="shared" si="522"/>
        <v>0</v>
      </c>
      <c r="L464" s="29">
        <v>69255</v>
      </c>
      <c r="M464" s="87">
        <f t="shared" si="523"/>
        <v>38090</v>
      </c>
      <c r="N464" s="52"/>
    </row>
    <row r="465" spans="1:14" ht="16.5" customHeight="1">
      <c r="A465" s="58"/>
      <c r="B465" s="18" t="s">
        <v>476</v>
      </c>
      <c r="C465" s="19"/>
      <c r="D465" s="20"/>
      <c r="E465" s="20"/>
      <c r="F465" s="25"/>
      <c r="G465" s="25">
        <f>SUM(G462:G464)</f>
        <v>176541.17</v>
      </c>
      <c r="H465" s="30"/>
      <c r="I465" s="88">
        <f>SUM(I462:I464)</f>
        <v>0</v>
      </c>
      <c r="J465" s="30"/>
      <c r="K465" s="88">
        <f>SUM(K462:K464)</f>
        <v>138450</v>
      </c>
      <c r="L465" s="30"/>
      <c r="M465" s="88">
        <f>SUM(M462:M464)</f>
        <v>38090</v>
      </c>
      <c r="N465" s="53"/>
    </row>
    <row r="466" spans="1:14" ht="16.5" customHeight="1">
      <c r="A466" s="59"/>
      <c r="B466" s="70"/>
      <c r="C466" s="70"/>
      <c r="D466" s="71"/>
      <c r="E466" s="71"/>
      <c r="F466" s="26"/>
      <c r="G466" s="26"/>
      <c r="H466" s="31"/>
      <c r="I466" s="89"/>
      <c r="J466" s="31"/>
      <c r="K466" s="89"/>
      <c r="L466" s="31"/>
      <c r="M466" s="89"/>
      <c r="N466" s="54"/>
    </row>
    <row r="467" spans="1:14" ht="16.5" customHeight="1">
      <c r="A467" s="107">
        <f>A461+1</f>
        <v>70</v>
      </c>
      <c r="B467" s="320" t="s">
        <v>521</v>
      </c>
      <c r="C467" s="104">
        <v>600</v>
      </c>
      <c r="D467" s="102">
        <v>1</v>
      </c>
      <c r="E467" s="103" t="s">
        <v>16</v>
      </c>
      <c r="F467" s="22"/>
      <c r="G467" s="22"/>
      <c r="H467" s="83"/>
      <c r="I467" s="83"/>
      <c r="J467" s="83"/>
      <c r="K467" s="83"/>
      <c r="L467" s="83"/>
      <c r="M467" s="83"/>
      <c r="N467" s="55" t="s">
        <v>17</v>
      </c>
    </row>
    <row r="468" spans="1:14" ht="16.5" customHeight="1">
      <c r="A468" s="57"/>
      <c r="B468" s="15" t="s">
        <v>120</v>
      </c>
      <c r="C468" s="321">
        <v>600</v>
      </c>
      <c r="D468" s="16">
        <v>1</v>
      </c>
      <c r="E468" s="17" t="s">
        <v>461</v>
      </c>
      <c r="F468" s="24">
        <f t="shared" ref="F468:F471" si="524">H468+J468+L468</f>
        <v>94611</v>
      </c>
      <c r="G468" s="24">
        <f t="shared" ref="G468:G471" si="525">F468*D468</f>
        <v>94611</v>
      </c>
      <c r="H468" s="29">
        <v>0</v>
      </c>
      <c r="I468" s="87">
        <f t="shared" ref="I468:I471" si="526">TRUNC(H468*$D468,0)</f>
        <v>0</v>
      </c>
      <c r="J468" s="29">
        <v>76605</v>
      </c>
      <c r="K468" s="87">
        <f t="shared" ref="K468:K471" si="527">TRUNC(J468*$D468,0)</f>
        <v>76605</v>
      </c>
      <c r="L468" s="29">
        <v>18006</v>
      </c>
      <c r="M468" s="87">
        <f t="shared" ref="M468:M471" si="528">TRUNC(L468*$D468,0)</f>
        <v>18006</v>
      </c>
      <c r="N468" s="52">
        <f>A474</f>
        <v>71</v>
      </c>
    </row>
    <row r="469" spans="1:14" ht="16.5" customHeight="1">
      <c r="A469" s="57"/>
      <c r="B469" s="15" t="s">
        <v>121</v>
      </c>
      <c r="C469" s="321">
        <v>600</v>
      </c>
      <c r="D469" s="16">
        <v>1</v>
      </c>
      <c r="E469" s="17" t="s">
        <v>461</v>
      </c>
      <c r="F469" s="24">
        <f t="shared" si="524"/>
        <v>83667</v>
      </c>
      <c r="G469" s="24">
        <f t="shared" si="525"/>
        <v>83667</v>
      </c>
      <c r="H469" s="29">
        <v>0</v>
      </c>
      <c r="I469" s="87">
        <f t="shared" si="526"/>
        <v>0</v>
      </c>
      <c r="J469" s="29">
        <v>83667</v>
      </c>
      <c r="K469" s="87">
        <f t="shared" si="527"/>
        <v>83667</v>
      </c>
      <c r="L469" s="29">
        <v>0</v>
      </c>
      <c r="M469" s="87">
        <f t="shared" si="528"/>
        <v>0</v>
      </c>
      <c r="N469" s="52">
        <f>A480</f>
        <v>72</v>
      </c>
    </row>
    <row r="470" spans="1:14" ht="16.5" customHeight="1">
      <c r="A470" s="57"/>
      <c r="B470" s="73" t="s">
        <v>96</v>
      </c>
      <c r="C470" s="321">
        <v>600</v>
      </c>
      <c r="D470" s="16">
        <v>1</v>
      </c>
      <c r="E470" s="17" t="s">
        <v>273</v>
      </c>
      <c r="F470" s="24">
        <f t="shared" si="524"/>
        <v>136480</v>
      </c>
      <c r="G470" s="24">
        <f t="shared" si="525"/>
        <v>136480</v>
      </c>
      <c r="H470" s="29">
        <v>136480</v>
      </c>
      <c r="I470" s="87">
        <f t="shared" si="526"/>
        <v>136480</v>
      </c>
      <c r="J470" s="29"/>
      <c r="K470" s="87">
        <f t="shared" si="527"/>
        <v>0</v>
      </c>
      <c r="L470" s="29"/>
      <c r="M470" s="87">
        <f t="shared" si="528"/>
        <v>0</v>
      </c>
      <c r="N470" s="52"/>
    </row>
    <row r="471" spans="1:14" ht="16.5" customHeight="1">
      <c r="A471" s="57"/>
      <c r="B471" s="73" t="s">
        <v>122</v>
      </c>
      <c r="C471" s="321">
        <v>600</v>
      </c>
      <c r="D471" s="16">
        <v>1</v>
      </c>
      <c r="E471" s="17" t="s">
        <v>273</v>
      </c>
      <c r="F471" s="24">
        <f t="shared" si="524"/>
        <v>554640</v>
      </c>
      <c r="G471" s="24">
        <f t="shared" si="525"/>
        <v>554640</v>
      </c>
      <c r="H471" s="29">
        <v>554640</v>
      </c>
      <c r="I471" s="87">
        <f t="shared" si="526"/>
        <v>554640</v>
      </c>
      <c r="J471" s="29"/>
      <c r="K471" s="87">
        <f t="shared" si="527"/>
        <v>0</v>
      </c>
      <c r="L471" s="29"/>
      <c r="M471" s="87">
        <f t="shared" si="528"/>
        <v>0</v>
      </c>
      <c r="N471" s="52"/>
    </row>
    <row r="472" spans="1:14" ht="16.5" customHeight="1">
      <c r="A472" s="58"/>
      <c r="B472" s="18" t="s">
        <v>476</v>
      </c>
      <c r="C472" s="19"/>
      <c r="D472" s="20"/>
      <c r="E472" s="20"/>
      <c r="F472" s="25"/>
      <c r="G472" s="25">
        <f>SUM(G468:G471)</f>
        <v>869398</v>
      </c>
      <c r="H472" s="30"/>
      <c r="I472" s="88">
        <f>SUM(I468:I471)</f>
        <v>691120</v>
      </c>
      <c r="J472" s="30"/>
      <c r="K472" s="88">
        <f>SUM(K468:K471)</f>
        <v>160272</v>
      </c>
      <c r="L472" s="30"/>
      <c r="M472" s="88">
        <f>SUM(M468:M471)</f>
        <v>18006</v>
      </c>
      <c r="N472" s="53"/>
    </row>
    <row r="473" spans="1:14" ht="16.5" customHeight="1">
      <c r="A473" s="59"/>
      <c r="B473" s="70"/>
      <c r="C473" s="70"/>
      <c r="D473" s="71"/>
      <c r="E473" s="71"/>
      <c r="F473" s="26"/>
      <c r="G473" s="26"/>
      <c r="H473" s="31"/>
      <c r="I473" s="89"/>
      <c r="J473" s="31"/>
      <c r="K473" s="89"/>
      <c r="L473" s="31"/>
      <c r="M473" s="89"/>
      <c r="N473" s="54"/>
    </row>
    <row r="474" spans="1:14" ht="16.5" customHeight="1">
      <c r="A474" s="107">
        <f>A467+1</f>
        <v>71</v>
      </c>
      <c r="B474" s="320" t="s">
        <v>522</v>
      </c>
      <c r="C474" s="104">
        <v>600</v>
      </c>
      <c r="D474" s="102">
        <v>1</v>
      </c>
      <c r="E474" s="103" t="s">
        <v>16</v>
      </c>
      <c r="F474" s="22"/>
      <c r="G474" s="22"/>
      <c r="H474" s="83"/>
      <c r="I474" s="83"/>
      <c r="J474" s="83"/>
      <c r="K474" s="83"/>
      <c r="L474" s="83"/>
      <c r="M474" s="83"/>
      <c r="N474" s="55" t="s">
        <v>17</v>
      </c>
    </row>
    <row r="475" spans="1:14" ht="16.5" customHeight="1">
      <c r="A475" s="57"/>
      <c r="B475" s="73" t="s">
        <v>77</v>
      </c>
      <c r="C475" s="69"/>
      <c r="D475" s="16">
        <v>0.2</v>
      </c>
      <c r="E475" s="17" t="s">
        <v>308</v>
      </c>
      <c r="F475" s="24">
        <f t="shared" ref="F475:F477" si="529">H475+J475+L475</f>
        <v>262580</v>
      </c>
      <c r="G475" s="24">
        <f t="shared" ref="G475:G477" si="530">F475*D475</f>
        <v>52516</v>
      </c>
      <c r="H475" s="29"/>
      <c r="I475" s="87">
        <f t="shared" ref="I475:I477" si="531">TRUNC(H475*$D475,0)</f>
        <v>0</v>
      </c>
      <c r="J475" s="29">
        <v>262580</v>
      </c>
      <c r="K475" s="87">
        <f t="shared" ref="K475:K477" si="532">TRUNC(J475*$D475,0)</f>
        <v>52516</v>
      </c>
      <c r="L475" s="29"/>
      <c r="M475" s="87">
        <f t="shared" ref="M475:M477" si="533">TRUNC(L475*$D475,0)</f>
        <v>0</v>
      </c>
      <c r="N475" s="52"/>
    </row>
    <row r="476" spans="1:14" ht="16.5" customHeight="1">
      <c r="A476" s="57"/>
      <c r="B476" s="73" t="s">
        <v>70</v>
      </c>
      <c r="C476" s="69"/>
      <c r="D476" s="16">
        <v>0.14000000000000001</v>
      </c>
      <c r="E476" s="17" t="s">
        <v>469</v>
      </c>
      <c r="F476" s="24">
        <f t="shared" si="529"/>
        <v>172068</v>
      </c>
      <c r="G476" s="24">
        <f t="shared" si="530"/>
        <v>24089.520000000004</v>
      </c>
      <c r="H476" s="29"/>
      <c r="I476" s="87">
        <f t="shared" si="531"/>
        <v>0</v>
      </c>
      <c r="J476" s="29">
        <f>노임!$D$4</f>
        <v>172068</v>
      </c>
      <c r="K476" s="87">
        <f t="shared" si="532"/>
        <v>24089</v>
      </c>
      <c r="L476" s="29"/>
      <c r="M476" s="87">
        <f t="shared" si="533"/>
        <v>0</v>
      </c>
      <c r="N476" s="52"/>
    </row>
    <row r="477" spans="1:14" ht="16.5" customHeight="1">
      <c r="A477" s="57"/>
      <c r="B477" s="73" t="s">
        <v>101</v>
      </c>
      <c r="C477" s="76">
        <v>5</v>
      </c>
      <c r="D477" s="16">
        <v>0.26</v>
      </c>
      <c r="E477" s="17" t="s">
        <v>465</v>
      </c>
      <c r="F477" s="24">
        <f t="shared" si="529"/>
        <v>69255</v>
      </c>
      <c r="G477" s="24">
        <f t="shared" si="530"/>
        <v>18006.3</v>
      </c>
      <c r="H477" s="29"/>
      <c r="I477" s="87">
        <f t="shared" si="531"/>
        <v>0</v>
      </c>
      <c r="J477" s="29"/>
      <c r="K477" s="87">
        <f t="shared" si="532"/>
        <v>0</v>
      </c>
      <c r="L477" s="29">
        <v>69255</v>
      </c>
      <c r="M477" s="87">
        <f t="shared" si="533"/>
        <v>18006</v>
      </c>
      <c r="N477" s="52"/>
    </row>
    <row r="478" spans="1:14" ht="16.5" customHeight="1">
      <c r="A478" s="58"/>
      <c r="B478" s="18" t="s">
        <v>476</v>
      </c>
      <c r="C478" s="19"/>
      <c r="D478" s="20"/>
      <c r="E478" s="20"/>
      <c r="F478" s="25"/>
      <c r="G478" s="25">
        <f>SUM(G475:G477)</f>
        <v>94611.82</v>
      </c>
      <c r="H478" s="30"/>
      <c r="I478" s="88">
        <f>SUM(I475:I477)</f>
        <v>0</v>
      </c>
      <c r="J478" s="30"/>
      <c r="K478" s="88">
        <f>SUM(K475:K477)</f>
        <v>76605</v>
      </c>
      <c r="L478" s="30"/>
      <c r="M478" s="88">
        <f>SUM(M475:M477)</f>
        <v>18006</v>
      </c>
      <c r="N478" s="53"/>
    </row>
    <row r="479" spans="1:14" ht="16.5" customHeight="1">
      <c r="A479" s="59"/>
      <c r="B479" s="70"/>
      <c r="C479" s="70"/>
      <c r="D479" s="71"/>
      <c r="E479" s="71"/>
      <c r="F479" s="26"/>
      <c r="G479" s="26"/>
      <c r="H479" s="31"/>
      <c r="I479" s="89"/>
      <c r="J479" s="31"/>
      <c r="K479" s="89"/>
      <c r="L479" s="31"/>
      <c r="M479" s="89"/>
      <c r="N479" s="54"/>
    </row>
    <row r="480" spans="1:14" ht="16.5" customHeight="1">
      <c r="A480" s="107">
        <f>A474+1</f>
        <v>72</v>
      </c>
      <c r="B480" s="320" t="s">
        <v>523</v>
      </c>
      <c r="C480" s="104">
        <v>600</v>
      </c>
      <c r="D480" s="102">
        <v>1</v>
      </c>
      <c r="E480" s="103" t="s">
        <v>16</v>
      </c>
      <c r="F480" s="22"/>
      <c r="G480" s="22"/>
      <c r="H480" s="83"/>
      <c r="I480" s="83"/>
      <c r="J480" s="83"/>
      <c r="K480" s="83"/>
      <c r="L480" s="83"/>
      <c r="M480" s="83"/>
      <c r="N480" s="55" t="s">
        <v>17</v>
      </c>
    </row>
    <row r="481" spans="1:14" ht="16.5" customHeight="1">
      <c r="A481" s="57"/>
      <c r="B481" s="73" t="s">
        <v>77</v>
      </c>
      <c r="C481" s="69"/>
      <c r="D481" s="16">
        <v>0.24</v>
      </c>
      <c r="E481" s="17" t="s">
        <v>469</v>
      </c>
      <c r="F481" s="24">
        <f t="shared" ref="F481:F482" si="534">H481+J481+L481</f>
        <v>262580</v>
      </c>
      <c r="G481" s="24">
        <f t="shared" ref="G481:G482" si="535">F481*D481</f>
        <v>63019.199999999997</v>
      </c>
      <c r="H481" s="29"/>
      <c r="I481" s="87">
        <f t="shared" ref="I481:I482" si="536">TRUNC(H481*$D481,0)</f>
        <v>0</v>
      </c>
      <c r="J481" s="29">
        <v>262580</v>
      </c>
      <c r="K481" s="87">
        <f t="shared" ref="K481:K482" si="537">TRUNC(J481*$D481,0)</f>
        <v>63019</v>
      </c>
      <c r="L481" s="29"/>
      <c r="M481" s="87">
        <f t="shared" ref="M481:M482" si="538">TRUNC(L481*$D481,0)</f>
        <v>0</v>
      </c>
      <c r="N481" s="52"/>
    </row>
    <row r="482" spans="1:14" ht="16.5" customHeight="1">
      <c r="A482" s="57"/>
      <c r="B482" s="73" t="s">
        <v>70</v>
      </c>
      <c r="C482" s="69"/>
      <c r="D482" s="16">
        <v>0.12</v>
      </c>
      <c r="E482" s="17" t="s">
        <v>469</v>
      </c>
      <c r="F482" s="24">
        <f t="shared" si="534"/>
        <v>172068</v>
      </c>
      <c r="G482" s="24">
        <f t="shared" si="535"/>
        <v>20648.16</v>
      </c>
      <c r="H482" s="29"/>
      <c r="I482" s="87">
        <f t="shared" si="536"/>
        <v>0</v>
      </c>
      <c r="J482" s="29">
        <f>노임!$D$4</f>
        <v>172068</v>
      </c>
      <c r="K482" s="87">
        <f t="shared" si="537"/>
        <v>20648</v>
      </c>
      <c r="L482" s="29"/>
      <c r="M482" s="87">
        <f t="shared" si="538"/>
        <v>0</v>
      </c>
      <c r="N482" s="52"/>
    </row>
    <row r="483" spans="1:14" ht="16.5" customHeight="1">
      <c r="A483" s="58"/>
      <c r="B483" s="18" t="s">
        <v>476</v>
      </c>
      <c r="C483" s="19"/>
      <c r="D483" s="20"/>
      <c r="E483" s="20"/>
      <c r="F483" s="25"/>
      <c r="G483" s="25">
        <f>SUM(G481:G482)</f>
        <v>83667.360000000001</v>
      </c>
      <c r="H483" s="30"/>
      <c r="I483" s="88">
        <f>SUM(I481:I482)</f>
        <v>0</v>
      </c>
      <c r="J483" s="30"/>
      <c r="K483" s="88">
        <f>SUM(K481:K482)</f>
        <v>83667</v>
      </c>
      <c r="L483" s="30"/>
      <c r="M483" s="88">
        <f>SUM(M481:M482)</f>
        <v>0</v>
      </c>
      <c r="N483" s="53"/>
    </row>
    <row r="484" spans="1:14" ht="16.5" customHeight="1">
      <c r="A484" s="59"/>
      <c r="B484" s="70"/>
      <c r="C484" s="70"/>
      <c r="D484" s="71"/>
      <c r="E484" s="71"/>
      <c r="F484" s="26"/>
      <c r="G484" s="26"/>
      <c r="H484" s="31"/>
      <c r="I484" s="89"/>
      <c r="J484" s="31"/>
      <c r="K484" s="89"/>
      <c r="L484" s="31"/>
      <c r="M484" s="89"/>
      <c r="N484" s="54"/>
    </row>
    <row r="485" spans="1:14" ht="16.5" customHeight="1">
      <c r="A485" s="107">
        <f>A480+1</f>
        <v>73</v>
      </c>
      <c r="B485" s="320" t="s">
        <v>524</v>
      </c>
      <c r="C485" s="101">
        <v>900</v>
      </c>
      <c r="D485" s="102">
        <v>1</v>
      </c>
      <c r="E485" s="103" t="s">
        <v>16</v>
      </c>
      <c r="F485" s="22"/>
      <c r="G485" s="22"/>
      <c r="H485" s="83"/>
      <c r="I485" s="83"/>
      <c r="J485" s="83"/>
      <c r="K485" s="83"/>
      <c r="L485" s="83"/>
      <c r="M485" s="83"/>
      <c r="N485" s="55" t="s">
        <v>17</v>
      </c>
    </row>
    <row r="486" spans="1:14" ht="16.5" customHeight="1">
      <c r="A486" s="57"/>
      <c r="B486" s="73" t="s">
        <v>123</v>
      </c>
      <c r="C486" s="69"/>
      <c r="D486" s="16">
        <v>1</v>
      </c>
      <c r="E486" s="17" t="s">
        <v>469</v>
      </c>
      <c r="F486" s="24">
        <f t="shared" ref="F486" si="539">H486+J486+L486</f>
        <v>335379</v>
      </c>
      <c r="G486" s="24">
        <f t="shared" ref="G486" si="540">F486*D486</f>
        <v>335379</v>
      </c>
      <c r="H486" s="29"/>
      <c r="I486" s="87">
        <f t="shared" ref="I486" si="541">TRUNC(H486*$D486,0)</f>
        <v>0</v>
      </c>
      <c r="J486" s="29">
        <v>335379</v>
      </c>
      <c r="K486" s="87">
        <f t="shared" ref="K486" si="542">TRUNC(J486*$D486,0)</f>
        <v>335379</v>
      </c>
      <c r="L486" s="29"/>
      <c r="M486" s="87">
        <f t="shared" ref="M486" si="543">TRUNC(L486*$D486,0)</f>
        <v>0</v>
      </c>
      <c r="N486" s="52"/>
    </row>
    <row r="487" spans="1:14" ht="16.5" customHeight="1">
      <c r="A487" s="58"/>
      <c r="B487" s="18" t="s">
        <v>476</v>
      </c>
      <c r="C487" s="19"/>
      <c r="D487" s="20"/>
      <c r="E487" s="20"/>
      <c r="F487" s="25"/>
      <c r="G487" s="25">
        <f>SUM(G486)</f>
        <v>335379</v>
      </c>
      <c r="H487" s="30"/>
      <c r="I487" s="88">
        <f>SUM(I486:I486)</f>
        <v>0</v>
      </c>
      <c r="J487" s="30"/>
      <c r="K487" s="88">
        <f>SUM(K486:K486)</f>
        <v>335379</v>
      </c>
      <c r="L487" s="30"/>
      <c r="M487" s="88">
        <f>SUM(M486:M486)</f>
        <v>0</v>
      </c>
      <c r="N487" s="53"/>
    </row>
    <row r="488" spans="1:14" ht="16.5" customHeight="1">
      <c r="A488" s="59"/>
      <c r="B488" s="70"/>
      <c r="C488" s="70"/>
      <c r="D488" s="71"/>
      <c r="E488" s="71"/>
      <c r="F488" s="26"/>
      <c r="G488" s="26"/>
      <c r="H488" s="31"/>
      <c r="I488" s="89"/>
      <c r="J488" s="31"/>
      <c r="K488" s="89"/>
      <c r="L488" s="31"/>
      <c r="M488" s="89"/>
      <c r="N488" s="54"/>
    </row>
    <row r="489" spans="1:14" ht="16.5" customHeight="1">
      <c r="A489" s="107">
        <f>A485+1</f>
        <v>74</v>
      </c>
      <c r="B489" s="320" t="s">
        <v>525</v>
      </c>
      <c r="C489" s="101">
        <v>900</v>
      </c>
      <c r="D489" s="102">
        <v>1</v>
      </c>
      <c r="E489" s="103" t="s">
        <v>16</v>
      </c>
      <c r="F489" s="22"/>
      <c r="G489" s="22"/>
      <c r="H489" s="83"/>
      <c r="I489" s="83"/>
      <c r="J489" s="83"/>
      <c r="K489" s="83"/>
      <c r="L489" s="83"/>
      <c r="M489" s="83"/>
      <c r="N489" s="55" t="s">
        <v>17</v>
      </c>
    </row>
    <row r="490" spans="1:14" ht="16.5" customHeight="1">
      <c r="A490" s="57"/>
      <c r="B490" s="73" t="s">
        <v>526</v>
      </c>
      <c r="C490" s="69"/>
      <c r="D490" s="16">
        <v>1</v>
      </c>
      <c r="E490" s="17" t="s">
        <v>527</v>
      </c>
      <c r="F490" s="24">
        <f t="shared" ref="F490" si="544">H490+J490+L490</f>
        <v>327572</v>
      </c>
      <c r="G490" s="24">
        <f t="shared" ref="G490" si="545">F490*D490</f>
        <v>327572</v>
      </c>
      <c r="H490" s="29"/>
      <c r="I490" s="87">
        <f t="shared" ref="I490" si="546">TRUNC(H490*$D490,0)</f>
        <v>0</v>
      </c>
      <c r="J490" s="29"/>
      <c r="K490" s="87">
        <f t="shared" ref="K490" si="547">TRUNC(J490*$D490,0)</f>
        <v>0</v>
      </c>
      <c r="L490" s="108">
        <v>327572</v>
      </c>
      <c r="M490" s="87">
        <f t="shared" ref="M490" si="548">TRUNC(L490*$D490,0)</f>
        <v>327572</v>
      </c>
      <c r="N490" s="52"/>
    </row>
    <row r="491" spans="1:14" ht="16.5" customHeight="1">
      <c r="A491" s="58"/>
      <c r="B491" s="18" t="s">
        <v>476</v>
      </c>
      <c r="C491" s="19"/>
      <c r="D491" s="20"/>
      <c r="E491" s="20"/>
      <c r="F491" s="25"/>
      <c r="G491" s="25">
        <f>SUM(G490)</f>
        <v>327572</v>
      </c>
      <c r="H491" s="30"/>
      <c r="I491" s="88">
        <f>SUM(I490:I490)</f>
        <v>0</v>
      </c>
      <c r="J491" s="30"/>
      <c r="K491" s="88">
        <f>SUM(K490:K490)</f>
        <v>0</v>
      </c>
      <c r="L491" s="30"/>
      <c r="M491" s="88">
        <f>SUM(M490:M490)</f>
        <v>327572</v>
      </c>
      <c r="N491" s="53"/>
    </row>
    <row r="492" spans="1:14" ht="16.5" customHeight="1">
      <c r="A492" s="59"/>
      <c r="B492" s="70"/>
      <c r="C492" s="70"/>
      <c r="D492" s="71"/>
      <c r="E492" s="71"/>
      <c r="F492" s="26"/>
      <c r="G492" s="26"/>
      <c r="H492" s="31"/>
      <c r="I492" s="89"/>
      <c r="J492" s="31"/>
      <c r="K492" s="89"/>
      <c r="L492" s="31"/>
      <c r="M492" s="89"/>
      <c r="N492" s="54"/>
    </row>
    <row r="493" spans="1:14" ht="16.5" customHeight="1">
      <c r="A493" s="107">
        <f>A489+1</f>
        <v>75</v>
      </c>
      <c r="B493" s="320" t="s">
        <v>528</v>
      </c>
      <c r="C493" s="104">
        <v>600</v>
      </c>
      <c r="D493" s="102">
        <v>1</v>
      </c>
      <c r="E493" s="103" t="s">
        <v>16</v>
      </c>
      <c r="F493" s="22"/>
      <c r="G493" s="22"/>
      <c r="H493" s="83"/>
      <c r="I493" s="83"/>
      <c r="J493" s="83"/>
      <c r="K493" s="83"/>
      <c r="L493" s="83"/>
      <c r="M493" s="83"/>
      <c r="N493" s="55" t="s">
        <v>17</v>
      </c>
    </row>
    <row r="494" spans="1:14" ht="16.5" customHeight="1">
      <c r="A494" s="57"/>
      <c r="B494" s="73" t="s">
        <v>529</v>
      </c>
      <c r="C494" s="69" t="s">
        <v>70</v>
      </c>
      <c r="D494" s="16">
        <v>8</v>
      </c>
      <c r="E494" s="17" t="s">
        <v>530</v>
      </c>
      <c r="F494" s="24">
        <f t="shared" ref="F494" si="549">H494+J494+L494</f>
        <v>54201</v>
      </c>
      <c r="G494" s="24">
        <f t="shared" ref="G494" si="550">F494*D494</f>
        <v>433608</v>
      </c>
      <c r="H494" s="29">
        <v>0</v>
      </c>
      <c r="I494" s="87">
        <f t="shared" ref="I494" si="551">TRUNC(H494*$D494,0)</f>
        <v>0</v>
      </c>
      <c r="J494" s="29">
        <v>54201</v>
      </c>
      <c r="K494" s="87">
        <f t="shared" ref="K494" si="552">TRUNC(J494*$D494,0)</f>
        <v>433608</v>
      </c>
      <c r="L494" s="29">
        <v>0</v>
      </c>
      <c r="M494" s="87">
        <f t="shared" ref="M494" si="553">TRUNC(L494*$D494,0)</f>
        <v>0</v>
      </c>
      <c r="N494" s="52">
        <f>A497</f>
        <v>76</v>
      </c>
    </row>
    <row r="495" spans="1:14" ht="16.5" customHeight="1">
      <c r="A495" s="58"/>
      <c r="B495" s="18" t="s">
        <v>476</v>
      </c>
      <c r="C495" s="19"/>
      <c r="D495" s="20"/>
      <c r="E495" s="20"/>
      <c r="F495" s="25"/>
      <c r="G495" s="25">
        <f>SUM(G494)</f>
        <v>433608</v>
      </c>
      <c r="H495" s="30"/>
      <c r="I495" s="88">
        <f>SUM(I494:I494)</f>
        <v>0</v>
      </c>
      <c r="J495" s="30"/>
      <c r="K495" s="88">
        <f>SUM(K494:K494)</f>
        <v>433608</v>
      </c>
      <c r="L495" s="30"/>
      <c r="M495" s="88">
        <f>SUM(M494:M494)</f>
        <v>0</v>
      </c>
      <c r="N495" s="53"/>
    </row>
    <row r="496" spans="1:14" ht="16.5" customHeight="1">
      <c r="A496" s="59"/>
      <c r="B496" s="70"/>
      <c r="C496" s="70"/>
      <c r="D496" s="71"/>
      <c r="E496" s="71"/>
      <c r="F496" s="26"/>
      <c r="G496" s="26"/>
      <c r="H496" s="31"/>
      <c r="I496" s="89"/>
      <c r="J496" s="31"/>
      <c r="K496" s="89"/>
      <c r="L496" s="31"/>
      <c r="M496" s="89"/>
      <c r="N496" s="54"/>
    </row>
    <row r="497" spans="1:14" ht="16.5" customHeight="1">
      <c r="A497" s="107">
        <f>A493+1</f>
        <v>76</v>
      </c>
      <c r="B497" s="320" t="s">
        <v>379</v>
      </c>
      <c r="C497" s="104">
        <v>600</v>
      </c>
      <c r="D497" s="102">
        <v>1</v>
      </c>
      <c r="E497" s="103" t="s">
        <v>530</v>
      </c>
      <c r="F497" s="22"/>
      <c r="G497" s="22"/>
      <c r="H497" s="83"/>
      <c r="I497" s="83"/>
      <c r="J497" s="83"/>
      <c r="K497" s="83"/>
      <c r="L497" s="83"/>
      <c r="M497" s="83"/>
      <c r="N497" s="55" t="s">
        <v>17</v>
      </c>
    </row>
    <row r="498" spans="1:14" ht="16.5" customHeight="1">
      <c r="A498" s="57"/>
      <c r="B498" s="73" t="s">
        <v>70</v>
      </c>
      <c r="C498" s="69"/>
      <c r="D498" s="16">
        <v>0.315</v>
      </c>
      <c r="E498" s="17" t="s">
        <v>469</v>
      </c>
      <c r="F498" s="24">
        <f t="shared" ref="F498" si="554">H498+J498+L498</f>
        <v>172068</v>
      </c>
      <c r="G498" s="24">
        <f t="shared" ref="G498" si="555">F498*D498</f>
        <v>54201.42</v>
      </c>
      <c r="H498" s="29"/>
      <c r="I498" s="87">
        <f t="shared" ref="I498" si="556">TRUNC(H498*$D498,0)</f>
        <v>0</v>
      </c>
      <c r="J498" s="29">
        <f>노임!$D$4</f>
        <v>172068</v>
      </c>
      <c r="K498" s="87">
        <f t="shared" ref="K498" si="557">TRUNC(J498*$D498,0)</f>
        <v>54201</v>
      </c>
      <c r="L498" s="29"/>
      <c r="M498" s="87">
        <f t="shared" ref="M498" si="558">TRUNC(L498*$D498,0)</f>
        <v>0</v>
      </c>
      <c r="N498" s="52"/>
    </row>
    <row r="499" spans="1:14" ht="16.5" customHeight="1">
      <c r="A499" s="58"/>
      <c r="B499" s="18" t="s">
        <v>476</v>
      </c>
      <c r="C499" s="19"/>
      <c r="D499" s="20"/>
      <c r="E499" s="20"/>
      <c r="F499" s="25"/>
      <c r="G499" s="25">
        <f>SUM(G498)</f>
        <v>54201.42</v>
      </c>
      <c r="H499" s="30"/>
      <c r="I499" s="88">
        <f>SUM(I498:I498)</f>
        <v>0</v>
      </c>
      <c r="J499" s="30"/>
      <c r="K499" s="88">
        <f>SUM(K498:K498)</f>
        <v>54201</v>
      </c>
      <c r="L499" s="30"/>
      <c r="M499" s="88">
        <f>SUM(M498:M498)</f>
        <v>0</v>
      </c>
      <c r="N499" s="53"/>
    </row>
    <row r="500" spans="1:14" ht="16.5" customHeight="1">
      <c r="F500" s="25"/>
      <c r="G500" s="25"/>
      <c r="I500" s="23"/>
      <c r="K500" s="23"/>
      <c r="M500" s="23"/>
      <c r="N500" s="53"/>
    </row>
  </sheetData>
  <autoFilter ref="A2:E500"/>
  <mergeCells count="10">
    <mergeCell ref="H2:I2"/>
    <mergeCell ref="J2:K2"/>
    <mergeCell ref="L2:M2"/>
    <mergeCell ref="N2:N3"/>
    <mergeCell ref="A2:A3"/>
    <mergeCell ref="B2:B3"/>
    <mergeCell ref="C2:C3"/>
    <mergeCell ref="D2:D3"/>
    <mergeCell ref="E2:E3"/>
    <mergeCell ref="F2:G2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activeCell="B3" sqref="B3:H3"/>
      <selection pane="bottomLeft" activeCell="H5" sqref="H5"/>
    </sheetView>
  </sheetViews>
  <sheetFormatPr defaultRowHeight="12.75" customHeight="1"/>
  <cols>
    <col min="1" max="2" width="26.875" style="46" customWidth="1"/>
    <col min="3" max="3" width="8.125" style="46" customWidth="1"/>
    <col min="4" max="4" width="6.625" style="46" customWidth="1"/>
    <col min="5" max="8" width="11.125" style="46" customWidth="1"/>
    <col min="9" max="9" width="19.375" style="46" customWidth="1"/>
    <col min="10" max="16384" width="9" style="46"/>
  </cols>
  <sheetData>
    <row r="1" spans="1:9" ht="18" customHeight="1">
      <c r="A1" s="46" t="s">
        <v>191</v>
      </c>
    </row>
    <row r="2" spans="1:9" ht="18" customHeight="1">
      <c r="A2" s="47" t="s">
        <v>192</v>
      </c>
      <c r="B2" s="47" t="s">
        <v>193</v>
      </c>
      <c r="C2" s="47" t="s">
        <v>194</v>
      </c>
      <c r="D2" s="47" t="s">
        <v>195</v>
      </c>
      <c r="E2" s="47" t="s">
        <v>196</v>
      </c>
      <c r="F2" s="47" t="s">
        <v>197</v>
      </c>
      <c r="G2" s="47" t="s">
        <v>198</v>
      </c>
      <c r="H2" s="47" t="s">
        <v>199</v>
      </c>
      <c r="I2" s="47" t="s">
        <v>200</v>
      </c>
    </row>
    <row r="3" spans="1:9" ht="18" customHeight="1">
      <c r="A3" s="48" t="s">
        <v>201</v>
      </c>
      <c r="B3" s="48" t="s">
        <v>392</v>
      </c>
      <c r="C3" s="48">
        <v>1</v>
      </c>
      <c r="D3" s="47" t="s">
        <v>393</v>
      </c>
      <c r="E3" s="49">
        <v>8440</v>
      </c>
      <c r="F3" s="50">
        <v>49698</v>
      </c>
      <c r="G3" s="50">
        <v>11117</v>
      </c>
      <c r="H3" s="49">
        <f t="shared" ref="H3:H9" si="0">E3+F3+G3</f>
        <v>69255</v>
      </c>
      <c r="I3" s="48" t="s">
        <v>396</v>
      </c>
    </row>
    <row r="4" spans="1:9" ht="18" customHeight="1">
      <c r="A4" s="48" t="s">
        <v>201</v>
      </c>
      <c r="B4" s="48" t="s">
        <v>202</v>
      </c>
      <c r="C4" s="48">
        <v>1</v>
      </c>
      <c r="D4" s="47" t="s">
        <v>393</v>
      </c>
      <c r="E4" s="49">
        <v>17045</v>
      </c>
      <c r="F4" s="50">
        <v>49698</v>
      </c>
      <c r="G4" s="50">
        <v>23795</v>
      </c>
      <c r="H4" s="49">
        <f t="shared" si="0"/>
        <v>90538</v>
      </c>
      <c r="I4" s="48" t="s">
        <v>396</v>
      </c>
    </row>
    <row r="5" spans="1:9" ht="18" customHeight="1">
      <c r="A5" s="48" t="s">
        <v>201</v>
      </c>
      <c r="B5" s="48" t="s">
        <v>394</v>
      </c>
      <c r="C5" s="48">
        <v>1</v>
      </c>
      <c r="D5" s="47" t="s">
        <v>393</v>
      </c>
      <c r="E5" s="49">
        <v>18204</v>
      </c>
      <c r="F5" s="50">
        <v>49698</v>
      </c>
      <c r="G5" s="50">
        <v>31327</v>
      </c>
      <c r="H5" s="49">
        <f t="shared" si="0"/>
        <v>99229</v>
      </c>
      <c r="I5" s="48" t="s">
        <v>396</v>
      </c>
    </row>
    <row r="6" spans="1:9" ht="18" customHeight="1">
      <c r="A6" s="48" t="s">
        <v>201</v>
      </c>
      <c r="B6" s="48" t="s">
        <v>395</v>
      </c>
      <c r="C6" s="48">
        <v>1</v>
      </c>
      <c r="D6" s="47" t="s">
        <v>393</v>
      </c>
      <c r="E6" s="49">
        <v>18700</v>
      </c>
      <c r="F6" s="50">
        <v>49698</v>
      </c>
      <c r="G6" s="50">
        <v>33328</v>
      </c>
      <c r="H6" s="49">
        <f t="shared" si="0"/>
        <v>101726</v>
      </c>
      <c r="I6" s="48" t="s">
        <v>396</v>
      </c>
    </row>
    <row r="7" spans="1:9" ht="18" customHeight="1">
      <c r="A7" s="48" t="s">
        <v>203</v>
      </c>
      <c r="B7" s="48" t="s">
        <v>204</v>
      </c>
      <c r="C7" s="48">
        <v>1</v>
      </c>
      <c r="D7" s="47" t="s">
        <v>393</v>
      </c>
      <c r="E7" s="49">
        <v>14877</v>
      </c>
      <c r="F7" s="50">
        <v>36190</v>
      </c>
      <c r="G7" s="50">
        <v>4689</v>
      </c>
      <c r="H7" s="49">
        <f t="shared" si="0"/>
        <v>55756</v>
      </c>
      <c r="I7" s="48" t="s">
        <v>398</v>
      </c>
    </row>
    <row r="8" spans="1:9" ht="18" customHeight="1">
      <c r="A8" s="48" t="s">
        <v>205</v>
      </c>
      <c r="B8" s="48" t="s">
        <v>206</v>
      </c>
      <c r="C8" s="48">
        <v>1</v>
      </c>
      <c r="D8" s="47" t="s">
        <v>393</v>
      </c>
      <c r="E8" s="49">
        <v>0</v>
      </c>
      <c r="F8" s="50">
        <v>0</v>
      </c>
      <c r="G8" s="50">
        <v>92</v>
      </c>
      <c r="H8" s="49">
        <f t="shared" si="0"/>
        <v>92</v>
      </c>
      <c r="I8" s="48" t="s">
        <v>399</v>
      </c>
    </row>
    <row r="9" spans="1:9" ht="18" customHeight="1">
      <c r="A9" s="48" t="s">
        <v>400</v>
      </c>
      <c r="B9" s="48"/>
      <c r="C9" s="48">
        <v>1</v>
      </c>
      <c r="D9" s="47" t="s">
        <v>393</v>
      </c>
      <c r="E9" s="49">
        <v>0</v>
      </c>
      <c r="F9" s="50">
        <v>0</v>
      </c>
      <c r="G9" s="50">
        <v>597</v>
      </c>
      <c r="H9" s="49">
        <f t="shared" si="0"/>
        <v>597</v>
      </c>
      <c r="I9" s="48" t="s">
        <v>397</v>
      </c>
    </row>
  </sheetData>
  <phoneticPr fontId="1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B13" sqref="B13"/>
    </sheetView>
  </sheetViews>
  <sheetFormatPr defaultRowHeight="16.5"/>
  <cols>
    <col min="1" max="1" width="17.875" bestFit="1" customWidth="1"/>
    <col min="2" max="2" width="28.875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5" t="s">
        <v>19</v>
      </c>
      <c r="B1" s="5"/>
      <c r="C1" s="5"/>
      <c r="D1" s="5"/>
      <c r="E1" s="5"/>
    </row>
    <row r="2" spans="1:5">
      <c r="A2" s="12" t="s">
        <v>131</v>
      </c>
      <c r="B2" s="12" t="s">
        <v>132</v>
      </c>
      <c r="C2" s="12" t="s">
        <v>133</v>
      </c>
      <c r="D2" s="12" t="s">
        <v>134</v>
      </c>
      <c r="E2" s="12" t="s">
        <v>135</v>
      </c>
    </row>
    <row r="3" spans="1:5">
      <c r="A3" s="7" t="s">
        <v>401</v>
      </c>
      <c r="B3" s="32" t="s">
        <v>402</v>
      </c>
      <c r="C3" s="33" t="s">
        <v>210</v>
      </c>
      <c r="D3" s="34">
        <v>4900</v>
      </c>
      <c r="E3" s="32" t="s">
        <v>403</v>
      </c>
    </row>
    <row r="4" spans="1:5">
      <c r="A4" s="7" t="s">
        <v>404</v>
      </c>
      <c r="B4" s="32" t="s">
        <v>405</v>
      </c>
      <c r="C4" s="33" t="s">
        <v>406</v>
      </c>
      <c r="D4" s="34">
        <v>340</v>
      </c>
      <c r="E4" s="32" t="s">
        <v>407</v>
      </c>
    </row>
    <row r="5" spans="1:5">
      <c r="A5" s="7" t="s">
        <v>408</v>
      </c>
      <c r="B5" s="32" t="s">
        <v>409</v>
      </c>
      <c r="C5" s="33" t="s">
        <v>410</v>
      </c>
      <c r="D5" s="34">
        <f>311200/15</f>
        <v>20746.666666666668</v>
      </c>
      <c r="E5" s="32" t="s">
        <v>411</v>
      </c>
    </row>
    <row r="6" spans="1:5">
      <c r="A6" s="7" t="s">
        <v>412</v>
      </c>
      <c r="B6" s="32" t="s">
        <v>413</v>
      </c>
      <c r="C6" s="33" t="s">
        <v>414</v>
      </c>
      <c r="D6" s="34">
        <f>16800/6</f>
        <v>2800</v>
      </c>
      <c r="E6" s="32" t="s">
        <v>411</v>
      </c>
    </row>
    <row r="7" spans="1:5">
      <c r="A7" s="7" t="s">
        <v>207</v>
      </c>
      <c r="B7" s="32" t="s">
        <v>415</v>
      </c>
      <c r="C7" s="33" t="s">
        <v>414</v>
      </c>
      <c r="D7" s="34">
        <f>23200/30</f>
        <v>773.33333333333337</v>
      </c>
      <c r="E7" s="32" t="s">
        <v>416</v>
      </c>
    </row>
    <row r="8" spans="1:5">
      <c r="A8" s="7" t="s">
        <v>208</v>
      </c>
      <c r="B8" s="32" t="s">
        <v>209</v>
      </c>
      <c r="C8" s="33" t="s">
        <v>210</v>
      </c>
      <c r="D8" s="34">
        <f>22200/30</f>
        <v>740</v>
      </c>
      <c r="E8" s="32" t="s">
        <v>417</v>
      </c>
    </row>
    <row r="9" spans="1:5">
      <c r="A9" s="7" t="s">
        <v>418</v>
      </c>
      <c r="B9" s="7" t="s">
        <v>419</v>
      </c>
      <c r="C9" s="6" t="s">
        <v>420</v>
      </c>
      <c r="D9" s="51">
        <v>1596</v>
      </c>
      <c r="E9" s="32" t="s">
        <v>421</v>
      </c>
    </row>
    <row r="10" spans="1:5">
      <c r="A10" s="7"/>
      <c r="B10" s="7"/>
      <c r="C10" s="7"/>
      <c r="D10" s="8"/>
      <c r="E10" s="9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M16" sqref="M16"/>
    </sheetView>
  </sheetViews>
  <sheetFormatPr defaultRowHeight="16.5"/>
  <cols>
    <col min="1" max="1" width="21.75" customWidth="1"/>
    <col min="2" max="2" width="18.875" customWidth="1"/>
    <col min="3" max="3" width="5.875" bestFit="1" customWidth="1"/>
    <col min="4" max="4" width="11.375" bestFit="1" customWidth="1"/>
    <col min="5" max="5" width="24.25" customWidth="1"/>
  </cols>
  <sheetData>
    <row r="1" spans="1:5">
      <c r="A1" s="5" t="s">
        <v>20</v>
      </c>
      <c r="B1" s="5"/>
      <c r="C1" s="5"/>
      <c r="D1" s="5"/>
      <c r="E1" s="45" t="s">
        <v>422</v>
      </c>
    </row>
    <row r="2" spans="1:5">
      <c r="A2" s="109" t="s">
        <v>423</v>
      </c>
      <c r="B2" s="109" t="s">
        <v>424</v>
      </c>
      <c r="C2" s="109" t="s">
        <v>425</v>
      </c>
      <c r="D2" s="109" t="s">
        <v>211</v>
      </c>
      <c r="E2" s="109" t="s">
        <v>426</v>
      </c>
    </row>
    <row r="3" spans="1:5">
      <c r="A3" s="7" t="s">
        <v>136</v>
      </c>
      <c r="B3" s="7" t="s">
        <v>427</v>
      </c>
      <c r="C3" s="33" t="s">
        <v>428</v>
      </c>
      <c r="D3" s="35">
        <v>228286</v>
      </c>
      <c r="E3" s="7" t="s">
        <v>17</v>
      </c>
    </row>
    <row r="4" spans="1:5">
      <c r="A4" s="7" t="s">
        <v>70</v>
      </c>
      <c r="B4" s="7" t="s">
        <v>427</v>
      </c>
      <c r="C4" s="33" t="s">
        <v>428</v>
      </c>
      <c r="D4" s="35">
        <v>172068</v>
      </c>
      <c r="E4" s="7" t="s">
        <v>17</v>
      </c>
    </row>
    <row r="5" spans="1:5">
      <c r="A5" s="7" t="s">
        <v>78</v>
      </c>
      <c r="B5" s="7" t="s">
        <v>212</v>
      </c>
      <c r="C5" s="33" t="s">
        <v>428</v>
      </c>
      <c r="D5" s="35">
        <v>282536</v>
      </c>
      <c r="E5" s="7" t="s">
        <v>17</v>
      </c>
    </row>
    <row r="6" spans="1:5">
      <c r="A6" s="7" t="s">
        <v>71</v>
      </c>
      <c r="B6" s="7" t="s">
        <v>429</v>
      </c>
      <c r="C6" s="33" t="s">
        <v>428</v>
      </c>
      <c r="D6" s="35">
        <v>263017</v>
      </c>
      <c r="E6" s="7" t="s">
        <v>17</v>
      </c>
    </row>
    <row r="7" spans="1:5">
      <c r="A7" s="7" t="s">
        <v>97</v>
      </c>
      <c r="B7" s="7" t="s">
        <v>430</v>
      </c>
      <c r="C7" s="33" t="s">
        <v>428</v>
      </c>
      <c r="D7" s="35">
        <v>173995</v>
      </c>
      <c r="E7" s="7" t="s">
        <v>17</v>
      </c>
    </row>
    <row r="8" spans="1:5">
      <c r="A8" s="7" t="s">
        <v>77</v>
      </c>
      <c r="B8" s="7" t="s">
        <v>431</v>
      </c>
      <c r="C8" s="33" t="s">
        <v>428</v>
      </c>
      <c r="D8" s="35">
        <v>262580</v>
      </c>
      <c r="E8" s="7" t="s">
        <v>17</v>
      </c>
    </row>
    <row r="9" spans="1:5">
      <c r="A9" s="7" t="s">
        <v>137</v>
      </c>
      <c r="B9" s="7" t="s">
        <v>427</v>
      </c>
      <c r="C9" s="33" t="s">
        <v>213</v>
      </c>
      <c r="D9" s="35">
        <v>230376</v>
      </c>
      <c r="E9" s="7" t="s">
        <v>17</v>
      </c>
    </row>
    <row r="10" spans="1:5">
      <c r="A10" s="7" t="s">
        <v>138</v>
      </c>
      <c r="B10" s="7" t="s">
        <v>427</v>
      </c>
      <c r="C10" s="33" t="s">
        <v>432</v>
      </c>
      <c r="D10" s="35">
        <v>320480</v>
      </c>
      <c r="E10" s="7" t="s">
        <v>17</v>
      </c>
    </row>
    <row r="11" spans="1:5">
      <c r="A11" s="7" t="s">
        <v>139</v>
      </c>
      <c r="B11" s="7" t="s">
        <v>427</v>
      </c>
      <c r="C11" s="33" t="s">
        <v>432</v>
      </c>
      <c r="D11" s="35">
        <v>292640</v>
      </c>
      <c r="E11" s="7" t="s">
        <v>17</v>
      </c>
    </row>
    <row r="12" spans="1:5">
      <c r="A12" s="7" t="s">
        <v>123</v>
      </c>
      <c r="B12" s="7" t="s">
        <v>433</v>
      </c>
      <c r="C12" s="33" t="s">
        <v>432</v>
      </c>
      <c r="D12" s="35">
        <v>335379</v>
      </c>
      <c r="E12" s="7" t="s">
        <v>434</v>
      </c>
    </row>
    <row r="13" spans="1:5">
      <c r="A13" s="7" t="s">
        <v>100</v>
      </c>
      <c r="B13" s="7" t="s">
        <v>427</v>
      </c>
      <c r="C13" s="33" t="s">
        <v>428</v>
      </c>
      <c r="D13" s="35">
        <v>197788</v>
      </c>
      <c r="E13" s="7" t="s">
        <v>17</v>
      </c>
    </row>
    <row r="14" spans="1:5">
      <c r="A14" s="7"/>
      <c r="B14" s="7"/>
      <c r="C14" s="6"/>
      <c r="D14" s="8"/>
      <c r="E14" s="7" t="s">
        <v>17</v>
      </c>
    </row>
    <row r="15" spans="1:5">
      <c r="A15" s="7"/>
      <c r="B15" s="7"/>
      <c r="C15" s="6"/>
      <c r="D15" s="8"/>
      <c r="E15" s="7" t="s">
        <v>17</v>
      </c>
    </row>
    <row r="16" spans="1:5">
      <c r="A16" s="7"/>
      <c r="B16" s="7"/>
      <c r="C16" s="6"/>
      <c r="D16" s="8"/>
      <c r="E16" s="7" t="s">
        <v>17</v>
      </c>
    </row>
    <row r="17" spans="1:5">
      <c r="A17" s="7"/>
      <c r="B17" s="7"/>
      <c r="C17" s="6"/>
      <c r="D17" s="8"/>
      <c r="E17" s="7" t="s">
        <v>17</v>
      </c>
    </row>
    <row r="18" spans="1:5">
      <c r="A18" s="7"/>
      <c r="B18" s="7"/>
      <c r="C18" s="6"/>
      <c r="D18" s="8"/>
      <c r="E18" s="7" t="s">
        <v>17</v>
      </c>
    </row>
    <row r="19" spans="1:5">
      <c r="A19" s="7"/>
      <c r="B19" s="7"/>
      <c r="C19" s="6"/>
      <c r="D19" s="8"/>
      <c r="E19" s="7" t="s">
        <v>17</v>
      </c>
    </row>
    <row r="20" spans="1:5">
      <c r="A20" s="7"/>
      <c r="B20" s="7"/>
      <c r="C20" s="6"/>
      <c r="D20" s="8"/>
      <c r="E20" s="7" t="s">
        <v>17</v>
      </c>
    </row>
    <row r="21" spans="1:5">
      <c r="A21" s="7"/>
      <c r="B21" s="7"/>
      <c r="C21" s="6"/>
      <c r="D21" s="8"/>
      <c r="E21" s="7" t="s">
        <v>17</v>
      </c>
    </row>
    <row r="22" spans="1:5">
      <c r="A22" s="7"/>
      <c r="B22" s="7"/>
      <c r="C22" s="6"/>
      <c r="D22" s="8"/>
      <c r="E22" s="7" t="s">
        <v>17</v>
      </c>
    </row>
    <row r="23" spans="1:5">
      <c r="A23" s="7"/>
      <c r="B23" s="7"/>
      <c r="C23" s="6"/>
      <c r="D23" s="8"/>
      <c r="E23" s="7" t="s">
        <v>17</v>
      </c>
    </row>
    <row r="24" spans="1:5">
      <c r="A24" s="7"/>
      <c r="B24" s="7"/>
      <c r="C24" s="6"/>
      <c r="D24" s="8"/>
      <c r="E24" s="7" t="s">
        <v>17</v>
      </c>
    </row>
    <row r="25" spans="1:5">
      <c r="A25" s="7"/>
      <c r="B25" s="7"/>
      <c r="C25" s="6"/>
      <c r="D25" s="8"/>
      <c r="E25" s="7" t="s">
        <v>17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F12" sqref="F12"/>
    </sheetView>
  </sheetViews>
  <sheetFormatPr defaultRowHeight="16.5"/>
  <cols>
    <col min="1" max="1" width="14.75" bestFit="1" customWidth="1"/>
    <col min="2" max="2" width="17.25" bestFit="1" customWidth="1"/>
    <col min="3" max="3" width="7" customWidth="1"/>
    <col min="4" max="7" width="11.375" customWidth="1"/>
  </cols>
  <sheetData>
    <row r="1" spans="1:8">
      <c r="A1" s="5" t="s">
        <v>21</v>
      </c>
      <c r="B1" s="5"/>
      <c r="C1" s="5"/>
      <c r="D1" s="5"/>
      <c r="E1" s="5"/>
      <c r="F1" s="5"/>
      <c r="G1" s="5"/>
      <c r="H1" s="5"/>
    </row>
    <row r="2" spans="1:8">
      <c r="A2" s="13" t="s">
        <v>35</v>
      </c>
      <c r="B2" s="13" t="s">
        <v>435</v>
      </c>
      <c r="C2" s="13" t="s">
        <v>26</v>
      </c>
      <c r="D2" s="13" t="s">
        <v>436</v>
      </c>
      <c r="E2" s="13" t="s">
        <v>437</v>
      </c>
      <c r="F2" s="13" t="s">
        <v>438</v>
      </c>
      <c r="G2" s="13" t="s">
        <v>439</v>
      </c>
      <c r="H2" s="13" t="s">
        <v>31</v>
      </c>
    </row>
    <row r="3" spans="1:8">
      <c r="A3" s="48" t="s">
        <v>201</v>
      </c>
      <c r="B3" s="48" t="s">
        <v>440</v>
      </c>
      <c r="C3" s="47" t="s">
        <v>441</v>
      </c>
      <c r="D3" s="316">
        <f>[68]중기사용료목록!E3</f>
        <v>8440</v>
      </c>
      <c r="E3" s="316">
        <f>[68]중기사용료목록!F3</f>
        <v>49698</v>
      </c>
      <c r="F3" s="316">
        <f>[68]중기사용료목록!G3</f>
        <v>11117</v>
      </c>
      <c r="G3" s="316">
        <f>D3+E3+F3</f>
        <v>69255</v>
      </c>
      <c r="H3" s="7"/>
    </row>
    <row r="4" spans="1:8">
      <c r="A4" s="48" t="s">
        <v>201</v>
      </c>
      <c r="B4" s="48" t="s">
        <v>202</v>
      </c>
      <c r="C4" s="47" t="s">
        <v>299</v>
      </c>
      <c r="D4" s="316">
        <f>[68]중기사용료목록!E4</f>
        <v>17045</v>
      </c>
      <c r="E4" s="316">
        <f>[68]중기사용료목록!F4</f>
        <v>49698</v>
      </c>
      <c r="F4" s="316">
        <f>[68]중기사용료목록!G4</f>
        <v>23795</v>
      </c>
      <c r="G4" s="316">
        <f t="shared" ref="G4:G10" si="0">D4+E4+F4</f>
        <v>90538</v>
      </c>
      <c r="H4" s="7"/>
    </row>
    <row r="5" spans="1:8">
      <c r="A5" s="48" t="s">
        <v>201</v>
      </c>
      <c r="B5" s="48" t="s">
        <v>442</v>
      </c>
      <c r="C5" s="47" t="s">
        <v>443</v>
      </c>
      <c r="D5" s="316">
        <f>[68]중기사용료목록!E5</f>
        <v>18204</v>
      </c>
      <c r="E5" s="316">
        <f>[68]중기사용료목록!F5</f>
        <v>49698</v>
      </c>
      <c r="F5" s="316">
        <f>[68]중기사용료목록!G5</f>
        <v>31327</v>
      </c>
      <c r="G5" s="316">
        <f t="shared" si="0"/>
        <v>99229</v>
      </c>
      <c r="H5" s="7"/>
    </row>
    <row r="6" spans="1:8">
      <c r="A6" s="48" t="s">
        <v>201</v>
      </c>
      <c r="B6" s="48" t="s">
        <v>444</v>
      </c>
      <c r="C6" s="47" t="s">
        <v>299</v>
      </c>
      <c r="D6" s="316">
        <f>[68]중기사용료목록!E6</f>
        <v>18700</v>
      </c>
      <c r="E6" s="316">
        <f>[68]중기사용료목록!F6</f>
        <v>49698</v>
      </c>
      <c r="F6" s="316">
        <f>[68]중기사용료목록!G6</f>
        <v>33328</v>
      </c>
      <c r="G6" s="316">
        <f t="shared" si="0"/>
        <v>101726</v>
      </c>
      <c r="H6" s="7"/>
    </row>
    <row r="7" spans="1:8">
      <c r="A7" s="48" t="s">
        <v>203</v>
      </c>
      <c r="B7" s="48" t="s">
        <v>204</v>
      </c>
      <c r="C7" s="47" t="s">
        <v>445</v>
      </c>
      <c r="D7" s="316">
        <f>[68]중기사용료목록!E7</f>
        <v>14877</v>
      </c>
      <c r="E7" s="316">
        <f>[68]중기사용료목록!F7</f>
        <v>36190</v>
      </c>
      <c r="F7" s="316">
        <f>[68]중기사용료목록!G7</f>
        <v>4689</v>
      </c>
      <c r="G7" s="316">
        <f t="shared" si="0"/>
        <v>55756</v>
      </c>
      <c r="H7" s="7"/>
    </row>
    <row r="8" spans="1:8">
      <c r="A8" s="48" t="s">
        <v>205</v>
      </c>
      <c r="B8" s="48" t="s">
        <v>206</v>
      </c>
      <c r="C8" s="47" t="s">
        <v>299</v>
      </c>
      <c r="D8" s="316">
        <f>[68]중기사용료목록!E8</f>
        <v>0</v>
      </c>
      <c r="E8" s="316">
        <f>[68]중기사용료목록!F8</f>
        <v>0</v>
      </c>
      <c r="F8" s="316">
        <f>[68]중기사용료목록!G8</f>
        <v>92</v>
      </c>
      <c r="G8" s="316">
        <f t="shared" si="0"/>
        <v>92</v>
      </c>
      <c r="H8" s="7"/>
    </row>
    <row r="9" spans="1:8">
      <c r="A9" s="48" t="s">
        <v>298</v>
      </c>
      <c r="B9" s="48"/>
      <c r="C9" s="47" t="s">
        <v>441</v>
      </c>
      <c r="D9" s="316">
        <f>[68]중기사용료목록!E9</f>
        <v>0</v>
      </c>
      <c r="E9" s="316">
        <f>[68]중기사용료목록!F9</f>
        <v>0</v>
      </c>
      <c r="F9" s="316">
        <f>[68]중기사용료목록!G9</f>
        <v>597</v>
      </c>
      <c r="G9" s="316">
        <f t="shared" si="0"/>
        <v>597</v>
      </c>
      <c r="H9" s="7"/>
    </row>
    <row r="10" spans="1:8">
      <c r="A10" s="317" t="s">
        <v>446</v>
      </c>
      <c r="B10" s="317" t="s">
        <v>451</v>
      </c>
      <c r="C10" s="318" t="s">
        <v>447</v>
      </c>
      <c r="D10" s="316"/>
      <c r="E10" s="316"/>
      <c r="F10" s="316">
        <v>5500000</v>
      </c>
      <c r="G10" s="316">
        <f t="shared" si="0"/>
        <v>5500000</v>
      </c>
      <c r="H10" s="317"/>
    </row>
    <row r="11" spans="1:8">
      <c r="A11" s="317" t="s">
        <v>446</v>
      </c>
      <c r="B11" s="317" t="s">
        <v>452</v>
      </c>
      <c r="C11" s="318" t="s">
        <v>447</v>
      </c>
      <c r="D11" s="316"/>
      <c r="E11" s="316"/>
      <c r="F11" s="316">
        <v>3380000</v>
      </c>
      <c r="G11" s="316">
        <f t="shared" ref="G11" si="1">D11+E11+F11</f>
        <v>3380000</v>
      </c>
      <c r="H11" s="317"/>
    </row>
    <row r="12" spans="1:8">
      <c r="A12" s="7"/>
      <c r="B12" s="7"/>
      <c r="C12" s="7"/>
      <c r="D12" s="8"/>
      <c r="E12" s="8"/>
      <c r="F12" s="8"/>
      <c r="G12" s="8"/>
      <c r="H12" s="7"/>
    </row>
    <row r="13" spans="1:8">
      <c r="A13" s="7"/>
      <c r="B13" s="7"/>
      <c r="C13" s="7"/>
      <c r="D13" s="8"/>
      <c r="E13" s="8"/>
      <c r="F13" s="8"/>
      <c r="G13" s="8"/>
      <c r="H13" s="7"/>
    </row>
    <row r="14" spans="1:8">
      <c r="A14" s="7"/>
      <c r="B14" s="7"/>
      <c r="C14" s="7"/>
      <c r="D14" s="8"/>
      <c r="E14" s="8"/>
      <c r="F14" s="8"/>
      <c r="G14" s="8"/>
      <c r="H14" s="7"/>
    </row>
    <row r="15" spans="1:8">
      <c r="A15" s="7"/>
      <c r="B15" s="7"/>
      <c r="C15" s="7"/>
      <c r="D15" s="8"/>
      <c r="E15" s="8"/>
      <c r="F15" s="8"/>
      <c r="G15" s="8"/>
      <c r="H15" s="7"/>
    </row>
    <row r="16" spans="1:8">
      <c r="A16" s="7"/>
      <c r="B16" s="7"/>
      <c r="C16" s="7"/>
      <c r="D16" s="8"/>
      <c r="E16" s="8"/>
      <c r="F16" s="8"/>
      <c r="G16" s="8"/>
      <c r="H16" s="7"/>
    </row>
    <row r="17" spans="1:8">
      <c r="A17" s="7"/>
      <c r="B17" s="7"/>
      <c r="C17" s="7"/>
      <c r="D17" s="8"/>
      <c r="E17" s="8"/>
      <c r="F17" s="8"/>
      <c r="G17" s="8"/>
      <c r="H17" s="7"/>
    </row>
    <row r="18" spans="1:8">
      <c r="A18" s="7"/>
      <c r="B18" s="7"/>
      <c r="C18" s="7"/>
      <c r="D18" s="8"/>
      <c r="E18" s="8"/>
      <c r="F18" s="8"/>
      <c r="G18" s="8"/>
      <c r="H18" s="7"/>
    </row>
    <row r="19" spans="1:8">
      <c r="A19" s="7"/>
      <c r="B19" s="7"/>
      <c r="C19" s="7"/>
      <c r="D19" s="8"/>
      <c r="E19" s="8"/>
      <c r="F19" s="8"/>
      <c r="G19" s="8"/>
      <c r="H19" s="7"/>
    </row>
    <row r="20" spans="1:8">
      <c r="A20" s="7"/>
      <c r="B20" s="7"/>
      <c r="C20" s="7"/>
      <c r="D20" s="8"/>
      <c r="E20" s="8"/>
      <c r="F20" s="8"/>
      <c r="G20" s="8"/>
      <c r="H20" s="7"/>
    </row>
    <row r="21" spans="1:8">
      <c r="A21" s="7"/>
      <c r="B21" s="7"/>
      <c r="C21" s="7"/>
      <c r="D21" s="8"/>
      <c r="E21" s="8"/>
      <c r="F21" s="8"/>
      <c r="G21" s="8"/>
      <c r="H21" s="7"/>
    </row>
    <row r="22" spans="1:8">
      <c r="A22" s="7"/>
      <c r="B22" s="7"/>
      <c r="C22" s="7"/>
      <c r="D22" s="8"/>
      <c r="E22" s="8"/>
      <c r="F22" s="8"/>
      <c r="G22" s="8"/>
      <c r="H22" s="7"/>
    </row>
    <row r="23" spans="1:8">
      <c r="A23" s="7"/>
      <c r="B23" s="7"/>
      <c r="C23" s="7"/>
      <c r="D23" s="8"/>
      <c r="E23" s="8"/>
      <c r="F23" s="8"/>
      <c r="G23" s="8"/>
      <c r="H23" s="7"/>
    </row>
    <row r="24" spans="1:8">
      <c r="A24" s="7"/>
      <c r="B24" s="7"/>
      <c r="C24" s="7"/>
      <c r="D24" s="8"/>
      <c r="E24" s="8"/>
      <c r="F24" s="8"/>
      <c r="G24" s="8"/>
      <c r="H24" s="7"/>
    </row>
    <row r="25" spans="1:8">
      <c r="A25" s="7"/>
      <c r="B25" s="7"/>
      <c r="C25" s="7"/>
      <c r="D25" s="8"/>
      <c r="E25" s="8"/>
      <c r="F25" s="8"/>
      <c r="G25" s="8"/>
      <c r="H25" s="7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F35" sqref="F35"/>
    </sheetView>
  </sheetViews>
  <sheetFormatPr defaultRowHeight="16.5"/>
  <cols>
    <col min="15" max="15" width="21.75" bestFit="1" customWidth="1"/>
  </cols>
  <sheetData>
    <row r="1" spans="1:1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0" t="s">
        <v>23</v>
      </c>
    </row>
    <row r="2" spans="1:15">
      <c r="A2" s="264" t="s">
        <v>36</v>
      </c>
      <c r="B2" s="264" t="s">
        <v>35</v>
      </c>
      <c r="C2" s="264" t="s">
        <v>25</v>
      </c>
      <c r="D2" s="264" t="s">
        <v>4</v>
      </c>
      <c r="E2" s="266" t="s">
        <v>37</v>
      </c>
      <c r="F2" s="267" t="s">
        <v>17</v>
      </c>
      <c r="G2" s="266" t="s">
        <v>38</v>
      </c>
      <c r="H2" s="267"/>
      <c r="I2" s="266" t="s">
        <v>39</v>
      </c>
      <c r="J2" s="267"/>
      <c r="K2" s="266" t="s">
        <v>40</v>
      </c>
      <c r="L2" s="267"/>
      <c r="M2" s="266" t="s">
        <v>41</v>
      </c>
      <c r="N2" s="267" t="s">
        <v>17</v>
      </c>
      <c r="O2" s="264" t="s">
        <v>42</v>
      </c>
    </row>
    <row r="3" spans="1:15">
      <c r="A3" s="265" t="s">
        <v>17</v>
      </c>
      <c r="B3" s="265" t="s">
        <v>17</v>
      </c>
      <c r="C3" s="265"/>
      <c r="D3" s="265"/>
      <c r="E3" s="13" t="s">
        <v>10</v>
      </c>
      <c r="F3" s="13" t="s">
        <v>43</v>
      </c>
      <c r="G3" s="13" t="s">
        <v>10</v>
      </c>
      <c r="H3" s="13" t="s">
        <v>43</v>
      </c>
      <c r="I3" s="13" t="s">
        <v>10</v>
      </c>
      <c r="J3" s="13" t="s">
        <v>43</v>
      </c>
      <c r="K3" s="13" t="s">
        <v>10</v>
      </c>
      <c r="L3" s="13" t="s">
        <v>43</v>
      </c>
      <c r="M3" s="13" t="s">
        <v>10</v>
      </c>
      <c r="N3" s="13" t="s">
        <v>43</v>
      </c>
      <c r="O3" s="265"/>
    </row>
    <row r="4" spans="1:15">
      <c r="A4" s="7"/>
      <c r="B4" s="7"/>
      <c r="C4" s="7"/>
      <c r="D4" s="7"/>
      <c r="E4" s="8"/>
      <c r="F4" s="7"/>
      <c r="G4" s="7"/>
      <c r="H4" s="7"/>
      <c r="I4" s="8"/>
      <c r="J4" s="7"/>
      <c r="K4" s="7"/>
      <c r="L4" s="7"/>
      <c r="M4" s="7"/>
      <c r="N4" s="7"/>
      <c r="O4" s="8"/>
    </row>
    <row r="5" spans="1:15">
      <c r="A5" s="7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</row>
    <row r="6" spans="1:15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>
      <c r="A13" s="7"/>
      <c r="B13" s="7"/>
      <c r="C13" s="7"/>
      <c r="D13" s="7"/>
      <c r="E13" s="8"/>
      <c r="F13" s="7"/>
      <c r="G13" s="7"/>
      <c r="H13" s="7"/>
      <c r="I13" s="8"/>
      <c r="J13" s="7"/>
      <c r="K13" s="7"/>
      <c r="L13" s="7"/>
      <c r="M13" s="7"/>
      <c r="N13" s="7"/>
      <c r="O13" s="8"/>
    </row>
    <row r="14" spans="1:15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D702"/>
  <sheetViews>
    <sheetView showGridLines="0" view="pageBreakPreview" topLeftCell="A10" zoomScaleNormal="100" zoomScaleSheetLayoutView="100" workbookViewId="0">
      <selection activeCell="K31" sqref="K31:P31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296" t="s">
        <v>141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6"/>
      <c r="AI2" s="296"/>
    </row>
    <row r="3" spans="2:51" ht="20.100000000000001" customHeight="1"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</row>
    <row r="4" spans="2:51" ht="20.100000000000001" customHeight="1" thickBot="1"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6"/>
      <c r="U4" s="296"/>
      <c r="V4" s="296"/>
      <c r="W4" s="296"/>
      <c r="X4" s="296"/>
      <c r="Y4" s="296"/>
      <c r="Z4" s="296"/>
      <c r="AA4" s="296"/>
      <c r="AB4" s="296"/>
      <c r="AC4" s="296"/>
      <c r="AD4" s="296"/>
      <c r="AE4" s="296"/>
      <c r="AF4" s="296"/>
      <c r="AG4" s="296"/>
      <c r="AH4" s="296"/>
      <c r="AI4" s="296"/>
      <c r="AY4" s="39"/>
    </row>
    <row r="5" spans="2:51" ht="20.100000000000001" customHeight="1">
      <c r="B5" s="297" t="s">
        <v>217</v>
      </c>
      <c r="C5" s="298"/>
      <c r="D5" s="298"/>
      <c r="E5" s="298"/>
      <c r="F5" s="299"/>
      <c r="G5" s="300"/>
      <c r="H5" s="298"/>
      <c r="I5" s="298"/>
      <c r="J5" s="298"/>
      <c r="K5" s="298"/>
      <c r="L5" s="298"/>
      <c r="M5" s="298"/>
      <c r="N5" s="298"/>
      <c r="O5" s="298"/>
      <c r="P5" s="301"/>
      <c r="Q5" s="302" t="s">
        <v>218</v>
      </c>
      <c r="R5" s="278"/>
      <c r="S5" s="239" t="s">
        <v>219</v>
      </c>
      <c r="T5" s="240"/>
      <c r="U5" s="241"/>
      <c r="V5" s="306" t="s">
        <v>61</v>
      </c>
      <c r="W5" s="307"/>
      <c r="X5" s="307"/>
      <c r="Y5" s="307"/>
      <c r="Z5" s="307"/>
      <c r="AA5" s="307"/>
      <c r="AB5" s="307"/>
      <c r="AC5" s="307"/>
      <c r="AD5" s="307"/>
      <c r="AE5" s="307"/>
      <c r="AF5" s="307"/>
      <c r="AG5" s="307"/>
      <c r="AH5" s="307"/>
      <c r="AI5" s="308"/>
    </row>
    <row r="6" spans="2:51" ht="20.100000000000001" customHeight="1">
      <c r="B6" s="245" t="s">
        <v>220</v>
      </c>
      <c r="C6" s="246"/>
      <c r="D6" s="246"/>
      <c r="E6" s="246"/>
      <c r="F6" s="247"/>
      <c r="G6" s="251" t="s">
        <v>221</v>
      </c>
      <c r="H6" s="246"/>
      <c r="I6" s="246"/>
      <c r="J6" s="246"/>
      <c r="K6" s="246"/>
      <c r="L6" s="246"/>
      <c r="M6" s="246"/>
      <c r="N6" s="246"/>
      <c r="O6" s="246"/>
      <c r="P6" s="252"/>
      <c r="Q6" s="303"/>
      <c r="R6" s="280"/>
      <c r="S6" s="200" t="s">
        <v>222</v>
      </c>
      <c r="T6" s="201"/>
      <c r="U6" s="202"/>
      <c r="V6" s="146" t="s">
        <v>223</v>
      </c>
      <c r="W6" s="144"/>
      <c r="X6" s="144"/>
      <c r="Y6" s="144"/>
      <c r="Z6" s="144"/>
      <c r="AA6" s="145"/>
      <c r="AB6" s="200" t="s">
        <v>224</v>
      </c>
      <c r="AC6" s="201"/>
      <c r="AD6" s="202"/>
      <c r="AE6" s="311" t="s">
        <v>225</v>
      </c>
      <c r="AF6" s="312"/>
      <c r="AG6" s="312"/>
      <c r="AH6" s="312"/>
      <c r="AI6" s="40" t="s">
        <v>226</v>
      </c>
    </row>
    <row r="7" spans="2:51" ht="20.100000000000001" customHeight="1">
      <c r="B7" s="248"/>
      <c r="C7" s="249"/>
      <c r="D7" s="249"/>
      <c r="E7" s="249"/>
      <c r="F7" s="250"/>
      <c r="G7" s="253"/>
      <c r="H7" s="249"/>
      <c r="I7" s="249"/>
      <c r="J7" s="249"/>
      <c r="K7" s="249"/>
      <c r="L7" s="249"/>
      <c r="M7" s="249"/>
      <c r="N7" s="249"/>
      <c r="O7" s="249"/>
      <c r="P7" s="254"/>
      <c r="Q7" s="303"/>
      <c r="R7" s="280"/>
      <c r="S7" s="200" t="s">
        <v>149</v>
      </c>
      <c r="T7" s="201"/>
      <c r="U7" s="202"/>
      <c r="V7" s="146" t="s">
        <v>227</v>
      </c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255"/>
    </row>
    <row r="8" spans="2:51" ht="20.100000000000001" customHeight="1">
      <c r="B8" s="143" t="s">
        <v>228</v>
      </c>
      <c r="C8" s="144"/>
      <c r="D8" s="144"/>
      <c r="E8" s="144"/>
      <c r="F8" s="223"/>
      <c r="G8" s="256"/>
      <c r="H8" s="257"/>
      <c r="I8" s="257"/>
      <c r="J8" s="257"/>
      <c r="K8" s="257"/>
      <c r="L8" s="257"/>
      <c r="M8" s="257"/>
      <c r="N8" s="257"/>
      <c r="O8" s="257" t="s">
        <v>229</v>
      </c>
      <c r="P8" s="258"/>
      <c r="Q8" s="303"/>
      <c r="R8" s="280"/>
      <c r="S8" s="200" t="s">
        <v>152</v>
      </c>
      <c r="T8" s="201"/>
      <c r="U8" s="202"/>
      <c r="V8" s="146" t="s">
        <v>230</v>
      </c>
      <c r="W8" s="144"/>
      <c r="X8" s="144"/>
      <c r="Y8" s="144"/>
      <c r="Z8" s="144"/>
      <c r="AA8" s="145"/>
      <c r="AB8" s="200" t="s">
        <v>154</v>
      </c>
      <c r="AC8" s="201"/>
      <c r="AD8" s="202"/>
      <c r="AE8" s="146" t="s">
        <v>231</v>
      </c>
      <c r="AF8" s="144"/>
      <c r="AG8" s="144"/>
      <c r="AH8" s="144"/>
      <c r="AI8" s="255"/>
    </row>
    <row r="9" spans="2:51" ht="20.100000000000001" customHeight="1">
      <c r="B9" s="309" t="s">
        <v>232</v>
      </c>
      <c r="C9" s="190"/>
      <c r="D9" s="190"/>
      <c r="E9" s="190"/>
      <c r="F9" s="310"/>
      <c r="G9" s="206"/>
      <c r="H9" s="207"/>
      <c r="I9" s="207"/>
      <c r="J9" s="207"/>
      <c r="K9" s="207"/>
      <c r="L9" s="207"/>
      <c r="M9" s="207"/>
      <c r="N9" s="207"/>
      <c r="O9" s="207"/>
      <c r="P9" s="208"/>
      <c r="Q9" s="303"/>
      <c r="R9" s="280"/>
      <c r="S9" s="200" t="s">
        <v>233</v>
      </c>
      <c r="T9" s="201"/>
      <c r="U9" s="202"/>
      <c r="V9" s="146" t="s">
        <v>234</v>
      </c>
      <c r="W9" s="144"/>
      <c r="X9" s="144"/>
      <c r="Y9" s="144"/>
      <c r="Z9" s="144"/>
      <c r="AA9" s="145"/>
      <c r="AB9" s="200" t="s">
        <v>235</v>
      </c>
      <c r="AC9" s="201"/>
      <c r="AD9" s="202"/>
      <c r="AE9" s="146" t="s">
        <v>236</v>
      </c>
      <c r="AF9" s="144"/>
      <c r="AG9" s="144"/>
      <c r="AH9" s="144"/>
      <c r="AI9" s="255"/>
    </row>
    <row r="10" spans="2:51" ht="20.100000000000001" customHeight="1">
      <c r="B10" s="143" t="s">
        <v>237</v>
      </c>
      <c r="C10" s="144"/>
      <c r="D10" s="144"/>
      <c r="E10" s="144"/>
      <c r="F10" s="223"/>
      <c r="G10" s="206">
        <v>46134</v>
      </c>
      <c r="H10" s="207"/>
      <c r="I10" s="207"/>
      <c r="J10" s="207"/>
      <c r="K10" s="207"/>
      <c r="L10" s="207"/>
      <c r="M10" s="207"/>
      <c r="N10" s="207"/>
      <c r="O10" s="207"/>
      <c r="P10" s="208"/>
      <c r="Q10" s="303"/>
      <c r="R10" s="280"/>
      <c r="S10" s="200" t="s">
        <v>161</v>
      </c>
      <c r="T10" s="201"/>
      <c r="U10" s="202"/>
      <c r="V10" s="224" t="s">
        <v>238</v>
      </c>
      <c r="W10" s="225"/>
      <c r="X10" s="225"/>
      <c r="Y10" s="225"/>
      <c r="Z10" s="225"/>
      <c r="AA10" s="226"/>
      <c r="AB10" s="200" t="s">
        <v>239</v>
      </c>
      <c r="AC10" s="201"/>
      <c r="AD10" s="202"/>
      <c r="AE10" s="224" t="s">
        <v>240</v>
      </c>
      <c r="AF10" s="225"/>
      <c r="AG10" s="225"/>
      <c r="AH10" s="225"/>
      <c r="AI10" s="227"/>
    </row>
    <row r="11" spans="2:51" ht="20.100000000000001" customHeight="1">
      <c r="B11" s="203" t="s">
        <v>241</v>
      </c>
      <c r="C11" s="204"/>
      <c r="D11" s="204"/>
      <c r="E11" s="204"/>
      <c r="F11" s="205"/>
      <c r="G11" s="292" t="s">
        <v>388</v>
      </c>
      <c r="H11" s="293"/>
      <c r="I11" s="293"/>
      <c r="J11" s="293"/>
      <c r="K11" s="293"/>
      <c r="L11" s="293"/>
      <c r="M11" s="293"/>
      <c r="N11" s="293"/>
      <c r="O11" s="293"/>
      <c r="P11" s="294"/>
      <c r="Q11" s="304"/>
      <c r="R11" s="305"/>
      <c r="S11" s="209" t="s">
        <v>242</v>
      </c>
      <c r="T11" s="210"/>
      <c r="U11" s="211"/>
      <c r="V11" s="212" t="s">
        <v>243</v>
      </c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4"/>
    </row>
    <row r="12" spans="2:51" ht="20.100000000000001" customHeight="1">
      <c r="B12" s="184" t="s">
        <v>244</v>
      </c>
      <c r="C12" s="185"/>
      <c r="D12" s="185"/>
      <c r="E12" s="185"/>
      <c r="F12" s="185"/>
      <c r="G12" s="295" t="s">
        <v>448</v>
      </c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9"/>
    </row>
    <row r="13" spans="2:51" ht="20.100000000000001" customHeight="1">
      <c r="B13" s="215"/>
      <c r="C13" s="216"/>
      <c r="D13" s="216"/>
      <c r="E13" s="216"/>
      <c r="F13" s="216"/>
      <c r="G13" s="220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2"/>
    </row>
    <row r="14" spans="2:51" ht="20.100000000000001" customHeight="1">
      <c r="B14" s="184" t="s">
        <v>245</v>
      </c>
      <c r="C14" s="185"/>
      <c r="D14" s="185"/>
      <c r="E14" s="185"/>
      <c r="F14" s="186"/>
      <c r="G14" s="190" t="s">
        <v>246</v>
      </c>
      <c r="H14" s="190"/>
      <c r="I14" s="191">
        <f>W14</f>
        <v>304573480</v>
      </c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3" t="s">
        <v>247</v>
      </c>
      <c r="U14" s="193"/>
      <c r="V14" s="195" t="s">
        <v>248</v>
      </c>
      <c r="W14" s="196">
        <f>AA36</f>
        <v>304573480</v>
      </c>
      <c r="X14" s="196"/>
      <c r="Y14" s="196"/>
      <c r="Z14" s="196"/>
      <c r="AA14" s="196"/>
      <c r="AB14" s="196"/>
      <c r="AC14" s="196"/>
      <c r="AD14" s="196"/>
      <c r="AE14" s="173" t="s">
        <v>173</v>
      </c>
      <c r="AF14" s="174" t="s">
        <v>249</v>
      </c>
      <c r="AG14" s="174"/>
      <c r="AH14" s="174"/>
      <c r="AI14" s="175"/>
    </row>
    <row r="15" spans="2:51" ht="20.100000000000001" customHeight="1" thickBot="1">
      <c r="B15" s="187"/>
      <c r="C15" s="188"/>
      <c r="D15" s="188"/>
      <c r="E15" s="188"/>
      <c r="F15" s="189"/>
      <c r="G15" s="190"/>
      <c r="H15" s="190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4"/>
      <c r="U15" s="194"/>
      <c r="V15" s="195"/>
      <c r="W15" s="197"/>
      <c r="X15" s="197"/>
      <c r="Y15" s="197"/>
      <c r="Z15" s="197"/>
      <c r="AA15" s="197"/>
      <c r="AB15" s="197"/>
      <c r="AC15" s="197"/>
      <c r="AD15" s="197"/>
      <c r="AE15" s="173"/>
      <c r="AF15" s="176"/>
      <c r="AG15" s="176"/>
      <c r="AH15" s="176"/>
      <c r="AI15" s="177"/>
    </row>
    <row r="16" spans="2:51" ht="20.100000000000001" customHeight="1" thickBot="1">
      <c r="B16" s="284" t="s">
        <v>250</v>
      </c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285"/>
      <c r="AI16" s="286"/>
    </row>
    <row r="17" spans="2:44" ht="20.100000000000001" customHeight="1">
      <c r="B17" s="287" t="s">
        <v>251</v>
      </c>
      <c r="C17" s="288"/>
      <c r="D17" s="288" t="s">
        <v>252</v>
      </c>
      <c r="E17" s="288"/>
      <c r="F17" s="288"/>
      <c r="G17" s="288"/>
      <c r="H17" s="288"/>
      <c r="I17" s="288"/>
      <c r="J17" s="288"/>
      <c r="K17" s="288" t="s">
        <v>176</v>
      </c>
      <c r="L17" s="288"/>
      <c r="M17" s="288"/>
      <c r="N17" s="288"/>
      <c r="O17" s="288"/>
      <c r="P17" s="288"/>
      <c r="Q17" s="288" t="s">
        <v>253</v>
      </c>
      <c r="R17" s="288"/>
      <c r="S17" s="288" t="s">
        <v>65</v>
      </c>
      <c r="T17" s="288"/>
      <c r="U17" s="288" t="s">
        <v>254</v>
      </c>
      <c r="V17" s="288"/>
      <c r="W17" s="288"/>
      <c r="X17" s="288"/>
      <c r="Y17" s="288"/>
      <c r="Z17" s="288"/>
      <c r="AA17" s="288" t="s">
        <v>255</v>
      </c>
      <c r="AB17" s="288"/>
      <c r="AC17" s="288"/>
      <c r="AD17" s="288"/>
      <c r="AE17" s="288"/>
      <c r="AF17" s="288"/>
      <c r="AG17" s="289" t="s">
        <v>256</v>
      </c>
      <c r="AH17" s="290"/>
      <c r="AI17" s="291"/>
    </row>
    <row r="18" spans="2:44" ht="30" customHeight="1">
      <c r="B18" s="268">
        <v>1</v>
      </c>
      <c r="C18" s="269"/>
      <c r="D18" s="272" t="s">
        <v>257</v>
      </c>
      <c r="E18" s="269"/>
      <c r="F18" s="269"/>
      <c r="G18" s="269"/>
      <c r="H18" s="269"/>
      <c r="I18" s="269"/>
      <c r="J18" s="269"/>
      <c r="K18" s="269" t="s">
        <v>381</v>
      </c>
      <c r="L18" s="269"/>
      <c r="M18" s="269"/>
      <c r="N18" s="269"/>
      <c r="O18" s="269"/>
      <c r="P18" s="269"/>
      <c r="Q18" s="269" t="s">
        <v>183</v>
      </c>
      <c r="R18" s="269"/>
      <c r="S18" s="269">
        <v>4</v>
      </c>
      <c r="T18" s="269"/>
      <c r="U18" s="273">
        <v>25500000</v>
      </c>
      <c r="V18" s="273"/>
      <c r="W18" s="273"/>
      <c r="X18" s="273"/>
      <c r="Y18" s="273"/>
      <c r="Z18" s="273"/>
      <c r="AA18" s="273">
        <f t="shared" ref="AA18:AA23" si="0">U18*S18</f>
        <v>102000000</v>
      </c>
      <c r="AB18" s="273"/>
      <c r="AC18" s="273"/>
      <c r="AD18" s="273"/>
      <c r="AE18" s="273"/>
      <c r="AF18" s="273"/>
      <c r="AG18" s="147"/>
      <c r="AH18" s="270"/>
      <c r="AI18" s="148"/>
      <c r="AR18" s="38">
        <f t="shared" ref="AR18:AR35" si="1">U18</f>
        <v>25500000</v>
      </c>
    </row>
    <row r="19" spans="2:44" ht="30" customHeight="1">
      <c r="B19" s="268">
        <v>2</v>
      </c>
      <c r="C19" s="269"/>
      <c r="D19" s="274" t="s">
        <v>258</v>
      </c>
      <c r="E19" s="275"/>
      <c r="F19" s="275"/>
      <c r="G19" s="275"/>
      <c r="H19" s="275"/>
      <c r="I19" s="275"/>
      <c r="J19" s="276"/>
      <c r="K19" s="269" t="s">
        <v>275</v>
      </c>
      <c r="L19" s="269"/>
      <c r="M19" s="269"/>
      <c r="N19" s="269"/>
      <c r="O19" s="269"/>
      <c r="P19" s="269"/>
      <c r="Q19" s="146" t="s">
        <v>183</v>
      </c>
      <c r="R19" s="145"/>
      <c r="S19" s="269">
        <v>24</v>
      </c>
      <c r="T19" s="269"/>
      <c r="U19" s="273">
        <v>550910</v>
      </c>
      <c r="V19" s="273"/>
      <c r="W19" s="273"/>
      <c r="X19" s="273"/>
      <c r="Y19" s="273"/>
      <c r="Z19" s="273"/>
      <c r="AA19" s="147">
        <f t="shared" si="0"/>
        <v>13221840</v>
      </c>
      <c r="AB19" s="270"/>
      <c r="AC19" s="270"/>
      <c r="AD19" s="270"/>
      <c r="AE19" s="270"/>
      <c r="AF19" s="271"/>
      <c r="AG19" s="147"/>
      <c r="AH19" s="270"/>
      <c r="AI19" s="148"/>
      <c r="AR19" s="38">
        <f t="shared" si="1"/>
        <v>550910</v>
      </c>
    </row>
    <row r="20" spans="2:44" ht="20.100000000000001" customHeight="1">
      <c r="B20" s="268">
        <v>3</v>
      </c>
      <c r="C20" s="269"/>
      <c r="D20" s="146" t="s">
        <v>259</v>
      </c>
      <c r="E20" s="144"/>
      <c r="F20" s="144"/>
      <c r="G20" s="144"/>
      <c r="H20" s="144"/>
      <c r="I20" s="144"/>
      <c r="J20" s="145"/>
      <c r="K20" s="269" t="s">
        <v>275</v>
      </c>
      <c r="L20" s="269"/>
      <c r="M20" s="269"/>
      <c r="N20" s="269"/>
      <c r="O20" s="269"/>
      <c r="P20" s="269"/>
      <c r="Q20" s="146" t="s">
        <v>183</v>
      </c>
      <c r="R20" s="145"/>
      <c r="S20" s="269">
        <v>4</v>
      </c>
      <c r="T20" s="269"/>
      <c r="U20" s="147">
        <v>6800000</v>
      </c>
      <c r="V20" s="270"/>
      <c r="W20" s="270"/>
      <c r="X20" s="270"/>
      <c r="Y20" s="270"/>
      <c r="Z20" s="271"/>
      <c r="AA20" s="147">
        <f t="shared" si="0"/>
        <v>27200000</v>
      </c>
      <c r="AB20" s="270"/>
      <c r="AC20" s="270"/>
      <c r="AD20" s="270"/>
      <c r="AE20" s="270"/>
      <c r="AF20" s="271"/>
      <c r="AG20" s="147"/>
      <c r="AH20" s="270"/>
      <c r="AI20" s="148"/>
      <c r="AR20" s="38">
        <f t="shared" si="1"/>
        <v>6800000</v>
      </c>
    </row>
    <row r="21" spans="2:44" ht="20.100000000000001" customHeight="1">
      <c r="B21" s="268">
        <v>4</v>
      </c>
      <c r="C21" s="269"/>
      <c r="D21" s="146" t="s">
        <v>260</v>
      </c>
      <c r="E21" s="144"/>
      <c r="F21" s="144"/>
      <c r="G21" s="144"/>
      <c r="H21" s="144"/>
      <c r="I21" s="144"/>
      <c r="J21" s="145"/>
      <c r="K21" s="269" t="s">
        <v>275</v>
      </c>
      <c r="L21" s="269"/>
      <c r="M21" s="269"/>
      <c r="N21" s="269"/>
      <c r="O21" s="269"/>
      <c r="P21" s="269"/>
      <c r="Q21" s="146" t="s">
        <v>183</v>
      </c>
      <c r="R21" s="145"/>
      <c r="S21" s="269">
        <v>4</v>
      </c>
      <c r="T21" s="269"/>
      <c r="U21" s="147">
        <v>960000</v>
      </c>
      <c r="V21" s="270"/>
      <c r="W21" s="270"/>
      <c r="X21" s="270"/>
      <c r="Y21" s="270"/>
      <c r="Z21" s="271"/>
      <c r="AA21" s="147">
        <f t="shared" si="0"/>
        <v>3840000</v>
      </c>
      <c r="AB21" s="270"/>
      <c r="AC21" s="270"/>
      <c r="AD21" s="270"/>
      <c r="AE21" s="270"/>
      <c r="AF21" s="271"/>
      <c r="AG21" s="147"/>
      <c r="AH21" s="270"/>
      <c r="AI21" s="148"/>
      <c r="AR21" s="38">
        <f t="shared" si="1"/>
        <v>960000</v>
      </c>
    </row>
    <row r="22" spans="2:44" ht="20.100000000000001" customHeight="1">
      <c r="B22" s="268">
        <v>5</v>
      </c>
      <c r="C22" s="269"/>
      <c r="D22" s="269" t="s">
        <v>265</v>
      </c>
      <c r="E22" s="269"/>
      <c r="F22" s="269"/>
      <c r="G22" s="269"/>
      <c r="H22" s="269"/>
      <c r="I22" s="269"/>
      <c r="J22" s="269"/>
      <c r="K22" s="269" t="s">
        <v>381</v>
      </c>
      <c r="L22" s="269"/>
      <c r="M22" s="269"/>
      <c r="N22" s="269"/>
      <c r="O22" s="269"/>
      <c r="P22" s="269"/>
      <c r="Q22" s="269" t="s">
        <v>183</v>
      </c>
      <c r="R22" s="269"/>
      <c r="S22" s="269">
        <v>4</v>
      </c>
      <c r="T22" s="269"/>
      <c r="U22" s="273">
        <v>18000000</v>
      </c>
      <c r="V22" s="273"/>
      <c r="W22" s="273"/>
      <c r="X22" s="273"/>
      <c r="Y22" s="273"/>
      <c r="Z22" s="273"/>
      <c r="AA22" s="273">
        <f t="shared" si="0"/>
        <v>72000000</v>
      </c>
      <c r="AB22" s="273"/>
      <c r="AC22" s="273"/>
      <c r="AD22" s="273"/>
      <c r="AE22" s="273"/>
      <c r="AF22" s="273"/>
      <c r="AG22" s="147"/>
      <c r="AH22" s="270"/>
      <c r="AI22" s="148"/>
      <c r="AR22" s="38">
        <f t="shared" si="1"/>
        <v>18000000</v>
      </c>
    </row>
    <row r="23" spans="2:44" ht="20.100000000000001" customHeight="1">
      <c r="B23" s="268">
        <v>6</v>
      </c>
      <c r="C23" s="269"/>
      <c r="D23" s="146" t="s">
        <v>266</v>
      </c>
      <c r="E23" s="144"/>
      <c r="F23" s="144"/>
      <c r="G23" s="144"/>
      <c r="H23" s="144"/>
      <c r="I23" s="144"/>
      <c r="J23" s="145"/>
      <c r="K23" s="269" t="s">
        <v>275</v>
      </c>
      <c r="L23" s="269"/>
      <c r="M23" s="269"/>
      <c r="N23" s="269"/>
      <c r="O23" s="269"/>
      <c r="P23" s="269"/>
      <c r="Q23" s="146" t="s">
        <v>183</v>
      </c>
      <c r="R23" s="145"/>
      <c r="S23" s="269">
        <v>4</v>
      </c>
      <c r="T23" s="269"/>
      <c r="U23" s="273">
        <v>9000000</v>
      </c>
      <c r="V23" s="273"/>
      <c r="W23" s="273"/>
      <c r="X23" s="273"/>
      <c r="Y23" s="273"/>
      <c r="Z23" s="273"/>
      <c r="AA23" s="147">
        <f t="shared" si="0"/>
        <v>36000000</v>
      </c>
      <c r="AB23" s="270"/>
      <c r="AC23" s="270"/>
      <c r="AD23" s="270"/>
      <c r="AE23" s="270"/>
      <c r="AF23" s="271"/>
      <c r="AG23" s="147"/>
      <c r="AH23" s="270"/>
      <c r="AI23" s="148"/>
      <c r="AR23" s="38">
        <f t="shared" si="1"/>
        <v>9000000</v>
      </c>
    </row>
    <row r="24" spans="2:44" ht="20.100000000000001" customHeight="1">
      <c r="B24" s="268">
        <v>7</v>
      </c>
      <c r="C24" s="269"/>
      <c r="D24" s="146" t="s">
        <v>267</v>
      </c>
      <c r="E24" s="144"/>
      <c r="F24" s="144"/>
      <c r="G24" s="144"/>
      <c r="H24" s="144"/>
      <c r="I24" s="144"/>
      <c r="J24" s="145"/>
      <c r="K24" s="269" t="s">
        <v>275</v>
      </c>
      <c r="L24" s="269"/>
      <c r="M24" s="269"/>
      <c r="N24" s="269"/>
      <c r="O24" s="269"/>
      <c r="P24" s="269"/>
      <c r="Q24" s="146" t="s">
        <v>183</v>
      </c>
      <c r="R24" s="145"/>
      <c r="S24" s="269">
        <v>4</v>
      </c>
      <c r="T24" s="269"/>
      <c r="U24" s="147">
        <v>2129000</v>
      </c>
      <c r="V24" s="270"/>
      <c r="W24" s="270"/>
      <c r="X24" s="270"/>
      <c r="Y24" s="270"/>
      <c r="Z24" s="271"/>
      <c r="AA24" s="147">
        <f t="shared" ref="AA24:AA30" si="2">U24*S24</f>
        <v>8516000</v>
      </c>
      <c r="AB24" s="270"/>
      <c r="AC24" s="270"/>
      <c r="AD24" s="270"/>
      <c r="AE24" s="270"/>
      <c r="AF24" s="271"/>
      <c r="AG24" s="147"/>
      <c r="AH24" s="270"/>
      <c r="AI24" s="148"/>
      <c r="AR24" s="38">
        <f t="shared" si="1"/>
        <v>2129000</v>
      </c>
    </row>
    <row r="25" spans="2:44" ht="30" customHeight="1">
      <c r="B25" s="268">
        <v>8</v>
      </c>
      <c r="C25" s="269"/>
      <c r="D25" s="272" t="s">
        <v>257</v>
      </c>
      <c r="E25" s="269"/>
      <c r="F25" s="269"/>
      <c r="G25" s="269"/>
      <c r="H25" s="269"/>
      <c r="I25" s="269"/>
      <c r="J25" s="269"/>
      <c r="K25" s="269" t="s">
        <v>449</v>
      </c>
      <c r="L25" s="269"/>
      <c r="M25" s="269"/>
      <c r="N25" s="269"/>
      <c r="O25" s="269"/>
      <c r="P25" s="269"/>
      <c r="Q25" s="269" t="s">
        <v>183</v>
      </c>
      <c r="R25" s="269"/>
      <c r="S25" s="269">
        <v>2</v>
      </c>
      <c r="T25" s="269"/>
      <c r="U25" s="273">
        <v>8200000</v>
      </c>
      <c r="V25" s="273"/>
      <c r="W25" s="273"/>
      <c r="X25" s="273"/>
      <c r="Y25" s="273"/>
      <c r="Z25" s="273"/>
      <c r="AA25" s="273">
        <f t="shared" si="2"/>
        <v>16400000</v>
      </c>
      <c r="AB25" s="273"/>
      <c r="AC25" s="273"/>
      <c r="AD25" s="273"/>
      <c r="AE25" s="273"/>
      <c r="AF25" s="273"/>
      <c r="AG25" s="147"/>
      <c r="AH25" s="270"/>
      <c r="AI25" s="148"/>
      <c r="AR25" s="38">
        <f t="shared" si="1"/>
        <v>8200000</v>
      </c>
    </row>
    <row r="26" spans="2:44" ht="30" customHeight="1">
      <c r="B26" s="268">
        <v>9</v>
      </c>
      <c r="C26" s="269"/>
      <c r="D26" s="274" t="s">
        <v>258</v>
      </c>
      <c r="E26" s="275"/>
      <c r="F26" s="275"/>
      <c r="G26" s="275"/>
      <c r="H26" s="275"/>
      <c r="I26" s="275"/>
      <c r="J26" s="276"/>
      <c r="K26" s="269" t="s">
        <v>450</v>
      </c>
      <c r="L26" s="269"/>
      <c r="M26" s="269"/>
      <c r="N26" s="269"/>
      <c r="O26" s="269"/>
      <c r="P26" s="269"/>
      <c r="Q26" s="146" t="s">
        <v>183</v>
      </c>
      <c r="R26" s="145"/>
      <c r="S26" s="146">
        <v>12</v>
      </c>
      <c r="T26" s="145"/>
      <c r="U26" s="273">
        <v>48970</v>
      </c>
      <c r="V26" s="273"/>
      <c r="W26" s="273"/>
      <c r="X26" s="273"/>
      <c r="Y26" s="273"/>
      <c r="Z26" s="273"/>
      <c r="AA26" s="147">
        <f t="shared" si="2"/>
        <v>587640</v>
      </c>
      <c r="AB26" s="270"/>
      <c r="AC26" s="270"/>
      <c r="AD26" s="270"/>
      <c r="AE26" s="270"/>
      <c r="AF26" s="271"/>
      <c r="AG26" s="147"/>
      <c r="AH26" s="270"/>
      <c r="AI26" s="148"/>
      <c r="AR26" s="38">
        <f t="shared" si="1"/>
        <v>48970</v>
      </c>
    </row>
    <row r="27" spans="2:44" ht="20.100000000000001" customHeight="1">
      <c r="B27" s="268">
        <v>10</v>
      </c>
      <c r="C27" s="269"/>
      <c r="D27" s="146" t="s">
        <v>259</v>
      </c>
      <c r="E27" s="144"/>
      <c r="F27" s="144"/>
      <c r="G27" s="144"/>
      <c r="H27" s="144"/>
      <c r="I27" s="144"/>
      <c r="J27" s="145"/>
      <c r="K27" s="269" t="s">
        <v>450</v>
      </c>
      <c r="L27" s="269"/>
      <c r="M27" s="269"/>
      <c r="N27" s="269"/>
      <c r="O27" s="269"/>
      <c r="P27" s="269"/>
      <c r="Q27" s="146" t="s">
        <v>183</v>
      </c>
      <c r="R27" s="145"/>
      <c r="S27" s="146">
        <v>2</v>
      </c>
      <c r="T27" s="145"/>
      <c r="U27" s="147">
        <v>1680000</v>
      </c>
      <c r="V27" s="270"/>
      <c r="W27" s="270"/>
      <c r="X27" s="270"/>
      <c r="Y27" s="270"/>
      <c r="Z27" s="271"/>
      <c r="AA27" s="147">
        <f t="shared" si="2"/>
        <v>3360000</v>
      </c>
      <c r="AB27" s="270"/>
      <c r="AC27" s="270"/>
      <c r="AD27" s="270"/>
      <c r="AE27" s="270"/>
      <c r="AF27" s="271"/>
      <c r="AG27" s="147"/>
      <c r="AH27" s="270"/>
      <c r="AI27" s="148"/>
      <c r="AR27" s="38">
        <f t="shared" si="1"/>
        <v>1680000</v>
      </c>
    </row>
    <row r="28" spans="2:44" ht="20.100000000000001" customHeight="1">
      <c r="B28" s="268">
        <v>11</v>
      </c>
      <c r="C28" s="269"/>
      <c r="D28" s="146" t="s">
        <v>260</v>
      </c>
      <c r="E28" s="144"/>
      <c r="F28" s="144"/>
      <c r="G28" s="144"/>
      <c r="H28" s="144"/>
      <c r="I28" s="144"/>
      <c r="J28" s="145"/>
      <c r="K28" s="269" t="s">
        <v>450</v>
      </c>
      <c r="L28" s="269"/>
      <c r="M28" s="269"/>
      <c r="N28" s="269"/>
      <c r="O28" s="269"/>
      <c r="P28" s="269"/>
      <c r="Q28" s="146" t="s">
        <v>183</v>
      </c>
      <c r="R28" s="145"/>
      <c r="S28" s="146">
        <v>2</v>
      </c>
      <c r="T28" s="145"/>
      <c r="U28" s="147">
        <v>384000</v>
      </c>
      <c r="V28" s="270"/>
      <c r="W28" s="270"/>
      <c r="X28" s="270"/>
      <c r="Y28" s="270"/>
      <c r="Z28" s="271"/>
      <c r="AA28" s="147">
        <f t="shared" si="2"/>
        <v>768000</v>
      </c>
      <c r="AB28" s="270"/>
      <c r="AC28" s="270"/>
      <c r="AD28" s="270"/>
      <c r="AE28" s="270"/>
      <c r="AF28" s="271"/>
      <c r="AG28" s="147"/>
      <c r="AH28" s="270"/>
      <c r="AI28" s="148"/>
      <c r="AR28" s="38">
        <f t="shared" si="1"/>
        <v>384000</v>
      </c>
    </row>
    <row r="29" spans="2:44" ht="20.100000000000001" customHeight="1">
      <c r="B29" s="268">
        <v>12</v>
      </c>
      <c r="C29" s="269"/>
      <c r="D29" s="269" t="s">
        <v>265</v>
      </c>
      <c r="E29" s="269"/>
      <c r="F29" s="269"/>
      <c r="G29" s="269"/>
      <c r="H29" s="269"/>
      <c r="I29" s="269"/>
      <c r="J29" s="269"/>
      <c r="K29" s="269" t="s">
        <v>449</v>
      </c>
      <c r="L29" s="269"/>
      <c r="M29" s="269"/>
      <c r="N29" s="269"/>
      <c r="O29" s="269"/>
      <c r="P29" s="269"/>
      <c r="Q29" s="269" t="s">
        <v>183</v>
      </c>
      <c r="R29" s="269"/>
      <c r="S29" s="146">
        <v>2</v>
      </c>
      <c r="T29" s="145"/>
      <c r="U29" s="273">
        <v>5650000</v>
      </c>
      <c r="V29" s="273"/>
      <c r="W29" s="273"/>
      <c r="X29" s="273"/>
      <c r="Y29" s="273"/>
      <c r="Z29" s="273"/>
      <c r="AA29" s="273">
        <f t="shared" si="2"/>
        <v>11300000</v>
      </c>
      <c r="AB29" s="273"/>
      <c r="AC29" s="273"/>
      <c r="AD29" s="273"/>
      <c r="AE29" s="273"/>
      <c r="AF29" s="273"/>
      <c r="AG29" s="147"/>
      <c r="AH29" s="270"/>
      <c r="AI29" s="148"/>
      <c r="AR29" s="38">
        <f t="shared" si="1"/>
        <v>5650000</v>
      </c>
    </row>
    <row r="30" spans="2:44" ht="20.100000000000001" customHeight="1">
      <c r="B30" s="268">
        <v>13</v>
      </c>
      <c r="C30" s="269"/>
      <c r="D30" s="146" t="s">
        <v>266</v>
      </c>
      <c r="E30" s="144"/>
      <c r="F30" s="144"/>
      <c r="G30" s="144"/>
      <c r="H30" s="144"/>
      <c r="I30" s="144"/>
      <c r="J30" s="145"/>
      <c r="K30" s="269" t="s">
        <v>450</v>
      </c>
      <c r="L30" s="269"/>
      <c r="M30" s="269"/>
      <c r="N30" s="269"/>
      <c r="O30" s="269"/>
      <c r="P30" s="269"/>
      <c r="Q30" s="146" t="s">
        <v>183</v>
      </c>
      <c r="R30" s="145"/>
      <c r="S30" s="146">
        <v>2</v>
      </c>
      <c r="T30" s="145"/>
      <c r="U30" s="273">
        <v>2700000</v>
      </c>
      <c r="V30" s="273"/>
      <c r="W30" s="273"/>
      <c r="X30" s="273"/>
      <c r="Y30" s="273"/>
      <c r="Z30" s="273"/>
      <c r="AA30" s="147">
        <f t="shared" si="2"/>
        <v>5400000</v>
      </c>
      <c r="AB30" s="270"/>
      <c r="AC30" s="270"/>
      <c r="AD30" s="270"/>
      <c r="AE30" s="270"/>
      <c r="AF30" s="271"/>
      <c r="AG30" s="147"/>
      <c r="AH30" s="270"/>
      <c r="AI30" s="148"/>
      <c r="AR30" s="38">
        <f t="shared" si="1"/>
        <v>2700000</v>
      </c>
    </row>
    <row r="31" spans="2:44" ht="20.100000000000001" customHeight="1">
      <c r="B31" s="268">
        <v>14</v>
      </c>
      <c r="C31" s="269"/>
      <c r="D31" s="146" t="s">
        <v>267</v>
      </c>
      <c r="E31" s="144"/>
      <c r="F31" s="144"/>
      <c r="G31" s="144"/>
      <c r="H31" s="144"/>
      <c r="I31" s="144"/>
      <c r="J31" s="145"/>
      <c r="K31" s="269" t="s">
        <v>450</v>
      </c>
      <c r="L31" s="269"/>
      <c r="M31" s="269"/>
      <c r="N31" s="269"/>
      <c r="O31" s="269"/>
      <c r="P31" s="269"/>
      <c r="Q31" s="146" t="s">
        <v>183</v>
      </c>
      <c r="R31" s="145"/>
      <c r="S31" s="146">
        <v>2</v>
      </c>
      <c r="T31" s="145"/>
      <c r="U31" s="147">
        <v>550000</v>
      </c>
      <c r="V31" s="270"/>
      <c r="W31" s="270"/>
      <c r="X31" s="270"/>
      <c r="Y31" s="270"/>
      <c r="Z31" s="271"/>
      <c r="AA31" s="147">
        <f t="shared" ref="AA31" si="3">U31*S31</f>
        <v>1100000</v>
      </c>
      <c r="AB31" s="270"/>
      <c r="AC31" s="270"/>
      <c r="AD31" s="270"/>
      <c r="AE31" s="270"/>
      <c r="AF31" s="271"/>
      <c r="AG31" s="147"/>
      <c r="AH31" s="270"/>
      <c r="AI31" s="148"/>
      <c r="AR31" s="38">
        <f t="shared" si="1"/>
        <v>550000</v>
      </c>
    </row>
    <row r="32" spans="2:44" ht="30" customHeight="1">
      <c r="B32" s="268">
        <v>22</v>
      </c>
      <c r="C32" s="269"/>
      <c r="D32" s="146" t="s">
        <v>261</v>
      </c>
      <c r="E32" s="144"/>
      <c r="F32" s="144"/>
      <c r="G32" s="144"/>
      <c r="H32" s="144"/>
      <c r="I32" s="144"/>
      <c r="J32" s="145"/>
      <c r="K32" s="146" t="s">
        <v>301</v>
      </c>
      <c r="L32" s="144"/>
      <c r="M32" s="144"/>
      <c r="N32" s="144"/>
      <c r="O32" s="144"/>
      <c r="P32" s="145"/>
      <c r="Q32" s="146" t="s">
        <v>183</v>
      </c>
      <c r="R32" s="145"/>
      <c r="S32" s="146">
        <v>6</v>
      </c>
      <c r="T32" s="145"/>
      <c r="U32" s="147">
        <v>150000</v>
      </c>
      <c r="V32" s="270"/>
      <c r="W32" s="270"/>
      <c r="X32" s="270"/>
      <c r="Y32" s="270"/>
      <c r="Z32" s="271"/>
      <c r="AA32" s="147">
        <f t="shared" ref="AA32" si="4">U32*S32</f>
        <v>900000</v>
      </c>
      <c r="AB32" s="270"/>
      <c r="AC32" s="270"/>
      <c r="AD32" s="270"/>
      <c r="AE32" s="270"/>
      <c r="AF32" s="271"/>
      <c r="AG32" s="147"/>
      <c r="AH32" s="270"/>
      <c r="AI32" s="148"/>
      <c r="AR32" s="38">
        <f t="shared" si="1"/>
        <v>150000</v>
      </c>
    </row>
    <row r="33" spans="2:56" ht="30" customHeight="1">
      <c r="B33" s="268">
        <v>23</v>
      </c>
      <c r="C33" s="269"/>
      <c r="D33" s="269" t="s">
        <v>262</v>
      </c>
      <c r="E33" s="269"/>
      <c r="F33" s="269"/>
      <c r="G33" s="269"/>
      <c r="H33" s="269"/>
      <c r="I33" s="269"/>
      <c r="J33" s="269"/>
      <c r="K33" s="269" t="s">
        <v>301</v>
      </c>
      <c r="L33" s="269"/>
      <c r="M33" s="269"/>
      <c r="N33" s="269"/>
      <c r="O33" s="269"/>
      <c r="P33" s="269"/>
      <c r="Q33" s="269" t="s">
        <v>183</v>
      </c>
      <c r="R33" s="269"/>
      <c r="S33" s="269">
        <v>6</v>
      </c>
      <c r="T33" s="269"/>
      <c r="U33" s="147">
        <v>250000</v>
      </c>
      <c r="V33" s="270"/>
      <c r="W33" s="270"/>
      <c r="X33" s="270"/>
      <c r="Y33" s="270"/>
      <c r="Z33" s="271"/>
      <c r="AA33" s="273">
        <f t="shared" ref="AA33" si="5">U33*S33</f>
        <v>1500000</v>
      </c>
      <c r="AB33" s="273"/>
      <c r="AC33" s="273"/>
      <c r="AD33" s="273"/>
      <c r="AE33" s="273"/>
      <c r="AF33" s="273"/>
      <c r="AG33" s="147"/>
      <c r="AH33" s="270"/>
      <c r="AI33" s="148"/>
      <c r="AR33" s="38">
        <f t="shared" si="1"/>
        <v>250000</v>
      </c>
    </row>
    <row r="34" spans="2:56" ht="20.100000000000001" customHeight="1">
      <c r="B34" s="268">
        <v>24</v>
      </c>
      <c r="C34" s="269"/>
      <c r="D34" s="269" t="s">
        <v>263</v>
      </c>
      <c r="E34" s="269"/>
      <c r="F34" s="269"/>
      <c r="G34" s="269"/>
      <c r="H34" s="269"/>
      <c r="I34" s="269"/>
      <c r="J34" s="269"/>
      <c r="K34" s="269" t="s">
        <v>301</v>
      </c>
      <c r="L34" s="269"/>
      <c r="M34" s="269"/>
      <c r="N34" s="269"/>
      <c r="O34" s="269"/>
      <c r="P34" s="269"/>
      <c r="Q34" s="269" t="s">
        <v>183</v>
      </c>
      <c r="R34" s="269"/>
      <c r="S34" s="269">
        <v>6</v>
      </c>
      <c r="T34" s="269"/>
      <c r="U34" s="147">
        <v>50000</v>
      </c>
      <c r="V34" s="270"/>
      <c r="W34" s="270"/>
      <c r="X34" s="270"/>
      <c r="Y34" s="270"/>
      <c r="Z34" s="271"/>
      <c r="AA34" s="273">
        <f t="shared" ref="AA34" si="6">U34*S34</f>
        <v>300000</v>
      </c>
      <c r="AB34" s="273"/>
      <c r="AC34" s="273"/>
      <c r="AD34" s="273"/>
      <c r="AE34" s="273"/>
      <c r="AF34" s="273"/>
      <c r="AG34" s="147"/>
      <c r="AH34" s="270"/>
      <c r="AI34" s="148"/>
      <c r="AR34" s="38">
        <f t="shared" si="1"/>
        <v>50000</v>
      </c>
    </row>
    <row r="35" spans="2:56" ht="20.100000000000001" customHeight="1" thickBot="1">
      <c r="B35" s="268">
        <v>25</v>
      </c>
      <c r="C35" s="269"/>
      <c r="D35" s="146" t="s">
        <v>264</v>
      </c>
      <c r="E35" s="144"/>
      <c r="F35" s="144"/>
      <c r="G35" s="144"/>
      <c r="H35" s="144"/>
      <c r="I35" s="144"/>
      <c r="J35" s="145"/>
      <c r="K35" s="146" t="s">
        <v>302</v>
      </c>
      <c r="L35" s="144"/>
      <c r="M35" s="144"/>
      <c r="N35" s="144"/>
      <c r="O35" s="144"/>
      <c r="P35" s="145"/>
      <c r="Q35" s="269" t="s">
        <v>183</v>
      </c>
      <c r="R35" s="269"/>
      <c r="S35" s="269">
        <v>6</v>
      </c>
      <c r="T35" s="269"/>
      <c r="U35" s="313">
        <v>30000</v>
      </c>
      <c r="V35" s="314"/>
      <c r="W35" s="314"/>
      <c r="X35" s="314"/>
      <c r="Y35" s="314"/>
      <c r="Z35" s="315"/>
      <c r="AA35" s="273">
        <f t="shared" ref="AA35" si="7">U35*S35</f>
        <v>180000</v>
      </c>
      <c r="AB35" s="273"/>
      <c r="AC35" s="273"/>
      <c r="AD35" s="273"/>
      <c r="AE35" s="273"/>
      <c r="AF35" s="273"/>
      <c r="AG35" s="147"/>
      <c r="AH35" s="270"/>
      <c r="AI35" s="148"/>
      <c r="AR35" s="38">
        <f t="shared" si="1"/>
        <v>30000</v>
      </c>
    </row>
    <row r="36" spans="2:56" ht="20.100000000000001" customHeight="1" thickBot="1">
      <c r="B36" s="123" t="s">
        <v>268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5"/>
      <c r="AA36" s="283">
        <f>SUM(AA18:AF35)</f>
        <v>304573480</v>
      </c>
      <c r="AB36" s="126"/>
      <c r="AC36" s="126"/>
      <c r="AD36" s="126"/>
      <c r="AE36" s="126"/>
      <c r="AF36" s="126"/>
      <c r="AG36" s="126"/>
      <c r="AH36" s="126"/>
      <c r="AI36" s="127"/>
    </row>
    <row r="37" spans="2:56" ht="20.100000000000001" customHeight="1">
      <c r="B37" s="277" t="s">
        <v>269</v>
      </c>
      <c r="C37" s="278"/>
      <c r="D37" s="134" t="s">
        <v>270</v>
      </c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6"/>
    </row>
    <row r="38" spans="2:56" ht="20.100000000000001" customHeight="1">
      <c r="B38" s="279"/>
      <c r="C38" s="280"/>
      <c r="D38" s="137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9"/>
      <c r="BD38" s="14"/>
    </row>
    <row r="39" spans="2:56" ht="20.100000000000001" customHeight="1">
      <c r="B39" s="279"/>
      <c r="C39" s="280"/>
      <c r="D39" s="137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9"/>
    </row>
    <row r="40" spans="2:56" ht="20.100000000000001" customHeight="1">
      <c r="B40" s="279"/>
      <c r="C40" s="280"/>
      <c r="D40" s="137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9"/>
    </row>
    <row r="41" spans="2:56" ht="20.100000000000001" customHeight="1" thickBot="1">
      <c r="B41" s="281"/>
      <c r="C41" s="282"/>
      <c r="D41" s="140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2"/>
    </row>
    <row r="702" spans="8:8" ht="20.100000000000001" customHeight="1">
      <c r="H702" s="38" t="e">
        <f>자재견적서!#REF!</f>
        <v>#REF!</v>
      </c>
    </row>
  </sheetData>
  <mergeCells count="204">
    <mergeCell ref="B24:C24"/>
    <mergeCell ref="D24:J24"/>
    <mergeCell ref="K24:P24"/>
    <mergeCell ref="Q24:R24"/>
    <mergeCell ref="S24:T24"/>
    <mergeCell ref="U24:Z24"/>
    <mergeCell ref="AA24:AF24"/>
    <mergeCell ref="AG24:AI24"/>
    <mergeCell ref="AG21:AI21"/>
    <mergeCell ref="AA21:AF21"/>
    <mergeCell ref="U21:Z21"/>
    <mergeCell ref="S21:T21"/>
    <mergeCell ref="Q21:R21"/>
    <mergeCell ref="K21:P21"/>
    <mergeCell ref="D21:J21"/>
    <mergeCell ref="B21:C21"/>
    <mergeCell ref="B22:C22"/>
    <mergeCell ref="D22:J22"/>
    <mergeCell ref="K22:P22"/>
    <mergeCell ref="Q22:R22"/>
    <mergeCell ref="S22:T22"/>
    <mergeCell ref="U22:Z22"/>
    <mergeCell ref="AA22:AF22"/>
    <mergeCell ref="AG22:AI22"/>
    <mergeCell ref="B23:C23"/>
    <mergeCell ref="D23:J23"/>
    <mergeCell ref="K23:P23"/>
    <mergeCell ref="Q23:R23"/>
    <mergeCell ref="S23:T23"/>
    <mergeCell ref="U23:Z23"/>
    <mergeCell ref="AA23:AF23"/>
    <mergeCell ref="AG23:AI23"/>
    <mergeCell ref="B18:C18"/>
    <mergeCell ref="D18:J18"/>
    <mergeCell ref="K18:P18"/>
    <mergeCell ref="Q18:R18"/>
    <mergeCell ref="S18:T18"/>
    <mergeCell ref="U18:Z18"/>
    <mergeCell ref="AA18:AF18"/>
    <mergeCell ref="AG18:AI18"/>
    <mergeCell ref="AG20:AI20"/>
    <mergeCell ref="AA20:AF20"/>
    <mergeCell ref="U20:Z20"/>
    <mergeCell ref="S20:T20"/>
    <mergeCell ref="Q20:R20"/>
    <mergeCell ref="K20:P20"/>
    <mergeCell ref="D20:J20"/>
    <mergeCell ref="B20:C20"/>
    <mergeCell ref="AG19:AI19"/>
    <mergeCell ref="AA19:AF19"/>
    <mergeCell ref="U19:Z19"/>
    <mergeCell ref="S19:T19"/>
    <mergeCell ref="Q19:R19"/>
    <mergeCell ref="K19:P19"/>
    <mergeCell ref="D19:J19"/>
    <mergeCell ref="B19:C19"/>
    <mergeCell ref="B33:C33"/>
    <mergeCell ref="D33:J33"/>
    <mergeCell ref="K33:P33"/>
    <mergeCell ref="Q33:R33"/>
    <mergeCell ref="S33:T33"/>
    <mergeCell ref="U33:Z33"/>
    <mergeCell ref="AA33:AF33"/>
    <mergeCell ref="AG33:AI33"/>
    <mergeCell ref="B32:C32"/>
    <mergeCell ref="D32:J32"/>
    <mergeCell ref="K32:P32"/>
    <mergeCell ref="Q32:R32"/>
    <mergeCell ref="S32:T32"/>
    <mergeCell ref="U32:Z32"/>
    <mergeCell ref="AA32:AF32"/>
    <mergeCell ref="AG32:AI32"/>
    <mergeCell ref="B35:C35"/>
    <mergeCell ref="D35:J35"/>
    <mergeCell ref="K35:P35"/>
    <mergeCell ref="Q35:R35"/>
    <mergeCell ref="S35:T35"/>
    <mergeCell ref="U35:Z35"/>
    <mergeCell ref="AA35:AF35"/>
    <mergeCell ref="AG35:AI35"/>
    <mergeCell ref="B34:C34"/>
    <mergeCell ref="D34:J34"/>
    <mergeCell ref="K34:P34"/>
    <mergeCell ref="Q34:R34"/>
    <mergeCell ref="S34:T34"/>
    <mergeCell ref="U34:Z34"/>
    <mergeCell ref="AA34:AF34"/>
    <mergeCell ref="AG34:AI34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B37:C41"/>
    <mergeCell ref="D37:AI41"/>
    <mergeCell ref="B36:Z36"/>
    <mergeCell ref="AA36:AI36"/>
    <mergeCell ref="B25:C25"/>
    <mergeCell ref="D25:J25"/>
    <mergeCell ref="K25:P25"/>
    <mergeCell ref="Q25:R25"/>
    <mergeCell ref="S25:T25"/>
    <mergeCell ref="U25:Z25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7:C27"/>
    <mergeCell ref="D27:J27"/>
    <mergeCell ref="K27:P27"/>
    <mergeCell ref="Q27:R27"/>
    <mergeCell ref="S27:T27"/>
    <mergeCell ref="U27:Z27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31:C31"/>
    <mergeCell ref="D31:J31"/>
    <mergeCell ref="K31:P31"/>
    <mergeCell ref="Q31:R31"/>
    <mergeCell ref="S31:T31"/>
    <mergeCell ref="U31:Z31"/>
    <mergeCell ref="AA31:AF31"/>
    <mergeCell ref="AG31:AI31"/>
    <mergeCell ref="B29:C29"/>
    <mergeCell ref="D29:J29"/>
    <mergeCell ref="K29:P29"/>
    <mergeCell ref="Q29:R29"/>
    <mergeCell ref="S29:T29"/>
    <mergeCell ref="U29:Z29"/>
    <mergeCell ref="AA29:AF29"/>
    <mergeCell ref="AG29:AI29"/>
    <mergeCell ref="B30:C30"/>
    <mergeCell ref="D30:J30"/>
    <mergeCell ref="K30:P30"/>
    <mergeCell ref="Q30:R30"/>
    <mergeCell ref="S30:T30"/>
    <mergeCell ref="U30:Z30"/>
    <mergeCell ref="AA30:AF30"/>
    <mergeCell ref="AG30:AI30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I16" sqref="I16"/>
    </sheetView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264" t="s">
        <v>44</v>
      </c>
      <c r="B1" s="264" t="s">
        <v>45</v>
      </c>
      <c r="C1" s="264" t="s">
        <v>3</v>
      </c>
    </row>
    <row r="2" spans="1:3">
      <c r="A2" s="265" t="s">
        <v>17</v>
      </c>
      <c r="B2" s="265" t="s">
        <v>17</v>
      </c>
      <c r="C2" s="265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115" zoomScaleNormal="100" zoomScaleSheetLayoutView="115" workbookViewId="0">
      <selection activeCell="L6" sqref="L6"/>
    </sheetView>
  </sheetViews>
  <sheetFormatPr defaultRowHeight="16.5"/>
  <cols>
    <col min="10" max="10" width="14.125" customWidth="1"/>
  </cols>
  <sheetData/>
  <phoneticPr fontId="1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5</vt:i4>
      </vt:variant>
    </vt:vector>
  </HeadingPairs>
  <TitlesOfParts>
    <vt:vector size="17" baseType="lpstr">
      <vt:lpstr>내역서</vt:lpstr>
      <vt:lpstr>견적서</vt:lpstr>
      <vt:lpstr>일위대가목록</vt:lpstr>
      <vt:lpstr>일위대가호표</vt:lpstr>
      <vt:lpstr>중기사용료목록</vt:lpstr>
      <vt:lpstr>자재</vt:lpstr>
      <vt:lpstr>노임</vt:lpstr>
      <vt:lpstr>경비</vt:lpstr>
      <vt:lpstr>자재조서</vt:lpstr>
      <vt:lpstr>자재견적서</vt:lpstr>
      <vt:lpstr>수량산출서</vt:lpstr>
      <vt:lpstr>장비운반비 산출근거</vt:lpstr>
      <vt:lpstr>견적서!Print_Area</vt:lpstr>
      <vt:lpstr>내역서!Print_Area</vt:lpstr>
      <vt:lpstr>일위대가호표!Print_Area</vt:lpstr>
      <vt:lpstr>자재견적서!Print_Area</vt:lpstr>
      <vt:lpstr>중기사용료목록!Print_Titles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lovely1002sr@naver.com</cp:lastModifiedBy>
  <cp:lastPrinted>2025-09-13T02:29:23Z</cp:lastPrinted>
  <dcterms:created xsi:type="dcterms:W3CDTF">2023-01-10T01:11:57Z</dcterms:created>
  <dcterms:modified xsi:type="dcterms:W3CDTF">2026-04-15T02:53:44Z</dcterms:modified>
</cp:coreProperties>
</file>