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전라남도\광양산단 비상공급시설(1650, 900)-수공, 고은기술\특정공법심의\제출자료(광양산단)\광양산단 제출\"/>
    </mc:Choice>
  </mc:AlternateContent>
  <bookViews>
    <workbookView xWindow="-120" yWindow="-120" windowWidth="29040" windowHeight="15720" activeTab="2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중기사용료" sheetId="22" r:id="rId6"/>
    <sheet name="중기기초자료" sheetId="23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수량산출서" sheetId="7" r:id="rId13"/>
    <sheet name="장비운반비 산출근거" sheetId="21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6" hidden="1">중기기초자료!$A$2:$H$112</definedName>
    <definedName name="_xlnm._FilterDatabase" localSheetId="5" hidden="1">중기사용료!$A$5:$H$1507</definedName>
    <definedName name="_xlnm._FilterDatabase" localSheetId="4" hidden="1">중기사용료목록!$A$2:$I$132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일위대가호표!$A$1:$N$499</definedName>
    <definedName name="_xlnm.Print_Area" localSheetId="11">자재견적서!$B$2:$AI$41</definedName>
    <definedName name="_xlnm.Print_Area">#REF!</definedName>
    <definedName name="_xlnm.Print_Titles" localSheetId="6">중기기초자료!$1:$2</definedName>
    <definedName name="_xlnm.Print_Titles" localSheetId="5">[68]노임!$1:$2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5" i="17" l="1"/>
  <c r="L402" i="17"/>
  <c r="L397" i="17"/>
  <c r="L315" i="17"/>
  <c r="L311" i="17"/>
  <c r="L299" i="17"/>
  <c r="L186" i="17"/>
  <c r="L153" i="17"/>
  <c r="L148" i="17"/>
  <c r="L66" i="17"/>
  <c r="L62" i="17"/>
  <c r="L50" i="17"/>
  <c r="L181" i="17"/>
  <c r="L165" i="17"/>
  <c r="L215" i="17"/>
  <c r="L209" i="17"/>
  <c r="L197" i="17"/>
  <c r="L116" i="17"/>
  <c r="L109" i="17"/>
  <c r="L97" i="17"/>
  <c r="L79" i="17"/>
  <c r="L57" i="17"/>
  <c r="L29" i="17"/>
  <c r="L430" i="17"/>
  <c r="L414" i="17"/>
  <c r="L278" i="17"/>
  <c r="L477" i="17"/>
  <c r="L464" i="17"/>
  <c r="L458" i="17"/>
  <c r="L446" i="17"/>
  <c r="L383" i="17"/>
  <c r="L365" i="17"/>
  <c r="L358" i="17"/>
  <c r="L346" i="17"/>
  <c r="L328" i="17"/>
  <c r="L306" i="17"/>
  <c r="L228" i="17"/>
  <c r="L134" i="17"/>
  <c r="D8" i="11"/>
  <c r="E8" i="11"/>
  <c r="F8" i="11"/>
  <c r="D9" i="11"/>
  <c r="E9" i="11"/>
  <c r="F9" i="11"/>
  <c r="D10" i="11"/>
  <c r="E10" i="11"/>
  <c r="F10" i="11"/>
  <c r="G7" i="11"/>
  <c r="D4" i="11"/>
  <c r="E4" i="11"/>
  <c r="F4" i="11"/>
  <c r="D5" i="11"/>
  <c r="E5" i="11"/>
  <c r="F5" i="11"/>
  <c r="D6" i="11"/>
  <c r="E6" i="11"/>
  <c r="F6" i="11"/>
  <c r="D7" i="11"/>
  <c r="E7" i="11"/>
  <c r="F7" i="11"/>
  <c r="F3" i="11"/>
  <c r="E3" i="11"/>
  <c r="D3" i="11"/>
  <c r="D7" i="23"/>
  <c r="H71" i="19"/>
  <c r="D10" i="23" l="1"/>
  <c r="D9" i="23"/>
  <c r="D8" i="23"/>
  <c r="D6" i="23"/>
  <c r="D5" i="23"/>
  <c r="D4" i="23"/>
  <c r="D3" i="23"/>
  <c r="F1501" i="22"/>
  <c r="G1501" i="22" s="1"/>
  <c r="G1502" i="22" s="1"/>
  <c r="G1507" i="22" s="1"/>
  <c r="F1490" i="22"/>
  <c r="G1490" i="22" s="1"/>
  <c r="G1491" i="22" s="1"/>
  <c r="G1496" i="22" s="1"/>
  <c r="F1479" i="22"/>
  <c r="G1479" i="22" s="1"/>
  <c r="G1480" i="22" s="1"/>
  <c r="G1485" i="22" s="1"/>
  <c r="F1468" i="22"/>
  <c r="G1468" i="22" s="1"/>
  <c r="G1469" i="22" s="1"/>
  <c r="G1474" i="22" s="1"/>
  <c r="F1457" i="22"/>
  <c r="G1457" i="22" s="1"/>
  <c r="G1458" i="22" s="1"/>
  <c r="G1463" i="22" s="1"/>
  <c r="F1446" i="22"/>
  <c r="G1446" i="22" s="1"/>
  <c r="G1447" i="22" s="1"/>
  <c r="G1452" i="22" s="1"/>
  <c r="F1435" i="22"/>
  <c r="G1435" i="22" s="1"/>
  <c r="G1436" i="22" s="1"/>
  <c r="G1441" i="22" s="1"/>
  <c r="F1424" i="22"/>
  <c r="G1424" i="22" s="1"/>
  <c r="G1425" i="22" s="1"/>
  <c r="G1430" i="22" s="1"/>
  <c r="F1413" i="22"/>
  <c r="G1413" i="22" s="1"/>
  <c r="G1414" i="22" s="1"/>
  <c r="G1419" i="22" s="1"/>
  <c r="F1402" i="22"/>
  <c r="G1402" i="22" s="1"/>
  <c r="G1403" i="22" s="1"/>
  <c r="G1408" i="22" s="1"/>
  <c r="F1391" i="22"/>
  <c r="G1391" i="22" s="1"/>
  <c r="G1392" i="22" s="1"/>
  <c r="G1397" i="22" s="1"/>
  <c r="F1380" i="22"/>
  <c r="G1380" i="22" s="1"/>
  <c r="G1381" i="22" s="1"/>
  <c r="G1386" i="22" s="1"/>
  <c r="F1369" i="22"/>
  <c r="G1369" i="22" s="1"/>
  <c r="G1370" i="22" s="1"/>
  <c r="G1375" i="22" s="1"/>
  <c r="F1358" i="22"/>
  <c r="G1358" i="22" s="1"/>
  <c r="G1359" i="22" s="1"/>
  <c r="G1364" i="22" s="1"/>
  <c r="F1347" i="22"/>
  <c r="G1347" i="22" s="1"/>
  <c r="G1348" i="22" s="1"/>
  <c r="G1353" i="22" s="1"/>
  <c r="F1336" i="22"/>
  <c r="G1336" i="22" s="1"/>
  <c r="G1337" i="22" s="1"/>
  <c r="G1342" i="22" s="1"/>
  <c r="F1325" i="22"/>
  <c r="G1325" i="22" s="1"/>
  <c r="G1326" i="22" s="1"/>
  <c r="G1331" i="22" s="1"/>
  <c r="F1314" i="22"/>
  <c r="G1314" i="22" s="1"/>
  <c r="G1315" i="22" s="1"/>
  <c r="G1320" i="22" s="1"/>
  <c r="F1303" i="22"/>
  <c r="G1303" i="22" s="1"/>
  <c r="G1304" i="22" s="1"/>
  <c r="G1309" i="22" s="1"/>
  <c r="F1292" i="22"/>
  <c r="G1292" i="22" s="1"/>
  <c r="G1293" i="22" s="1"/>
  <c r="G1298" i="22" s="1"/>
  <c r="F1281" i="22"/>
  <c r="G1281" i="22" s="1"/>
  <c r="G1282" i="22" s="1"/>
  <c r="G1287" i="22" s="1"/>
  <c r="F1270" i="22"/>
  <c r="G1270" i="22" s="1"/>
  <c r="G1271" i="22" s="1"/>
  <c r="G1276" i="22" s="1"/>
  <c r="F1259" i="22"/>
  <c r="G1259" i="22" s="1"/>
  <c r="G1260" i="22" s="1"/>
  <c r="G1265" i="22" s="1"/>
  <c r="F1248" i="22"/>
  <c r="G1248" i="22" s="1"/>
  <c r="G1249" i="22" s="1"/>
  <c r="G1254" i="22" s="1"/>
  <c r="F1237" i="22"/>
  <c r="G1237" i="22" s="1"/>
  <c r="G1238" i="22" s="1"/>
  <c r="G1243" i="22" s="1"/>
  <c r="F1226" i="22"/>
  <c r="G1226" i="22" s="1"/>
  <c r="G1227" i="22" s="1"/>
  <c r="G1232" i="22" s="1"/>
  <c r="F1214" i="22"/>
  <c r="G1214" i="22" s="1"/>
  <c r="G1215" i="22" s="1"/>
  <c r="G1220" i="22" s="1"/>
  <c r="F1202" i="22"/>
  <c r="G1202" i="22" s="1"/>
  <c r="G1203" i="22" s="1"/>
  <c r="G1208" i="22" s="1"/>
  <c r="F1190" i="22"/>
  <c r="G1190" i="22" s="1"/>
  <c r="G1191" i="22" s="1"/>
  <c r="G1196" i="22" s="1"/>
  <c r="F1178" i="22"/>
  <c r="G1178" i="22" s="1"/>
  <c r="G1179" i="22" s="1"/>
  <c r="G1184" i="22" s="1"/>
  <c r="F1166" i="22"/>
  <c r="G1166" i="22" s="1"/>
  <c r="G1167" i="22" s="1"/>
  <c r="G1172" i="22" s="1"/>
  <c r="F1154" i="22"/>
  <c r="G1154" i="22" s="1"/>
  <c r="G1155" i="22" s="1"/>
  <c r="G1160" i="22" s="1"/>
  <c r="F1142" i="22"/>
  <c r="G1142" i="22" s="1"/>
  <c r="G1143" i="22" s="1"/>
  <c r="G1148" i="22" s="1"/>
  <c r="F1130" i="22"/>
  <c r="G1130" i="22" s="1"/>
  <c r="G1131" i="22" s="1"/>
  <c r="G1136" i="22" s="1"/>
  <c r="F1118" i="22"/>
  <c r="G1118" i="22" s="1"/>
  <c r="G1119" i="22" s="1"/>
  <c r="G1124" i="22" s="1"/>
  <c r="F1106" i="22"/>
  <c r="G1106" i="22" s="1"/>
  <c r="G1107" i="22" s="1"/>
  <c r="G1112" i="22" s="1"/>
  <c r="F1094" i="22"/>
  <c r="G1094" i="22" s="1"/>
  <c r="G1095" i="22" s="1"/>
  <c r="G1100" i="22" s="1"/>
  <c r="F1082" i="22"/>
  <c r="G1082" i="22" s="1"/>
  <c r="G1083" i="22" s="1"/>
  <c r="G1088" i="22" s="1"/>
  <c r="F1070" i="22"/>
  <c r="G1070" i="22" s="1"/>
  <c r="G1071" i="22" s="1"/>
  <c r="G1076" i="22" s="1"/>
  <c r="F1058" i="22"/>
  <c r="G1058" i="22" s="1"/>
  <c r="G1059" i="22" s="1"/>
  <c r="G1064" i="22" s="1"/>
  <c r="F1046" i="22"/>
  <c r="G1046" i="22" s="1"/>
  <c r="G1047" i="22" s="1"/>
  <c r="G1052" i="22" s="1"/>
  <c r="F1034" i="22"/>
  <c r="G1034" i="22" s="1"/>
  <c r="G1035" i="22" s="1"/>
  <c r="G1040" i="22" s="1"/>
  <c r="F1022" i="22"/>
  <c r="G1022" i="22" s="1"/>
  <c r="G1023" i="22" s="1"/>
  <c r="G1028" i="22" s="1"/>
  <c r="F1010" i="22"/>
  <c r="G1010" i="22" s="1"/>
  <c r="G1011" i="22" s="1"/>
  <c r="G1016" i="22" s="1"/>
  <c r="F998" i="22"/>
  <c r="G998" i="22" s="1"/>
  <c r="G999" i="22" s="1"/>
  <c r="G1004" i="22" s="1"/>
  <c r="F986" i="22"/>
  <c r="G986" i="22" s="1"/>
  <c r="G987" i="22" s="1"/>
  <c r="G992" i="22" s="1"/>
  <c r="F974" i="22"/>
  <c r="G974" i="22" s="1"/>
  <c r="G975" i="22" s="1"/>
  <c r="G980" i="22" s="1"/>
  <c r="F962" i="22"/>
  <c r="G962" i="22" s="1"/>
  <c r="G963" i="22" s="1"/>
  <c r="G968" i="22" s="1"/>
  <c r="F950" i="22"/>
  <c r="G950" i="22" s="1"/>
  <c r="G951" i="22" s="1"/>
  <c r="G956" i="22" s="1"/>
  <c r="F938" i="22"/>
  <c r="G938" i="22" s="1"/>
  <c r="G939" i="22" s="1"/>
  <c r="G944" i="22" s="1"/>
  <c r="F926" i="22"/>
  <c r="G926" i="22" s="1"/>
  <c r="G927" i="22" s="1"/>
  <c r="G932" i="22" s="1"/>
  <c r="F914" i="22"/>
  <c r="G914" i="22" s="1"/>
  <c r="G915" i="22" s="1"/>
  <c r="G920" i="22" s="1"/>
  <c r="F902" i="22"/>
  <c r="G902" i="22" s="1"/>
  <c r="G903" i="22" s="1"/>
  <c r="G908" i="22" s="1"/>
  <c r="F890" i="22"/>
  <c r="G890" i="22" s="1"/>
  <c r="G891" i="22" s="1"/>
  <c r="G896" i="22" s="1"/>
  <c r="F878" i="22"/>
  <c r="G878" i="22" s="1"/>
  <c r="G879" i="22" s="1"/>
  <c r="G884" i="22" s="1"/>
  <c r="F866" i="22"/>
  <c r="G866" i="22" s="1"/>
  <c r="G867" i="22" s="1"/>
  <c r="G872" i="22" s="1"/>
  <c r="F854" i="22"/>
  <c r="G854" i="22" s="1"/>
  <c r="G855" i="22" s="1"/>
  <c r="G860" i="22" s="1"/>
  <c r="F842" i="22"/>
  <c r="G842" i="22" s="1"/>
  <c r="G843" i="22" s="1"/>
  <c r="G848" i="22" s="1"/>
  <c r="F830" i="22"/>
  <c r="G830" i="22" s="1"/>
  <c r="G831" i="22" s="1"/>
  <c r="G836" i="22" s="1"/>
  <c r="F818" i="22"/>
  <c r="G818" i="22" s="1"/>
  <c r="G819" i="22" s="1"/>
  <c r="G824" i="22" s="1"/>
  <c r="F806" i="22"/>
  <c r="G806" i="22" s="1"/>
  <c r="G807" i="22" s="1"/>
  <c r="G812" i="22" s="1"/>
  <c r="F794" i="22"/>
  <c r="G794" i="22" s="1"/>
  <c r="G795" i="22" s="1"/>
  <c r="G800" i="22" s="1"/>
  <c r="F782" i="22"/>
  <c r="G782" i="22" s="1"/>
  <c r="G783" i="22" s="1"/>
  <c r="G788" i="22" s="1"/>
  <c r="F770" i="22"/>
  <c r="G770" i="22" s="1"/>
  <c r="G771" i="22" s="1"/>
  <c r="G776" i="22" s="1"/>
  <c r="F758" i="22"/>
  <c r="G758" i="22" s="1"/>
  <c r="G759" i="22" s="1"/>
  <c r="G764" i="22" s="1"/>
  <c r="F746" i="22"/>
  <c r="G746" i="22" s="1"/>
  <c r="G747" i="22" s="1"/>
  <c r="G752" i="22" s="1"/>
  <c r="F734" i="22"/>
  <c r="G734" i="22" s="1"/>
  <c r="G735" i="22" s="1"/>
  <c r="G740" i="22" s="1"/>
  <c r="F722" i="22"/>
  <c r="G722" i="22" s="1"/>
  <c r="G723" i="22" s="1"/>
  <c r="G728" i="22" s="1"/>
  <c r="F710" i="22"/>
  <c r="G710" i="22" s="1"/>
  <c r="G711" i="22" s="1"/>
  <c r="G716" i="22" s="1"/>
  <c r="F698" i="22"/>
  <c r="G698" i="22" s="1"/>
  <c r="G699" i="22" s="1"/>
  <c r="G704" i="22" s="1"/>
  <c r="F686" i="22"/>
  <c r="G686" i="22" s="1"/>
  <c r="G687" i="22" s="1"/>
  <c r="G692" i="22" s="1"/>
  <c r="F674" i="22"/>
  <c r="G674" i="22" s="1"/>
  <c r="G675" i="22" s="1"/>
  <c r="G680" i="22" s="1"/>
  <c r="F662" i="22"/>
  <c r="G662" i="22" s="1"/>
  <c r="G663" i="22" s="1"/>
  <c r="G668" i="22" s="1"/>
  <c r="F650" i="22"/>
  <c r="G650" i="22" s="1"/>
  <c r="G651" i="22" s="1"/>
  <c r="G656" i="22" s="1"/>
  <c r="F638" i="22"/>
  <c r="G638" i="22" s="1"/>
  <c r="G639" i="22" s="1"/>
  <c r="G644" i="22" s="1"/>
  <c r="F626" i="22"/>
  <c r="G626" i="22" s="1"/>
  <c r="G627" i="22" s="1"/>
  <c r="G632" i="22" s="1"/>
  <c r="F614" i="22"/>
  <c r="G614" i="22" s="1"/>
  <c r="G615" i="22" s="1"/>
  <c r="G620" i="22" s="1"/>
  <c r="F602" i="22"/>
  <c r="G602" i="22" s="1"/>
  <c r="G603" i="22" s="1"/>
  <c r="G608" i="22" s="1"/>
  <c r="F591" i="22"/>
  <c r="G591" i="22" s="1"/>
  <c r="G592" i="22" s="1"/>
  <c r="G597" i="22" s="1"/>
  <c r="F580" i="22"/>
  <c r="G580" i="22" s="1"/>
  <c r="G581" i="22" s="1"/>
  <c r="G586" i="22" s="1"/>
  <c r="F569" i="22"/>
  <c r="G569" i="22" s="1"/>
  <c r="G570" i="22" s="1"/>
  <c r="G575" i="22" s="1"/>
  <c r="F558" i="22"/>
  <c r="G558" i="22" s="1"/>
  <c r="G559" i="22" s="1"/>
  <c r="G564" i="22" s="1"/>
  <c r="F547" i="22"/>
  <c r="G547" i="22" s="1"/>
  <c r="G548" i="22" s="1"/>
  <c r="G553" i="22" s="1"/>
  <c r="F536" i="22"/>
  <c r="G536" i="22" s="1"/>
  <c r="G537" i="22" s="1"/>
  <c r="G542" i="22" s="1"/>
  <c r="F524" i="22"/>
  <c r="G524" i="22" s="1"/>
  <c r="G525" i="22" s="1"/>
  <c r="G530" i="22" s="1"/>
  <c r="F513" i="22"/>
  <c r="G513" i="22" s="1"/>
  <c r="G514" i="22" s="1"/>
  <c r="G519" i="22" s="1"/>
  <c r="F502" i="22"/>
  <c r="G502" i="22" s="1"/>
  <c r="G503" i="22" s="1"/>
  <c r="G508" i="22" s="1"/>
  <c r="F490" i="22"/>
  <c r="G490" i="22" s="1"/>
  <c r="G491" i="22" s="1"/>
  <c r="G496" i="22" s="1"/>
  <c r="F479" i="22"/>
  <c r="G479" i="22" s="1"/>
  <c r="G480" i="22" s="1"/>
  <c r="G485" i="22" s="1"/>
  <c r="F468" i="22"/>
  <c r="G468" i="22" s="1"/>
  <c r="G469" i="22" s="1"/>
  <c r="G474" i="22" s="1"/>
  <c r="F456" i="22"/>
  <c r="G456" i="22" s="1"/>
  <c r="G457" i="22" s="1"/>
  <c r="G462" i="22" s="1"/>
  <c r="F445" i="22"/>
  <c r="G445" i="22" s="1"/>
  <c r="G446" i="22" s="1"/>
  <c r="G451" i="22" s="1"/>
  <c r="F434" i="22"/>
  <c r="G434" i="22" s="1"/>
  <c r="G435" i="22" s="1"/>
  <c r="G440" i="22" s="1"/>
  <c r="F422" i="22"/>
  <c r="G422" i="22" s="1"/>
  <c r="G423" i="22" s="1"/>
  <c r="G428" i="22" s="1"/>
  <c r="F411" i="22"/>
  <c r="G411" i="22" s="1"/>
  <c r="G412" i="22" s="1"/>
  <c r="G417" i="22" s="1"/>
  <c r="F400" i="22"/>
  <c r="G400" i="22" s="1"/>
  <c r="G401" i="22" s="1"/>
  <c r="G406" i="22" s="1"/>
  <c r="F388" i="22"/>
  <c r="G388" i="22" s="1"/>
  <c r="G389" i="22" s="1"/>
  <c r="G394" i="22" s="1"/>
  <c r="F376" i="22"/>
  <c r="G376" i="22" s="1"/>
  <c r="G377" i="22" s="1"/>
  <c r="G382" i="22" s="1"/>
  <c r="F364" i="22"/>
  <c r="G364" i="22" s="1"/>
  <c r="G365" i="22" s="1"/>
  <c r="G370" i="22" s="1"/>
  <c r="F352" i="22"/>
  <c r="G352" i="22" s="1"/>
  <c r="G353" i="22" s="1"/>
  <c r="G358" i="22" s="1"/>
  <c r="F340" i="22"/>
  <c r="G340" i="22" s="1"/>
  <c r="G341" i="22" s="1"/>
  <c r="G346" i="22" s="1"/>
  <c r="F328" i="22"/>
  <c r="G328" i="22" s="1"/>
  <c r="G329" i="22" s="1"/>
  <c r="G334" i="22" s="1"/>
  <c r="F316" i="22"/>
  <c r="G316" i="22" s="1"/>
  <c r="G317" i="22" s="1"/>
  <c r="G322" i="22" s="1"/>
  <c r="F304" i="22"/>
  <c r="G304" i="22" s="1"/>
  <c r="G305" i="22" s="1"/>
  <c r="G310" i="22" s="1"/>
  <c r="F293" i="22"/>
  <c r="G293" i="22" s="1"/>
  <c r="G294" i="22" s="1"/>
  <c r="G299" i="22" s="1"/>
  <c r="F282" i="22"/>
  <c r="G282" i="22" s="1"/>
  <c r="G283" i="22" s="1"/>
  <c r="G288" i="22" s="1"/>
  <c r="F271" i="22"/>
  <c r="G271" i="22" s="1"/>
  <c r="G272" i="22" s="1"/>
  <c r="G277" i="22" s="1"/>
  <c r="F260" i="22"/>
  <c r="G260" i="22" s="1"/>
  <c r="G261" i="22" s="1"/>
  <c r="G266" i="22" s="1"/>
  <c r="F249" i="22"/>
  <c r="G249" i="22" s="1"/>
  <c r="G250" i="22" s="1"/>
  <c r="G255" i="22" s="1"/>
  <c r="F238" i="22"/>
  <c r="G238" i="22" s="1"/>
  <c r="G239" i="22" s="1"/>
  <c r="G244" i="22" s="1"/>
  <c r="F226" i="22"/>
  <c r="G226" i="22" s="1"/>
  <c r="G227" i="22" s="1"/>
  <c r="G232" i="22" s="1"/>
  <c r="F215" i="22"/>
  <c r="G215" i="22" s="1"/>
  <c r="G216" i="22" s="1"/>
  <c r="G221" i="22" s="1"/>
  <c r="F204" i="22"/>
  <c r="G204" i="22" s="1"/>
  <c r="G205" i="22" s="1"/>
  <c r="G210" i="22" s="1"/>
  <c r="F192" i="22"/>
  <c r="G192" i="22" s="1"/>
  <c r="G193" i="22" s="1"/>
  <c r="G198" i="22" s="1"/>
  <c r="F181" i="22"/>
  <c r="G181" i="22" s="1"/>
  <c r="G182" i="22" s="1"/>
  <c r="G187" i="22" s="1"/>
  <c r="F170" i="22"/>
  <c r="G170" i="22" s="1"/>
  <c r="G171" i="22" s="1"/>
  <c r="G176" i="22" s="1"/>
  <c r="F158" i="22"/>
  <c r="G158" i="22" s="1"/>
  <c r="G159" i="22" s="1"/>
  <c r="G164" i="22" s="1"/>
  <c r="F147" i="22"/>
  <c r="G147" i="22" s="1"/>
  <c r="G148" i="22" s="1"/>
  <c r="G153" i="22" s="1"/>
  <c r="F136" i="22"/>
  <c r="G136" i="22" s="1"/>
  <c r="G137" i="22" s="1"/>
  <c r="G142" i="22" s="1"/>
  <c r="F124" i="22"/>
  <c r="G124" i="22" s="1"/>
  <c r="G125" i="22" s="1"/>
  <c r="G130" i="22" s="1"/>
  <c r="G13" i="19" s="1"/>
  <c r="H13" i="19" s="1"/>
  <c r="F113" i="22"/>
  <c r="G113" i="22" s="1"/>
  <c r="G114" i="22" s="1"/>
  <c r="G119" i="22" s="1"/>
  <c r="G12" i="19" s="1"/>
  <c r="H12" i="19" s="1"/>
  <c r="F102" i="22"/>
  <c r="G102" i="22" s="1"/>
  <c r="G103" i="22" s="1"/>
  <c r="G108" i="22" s="1"/>
  <c r="G11" i="19" s="1"/>
  <c r="H11" i="19" s="1"/>
  <c r="F90" i="22"/>
  <c r="G90" i="22" s="1"/>
  <c r="G91" i="22" s="1"/>
  <c r="G96" i="22" s="1"/>
  <c r="G10" i="19" s="1"/>
  <c r="H10" i="19" s="1"/>
  <c r="F78" i="22"/>
  <c r="G78" i="22" s="1"/>
  <c r="G79" i="22" s="1"/>
  <c r="G84" i="22" s="1"/>
  <c r="G9" i="19" s="1"/>
  <c r="H9" i="19" s="1"/>
  <c r="F66" i="22"/>
  <c r="G66" i="22" s="1"/>
  <c r="G67" i="22" s="1"/>
  <c r="G72" i="22" s="1"/>
  <c r="G8" i="19" s="1"/>
  <c r="H8" i="19" s="1"/>
  <c r="F54" i="22"/>
  <c r="G54" i="22" s="1"/>
  <c r="G55" i="22" s="1"/>
  <c r="G60" i="22" s="1"/>
  <c r="G7" i="19" s="1"/>
  <c r="H7" i="19" s="1"/>
  <c r="F42" i="22"/>
  <c r="G42" i="22" s="1"/>
  <c r="G43" i="22" s="1"/>
  <c r="G48" i="22" s="1"/>
  <c r="G6" i="19" s="1"/>
  <c r="H6" i="19" s="1"/>
  <c r="F30" i="22"/>
  <c r="G30" i="22" s="1"/>
  <c r="G31" i="22" s="1"/>
  <c r="G36" i="22" s="1"/>
  <c r="G5" i="19" s="1"/>
  <c r="H5" i="19" s="1"/>
  <c r="F18" i="22"/>
  <c r="G18" i="22" s="1"/>
  <c r="G19" i="22" s="1"/>
  <c r="G24" i="22" s="1"/>
  <c r="G4" i="19" s="1"/>
  <c r="H4" i="19" s="1"/>
  <c r="F6" i="22"/>
  <c r="G6" i="22" s="1"/>
  <c r="G7" i="22" s="1"/>
  <c r="G12" i="22" s="1"/>
  <c r="G3" i="19" s="1"/>
  <c r="H3" i="19" s="1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407" i="17" l="1"/>
  <c r="H373" i="17"/>
  <c r="H374" i="17"/>
  <c r="H375" i="17"/>
  <c r="H372" i="17"/>
  <c r="H438" i="17" l="1"/>
  <c r="H418" i="17"/>
  <c r="H406" i="17"/>
  <c r="H71" i="17"/>
  <c r="L490" i="17"/>
  <c r="H390" i="17"/>
  <c r="L241" i="17"/>
  <c r="H439" i="17"/>
  <c r="H450" i="17"/>
  <c r="H470" i="17"/>
  <c r="H471" i="17"/>
  <c r="H350" i="17"/>
  <c r="H332" i="17"/>
  <c r="H321" i="17"/>
  <c r="H320" i="17"/>
  <c r="H319" i="17"/>
  <c r="H300" i="17"/>
  <c r="H294" i="17"/>
  <c r="H293" i="17"/>
  <c r="H292" i="17"/>
  <c r="H291" i="17"/>
  <c r="H285" i="17"/>
  <c r="H272" i="17"/>
  <c r="H264" i="17"/>
  <c r="J455" i="17"/>
  <c r="J443" i="17"/>
  <c r="J427" i="17"/>
  <c r="J423" i="17"/>
  <c r="J411" i="17"/>
  <c r="J394" i="17"/>
  <c r="J379" i="17"/>
  <c r="J362" i="17"/>
  <c r="J355" i="17"/>
  <c r="J343" i="17"/>
  <c r="J325" i="17"/>
  <c r="J387" i="17"/>
  <c r="J282" i="17"/>
  <c r="J462" i="17"/>
  <c r="J481" i="17"/>
  <c r="J475" i="17"/>
  <c r="J456" i="17"/>
  <c r="J444" i="17"/>
  <c r="J412" i="17"/>
  <c r="J428" i="17"/>
  <c r="J395" i="17"/>
  <c r="J380" i="17"/>
  <c r="J363" i="17"/>
  <c r="J356" i="17"/>
  <c r="J344" i="17"/>
  <c r="J326" i="17"/>
  <c r="J304" i="17"/>
  <c r="J276" i="17"/>
  <c r="J289" i="17"/>
  <c r="J263" i="17"/>
  <c r="J337" i="17"/>
  <c r="J486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2" i="11"/>
  <c r="G11" i="11"/>
  <c r="L382" i="17"/>
  <c r="G10" i="11"/>
  <c r="L133" i="17" s="1"/>
  <c r="G9" i="11"/>
  <c r="G5" i="11"/>
  <c r="G4" i="11"/>
  <c r="D8" i="10"/>
  <c r="D7" i="10"/>
  <c r="D6" i="10"/>
  <c r="D5" i="10"/>
  <c r="L389" i="17" l="1"/>
  <c r="L35" i="17"/>
  <c r="L284" i="17"/>
  <c r="L140" i="17"/>
  <c r="G6" i="11"/>
  <c r="G3" i="11"/>
  <c r="G8" i="11"/>
  <c r="G24" i="16"/>
  <c r="I24" i="16"/>
  <c r="L139" i="17" l="1"/>
  <c r="L388" i="17"/>
  <c r="L34" i="17"/>
  <c r="L283" i="17"/>
  <c r="J232" i="17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G54" i="16"/>
  <c r="I54" i="16"/>
  <c r="G56" i="16"/>
  <c r="I56" i="16"/>
  <c r="G57" i="16"/>
  <c r="I57" i="16"/>
  <c r="G59" i="16"/>
  <c r="I59" i="16"/>
  <c r="G63" i="16"/>
  <c r="I63" i="16"/>
  <c r="G67" i="16"/>
  <c r="I67" i="16"/>
  <c r="G69" i="16"/>
  <c r="I69" i="16"/>
  <c r="G73" i="16"/>
  <c r="I73" i="16"/>
  <c r="G75" i="16"/>
  <c r="I75" i="16"/>
  <c r="G78" i="16"/>
  <c r="I78" i="16"/>
  <c r="G81" i="16"/>
  <c r="I81" i="16"/>
  <c r="G82" i="16"/>
  <c r="I82" i="16"/>
  <c r="G83" i="16"/>
  <c r="I83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J164" i="17"/>
  <c r="J147" i="17"/>
  <c r="K147" i="17" s="1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L265" i="17" s="1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AR30" i="20"/>
  <c r="I438" i="17" s="1"/>
  <c r="AR31" i="20"/>
  <c r="AA32" i="20"/>
  <c r="AA31" i="20"/>
  <c r="AA30" i="20"/>
  <c r="AA29" i="20"/>
  <c r="AA28" i="20"/>
  <c r="AA27" i="20"/>
  <c r="AA26" i="20"/>
  <c r="AA25" i="20"/>
  <c r="M498" i="17"/>
  <c r="M490" i="17"/>
  <c r="M491" i="17" s="1"/>
  <c r="M486" i="17"/>
  <c r="M487" i="17" s="1"/>
  <c r="M482" i="17"/>
  <c r="M481" i="17"/>
  <c r="M476" i="17"/>
  <c r="M475" i="17"/>
  <c r="M471" i="17"/>
  <c r="M470" i="17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5" i="17"/>
  <c r="J75" i="16" s="1"/>
  <c r="M429" i="17"/>
  <c r="M428" i="17"/>
  <c r="M427" i="17"/>
  <c r="M423" i="17"/>
  <c r="M424" i="17" s="1"/>
  <c r="L404" i="17" s="1"/>
  <c r="I71" i="16" s="1"/>
  <c r="M419" i="17"/>
  <c r="M418" i="17"/>
  <c r="M413" i="17"/>
  <c r="M412" i="17"/>
  <c r="M411" i="17"/>
  <c r="M407" i="17"/>
  <c r="M406" i="17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5" i="17"/>
  <c r="J63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5" i="17"/>
  <c r="H75" i="16" s="1"/>
  <c r="K430" i="17"/>
  <c r="K428" i="17"/>
  <c r="K419" i="17"/>
  <c r="K418" i="17"/>
  <c r="K414" i="17"/>
  <c r="K412" i="17"/>
  <c r="K407" i="17"/>
  <c r="K406" i="17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5" i="17"/>
  <c r="H63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0" i="17"/>
  <c r="I491" i="17" s="1"/>
  <c r="I486" i="17"/>
  <c r="I487" i="17" s="1"/>
  <c r="I482" i="17"/>
  <c r="I481" i="17"/>
  <c r="I477" i="17"/>
  <c r="I476" i="17"/>
  <c r="I475" i="17"/>
  <c r="I464" i="17"/>
  <c r="I463" i="17"/>
  <c r="I462" i="17"/>
  <c r="I458" i="17"/>
  <c r="I457" i="17"/>
  <c r="I456" i="17"/>
  <c r="I455" i="17"/>
  <c r="I450" i="17"/>
  <c r="I446" i="17"/>
  <c r="I445" i="17"/>
  <c r="I444" i="17"/>
  <c r="I443" i="17"/>
  <c r="I435" i="17"/>
  <c r="F75" i="16" s="1"/>
  <c r="I430" i="17"/>
  <c r="I429" i="17"/>
  <c r="I428" i="17"/>
  <c r="I427" i="17"/>
  <c r="I423" i="17"/>
  <c r="I424" i="17" s="1"/>
  <c r="H404" i="17" s="1"/>
  <c r="I404" i="17" s="1"/>
  <c r="F71" i="16" s="1"/>
  <c r="I418" i="17"/>
  <c r="I414" i="17"/>
  <c r="I413" i="17"/>
  <c r="I412" i="17"/>
  <c r="I411" i="17"/>
  <c r="I402" i="17"/>
  <c r="F69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65" i="17"/>
  <c r="I364" i="17"/>
  <c r="I363" i="17"/>
  <c r="I362" i="17"/>
  <c r="I358" i="17"/>
  <c r="I357" i="17"/>
  <c r="I356" i="17"/>
  <c r="I355" i="17"/>
  <c r="I350" i="17"/>
  <c r="I346" i="17"/>
  <c r="I345" i="17"/>
  <c r="I344" i="17"/>
  <c r="I343" i="17"/>
  <c r="I338" i="17"/>
  <c r="I337" i="17"/>
  <c r="I332" i="17"/>
  <c r="H333" i="17" s="1"/>
  <c r="I328" i="17"/>
  <c r="I327" i="17"/>
  <c r="I326" i="17"/>
  <c r="I325" i="17"/>
  <c r="I315" i="17"/>
  <c r="F63" i="16" s="1"/>
  <c r="I311" i="17"/>
  <c r="F59" i="16" s="1"/>
  <c r="I306" i="17"/>
  <c r="I305" i="17"/>
  <c r="I304" i="17"/>
  <c r="I299" i="17"/>
  <c r="F56" i="16" s="1"/>
  <c r="I290" i="17"/>
  <c r="I289" i="17"/>
  <c r="I284" i="17"/>
  <c r="I283" i="17"/>
  <c r="I282" i="17"/>
  <c r="I278" i="17"/>
  <c r="I277" i="17"/>
  <c r="I276" i="17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M22" i="17"/>
  <c r="K23" i="17"/>
  <c r="M23" i="17"/>
  <c r="I27" i="17"/>
  <c r="M27" i="17"/>
  <c r="I28" i="17"/>
  <c r="M28" i="17"/>
  <c r="I29" i="17"/>
  <c r="K29" i="17"/>
  <c r="I33" i="17"/>
  <c r="K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I66" i="17"/>
  <c r="K66" i="17"/>
  <c r="M66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3" i="17"/>
  <c r="K153" i="17"/>
  <c r="M153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H155" i="17" s="1"/>
  <c r="I155" i="17" s="1"/>
  <c r="K174" i="17"/>
  <c r="K175" i="17" s="1"/>
  <c r="J155" i="17" s="1"/>
  <c r="M174" i="17"/>
  <c r="M175" i="17" s="1"/>
  <c r="L155" i="17" s="1"/>
  <c r="M155" i="17" s="1"/>
  <c r="I178" i="17"/>
  <c r="K178" i="17"/>
  <c r="M178" i="17"/>
  <c r="I179" i="17"/>
  <c r="M179" i="17"/>
  <c r="I180" i="17"/>
  <c r="K180" i="17"/>
  <c r="M180" i="17"/>
  <c r="I181" i="17"/>
  <c r="K181" i="17"/>
  <c r="I186" i="17"/>
  <c r="K186" i="17"/>
  <c r="M186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9" i="17"/>
  <c r="I250" i="17" s="1"/>
  <c r="H245" i="17" s="1"/>
  <c r="I245" i="17" s="1"/>
  <c r="M249" i="17"/>
  <c r="H419" i="17" l="1"/>
  <c r="I419" i="17" s="1"/>
  <c r="I420" i="17" s="1"/>
  <c r="H403" i="17" s="1"/>
  <c r="M404" i="17"/>
  <c r="J71" i="16" s="1"/>
  <c r="J404" i="17"/>
  <c r="G71" i="16" s="1"/>
  <c r="H351" i="17"/>
  <c r="F351" i="17" s="1"/>
  <c r="G351" i="17" s="1"/>
  <c r="G352" i="17" s="1"/>
  <c r="H451" i="17"/>
  <c r="I451" i="17" s="1"/>
  <c r="I452" i="17" s="1"/>
  <c r="I499" i="17"/>
  <c r="H494" i="17"/>
  <c r="I494" i="17" s="1"/>
  <c r="I495" i="17" s="1"/>
  <c r="M499" i="17"/>
  <c r="L494" i="17"/>
  <c r="L254" i="17"/>
  <c r="I48" i="16" s="1"/>
  <c r="H254" i="17"/>
  <c r="I254" i="17" s="1"/>
  <c r="F48" i="16" s="1"/>
  <c r="K429" i="17"/>
  <c r="K413" i="17"/>
  <c r="F445" i="17"/>
  <c r="G445" i="17" s="1"/>
  <c r="K327" i="17"/>
  <c r="K329" i="17" s="1"/>
  <c r="J310" i="17" s="1"/>
  <c r="K463" i="17"/>
  <c r="K465" i="17" s="1"/>
  <c r="H27" i="1" s="1"/>
  <c r="F457" i="17"/>
  <c r="G457" i="17" s="1"/>
  <c r="F321" i="17"/>
  <c r="G321" i="17" s="1"/>
  <c r="F263" i="17"/>
  <c r="G263" i="17" s="1"/>
  <c r="F381" i="17"/>
  <c r="G381" i="17" s="1"/>
  <c r="K427" i="17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K482" i="17"/>
  <c r="K483" i="17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J313" i="17" s="1"/>
  <c r="K498" i="17"/>
  <c r="J29" i="1"/>
  <c r="K29" i="1" s="1"/>
  <c r="J81" i="16"/>
  <c r="E69" i="16"/>
  <c r="K343" i="17"/>
  <c r="K344" i="17"/>
  <c r="F276" i="17"/>
  <c r="G276" i="17" s="1"/>
  <c r="F325" i="17"/>
  <c r="G325" i="17" s="1"/>
  <c r="I285" i="17"/>
  <c r="I286" i="17" s="1"/>
  <c r="H270" i="17" s="1"/>
  <c r="F304" i="17"/>
  <c r="G304" i="17" s="1"/>
  <c r="J30" i="1"/>
  <c r="J82" i="16"/>
  <c r="K282" i="17"/>
  <c r="K286" i="17" s="1"/>
  <c r="J270" i="17" s="1"/>
  <c r="I242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K411" i="17"/>
  <c r="K455" i="17"/>
  <c r="K459" i="17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J312" i="17" s="1"/>
  <c r="M203" i="17"/>
  <c r="L187" i="17" s="1"/>
  <c r="M187" i="17" s="1"/>
  <c r="M352" i="17"/>
  <c r="L316" i="17" s="1"/>
  <c r="K452" i="17"/>
  <c r="J436" i="17" s="1"/>
  <c r="M334" i="17"/>
  <c r="L312" i="17" s="1"/>
  <c r="K384" i="17"/>
  <c r="I447" i="17"/>
  <c r="H434" i="17" s="1"/>
  <c r="I434" i="17" s="1"/>
  <c r="F74" i="16" s="1"/>
  <c r="I198" i="17"/>
  <c r="H185" i="17" s="1"/>
  <c r="I185" i="17" s="1"/>
  <c r="M420" i="17"/>
  <c r="L403" i="17" s="1"/>
  <c r="F404" i="17"/>
  <c r="G404" i="17" s="1"/>
  <c r="K404" i="17"/>
  <c r="H71" i="16" s="1"/>
  <c r="I415" i="17"/>
  <c r="H401" i="17" s="1"/>
  <c r="I401" i="17" s="1"/>
  <c r="F68" i="16" s="1"/>
  <c r="K420" i="17"/>
  <c r="J403" i="17" s="1"/>
  <c r="M452" i="17"/>
  <c r="L436" i="17" s="1"/>
  <c r="K203" i="17"/>
  <c r="J187" i="17" s="1"/>
  <c r="K187" i="17" s="1"/>
  <c r="K171" i="17"/>
  <c r="J154" i="17" s="1"/>
  <c r="K154" i="17" s="1"/>
  <c r="K85" i="17"/>
  <c r="J63" i="17" s="1"/>
  <c r="K63" i="17" s="1"/>
  <c r="K447" i="17"/>
  <c r="M295" i="17"/>
  <c r="L271" i="17" s="1"/>
  <c r="I398" i="17"/>
  <c r="H371" i="17" s="1"/>
  <c r="I371" i="17" s="1"/>
  <c r="K307" i="17"/>
  <c r="I279" i="17"/>
  <c r="H269" i="17" s="1"/>
  <c r="I269" i="17" s="1"/>
  <c r="F51" i="16" s="1"/>
  <c r="I307" i="17"/>
  <c r="H298" i="17" s="1"/>
  <c r="I298" i="17" s="1"/>
  <c r="F55" i="16" s="1"/>
  <c r="I216" i="17"/>
  <c r="M85" i="17"/>
  <c r="L63" i="17" s="1"/>
  <c r="M63" i="17" s="1"/>
  <c r="M234" i="17"/>
  <c r="L220" i="17" s="1"/>
  <c r="M220" i="17" s="1"/>
  <c r="I210" i="17"/>
  <c r="H188" i="17" s="1"/>
  <c r="I188" i="17" s="1"/>
  <c r="K245" i="17"/>
  <c r="I229" i="17"/>
  <c r="H219" i="17" s="1"/>
  <c r="I219" i="17" s="1"/>
  <c r="K155" i="17"/>
  <c r="M171" i="17"/>
  <c r="L154" i="17" s="1"/>
  <c r="M154" i="17" s="1"/>
  <c r="K135" i="17"/>
  <c r="K117" i="17"/>
  <c r="I266" i="17"/>
  <c r="H255" i="17" s="1"/>
  <c r="I347" i="17"/>
  <c r="H314" i="17" s="1"/>
  <c r="I314" i="17" s="1"/>
  <c r="F62" i="16" s="1"/>
  <c r="I384" i="17"/>
  <c r="H369" i="17" s="1"/>
  <c r="I369" i="17" s="1"/>
  <c r="I483" i="17"/>
  <c r="H469" i="17" s="1"/>
  <c r="I469" i="17" s="1"/>
  <c r="F80" i="16" s="1"/>
  <c r="K352" i="17"/>
  <c r="J316" i="17" s="1"/>
  <c r="M340" i="17"/>
  <c r="L313" i="17" s="1"/>
  <c r="I149" i="17"/>
  <c r="H122" i="17" s="1"/>
  <c r="I166" i="17"/>
  <c r="H152" i="17" s="1"/>
  <c r="I152" i="17" s="1"/>
  <c r="K103" i="17"/>
  <c r="J67" i="17" s="1"/>
  <c r="K67" i="17" s="1"/>
  <c r="I329" i="17"/>
  <c r="H310" i="17" s="1"/>
  <c r="I310" i="17" s="1"/>
  <c r="F58" i="16" s="1"/>
  <c r="I459" i="17"/>
  <c r="H437" i="17" s="1"/>
  <c r="I437" i="17" s="1"/>
  <c r="F77" i="16" s="1"/>
  <c r="I478" i="17"/>
  <c r="H468" i="17" s="1"/>
  <c r="I468" i="17" s="1"/>
  <c r="F79" i="16" s="1"/>
  <c r="K279" i="17"/>
  <c r="K295" i="17"/>
  <c r="J271" i="17" s="1"/>
  <c r="K359" i="17"/>
  <c r="J317" i="17" s="1"/>
  <c r="K366" i="17"/>
  <c r="J318" i="17" s="1"/>
  <c r="K391" i="17"/>
  <c r="M398" i="17"/>
  <c r="I234" i="17"/>
  <c r="H220" i="17" s="1"/>
  <c r="I220" i="17" s="1"/>
  <c r="M250" i="17"/>
  <c r="L245" i="17" s="1"/>
  <c r="M245" i="17" s="1"/>
  <c r="M246" i="17" s="1"/>
  <c r="K216" i="17"/>
  <c r="I80" i="17"/>
  <c r="K46" i="17"/>
  <c r="K37" i="17"/>
  <c r="J21" i="17" s="1"/>
  <c r="I359" i="17"/>
  <c r="I366" i="17"/>
  <c r="I391" i="17"/>
  <c r="H370" i="17" s="1"/>
  <c r="I431" i="17"/>
  <c r="H405" i="17" s="1"/>
  <c r="I405" i="17" s="1"/>
  <c r="F72" i="16" s="1"/>
  <c r="I465" i="17"/>
  <c r="K266" i="17"/>
  <c r="J255" i="17" s="1"/>
  <c r="K398" i="17"/>
  <c r="J371" i="17" s="1"/>
  <c r="M483" i="17"/>
  <c r="L469" i="17" s="1"/>
  <c r="J5" i="17"/>
  <c r="K5" i="17" s="1"/>
  <c r="M103" i="17"/>
  <c r="L67" i="17" s="1"/>
  <c r="M67" i="17" s="1"/>
  <c r="M46" i="17"/>
  <c r="M91" i="17"/>
  <c r="L64" i="17" s="1"/>
  <c r="M64" i="17" s="1"/>
  <c r="M149" i="17"/>
  <c r="K182" i="17"/>
  <c r="K142" i="17"/>
  <c r="K229" i="17"/>
  <c r="K91" i="17"/>
  <c r="J64" i="17" s="1"/>
  <c r="K210" i="17"/>
  <c r="J188" i="17" s="1"/>
  <c r="K149" i="17"/>
  <c r="M17" i="17"/>
  <c r="K17" i="17"/>
  <c r="K198" i="17"/>
  <c r="K58" i="17"/>
  <c r="K234" i="17"/>
  <c r="K98" i="17"/>
  <c r="J65" i="17" s="1"/>
  <c r="K30" i="17"/>
  <c r="I142" i="17"/>
  <c r="H121" i="17" s="1"/>
  <c r="I117" i="17"/>
  <c r="H69" i="17" s="1"/>
  <c r="I69" i="17" s="1"/>
  <c r="I98" i="17"/>
  <c r="H65" i="17" s="1"/>
  <c r="I65" i="17" s="1"/>
  <c r="I135" i="17"/>
  <c r="H120" i="17" s="1"/>
  <c r="I17" i="17"/>
  <c r="I37" i="17"/>
  <c r="H21" i="17" s="1"/>
  <c r="I30" i="17"/>
  <c r="I58" i="17"/>
  <c r="I182" i="17"/>
  <c r="H156" i="17" s="1"/>
  <c r="I156" i="17" s="1"/>
  <c r="I110" i="17"/>
  <c r="H68" i="17" s="1"/>
  <c r="I68" i="17" s="1"/>
  <c r="K110" i="17"/>
  <c r="J68" i="17" s="1"/>
  <c r="K166" i="17"/>
  <c r="K80" i="17"/>
  <c r="I351" i="17" l="1"/>
  <c r="I352" i="17" s="1"/>
  <c r="H316" i="17" s="1"/>
  <c r="F451" i="17"/>
  <c r="G451" i="17" s="1"/>
  <c r="G452" i="17" s="1"/>
  <c r="F419" i="17"/>
  <c r="G419" i="17" s="1"/>
  <c r="G420" i="17" s="1"/>
  <c r="F27" i="16"/>
  <c r="I122" i="17"/>
  <c r="G27" i="16" s="1"/>
  <c r="F25" i="16"/>
  <c r="I120" i="17"/>
  <c r="G25" i="16" s="1"/>
  <c r="I76" i="16"/>
  <c r="M436" i="17"/>
  <c r="J76" i="16" s="1"/>
  <c r="J468" i="17"/>
  <c r="G79" i="16" s="1"/>
  <c r="L371" i="17"/>
  <c r="M371" i="17" s="1"/>
  <c r="J370" i="17"/>
  <c r="K370" i="17" s="1"/>
  <c r="G70" i="16"/>
  <c r="K403" i="17"/>
  <c r="H70" i="16" s="1"/>
  <c r="J437" i="17"/>
  <c r="K437" i="17" s="1"/>
  <c r="H77" i="16" s="1"/>
  <c r="K499" i="17"/>
  <c r="J494" i="17"/>
  <c r="K494" i="17" s="1"/>
  <c r="H84" i="16" s="1"/>
  <c r="J369" i="17"/>
  <c r="K369" i="17" s="1"/>
  <c r="H318" i="17"/>
  <c r="I318" i="17" s="1"/>
  <c r="F66" i="16" s="1"/>
  <c r="G76" i="16"/>
  <c r="K436" i="17"/>
  <c r="H76" i="16" s="1"/>
  <c r="H317" i="17"/>
  <c r="I317" i="17" s="1"/>
  <c r="F65" i="16" s="1"/>
  <c r="I70" i="16"/>
  <c r="M403" i="17"/>
  <c r="J70" i="16" s="1"/>
  <c r="F84" i="16"/>
  <c r="I84" i="16"/>
  <c r="M494" i="17"/>
  <c r="J469" i="17"/>
  <c r="G80" i="16" s="1"/>
  <c r="I80" i="16"/>
  <c r="M469" i="17"/>
  <c r="J80" i="16" s="1"/>
  <c r="J434" i="17"/>
  <c r="G74" i="16" s="1"/>
  <c r="H436" i="17"/>
  <c r="I436" i="17" s="1"/>
  <c r="F76" i="16" s="1"/>
  <c r="M254" i="17"/>
  <c r="J48" i="16" s="1"/>
  <c r="G64" i="16"/>
  <c r="K316" i="17"/>
  <c r="H64" i="16" s="1"/>
  <c r="G60" i="16"/>
  <c r="K312" i="17"/>
  <c r="H60" i="16" s="1"/>
  <c r="I64" i="16"/>
  <c r="M316" i="17"/>
  <c r="J64" i="16" s="1"/>
  <c r="I53" i="16"/>
  <c r="M271" i="17"/>
  <c r="J53" i="16" s="1"/>
  <c r="J269" i="17"/>
  <c r="K269" i="17" s="1"/>
  <c r="J298" i="17"/>
  <c r="K298" i="17" s="1"/>
  <c r="I60" i="16"/>
  <c r="M312" i="17"/>
  <c r="J60" i="16" s="1"/>
  <c r="I61" i="16"/>
  <c r="M313" i="17"/>
  <c r="J61" i="16" s="1"/>
  <c r="K431" i="17"/>
  <c r="J254" i="17"/>
  <c r="G48" i="16" s="1"/>
  <c r="K415" i="17"/>
  <c r="I321" i="17"/>
  <c r="G53" i="16"/>
  <c r="G66" i="16"/>
  <c r="G65" i="16"/>
  <c r="E81" i="16"/>
  <c r="K347" i="17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I333" i="17"/>
  <c r="I334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F439" i="17"/>
  <c r="G439" i="17" s="1"/>
  <c r="H90" i="17"/>
  <c r="I90" i="17" s="1"/>
  <c r="I91" i="17" s="1"/>
  <c r="H64" i="17" s="1"/>
  <c r="K371" i="17"/>
  <c r="F316" i="17"/>
  <c r="G316" i="17" s="1"/>
  <c r="I316" i="17"/>
  <c r="F64" i="16" s="1"/>
  <c r="I403" i="17"/>
  <c r="F403" i="17"/>
  <c r="G403" i="17" s="1"/>
  <c r="I270" i="17"/>
  <c r="F52" i="16" s="1"/>
  <c r="I370" i="17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F371" i="17" l="1"/>
  <c r="G371" i="17" s="1"/>
  <c r="K468" i="17"/>
  <c r="H79" i="16" s="1"/>
  <c r="E76" i="16"/>
  <c r="F494" i="17"/>
  <c r="G494" i="17" s="1"/>
  <c r="G495" i="17" s="1"/>
  <c r="F469" i="17"/>
  <c r="G469" i="17" s="1"/>
  <c r="K469" i="17"/>
  <c r="H80" i="16" s="1"/>
  <c r="E80" i="16" s="1"/>
  <c r="K434" i="17"/>
  <c r="H74" i="16" s="1"/>
  <c r="G77" i="16"/>
  <c r="F436" i="17"/>
  <c r="G436" i="17" s="1"/>
  <c r="J401" i="17"/>
  <c r="K401" i="17" s="1"/>
  <c r="H68" i="16" s="1"/>
  <c r="K376" i="17"/>
  <c r="H24" i="1" s="1"/>
  <c r="I24" i="1" s="1"/>
  <c r="M495" i="17"/>
  <c r="J84" i="16"/>
  <c r="E84" i="16" s="1"/>
  <c r="J405" i="17"/>
  <c r="K405" i="17" s="1"/>
  <c r="H72" i="16" s="1"/>
  <c r="G84" i="16"/>
  <c r="I440" i="17"/>
  <c r="F73" i="16" s="1"/>
  <c r="G55" i="16"/>
  <c r="G51" i="16"/>
  <c r="H312" i="17"/>
  <c r="F312" i="17" s="1"/>
  <c r="G312" i="17" s="1"/>
  <c r="J314" i="17"/>
  <c r="K314" i="17" s="1"/>
  <c r="H62" i="16" s="1"/>
  <c r="F254" i="17"/>
  <c r="G254" i="17" s="1"/>
  <c r="K254" i="17"/>
  <c r="H48" i="16" s="1"/>
  <c r="E48" i="16" s="1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K495" i="17"/>
  <c r="H31" i="1" s="1"/>
  <c r="I31" i="1" s="1"/>
  <c r="F28" i="1"/>
  <c r="G28" i="1" s="1"/>
  <c r="F78" i="16"/>
  <c r="K255" i="17"/>
  <c r="G49" i="16"/>
  <c r="F22" i="1"/>
  <c r="G22" i="1" s="1"/>
  <c r="F54" i="16"/>
  <c r="K301" i="17"/>
  <c r="H55" i="16"/>
  <c r="H51" i="16"/>
  <c r="I408" i="17"/>
  <c r="F70" i="16"/>
  <c r="K313" i="17"/>
  <c r="H61" i="16" s="1"/>
  <c r="G61" i="16"/>
  <c r="I64" i="17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H313" i="17" s="1"/>
  <c r="F339" i="17"/>
  <c r="G339" i="17" s="1"/>
  <c r="G340" i="17" s="1"/>
  <c r="I256" i="17"/>
  <c r="K191" i="17"/>
  <c r="K24" i="17"/>
  <c r="K223" i="17"/>
  <c r="I27" i="1"/>
  <c r="K440" i="17" l="1"/>
  <c r="I312" i="17"/>
  <c r="F60" i="16" s="1"/>
  <c r="E60" i="16" s="1"/>
  <c r="G62" i="16"/>
  <c r="K472" i="17"/>
  <c r="H28" i="1" s="1"/>
  <c r="I28" i="1" s="1"/>
  <c r="G72" i="16"/>
  <c r="J31" i="1"/>
  <c r="K31" i="1" s="1"/>
  <c r="J83" i="16"/>
  <c r="F26" i="1"/>
  <c r="G26" i="1" s="1"/>
  <c r="G68" i="16"/>
  <c r="K408" i="17"/>
  <c r="H25" i="1" s="1"/>
  <c r="I25" i="1" s="1"/>
  <c r="K256" i="17"/>
  <c r="H20" i="1" s="1"/>
  <c r="I20" i="1" s="1"/>
  <c r="K127" i="17"/>
  <c r="H24" i="16" s="1"/>
  <c r="E27" i="16"/>
  <c r="K273" i="17"/>
  <c r="H50" i="16" s="1"/>
  <c r="H83" i="16"/>
  <c r="E83" i="16" s="1"/>
  <c r="H26" i="1"/>
  <c r="I26" i="1" s="1"/>
  <c r="H73" i="16"/>
  <c r="H22" i="1"/>
  <c r="I22" i="1" s="1"/>
  <c r="H54" i="16"/>
  <c r="F25" i="1"/>
  <c r="G25" i="1" s="1"/>
  <c r="F67" i="16"/>
  <c r="K322" i="17"/>
  <c r="H23" i="1" s="1"/>
  <c r="I30" i="1"/>
  <c r="H49" i="16"/>
  <c r="F20" i="1"/>
  <c r="G20" i="1" s="1"/>
  <c r="F47" i="16"/>
  <c r="K159" i="17"/>
  <c r="K52" i="17"/>
  <c r="K73" i="17"/>
  <c r="F313" i="17"/>
  <c r="G313" i="17" s="1"/>
  <c r="I313" i="17"/>
  <c r="G30" i="1"/>
  <c r="H78" i="16" l="1"/>
  <c r="L31" i="1"/>
  <c r="M31" i="1" s="1"/>
  <c r="H67" i="16"/>
  <c r="H47" i="16"/>
  <c r="H21" i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H23" i="17" s="1"/>
  <c r="I23" i="17" s="1"/>
  <c r="AR19" i="20"/>
  <c r="AR20" i="20"/>
  <c r="H70" i="17" s="1"/>
  <c r="I70" i="17" s="1"/>
  <c r="AR21" i="20"/>
  <c r="I71" i="17" s="1"/>
  <c r="AR22" i="20"/>
  <c r="H157" i="17" s="1"/>
  <c r="I157" i="17" s="1"/>
  <c r="AR23" i="20"/>
  <c r="H189" i="17" s="1"/>
  <c r="I189" i="17" s="1"/>
  <c r="AR24" i="20"/>
  <c r="H222" i="17" s="1"/>
  <c r="I222" i="17" s="1"/>
  <c r="AR32" i="20"/>
  <c r="AR33" i="20"/>
  <c r="AR34" i="20"/>
  <c r="AR35" i="20"/>
  <c r="H190" i="17" l="1"/>
  <c r="H158" i="17"/>
  <c r="H72" i="17"/>
  <c r="H221" i="17"/>
  <c r="H51" i="17"/>
  <c r="I19" i="1"/>
  <c r="U19" i="18" s="1"/>
  <c r="M256" i="17"/>
  <c r="F23" i="1"/>
  <c r="G23" i="1" s="1"/>
  <c r="F57" i="16"/>
  <c r="H124" i="17"/>
  <c r="I124" i="17" s="1"/>
  <c r="H123" i="17"/>
  <c r="I123" i="17" s="1"/>
  <c r="H126" i="17"/>
  <c r="I126" i="17" s="1"/>
  <c r="H125" i="17"/>
  <c r="I125" i="17" s="1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H63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H154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H187" i="17" l="1"/>
  <c r="I187" i="17" s="1"/>
  <c r="L20" i="1"/>
  <c r="M20" i="1" s="1"/>
  <c r="I376" i="17"/>
  <c r="F24" i="1" s="1"/>
  <c r="G24" i="1" s="1"/>
  <c r="I159" i="17"/>
  <c r="F63" i="17"/>
  <c r="G63" i="17" s="1"/>
  <c r="F154" i="17"/>
  <c r="G154" i="17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F37" i="16" l="1"/>
  <c r="E37" i="16" s="1"/>
  <c r="I191" i="17"/>
  <c r="F34" i="16" s="1"/>
  <c r="I73" i="17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F13" i="1" l="1"/>
  <c r="G13" i="1" s="1"/>
  <c r="H7" i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H45" i="17" l="1"/>
  <c r="H42" i="17"/>
  <c r="H43" i="17"/>
  <c r="H44" i="17"/>
  <c r="I293" i="17" l="1"/>
  <c r="F293" i="17"/>
  <c r="G293" i="17" s="1"/>
  <c r="M139" i="17"/>
  <c r="F139" i="17"/>
  <c r="G139" i="17" s="1"/>
  <c r="M383" i="17"/>
  <c r="M384" i="17" s="1"/>
  <c r="L369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F358" i="17"/>
  <c r="G358" i="17" s="1"/>
  <c r="G359" i="17" s="1"/>
  <c r="M358" i="17"/>
  <c r="M359" i="17" s="1"/>
  <c r="L317" i="17" s="1"/>
  <c r="F365" i="17"/>
  <c r="G365" i="17" s="1"/>
  <c r="G366" i="17" s="1"/>
  <c r="M365" i="17"/>
  <c r="M366" i="17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M156" i="17" s="1"/>
  <c r="F181" i="17"/>
  <c r="G181" i="17" s="1"/>
  <c r="G182" i="17" s="1"/>
  <c r="M97" i="17"/>
  <c r="M98" i="17" s="1"/>
  <c r="L65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M306" i="17"/>
  <c r="F306" i="17"/>
  <c r="G306" i="17" s="1"/>
  <c r="G307" i="17" s="1"/>
  <c r="I294" i="17"/>
  <c r="F294" i="17"/>
  <c r="G294" i="17" s="1"/>
  <c r="L401" i="17" l="1"/>
  <c r="I68" i="16" s="1"/>
  <c r="L434" i="17"/>
  <c r="F434" i="17" s="1"/>
  <c r="G434" i="17" s="1"/>
  <c r="L437" i="17"/>
  <c r="F437" i="17" s="1"/>
  <c r="G437" i="17" s="1"/>
  <c r="L468" i="17"/>
  <c r="M468" i="17" s="1"/>
  <c r="L405" i="17"/>
  <c r="M405" i="17" s="1"/>
  <c r="J72" i="16" s="1"/>
  <c r="E72" i="16" s="1"/>
  <c r="L314" i="17"/>
  <c r="I62" i="16" s="1"/>
  <c r="L269" i="17"/>
  <c r="I51" i="16" s="1"/>
  <c r="L318" i="17"/>
  <c r="M318" i="17" s="1"/>
  <c r="J66" i="16" s="1"/>
  <c r="E66" i="16" s="1"/>
  <c r="I65" i="16"/>
  <c r="G286" i="17"/>
  <c r="M286" i="17"/>
  <c r="L120" i="17"/>
  <c r="M110" i="17"/>
  <c r="L68" i="17" s="1"/>
  <c r="E63" i="16"/>
  <c r="M307" i="17"/>
  <c r="M329" i="17"/>
  <c r="M229" i="17"/>
  <c r="L219" i="17" s="1"/>
  <c r="M198" i="17"/>
  <c r="E70" i="16"/>
  <c r="M117" i="17"/>
  <c r="L69" i="17" s="1"/>
  <c r="M69" i="17" s="1"/>
  <c r="J23" i="16" s="1"/>
  <c r="E23" i="16" s="1"/>
  <c r="K27" i="1"/>
  <c r="L27" i="1"/>
  <c r="M27" i="1" s="1"/>
  <c r="G391" i="17"/>
  <c r="G37" i="17"/>
  <c r="G142" i="17"/>
  <c r="K14" i="1"/>
  <c r="L14" i="1"/>
  <c r="M14" i="1" s="1"/>
  <c r="M152" i="17"/>
  <c r="I29" i="16"/>
  <c r="F152" i="17"/>
  <c r="G152" i="17" s="1"/>
  <c r="J33" i="16"/>
  <c r="E33" i="16" s="1"/>
  <c r="I33" i="16"/>
  <c r="F156" i="17"/>
  <c r="G156" i="17" s="1"/>
  <c r="M391" i="17"/>
  <c r="L370" i="17" s="1"/>
  <c r="M37" i="17"/>
  <c r="L21" i="17" s="1"/>
  <c r="M369" i="17"/>
  <c r="F369" i="17"/>
  <c r="G369" i="17" s="1"/>
  <c r="M142" i="17"/>
  <c r="L121" i="17" s="1"/>
  <c r="J26" i="16" s="1"/>
  <c r="E26" i="16" s="1"/>
  <c r="F468" i="17"/>
  <c r="G468" i="17" s="1"/>
  <c r="G472" i="17" s="1"/>
  <c r="G295" i="17"/>
  <c r="G46" i="17"/>
  <c r="M188" i="17"/>
  <c r="J38" i="16" s="1"/>
  <c r="E38" i="16" s="1"/>
  <c r="I38" i="16"/>
  <c r="F188" i="17"/>
  <c r="G188" i="17" s="1"/>
  <c r="I295" i="17"/>
  <c r="H271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F401" i="17" l="1"/>
  <c r="G401" i="17" s="1"/>
  <c r="M434" i="17"/>
  <c r="J74" i="16" s="1"/>
  <c r="E74" i="16" s="1"/>
  <c r="M401" i="17"/>
  <c r="J68" i="16" s="1"/>
  <c r="E68" i="16" s="1"/>
  <c r="I74" i="16"/>
  <c r="F405" i="17"/>
  <c r="G405" i="17" s="1"/>
  <c r="I72" i="16"/>
  <c r="F314" i="17"/>
  <c r="G314" i="17" s="1"/>
  <c r="I79" i="16"/>
  <c r="M314" i="17"/>
  <c r="J62" i="16" s="1"/>
  <c r="E62" i="16" s="1"/>
  <c r="I77" i="16"/>
  <c r="M437" i="17"/>
  <c r="J77" i="16" s="1"/>
  <c r="E77" i="16" s="1"/>
  <c r="F269" i="17"/>
  <c r="G269" i="17" s="1"/>
  <c r="M269" i="17"/>
  <c r="J51" i="16" s="1"/>
  <c r="E51" i="16" s="1"/>
  <c r="L270" i="17"/>
  <c r="I52" i="16" s="1"/>
  <c r="I66" i="16"/>
  <c r="F318" i="17"/>
  <c r="G318" i="17" s="1"/>
  <c r="L310" i="17"/>
  <c r="F310" i="17" s="1"/>
  <c r="G310" i="17" s="1"/>
  <c r="L298" i="17"/>
  <c r="F298" i="17" s="1"/>
  <c r="G298" i="17" s="1"/>
  <c r="G301" i="17" s="1"/>
  <c r="M120" i="17"/>
  <c r="J25" i="16"/>
  <c r="E25" i="16" s="1"/>
  <c r="F317" i="17"/>
  <c r="G317" i="17" s="1"/>
  <c r="M317" i="17"/>
  <c r="J65" i="16" s="1"/>
  <c r="E65" i="16" s="1"/>
  <c r="F120" i="17"/>
  <c r="G120" i="17" s="1"/>
  <c r="M472" i="17"/>
  <c r="J79" i="16"/>
  <c r="E79" i="16" s="1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F121" i="17"/>
  <c r="G121" i="17" s="1"/>
  <c r="M370" i="17"/>
  <c r="M376" i="17" s="1"/>
  <c r="J24" i="1" s="1"/>
  <c r="F370" i="17"/>
  <c r="G370" i="17" s="1"/>
  <c r="G376" i="17" s="1"/>
  <c r="M408" i="17" l="1"/>
  <c r="F270" i="17"/>
  <c r="G270" i="17" s="1"/>
  <c r="M270" i="17"/>
  <c r="J52" i="16" s="1"/>
  <c r="E52" i="16" s="1"/>
  <c r="M440" i="17"/>
  <c r="J26" i="1" s="1"/>
  <c r="L26" i="1" s="1"/>
  <c r="M26" i="1" s="1"/>
  <c r="M127" i="17"/>
  <c r="M310" i="17"/>
  <c r="J58" i="16" s="1"/>
  <c r="E58" i="16" s="1"/>
  <c r="I58" i="16"/>
  <c r="I55" i="16"/>
  <c r="M298" i="17"/>
  <c r="M301" i="17" s="1"/>
  <c r="J11" i="1"/>
  <c r="L11" i="1" s="1"/>
  <c r="M11" i="1" s="1"/>
  <c r="J24" i="16"/>
  <c r="E24" i="16" s="1"/>
  <c r="G322" i="17"/>
  <c r="G127" i="17"/>
  <c r="G273" i="17"/>
  <c r="J25" i="1"/>
  <c r="L25" i="1" s="1"/>
  <c r="M25" i="1" s="1"/>
  <c r="J67" i="16"/>
  <c r="E67" i="16" s="1"/>
  <c r="J28" i="1"/>
  <c r="J78" i="16"/>
  <c r="E78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J73" i="16" l="1"/>
  <c r="E73" i="16" s="1"/>
  <c r="M322" i="17"/>
  <c r="J57" i="16" s="1"/>
  <c r="E57" i="16" s="1"/>
  <c r="M273" i="17"/>
  <c r="J50" i="16" s="1"/>
  <c r="E50" i="16" s="1"/>
  <c r="J55" i="16"/>
  <c r="E55" i="16" s="1"/>
  <c r="K11" i="1"/>
  <c r="J23" i="1"/>
  <c r="K23" i="1" s="1"/>
  <c r="J21" i="1"/>
  <c r="K21" i="1" s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L23" i="1" l="1"/>
  <c r="M23" i="1" s="1"/>
  <c r="L22" i="1"/>
  <c r="M22" i="1" s="1"/>
  <c r="K22" i="1"/>
  <c r="K19" i="1" s="1"/>
  <c r="J34" i="16"/>
  <c r="E34" i="16" s="1"/>
  <c r="J13" i="1"/>
  <c r="G21" i="1"/>
  <c r="G19" i="1" s="1"/>
  <c r="P19" i="18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J46" i="16" l="1"/>
  <c r="Z19" i="18"/>
  <c r="AE19" i="18" s="1"/>
  <c r="M19" i="1"/>
  <c r="F46" i="16"/>
  <c r="K15" i="1"/>
  <c r="L15" i="1"/>
  <c r="M15" i="1" s="1"/>
  <c r="K10" i="1"/>
  <c r="L10" i="1"/>
  <c r="M10" i="1" s="1"/>
  <c r="K13" i="1"/>
  <c r="L13" i="1"/>
  <c r="M13" i="1" s="1"/>
  <c r="F3" i="16"/>
  <c r="E46" i="16" l="1"/>
  <c r="K6" i="1"/>
  <c r="Z18" i="18" s="1"/>
  <c r="AE18" i="18" s="1"/>
  <c r="AJ19" i="18"/>
  <c r="J3" i="16" l="1"/>
  <c r="E3" i="16" s="1"/>
  <c r="M6" i="1"/>
  <c r="AJ18" i="18"/>
  <c r="AJ32" i="18" l="1"/>
  <c r="AB14" i="18" l="1"/>
  <c r="A9" i="17"/>
  <c r="I14" i="18" l="1"/>
  <c r="N5" i="17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sharedStrings.xml><?xml version="1.0" encoding="utf-8"?>
<sst xmlns="http://schemas.openxmlformats.org/spreadsheetml/2006/main" count="5280" uniqueCount="861">
  <si>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</si>
  <si>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</si>
  <si>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</si>
  <si>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</si>
  <si>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</si>
  <si>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</si>
  <si>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</si>
  <si>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</si>
  <si>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</si>
  <si>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</si>
  <si>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</si>
  <si>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</si>
  <si>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</si>
  <si>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</si>
  <si>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</si>
  <si>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</si>
  <si>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</si>
  <si>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</si>
  <si>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</si>
  <si>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</si>
  <si>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</si>
  <si>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</si>
  <si>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</si>
  <si>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</si>
  <si>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</si>
  <si>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</si>
  <si>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</si>
  <si>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</si>
  <si>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</si>
  <si>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</si>
  <si>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</si>
  <si>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</si>
  <si>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</si>
  <si>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</si>
  <si>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</si>
  <si>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</si>
  <si>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</si>
  <si>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</si>
  <si>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</si>
  <si>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</si>
  <si>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</si>
  <si>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</si>
  <si>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</si>
  <si>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</si>
  <si>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</si>
  <si>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</si>
  <si>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</si>
  <si>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</si>
  <si>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</si>
  <si>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</si>
  <si>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</si>
  <si>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</si>
  <si>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</si>
  <si>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</si>
  <si>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</si>
  <si>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</si>
  <si>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</si>
  <si>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</si>
  <si>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</si>
  <si>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</si>
  <si>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</si>
  <si>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</si>
  <si>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</si>
  <si>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</si>
  <si>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</si>
  <si>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</si>
  <si>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</si>
  <si>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</si>
  <si>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</si>
  <si>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</si>
  <si>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</si>
  <si>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</si>
  <si>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</si>
  <si>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</si>
  <si>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</si>
  <si>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</si>
  <si>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</si>
  <si>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</si>
  <si>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</si>
  <si>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</si>
  <si>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</si>
  <si>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</si>
  <si>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</si>
  <si>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</si>
  <si>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</si>
  <si>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</si>
  <si>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</si>
  <si>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</si>
  <si>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</si>
  <si>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</si>
  <si>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</si>
  <si>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</si>
  <si>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</si>
  <si>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</si>
  <si>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</si>
  <si>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</si>
  <si>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</si>
  <si>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</si>
  <si>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</si>
  <si>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</si>
  <si>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</si>
  <si>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</si>
  <si>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</si>
  <si>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</si>
  <si>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</si>
  <si>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</si>
  <si>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</si>
  <si>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</si>
  <si>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</si>
  <si>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</si>
  <si>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</si>
  <si>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</si>
  <si>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</si>
  <si>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</si>
  <si>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</si>
  <si>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</si>
  <si>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</si>
  <si>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</si>
  <si>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</si>
  <si>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</si>
  <si>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</si>
  <si>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</si>
  <si>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</si>
  <si>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</si>
  <si>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</si>
  <si>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</si>
  <si>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</si>
  <si>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</si>
  <si>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</si>
  <si>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</si>
  <si>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</si>
  <si>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</si>
  <si>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</si>
  <si>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</si>
  <si>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</si>
  <si>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</si>
  <si>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</si>
  <si>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</si>
  <si>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</si>
  <si>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</si>
  <si>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</si>
  <si>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</si>
  <si>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</si>
  <si>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</si>
  <si>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</si>
  <si>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</si>
  <si>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</si>
  <si>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</si>
  <si>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</si>
  <si>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</si>
  <si>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</si>
  <si>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</si>
  <si>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</si>
  <si>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</si>
  <si>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</si>
  <si>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</si>
  <si>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</si>
  <si>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</si>
  <si>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</si>
  <si>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</si>
  <si>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</si>
  <si>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</si>
  <si>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</si>
  <si>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</si>
  <si>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</si>
  <si>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</si>
  <si>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</si>
  <si>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</si>
  <si>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</si>
  <si>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</si>
  <si>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</si>
  <si>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</si>
  <si>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</si>
  <si>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</si>
  <si>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</si>
  <si>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</si>
  <si>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</si>
  <si>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</si>
  <si>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</si>
  <si>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</si>
  <si>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</si>
  <si>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</si>
  <si>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</si>
  <si>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</si>
  <si>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</si>
  <si>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</si>
  <si>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</si>
  <si>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</si>
  <si>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</si>
  <si>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</si>
  <si>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</si>
  <si>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</si>
  <si>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</si>
  <si>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</si>
  <si>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</si>
  <si>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</si>
  <si>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</si>
  <si>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</si>
  <si>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</si>
  <si>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</si>
  <si>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</si>
  <si>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</si>
  <si>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</si>
  <si>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</si>
  <si>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</si>
  <si>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</si>
  <si>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</si>
  <si>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</si>
  <si>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</si>
  <si>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</si>
  <si>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</si>
  <si>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</si>
  <si>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</si>
  <si>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</si>
  <si>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</si>
  <si>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</si>
  <si>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</si>
  <si>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</si>
  <si>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</si>
  <si>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</si>
  <si>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</si>
  <si>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</si>
  <si>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</si>
  <si>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</si>
  <si>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</si>
  <si>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</si>
  <si>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</si>
  <si>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</si>
  <si>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</si>
  <si>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</si>
  <si>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</si>
  <si>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</si>
  <si>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</si>
  <si>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</si>
  <si>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</si>
  <si>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</si>
  <si>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</si>
  <si>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</si>
  <si>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</si>
  <si>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</si>
  <si>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</si>
  <si>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</si>
  <si>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</si>
  <si>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</si>
  <si>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</si>
  <si>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</si>
  <si>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</si>
  <si>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</si>
  <si>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</si>
  <si>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</si>
  <si>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</si>
  <si>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</si>
  <si>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</si>
  <si>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</si>
  <si>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</si>
  <si>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</si>
  <si>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</si>
  <si>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</si>
  <si>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</si>
  <si>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</si>
  <si>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</si>
  <si>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</si>
  <si>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</si>
  <si>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</si>
  <si>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</si>
  <si>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</si>
  <si>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</si>
  <si>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</si>
  <si>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</si>
  <si>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</si>
  <si>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</si>
  <si>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"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</si>
  <si>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</si>
  <si>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</si>
  <si>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</si>
  <si>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</si>
  <si>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</si>
  <si>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</si>
  <si>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</si>
  <si>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</si>
  <si>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</si>
  <si>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</si>
  <si>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</si>
  <si>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</si>
  <si>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</si>
  <si>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</si>
  <si>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</si>
  <si>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</si>
  <si>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</si>
  <si>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</si>
  <si>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</si>
  <si>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</si>
  <si>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</si>
  <si>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</si>
  <si>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</si>
  <si>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</si>
  <si>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</si>
  <si>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</si>
  <si>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</si>
  <si>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</si>
  <si>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</si>
  <si>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</si>
  <si>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</si>
  <si>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</si>
  <si>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</si>
  <si>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</si>
  <si>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</si>
  <si>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</si>
  <si>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</si>
  <si>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</si>
  <si>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</si>
  <si>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</si>
  <si>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</si>
  <si>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</si>
  <si>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</si>
  <si>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</si>
  <si>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</si>
  <si>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</si>
  <si>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</si>
  <si>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</si>
  <si>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</si>
  <si>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</si>
  <si>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</si>
  <si>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</si>
  <si>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</si>
  <si>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</si>
  <si>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</si>
  <si>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</si>
  <si>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</si>
  <si>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</si>
  <si>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</si>
  <si>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</si>
  <si>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</si>
  <si>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</si>
  <si>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</si>
  <si>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</si>
  <si>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</si>
  <si>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</si>
  <si>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</si>
  <si>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</si>
  <si>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</si>
  <si>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</si>
  <si>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</si>
  <si>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</si>
  <si>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</si>
  <si>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</si>
  <si>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</si>
  <si>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</si>
  <si>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</si>
  <si>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</si>
  <si>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</si>
  <si>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</si>
  <si>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</si>
  <si>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</si>
  <si>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</si>
  <si>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</si>
  <si>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</si>
  <si>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</si>
  <si>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</si>
  <si>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</si>
  <si>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</si>
  <si>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</si>
  <si>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</si>
  <si>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</si>
  <si>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</si>
  <si>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</si>
  <si>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</si>
  <si>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</si>
  <si>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</si>
  <si>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</si>
  <si>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</si>
  <si>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</si>
  <si>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</si>
  <si>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</si>
  <si>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</si>
  <si>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</si>
  <si>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</si>
  <si>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</si>
  <si>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</si>
  <si>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</si>
  <si>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</si>
  <si>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</si>
  <si>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D1,650㎜</t>
    <phoneticPr fontId="10" type="noConversion"/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</si>
  <si>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</si>
  <si>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</si>
  <si>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</si>
  <si>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</si>
  <si>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</si>
  <si>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광양산단 비상 공급시설 설치사업 중 부단수 차단 공사</t>
    <phoneticPr fontId="10" type="noConversion"/>
  </si>
  <si>
    <t>DH18-260422-01</t>
    <phoneticPr fontId="10" type="noConversion"/>
  </si>
  <si>
    <t>D900㎜</t>
    <phoneticPr fontId="10" type="noConversion"/>
  </si>
  <si>
    <t>5 TON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</si>
  <si>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</si>
  <si>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</si>
  <si>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</si>
  <si>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</si>
  <si>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</si>
  <si>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</si>
  <si>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</si>
  <si>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</si>
  <si>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</si>
  <si>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</si>
  <si>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</si>
  <si>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</si>
  <si>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</si>
  <si>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</si>
  <si>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</si>
  <si>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</si>
  <si>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</si>
  <si>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</si>
  <si>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</si>
  <si>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</si>
  <si>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</si>
  <si>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</si>
  <si>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</si>
  <si>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</si>
  <si>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</si>
  <si>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</si>
  <si>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</si>
  <si>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</si>
  <si>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</si>
  <si>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</si>
  <si>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</si>
  <si>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</si>
  <si>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</si>
  <si>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</si>
  <si>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</si>
  <si>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</si>
  <si>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</si>
  <si>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</si>
  <si>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</si>
  <si>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</si>
  <si>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</si>
  <si>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</si>
  <si>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</si>
  <si>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</si>
  <si>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</si>
  <si>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</si>
  <si>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</si>
  <si>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</si>
  <si>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</si>
  <si>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</si>
  <si>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</si>
  <si>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</si>
  <si>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</si>
  <si>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</si>
  <si>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</si>
  <si>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</si>
  <si>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</si>
  <si>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</si>
  <si>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</si>
  <si>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</si>
  <si>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</si>
  <si>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</si>
  <si>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</si>
  <si>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</si>
  <si>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</si>
  <si>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</si>
  <si>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</si>
  <si>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</si>
  <si>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</si>
  <si>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</si>
  <si>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</si>
  <si>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</si>
  <si>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</si>
  <si>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</si>
  <si>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</si>
  <si>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</si>
  <si>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</si>
  <si>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</si>
  <si>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</si>
  <si>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</si>
  <si>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</si>
  <si>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</si>
  <si>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</si>
  <si>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</si>
  <si>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</si>
  <si>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</si>
  <si>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</si>
  <si>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</si>
  <si>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</si>
  <si>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</si>
  <si>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</si>
  <si>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</si>
  <si>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</si>
  <si>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</si>
  <si>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</si>
  <si>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</si>
  <si>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</si>
  <si>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</si>
  <si>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</si>
  <si>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</si>
  <si>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</si>
  <si>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</si>
  <si>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</si>
  <si>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</si>
  <si>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</si>
  <si>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</si>
  <si>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</si>
  <si>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</si>
  <si>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</si>
  <si>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</si>
  <si>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</si>
  <si>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</si>
  <si>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</si>
  <si>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</si>
  <si>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</si>
  <si>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</si>
  <si>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</si>
  <si>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</si>
  <si>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</si>
  <si>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</si>
  <si>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</si>
  <si>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</si>
  <si>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</si>
  <si>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</si>
  <si>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</si>
  <si>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</si>
  <si>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</si>
  <si>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</si>
  <si>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</si>
  <si>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</si>
  <si>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</si>
  <si>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</si>
  <si>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</si>
  <si>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</si>
  <si>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</si>
  <si>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</si>
  <si>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</si>
  <si>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</si>
  <si>
    <t>.</t>
    <phoneticPr fontId="1" type="noConversion"/>
  </si>
  <si>
    <t>플러깅장비 손료</t>
    <phoneticPr fontId="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</si>
  <si>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</si>
  <si>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</si>
  <si>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</si>
  <si>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</si>
  <si>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</si>
  <si>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</si>
  <si>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</si>
  <si>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</si>
  <si>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</si>
  <si>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</si>
  <si>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</si>
  <si>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</si>
  <si>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</si>
  <si>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</si>
  <si>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</si>
  <si>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</si>
  <si>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</si>
  <si>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</si>
  <si>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</si>
  <si>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</si>
  <si>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</si>
  <si>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</si>
  <si>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</si>
  <si>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</si>
  <si>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</si>
  <si>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</si>
  <si>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</si>
  <si>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</si>
  <si>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</si>
  <si>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</si>
  <si>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</si>
  <si>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</si>
  <si>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</si>
  <si>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</si>
  <si>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</si>
  <si>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</si>
  <si>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</si>
  <si>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</si>
  <si>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</si>
  <si>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</si>
  <si>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</si>
  <si>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</si>
  <si>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</si>
  <si>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</si>
  <si>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</si>
  <si>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</si>
  <si>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</si>
  <si>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</si>
  <si>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</si>
  <si>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</si>
  <si>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</si>
  <si>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</si>
  <si>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</si>
  <si>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</si>
  <si>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</si>
  <si>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</si>
  <si>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</si>
  <si>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</si>
  <si>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</si>
  <si>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</si>
  <si>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</si>
  <si>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</si>
  <si>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</si>
  <si>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</si>
  <si>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</si>
  <si>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</si>
  <si>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</si>
  <si>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</si>
  <si>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</si>
  <si>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</si>
  <si>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</si>
  <si>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</si>
  <si>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</si>
  <si>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</si>
  <si>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</si>
  <si>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</si>
  <si>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</si>
  <si>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</si>
  <si>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</si>
  <si>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</si>
  <si>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</si>
  <si>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중기사용료</t>
  </si>
  <si>
    <t>중 기 명</t>
  </si>
  <si>
    <t>중기가격</t>
  </si>
  <si>
    <t>명        칭</t>
  </si>
  <si>
    <t>규        격</t>
  </si>
  <si>
    <t>단 가</t>
  </si>
  <si>
    <t>금 액</t>
  </si>
  <si>
    <t xml:space="preserve">천원  </t>
  </si>
  <si>
    <t>소   계</t>
  </si>
  <si>
    <t>총   계</t>
  </si>
  <si>
    <t>무한궤도 크레인</t>
  </si>
  <si>
    <t>50 kw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</si>
  <si>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</si>
  <si>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</si>
  <si>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</si>
  <si>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</si>
  <si>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</si>
  <si>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</si>
  <si>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</si>
  <si>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</si>
  <si>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</si>
  <si>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</si>
  <si>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</si>
  <si>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</si>
  <si>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</si>
  <si>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</si>
  <si>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</si>
  <si>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</si>
  <si>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</si>
  <si>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</si>
  <si>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</si>
  <si>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</si>
  <si>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</si>
  <si>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</si>
  <si>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</si>
  <si>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</si>
  <si>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</si>
  <si>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</si>
  <si>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</si>
  <si>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</si>
  <si>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</si>
  <si>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</si>
  <si>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</si>
  <si>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</si>
  <si>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</si>
  <si>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</si>
  <si>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</si>
  <si>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</si>
  <si>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</si>
  <si>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</si>
  <si>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</si>
  <si>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</si>
  <si>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</si>
  <si>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</si>
  <si>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</si>
  <si>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</si>
  <si>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</si>
  <si>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</si>
  <si>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</si>
  <si>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</si>
  <si>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</si>
  <si>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</si>
  <si>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</si>
  <si>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</si>
  <si>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</si>
  <si>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</si>
  <si>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</si>
  <si>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</si>
  <si>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</si>
  <si>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</si>
  <si>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</si>
  <si>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</si>
  <si>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</si>
  <si>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</si>
  <si>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</si>
  <si>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</si>
  <si>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</si>
  <si>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</si>
  <si>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</si>
  <si>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</si>
  <si>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</si>
  <si>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</si>
  <si>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</si>
  <si>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</si>
  <si>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</si>
  <si>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</si>
  <si>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</si>
  <si>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</si>
  <si>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</si>
  <si>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</si>
  <si>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</si>
  <si>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</si>
  <si>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</si>
  <si>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</si>
  <si>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</si>
  <si>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</si>
  <si>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</si>
  <si>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</si>
  <si>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</si>
  <si>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</si>
  <si>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</si>
  <si>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</si>
  <si>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</si>
  <si>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</si>
  <si>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</si>
  <si>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</si>
  <si>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</si>
  <si>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</si>
  <si>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</si>
  <si>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</si>
  <si>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</si>
  <si>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</si>
  <si>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</si>
  <si>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</si>
  <si>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</si>
  <si>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</si>
  <si>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</si>
  <si>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</si>
  <si>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</si>
  <si>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</si>
  <si>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</si>
  <si>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</si>
  <si>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</si>
  <si>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</si>
  <si>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</si>
  <si>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</si>
  <si>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</si>
  <si>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</si>
  <si>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</si>
  <si>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</si>
  <si>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</si>
  <si>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</si>
  <si>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</si>
  <si>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</si>
  <si>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</si>
  <si>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</si>
  <si>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</si>
  <si>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</si>
  <si>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</si>
  <si>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</si>
  <si>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</si>
  <si>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</si>
  <si>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</si>
  <si>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</si>
  <si>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</si>
  <si>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</si>
  <si>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</si>
  <si>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</si>
  <si>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</si>
  <si>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</si>
  <si>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</si>
  <si>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</si>
  <si>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</si>
  <si>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</si>
  <si>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</si>
  <si>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</si>
  <si>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</si>
  <si>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</si>
  <si>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</si>
  <si>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</si>
  <si>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</si>
  <si>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</si>
  <si>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</si>
  <si>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</si>
  <si>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</si>
  <si>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</si>
  <si>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</si>
  <si>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</si>
  <si>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</si>
  <si>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</si>
  <si>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</si>
  <si>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</si>
  <si>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</si>
  <si>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</si>
  <si>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</si>
  <si>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</si>
  <si>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</si>
  <si>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</si>
  <si>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</si>
  <si>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</si>
  <si>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</si>
  <si>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</si>
  <si>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</si>
  <si>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</si>
  <si>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</si>
  <si>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</si>
  <si>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</si>
  <si>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</si>
  <si>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</si>
  <si>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</si>
  <si>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</si>
  <si>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</si>
  <si>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</si>
  <si>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</si>
  <si>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</si>
  <si>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</si>
  <si>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</si>
  <si>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</si>
  <si>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</si>
  <si>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</si>
  <si>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</si>
  <si>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</si>
  <si>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</si>
  <si>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</si>
  <si>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</si>
  <si>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</si>
  <si>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</si>
  <si>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</si>
  <si>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</si>
  <si>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</si>
  <si>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</si>
  <si>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</si>
  <si>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</si>
  <si>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</si>
  <si>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</si>
  <si>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</si>
  <si>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</si>
  <si>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</si>
  <si>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</si>
  <si>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</si>
  <si>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</si>
  <si>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</si>
  <si>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</si>
  <si>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</si>
  <si>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</si>
  <si>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</si>
  <si>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</si>
  <si>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</si>
  <si>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</si>
  <si>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</si>
  <si>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</si>
  <si>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</si>
  <si>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</si>
  <si>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</si>
  <si>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</si>
  <si>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</si>
  <si>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</si>
  <si>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</si>
  <si>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</si>
  <si>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</si>
  <si>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중기기초자료</t>
  </si>
  <si>
    <t>명    칭</t>
  </si>
  <si>
    <t>20 ton (0.57 ㎥)</t>
  </si>
  <si>
    <t>200 amP</t>
  </si>
  <si>
    <t>26년적산단가/762</t>
    <phoneticPr fontId="4" type="noConversion"/>
  </si>
  <si>
    <t>수자원적산지침 토목공사 8차/153P</t>
    <phoneticPr fontId="1" type="noConversion"/>
  </si>
  <si>
    <t>수자원적산지침 토목공사 8차/154P</t>
    <phoneticPr fontId="1" type="noConversion"/>
  </si>
  <si>
    <t>부단수 천공기 손료   차단관경, D450x400mm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</si>
</sst>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0.0000_ "/>
    <numFmt numFmtId="199" formatCode="#,###.0;\-#,###.0;&quot;&quot;;@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9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9" fillId="0" borderId="0"/>
  </cellStyleXfs>
  <cellXfs count="36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7" fontId="15" fillId="0" borderId="44" xfId="7" applyNumberFormat="1" applyFont="1" applyFill="1" applyBorder="1" applyAlignment="1">
      <alignment horizontal="center" vertical="center" shrinkToFit="1"/>
    </xf>
    <xf numFmtId="197" fontId="15" fillId="0" borderId="17" xfId="7" applyNumberFormat="1" applyFont="1" applyFill="1" applyBorder="1" applyAlignment="1">
      <alignment horizontal="center" vertical="center" shrinkToFit="1"/>
    </xf>
    <xf numFmtId="197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176" fontId="20" fillId="0" borderId="1" xfId="9" applyNumberFormat="1" applyFont="1" applyBorder="1" applyAlignment="1">
      <alignment vertical="center"/>
    </xf>
    <xf numFmtId="176" fontId="20" fillId="0" borderId="1" xfId="9" applyNumberFormat="1" applyFont="1" applyBorder="1" applyAlignment="1">
      <alignment horizontal="center" vertical="center"/>
    </xf>
    <xf numFmtId="190" fontId="20" fillId="0" borderId="1" xfId="9" applyNumberFormat="1" applyFont="1" applyBorder="1" applyAlignment="1">
      <alignment vertical="center"/>
    </xf>
    <xf numFmtId="177" fontId="20" fillId="0" borderId="1" xfId="9" applyNumberFormat="1" applyFont="1" applyBorder="1" applyAlignment="1">
      <alignment vertical="center"/>
    </xf>
    <xf numFmtId="0" fontId="20" fillId="0" borderId="1" xfId="9" applyFont="1" applyBorder="1"/>
    <xf numFmtId="176" fontId="28" fillId="0" borderId="76" xfId="0" applyNumberFormat="1" applyFont="1" applyBorder="1" applyAlignment="1">
      <alignment vertical="center"/>
    </xf>
    <xf numFmtId="176" fontId="28" fillId="0" borderId="1" xfId="0" applyNumberFormat="1" applyFont="1" applyBorder="1" applyAlignment="1">
      <alignment vertical="center"/>
    </xf>
    <xf numFmtId="0" fontId="29" fillId="0" borderId="0" xfId="10"/>
    <xf numFmtId="176" fontId="29" fillId="0" borderId="77" xfId="10" applyNumberFormat="1" applyBorder="1" applyAlignment="1">
      <alignment vertical="center"/>
    </xf>
    <xf numFmtId="0" fontId="29" fillId="0" borderId="0" xfId="10" applyAlignment="1">
      <alignment vertical="center"/>
    </xf>
    <xf numFmtId="176" fontId="29" fillId="7" borderId="32" xfId="10" applyNumberFormat="1" applyFill="1" applyBorder="1" applyAlignment="1">
      <alignment horizontal="center" vertical="center"/>
    </xf>
    <xf numFmtId="177" fontId="29" fillId="0" borderId="0" xfId="10" applyNumberFormat="1" applyAlignment="1">
      <alignment vertical="center"/>
    </xf>
    <xf numFmtId="199" fontId="29" fillId="0" borderId="0" xfId="10" applyNumberFormat="1" applyAlignment="1">
      <alignment vertical="center"/>
    </xf>
    <xf numFmtId="176" fontId="29" fillId="0" borderId="76" xfId="10" applyNumberFormat="1" applyBorder="1" applyAlignment="1">
      <alignment vertical="center"/>
    </xf>
    <xf numFmtId="176" fontId="29" fillId="0" borderId="1" xfId="10" applyNumberFormat="1" applyBorder="1" applyAlignment="1">
      <alignment vertical="center"/>
    </xf>
    <xf numFmtId="190" fontId="29" fillId="0" borderId="1" xfId="10" applyNumberFormat="1" applyBorder="1" applyAlignment="1">
      <alignment vertical="center"/>
    </xf>
    <xf numFmtId="199" fontId="29" fillId="0" borderId="1" xfId="10" applyNumberFormat="1" applyBorder="1" applyAlignment="1">
      <alignment vertical="center"/>
    </xf>
    <xf numFmtId="177" fontId="29" fillId="0" borderId="1" xfId="10" applyNumberFormat="1" applyBorder="1" applyAlignment="1">
      <alignment vertical="center"/>
    </xf>
    <xf numFmtId="176" fontId="29" fillId="0" borderId="81" xfId="10" applyNumberFormat="1" applyBorder="1" applyAlignment="1">
      <alignment vertical="center" wrapText="1"/>
    </xf>
    <xf numFmtId="176" fontId="29" fillId="0" borderId="82" xfId="10" applyNumberFormat="1" applyBorder="1" applyAlignment="1">
      <alignment vertical="center"/>
    </xf>
    <xf numFmtId="176" fontId="29" fillId="0" borderId="83" xfId="10" applyNumberFormat="1" applyBorder="1" applyAlignment="1">
      <alignment vertical="center"/>
    </xf>
    <xf numFmtId="190" fontId="29" fillId="0" borderId="83" xfId="10" applyNumberFormat="1" applyBorder="1" applyAlignment="1">
      <alignment vertical="center"/>
    </xf>
    <xf numFmtId="199" fontId="29" fillId="0" borderId="83" xfId="10" applyNumberFormat="1" applyBorder="1" applyAlignment="1">
      <alignment vertical="center"/>
    </xf>
    <xf numFmtId="177" fontId="29" fillId="0" borderId="83" xfId="10" applyNumberFormat="1" applyBorder="1" applyAlignment="1">
      <alignment vertical="center"/>
    </xf>
    <xf numFmtId="176" fontId="29" fillId="0" borderId="84" xfId="10" applyNumberFormat="1" applyBorder="1" applyAlignment="1">
      <alignment vertical="center" wrapText="1"/>
    </xf>
    <xf numFmtId="176" fontId="29" fillId="8" borderId="78" xfId="10" applyNumberFormat="1" applyFill="1" applyBorder="1" applyAlignment="1">
      <alignment horizontal="center" vertical="center"/>
    </xf>
    <xf numFmtId="176" fontId="29" fillId="8" borderId="79" xfId="10" applyNumberFormat="1" applyFill="1" applyBorder="1" applyAlignment="1">
      <alignment horizontal="center" vertical="center"/>
    </xf>
    <xf numFmtId="176" fontId="29" fillId="8" borderId="80" xfId="10" applyNumberFormat="1" applyFill="1" applyBorder="1" applyAlignment="1">
      <alignment horizontal="center" vertical="center" wrapText="1"/>
    </xf>
    <xf numFmtId="176" fontId="20" fillId="0" borderId="76" xfId="9" applyNumberFormat="1" applyBorder="1" applyAlignment="1">
      <alignment vertical="center"/>
    </xf>
    <xf numFmtId="176" fontId="20" fillId="0" borderId="81" xfId="9" applyNumberFormat="1" applyBorder="1" applyAlignment="1">
      <alignment vertical="center"/>
    </xf>
    <xf numFmtId="176" fontId="20" fillId="0" borderId="76" xfId="9" applyNumberFormat="1" applyFont="1" applyBorder="1" applyAlignment="1">
      <alignment vertical="center"/>
    </xf>
    <xf numFmtId="176" fontId="20" fillId="0" borderId="81" xfId="9" applyNumberFormat="1" applyFont="1" applyBorder="1" applyAlignment="1">
      <alignment vertical="center"/>
    </xf>
    <xf numFmtId="41" fontId="20" fillId="0" borderId="1" xfId="1" applyFont="1" applyBorder="1" applyAlignment="1">
      <alignment vertical="center"/>
    </xf>
    <xf numFmtId="41" fontId="20" fillId="0" borderId="1" xfId="1" applyFont="1" applyBorder="1" applyAlignment="1"/>
  </cellXfs>
  <cellStyles count="11">
    <cellStyle name="백분율" xfId="2" builtinId="5"/>
    <cellStyle name="쉼표 [0]" xfId="1" builtinId="6"/>
    <cellStyle name="쉼표 [0] 2" xfId="6"/>
    <cellStyle name="쉼표 [0] 2 2" xfId="7"/>
    <cellStyle name="통화 [0] 2" xfId="5"/>
    <cellStyle name="표준" xfId="0" builtinId="0"/>
    <cellStyle name="표준 2" xfId="4"/>
    <cellStyle name="표준 2 2" xfId="8"/>
    <cellStyle name="표준 3" xfId="3"/>
    <cellStyle name="표준 4" xfId="9"/>
    <cellStyle name="표준 5" xfId="1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6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6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2/03&#53556;&#53412;/&#54617;&#51061;soc/01&#44228;&#49328;&#49436;/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0&#50689;&#50629;&#49324;&#54637;(&#44204;&#51201;&#49436;)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노임</v>
          </cell>
        </row>
        <row r="2">
          <cell r="A2" t="str">
            <v>명    칭</v>
          </cell>
          <cell r="B2" t="str">
            <v>규    격</v>
          </cell>
          <cell r="C2" t="str">
            <v>단 위</v>
          </cell>
          <cell r="D2" t="str">
            <v>단    가</v>
          </cell>
          <cell r="E2" t="str">
            <v>비 고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zoomScaleNormal="100" zoomScaleSheetLayoutView="70" workbookViewId="0">
      <selection activeCell="C25" sqref="C25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19" t="s">
        <v>13</v>
      </c>
      <c r="B3" s="119" t="s">
        <v>1</v>
      </c>
      <c r="C3" s="119" t="s">
        <v>2</v>
      </c>
      <c r="D3" s="119" t="s">
        <v>3</v>
      </c>
      <c r="E3" s="119" t="s">
        <v>4</v>
      </c>
      <c r="F3" s="119" t="s">
        <v>5</v>
      </c>
      <c r="G3" s="119"/>
      <c r="H3" s="119"/>
      <c r="I3" s="119"/>
      <c r="J3" s="119"/>
      <c r="K3" s="119"/>
      <c r="L3" s="119"/>
      <c r="M3" s="119"/>
      <c r="N3" s="119" t="s">
        <v>14</v>
      </c>
      <c r="O3" s="119" t="s">
        <v>15</v>
      </c>
    </row>
    <row r="4" spans="1:23">
      <c r="A4" s="119"/>
      <c r="B4" s="119"/>
      <c r="C4" s="119"/>
      <c r="D4" s="119"/>
      <c r="E4" s="119"/>
      <c r="F4" s="119" t="s">
        <v>6</v>
      </c>
      <c r="G4" s="119"/>
      <c r="H4" s="119" t="s">
        <v>7</v>
      </c>
      <c r="I4" s="119"/>
      <c r="J4" s="119" t="s">
        <v>8</v>
      </c>
      <c r="K4" s="119"/>
      <c r="L4" s="119" t="s">
        <v>9</v>
      </c>
      <c r="M4" s="119"/>
      <c r="N4" s="119"/>
      <c r="O4" s="119"/>
    </row>
    <row r="5" spans="1:23">
      <c r="A5" s="119"/>
      <c r="B5" s="119"/>
      <c r="C5" s="119"/>
      <c r="D5" s="119"/>
      <c r="E5" s="119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20"/>
      <c r="O5" s="120"/>
    </row>
    <row r="6" spans="1:23">
      <c r="A6" s="61"/>
      <c r="B6" s="84" t="s">
        <v>139</v>
      </c>
      <c r="C6" s="94">
        <v>1650</v>
      </c>
      <c r="D6" s="62"/>
      <c r="E6" s="63"/>
      <c r="F6" s="64"/>
      <c r="G6" s="60">
        <f>INT(SUM(G7:G18))</f>
        <v>64355438</v>
      </c>
      <c r="H6" s="60"/>
      <c r="I6" s="60">
        <f>INT(SUM(I7:I18))</f>
        <v>23197389</v>
      </c>
      <c r="J6" s="60"/>
      <c r="K6" s="60">
        <f>INT(SUM(K7:K18))</f>
        <v>78601995</v>
      </c>
      <c r="L6" s="60"/>
      <c r="M6" s="60">
        <f>G6+I6+K6</f>
        <v>166154822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272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272</v>
      </c>
      <c r="F8" s="29">
        <f>일위대가호표!I24</f>
        <v>24268813</v>
      </c>
      <c r="G8" s="35">
        <f t="shared" si="0"/>
        <v>24268813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1104132</v>
      </c>
      <c r="K8" s="35">
        <f t="shared" si="2"/>
        <v>1104132</v>
      </c>
      <c r="L8" s="35">
        <f t="shared" si="3"/>
        <v>31097822</v>
      </c>
      <c r="M8" s="35">
        <f t="shared" si="4"/>
        <v>31097822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272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272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>일위대가호표!M73</f>
        <v>27205035</v>
      </c>
      <c r="K10" s="35">
        <f t="shared" si="2"/>
        <v>27205035</v>
      </c>
      <c r="L10" s="35">
        <f t="shared" si="3"/>
        <v>40943204</v>
      </c>
      <c r="M10" s="35">
        <f t="shared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272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272</v>
      </c>
      <c r="F12" s="29">
        <f>일위대가호표!I159</f>
        <v>17753893</v>
      </c>
      <c r="G12" s="35">
        <f t="shared" si="0"/>
        <v>17753893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57230546</v>
      </c>
      <c r="M12" s="35">
        <f t="shared" si="4"/>
        <v>57230546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272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272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272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272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273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5500000</v>
      </c>
      <c r="K17" s="35">
        <f t="shared" si="2"/>
        <v>5500000</v>
      </c>
      <c r="L17" s="35">
        <f t="shared" si="3"/>
        <v>5500000</v>
      </c>
      <c r="M17" s="35">
        <f t="shared" si="4"/>
        <v>5500000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272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139</v>
      </c>
      <c r="C19" s="94">
        <v>1200</v>
      </c>
      <c r="D19" s="62"/>
      <c r="E19" s="63"/>
      <c r="F19" s="64"/>
      <c r="G19" s="60">
        <f>INT(SUM(G20:G31))</f>
        <v>20113144</v>
      </c>
      <c r="H19" s="60"/>
      <c r="I19" s="60">
        <f>INT(SUM(I20:I31))</f>
        <v>8728948</v>
      </c>
      <c r="J19" s="60"/>
      <c r="K19" s="60">
        <f>INT(SUM(K20:K31))</f>
        <v>12369650</v>
      </c>
      <c r="L19" s="60"/>
      <c r="M19" s="60">
        <f>G19+I19+K19</f>
        <v>41211742</v>
      </c>
      <c r="N19" s="61"/>
      <c r="O19" s="61"/>
    </row>
    <row r="20" spans="1:23">
      <c r="A20" s="3">
        <v>13</v>
      </c>
      <c r="B20" s="85" t="s">
        <v>47</v>
      </c>
      <c r="C20" s="91">
        <v>1200</v>
      </c>
      <c r="D20" s="16">
        <v>1</v>
      </c>
      <c r="E20" s="17" t="s">
        <v>272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1200</v>
      </c>
      <c r="D21" s="16">
        <v>1</v>
      </c>
      <c r="E21" s="17" t="s">
        <v>272</v>
      </c>
      <c r="F21" s="29">
        <f>일위대가호표!I273</f>
        <v>8273059</v>
      </c>
      <c r="G21" s="35">
        <f t="shared" si="5"/>
        <v>8273059</v>
      </c>
      <c r="H21" s="29">
        <f>일위대가호표!K273</f>
        <v>2252413</v>
      </c>
      <c r="I21" s="35">
        <f t="shared" si="6"/>
        <v>2252413</v>
      </c>
      <c r="J21" s="29">
        <f>일위대가호표!M273</f>
        <v>628995</v>
      </c>
      <c r="K21" s="35">
        <f t="shared" si="7"/>
        <v>628995</v>
      </c>
      <c r="L21" s="35">
        <f t="shared" si="8"/>
        <v>11154467</v>
      </c>
      <c r="M21" s="35">
        <f t="shared" si="9"/>
        <v>11154467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850</v>
      </c>
      <c r="D22" s="16">
        <v>1</v>
      </c>
      <c r="E22" s="17" t="s">
        <v>272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850</v>
      </c>
      <c r="D23" s="16">
        <v>1</v>
      </c>
      <c r="E23" s="17" t="s">
        <v>272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>일위대가호표!M322</f>
        <v>4274334</v>
      </c>
      <c r="K23" s="35">
        <f t="shared" si="7"/>
        <v>4274334</v>
      </c>
      <c r="L23" s="35">
        <f t="shared" si="8"/>
        <v>7839520</v>
      </c>
      <c r="M23" s="35">
        <f t="shared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272</v>
      </c>
      <c r="F24" s="29">
        <f>일위대가호표!I376</f>
        <v>480686</v>
      </c>
      <c r="G24" s="35">
        <f t="shared" si="5"/>
        <v>480686</v>
      </c>
      <c r="H24" s="29">
        <f>일위대가호표!K376</f>
        <v>235729</v>
      </c>
      <c r="I24" s="35">
        <f t="shared" si="6"/>
        <v>235729</v>
      </c>
      <c r="J24" s="29">
        <f>일위대가호표!M376</f>
        <v>84487</v>
      </c>
      <c r="K24" s="35">
        <f t="shared" si="7"/>
        <v>84487</v>
      </c>
      <c r="L24" s="35">
        <f t="shared" si="8"/>
        <v>800902</v>
      </c>
      <c r="M24" s="35">
        <f t="shared" si="9"/>
        <v>800902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1200</v>
      </c>
      <c r="D25" s="16">
        <v>1</v>
      </c>
      <c r="E25" s="17" t="s">
        <v>272</v>
      </c>
      <c r="F25" s="29">
        <f>일위대가호표!I408</f>
        <v>5764654</v>
      </c>
      <c r="G25" s="35">
        <f t="shared" si="5"/>
        <v>5764654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11522819</v>
      </c>
      <c r="M25" s="35">
        <f t="shared" si="9"/>
        <v>11522819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850</v>
      </c>
      <c r="D26" s="16">
        <v>1</v>
      </c>
      <c r="E26" s="17" t="s">
        <v>272</v>
      </c>
      <c r="F26" s="29">
        <f>일위대가호표!I440</f>
        <v>2758052</v>
      </c>
      <c r="G26" s="35">
        <f t="shared" si="5"/>
        <v>2758052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3658310</v>
      </c>
      <c r="M26" s="35">
        <f t="shared" si="9"/>
        <v>3658310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850</v>
      </c>
      <c r="D27" s="16">
        <v>1</v>
      </c>
      <c r="E27" s="17" t="s">
        <v>272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850</v>
      </c>
      <c r="D28" s="16">
        <v>1</v>
      </c>
      <c r="E28" s="17" t="s">
        <v>272</v>
      </c>
      <c r="F28" s="29">
        <f>일위대가호표!I472</f>
        <v>598970</v>
      </c>
      <c r="G28" s="35">
        <f t="shared" si="5"/>
        <v>598970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777248</v>
      </c>
      <c r="M28" s="35">
        <f t="shared" si="9"/>
        <v>777248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1200</v>
      </c>
      <c r="D29" s="16">
        <v>1</v>
      </c>
      <c r="E29" s="17" t="s">
        <v>272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1200</v>
      </c>
      <c r="D30" s="16">
        <v>1</v>
      </c>
      <c r="E30" s="17" t="s">
        <v>273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3380000</v>
      </c>
      <c r="K30" s="35">
        <f t="shared" si="7"/>
        <v>3380000</v>
      </c>
      <c r="L30" s="35">
        <f t="shared" si="8"/>
        <v>3380000</v>
      </c>
      <c r="M30" s="35">
        <f t="shared" si="9"/>
        <v>3380000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850</v>
      </c>
      <c r="D31" s="16">
        <v>1</v>
      </c>
      <c r="E31" s="17" t="s">
        <v>272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121" t="s">
        <v>270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23">
      <c r="A36" s="12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6"/>
    </row>
    <row r="37" spans="1:23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23">
      <c r="A38" s="127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9"/>
    </row>
    <row r="39" spans="1:23" ht="42" customHeight="1">
      <c r="A39" s="117" t="s">
        <v>275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L38"/>
  <sheetViews>
    <sheetView showGridLines="0" view="pageBreakPreview" zoomScaleNormal="100" zoomScaleSheetLayoutView="100" workbookViewId="0">
      <selection activeCell="AE20" sqref="AE20:AI20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30" t="s">
        <v>140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</row>
    <row r="3" spans="2:58" ht="20.100000000000001" customHeight="1"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</row>
    <row r="4" spans="2:58" ht="20.100000000000001" customHeight="1" thickBot="1"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BF4" s="39"/>
    </row>
    <row r="5" spans="2:58" ht="20.100000000000001" customHeight="1">
      <c r="B5" s="131" t="s">
        <v>141</v>
      </c>
      <c r="C5" s="132"/>
      <c r="D5" s="132"/>
      <c r="E5" s="132"/>
      <c r="F5" s="133"/>
      <c r="G5" s="134" t="s">
        <v>389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6"/>
      <c r="U5" s="137" t="s">
        <v>142</v>
      </c>
      <c r="V5" s="138"/>
      <c r="W5" s="143" t="s">
        <v>143</v>
      </c>
      <c r="X5" s="144"/>
      <c r="Y5" s="145"/>
      <c r="Z5" s="146" t="s">
        <v>61</v>
      </c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8"/>
    </row>
    <row r="6" spans="2:58" ht="20.100000000000001" customHeight="1">
      <c r="B6" s="149" t="s">
        <v>144</v>
      </c>
      <c r="C6" s="150"/>
      <c r="D6" s="150"/>
      <c r="E6" s="150"/>
      <c r="F6" s="151"/>
      <c r="G6" s="155" t="s">
        <v>185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6"/>
      <c r="U6" s="139"/>
      <c r="V6" s="140"/>
      <c r="W6" s="159" t="s">
        <v>145</v>
      </c>
      <c r="X6" s="160"/>
      <c r="Y6" s="161"/>
      <c r="Z6" s="162" t="s">
        <v>62</v>
      </c>
      <c r="AA6" s="163"/>
      <c r="AB6" s="163"/>
      <c r="AC6" s="163"/>
      <c r="AD6" s="163"/>
      <c r="AE6" s="163"/>
      <c r="AF6" s="164"/>
      <c r="AG6" s="159" t="s">
        <v>63</v>
      </c>
      <c r="AH6" s="160"/>
      <c r="AI6" s="161"/>
      <c r="AJ6" s="162" t="s">
        <v>146</v>
      </c>
      <c r="AK6" s="163"/>
      <c r="AL6" s="163"/>
      <c r="AM6" s="163"/>
      <c r="AN6" s="163"/>
      <c r="AO6" s="163"/>
      <c r="AP6" s="40" t="s">
        <v>147</v>
      </c>
    </row>
    <row r="7" spans="2:58" ht="20.100000000000001" customHeight="1">
      <c r="B7" s="152"/>
      <c r="C7" s="153"/>
      <c r="D7" s="153"/>
      <c r="E7" s="153"/>
      <c r="F7" s="154"/>
      <c r="G7" s="157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8"/>
      <c r="U7" s="139"/>
      <c r="V7" s="140"/>
      <c r="W7" s="159" t="s">
        <v>148</v>
      </c>
      <c r="X7" s="160"/>
      <c r="Y7" s="161"/>
      <c r="Z7" s="162" t="s">
        <v>189</v>
      </c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5"/>
    </row>
    <row r="8" spans="2:58" ht="20.100000000000001" customHeight="1">
      <c r="B8" s="166" t="s">
        <v>149</v>
      </c>
      <c r="C8" s="163"/>
      <c r="D8" s="163"/>
      <c r="E8" s="163"/>
      <c r="F8" s="167"/>
      <c r="G8" s="171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 t="s">
        <v>150</v>
      </c>
      <c r="T8" s="173"/>
      <c r="U8" s="139"/>
      <c r="V8" s="140"/>
      <c r="W8" s="159" t="s">
        <v>151</v>
      </c>
      <c r="X8" s="160"/>
      <c r="Y8" s="161"/>
      <c r="Z8" s="162" t="s">
        <v>152</v>
      </c>
      <c r="AA8" s="163"/>
      <c r="AB8" s="163"/>
      <c r="AC8" s="163"/>
      <c r="AD8" s="163"/>
      <c r="AE8" s="163"/>
      <c r="AF8" s="164"/>
      <c r="AG8" s="159" t="s">
        <v>153</v>
      </c>
      <c r="AH8" s="160"/>
      <c r="AI8" s="161"/>
      <c r="AJ8" s="162" t="s">
        <v>154</v>
      </c>
      <c r="AK8" s="163"/>
      <c r="AL8" s="163"/>
      <c r="AM8" s="163"/>
      <c r="AN8" s="163"/>
      <c r="AO8" s="163"/>
      <c r="AP8" s="165"/>
    </row>
    <row r="9" spans="2:58" ht="20.100000000000001" customHeight="1">
      <c r="B9" s="166" t="s">
        <v>64</v>
      </c>
      <c r="C9" s="163"/>
      <c r="D9" s="163"/>
      <c r="E9" s="163"/>
      <c r="F9" s="167"/>
      <c r="G9" s="168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70"/>
      <c r="U9" s="139"/>
      <c r="V9" s="140"/>
      <c r="W9" s="159" t="s">
        <v>155</v>
      </c>
      <c r="X9" s="160"/>
      <c r="Y9" s="161"/>
      <c r="Z9" s="162" t="s">
        <v>156</v>
      </c>
      <c r="AA9" s="163"/>
      <c r="AB9" s="163"/>
      <c r="AC9" s="163"/>
      <c r="AD9" s="163"/>
      <c r="AE9" s="163"/>
      <c r="AF9" s="164"/>
      <c r="AG9" s="159" t="s">
        <v>157</v>
      </c>
      <c r="AH9" s="160"/>
      <c r="AI9" s="161"/>
      <c r="AJ9" s="162" t="s">
        <v>158</v>
      </c>
      <c r="AK9" s="163"/>
      <c r="AL9" s="163"/>
      <c r="AM9" s="163"/>
      <c r="AN9" s="163"/>
      <c r="AO9" s="163"/>
      <c r="AP9" s="165"/>
    </row>
    <row r="10" spans="2:58" ht="20.100000000000001" customHeight="1">
      <c r="B10" s="166" t="s">
        <v>159</v>
      </c>
      <c r="C10" s="163"/>
      <c r="D10" s="163"/>
      <c r="E10" s="163"/>
      <c r="F10" s="167"/>
      <c r="G10" s="168">
        <v>46134</v>
      </c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70"/>
      <c r="U10" s="139"/>
      <c r="V10" s="140"/>
      <c r="W10" s="159" t="s">
        <v>160</v>
      </c>
      <c r="X10" s="160"/>
      <c r="Y10" s="161"/>
      <c r="Z10" s="193" t="s">
        <v>161</v>
      </c>
      <c r="AA10" s="194"/>
      <c r="AB10" s="194"/>
      <c r="AC10" s="194"/>
      <c r="AD10" s="194"/>
      <c r="AE10" s="194"/>
      <c r="AF10" s="195"/>
      <c r="AG10" s="159" t="s">
        <v>162</v>
      </c>
      <c r="AH10" s="160"/>
      <c r="AI10" s="161"/>
      <c r="AJ10" s="193" t="s">
        <v>163</v>
      </c>
      <c r="AK10" s="194"/>
      <c r="AL10" s="194"/>
      <c r="AM10" s="194"/>
      <c r="AN10" s="194"/>
      <c r="AO10" s="194"/>
      <c r="AP10" s="196"/>
    </row>
    <row r="11" spans="2:58" ht="20.100000000000001" customHeight="1">
      <c r="B11" s="174" t="s">
        <v>164</v>
      </c>
      <c r="C11" s="175"/>
      <c r="D11" s="175"/>
      <c r="E11" s="175"/>
      <c r="F11" s="176"/>
      <c r="G11" s="168" t="s">
        <v>186</v>
      </c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70"/>
      <c r="U11" s="141"/>
      <c r="V11" s="142"/>
      <c r="W11" s="177" t="s">
        <v>165</v>
      </c>
      <c r="X11" s="178"/>
      <c r="Y11" s="179"/>
      <c r="Z11" s="180" t="s">
        <v>166</v>
      </c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2"/>
    </row>
    <row r="12" spans="2:58" ht="15" customHeight="1">
      <c r="B12" s="183" t="s">
        <v>167</v>
      </c>
      <c r="C12" s="184"/>
      <c r="D12" s="184"/>
      <c r="E12" s="184"/>
      <c r="F12" s="184"/>
      <c r="G12" s="187" t="s">
        <v>388</v>
      </c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9"/>
    </row>
    <row r="13" spans="2:58" ht="15" customHeight="1">
      <c r="B13" s="185"/>
      <c r="C13" s="186"/>
      <c r="D13" s="186"/>
      <c r="E13" s="186"/>
      <c r="F13" s="186"/>
      <c r="G13" s="190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2"/>
    </row>
    <row r="14" spans="2:58" ht="15" customHeight="1">
      <c r="B14" s="183" t="s">
        <v>168</v>
      </c>
      <c r="C14" s="184"/>
      <c r="D14" s="184"/>
      <c r="E14" s="184"/>
      <c r="F14" s="208"/>
      <c r="G14" s="212" t="s">
        <v>169</v>
      </c>
      <c r="H14" s="212"/>
      <c r="I14" s="213">
        <f>AB14</f>
        <v>747042772</v>
      </c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5" t="s">
        <v>170</v>
      </c>
      <c r="Z14" s="215"/>
      <c r="AA14" s="217" t="s">
        <v>171</v>
      </c>
      <c r="AB14" s="218">
        <f>AJ32</f>
        <v>747042772</v>
      </c>
      <c r="AC14" s="218"/>
      <c r="AD14" s="218"/>
      <c r="AE14" s="218"/>
      <c r="AF14" s="218"/>
      <c r="AG14" s="218"/>
      <c r="AH14" s="218"/>
      <c r="AI14" s="218"/>
      <c r="AJ14" s="218"/>
      <c r="AK14" s="218"/>
      <c r="AL14" s="197" t="s">
        <v>172</v>
      </c>
      <c r="AM14" s="198" t="s">
        <v>188</v>
      </c>
      <c r="AN14" s="198"/>
      <c r="AO14" s="198"/>
      <c r="AP14" s="199"/>
    </row>
    <row r="15" spans="2:58" ht="15" customHeight="1" thickBot="1">
      <c r="B15" s="209"/>
      <c r="C15" s="210"/>
      <c r="D15" s="210"/>
      <c r="E15" s="210"/>
      <c r="F15" s="211"/>
      <c r="G15" s="212"/>
      <c r="H15" s="212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6"/>
      <c r="Z15" s="216"/>
      <c r="AA15" s="217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197"/>
      <c r="AM15" s="200"/>
      <c r="AN15" s="200"/>
      <c r="AO15" s="200"/>
      <c r="AP15" s="201"/>
    </row>
    <row r="16" spans="2:58" ht="20.100000000000001" customHeight="1" thickBot="1">
      <c r="B16" s="202" t="s">
        <v>173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204"/>
    </row>
    <row r="17" spans="2:47" ht="39.950000000000003" customHeight="1">
      <c r="B17" s="205" t="s">
        <v>174</v>
      </c>
      <c r="C17" s="206"/>
      <c r="D17" s="206"/>
      <c r="E17" s="206"/>
      <c r="F17" s="206"/>
      <c r="G17" s="206" t="s">
        <v>175</v>
      </c>
      <c r="H17" s="206"/>
      <c r="I17" s="206"/>
      <c r="J17" s="206"/>
      <c r="K17" s="206"/>
      <c r="L17" s="207" t="s">
        <v>176</v>
      </c>
      <c r="M17" s="206"/>
      <c r="N17" s="207" t="s">
        <v>65</v>
      </c>
      <c r="O17" s="206"/>
      <c r="P17" s="206" t="s">
        <v>177</v>
      </c>
      <c r="Q17" s="206"/>
      <c r="R17" s="206"/>
      <c r="S17" s="206"/>
      <c r="T17" s="206"/>
      <c r="U17" s="206" t="s">
        <v>178</v>
      </c>
      <c r="V17" s="206"/>
      <c r="W17" s="206"/>
      <c r="X17" s="206"/>
      <c r="Y17" s="206"/>
      <c r="Z17" s="206" t="s">
        <v>179</v>
      </c>
      <c r="AA17" s="206"/>
      <c r="AB17" s="206"/>
      <c r="AC17" s="206"/>
      <c r="AD17" s="206"/>
      <c r="AE17" s="206" t="s">
        <v>180</v>
      </c>
      <c r="AF17" s="206"/>
      <c r="AG17" s="206"/>
      <c r="AH17" s="206"/>
      <c r="AI17" s="206"/>
      <c r="AJ17" s="220" t="s">
        <v>181</v>
      </c>
      <c r="AK17" s="220"/>
      <c r="AL17" s="220"/>
      <c r="AM17" s="220"/>
      <c r="AN17" s="220"/>
      <c r="AO17" s="220" t="s">
        <v>66</v>
      </c>
      <c r="AP17" s="221"/>
      <c r="AQ17" s="41"/>
    </row>
    <row r="18" spans="2:47" ht="24" customHeight="1">
      <c r="B18" s="166" t="s">
        <v>67</v>
      </c>
      <c r="C18" s="163"/>
      <c r="D18" s="163"/>
      <c r="E18" s="163"/>
      <c r="F18" s="164"/>
      <c r="G18" s="162" t="s">
        <v>382</v>
      </c>
      <c r="H18" s="163"/>
      <c r="I18" s="163"/>
      <c r="J18" s="163"/>
      <c r="K18" s="164"/>
      <c r="L18" s="162" t="s">
        <v>182</v>
      </c>
      <c r="M18" s="164"/>
      <c r="N18" s="162">
        <v>4</v>
      </c>
      <c r="O18" s="164"/>
      <c r="P18" s="224">
        <f>내역서!G6</f>
        <v>64355438</v>
      </c>
      <c r="Q18" s="225"/>
      <c r="R18" s="225"/>
      <c r="S18" s="225"/>
      <c r="T18" s="226"/>
      <c r="U18" s="224">
        <f>내역서!I6</f>
        <v>23197389</v>
      </c>
      <c r="V18" s="225"/>
      <c r="W18" s="225"/>
      <c r="X18" s="225"/>
      <c r="Y18" s="226"/>
      <c r="Z18" s="224">
        <f>내역서!K6</f>
        <v>78601995</v>
      </c>
      <c r="AA18" s="225"/>
      <c r="AB18" s="225"/>
      <c r="AC18" s="225"/>
      <c r="AD18" s="226"/>
      <c r="AE18" s="224">
        <f t="shared" ref="AE18" si="0">P18+U18+Z18</f>
        <v>166154822</v>
      </c>
      <c r="AF18" s="225"/>
      <c r="AG18" s="225"/>
      <c r="AH18" s="225"/>
      <c r="AI18" s="226"/>
      <c r="AJ18" s="224">
        <f>AE18*N18</f>
        <v>664619288</v>
      </c>
      <c r="AK18" s="225"/>
      <c r="AL18" s="225"/>
      <c r="AM18" s="225"/>
      <c r="AN18" s="226"/>
      <c r="AO18" s="222"/>
      <c r="AP18" s="223"/>
    </row>
    <row r="19" spans="2:47" ht="24" customHeight="1">
      <c r="B19" s="166" t="s">
        <v>271</v>
      </c>
      <c r="C19" s="163"/>
      <c r="D19" s="163"/>
      <c r="E19" s="163"/>
      <c r="F19" s="164"/>
      <c r="G19" s="162" t="s">
        <v>390</v>
      </c>
      <c r="H19" s="163"/>
      <c r="I19" s="163"/>
      <c r="J19" s="163"/>
      <c r="K19" s="164"/>
      <c r="L19" s="162" t="s">
        <v>182</v>
      </c>
      <c r="M19" s="164"/>
      <c r="N19" s="162">
        <v>2</v>
      </c>
      <c r="O19" s="164"/>
      <c r="P19" s="224">
        <f>내역서!G19</f>
        <v>20113144</v>
      </c>
      <c r="Q19" s="225"/>
      <c r="R19" s="225"/>
      <c r="S19" s="225"/>
      <c r="T19" s="226"/>
      <c r="U19" s="224">
        <f>내역서!I19</f>
        <v>8728948</v>
      </c>
      <c r="V19" s="225"/>
      <c r="W19" s="225"/>
      <c r="X19" s="225"/>
      <c r="Y19" s="226"/>
      <c r="Z19" s="224">
        <f>내역서!K19</f>
        <v>12369650</v>
      </c>
      <c r="AA19" s="225"/>
      <c r="AB19" s="225"/>
      <c r="AC19" s="225"/>
      <c r="AD19" s="226"/>
      <c r="AE19" s="224">
        <f t="shared" ref="AE19" si="1">P19+U19+Z19</f>
        <v>41211742</v>
      </c>
      <c r="AF19" s="225"/>
      <c r="AG19" s="225"/>
      <c r="AH19" s="225"/>
      <c r="AI19" s="226"/>
      <c r="AJ19" s="224">
        <f t="shared" ref="AJ19" si="2">AE19*N19</f>
        <v>82423484</v>
      </c>
      <c r="AK19" s="225"/>
      <c r="AL19" s="225"/>
      <c r="AM19" s="225"/>
      <c r="AN19" s="226"/>
      <c r="AO19" s="222"/>
      <c r="AP19" s="223"/>
    </row>
    <row r="20" spans="2:47" ht="24" customHeight="1">
      <c r="B20" s="166"/>
      <c r="C20" s="163"/>
      <c r="D20" s="163"/>
      <c r="E20" s="163"/>
      <c r="F20" s="164"/>
      <c r="G20" s="162"/>
      <c r="H20" s="163"/>
      <c r="I20" s="163"/>
      <c r="J20" s="163"/>
      <c r="K20" s="164"/>
      <c r="L20" s="162"/>
      <c r="M20" s="164"/>
      <c r="N20" s="162"/>
      <c r="O20" s="164"/>
      <c r="P20" s="224"/>
      <c r="Q20" s="225"/>
      <c r="R20" s="225"/>
      <c r="S20" s="225"/>
      <c r="T20" s="226"/>
      <c r="U20" s="224"/>
      <c r="V20" s="225"/>
      <c r="W20" s="225"/>
      <c r="X20" s="225"/>
      <c r="Y20" s="226"/>
      <c r="Z20" s="224"/>
      <c r="AA20" s="225"/>
      <c r="AB20" s="225"/>
      <c r="AC20" s="225"/>
      <c r="AD20" s="226"/>
      <c r="AE20" s="224"/>
      <c r="AF20" s="225"/>
      <c r="AG20" s="225"/>
      <c r="AH20" s="225"/>
      <c r="AI20" s="226"/>
      <c r="AJ20" s="224"/>
      <c r="AK20" s="225"/>
      <c r="AL20" s="225"/>
      <c r="AM20" s="225"/>
      <c r="AN20" s="226"/>
      <c r="AO20" s="222"/>
      <c r="AP20" s="223"/>
    </row>
    <row r="21" spans="2:47" ht="24" customHeight="1">
      <c r="B21" s="166"/>
      <c r="C21" s="163"/>
      <c r="D21" s="163"/>
      <c r="E21" s="163"/>
      <c r="F21" s="164"/>
      <c r="G21" s="162"/>
      <c r="H21" s="163"/>
      <c r="I21" s="163"/>
      <c r="J21" s="163"/>
      <c r="K21" s="164"/>
      <c r="L21" s="162"/>
      <c r="M21" s="164"/>
      <c r="N21" s="162"/>
      <c r="O21" s="164"/>
      <c r="P21" s="224"/>
      <c r="Q21" s="225"/>
      <c r="R21" s="225"/>
      <c r="S21" s="225"/>
      <c r="T21" s="226"/>
      <c r="U21" s="224"/>
      <c r="V21" s="225"/>
      <c r="W21" s="225"/>
      <c r="X21" s="225"/>
      <c r="Y21" s="226"/>
      <c r="Z21" s="224"/>
      <c r="AA21" s="225"/>
      <c r="AB21" s="225"/>
      <c r="AC21" s="225"/>
      <c r="AD21" s="226"/>
      <c r="AE21" s="227"/>
      <c r="AF21" s="228"/>
      <c r="AG21" s="228"/>
      <c r="AH21" s="228"/>
      <c r="AI21" s="229"/>
      <c r="AJ21" s="224"/>
      <c r="AK21" s="225"/>
      <c r="AL21" s="225"/>
      <c r="AM21" s="225"/>
      <c r="AN21" s="226"/>
      <c r="AO21" s="222"/>
      <c r="AP21" s="223"/>
    </row>
    <row r="22" spans="2:47" ht="24" customHeight="1">
      <c r="B22" s="166"/>
      <c r="C22" s="163"/>
      <c r="D22" s="163"/>
      <c r="E22" s="163"/>
      <c r="F22" s="164"/>
      <c r="G22" s="162"/>
      <c r="H22" s="163"/>
      <c r="I22" s="163"/>
      <c r="J22" s="163"/>
      <c r="K22" s="164"/>
      <c r="L22" s="162"/>
      <c r="M22" s="164"/>
      <c r="N22" s="162"/>
      <c r="O22" s="164"/>
      <c r="P22" s="224"/>
      <c r="Q22" s="225"/>
      <c r="R22" s="225"/>
      <c r="S22" s="225"/>
      <c r="T22" s="226"/>
      <c r="U22" s="233"/>
      <c r="V22" s="234"/>
      <c r="W22" s="234"/>
      <c r="X22" s="234"/>
      <c r="Y22" s="235"/>
      <c r="Z22" s="224"/>
      <c r="AA22" s="225"/>
      <c r="AB22" s="225"/>
      <c r="AC22" s="225"/>
      <c r="AD22" s="226"/>
      <c r="AE22" s="227"/>
      <c r="AF22" s="228"/>
      <c r="AG22" s="228"/>
      <c r="AH22" s="228"/>
      <c r="AI22" s="229"/>
      <c r="AJ22" s="224"/>
      <c r="AK22" s="225"/>
      <c r="AL22" s="225"/>
      <c r="AM22" s="225"/>
      <c r="AN22" s="226"/>
      <c r="AO22" s="222"/>
      <c r="AP22" s="223"/>
    </row>
    <row r="23" spans="2:47" ht="24" customHeight="1">
      <c r="B23" s="166"/>
      <c r="C23" s="163"/>
      <c r="D23" s="163"/>
      <c r="E23" s="163"/>
      <c r="F23" s="164"/>
      <c r="G23" s="162"/>
      <c r="H23" s="163"/>
      <c r="I23" s="163"/>
      <c r="J23" s="163"/>
      <c r="K23" s="164"/>
      <c r="L23" s="162"/>
      <c r="M23" s="164"/>
      <c r="N23" s="162"/>
      <c r="O23" s="164"/>
      <c r="P23" s="224"/>
      <c r="Q23" s="225"/>
      <c r="R23" s="225"/>
      <c r="S23" s="225"/>
      <c r="T23" s="226"/>
      <c r="U23" s="224"/>
      <c r="V23" s="225"/>
      <c r="W23" s="225"/>
      <c r="X23" s="225"/>
      <c r="Y23" s="226"/>
      <c r="Z23" s="224"/>
      <c r="AA23" s="225"/>
      <c r="AB23" s="225"/>
      <c r="AC23" s="225"/>
      <c r="AD23" s="226"/>
      <c r="AE23" s="230"/>
      <c r="AF23" s="231"/>
      <c r="AG23" s="231"/>
      <c r="AH23" s="231"/>
      <c r="AI23" s="232"/>
      <c r="AJ23" s="224"/>
      <c r="AK23" s="225"/>
      <c r="AL23" s="225"/>
      <c r="AM23" s="225"/>
      <c r="AN23" s="226"/>
      <c r="AO23" s="222"/>
      <c r="AP23" s="223"/>
    </row>
    <row r="24" spans="2:47" ht="24" customHeight="1">
      <c r="B24" s="166"/>
      <c r="C24" s="163"/>
      <c r="D24" s="163"/>
      <c r="E24" s="163"/>
      <c r="F24" s="164"/>
      <c r="G24" s="162"/>
      <c r="H24" s="163"/>
      <c r="I24" s="163"/>
      <c r="J24" s="163"/>
      <c r="K24" s="164"/>
      <c r="L24" s="162"/>
      <c r="M24" s="164"/>
      <c r="N24" s="162"/>
      <c r="O24" s="164"/>
      <c r="P24" s="224"/>
      <c r="Q24" s="225"/>
      <c r="R24" s="225"/>
      <c r="S24" s="225"/>
      <c r="T24" s="226"/>
      <c r="U24" s="224"/>
      <c r="V24" s="225"/>
      <c r="W24" s="225"/>
      <c r="X24" s="225"/>
      <c r="Y24" s="226"/>
      <c r="Z24" s="224"/>
      <c r="AA24" s="225"/>
      <c r="AB24" s="225"/>
      <c r="AC24" s="225"/>
      <c r="AD24" s="226"/>
      <c r="AE24" s="239"/>
      <c r="AF24" s="240"/>
      <c r="AG24" s="240"/>
      <c r="AH24" s="240"/>
      <c r="AI24" s="241"/>
      <c r="AJ24" s="224"/>
      <c r="AK24" s="225"/>
      <c r="AL24" s="225"/>
      <c r="AM24" s="225"/>
      <c r="AN24" s="226"/>
      <c r="AO24" s="222"/>
      <c r="AP24" s="223"/>
    </row>
    <row r="25" spans="2:47" ht="24" customHeight="1">
      <c r="B25" s="166"/>
      <c r="C25" s="163"/>
      <c r="D25" s="163"/>
      <c r="E25" s="163"/>
      <c r="F25" s="164"/>
      <c r="G25" s="162"/>
      <c r="H25" s="163"/>
      <c r="I25" s="163"/>
      <c r="J25" s="163"/>
      <c r="K25" s="164"/>
      <c r="L25" s="162"/>
      <c r="M25" s="164"/>
      <c r="N25" s="162"/>
      <c r="O25" s="164"/>
      <c r="P25" s="224"/>
      <c r="Q25" s="225"/>
      <c r="R25" s="225"/>
      <c r="S25" s="225"/>
      <c r="T25" s="226"/>
      <c r="U25" s="224"/>
      <c r="V25" s="225"/>
      <c r="W25" s="225"/>
      <c r="X25" s="225"/>
      <c r="Y25" s="226"/>
      <c r="Z25" s="224"/>
      <c r="AA25" s="225"/>
      <c r="AB25" s="225"/>
      <c r="AC25" s="225"/>
      <c r="AD25" s="226"/>
      <c r="AE25" s="236"/>
      <c r="AF25" s="237"/>
      <c r="AG25" s="237"/>
      <c r="AH25" s="237"/>
      <c r="AI25" s="238"/>
      <c r="AJ25" s="224"/>
      <c r="AK25" s="225"/>
      <c r="AL25" s="225"/>
      <c r="AM25" s="225"/>
      <c r="AN25" s="226"/>
      <c r="AO25" s="222"/>
      <c r="AP25" s="223"/>
    </row>
    <row r="26" spans="2:47" ht="24" customHeight="1">
      <c r="B26" s="166"/>
      <c r="C26" s="163"/>
      <c r="D26" s="163"/>
      <c r="E26" s="163"/>
      <c r="F26" s="164"/>
      <c r="G26" s="162"/>
      <c r="H26" s="163"/>
      <c r="I26" s="163"/>
      <c r="J26" s="163"/>
      <c r="K26" s="164"/>
      <c r="L26" s="162"/>
      <c r="M26" s="164"/>
      <c r="N26" s="162"/>
      <c r="O26" s="164"/>
      <c r="P26" s="224"/>
      <c r="Q26" s="225"/>
      <c r="R26" s="225"/>
      <c r="S26" s="225"/>
      <c r="T26" s="226"/>
      <c r="U26" s="224"/>
      <c r="V26" s="225"/>
      <c r="W26" s="225"/>
      <c r="X26" s="225"/>
      <c r="Y26" s="226"/>
      <c r="Z26" s="224"/>
      <c r="AA26" s="225"/>
      <c r="AB26" s="225"/>
      <c r="AC26" s="225"/>
      <c r="AD26" s="226"/>
      <c r="AE26" s="236"/>
      <c r="AF26" s="237"/>
      <c r="AG26" s="237"/>
      <c r="AH26" s="237"/>
      <c r="AI26" s="238"/>
      <c r="AJ26" s="224"/>
      <c r="AK26" s="225"/>
      <c r="AL26" s="225"/>
      <c r="AM26" s="225"/>
      <c r="AN26" s="226"/>
      <c r="AO26" s="222"/>
      <c r="AP26" s="223"/>
    </row>
    <row r="27" spans="2:47" ht="24" customHeight="1">
      <c r="B27" s="166"/>
      <c r="C27" s="163"/>
      <c r="D27" s="163"/>
      <c r="E27" s="163"/>
      <c r="F27" s="164"/>
      <c r="G27" s="162"/>
      <c r="H27" s="163"/>
      <c r="I27" s="163"/>
      <c r="J27" s="163"/>
      <c r="K27" s="164"/>
      <c r="L27" s="162"/>
      <c r="M27" s="164"/>
      <c r="N27" s="162"/>
      <c r="O27" s="164"/>
      <c r="P27" s="224"/>
      <c r="Q27" s="225"/>
      <c r="R27" s="225"/>
      <c r="S27" s="225"/>
      <c r="T27" s="226"/>
      <c r="U27" s="224"/>
      <c r="V27" s="225"/>
      <c r="W27" s="225"/>
      <c r="X27" s="225"/>
      <c r="Y27" s="226"/>
      <c r="Z27" s="224"/>
      <c r="AA27" s="225"/>
      <c r="AB27" s="225"/>
      <c r="AC27" s="225"/>
      <c r="AD27" s="226"/>
      <c r="AE27" s="242"/>
      <c r="AF27" s="243"/>
      <c r="AG27" s="243"/>
      <c r="AH27" s="243"/>
      <c r="AI27" s="244"/>
      <c r="AJ27" s="224"/>
      <c r="AK27" s="225"/>
      <c r="AL27" s="225"/>
      <c r="AM27" s="225"/>
      <c r="AN27" s="226"/>
      <c r="AO27" s="222"/>
      <c r="AP27" s="223"/>
    </row>
    <row r="28" spans="2:47" ht="24" customHeight="1">
      <c r="B28" s="166"/>
      <c r="C28" s="163"/>
      <c r="D28" s="163"/>
      <c r="E28" s="163"/>
      <c r="F28" s="164"/>
      <c r="G28" s="162"/>
      <c r="H28" s="163"/>
      <c r="I28" s="163"/>
      <c r="J28" s="163"/>
      <c r="K28" s="164"/>
      <c r="L28" s="162"/>
      <c r="M28" s="164"/>
      <c r="N28" s="162"/>
      <c r="O28" s="164"/>
      <c r="P28" s="224"/>
      <c r="Q28" s="225"/>
      <c r="R28" s="225"/>
      <c r="S28" s="225"/>
      <c r="T28" s="226"/>
      <c r="U28" s="224"/>
      <c r="V28" s="225"/>
      <c r="W28" s="225"/>
      <c r="X28" s="225"/>
      <c r="Y28" s="226"/>
      <c r="Z28" s="224"/>
      <c r="AA28" s="225"/>
      <c r="AB28" s="225"/>
      <c r="AC28" s="225"/>
      <c r="AD28" s="226"/>
      <c r="AE28" s="224"/>
      <c r="AF28" s="225"/>
      <c r="AG28" s="225"/>
      <c r="AH28" s="225"/>
      <c r="AI28" s="226"/>
      <c r="AJ28" s="224"/>
      <c r="AK28" s="225"/>
      <c r="AL28" s="225"/>
      <c r="AM28" s="225"/>
      <c r="AN28" s="226"/>
      <c r="AO28" s="222"/>
      <c r="AP28" s="223"/>
      <c r="AU28" s="14"/>
    </row>
    <row r="29" spans="2:47" ht="24" customHeight="1">
      <c r="B29" s="166"/>
      <c r="C29" s="163"/>
      <c r="D29" s="163"/>
      <c r="E29" s="163"/>
      <c r="F29" s="164"/>
      <c r="G29" s="162"/>
      <c r="H29" s="163"/>
      <c r="I29" s="163"/>
      <c r="J29" s="163"/>
      <c r="K29" s="164"/>
      <c r="L29" s="162"/>
      <c r="M29" s="164"/>
      <c r="N29" s="162"/>
      <c r="O29" s="164"/>
      <c r="P29" s="224"/>
      <c r="Q29" s="225"/>
      <c r="R29" s="225"/>
      <c r="S29" s="225"/>
      <c r="T29" s="226"/>
      <c r="U29" s="224"/>
      <c r="V29" s="225"/>
      <c r="W29" s="225"/>
      <c r="X29" s="225"/>
      <c r="Y29" s="226"/>
      <c r="Z29" s="224"/>
      <c r="AA29" s="225"/>
      <c r="AB29" s="225"/>
      <c r="AC29" s="225"/>
      <c r="AD29" s="226"/>
      <c r="AE29" s="245"/>
      <c r="AF29" s="246"/>
      <c r="AG29" s="246"/>
      <c r="AH29" s="246"/>
      <c r="AI29" s="247"/>
      <c r="AJ29" s="224"/>
      <c r="AK29" s="225"/>
      <c r="AL29" s="225"/>
      <c r="AM29" s="225"/>
      <c r="AN29" s="226"/>
      <c r="AO29" s="222"/>
      <c r="AP29" s="223"/>
    </row>
    <row r="30" spans="2:47" ht="24" customHeight="1">
      <c r="B30" s="166"/>
      <c r="C30" s="163"/>
      <c r="D30" s="163"/>
      <c r="E30" s="163"/>
      <c r="F30" s="164"/>
      <c r="G30" s="162"/>
      <c r="H30" s="163"/>
      <c r="I30" s="163"/>
      <c r="J30" s="163"/>
      <c r="K30" s="164"/>
      <c r="L30" s="162"/>
      <c r="M30" s="164"/>
      <c r="N30" s="162"/>
      <c r="O30" s="164"/>
      <c r="P30" s="224"/>
      <c r="Q30" s="225"/>
      <c r="R30" s="225"/>
      <c r="S30" s="225"/>
      <c r="T30" s="226"/>
      <c r="U30" s="224"/>
      <c r="V30" s="225"/>
      <c r="W30" s="225"/>
      <c r="X30" s="225"/>
      <c r="Y30" s="226"/>
      <c r="Z30" s="224"/>
      <c r="AA30" s="225"/>
      <c r="AB30" s="225"/>
      <c r="AC30" s="225"/>
      <c r="AD30" s="226"/>
      <c r="AE30" s="224"/>
      <c r="AF30" s="225"/>
      <c r="AG30" s="225"/>
      <c r="AH30" s="225"/>
      <c r="AI30" s="226"/>
      <c r="AJ30" s="224"/>
      <c r="AK30" s="225"/>
      <c r="AL30" s="225"/>
      <c r="AM30" s="225"/>
      <c r="AN30" s="226"/>
      <c r="AO30" s="222"/>
      <c r="AP30" s="223"/>
    </row>
    <row r="31" spans="2:47" ht="24" customHeight="1" thickBot="1">
      <c r="B31" s="266" t="s">
        <v>187</v>
      </c>
      <c r="C31" s="267"/>
      <c r="D31" s="267"/>
      <c r="E31" s="267"/>
      <c r="F31" s="267"/>
      <c r="G31" s="267"/>
      <c r="H31" s="267"/>
      <c r="I31" s="267"/>
      <c r="J31" s="267"/>
      <c r="K31" s="268"/>
      <c r="L31" s="162"/>
      <c r="M31" s="164"/>
      <c r="N31" s="162"/>
      <c r="O31" s="164"/>
      <c r="P31" s="224"/>
      <c r="Q31" s="225"/>
      <c r="R31" s="225"/>
      <c r="S31" s="225"/>
      <c r="T31" s="226"/>
      <c r="U31" s="224"/>
      <c r="V31" s="225"/>
      <c r="W31" s="225"/>
      <c r="X31" s="225"/>
      <c r="Y31" s="226"/>
      <c r="Z31" s="224"/>
      <c r="AA31" s="225"/>
      <c r="AB31" s="225"/>
      <c r="AC31" s="225"/>
      <c r="AD31" s="226"/>
      <c r="AE31" s="224"/>
      <c r="AF31" s="225"/>
      <c r="AG31" s="225"/>
      <c r="AH31" s="225"/>
      <c r="AI31" s="226"/>
      <c r="AJ31" s="224"/>
      <c r="AK31" s="225"/>
      <c r="AL31" s="225"/>
      <c r="AM31" s="225"/>
      <c r="AN31" s="226"/>
      <c r="AO31" s="222"/>
      <c r="AP31" s="223"/>
    </row>
    <row r="32" spans="2:47" ht="24" customHeight="1" thickBot="1">
      <c r="B32" s="248" t="s">
        <v>183</v>
      </c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50"/>
      <c r="AJ32" s="251">
        <f>SUM(AJ18:AN31)</f>
        <v>747042772</v>
      </c>
      <c r="AK32" s="251"/>
      <c r="AL32" s="251"/>
      <c r="AM32" s="251"/>
      <c r="AN32" s="251"/>
      <c r="AO32" s="251"/>
      <c r="AP32" s="252"/>
    </row>
    <row r="33" spans="2:64" ht="20.100000000000001" customHeight="1">
      <c r="B33" s="253" t="s">
        <v>184</v>
      </c>
      <c r="C33" s="138"/>
      <c r="D33" s="257" t="s">
        <v>299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9"/>
    </row>
    <row r="34" spans="2:64" ht="20.100000000000001" customHeight="1">
      <c r="B34" s="254"/>
      <c r="C34" s="140"/>
      <c r="D34" s="260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2"/>
      <c r="BL34" s="14"/>
    </row>
    <row r="35" spans="2:64" ht="20.100000000000001" customHeight="1">
      <c r="B35" s="254"/>
      <c r="C35" s="140"/>
      <c r="D35" s="260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2"/>
    </row>
    <row r="36" spans="2:64" ht="20.100000000000001" customHeight="1">
      <c r="B36" s="254"/>
      <c r="C36" s="140"/>
      <c r="D36" s="260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2"/>
    </row>
    <row r="37" spans="2:64" ht="20.100000000000001" customHeight="1">
      <c r="B37" s="254"/>
      <c r="C37" s="140"/>
      <c r="D37" s="260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</row>
    <row r="38" spans="2:64" ht="20.100000000000001" customHeight="1" thickBot="1">
      <c r="B38" s="255"/>
      <c r="C38" s="256"/>
      <c r="D38" s="263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5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abSelected="1" topLeftCell="A55" workbookViewId="0">
      <selection activeCell="H72" sqref="H72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123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124</v>
      </c>
      <c r="B2" s="12" t="s">
        <v>24</v>
      </c>
      <c r="C2" s="12" t="s">
        <v>32</v>
      </c>
      <c r="D2" s="12" t="s">
        <v>125</v>
      </c>
      <c r="E2" s="43" t="s">
        <v>126</v>
      </c>
      <c r="F2" s="36" t="s">
        <v>6</v>
      </c>
      <c r="G2" s="36"/>
      <c r="H2" s="36" t="s">
        <v>127</v>
      </c>
      <c r="I2" s="36"/>
      <c r="J2" s="36" t="s">
        <v>128</v>
      </c>
      <c r="K2" s="12" t="s">
        <v>129</v>
      </c>
    </row>
    <row r="3" spans="1:11">
      <c r="A3" s="100">
        <v>1</v>
      </c>
      <c r="B3" s="95" t="s">
        <v>288</v>
      </c>
      <c r="C3" s="96" t="s">
        <v>381</v>
      </c>
      <c r="D3" s="97"/>
      <c r="E3" s="98">
        <f t="shared" ref="E3:E45" si="0">F3+H3+J3</f>
        <v>166154822</v>
      </c>
      <c r="F3" s="98">
        <f>내역서!G6</f>
        <v>64355438</v>
      </c>
      <c r="G3" s="98"/>
      <c r="H3" s="98">
        <f>내역서!I6</f>
        <v>23197389</v>
      </c>
      <c r="I3" s="98"/>
      <c r="J3" s="98">
        <f>내역서!K6</f>
        <v>78601995</v>
      </c>
      <c r="K3" s="99"/>
    </row>
    <row r="4" spans="1:11">
      <c r="A4" s="100">
        <v>2</v>
      </c>
      <c r="B4" s="7" t="s">
        <v>289</v>
      </c>
      <c r="C4" s="7" t="s">
        <v>381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290</v>
      </c>
      <c r="C5" s="7" t="s">
        <v>381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291</v>
      </c>
      <c r="C6" s="7" t="s">
        <v>381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292</v>
      </c>
      <c r="C7" s="7" t="s">
        <v>381</v>
      </c>
      <c r="D7" s="3" t="s">
        <v>16</v>
      </c>
      <c r="E7" s="35">
        <f t="shared" si="0"/>
        <v>31097822</v>
      </c>
      <c r="F7" s="37">
        <f>일위대가호표!I24</f>
        <v>24268813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1104132</v>
      </c>
      <c r="K7" s="1"/>
    </row>
    <row r="8" spans="1:11">
      <c r="A8" s="100">
        <v>6</v>
      </c>
      <c r="B8" s="7" t="s">
        <v>293</v>
      </c>
      <c r="C8" s="7" t="s">
        <v>381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294</v>
      </c>
      <c r="C9" s="7" t="s">
        <v>381</v>
      </c>
      <c r="D9" s="3" t="s">
        <v>16</v>
      </c>
      <c r="E9" s="35">
        <f t="shared" si="0"/>
        <v>4612967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936435</v>
      </c>
      <c r="J9" s="37">
        <f>일위대가호표!M21</f>
        <v>936435</v>
      </c>
      <c r="K9" s="1"/>
    </row>
    <row r="10" spans="1:11">
      <c r="A10" s="100">
        <v>8</v>
      </c>
      <c r="B10" s="7" t="s">
        <v>278</v>
      </c>
      <c r="C10" s="7" t="s">
        <v>381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279</v>
      </c>
      <c r="C11" s="7" t="s">
        <v>276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280</v>
      </c>
      <c r="C12" s="7" t="s">
        <v>276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281</v>
      </c>
      <c r="C13" s="7" t="s">
        <v>276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282</v>
      </c>
      <c r="C14" s="7" t="s">
        <v>276</v>
      </c>
      <c r="D14" s="3" t="s">
        <v>16</v>
      </c>
      <c r="E14" s="35">
        <f t="shared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>일위대가호표!M73</f>
        <v>27205035</v>
      </c>
      <c r="K14" s="1"/>
    </row>
    <row r="15" spans="1:11">
      <c r="A15" s="100">
        <v>13</v>
      </c>
      <c r="B15" s="7" t="s">
        <v>283</v>
      </c>
      <c r="C15" s="7" t="s">
        <v>276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284</v>
      </c>
      <c r="C16" s="7" t="s">
        <v>381</v>
      </c>
      <c r="D16" s="3" t="s">
        <v>16</v>
      </c>
      <c r="E16" s="35">
        <f t="shared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271657</v>
      </c>
      <c r="J16" s="37">
        <f>일위대가호표!M62</f>
        <v>23780853</v>
      </c>
      <c r="K16" s="1"/>
    </row>
    <row r="17" spans="1:11">
      <c r="A17" s="100">
        <v>15</v>
      </c>
      <c r="B17" s="7" t="s">
        <v>285</v>
      </c>
      <c r="C17" s="7" t="s">
        <v>276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286</v>
      </c>
      <c r="C18" s="7" t="s">
        <v>381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276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287</v>
      </c>
      <c r="C20" s="7" t="s">
        <v>381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276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276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276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384</v>
      </c>
      <c r="C24" s="7" t="s">
        <v>386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100">
        <v>23</v>
      </c>
      <c r="B25" s="15" t="s">
        <v>385</v>
      </c>
      <c r="C25" s="7" t="s">
        <v>386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386</v>
      </c>
      <c r="D26" s="3" t="s">
        <v>16</v>
      </c>
      <c r="E26" s="35">
        <f t="shared" si="0"/>
        <v>35678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3914</v>
      </c>
      <c r="K26" s="1"/>
    </row>
    <row r="27" spans="1:11">
      <c r="A27" s="100">
        <v>25</v>
      </c>
      <c r="B27" s="15" t="s">
        <v>104</v>
      </c>
      <c r="C27" s="7" t="s">
        <v>386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277</v>
      </c>
      <c r="C28" s="7" t="s">
        <v>381</v>
      </c>
      <c r="D28" s="3" t="s">
        <v>16</v>
      </c>
      <c r="E28" s="35">
        <f t="shared" si="0"/>
        <v>57230546</v>
      </c>
      <c r="F28" s="37">
        <f>일위대가호표!I159</f>
        <v>17753893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110</v>
      </c>
      <c r="C29" s="7" t="s">
        <v>381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213</v>
      </c>
      <c r="C30" s="7" t="s">
        <v>381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111</v>
      </c>
      <c r="C31" s="7" t="s">
        <v>381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112</v>
      </c>
      <c r="C32" s="7" t="s">
        <v>381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113</v>
      </c>
      <c r="C33" s="7" t="s">
        <v>381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295</v>
      </c>
      <c r="C34" s="7" t="s">
        <v>276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115</v>
      </c>
      <c r="C35" s="7" t="s">
        <v>276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214</v>
      </c>
      <c r="C36" s="7" t="s">
        <v>381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116</v>
      </c>
      <c r="C37" s="7" t="s">
        <v>276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117</v>
      </c>
      <c r="C38" s="7" t="s">
        <v>276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296</v>
      </c>
      <c r="C39" s="7" t="s">
        <v>276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119</v>
      </c>
      <c r="C40" s="7" t="s">
        <v>276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120</v>
      </c>
      <c r="C41" s="7" t="s">
        <v>276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381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381</v>
      </c>
      <c r="D43" s="3" t="s">
        <v>16</v>
      </c>
      <c r="E43" s="35">
        <f t="shared" si="0"/>
        <v>5500000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5500000</v>
      </c>
      <c r="K43" s="1"/>
    </row>
    <row r="44" spans="1:11">
      <c r="A44" s="100">
        <v>42</v>
      </c>
      <c r="B44" s="7" t="s">
        <v>60</v>
      </c>
      <c r="C44" s="7" t="s">
        <v>276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215</v>
      </c>
      <c r="C45" s="7" t="s">
        <v>276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288</v>
      </c>
      <c r="C46" s="96" t="s">
        <v>527</v>
      </c>
      <c r="D46" s="97"/>
      <c r="E46" s="98">
        <f t="shared" ref="E46:E84" si="1">F46+H46+J46</f>
        <v>41211742</v>
      </c>
      <c r="F46" s="98">
        <f>내역서!G19</f>
        <v>20113144</v>
      </c>
      <c r="G46" s="98">
        <f>내역서!H19</f>
        <v>0</v>
      </c>
      <c r="H46" s="98">
        <f>내역서!I19</f>
        <v>8728948</v>
      </c>
      <c r="I46" s="98">
        <f>내역서!J19</f>
        <v>0</v>
      </c>
      <c r="J46" s="98">
        <f>내역서!K19</f>
        <v>12369650</v>
      </c>
      <c r="K46" s="99"/>
    </row>
    <row r="47" spans="1:11">
      <c r="A47" s="100">
        <v>45</v>
      </c>
      <c r="B47" s="7" t="s">
        <v>289</v>
      </c>
      <c r="C47" s="7" t="s">
        <v>528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290</v>
      </c>
      <c r="C48" s="7" t="s">
        <v>528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291</v>
      </c>
      <c r="C49" s="7" t="s">
        <v>528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292</v>
      </c>
      <c r="C50" s="7" t="s">
        <v>528</v>
      </c>
      <c r="D50" s="3" t="s">
        <v>16</v>
      </c>
      <c r="E50" s="35">
        <f t="shared" si="1"/>
        <v>11154467</v>
      </c>
      <c r="F50" s="37">
        <f>일위대가호표!I273</f>
        <v>8273059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628995</v>
      </c>
      <c r="K50" s="1"/>
    </row>
    <row r="51" spans="1:11">
      <c r="A51" s="100">
        <v>49</v>
      </c>
      <c r="B51" s="7" t="s">
        <v>293</v>
      </c>
      <c r="C51" s="7" t="s">
        <v>528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294</v>
      </c>
      <c r="C52" s="7" t="s">
        <v>528</v>
      </c>
      <c r="D52" s="3" t="s">
        <v>16</v>
      </c>
      <c r="E52" s="35">
        <f t="shared" si="1"/>
        <v>2091283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530309</v>
      </c>
      <c r="J52" s="37">
        <f>일위대가호표!M270</f>
        <v>530309</v>
      </c>
      <c r="K52" s="1"/>
    </row>
    <row r="53" spans="1:11">
      <c r="A53" s="100">
        <v>51</v>
      </c>
      <c r="B53" s="7" t="s">
        <v>278</v>
      </c>
      <c r="C53" s="7" t="s">
        <v>528</v>
      </c>
      <c r="D53" s="3" t="s">
        <v>16</v>
      </c>
      <c r="E53" s="35">
        <f t="shared" si="1"/>
        <v>282408</v>
      </c>
      <c r="F53" s="37">
        <f>일위대가호표!I271</f>
        <v>37779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279</v>
      </c>
      <c r="C54" s="7" t="s">
        <v>529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280</v>
      </c>
      <c r="C55" s="7" t="s">
        <v>529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281</v>
      </c>
      <c r="C56" s="7" t="s">
        <v>529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282</v>
      </c>
      <c r="C57" s="7" t="s">
        <v>529</v>
      </c>
      <c r="D57" s="3" t="s">
        <v>16</v>
      </c>
      <c r="E57" s="35">
        <f t="shared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>일위대가호표!M322</f>
        <v>4274334</v>
      </c>
      <c r="K57" s="1"/>
    </row>
    <row r="58" spans="1:11">
      <c r="A58" s="100">
        <v>56</v>
      </c>
      <c r="B58" s="7" t="s">
        <v>283</v>
      </c>
      <c r="C58" s="7" t="s">
        <v>529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284</v>
      </c>
      <c r="C59" s="7" t="s">
        <v>528</v>
      </c>
      <c r="D59" s="3" t="s">
        <v>16</v>
      </c>
      <c r="E59" s="35">
        <f t="shared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>일위대가호표!L311</f>
        <v>91123</v>
      </c>
      <c r="J59" s="37">
        <f>일위대가호표!M311</f>
        <v>3711439</v>
      </c>
      <c r="K59" s="1"/>
    </row>
    <row r="60" spans="1:11">
      <c r="A60" s="100">
        <v>58</v>
      </c>
      <c r="B60" s="7" t="s">
        <v>285</v>
      </c>
      <c r="C60" s="7" t="s">
        <v>529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286</v>
      </c>
      <c r="C61" s="7" t="s">
        <v>528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529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287</v>
      </c>
      <c r="C63" s="7" t="s">
        <v>528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529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529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529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277</v>
      </c>
      <c r="C67" s="7" t="s">
        <v>528</v>
      </c>
      <c r="D67" s="3" t="s">
        <v>16</v>
      </c>
      <c r="E67" s="35">
        <f t="shared" si="1"/>
        <v>11522819</v>
      </c>
      <c r="F67" s="37">
        <f>일위대가호표!I408</f>
        <v>5764654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110</v>
      </c>
      <c r="C68" s="7" t="s">
        <v>528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213</v>
      </c>
      <c r="C69" s="7" t="s">
        <v>528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111</v>
      </c>
      <c r="C70" s="7" t="s">
        <v>528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112</v>
      </c>
      <c r="C71" s="7" t="s">
        <v>528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113</v>
      </c>
      <c r="C72" s="7" t="s">
        <v>528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295</v>
      </c>
      <c r="C73" s="7" t="s">
        <v>529</v>
      </c>
      <c r="D73" s="3" t="s">
        <v>16</v>
      </c>
      <c r="E73" s="35">
        <f t="shared" si="1"/>
        <v>3658310</v>
      </c>
      <c r="F73" s="37">
        <f>일위대가호표!I440</f>
        <v>2758052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115</v>
      </c>
      <c r="C74" s="7" t="s">
        <v>529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214</v>
      </c>
      <c r="C75" s="7" t="s">
        <v>528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116</v>
      </c>
      <c r="C76" s="7" t="s">
        <v>529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117</v>
      </c>
      <c r="C77" s="7" t="s">
        <v>529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296</v>
      </c>
      <c r="C78" s="7" t="s">
        <v>529</v>
      </c>
      <c r="D78" s="3" t="s">
        <v>16</v>
      </c>
      <c r="E78" s="35">
        <f t="shared" si="1"/>
        <v>777248</v>
      </c>
      <c r="F78" s="37">
        <f>일위대가호표!I472</f>
        <v>598970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119</v>
      </c>
      <c r="C79" s="7" t="s">
        <v>529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120</v>
      </c>
      <c r="C80" s="7" t="s">
        <v>529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528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528</v>
      </c>
      <c r="D82" s="3" t="s">
        <v>16</v>
      </c>
      <c r="E82" s="35">
        <f t="shared" si="1"/>
        <v>3380000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3380000</v>
      </c>
      <c r="K82" s="1"/>
    </row>
    <row r="83" spans="1:11">
      <c r="A83" s="100">
        <v>81</v>
      </c>
      <c r="B83" s="7" t="s">
        <v>60</v>
      </c>
      <c r="C83" s="7" t="s">
        <v>529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215</v>
      </c>
      <c r="C84" s="7" t="s">
        <v>529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0"/>
  <sheetViews>
    <sheetView view="pageBreakPreview" zoomScale="85" zoomScaleNormal="85" zoomScaleSheetLayoutView="85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72" t="s">
        <v>46</v>
      </c>
      <c r="B2" s="120" t="s">
        <v>24</v>
      </c>
      <c r="C2" s="120" t="s">
        <v>32</v>
      </c>
      <c r="D2" s="120" t="s">
        <v>3</v>
      </c>
      <c r="E2" s="120" t="s">
        <v>4</v>
      </c>
      <c r="F2" s="269" t="s">
        <v>27</v>
      </c>
      <c r="G2" s="270"/>
      <c r="H2" s="269" t="s">
        <v>28</v>
      </c>
      <c r="I2" s="270"/>
      <c r="J2" s="269" t="s">
        <v>29</v>
      </c>
      <c r="K2" s="270"/>
      <c r="L2" s="269" t="s">
        <v>30</v>
      </c>
      <c r="M2" s="270"/>
      <c r="N2" s="120" t="s">
        <v>31</v>
      </c>
    </row>
    <row r="3" spans="1:14">
      <c r="A3" s="273"/>
      <c r="B3" s="271"/>
      <c r="C3" s="271"/>
      <c r="D3" s="271"/>
      <c r="E3" s="271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71"/>
    </row>
    <row r="4" spans="1:14">
      <c r="A4" s="107">
        <v>1</v>
      </c>
      <c r="B4" s="65" t="s">
        <v>302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303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304</v>
      </c>
      <c r="D6" s="16">
        <v>1</v>
      </c>
      <c r="E6" s="17" t="s">
        <v>303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305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306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307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308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309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310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311</v>
      </c>
      <c r="D15" s="16">
        <v>3.37</v>
      </c>
      <c r="E15" s="17" t="s">
        <v>312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313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305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314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315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315</v>
      </c>
      <c r="F21" s="24">
        <f t="shared" si="10"/>
        <v>4612967</v>
      </c>
      <c r="G21" s="24">
        <f t="shared" si="11"/>
        <v>4612967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936435</v>
      </c>
      <c r="M21" s="87">
        <f t="shared" ref="M21" si="17">TRUNC(L21*$D21,0)</f>
        <v>936435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315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316</v>
      </c>
      <c r="C23" s="74">
        <v>1650</v>
      </c>
      <c r="D23" s="16">
        <v>1</v>
      </c>
      <c r="E23" s="17" t="s">
        <v>315</v>
      </c>
      <c r="F23" s="24">
        <f t="shared" si="10"/>
        <v>24000000</v>
      </c>
      <c r="G23" s="24">
        <f t="shared" si="11"/>
        <v>24000000</v>
      </c>
      <c r="H23" s="29">
        <f>자재견적서!AR18</f>
        <v>24000000</v>
      </c>
      <c r="I23" s="87">
        <f t="shared" ref="I23" si="21">TRUNC(H23*$D23,0)</f>
        <v>24000000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305</v>
      </c>
      <c r="C24" s="19"/>
      <c r="D24" s="20"/>
      <c r="E24" s="20"/>
      <c r="F24" s="25"/>
      <c r="G24" s="25">
        <f>SUM(G20:G23)</f>
        <v>31097822</v>
      </c>
      <c r="H24" s="30"/>
      <c r="I24" s="88">
        <f>SUM(I20:I23)</f>
        <v>24268813</v>
      </c>
      <c r="J24" s="30"/>
      <c r="K24" s="88">
        <f>SUM(K20:K23)</f>
        <v>5724877</v>
      </c>
      <c r="L24" s="30"/>
      <c r="M24" s="88">
        <f>SUM(M20:M23)</f>
        <v>1104132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317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318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318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319</v>
      </c>
      <c r="C29" s="76">
        <v>15</v>
      </c>
      <c r="D29" s="16">
        <v>1.69</v>
      </c>
      <c r="E29" s="17" t="s">
        <v>320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경비!$G$5</f>
        <v>99229</v>
      </c>
      <c r="M29" s="87">
        <f t="shared" si="28"/>
        <v>167697</v>
      </c>
      <c r="N29" s="52"/>
    </row>
    <row r="30" spans="1:14">
      <c r="A30" s="58"/>
      <c r="B30" s="18" t="s">
        <v>305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321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318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320</v>
      </c>
      <c r="F34" s="24">
        <f t="shared" si="29"/>
        <v>55756</v>
      </c>
      <c r="G34" s="24">
        <f t="shared" si="30"/>
        <v>933355.44</v>
      </c>
      <c r="H34" s="29"/>
      <c r="I34" s="87">
        <f t="shared" si="31"/>
        <v>0</v>
      </c>
      <c r="J34" s="29"/>
      <c r="K34" s="87">
        <f t="shared" si="32"/>
        <v>0</v>
      </c>
      <c r="L34" s="29">
        <f>경비!$G$8</f>
        <v>55756</v>
      </c>
      <c r="M34" s="87">
        <f t="shared" si="33"/>
        <v>933355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320</v>
      </c>
      <c r="F35" s="24">
        <f t="shared" si="29"/>
        <v>92</v>
      </c>
      <c r="G35" s="24">
        <f t="shared" si="30"/>
        <v>3080.16</v>
      </c>
      <c r="H35" s="29"/>
      <c r="I35" s="87">
        <f t="shared" si="31"/>
        <v>0</v>
      </c>
      <c r="J35" s="29"/>
      <c r="K35" s="87">
        <f t="shared" si="32"/>
        <v>0</v>
      </c>
      <c r="L35" s="29">
        <f>경비!$G$9</f>
        <v>92</v>
      </c>
      <c r="M35" s="87">
        <f t="shared" si="33"/>
        <v>3080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322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305</v>
      </c>
      <c r="C37" s="19"/>
      <c r="D37" s="20"/>
      <c r="E37" s="20"/>
      <c r="F37" s="25"/>
      <c r="G37" s="25">
        <f>SUM(G33:G36)</f>
        <v>4612968.4800000004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936435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323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318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318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324</v>
      </c>
      <c r="D42" s="16">
        <v>1.3</v>
      </c>
      <c r="E42" s="17" t="s">
        <v>325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326</v>
      </c>
      <c r="D43" s="16">
        <v>11.58</v>
      </c>
      <c r="E43" s="17" t="s">
        <v>327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328</v>
      </c>
      <c r="D44" s="16">
        <v>10.94</v>
      </c>
      <c r="E44" s="17" t="s">
        <v>329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330</v>
      </c>
      <c r="D45" s="16">
        <v>10.94</v>
      </c>
      <c r="E45" s="17" t="s">
        <v>329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305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331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303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332</v>
      </c>
      <c r="C50" s="80">
        <v>1650</v>
      </c>
      <c r="D50" s="16">
        <v>87.539999999999992</v>
      </c>
      <c r="E50" s="17" t="s">
        <v>333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f>중기사용료목록!H126</f>
        <v>110430</v>
      </c>
      <c r="M50" s="87">
        <f t="shared" si="43"/>
        <v>9667042</v>
      </c>
      <c r="N50" s="52"/>
    </row>
    <row r="51" spans="1:14">
      <c r="A51" s="57"/>
      <c r="B51" s="73" t="s">
        <v>334</v>
      </c>
      <c r="C51" s="79">
        <v>1200</v>
      </c>
      <c r="D51" s="16">
        <v>1</v>
      </c>
      <c r="E51" s="17" t="s">
        <v>303</v>
      </c>
      <c r="F51" s="24">
        <f t="shared" si="39"/>
        <v>550910</v>
      </c>
      <c r="G51" s="24">
        <f t="shared" si="40"/>
        <v>550910</v>
      </c>
      <c r="H51" s="29">
        <f>자재견적서!$AR$19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305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335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318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318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336</v>
      </c>
      <c r="C57" s="76">
        <v>15</v>
      </c>
      <c r="D57" s="16">
        <v>2.12</v>
      </c>
      <c r="E57" s="17" t="s">
        <v>333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경비!$G$5</f>
        <v>99229</v>
      </c>
      <c r="M57" s="87">
        <f t="shared" si="48"/>
        <v>210365</v>
      </c>
      <c r="N57" s="52"/>
    </row>
    <row r="58" spans="1:14">
      <c r="A58" s="58"/>
      <c r="B58" s="18" t="s">
        <v>305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337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303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338</v>
      </c>
      <c r="C62" s="80">
        <v>1650</v>
      </c>
      <c r="D62" s="16">
        <v>87.539999999999992</v>
      </c>
      <c r="E62" s="17" t="s">
        <v>333</v>
      </c>
      <c r="F62" s="24">
        <f t="shared" si="49"/>
        <v>271657</v>
      </c>
      <c r="G62" s="24">
        <f t="shared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f>중기사용료목록!H22</f>
        <v>271657</v>
      </c>
      <c r="M62" s="87">
        <f t="shared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333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f>K85</f>
        <v>0</v>
      </c>
      <c r="K63" s="87">
        <f t="shared" si="52"/>
        <v>0</v>
      </c>
      <c r="L63" s="29">
        <f>M85</f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303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f>M91</f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303</v>
      </c>
      <c r="F65" s="24">
        <f t="shared" si="49"/>
        <v>1015870</v>
      </c>
      <c r="G65" s="24">
        <f t="shared" si="50"/>
        <v>1015870</v>
      </c>
      <c r="H65" s="29">
        <f>I98</f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339</v>
      </c>
      <c r="C66" s="80">
        <v>1650</v>
      </c>
      <c r="D66" s="16">
        <v>87.539999999999992</v>
      </c>
      <c r="E66" s="17" t="s">
        <v>333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f>중기사용료목록!H48</f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333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f>K103</f>
        <v>0</v>
      </c>
      <c r="K67" s="87">
        <f t="shared" si="52"/>
        <v>0</v>
      </c>
      <c r="L67" s="29">
        <f>M103</f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303</v>
      </c>
      <c r="F68" s="24">
        <f t="shared" si="49"/>
        <v>1351506</v>
      </c>
      <c r="G68" s="24">
        <f t="shared" si="50"/>
        <v>1351506</v>
      </c>
      <c r="H68" s="29">
        <f>I110</f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303</v>
      </c>
      <c r="F69" s="24">
        <f t="shared" si="49"/>
        <v>407194</v>
      </c>
      <c r="G69" s="24">
        <f t="shared" si="50"/>
        <v>407194</v>
      </c>
      <c r="H69" s="29">
        <f>I117</f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303</v>
      </c>
      <c r="F70" s="24">
        <f t="shared" si="49"/>
        <v>6800000</v>
      </c>
      <c r="G70" s="24">
        <f t="shared" si="50"/>
        <v>6800000</v>
      </c>
      <c r="H70" s="29">
        <f>자재견적서!AR20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303</v>
      </c>
      <c r="F71" s="24">
        <f t="shared" si="49"/>
        <v>960000</v>
      </c>
      <c r="G71" s="24">
        <f t="shared" si="50"/>
        <v>960000</v>
      </c>
      <c r="H71" s="29">
        <f>자재견적서!$AR$21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303</v>
      </c>
      <c r="F72" s="24">
        <f t="shared" si="49"/>
        <v>550910</v>
      </c>
      <c r="G72" s="24">
        <f t="shared" si="50"/>
        <v>1101820</v>
      </c>
      <c r="H72" s="29">
        <f>자재견적서!$AR$19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305</v>
      </c>
      <c r="C73" s="19"/>
      <c r="D73" s="20"/>
      <c r="E73" s="20"/>
      <c r="F73" s="25"/>
      <c r="G73" s="25">
        <f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340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318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318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318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336</v>
      </c>
      <c r="C79" s="76">
        <v>15</v>
      </c>
      <c r="D79" s="16">
        <v>11.25</v>
      </c>
      <c r="E79" s="17" t="s">
        <v>333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경비!$G$5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305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341</v>
      </c>
      <c r="C82" s="78">
        <v>1200</v>
      </c>
      <c r="D82" s="67">
        <v>1</v>
      </c>
      <c r="E82" s="13" t="s">
        <v>333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342</v>
      </c>
      <c r="D83" s="16">
        <v>11</v>
      </c>
      <c r="E83" s="17" t="s">
        <v>343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344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305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345</v>
      </c>
      <c r="C87" s="66">
        <v>1650</v>
      </c>
      <c r="D87" s="67">
        <v>1</v>
      </c>
      <c r="E87" s="13" t="s">
        <v>333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318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318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346</v>
      </c>
      <c r="C90" s="69" t="s">
        <v>347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305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348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318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318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318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333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경비!$G$5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305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349</v>
      </c>
      <c r="C100" s="78">
        <v>1200</v>
      </c>
      <c r="D100" s="67">
        <v>1</v>
      </c>
      <c r="E100" s="13" t="s">
        <v>333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350</v>
      </c>
      <c r="D101" s="16">
        <v>11</v>
      </c>
      <c r="E101" s="17" t="s">
        <v>343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351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305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352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318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318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310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319</v>
      </c>
      <c r="C109" s="76">
        <v>15</v>
      </c>
      <c r="D109" s="16">
        <v>4.5</v>
      </c>
      <c r="E109" s="17" t="s">
        <v>333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경비!$G$5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308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353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318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310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310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333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경비!$G$5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305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383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385</v>
      </c>
      <c r="C120" s="82">
        <v>100</v>
      </c>
      <c r="D120" s="16">
        <v>1</v>
      </c>
      <c r="E120" s="17" t="s">
        <v>315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303</v>
      </c>
      <c r="F121" s="24">
        <f t="shared" si="121"/>
        <v>35678</v>
      </c>
      <c r="G121" s="24">
        <f t="shared" si="122"/>
        <v>35678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3914</v>
      </c>
      <c r="M121" s="87">
        <f t="shared" ref="M121" si="128">TRUNC(L121*$D121,0)</f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303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315</v>
      </c>
      <c r="F123" s="24">
        <f t="shared" si="121"/>
        <v>150000</v>
      </c>
      <c r="G123" s="24">
        <f t="shared" si="122"/>
        <v>150000</v>
      </c>
      <c r="H123" s="29">
        <f>자재견적서!$AR$32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303</v>
      </c>
      <c r="F124" s="24">
        <f t="shared" si="121"/>
        <v>250000</v>
      </c>
      <c r="G124" s="24">
        <f t="shared" si="122"/>
        <v>250000</v>
      </c>
      <c r="H124" s="29">
        <f>자재견적서!$AR$33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303</v>
      </c>
      <c r="F125" s="24">
        <f t="shared" si="121"/>
        <v>50000</v>
      </c>
      <c r="G125" s="24">
        <f t="shared" si="122"/>
        <v>50000</v>
      </c>
      <c r="H125" s="29">
        <f>자재견적서!$AR$34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315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305</v>
      </c>
      <c r="C127" s="19"/>
      <c r="D127" s="20"/>
      <c r="E127" s="20"/>
      <c r="F127" s="25"/>
      <c r="G127" s="25">
        <f>SUM(G120:G126)</f>
        <v>800902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84487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354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318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318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310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333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경비!G10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320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중기기초자료!$D$3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305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355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310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333</v>
      </c>
      <c r="F139" s="24">
        <f t="shared" si="161"/>
        <v>55756</v>
      </c>
      <c r="G139" s="24">
        <f t="shared" si="162"/>
        <v>3902.9200000000005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경비!$G$8</f>
        <v>55756</v>
      </c>
      <c r="M139" s="87">
        <f t="shared" ref="M139" si="168">TRUNC(L139*$D139,0)</f>
        <v>3902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333</v>
      </c>
      <c r="F140" s="24">
        <f t="shared" si="161"/>
        <v>92</v>
      </c>
      <c r="G140" s="24">
        <f t="shared" si="162"/>
        <v>12.88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경비!$G$9</f>
        <v>92</v>
      </c>
      <c r="M140" s="87">
        <f t="shared" ref="M140" si="171">TRUNC(L140*$D140,0)</f>
        <v>12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325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308</v>
      </c>
      <c r="C142" s="19"/>
      <c r="D142" s="20"/>
      <c r="E142" s="20"/>
      <c r="F142" s="25"/>
      <c r="G142" s="25">
        <f>SUM(G138:G141)</f>
        <v>35680.759999999995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3914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356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318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310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318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531</v>
      </c>
      <c r="C148" s="82">
        <v>100</v>
      </c>
      <c r="D148" s="16">
        <v>0.38</v>
      </c>
      <c r="E148" s="17" t="s">
        <v>320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108">
        <f>중기사용료목록!G82</f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305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357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110</v>
      </c>
      <c r="C152" s="80">
        <v>1650</v>
      </c>
      <c r="D152" s="16">
        <v>1</v>
      </c>
      <c r="E152" s="17" t="s">
        <v>303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f>I166</f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358</v>
      </c>
      <c r="C153" s="80">
        <v>1650</v>
      </c>
      <c r="D153" s="16">
        <v>87.539999999999992</v>
      </c>
      <c r="E153" s="17" t="s">
        <v>320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f>중기사용료목록!H74</f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111</v>
      </c>
      <c r="C154" s="80">
        <v>1650</v>
      </c>
      <c r="D154" s="16">
        <v>9.3800000000000008</v>
      </c>
      <c r="E154" s="17" t="s">
        <v>333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f>K171</f>
        <v>0</v>
      </c>
      <c r="K154" s="87">
        <f t="shared" ref="K154" si="198">TRUNC(J154*$D154,0)</f>
        <v>0</v>
      </c>
      <c r="L154" s="29">
        <f>M171</f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112</v>
      </c>
      <c r="C155" s="80">
        <v>1650</v>
      </c>
      <c r="D155" s="16">
        <v>28.349999999999998</v>
      </c>
      <c r="E155" s="17" t="s">
        <v>333</v>
      </c>
      <c r="F155" s="24">
        <f t="shared" si="189"/>
        <v>43498</v>
      </c>
      <c r="G155" s="24">
        <f t="shared" si="190"/>
        <v>1233168.2999999998</v>
      </c>
      <c r="H155" s="29">
        <f>I175</f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f>M175</f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113</v>
      </c>
      <c r="C156" s="80">
        <v>1650</v>
      </c>
      <c r="D156" s="16">
        <v>1</v>
      </c>
      <c r="E156" s="17" t="s">
        <v>303</v>
      </c>
      <c r="F156" s="24">
        <f t="shared" si="189"/>
        <v>2735117</v>
      </c>
      <c r="G156" s="24">
        <f t="shared" si="190"/>
        <v>2735117</v>
      </c>
      <c r="H156" s="29">
        <f>I182</f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114</v>
      </c>
      <c r="C157" s="80">
        <v>1650</v>
      </c>
      <c r="D157" s="16">
        <v>1</v>
      </c>
      <c r="E157" s="17" t="s">
        <v>315</v>
      </c>
      <c r="F157" s="24">
        <f t="shared" si="189"/>
        <v>17000000</v>
      </c>
      <c r="G157" s="24">
        <f t="shared" si="190"/>
        <v>17000000</v>
      </c>
      <c r="H157" s="29">
        <f>자재견적서!AR22</f>
        <v>17000000</v>
      </c>
      <c r="I157" s="87">
        <f t="shared" ref="I157" si="206">TRUNC(H157*$D157,0)</f>
        <v>17000000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303</v>
      </c>
      <c r="F158" s="24">
        <f t="shared" si="189"/>
        <v>550910</v>
      </c>
      <c r="G158" s="24">
        <f t="shared" si="190"/>
        <v>550910</v>
      </c>
      <c r="H158" s="29">
        <f>자재견적서!$AR$19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305</v>
      </c>
      <c r="C159" s="19"/>
      <c r="D159" s="20"/>
      <c r="E159" s="20"/>
      <c r="F159" s="25"/>
      <c r="G159" s="25">
        <f>SUM(G152:G158)</f>
        <v>57230547.399999999</v>
      </c>
      <c r="H159" s="30"/>
      <c r="I159" s="88">
        <f>SUM(I152:I158)</f>
        <v>17753893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359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310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318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310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336</v>
      </c>
      <c r="C165" s="76">
        <v>18</v>
      </c>
      <c r="D165" s="16">
        <v>19.97</v>
      </c>
      <c r="E165" s="17" t="s">
        <v>333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경비!$G$6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305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360</v>
      </c>
      <c r="C168" s="66">
        <v>1650</v>
      </c>
      <c r="D168" s="67">
        <v>1</v>
      </c>
      <c r="E168" s="13" t="s">
        <v>333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342</v>
      </c>
      <c r="D169" s="16">
        <v>11.3</v>
      </c>
      <c r="E169" s="17" t="s">
        <v>361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344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308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362</v>
      </c>
      <c r="C173" s="66">
        <v>1650</v>
      </c>
      <c r="D173" s="67">
        <v>1</v>
      </c>
      <c r="E173" s="13" t="s">
        <v>333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318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308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363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310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318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318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336</v>
      </c>
      <c r="C181" s="76">
        <v>18</v>
      </c>
      <c r="D181" s="16">
        <v>7.99</v>
      </c>
      <c r="E181" s="17" t="s">
        <v>320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경비!$G$6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308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364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115</v>
      </c>
      <c r="C185" s="79">
        <v>1200</v>
      </c>
      <c r="D185" s="16">
        <v>1</v>
      </c>
      <c r="E185" s="17" t="s">
        <v>315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f>I198</f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365</v>
      </c>
      <c r="C186" s="80">
        <v>1650</v>
      </c>
      <c r="D186" s="16">
        <v>87.539999999999992</v>
      </c>
      <c r="E186" s="17" t="s">
        <v>333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f>중기사용료목록!H100</f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116</v>
      </c>
      <c r="C187" s="80">
        <v>1200</v>
      </c>
      <c r="D187" s="16">
        <v>2.66</v>
      </c>
      <c r="E187" s="17" t="s">
        <v>320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f>K203</f>
        <v>0</v>
      </c>
      <c r="K187" s="87">
        <f t="shared" ref="K187" si="262">TRUNC(J187*$D187,0)</f>
        <v>0</v>
      </c>
      <c r="L187" s="29">
        <f>M203</f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117</v>
      </c>
      <c r="C188" s="80">
        <v>1200</v>
      </c>
      <c r="D188" s="16">
        <v>1</v>
      </c>
      <c r="E188" s="17" t="s">
        <v>303</v>
      </c>
      <c r="F188" s="24">
        <f t="shared" si="253"/>
        <v>745467</v>
      </c>
      <c r="G188" s="24">
        <f t="shared" si="254"/>
        <v>745467</v>
      </c>
      <c r="H188" s="29">
        <f>I210</f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118</v>
      </c>
      <c r="C189" s="79">
        <v>1200</v>
      </c>
      <c r="D189" s="16">
        <v>1</v>
      </c>
      <c r="E189" s="17" t="s">
        <v>315</v>
      </c>
      <c r="F189" s="24">
        <f t="shared" si="253"/>
        <v>9000000</v>
      </c>
      <c r="G189" s="24">
        <f t="shared" si="254"/>
        <v>9000000</v>
      </c>
      <c r="H189" s="29">
        <f>자재견적서!AR23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315</v>
      </c>
      <c r="F190" s="24">
        <f t="shared" si="253"/>
        <v>550910</v>
      </c>
      <c r="G190" s="24">
        <f t="shared" si="254"/>
        <v>550910</v>
      </c>
      <c r="H190" s="29">
        <f>자재견적서!$AR$19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308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366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310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310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310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320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경비!$G$5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308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367</v>
      </c>
      <c r="C200" s="78">
        <v>1200</v>
      </c>
      <c r="D200" s="67">
        <v>1</v>
      </c>
      <c r="E200" s="13" t="s">
        <v>320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350</v>
      </c>
      <c r="D201" s="16">
        <v>11</v>
      </c>
      <c r="E201" s="17" t="s">
        <v>343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344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308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368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310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310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310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320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경비!$G$5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305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369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310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310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320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경비!$G$5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308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370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119</v>
      </c>
      <c r="C219" s="79">
        <v>1200</v>
      </c>
      <c r="D219" s="16">
        <v>1</v>
      </c>
      <c r="E219" s="17" t="s">
        <v>315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f>I229</f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120</v>
      </c>
      <c r="C220" s="79">
        <v>1200</v>
      </c>
      <c r="D220" s="16">
        <v>1</v>
      </c>
      <c r="E220" s="17" t="s">
        <v>303</v>
      </c>
      <c r="F220" s="24">
        <f t="shared" si="320"/>
        <v>142070</v>
      </c>
      <c r="G220" s="24">
        <f t="shared" si="321"/>
        <v>142070</v>
      </c>
      <c r="H220" s="29">
        <f>I234</f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f>M234</f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315</v>
      </c>
      <c r="F221" s="24">
        <f t="shared" si="320"/>
        <v>550910</v>
      </c>
      <c r="G221" s="24">
        <f t="shared" si="321"/>
        <v>550910</v>
      </c>
      <c r="H221" s="29">
        <f>자재견적서!$AR$19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121</v>
      </c>
      <c r="C222" s="79">
        <v>1200</v>
      </c>
      <c r="D222" s="16">
        <v>1</v>
      </c>
      <c r="E222" s="17" t="s">
        <v>315</v>
      </c>
      <c r="F222" s="24">
        <f t="shared" si="320"/>
        <v>2129000</v>
      </c>
      <c r="G222" s="24">
        <f t="shared" si="321"/>
        <v>2129000</v>
      </c>
      <c r="H222" s="29">
        <f>자재견적서!AR24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308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371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310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318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333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중기기초자료!$D$3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308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372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310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310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308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373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122</v>
      </c>
      <c r="C237" s="69"/>
      <c r="D237" s="16">
        <v>1</v>
      </c>
      <c r="E237" s="17" t="s">
        <v>310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308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374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375</v>
      </c>
      <c r="C241" s="69"/>
      <c r="D241" s="16">
        <v>1</v>
      </c>
      <c r="E241" s="17" t="s">
        <v>376</v>
      </c>
      <c r="F241" s="24">
        <f t="shared" ref="F241" si="358">H241+J241+L241</f>
        <v>5500000</v>
      </c>
      <c r="G241" s="24">
        <f t="shared" ref="G241" si="359">F241*D241</f>
        <v>5500000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f>경비!$F$11</f>
        <v>5500000</v>
      </c>
      <c r="M241" s="87">
        <f t="shared" ref="M241" si="362">TRUNC(L241*$D241,0)</f>
        <v>5500000</v>
      </c>
      <c r="N241" s="52"/>
    </row>
    <row r="242" spans="1:14" ht="16.5" customHeight="1">
      <c r="A242" s="58"/>
      <c r="B242" s="18" t="s">
        <v>305</v>
      </c>
      <c r="C242" s="19"/>
      <c r="D242" s="20"/>
      <c r="E242" s="20"/>
      <c r="F242" s="25"/>
      <c r="G242" s="25">
        <f>SUM(G241)</f>
        <v>5500000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5500000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377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378</v>
      </c>
      <c r="C245" s="69" t="s">
        <v>70</v>
      </c>
      <c r="D245" s="16">
        <v>8</v>
      </c>
      <c r="E245" s="17" t="s">
        <v>379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f>I250</f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" si="366">TRUNC(J245*$D245,0)</f>
        <v>780496</v>
      </c>
      <c r="L245" s="29">
        <f>M250</f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308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378</v>
      </c>
      <c r="C248" s="78">
        <v>1200</v>
      </c>
      <c r="D248" s="67">
        <v>1</v>
      </c>
      <c r="E248" s="13" t="s">
        <v>379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310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308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112" t="s">
        <v>450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451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452</v>
      </c>
      <c r="D255" s="16">
        <v>1</v>
      </c>
      <c r="E255" s="17" t="s">
        <v>453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454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113" t="s">
        <v>455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456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305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113" t="s">
        <v>309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307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f>노임!$D$6</f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304</v>
      </c>
      <c r="D264" s="16">
        <v>1.2</v>
      </c>
      <c r="E264" s="17" t="s">
        <v>312</v>
      </c>
      <c r="F264" s="24">
        <f t="shared" si="377"/>
        <v>340</v>
      </c>
      <c r="G264" s="24">
        <f t="shared" si="378"/>
        <v>408</v>
      </c>
      <c r="H264" s="29">
        <f>자재!$D$4</f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313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305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113" t="s">
        <v>457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272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458</v>
      </c>
      <c r="F270" s="24">
        <f t="shared" si="384"/>
        <v>2091283</v>
      </c>
      <c r="G270" s="24">
        <f t="shared" si="385"/>
        <v>2091283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530309</v>
      </c>
      <c r="M270" s="87">
        <f t="shared" si="388"/>
        <v>530309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272</v>
      </c>
      <c r="F271" s="24">
        <f t="shared" si="384"/>
        <v>282408</v>
      </c>
      <c r="G271" s="24">
        <f t="shared" si="385"/>
        <v>282408</v>
      </c>
      <c r="H271" s="29">
        <f>I295</f>
        <v>37779</v>
      </c>
      <c r="I271" s="87">
        <f t="shared" si="386"/>
        <v>37779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459</v>
      </c>
      <c r="C272" s="74">
        <v>900</v>
      </c>
      <c r="D272" s="16">
        <v>1</v>
      </c>
      <c r="E272" s="17" t="s">
        <v>272</v>
      </c>
      <c r="F272" s="24">
        <f t="shared" si="384"/>
        <v>8200000</v>
      </c>
      <c r="G272" s="24">
        <f t="shared" si="385"/>
        <v>8200000</v>
      </c>
      <c r="H272" s="29">
        <f>자재견적서!$AR$25</f>
        <v>8200000</v>
      </c>
      <c r="I272" s="87">
        <f t="shared" si="386"/>
        <v>8200000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305</v>
      </c>
      <c r="C273" s="19"/>
      <c r="D273" s="20"/>
      <c r="E273" s="20"/>
      <c r="F273" s="25"/>
      <c r="G273" s="25">
        <f>SUM(G269:G272)</f>
        <v>11154467</v>
      </c>
      <c r="H273" s="30"/>
      <c r="I273" s="88">
        <f>SUM(I269:I272)</f>
        <v>8273059</v>
      </c>
      <c r="J273" s="30"/>
      <c r="K273" s="88">
        <f>SUM(K269:K272)</f>
        <v>2252413</v>
      </c>
      <c r="L273" s="30"/>
      <c r="M273" s="88">
        <f>SUM(M269:M272)</f>
        <v>628995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113" t="s">
        <v>460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307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f>노임!$D$8</f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307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319</v>
      </c>
      <c r="C278" s="76">
        <v>10</v>
      </c>
      <c r="D278" s="16">
        <v>1.0900000000000001</v>
      </c>
      <c r="E278" s="17" t="s">
        <v>320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f>경비!$G$4</f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305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113" t="s">
        <v>321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461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f>노임!$D$5</f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462</v>
      </c>
      <c r="F283" s="24">
        <f t="shared" si="394"/>
        <v>55756</v>
      </c>
      <c r="G283" s="24">
        <f t="shared" si="395"/>
        <v>528566.88</v>
      </c>
      <c r="H283" s="29"/>
      <c r="I283" s="87">
        <f t="shared" si="396"/>
        <v>0</v>
      </c>
      <c r="J283" s="29"/>
      <c r="K283" s="87">
        <f t="shared" si="397"/>
        <v>0</v>
      </c>
      <c r="L283" s="29">
        <f>경비!$G$8</f>
        <v>55756</v>
      </c>
      <c r="M283" s="87">
        <f t="shared" si="398"/>
        <v>528566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463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f>경비!$G$9</f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464</v>
      </c>
      <c r="F285" s="24">
        <f t="shared" si="394"/>
        <v>4900</v>
      </c>
      <c r="G285" s="24">
        <f t="shared" si="395"/>
        <v>35280</v>
      </c>
      <c r="H285" s="29">
        <f>자재!$D$3</f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465</v>
      </c>
      <c r="C286" s="19"/>
      <c r="D286" s="20"/>
      <c r="E286" s="20"/>
      <c r="F286" s="25"/>
      <c r="G286" s="25">
        <f>SUM(G282:G285)</f>
        <v>2091284.6800000002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530309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113" t="s">
        <v>323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466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f>노임!$D$6</f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461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467</v>
      </c>
      <c r="D291" s="16">
        <v>0.57999999999999996</v>
      </c>
      <c r="E291" s="17" t="s">
        <v>468</v>
      </c>
      <c r="F291" s="24">
        <f t="shared" si="399"/>
        <v>20746.666666666668</v>
      </c>
      <c r="G291" s="24">
        <f t="shared" si="400"/>
        <v>12033.066666666666</v>
      </c>
      <c r="H291" s="29">
        <f>자재!$D$5</f>
        <v>20746.666666666668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469</v>
      </c>
      <c r="D292" s="16">
        <v>6.32</v>
      </c>
      <c r="E292" s="17" t="s">
        <v>327</v>
      </c>
      <c r="F292" s="24">
        <f t="shared" si="399"/>
        <v>2800</v>
      </c>
      <c r="G292" s="24">
        <f t="shared" si="400"/>
        <v>17696</v>
      </c>
      <c r="H292" s="29">
        <f>자재!$D$6</f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328</v>
      </c>
      <c r="D293" s="16">
        <v>5.32</v>
      </c>
      <c r="E293" s="17" t="s">
        <v>470</v>
      </c>
      <c r="F293" s="24">
        <f t="shared" si="399"/>
        <v>773.33333333333337</v>
      </c>
      <c r="G293" s="24">
        <f t="shared" si="400"/>
        <v>4114.1333333333341</v>
      </c>
      <c r="H293" s="29">
        <f>자재!$D$7</f>
        <v>773.33333333333337</v>
      </c>
      <c r="I293" s="87">
        <f t="shared" si="401"/>
        <v>4114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471</v>
      </c>
      <c r="D294" s="16">
        <v>5.32</v>
      </c>
      <c r="E294" s="17" t="s">
        <v>472</v>
      </c>
      <c r="F294" s="24">
        <f t="shared" si="399"/>
        <v>740</v>
      </c>
      <c r="G294" s="24">
        <f t="shared" si="400"/>
        <v>3936.8</v>
      </c>
      <c r="H294" s="29">
        <f>자재!$D$8</f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473</v>
      </c>
      <c r="C295" s="19"/>
      <c r="D295" s="20"/>
      <c r="E295" s="20"/>
      <c r="F295" s="25"/>
      <c r="G295" s="25">
        <f>SUM(G289:G294)</f>
        <v>282410.60000000003</v>
      </c>
      <c r="H295" s="30"/>
      <c r="I295" s="88">
        <f>SUM(I289:I294)</f>
        <v>37779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113" t="s">
        <v>474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114">
        <v>600</v>
      </c>
      <c r="D298" s="16">
        <v>1</v>
      </c>
      <c r="E298" s="17" t="s">
        <v>272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332</v>
      </c>
      <c r="C299" s="115">
        <v>900</v>
      </c>
      <c r="D299" s="16">
        <v>40.730000000000004</v>
      </c>
      <c r="E299" s="17" t="s">
        <v>320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f>중기사용료목록!H120</f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334</v>
      </c>
      <c r="C300" s="114">
        <v>600</v>
      </c>
      <c r="D300" s="16">
        <v>1</v>
      </c>
      <c r="E300" s="17" t="s">
        <v>458</v>
      </c>
      <c r="F300" s="24">
        <f t="shared" si="404"/>
        <v>48970</v>
      </c>
      <c r="G300" s="24">
        <f t="shared" si="405"/>
        <v>48970</v>
      </c>
      <c r="H300" s="29">
        <f>자재견적서!$AR$26</f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305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113" t="s">
        <v>475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307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f>노임!$D$8</f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307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476</v>
      </c>
      <c r="C306" s="76">
        <v>5</v>
      </c>
      <c r="D306" s="16">
        <v>1.37</v>
      </c>
      <c r="E306" s="17" t="s">
        <v>462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f>중기기초자료!$D$3</f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477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113" t="s">
        <v>478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114">
        <v>600</v>
      </c>
      <c r="D310" s="16">
        <v>1</v>
      </c>
      <c r="E310" s="17" t="s">
        <v>272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479</v>
      </c>
      <c r="C311" s="115">
        <v>900</v>
      </c>
      <c r="D311" s="16">
        <v>40.730000000000004</v>
      </c>
      <c r="E311" s="17" t="s">
        <v>462</v>
      </c>
      <c r="F311" s="24">
        <f t="shared" si="414"/>
        <v>91123</v>
      </c>
      <c r="G311" s="24">
        <f t="shared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f>중기사용료목록!H16</f>
        <v>91123</v>
      </c>
      <c r="M311" s="87">
        <f t="shared" si="418"/>
        <v>3711439</v>
      </c>
      <c r="N311" s="52"/>
    </row>
    <row r="312" spans="1:14" ht="16.5" customHeight="1">
      <c r="A312" s="57"/>
      <c r="B312" s="15" t="s">
        <v>88</v>
      </c>
      <c r="C312" s="114">
        <v>600</v>
      </c>
      <c r="D312" s="16">
        <v>1.86</v>
      </c>
      <c r="E312" s="17" t="s">
        <v>462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115">
        <v>900</v>
      </c>
      <c r="D313" s="16">
        <v>1</v>
      </c>
      <c r="E313" s="17" t="s">
        <v>480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114">
        <v>600</v>
      </c>
      <c r="D314" s="16">
        <v>1</v>
      </c>
      <c r="E314" s="17" t="s">
        <v>458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339</v>
      </c>
      <c r="C315" s="115">
        <v>900</v>
      </c>
      <c r="D315" s="16">
        <v>40.730000000000004</v>
      </c>
      <c r="E315" s="17" t="s">
        <v>320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f>중기사용료목록!H42</f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114">
        <v>600</v>
      </c>
      <c r="D316" s="16">
        <v>0.56000000000000005</v>
      </c>
      <c r="E316" s="17" t="s">
        <v>481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114">
        <v>600</v>
      </c>
      <c r="D317" s="16">
        <v>1</v>
      </c>
      <c r="E317" s="17" t="s">
        <v>451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114">
        <v>600</v>
      </c>
      <c r="D318" s="16">
        <v>1</v>
      </c>
      <c r="E318" s="17" t="s">
        <v>272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114">
        <v>600</v>
      </c>
      <c r="D319" s="16">
        <v>1</v>
      </c>
      <c r="E319" s="17" t="s">
        <v>272</v>
      </c>
      <c r="F319" s="24">
        <f t="shared" si="414"/>
        <v>1680000</v>
      </c>
      <c r="G319" s="24">
        <f t="shared" si="415"/>
        <v>1680000</v>
      </c>
      <c r="H319" s="29">
        <f>자재견적서!$AR$27</f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114">
        <v>600</v>
      </c>
      <c r="D320" s="16">
        <v>1</v>
      </c>
      <c r="E320" s="17" t="s">
        <v>272</v>
      </c>
      <c r="F320" s="24">
        <f t="shared" si="414"/>
        <v>384000</v>
      </c>
      <c r="G320" s="24">
        <f t="shared" si="415"/>
        <v>384000</v>
      </c>
      <c r="H320" s="29">
        <f>자재견적서!$AR$28</f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114">
        <v>600</v>
      </c>
      <c r="D321" s="16">
        <v>2</v>
      </c>
      <c r="E321" s="17" t="s">
        <v>272</v>
      </c>
      <c r="F321" s="24">
        <f t="shared" si="414"/>
        <v>48970</v>
      </c>
      <c r="G321" s="24">
        <f t="shared" si="415"/>
        <v>97940</v>
      </c>
      <c r="H321" s="29">
        <f>자재견적서!$AR$26</f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473</v>
      </c>
      <c r="C322" s="19"/>
      <c r="D322" s="20"/>
      <c r="E322" s="20"/>
      <c r="F322" s="25"/>
      <c r="G322" s="25">
        <f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113" t="s">
        <v>482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466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f>노임!$D$7</f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466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f>노임!$D$8</f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466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476</v>
      </c>
      <c r="C328" s="76">
        <v>5</v>
      </c>
      <c r="D328" s="16">
        <v>3.53</v>
      </c>
      <c r="E328" s="17" t="s">
        <v>320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f>중기기초자료!$D$3</f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473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113" t="s">
        <v>483</v>
      </c>
      <c r="C331" s="104">
        <v>600</v>
      </c>
      <c r="D331" s="102">
        <v>1</v>
      </c>
      <c r="E331" s="103" t="s">
        <v>320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114" t="s">
        <v>342</v>
      </c>
      <c r="D332" s="16">
        <v>5.0999999999999996</v>
      </c>
      <c r="E332" s="17" t="s">
        <v>343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f>자재!$D$9</f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484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f>I332</f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473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113" t="s">
        <v>485</v>
      </c>
      <c r="C336" s="101">
        <v>900</v>
      </c>
      <c r="D336" s="102">
        <v>1</v>
      </c>
      <c r="E336" s="103" t="s">
        <v>320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114"/>
      <c r="D337" s="16">
        <v>0.25</v>
      </c>
      <c r="E337" s="17" t="s">
        <v>307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f>노임!$D$13</f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466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486</v>
      </c>
      <c r="C339" s="69" t="s">
        <v>487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473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113" t="s">
        <v>488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461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f>노임!$D$7</f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307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f>노임!$D$8</f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466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489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f>중기기초자료!$D$3</f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473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113" t="s">
        <v>490</v>
      </c>
      <c r="C349" s="104">
        <v>600</v>
      </c>
      <c r="D349" s="102">
        <v>1</v>
      </c>
      <c r="E349" s="103" t="s">
        <v>462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114" t="s">
        <v>491</v>
      </c>
      <c r="D350" s="16">
        <v>5.0999999999999996</v>
      </c>
      <c r="E350" s="17" t="s">
        <v>492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f>자재!$D$9</f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493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f>I350</f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473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113" t="s">
        <v>494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466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f>노임!$D$7</f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461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f>노임!$D$8</f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461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319</v>
      </c>
      <c r="C358" s="76">
        <v>5</v>
      </c>
      <c r="D358" s="16">
        <v>1.41</v>
      </c>
      <c r="E358" s="17" t="s">
        <v>320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f>중기기초자료!$D$3</f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473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113" t="s">
        <v>495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466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f>노임!$D$7</f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307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f>노임!$D$8</f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307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462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f>중기기초자료!$D$3</f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473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 t="s">
        <v>530</v>
      </c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113" t="s">
        <v>496</v>
      </c>
      <c r="C368" s="105">
        <v>100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116">
        <v>100</v>
      </c>
      <c r="D369" s="16">
        <v>1</v>
      </c>
      <c r="E369" s="17" t="s">
        <v>497</v>
      </c>
      <c r="F369" s="24">
        <f t="shared" ref="F369:F375" si="454">H369+J369+L369</f>
        <v>210523</v>
      </c>
      <c r="G369" s="24">
        <f t="shared" ref="G369:G375" si="455">F369*D369</f>
        <v>210523</v>
      </c>
      <c r="H369" s="29">
        <f>I384</f>
        <v>0</v>
      </c>
      <c r="I369" s="87">
        <f t="shared" ref="I369:I375" si="456">TRUNC(H369*$D369,0)</f>
        <v>0</v>
      </c>
      <c r="J369" s="29">
        <f>K384</f>
        <v>135281</v>
      </c>
      <c r="K369" s="87">
        <f t="shared" ref="K369:K375" si="457">TRUNC(J369*$D369,0)</f>
        <v>135281</v>
      </c>
      <c r="L369" s="29">
        <f>M384</f>
        <v>75242</v>
      </c>
      <c r="M369" s="87">
        <f t="shared" ref="M369:M375" si="458">TRUNC(L369*$D369,0)</f>
        <v>75242</v>
      </c>
      <c r="N369" s="52">
        <f>A378</f>
        <v>57</v>
      </c>
    </row>
    <row r="370" spans="1:14" ht="16.5" customHeight="1">
      <c r="A370" s="57"/>
      <c r="B370" s="15" t="s">
        <v>103</v>
      </c>
      <c r="C370" s="116">
        <v>100</v>
      </c>
      <c r="D370" s="16">
        <v>1</v>
      </c>
      <c r="E370" s="17" t="s">
        <v>480</v>
      </c>
      <c r="F370" s="24">
        <f t="shared" si="454"/>
        <v>35678</v>
      </c>
      <c r="G370" s="24">
        <f t="shared" si="455"/>
        <v>35678</v>
      </c>
      <c r="H370" s="29">
        <f>I391</f>
        <v>686</v>
      </c>
      <c r="I370" s="87">
        <f t="shared" si="456"/>
        <v>686</v>
      </c>
      <c r="J370" s="29">
        <f>K391</f>
        <v>31078</v>
      </c>
      <c r="K370" s="87">
        <f t="shared" si="457"/>
        <v>31078</v>
      </c>
      <c r="L370" s="29">
        <f>M391</f>
        <v>3914</v>
      </c>
      <c r="M370" s="87">
        <f t="shared" si="458"/>
        <v>3914</v>
      </c>
      <c r="N370" s="52">
        <f>A386</f>
        <v>58</v>
      </c>
    </row>
    <row r="371" spans="1:14" ht="16.5" customHeight="1">
      <c r="A371" s="57"/>
      <c r="B371" s="15" t="s">
        <v>104</v>
      </c>
      <c r="C371" s="116">
        <v>100</v>
      </c>
      <c r="D371" s="16">
        <v>1</v>
      </c>
      <c r="E371" s="17" t="s">
        <v>458</v>
      </c>
      <c r="F371" s="24">
        <f t="shared" si="454"/>
        <v>74701</v>
      </c>
      <c r="G371" s="24">
        <f t="shared" si="455"/>
        <v>74701</v>
      </c>
      <c r="H371" s="29">
        <f>I398</f>
        <v>0</v>
      </c>
      <c r="I371" s="87">
        <f t="shared" si="456"/>
        <v>0</v>
      </c>
      <c r="J371" s="29">
        <f>K398</f>
        <v>69370</v>
      </c>
      <c r="K371" s="87">
        <f t="shared" si="457"/>
        <v>69370</v>
      </c>
      <c r="L371" s="29">
        <f>M398</f>
        <v>5331</v>
      </c>
      <c r="M371" s="87">
        <f t="shared" si="458"/>
        <v>5331</v>
      </c>
      <c r="N371" s="52">
        <f>A393</f>
        <v>59</v>
      </c>
    </row>
    <row r="372" spans="1:14" ht="16.5" customHeight="1">
      <c r="A372" s="57"/>
      <c r="B372" s="73" t="s">
        <v>105</v>
      </c>
      <c r="C372" s="116">
        <v>100</v>
      </c>
      <c r="D372" s="16">
        <v>1</v>
      </c>
      <c r="E372" s="17" t="s">
        <v>458</v>
      </c>
      <c r="F372" s="24">
        <f t="shared" si="454"/>
        <v>150000</v>
      </c>
      <c r="G372" s="24">
        <f t="shared" si="455"/>
        <v>150000</v>
      </c>
      <c r="H372" s="108">
        <f>자재견적서!AR32</f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116">
        <v>100</v>
      </c>
      <c r="D373" s="16">
        <v>1</v>
      </c>
      <c r="E373" s="17" t="s">
        <v>458</v>
      </c>
      <c r="F373" s="24">
        <f t="shared" si="454"/>
        <v>250000</v>
      </c>
      <c r="G373" s="24">
        <f t="shared" si="455"/>
        <v>250000</v>
      </c>
      <c r="H373" s="108">
        <f>자재견적서!AR33</f>
        <v>250000</v>
      </c>
      <c r="I373" s="87">
        <f t="shared" si="456"/>
        <v>250000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116">
        <v>100</v>
      </c>
      <c r="D374" s="16">
        <v>1</v>
      </c>
      <c r="E374" s="17" t="s">
        <v>272</v>
      </c>
      <c r="F374" s="24">
        <f t="shared" si="454"/>
        <v>50000</v>
      </c>
      <c r="G374" s="24">
        <f t="shared" si="455"/>
        <v>50000</v>
      </c>
      <c r="H374" s="108">
        <f>자재견적서!AR34</f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116">
        <v>100</v>
      </c>
      <c r="D375" s="16">
        <v>1</v>
      </c>
      <c r="E375" s="17" t="s">
        <v>458</v>
      </c>
      <c r="F375" s="24">
        <f t="shared" si="454"/>
        <v>30000</v>
      </c>
      <c r="G375" s="24">
        <f t="shared" si="455"/>
        <v>30000</v>
      </c>
      <c r="H375" s="108">
        <f>자재견적서!AR35</f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473</v>
      </c>
      <c r="C376" s="19"/>
      <c r="D376" s="20"/>
      <c r="E376" s="20"/>
      <c r="F376" s="25"/>
      <c r="G376" s="25">
        <f>SUM(G369:G375)</f>
        <v>800902</v>
      </c>
      <c r="H376" s="30"/>
      <c r="I376" s="88">
        <f>SUM(I369:I375)</f>
        <v>480686</v>
      </c>
      <c r="J376" s="30"/>
      <c r="K376" s="88">
        <f>SUM(K369:K375)</f>
        <v>235729</v>
      </c>
      <c r="L376" s="30"/>
      <c r="M376" s="88">
        <f>SUM(M369:M375)</f>
        <v>84487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113" t="s">
        <v>498</v>
      </c>
      <c r="C378" s="105">
        <v>100</v>
      </c>
      <c r="D378" s="67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461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f>노임!$D$7</f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0.2</v>
      </c>
      <c r="E380" s="17" t="s">
        <v>466</v>
      </c>
      <c r="F380" s="24">
        <f t="shared" si="459"/>
        <v>262580</v>
      </c>
      <c r="G380" s="24">
        <f t="shared" si="460"/>
        <v>52516</v>
      </c>
      <c r="H380" s="29"/>
      <c r="I380" s="87">
        <f t="shared" si="461"/>
        <v>0</v>
      </c>
      <c r="J380" s="29">
        <f>노임!$D$8</f>
        <v>262580</v>
      </c>
      <c r="K380" s="87">
        <f t="shared" si="462"/>
        <v>52516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0.39</v>
      </c>
      <c r="E381" s="17" t="s">
        <v>466</v>
      </c>
      <c r="F381" s="24">
        <f t="shared" si="459"/>
        <v>172068</v>
      </c>
      <c r="G381" s="24">
        <f t="shared" si="460"/>
        <v>67106.52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67106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0.75</v>
      </c>
      <c r="E382" s="17" t="s">
        <v>320</v>
      </c>
      <c r="F382" s="24">
        <f t="shared" si="459"/>
        <v>597</v>
      </c>
      <c r="G382" s="24">
        <f t="shared" si="460"/>
        <v>447.75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f>경비!$F$10</f>
        <v>597</v>
      </c>
      <c r="M382" s="87">
        <f t="shared" si="463"/>
        <v>447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1.08</v>
      </c>
      <c r="E383" s="17" t="s">
        <v>320</v>
      </c>
      <c r="F383" s="24">
        <f t="shared" si="459"/>
        <v>69255</v>
      </c>
      <c r="G383" s="24">
        <f t="shared" si="460"/>
        <v>74795.400000000009</v>
      </c>
      <c r="H383" s="29"/>
      <c r="I383" s="87">
        <f t="shared" si="461"/>
        <v>0</v>
      </c>
      <c r="J383" s="29"/>
      <c r="K383" s="87">
        <f t="shared" si="462"/>
        <v>0</v>
      </c>
      <c r="L383" s="29">
        <f>중기기초자료!$D$3</f>
        <v>69255</v>
      </c>
      <c r="M383" s="87">
        <f t="shared" si="463"/>
        <v>74795</v>
      </c>
      <c r="N383" s="52"/>
    </row>
    <row r="384" spans="1:14" ht="16.5" customHeight="1">
      <c r="A384" s="58"/>
      <c r="B384" s="18" t="s">
        <v>473</v>
      </c>
      <c r="C384" s="19"/>
      <c r="D384" s="20"/>
      <c r="E384" s="20"/>
      <c r="F384" s="25"/>
      <c r="G384" s="25">
        <f>SUM(G379:G383)</f>
        <v>210525.22000000003</v>
      </c>
      <c r="H384" s="30"/>
      <c r="I384" s="88">
        <f>SUM(I379:I383)</f>
        <v>0</v>
      </c>
      <c r="J384" s="30"/>
      <c r="K384" s="88">
        <f>SUM(K379:K383)</f>
        <v>135281</v>
      </c>
      <c r="L384" s="30"/>
      <c r="M384" s="88">
        <f>SUM(M379:M383)</f>
        <v>75242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113" t="s">
        <v>499</v>
      </c>
      <c r="C386" s="105">
        <v>100</v>
      </c>
      <c r="D386" s="67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0.11</v>
      </c>
      <c r="E387" s="17" t="s">
        <v>307</v>
      </c>
      <c r="F387" s="24">
        <f t="shared" ref="F387:F390" si="464">H387+J387+L387</f>
        <v>282536</v>
      </c>
      <c r="G387" s="24">
        <f t="shared" ref="G387:G390" si="465">F387*D387</f>
        <v>31078.959999999999</v>
      </c>
      <c r="H387" s="29"/>
      <c r="I387" s="87">
        <f t="shared" ref="I387:I390" si="466">TRUNC(H387*$D387,0)</f>
        <v>0</v>
      </c>
      <c r="J387" s="29">
        <f>노임!$D$5</f>
        <v>282536</v>
      </c>
      <c r="K387" s="87">
        <f t="shared" ref="K387:K390" si="467">TRUNC(J387*$D387,0)</f>
        <v>31078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7.0000000000000007E-2</v>
      </c>
      <c r="E388" s="17" t="s">
        <v>462</v>
      </c>
      <c r="F388" s="24">
        <f t="shared" si="464"/>
        <v>55756</v>
      </c>
      <c r="G388" s="24">
        <f t="shared" si="465"/>
        <v>3902.9200000000005</v>
      </c>
      <c r="H388" s="29"/>
      <c r="I388" s="87">
        <f t="shared" si="466"/>
        <v>0</v>
      </c>
      <c r="J388" s="29"/>
      <c r="K388" s="87">
        <f t="shared" si="467"/>
        <v>0</v>
      </c>
      <c r="L388" s="29">
        <f>경비!$G$8</f>
        <v>55756</v>
      </c>
      <c r="M388" s="87">
        <f t="shared" si="468"/>
        <v>3902</v>
      </c>
      <c r="N388" s="52"/>
    </row>
    <row r="389" spans="1:14" ht="16.5" customHeight="1">
      <c r="A389" s="57"/>
      <c r="B389" s="73" t="s">
        <v>80</v>
      </c>
      <c r="C389" s="76"/>
      <c r="D389" s="16">
        <v>0.14000000000000001</v>
      </c>
      <c r="E389" s="17" t="s">
        <v>462</v>
      </c>
      <c r="F389" s="24">
        <f t="shared" si="464"/>
        <v>92</v>
      </c>
      <c r="G389" s="24">
        <f t="shared" si="465"/>
        <v>12.88</v>
      </c>
      <c r="H389" s="29"/>
      <c r="I389" s="87">
        <f t="shared" si="466"/>
        <v>0</v>
      </c>
      <c r="J389" s="29"/>
      <c r="K389" s="87">
        <f t="shared" si="467"/>
        <v>0</v>
      </c>
      <c r="L389" s="29">
        <f>경비!$G$9</f>
        <v>92</v>
      </c>
      <c r="M389" s="87">
        <f t="shared" si="468"/>
        <v>12</v>
      </c>
      <c r="N389" s="52"/>
    </row>
    <row r="390" spans="1:14" ht="16.5" customHeight="1">
      <c r="A390" s="57"/>
      <c r="B390" s="73" t="s">
        <v>81</v>
      </c>
      <c r="C390" s="76"/>
      <c r="D390" s="16">
        <v>0.14000000000000001</v>
      </c>
      <c r="E390" s="17" t="s">
        <v>464</v>
      </c>
      <c r="F390" s="24">
        <f t="shared" si="464"/>
        <v>4900</v>
      </c>
      <c r="G390" s="24">
        <f t="shared" si="465"/>
        <v>686.00000000000011</v>
      </c>
      <c r="H390" s="29">
        <f>자재!$D$3</f>
        <v>4900</v>
      </c>
      <c r="I390" s="87">
        <f t="shared" si="466"/>
        <v>686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473</v>
      </c>
      <c r="C391" s="19"/>
      <c r="D391" s="20"/>
      <c r="E391" s="20"/>
      <c r="F391" s="25"/>
      <c r="G391" s="25">
        <f>SUM(G387:G390)</f>
        <v>35680.759999999995</v>
      </c>
      <c r="H391" s="30"/>
      <c r="I391" s="88">
        <f>SUM(I387:I390)</f>
        <v>686</v>
      </c>
      <c r="J391" s="30"/>
      <c r="K391" s="88">
        <f>SUM(K387:K390)</f>
        <v>31078</v>
      </c>
      <c r="L391" s="30"/>
      <c r="M391" s="88">
        <f>SUM(M387:M390)</f>
        <v>3914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113" t="s">
        <v>500</v>
      </c>
      <c r="C393" s="105">
        <v>100</v>
      </c>
      <c r="D393" s="67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466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f>노임!$D$7</f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0.1</v>
      </c>
      <c r="E395" s="17" t="s">
        <v>466</v>
      </c>
      <c r="F395" s="24">
        <f t="shared" si="469"/>
        <v>262580</v>
      </c>
      <c r="G395" s="24">
        <f t="shared" si="470"/>
        <v>26258</v>
      </c>
      <c r="H395" s="29"/>
      <c r="I395" s="87">
        <f t="shared" si="471"/>
        <v>0</v>
      </c>
      <c r="J395" s="29">
        <f>노임!$D$8</f>
        <v>262580</v>
      </c>
      <c r="K395" s="87">
        <f t="shared" si="472"/>
        <v>26258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0.2</v>
      </c>
      <c r="E396" s="17" t="s">
        <v>466</v>
      </c>
      <c r="F396" s="24">
        <f t="shared" si="469"/>
        <v>172068</v>
      </c>
      <c r="G396" s="24">
        <f t="shared" si="470"/>
        <v>34413.599999999999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34413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531</v>
      </c>
      <c r="C397" s="116">
        <v>100</v>
      </c>
      <c r="D397" s="16">
        <v>0.38</v>
      </c>
      <c r="E397" s="17" t="s">
        <v>481</v>
      </c>
      <c r="F397" s="24">
        <f t="shared" si="469"/>
        <v>14030</v>
      </c>
      <c r="G397" s="24">
        <f t="shared" si="470"/>
        <v>5331.4</v>
      </c>
      <c r="H397" s="29"/>
      <c r="I397" s="87">
        <f t="shared" si="471"/>
        <v>0</v>
      </c>
      <c r="J397" s="29"/>
      <c r="K397" s="87">
        <f t="shared" si="472"/>
        <v>0</v>
      </c>
      <c r="L397" s="29">
        <f>중기사용료목록!H82</f>
        <v>14030</v>
      </c>
      <c r="M397" s="87">
        <f t="shared" si="473"/>
        <v>5331</v>
      </c>
      <c r="N397" s="52"/>
    </row>
    <row r="398" spans="1:14" ht="16.5" customHeight="1">
      <c r="A398" s="58"/>
      <c r="B398" s="18" t="s">
        <v>473</v>
      </c>
      <c r="C398" s="19"/>
      <c r="D398" s="20"/>
      <c r="E398" s="20"/>
      <c r="F398" s="25"/>
      <c r="G398" s="25">
        <f>SUM(G394:G397)</f>
        <v>74702.75</v>
      </c>
      <c r="H398" s="30"/>
      <c r="I398" s="88">
        <f>SUM(I394:I397)</f>
        <v>0</v>
      </c>
      <c r="J398" s="30"/>
      <c r="K398" s="88">
        <f>SUM(K394:K397)</f>
        <v>69370</v>
      </c>
      <c r="L398" s="30"/>
      <c r="M398" s="88">
        <f>SUM(M394:M397)</f>
        <v>5331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113" t="s">
        <v>501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110</v>
      </c>
      <c r="C401" s="115">
        <v>900</v>
      </c>
      <c r="D401" s="16">
        <v>1</v>
      </c>
      <c r="E401" s="17" t="s">
        <v>480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f>I415</f>
        <v>0</v>
      </c>
      <c r="I401" s="87">
        <f t="shared" ref="I401:I407" si="476">TRUNC(H401*$D401,0)</f>
        <v>0</v>
      </c>
      <c r="J401" s="29">
        <f>K415</f>
        <v>1506042</v>
      </c>
      <c r="K401" s="87">
        <f t="shared" ref="K401:K407" si="477">TRUNC(J401*$D401,0)</f>
        <v>1506042</v>
      </c>
      <c r="L401" s="29">
        <f>M415</f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502</v>
      </c>
      <c r="C402" s="115">
        <v>900</v>
      </c>
      <c r="D402" s="16">
        <v>40.730000000000004</v>
      </c>
      <c r="E402" s="17" t="s">
        <v>462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f>중기사용료목록!H68</f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111</v>
      </c>
      <c r="C403" s="115">
        <v>900</v>
      </c>
      <c r="D403" s="16">
        <v>3.33</v>
      </c>
      <c r="E403" s="17" t="s">
        <v>320</v>
      </c>
      <c r="F403" s="24">
        <f t="shared" si="474"/>
        <v>19725</v>
      </c>
      <c r="G403" s="24">
        <f t="shared" si="475"/>
        <v>65684.25</v>
      </c>
      <c r="H403" s="29">
        <f>I420</f>
        <v>19725</v>
      </c>
      <c r="I403" s="87">
        <f t="shared" si="476"/>
        <v>65684</v>
      </c>
      <c r="J403" s="29">
        <f>K420</f>
        <v>0</v>
      </c>
      <c r="K403" s="87">
        <f t="shared" si="477"/>
        <v>0</v>
      </c>
      <c r="L403" s="29">
        <f>M420</f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112</v>
      </c>
      <c r="C404" s="115">
        <v>900</v>
      </c>
      <c r="D404" s="16">
        <v>17.100000000000001</v>
      </c>
      <c r="E404" s="17" t="s">
        <v>481</v>
      </c>
      <c r="F404" s="24">
        <f t="shared" si="474"/>
        <v>43498</v>
      </c>
      <c r="G404" s="24">
        <f t="shared" si="475"/>
        <v>743815.8</v>
      </c>
      <c r="H404" s="29">
        <f>I424</f>
        <v>0</v>
      </c>
      <c r="I404" s="87">
        <f t="shared" si="476"/>
        <v>0</v>
      </c>
      <c r="J404" s="29">
        <f>K424</f>
        <v>43498</v>
      </c>
      <c r="K404" s="87">
        <f t="shared" si="477"/>
        <v>743815</v>
      </c>
      <c r="L404" s="29">
        <f>M424</f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113</v>
      </c>
      <c r="C405" s="115">
        <v>900</v>
      </c>
      <c r="D405" s="16">
        <v>1</v>
      </c>
      <c r="E405" s="17" t="s">
        <v>451</v>
      </c>
      <c r="F405" s="24">
        <f t="shared" si="474"/>
        <v>856452</v>
      </c>
      <c r="G405" s="24">
        <f t="shared" si="475"/>
        <v>856452</v>
      </c>
      <c r="H405" s="29">
        <f>I431</f>
        <v>0</v>
      </c>
      <c r="I405" s="87">
        <f t="shared" si="476"/>
        <v>0</v>
      </c>
      <c r="J405" s="29">
        <f>K431</f>
        <v>602946</v>
      </c>
      <c r="K405" s="87">
        <f t="shared" si="477"/>
        <v>602946</v>
      </c>
      <c r="L405" s="29">
        <f>M431</f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114</v>
      </c>
      <c r="C406" s="115">
        <v>900</v>
      </c>
      <c r="D406" s="16">
        <v>1</v>
      </c>
      <c r="E406" s="17" t="s">
        <v>272</v>
      </c>
      <c r="F406" s="24">
        <f t="shared" si="474"/>
        <v>5650000</v>
      </c>
      <c r="G406" s="24">
        <f t="shared" si="475"/>
        <v>5650000</v>
      </c>
      <c r="H406" s="29">
        <f>자재견적서!$AR$29</f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115">
        <v>900</v>
      </c>
      <c r="D407" s="16">
        <v>1</v>
      </c>
      <c r="E407" s="17" t="s">
        <v>458</v>
      </c>
      <c r="F407" s="24">
        <f t="shared" si="474"/>
        <v>48970</v>
      </c>
      <c r="G407" s="24">
        <f t="shared" si="475"/>
        <v>48970</v>
      </c>
      <c r="H407" s="29">
        <f>자재견적서!$AR$26</f>
        <v>48970</v>
      </c>
      <c r="I407" s="87">
        <f t="shared" si="476"/>
        <v>48970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305</v>
      </c>
      <c r="C408" s="19"/>
      <c r="D408" s="20"/>
      <c r="E408" s="20"/>
      <c r="F408" s="25"/>
      <c r="G408" s="25">
        <f>SUM(G401:G407)</f>
        <v>11522820.09</v>
      </c>
      <c r="H408" s="30"/>
      <c r="I408" s="88">
        <f>SUM(I401:I407)</f>
        <v>5764654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113" t="s">
        <v>503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466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f>노임!$D$7</f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307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f>노임!$D$8</f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466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504</v>
      </c>
      <c r="C414" s="76">
        <v>10</v>
      </c>
      <c r="D414" s="16">
        <v>7</v>
      </c>
      <c r="E414" s="17" t="s">
        <v>462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f>경비!$G$4</f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505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113" t="s">
        <v>506</v>
      </c>
      <c r="C417" s="101">
        <v>900</v>
      </c>
      <c r="D417" s="102">
        <v>1</v>
      </c>
      <c r="E417" s="103" t="s">
        <v>462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114" t="s">
        <v>491</v>
      </c>
      <c r="D418" s="16">
        <v>10.3</v>
      </c>
      <c r="E418" s="17" t="s">
        <v>507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f>자재!$D$9</f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508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f>I418</f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473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113" t="s">
        <v>509</v>
      </c>
      <c r="C422" s="101">
        <v>900</v>
      </c>
      <c r="D422" s="102">
        <v>1</v>
      </c>
      <c r="E422" s="103" t="s">
        <v>462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466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f>노임!$D$7</f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305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113" t="s">
        <v>363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466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f>노임!$D$7</f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466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f>노임!$D$8</f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307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476</v>
      </c>
      <c r="C430" s="76">
        <v>10</v>
      </c>
      <c r="D430" s="16">
        <v>2.8</v>
      </c>
      <c r="E430" s="17" t="s">
        <v>462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f>경비!$G$4</f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473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113" t="s">
        <v>510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115</v>
      </c>
      <c r="C434" s="114">
        <v>600</v>
      </c>
      <c r="D434" s="16">
        <v>1</v>
      </c>
      <c r="E434" s="17" t="s">
        <v>458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f>I447</f>
        <v>0</v>
      </c>
      <c r="I434" s="87">
        <f t="shared" ref="I434:I439" si="501">TRUNC(H434*$D434,0)</f>
        <v>0</v>
      </c>
      <c r="J434" s="29">
        <f>K447</f>
        <v>353926</v>
      </c>
      <c r="K434" s="87">
        <f t="shared" ref="K434:K439" si="502">TRUNC(J434*$D434,0)</f>
        <v>353926</v>
      </c>
      <c r="L434" s="29">
        <f>M447</f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511</v>
      </c>
      <c r="C435" s="115">
        <v>900</v>
      </c>
      <c r="D435" s="16">
        <v>40.730000000000004</v>
      </c>
      <c r="E435" s="17" t="s">
        <v>462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f>중기사용료목록!H94</f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116</v>
      </c>
      <c r="C436" s="115">
        <v>600</v>
      </c>
      <c r="D436" s="16">
        <v>0.93</v>
      </c>
      <c r="E436" s="17" t="s">
        <v>462</v>
      </c>
      <c r="F436" s="24">
        <f t="shared" si="499"/>
        <v>9766</v>
      </c>
      <c r="G436" s="24">
        <f t="shared" si="500"/>
        <v>9082.380000000001</v>
      </c>
      <c r="H436" s="29">
        <f>I452</f>
        <v>9766</v>
      </c>
      <c r="I436" s="87">
        <f t="shared" si="501"/>
        <v>9082</v>
      </c>
      <c r="J436" s="29">
        <f>K452</f>
        <v>0</v>
      </c>
      <c r="K436" s="87">
        <f t="shared" si="502"/>
        <v>0</v>
      </c>
      <c r="L436" s="29">
        <f>M452</f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117</v>
      </c>
      <c r="C437" s="115">
        <v>600</v>
      </c>
      <c r="D437" s="16">
        <v>1</v>
      </c>
      <c r="E437" s="17" t="s">
        <v>458</v>
      </c>
      <c r="F437" s="24">
        <f t="shared" si="499"/>
        <v>191794</v>
      </c>
      <c r="G437" s="24">
        <f t="shared" si="500"/>
        <v>191794</v>
      </c>
      <c r="H437" s="29">
        <f>I459</f>
        <v>0</v>
      </c>
      <c r="I437" s="87">
        <f t="shared" si="501"/>
        <v>0</v>
      </c>
      <c r="J437" s="29">
        <f>K459</f>
        <v>142623</v>
      </c>
      <c r="K437" s="87">
        <f t="shared" si="502"/>
        <v>142623</v>
      </c>
      <c r="L437" s="29">
        <f>M459</f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118</v>
      </c>
      <c r="C438" s="114">
        <v>600</v>
      </c>
      <c r="D438" s="16">
        <v>1</v>
      </c>
      <c r="E438" s="17" t="s">
        <v>458</v>
      </c>
      <c r="F438" s="24">
        <f t="shared" si="499"/>
        <v>2700000</v>
      </c>
      <c r="G438" s="24">
        <f t="shared" si="500"/>
        <v>2700000</v>
      </c>
      <c r="H438" s="29">
        <f>자재견적서!$AR$30</f>
        <v>2700000</v>
      </c>
      <c r="I438" s="87">
        <f t="shared" si="501"/>
        <v>2700000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114">
        <v>600</v>
      </c>
      <c r="D439" s="16">
        <v>1</v>
      </c>
      <c r="E439" s="17" t="s">
        <v>458</v>
      </c>
      <c r="F439" s="24">
        <f t="shared" si="499"/>
        <v>48970</v>
      </c>
      <c r="G439" s="24">
        <f t="shared" si="500"/>
        <v>48970</v>
      </c>
      <c r="H439" s="29">
        <f>자재견적서!$AR$26</f>
        <v>48970</v>
      </c>
      <c r="I439" s="87">
        <f t="shared" si="501"/>
        <v>48970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473</v>
      </c>
      <c r="C440" s="19"/>
      <c r="D440" s="20"/>
      <c r="E440" s="20"/>
      <c r="F440" s="25"/>
      <c r="G440" s="25">
        <f>SUM(G434:G439)</f>
        <v>3658310.73</v>
      </c>
      <c r="H440" s="30"/>
      <c r="I440" s="88">
        <f>SUM(I434:I439)</f>
        <v>2758052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113" t="s">
        <v>512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466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f>노임!$D$7</f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466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f>노임!$D$8</f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466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462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f>중기기초자료!$D$3</f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473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113" t="s">
        <v>513</v>
      </c>
      <c r="C449" s="104">
        <v>600</v>
      </c>
      <c r="D449" s="102">
        <v>1</v>
      </c>
      <c r="E449" s="103" t="s">
        <v>462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114" t="s">
        <v>514</v>
      </c>
      <c r="D450" s="16">
        <v>5.0999999999999996</v>
      </c>
      <c r="E450" s="17" t="s">
        <v>343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f>자재!$D$9</f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344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f>I450</f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473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113" t="s">
        <v>515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466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f>노임!$D$7</f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466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f>노임!$D$8</f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307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462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f>중기기초자료!$D$3</f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473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113" t="s">
        <v>516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466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f>노임!$D$8</f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466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462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f>중기기초자료!$D$3</f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473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113" t="s">
        <v>517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119</v>
      </c>
      <c r="C468" s="114">
        <v>600</v>
      </c>
      <c r="D468" s="16">
        <v>1</v>
      </c>
      <c r="E468" s="17" t="s">
        <v>458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f>I478</f>
        <v>0</v>
      </c>
      <c r="I468" s="87">
        <f t="shared" ref="I468:I471" si="526">TRUNC(H468*$D468,0)</f>
        <v>0</v>
      </c>
      <c r="J468" s="29">
        <f>K478</f>
        <v>76605</v>
      </c>
      <c r="K468" s="87">
        <f t="shared" ref="K468:K471" si="527">TRUNC(J468*$D468,0)</f>
        <v>76605</v>
      </c>
      <c r="L468" s="29">
        <f>M478</f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120</v>
      </c>
      <c r="C469" s="114">
        <v>600</v>
      </c>
      <c r="D469" s="16">
        <v>1</v>
      </c>
      <c r="E469" s="17" t="s">
        <v>458</v>
      </c>
      <c r="F469" s="24">
        <f t="shared" si="524"/>
        <v>83667</v>
      </c>
      <c r="G469" s="24">
        <f t="shared" si="525"/>
        <v>83667</v>
      </c>
      <c r="H469" s="29">
        <f>I483</f>
        <v>0</v>
      </c>
      <c r="I469" s="87">
        <f t="shared" si="526"/>
        <v>0</v>
      </c>
      <c r="J469" s="29">
        <f>K483</f>
        <v>83667</v>
      </c>
      <c r="K469" s="87">
        <f t="shared" si="527"/>
        <v>83667</v>
      </c>
      <c r="L469" s="29">
        <f>M483</f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114">
        <v>600</v>
      </c>
      <c r="D470" s="16">
        <v>1</v>
      </c>
      <c r="E470" s="17" t="s">
        <v>272</v>
      </c>
      <c r="F470" s="24">
        <f t="shared" si="524"/>
        <v>48970</v>
      </c>
      <c r="G470" s="24">
        <f t="shared" si="525"/>
        <v>48970</v>
      </c>
      <c r="H470" s="29">
        <f>자재견적서!$AR$26</f>
        <v>48970</v>
      </c>
      <c r="I470" s="87">
        <f t="shared" si="526"/>
        <v>48970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121</v>
      </c>
      <c r="C471" s="114">
        <v>600</v>
      </c>
      <c r="D471" s="16">
        <v>1</v>
      </c>
      <c r="E471" s="17" t="s">
        <v>272</v>
      </c>
      <c r="F471" s="24">
        <f t="shared" si="524"/>
        <v>550000</v>
      </c>
      <c r="G471" s="24">
        <f t="shared" si="525"/>
        <v>550000</v>
      </c>
      <c r="H471" s="29">
        <f>자재견적서!$AR$31</f>
        <v>550000</v>
      </c>
      <c r="I471" s="87">
        <f t="shared" si="526"/>
        <v>550000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473</v>
      </c>
      <c r="C472" s="19"/>
      <c r="D472" s="20"/>
      <c r="E472" s="20"/>
      <c r="F472" s="25"/>
      <c r="G472" s="25">
        <f>SUM(G468:G471)</f>
        <v>777248</v>
      </c>
      <c r="H472" s="30"/>
      <c r="I472" s="88">
        <f>SUM(I468:I471)</f>
        <v>598970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113" t="s">
        <v>518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307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f>노임!$D$8</f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466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462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f>중기기초자료!$D$3</f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473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113" t="s">
        <v>519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466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f>노임!$D$8</f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466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473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113" t="s">
        <v>520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122</v>
      </c>
      <c r="C486" s="69"/>
      <c r="D486" s="16">
        <v>1</v>
      </c>
      <c r="E486" s="17" t="s">
        <v>466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f>노임!$D$12</f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473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113" t="s">
        <v>521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522</v>
      </c>
      <c r="C490" s="69"/>
      <c r="D490" s="16">
        <v>1</v>
      </c>
      <c r="E490" s="17" t="s">
        <v>523</v>
      </c>
      <c r="F490" s="24">
        <f t="shared" ref="F490" si="544">H490+J490+L490</f>
        <v>3380000</v>
      </c>
      <c r="G490" s="24">
        <f t="shared" ref="G490" si="545">F490*D490</f>
        <v>3380000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f>경비!$F$12</f>
        <v>3380000</v>
      </c>
      <c r="M490" s="87">
        <f t="shared" ref="M490" si="548">TRUNC(L490*$D490,0)</f>
        <v>3380000</v>
      </c>
      <c r="N490" s="52"/>
    </row>
    <row r="491" spans="1:14" ht="16.5" customHeight="1">
      <c r="A491" s="58"/>
      <c r="B491" s="18" t="s">
        <v>473</v>
      </c>
      <c r="C491" s="19"/>
      <c r="D491" s="20"/>
      <c r="E491" s="20"/>
      <c r="F491" s="25"/>
      <c r="G491" s="25">
        <f>SUM(G490)</f>
        <v>3380000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3380000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113" t="s">
        <v>524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525</v>
      </c>
      <c r="C494" s="69" t="s">
        <v>70</v>
      </c>
      <c r="D494" s="16">
        <v>8</v>
      </c>
      <c r="E494" s="17" t="s">
        <v>526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f>I498</f>
        <v>0</v>
      </c>
      <c r="I494" s="87">
        <f t="shared" ref="I494" si="551">TRUNC(H494*$D494,0)</f>
        <v>0</v>
      </c>
      <c r="J494" s="29">
        <f>K498</f>
        <v>54201</v>
      </c>
      <c r="K494" s="87">
        <f t="shared" ref="K494" si="552">TRUNC(J494*$D494,0)</f>
        <v>433608</v>
      </c>
      <c r="L494" s="29">
        <f>M498</f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473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113" t="s">
        <v>378</v>
      </c>
      <c r="C497" s="104">
        <v>600</v>
      </c>
      <c r="D497" s="102">
        <v>1</v>
      </c>
      <c r="E497" s="103" t="s">
        <v>526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466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473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workbookViewId="0">
      <pane ySplit="2" topLeftCell="A81" activePane="bottomLeft" state="frozen"/>
      <selection activeCell="B3" sqref="B3:H3"/>
      <selection pane="bottomLeft" activeCell="F21" sqref="F21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190</v>
      </c>
    </row>
    <row r="2" spans="1:9" ht="18" customHeight="1">
      <c r="A2" s="47" t="s">
        <v>191</v>
      </c>
      <c r="B2" s="47" t="s">
        <v>192</v>
      </c>
      <c r="C2" s="47" t="s">
        <v>193</v>
      </c>
      <c r="D2" s="47" t="s">
        <v>194</v>
      </c>
      <c r="E2" s="47" t="s">
        <v>195</v>
      </c>
      <c r="F2" s="47" t="s">
        <v>196</v>
      </c>
      <c r="G2" s="47" t="s">
        <v>197</v>
      </c>
      <c r="H2" s="47" t="s">
        <v>198</v>
      </c>
      <c r="I2" s="47" t="s">
        <v>199</v>
      </c>
    </row>
    <row r="3" spans="1:9" ht="18" customHeight="1">
      <c r="A3" s="331" t="s">
        <v>532</v>
      </c>
      <c r="B3" s="332" t="s">
        <v>533</v>
      </c>
      <c r="C3" s="332">
        <v>1</v>
      </c>
      <c r="D3" s="332" t="s">
        <v>534</v>
      </c>
      <c r="E3" s="328"/>
      <c r="F3" s="329">
        <v>0</v>
      </c>
      <c r="G3" s="358">
        <f>중기사용료!$G$12</f>
        <v>41739</v>
      </c>
      <c r="H3" s="328">
        <f t="shared" ref="H3:H44" si="0">E3+F3+G3</f>
        <v>41739</v>
      </c>
      <c r="I3" s="326"/>
    </row>
    <row r="4" spans="1:9" ht="18" customHeight="1">
      <c r="A4" s="331" t="s">
        <v>532</v>
      </c>
      <c r="B4" s="332" t="s">
        <v>535</v>
      </c>
      <c r="C4" s="332">
        <v>1</v>
      </c>
      <c r="D4" s="332" t="s">
        <v>534</v>
      </c>
      <c r="E4" s="328"/>
      <c r="F4" s="329">
        <v>0</v>
      </c>
      <c r="G4" s="358">
        <f>중기사용료!$G$24</f>
        <v>40406</v>
      </c>
      <c r="H4" s="328">
        <f t="shared" si="0"/>
        <v>40406</v>
      </c>
      <c r="I4" s="326"/>
    </row>
    <row r="5" spans="1:9" ht="18" customHeight="1">
      <c r="A5" s="331" t="s">
        <v>532</v>
      </c>
      <c r="B5" s="332" t="s">
        <v>536</v>
      </c>
      <c r="C5" s="332">
        <v>1</v>
      </c>
      <c r="D5" s="332" t="s">
        <v>534</v>
      </c>
      <c r="E5" s="328"/>
      <c r="F5" s="329">
        <v>0</v>
      </c>
      <c r="G5" s="358">
        <f>중기사용료!$G$36</f>
        <v>152731</v>
      </c>
      <c r="H5" s="328">
        <f t="shared" si="0"/>
        <v>152731</v>
      </c>
      <c r="I5" s="326"/>
    </row>
    <row r="6" spans="1:9" ht="18" customHeight="1">
      <c r="A6" s="331" t="s">
        <v>532</v>
      </c>
      <c r="B6" s="332" t="s">
        <v>537</v>
      </c>
      <c r="C6" s="332">
        <v>1</v>
      </c>
      <c r="D6" s="332" t="s">
        <v>534</v>
      </c>
      <c r="E6" s="328"/>
      <c r="F6" s="329">
        <v>0</v>
      </c>
      <c r="G6" s="358">
        <f>중기사용료!$G$48</f>
        <v>111969</v>
      </c>
      <c r="H6" s="328">
        <f t="shared" si="0"/>
        <v>111969</v>
      </c>
      <c r="I6" s="326"/>
    </row>
    <row r="7" spans="1:9" ht="18" customHeight="1">
      <c r="A7" s="331" t="s">
        <v>532</v>
      </c>
      <c r="B7" s="332" t="s">
        <v>538</v>
      </c>
      <c r="C7" s="332">
        <v>1</v>
      </c>
      <c r="D7" s="332" t="s">
        <v>534</v>
      </c>
      <c r="E7" s="328"/>
      <c r="F7" s="329">
        <v>0</v>
      </c>
      <c r="G7" s="358">
        <f>중기사용료!$G$60</f>
        <v>105504</v>
      </c>
      <c r="H7" s="328">
        <f t="shared" si="0"/>
        <v>105504</v>
      </c>
      <c r="I7" s="326"/>
    </row>
    <row r="8" spans="1:9" ht="18" customHeight="1">
      <c r="A8" s="331" t="s">
        <v>532</v>
      </c>
      <c r="B8" s="332" t="s">
        <v>539</v>
      </c>
      <c r="C8" s="332">
        <v>1</v>
      </c>
      <c r="D8" s="332" t="s">
        <v>534</v>
      </c>
      <c r="E8" s="328"/>
      <c r="F8" s="329">
        <v>0</v>
      </c>
      <c r="G8" s="358">
        <f>중기사용료!$G$72</f>
        <v>100084</v>
      </c>
      <c r="H8" s="328">
        <f t="shared" si="0"/>
        <v>100084</v>
      </c>
      <c r="I8" s="326"/>
    </row>
    <row r="9" spans="1:9" ht="18" customHeight="1">
      <c r="A9" s="331" t="s">
        <v>532</v>
      </c>
      <c r="B9" s="332" t="s">
        <v>540</v>
      </c>
      <c r="C9" s="332">
        <v>1</v>
      </c>
      <c r="D9" s="332" t="s">
        <v>534</v>
      </c>
      <c r="E9" s="328"/>
      <c r="F9" s="329">
        <v>0</v>
      </c>
      <c r="G9" s="358">
        <f>중기사용료!$G$84</f>
        <v>84364</v>
      </c>
      <c r="H9" s="328">
        <f t="shared" si="0"/>
        <v>84364</v>
      </c>
      <c r="I9" s="326"/>
    </row>
    <row r="10" spans="1:9" ht="18" customHeight="1">
      <c r="A10" s="331" t="s">
        <v>532</v>
      </c>
      <c r="B10" s="332" t="s">
        <v>541</v>
      </c>
      <c r="C10" s="332">
        <v>1</v>
      </c>
      <c r="D10" s="332" t="s">
        <v>534</v>
      </c>
      <c r="E10" s="328"/>
      <c r="F10" s="329">
        <v>0</v>
      </c>
      <c r="G10" s="358">
        <f>중기사용료!$G$96</f>
        <v>86124</v>
      </c>
      <c r="H10" s="328">
        <f t="shared" si="0"/>
        <v>86124</v>
      </c>
      <c r="I10" s="326"/>
    </row>
    <row r="11" spans="1:9" ht="18" customHeight="1">
      <c r="A11" s="332" t="s">
        <v>532</v>
      </c>
      <c r="B11" s="332" t="s">
        <v>542</v>
      </c>
      <c r="C11" s="332">
        <v>1</v>
      </c>
      <c r="D11" s="332" t="s">
        <v>534</v>
      </c>
      <c r="E11" s="328"/>
      <c r="F11" s="329">
        <v>0</v>
      </c>
      <c r="G11" s="358">
        <f>중기사용료!$G$108</f>
        <v>84660</v>
      </c>
      <c r="H11" s="328">
        <f t="shared" si="0"/>
        <v>84660</v>
      </c>
      <c r="I11" s="326"/>
    </row>
    <row r="12" spans="1:9" ht="18" customHeight="1">
      <c r="A12" s="332" t="s">
        <v>532</v>
      </c>
      <c r="B12" s="332" t="s">
        <v>543</v>
      </c>
      <c r="C12" s="332">
        <v>1</v>
      </c>
      <c r="D12" s="332" t="s">
        <v>534</v>
      </c>
      <c r="E12" s="330"/>
      <c r="F12" s="330"/>
      <c r="G12" s="359">
        <f>중기사용료!$G$119</f>
        <v>83304</v>
      </c>
      <c r="H12" s="328">
        <f t="shared" si="0"/>
        <v>83304</v>
      </c>
      <c r="I12" s="330"/>
    </row>
    <row r="13" spans="1:9" ht="18" customHeight="1">
      <c r="A13" s="332" t="s">
        <v>532</v>
      </c>
      <c r="B13" s="332" t="s">
        <v>544</v>
      </c>
      <c r="C13" s="332">
        <v>1</v>
      </c>
      <c r="D13" s="332" t="s">
        <v>534</v>
      </c>
      <c r="E13" s="330"/>
      <c r="F13" s="330"/>
      <c r="G13" s="359">
        <f>중기사용료!$G$130</f>
        <v>80628</v>
      </c>
      <c r="H13" s="328">
        <f t="shared" si="0"/>
        <v>80628</v>
      </c>
      <c r="I13" s="330"/>
    </row>
    <row r="14" spans="1:9" ht="18" customHeight="1">
      <c r="A14" s="332" t="s">
        <v>532</v>
      </c>
      <c r="B14" s="332" t="s">
        <v>545</v>
      </c>
      <c r="C14" s="332">
        <v>1</v>
      </c>
      <c r="D14" s="332" t="s">
        <v>534</v>
      </c>
      <c r="E14" s="330"/>
      <c r="F14" s="330"/>
      <c r="G14" s="359">
        <v>97785</v>
      </c>
      <c r="H14" s="328">
        <f t="shared" si="0"/>
        <v>97785</v>
      </c>
      <c r="I14" s="330"/>
    </row>
    <row r="15" spans="1:9" ht="18" customHeight="1">
      <c r="A15" s="332" t="s">
        <v>532</v>
      </c>
      <c r="B15" s="332" t="s">
        <v>546</v>
      </c>
      <c r="C15" s="332">
        <v>1</v>
      </c>
      <c r="D15" s="332" t="s">
        <v>534</v>
      </c>
      <c r="E15" s="330"/>
      <c r="F15" s="330"/>
      <c r="G15" s="359">
        <v>94483</v>
      </c>
      <c r="H15" s="328">
        <f t="shared" si="0"/>
        <v>94483</v>
      </c>
      <c r="I15" s="330"/>
    </row>
    <row r="16" spans="1:9" ht="18" customHeight="1">
      <c r="A16" s="332" t="s">
        <v>532</v>
      </c>
      <c r="B16" s="332" t="s">
        <v>547</v>
      </c>
      <c r="C16" s="332">
        <v>1</v>
      </c>
      <c r="D16" s="332" t="s">
        <v>534</v>
      </c>
      <c r="E16" s="330"/>
      <c r="F16" s="330"/>
      <c r="G16" s="359">
        <v>91123</v>
      </c>
      <c r="H16" s="328">
        <f t="shared" si="0"/>
        <v>91123</v>
      </c>
      <c r="I16" s="330"/>
    </row>
    <row r="17" spans="1:9" ht="18" customHeight="1">
      <c r="A17" s="332" t="s">
        <v>532</v>
      </c>
      <c r="B17" s="332" t="s">
        <v>548</v>
      </c>
      <c r="C17" s="332">
        <v>1</v>
      </c>
      <c r="D17" s="332" t="s">
        <v>534</v>
      </c>
      <c r="E17" s="330"/>
      <c r="F17" s="330"/>
      <c r="G17" s="359">
        <v>75054</v>
      </c>
      <c r="H17" s="328">
        <f t="shared" si="0"/>
        <v>75054</v>
      </c>
      <c r="I17" s="330"/>
    </row>
    <row r="18" spans="1:9" ht="18" customHeight="1">
      <c r="A18" s="332" t="s">
        <v>532</v>
      </c>
      <c r="B18" s="332" t="s">
        <v>549</v>
      </c>
      <c r="C18" s="332">
        <v>1</v>
      </c>
      <c r="D18" s="332" t="s">
        <v>534</v>
      </c>
      <c r="E18" s="330"/>
      <c r="F18" s="330"/>
      <c r="G18" s="359">
        <v>71241</v>
      </c>
      <c r="H18" s="328">
        <f t="shared" si="0"/>
        <v>71241</v>
      </c>
      <c r="I18" s="330"/>
    </row>
    <row r="19" spans="1:9" ht="18" customHeight="1">
      <c r="A19" s="332" t="s">
        <v>532</v>
      </c>
      <c r="B19" s="332" t="s">
        <v>550</v>
      </c>
      <c r="C19" s="332">
        <v>1</v>
      </c>
      <c r="D19" s="332" t="s">
        <v>534</v>
      </c>
      <c r="E19" s="330"/>
      <c r="F19" s="330"/>
      <c r="G19" s="359">
        <v>70528</v>
      </c>
      <c r="H19" s="328">
        <f t="shared" si="0"/>
        <v>70528</v>
      </c>
      <c r="I19" s="330"/>
    </row>
    <row r="20" spans="1:9" ht="18" customHeight="1">
      <c r="A20" s="332" t="s">
        <v>532</v>
      </c>
      <c r="B20" s="332" t="s">
        <v>551</v>
      </c>
      <c r="C20" s="332">
        <v>1</v>
      </c>
      <c r="D20" s="332" t="s">
        <v>534</v>
      </c>
      <c r="E20" s="330"/>
      <c r="F20" s="330"/>
      <c r="G20" s="359">
        <v>68191</v>
      </c>
      <c r="H20" s="328">
        <f t="shared" si="0"/>
        <v>68191</v>
      </c>
      <c r="I20" s="330"/>
    </row>
    <row r="21" spans="1:9" ht="18" customHeight="1">
      <c r="A21" s="332" t="s">
        <v>532</v>
      </c>
      <c r="B21" s="332" t="s">
        <v>552</v>
      </c>
      <c r="C21" s="332">
        <v>1</v>
      </c>
      <c r="D21" s="332" t="s">
        <v>534</v>
      </c>
      <c r="E21" s="330"/>
      <c r="F21" s="330"/>
      <c r="G21" s="359">
        <v>278152</v>
      </c>
      <c r="H21" s="328">
        <f t="shared" si="0"/>
        <v>278152</v>
      </c>
      <c r="I21" s="330"/>
    </row>
    <row r="22" spans="1:9" ht="18" customHeight="1">
      <c r="A22" s="332" t="s">
        <v>532</v>
      </c>
      <c r="B22" s="332" t="s">
        <v>553</v>
      </c>
      <c r="C22" s="332">
        <v>1</v>
      </c>
      <c r="D22" s="332" t="s">
        <v>534</v>
      </c>
      <c r="E22" s="330"/>
      <c r="F22" s="330"/>
      <c r="G22" s="359">
        <v>271657</v>
      </c>
      <c r="H22" s="328">
        <f t="shared" si="0"/>
        <v>271657</v>
      </c>
      <c r="I22" s="330"/>
    </row>
    <row r="23" spans="1:9" ht="18" customHeight="1">
      <c r="A23" s="332" t="s">
        <v>532</v>
      </c>
      <c r="B23" s="332" t="s">
        <v>554</v>
      </c>
      <c r="C23" s="332">
        <v>1</v>
      </c>
      <c r="D23" s="332" t="s">
        <v>534</v>
      </c>
      <c r="E23" s="330"/>
      <c r="F23" s="330"/>
      <c r="G23" s="359">
        <v>260489</v>
      </c>
      <c r="H23" s="328">
        <f t="shared" si="0"/>
        <v>260489</v>
      </c>
      <c r="I23" s="330"/>
    </row>
    <row r="24" spans="1:9" ht="18" customHeight="1">
      <c r="A24" s="332" t="s">
        <v>532</v>
      </c>
      <c r="B24" s="332" t="s">
        <v>555</v>
      </c>
      <c r="C24" s="332">
        <v>1</v>
      </c>
      <c r="D24" s="332" t="s">
        <v>534</v>
      </c>
      <c r="E24" s="330"/>
      <c r="F24" s="330"/>
      <c r="G24" s="359">
        <v>336664</v>
      </c>
      <c r="H24" s="328">
        <f t="shared" si="0"/>
        <v>336664</v>
      </c>
      <c r="I24" s="330"/>
    </row>
    <row r="25" spans="1:9" ht="18" customHeight="1">
      <c r="A25" s="332" t="s">
        <v>532</v>
      </c>
      <c r="B25" s="332" t="s">
        <v>556</v>
      </c>
      <c r="C25" s="332">
        <v>1</v>
      </c>
      <c r="D25" s="332" t="s">
        <v>534</v>
      </c>
      <c r="E25" s="330"/>
      <c r="F25" s="330"/>
      <c r="G25" s="359">
        <v>330427</v>
      </c>
      <c r="H25" s="328">
        <f t="shared" si="0"/>
        <v>330427</v>
      </c>
      <c r="I25" s="330"/>
    </row>
    <row r="26" spans="1:9" ht="18" customHeight="1">
      <c r="A26" s="332" t="s">
        <v>532</v>
      </c>
      <c r="B26" s="332" t="s">
        <v>557</v>
      </c>
      <c r="C26" s="332">
        <v>1</v>
      </c>
      <c r="D26" s="332" t="s">
        <v>534</v>
      </c>
      <c r="E26" s="330"/>
      <c r="F26" s="330"/>
      <c r="G26" s="359">
        <v>321981</v>
      </c>
      <c r="H26" s="328">
        <f t="shared" si="0"/>
        <v>321981</v>
      </c>
      <c r="I26" s="330"/>
    </row>
    <row r="27" spans="1:9" ht="18" customHeight="1">
      <c r="A27" s="332" t="s">
        <v>532</v>
      </c>
      <c r="B27" s="332" t="s">
        <v>558</v>
      </c>
      <c r="C27" s="332">
        <v>1</v>
      </c>
      <c r="D27" s="332" t="s">
        <v>534</v>
      </c>
      <c r="E27" s="330"/>
      <c r="F27" s="330"/>
      <c r="G27" s="359">
        <v>315606</v>
      </c>
      <c r="H27" s="328">
        <f t="shared" si="0"/>
        <v>315606</v>
      </c>
      <c r="I27" s="330"/>
    </row>
    <row r="28" spans="1:9" ht="18" customHeight="1">
      <c r="A28" s="332" t="s">
        <v>532</v>
      </c>
      <c r="B28" s="332" t="s">
        <v>559</v>
      </c>
      <c r="C28" s="332">
        <v>1</v>
      </c>
      <c r="D28" s="332" t="s">
        <v>534</v>
      </c>
      <c r="E28" s="330"/>
      <c r="F28" s="330"/>
      <c r="G28" s="359">
        <v>309451</v>
      </c>
      <c r="H28" s="328">
        <f t="shared" si="0"/>
        <v>309451</v>
      </c>
      <c r="I28" s="330"/>
    </row>
    <row r="29" spans="1:9" ht="18" customHeight="1">
      <c r="A29" s="332" t="s">
        <v>560</v>
      </c>
      <c r="B29" s="332" t="s">
        <v>533</v>
      </c>
      <c r="C29" s="332">
        <v>1</v>
      </c>
      <c r="D29" s="332" t="s">
        <v>534</v>
      </c>
      <c r="E29" s="330"/>
      <c r="F29" s="330"/>
      <c r="G29" s="359">
        <v>1521</v>
      </c>
      <c r="H29" s="328">
        <f t="shared" si="0"/>
        <v>1521</v>
      </c>
      <c r="I29" s="330"/>
    </row>
    <row r="30" spans="1:9" ht="18" customHeight="1">
      <c r="A30" s="332" t="s">
        <v>560</v>
      </c>
      <c r="B30" s="332" t="s">
        <v>535</v>
      </c>
      <c r="C30" s="332">
        <v>1</v>
      </c>
      <c r="D30" s="332" t="s">
        <v>534</v>
      </c>
      <c r="E30" s="330"/>
      <c r="F30" s="330"/>
      <c r="G30" s="359">
        <v>3156</v>
      </c>
      <c r="H30" s="328">
        <f t="shared" si="0"/>
        <v>3156</v>
      </c>
      <c r="I30" s="330"/>
    </row>
    <row r="31" spans="1:9" ht="18" customHeight="1">
      <c r="A31" s="332" t="s">
        <v>560</v>
      </c>
      <c r="B31" s="332" t="s">
        <v>536</v>
      </c>
      <c r="C31" s="332">
        <v>1</v>
      </c>
      <c r="D31" s="332" t="s">
        <v>534</v>
      </c>
      <c r="E31" s="330"/>
      <c r="F31" s="330"/>
      <c r="G31" s="359">
        <v>3512</v>
      </c>
      <c r="H31" s="328">
        <f t="shared" si="0"/>
        <v>3512</v>
      </c>
      <c r="I31" s="330"/>
    </row>
    <row r="32" spans="1:9" ht="18" customHeight="1">
      <c r="A32" s="332" t="s">
        <v>560</v>
      </c>
      <c r="B32" s="332" t="s">
        <v>537</v>
      </c>
      <c r="C32" s="332">
        <v>1</v>
      </c>
      <c r="D32" s="332" t="s">
        <v>534</v>
      </c>
      <c r="E32" s="330"/>
      <c r="F32" s="330">
        <v>0</v>
      </c>
      <c r="G32" s="359">
        <v>2659</v>
      </c>
      <c r="H32" s="328">
        <f t="shared" si="0"/>
        <v>2659</v>
      </c>
      <c r="I32" s="330"/>
    </row>
    <row r="33" spans="1:9" ht="18" customHeight="1">
      <c r="A33" s="332" t="s">
        <v>560</v>
      </c>
      <c r="B33" s="332" t="s">
        <v>538</v>
      </c>
      <c r="C33" s="332">
        <v>1</v>
      </c>
      <c r="D33" s="332" t="s">
        <v>534</v>
      </c>
      <c r="E33" s="330"/>
      <c r="F33" s="330">
        <v>0</v>
      </c>
      <c r="G33" s="359">
        <v>3481</v>
      </c>
      <c r="H33" s="328">
        <f t="shared" si="0"/>
        <v>3481</v>
      </c>
      <c r="I33" s="330"/>
    </row>
    <row r="34" spans="1:9" ht="18" customHeight="1">
      <c r="A34" s="332" t="s">
        <v>560</v>
      </c>
      <c r="B34" s="332" t="s">
        <v>539</v>
      </c>
      <c r="C34" s="332">
        <v>1</v>
      </c>
      <c r="D34" s="332" t="s">
        <v>534</v>
      </c>
      <c r="E34" s="330"/>
      <c r="F34" s="330">
        <v>0</v>
      </c>
      <c r="G34" s="359">
        <v>3753</v>
      </c>
      <c r="H34" s="328">
        <f t="shared" si="0"/>
        <v>3753</v>
      </c>
      <c r="I34" s="330"/>
    </row>
    <row r="35" spans="1:9" ht="18" customHeight="1">
      <c r="A35" s="332" t="s">
        <v>560</v>
      </c>
      <c r="B35" s="332" t="s">
        <v>540</v>
      </c>
      <c r="C35" s="332">
        <v>1</v>
      </c>
      <c r="D35" s="332" t="s">
        <v>534</v>
      </c>
      <c r="E35" s="330"/>
      <c r="F35" s="330">
        <v>0</v>
      </c>
      <c r="G35" s="359">
        <v>4429</v>
      </c>
      <c r="H35" s="328">
        <f t="shared" si="0"/>
        <v>4429</v>
      </c>
      <c r="I35" s="330"/>
    </row>
    <row r="36" spans="1:9" ht="18" customHeight="1">
      <c r="A36" s="332" t="s">
        <v>560</v>
      </c>
      <c r="B36" s="332" t="s">
        <v>541</v>
      </c>
      <c r="C36" s="332">
        <v>1</v>
      </c>
      <c r="D36" s="332" t="s">
        <v>534</v>
      </c>
      <c r="E36" s="330"/>
      <c r="F36" s="330">
        <v>0</v>
      </c>
      <c r="G36" s="359">
        <v>2153</v>
      </c>
      <c r="H36" s="328">
        <f t="shared" si="0"/>
        <v>2153</v>
      </c>
      <c r="I36" s="330"/>
    </row>
    <row r="37" spans="1:9" ht="18" customHeight="1">
      <c r="A37" s="332" t="s">
        <v>560</v>
      </c>
      <c r="B37" s="332" t="s">
        <v>542</v>
      </c>
      <c r="C37" s="332">
        <v>1</v>
      </c>
      <c r="D37" s="332" t="s">
        <v>534</v>
      </c>
      <c r="E37" s="330"/>
      <c r="F37" s="330">
        <v>0</v>
      </c>
      <c r="G37" s="359">
        <v>2116</v>
      </c>
      <c r="H37" s="328">
        <f t="shared" si="0"/>
        <v>2116</v>
      </c>
      <c r="I37" s="330"/>
    </row>
    <row r="38" spans="1:9" ht="18" customHeight="1">
      <c r="A38" s="332" t="s">
        <v>560</v>
      </c>
      <c r="B38" s="332" t="s">
        <v>543</v>
      </c>
      <c r="C38" s="332">
        <v>1</v>
      </c>
      <c r="D38" s="332" t="s">
        <v>534</v>
      </c>
      <c r="E38" s="330"/>
      <c r="F38" s="330">
        <v>0</v>
      </c>
      <c r="G38" s="359">
        <v>2082</v>
      </c>
      <c r="H38" s="328">
        <f t="shared" si="0"/>
        <v>2082</v>
      </c>
      <c r="I38" s="330"/>
    </row>
    <row r="39" spans="1:9" ht="18" customHeight="1">
      <c r="A39" s="332" t="s">
        <v>560</v>
      </c>
      <c r="B39" s="332" t="s">
        <v>544</v>
      </c>
      <c r="C39" s="332">
        <v>1</v>
      </c>
      <c r="D39" s="332" t="s">
        <v>534</v>
      </c>
      <c r="E39" s="330"/>
      <c r="F39" s="330">
        <v>0</v>
      </c>
      <c r="G39" s="359">
        <v>2015</v>
      </c>
      <c r="H39" s="328">
        <f t="shared" si="0"/>
        <v>2015</v>
      </c>
      <c r="I39" s="330"/>
    </row>
    <row r="40" spans="1:9" ht="18" customHeight="1">
      <c r="A40" s="332" t="s">
        <v>560</v>
      </c>
      <c r="B40" s="332" t="s">
        <v>545</v>
      </c>
      <c r="C40" s="332">
        <v>1</v>
      </c>
      <c r="D40" s="332" t="s">
        <v>534</v>
      </c>
      <c r="E40" s="330"/>
      <c r="F40" s="330">
        <v>0</v>
      </c>
      <c r="G40" s="359">
        <v>3116</v>
      </c>
      <c r="H40" s="328">
        <f t="shared" si="0"/>
        <v>3116</v>
      </c>
      <c r="I40" s="330"/>
    </row>
    <row r="41" spans="1:9" ht="18" customHeight="1">
      <c r="A41" s="332" t="s">
        <v>560</v>
      </c>
      <c r="B41" s="332" t="s">
        <v>546</v>
      </c>
      <c r="C41" s="332">
        <v>1</v>
      </c>
      <c r="D41" s="332" t="s">
        <v>534</v>
      </c>
      <c r="E41" s="330"/>
      <c r="F41" s="330">
        <v>0</v>
      </c>
      <c r="G41" s="359">
        <v>3011</v>
      </c>
      <c r="H41" s="328">
        <f t="shared" si="0"/>
        <v>3011</v>
      </c>
      <c r="I41" s="330"/>
    </row>
    <row r="42" spans="1:9" ht="18" customHeight="1">
      <c r="A42" s="332" t="s">
        <v>560</v>
      </c>
      <c r="B42" s="332" t="s">
        <v>547</v>
      </c>
      <c r="C42" s="332">
        <v>1</v>
      </c>
      <c r="D42" s="332" t="s">
        <v>534</v>
      </c>
      <c r="E42" s="330"/>
      <c r="F42" s="330">
        <v>0</v>
      </c>
      <c r="G42" s="359">
        <v>2904</v>
      </c>
      <c r="H42" s="328">
        <f t="shared" si="0"/>
        <v>2904</v>
      </c>
      <c r="I42" s="330"/>
    </row>
    <row r="43" spans="1:9" ht="18" customHeight="1">
      <c r="A43" s="332" t="s">
        <v>560</v>
      </c>
      <c r="B43" s="332" t="s">
        <v>548</v>
      </c>
      <c r="C43" s="332">
        <v>1</v>
      </c>
      <c r="D43" s="332" t="s">
        <v>534</v>
      </c>
      <c r="E43" s="330"/>
      <c r="F43" s="330">
        <v>0</v>
      </c>
      <c r="G43" s="359">
        <v>3844</v>
      </c>
      <c r="H43" s="328">
        <f t="shared" si="0"/>
        <v>3844</v>
      </c>
      <c r="I43" s="330"/>
    </row>
    <row r="44" spans="1:9" ht="18" customHeight="1">
      <c r="A44" s="332" t="s">
        <v>560</v>
      </c>
      <c r="B44" s="332" t="s">
        <v>549</v>
      </c>
      <c r="C44" s="332">
        <v>1</v>
      </c>
      <c r="D44" s="332" t="s">
        <v>534</v>
      </c>
      <c r="E44" s="330"/>
      <c r="F44" s="330">
        <v>0</v>
      </c>
      <c r="G44" s="359">
        <v>3648</v>
      </c>
      <c r="H44" s="328">
        <f t="shared" si="0"/>
        <v>3648</v>
      </c>
      <c r="I44" s="330"/>
    </row>
    <row r="45" spans="1:9" ht="18" customHeight="1">
      <c r="A45" s="332" t="s">
        <v>560</v>
      </c>
      <c r="B45" s="332" t="s">
        <v>550</v>
      </c>
      <c r="C45" s="332">
        <v>1</v>
      </c>
      <c r="D45" s="332" t="s">
        <v>534</v>
      </c>
      <c r="E45" s="330"/>
      <c r="F45" s="330">
        <v>0</v>
      </c>
      <c r="G45" s="359">
        <v>3612</v>
      </c>
      <c r="H45" s="328">
        <f t="shared" ref="H45:H80" si="1">E45+F45+G45</f>
        <v>3612</v>
      </c>
      <c r="I45" s="330"/>
    </row>
    <row r="46" spans="1:9" ht="18" customHeight="1">
      <c r="A46" s="332" t="s">
        <v>560</v>
      </c>
      <c r="B46" s="332" t="s">
        <v>551</v>
      </c>
      <c r="C46" s="332">
        <v>1</v>
      </c>
      <c r="D46" s="332" t="s">
        <v>534</v>
      </c>
      <c r="E46" s="330"/>
      <c r="F46" s="330">
        <v>0</v>
      </c>
      <c r="G46" s="359">
        <v>3492</v>
      </c>
      <c r="H46" s="328">
        <f t="shared" si="1"/>
        <v>3492</v>
      </c>
      <c r="I46" s="330"/>
    </row>
    <row r="47" spans="1:9" ht="18" customHeight="1">
      <c r="A47" s="332" t="s">
        <v>560</v>
      </c>
      <c r="B47" s="332" t="s">
        <v>552</v>
      </c>
      <c r="C47" s="332">
        <v>1</v>
      </c>
      <c r="D47" s="332" t="s">
        <v>534</v>
      </c>
      <c r="E47" s="330"/>
      <c r="F47" s="330">
        <v>0</v>
      </c>
      <c r="G47" s="359">
        <v>16282</v>
      </c>
      <c r="H47" s="328">
        <f t="shared" si="1"/>
        <v>16282</v>
      </c>
      <c r="I47" s="330"/>
    </row>
    <row r="48" spans="1:9" ht="18" customHeight="1">
      <c r="A48" s="332" t="s">
        <v>560</v>
      </c>
      <c r="B48" s="332" t="s">
        <v>553</v>
      </c>
      <c r="C48" s="332">
        <v>1</v>
      </c>
      <c r="D48" s="332" t="s">
        <v>534</v>
      </c>
      <c r="E48" s="330"/>
      <c r="F48" s="330">
        <v>0</v>
      </c>
      <c r="G48" s="359">
        <v>15901</v>
      </c>
      <c r="H48" s="328">
        <f t="shared" si="1"/>
        <v>15901</v>
      </c>
      <c r="I48" s="330"/>
    </row>
    <row r="49" spans="1:9" ht="18" customHeight="1">
      <c r="A49" s="332" t="s">
        <v>560</v>
      </c>
      <c r="B49" s="332" t="s">
        <v>554</v>
      </c>
      <c r="C49" s="332">
        <v>1</v>
      </c>
      <c r="D49" s="332" t="s">
        <v>534</v>
      </c>
      <c r="E49" s="330"/>
      <c r="F49" s="330">
        <v>0</v>
      </c>
      <c r="G49" s="359">
        <v>15248</v>
      </c>
      <c r="H49" s="328">
        <f t="shared" si="1"/>
        <v>15248</v>
      </c>
      <c r="I49" s="330"/>
    </row>
    <row r="50" spans="1:9" ht="18" customHeight="1">
      <c r="A50" s="332" t="s">
        <v>560</v>
      </c>
      <c r="B50" s="332" t="s">
        <v>555</v>
      </c>
      <c r="C50" s="332">
        <v>1</v>
      </c>
      <c r="D50" s="332" t="s">
        <v>534</v>
      </c>
      <c r="E50" s="330"/>
      <c r="F50" s="330">
        <v>0</v>
      </c>
      <c r="G50" s="359">
        <v>29889</v>
      </c>
      <c r="H50" s="328">
        <f t="shared" si="1"/>
        <v>29889</v>
      </c>
      <c r="I50" s="330"/>
    </row>
    <row r="51" spans="1:9" ht="18" customHeight="1">
      <c r="A51" s="332" t="s">
        <v>560</v>
      </c>
      <c r="B51" s="332" t="s">
        <v>556</v>
      </c>
      <c r="C51" s="332">
        <v>1</v>
      </c>
      <c r="D51" s="332" t="s">
        <v>534</v>
      </c>
      <c r="E51" s="330"/>
      <c r="F51" s="330">
        <v>0</v>
      </c>
      <c r="G51" s="359">
        <v>29336</v>
      </c>
      <c r="H51" s="328">
        <f t="shared" si="1"/>
        <v>29336</v>
      </c>
      <c r="I51" s="330"/>
    </row>
    <row r="52" spans="1:9" ht="18" customHeight="1">
      <c r="A52" s="332" t="s">
        <v>560</v>
      </c>
      <c r="B52" s="332" t="s">
        <v>557</v>
      </c>
      <c r="C52" s="332">
        <v>1</v>
      </c>
      <c r="D52" s="332" t="s">
        <v>534</v>
      </c>
      <c r="E52" s="330"/>
      <c r="F52" s="330">
        <v>0</v>
      </c>
      <c r="G52" s="359">
        <v>28586</v>
      </c>
      <c r="H52" s="328">
        <f t="shared" si="1"/>
        <v>28586</v>
      </c>
      <c r="I52" s="330"/>
    </row>
    <row r="53" spans="1:9" ht="18" customHeight="1">
      <c r="A53" s="332" t="s">
        <v>560</v>
      </c>
      <c r="B53" s="332" t="s">
        <v>558</v>
      </c>
      <c r="C53" s="332">
        <v>1</v>
      </c>
      <c r="D53" s="332" t="s">
        <v>534</v>
      </c>
      <c r="E53" s="330"/>
      <c r="F53" s="330">
        <v>0</v>
      </c>
      <c r="G53" s="359">
        <v>28020</v>
      </c>
      <c r="H53" s="328">
        <f t="shared" si="1"/>
        <v>28020</v>
      </c>
      <c r="I53" s="330"/>
    </row>
    <row r="54" spans="1:9" ht="18" customHeight="1">
      <c r="A54" s="332" t="s">
        <v>560</v>
      </c>
      <c r="B54" s="332" t="s">
        <v>559</v>
      </c>
      <c r="C54" s="332">
        <v>1</v>
      </c>
      <c r="D54" s="332" t="s">
        <v>534</v>
      </c>
      <c r="E54" s="330"/>
      <c r="F54" s="330">
        <v>0</v>
      </c>
      <c r="G54" s="359">
        <v>27473</v>
      </c>
      <c r="H54" s="328">
        <f t="shared" si="1"/>
        <v>27473</v>
      </c>
      <c r="I54" s="330"/>
    </row>
    <row r="55" spans="1:9" ht="18" customHeight="1">
      <c r="A55" s="332" t="s">
        <v>213</v>
      </c>
      <c r="B55" s="332" t="s">
        <v>561</v>
      </c>
      <c r="C55" s="332">
        <v>1</v>
      </c>
      <c r="D55" s="332" t="s">
        <v>534</v>
      </c>
      <c r="E55" s="330"/>
      <c r="F55" s="330">
        <v>0</v>
      </c>
      <c r="G55" s="359">
        <v>86993</v>
      </c>
      <c r="H55" s="328">
        <f t="shared" si="1"/>
        <v>86993</v>
      </c>
      <c r="I55" s="330"/>
    </row>
    <row r="56" spans="1:9" ht="18" customHeight="1">
      <c r="A56" s="332" t="s">
        <v>213</v>
      </c>
      <c r="B56" s="332" t="s">
        <v>562</v>
      </c>
      <c r="C56" s="332">
        <v>1</v>
      </c>
      <c r="D56" s="332" t="s">
        <v>534</v>
      </c>
      <c r="E56" s="330"/>
      <c r="F56" s="330">
        <v>0</v>
      </c>
      <c r="G56" s="359">
        <v>103471</v>
      </c>
      <c r="H56" s="328">
        <f t="shared" si="1"/>
        <v>103471</v>
      </c>
      <c r="I56" s="330"/>
    </row>
    <row r="57" spans="1:9" ht="18" customHeight="1">
      <c r="A57" s="332" t="s">
        <v>213</v>
      </c>
      <c r="B57" s="332" t="s">
        <v>563</v>
      </c>
      <c r="C57" s="332">
        <v>1</v>
      </c>
      <c r="D57" s="332" t="s">
        <v>534</v>
      </c>
      <c r="E57" s="330"/>
      <c r="F57" s="330">
        <v>0</v>
      </c>
      <c r="G57" s="359">
        <v>95457</v>
      </c>
      <c r="H57" s="328">
        <f t="shared" si="1"/>
        <v>95457</v>
      </c>
      <c r="I57" s="330"/>
    </row>
    <row r="58" spans="1:9" ht="18" customHeight="1">
      <c r="A58" s="332" t="s">
        <v>213</v>
      </c>
      <c r="B58" s="332" t="s">
        <v>564</v>
      </c>
      <c r="C58" s="332">
        <v>1</v>
      </c>
      <c r="D58" s="332" t="s">
        <v>534</v>
      </c>
      <c r="E58" s="330"/>
      <c r="F58" s="330">
        <v>0</v>
      </c>
      <c r="G58" s="359">
        <v>79311</v>
      </c>
      <c r="H58" s="328">
        <f t="shared" si="1"/>
        <v>79311</v>
      </c>
      <c r="I58" s="330"/>
    </row>
    <row r="59" spans="1:9" ht="18" customHeight="1">
      <c r="A59" s="332" t="s">
        <v>213</v>
      </c>
      <c r="B59" s="332" t="s">
        <v>565</v>
      </c>
      <c r="C59" s="332">
        <v>1</v>
      </c>
      <c r="D59" s="332" t="s">
        <v>534</v>
      </c>
      <c r="E59" s="330"/>
      <c r="F59" s="330">
        <v>0</v>
      </c>
      <c r="G59" s="359">
        <v>92316</v>
      </c>
      <c r="H59" s="328">
        <f t="shared" si="1"/>
        <v>92316</v>
      </c>
      <c r="I59" s="330"/>
    </row>
    <row r="60" spans="1:9" ht="18" customHeight="1">
      <c r="A60" s="332" t="s">
        <v>213</v>
      </c>
      <c r="B60" s="332" t="s">
        <v>566</v>
      </c>
      <c r="C60" s="332">
        <v>1</v>
      </c>
      <c r="D60" s="332" t="s">
        <v>534</v>
      </c>
      <c r="E60" s="330"/>
      <c r="F60" s="330">
        <v>0</v>
      </c>
      <c r="G60" s="359">
        <v>95080</v>
      </c>
      <c r="H60" s="328">
        <f t="shared" si="1"/>
        <v>95080</v>
      </c>
      <c r="I60" s="330"/>
    </row>
    <row r="61" spans="1:9" ht="18" customHeight="1">
      <c r="A61" s="332" t="s">
        <v>213</v>
      </c>
      <c r="B61" s="332" t="s">
        <v>567</v>
      </c>
      <c r="C61" s="332">
        <v>1</v>
      </c>
      <c r="D61" s="332" t="s">
        <v>534</v>
      </c>
      <c r="E61" s="330"/>
      <c r="F61" s="330">
        <v>0</v>
      </c>
      <c r="G61" s="359">
        <v>88758</v>
      </c>
      <c r="H61" s="328">
        <f t="shared" si="1"/>
        <v>88758</v>
      </c>
      <c r="I61" s="330"/>
    </row>
    <row r="62" spans="1:9" ht="18" customHeight="1">
      <c r="A62" s="332" t="s">
        <v>213</v>
      </c>
      <c r="B62" s="332" t="s">
        <v>568</v>
      </c>
      <c r="C62" s="332">
        <v>1</v>
      </c>
      <c r="D62" s="332" t="s">
        <v>534</v>
      </c>
      <c r="E62" s="330"/>
      <c r="F62" s="330">
        <v>0</v>
      </c>
      <c r="G62" s="359">
        <v>43779</v>
      </c>
      <c r="H62" s="328">
        <f t="shared" si="1"/>
        <v>43779</v>
      </c>
      <c r="I62" s="330"/>
    </row>
    <row r="63" spans="1:9" ht="18" customHeight="1">
      <c r="A63" s="332" t="s">
        <v>213</v>
      </c>
      <c r="B63" s="332" t="s">
        <v>569</v>
      </c>
      <c r="C63" s="332">
        <v>1</v>
      </c>
      <c r="D63" s="332" t="s">
        <v>534</v>
      </c>
      <c r="E63" s="330"/>
      <c r="F63" s="330">
        <v>0</v>
      </c>
      <c r="G63" s="359">
        <v>44799</v>
      </c>
      <c r="H63" s="328">
        <f t="shared" si="1"/>
        <v>44799</v>
      </c>
      <c r="I63" s="330"/>
    </row>
    <row r="64" spans="1:9" ht="18" customHeight="1">
      <c r="A64" s="332" t="s">
        <v>213</v>
      </c>
      <c r="B64" s="332" t="s">
        <v>570</v>
      </c>
      <c r="C64" s="332">
        <v>1</v>
      </c>
      <c r="D64" s="332" t="s">
        <v>534</v>
      </c>
      <c r="E64" s="330"/>
      <c r="F64" s="330">
        <v>0</v>
      </c>
      <c r="G64" s="359">
        <v>46858</v>
      </c>
      <c r="H64" s="328">
        <f t="shared" si="1"/>
        <v>46858</v>
      </c>
      <c r="I64" s="330"/>
    </row>
    <row r="65" spans="1:9" ht="18" customHeight="1">
      <c r="A65" s="332" t="s">
        <v>213</v>
      </c>
      <c r="B65" s="332" t="s">
        <v>571</v>
      </c>
      <c r="C65" s="332">
        <v>1</v>
      </c>
      <c r="D65" s="332" t="s">
        <v>534</v>
      </c>
      <c r="E65" s="330"/>
      <c r="F65" s="330">
        <v>0</v>
      </c>
      <c r="G65" s="359">
        <v>50056</v>
      </c>
      <c r="H65" s="328">
        <f t="shared" si="1"/>
        <v>50056</v>
      </c>
      <c r="I65" s="330"/>
    </row>
    <row r="66" spans="1:9" ht="18" customHeight="1">
      <c r="A66" s="332" t="s">
        <v>213</v>
      </c>
      <c r="B66" s="332" t="s">
        <v>572</v>
      </c>
      <c r="C66" s="332">
        <v>1</v>
      </c>
      <c r="D66" s="332" t="s">
        <v>534</v>
      </c>
      <c r="E66" s="330"/>
      <c r="F66" s="330">
        <v>0</v>
      </c>
      <c r="G66" s="359">
        <v>44563</v>
      </c>
      <c r="H66" s="328">
        <f t="shared" si="1"/>
        <v>44563</v>
      </c>
      <c r="I66" s="330"/>
    </row>
    <row r="67" spans="1:9" ht="18" customHeight="1">
      <c r="A67" s="332" t="s">
        <v>213</v>
      </c>
      <c r="B67" s="332" t="s">
        <v>573</v>
      </c>
      <c r="C67" s="332">
        <v>1</v>
      </c>
      <c r="D67" s="332" t="s">
        <v>534</v>
      </c>
      <c r="E67" s="330"/>
      <c r="F67" s="330">
        <v>0</v>
      </c>
      <c r="G67" s="359">
        <v>47438</v>
      </c>
      <c r="H67" s="328">
        <f t="shared" si="1"/>
        <v>47438</v>
      </c>
      <c r="I67" s="330"/>
    </row>
    <row r="68" spans="1:9" ht="18" customHeight="1">
      <c r="A68" s="332" t="s">
        <v>213</v>
      </c>
      <c r="B68" s="332" t="s">
        <v>574</v>
      </c>
      <c r="C68" s="332">
        <v>1</v>
      </c>
      <c r="D68" s="332" t="s">
        <v>534</v>
      </c>
      <c r="E68" s="330"/>
      <c r="F68" s="330">
        <v>0</v>
      </c>
      <c r="G68" s="359">
        <v>49548</v>
      </c>
      <c r="H68" s="328">
        <f t="shared" si="1"/>
        <v>49548</v>
      </c>
      <c r="I68" s="330"/>
    </row>
    <row r="69" spans="1:9" ht="18" customHeight="1">
      <c r="A69" s="332" t="s">
        <v>213</v>
      </c>
      <c r="B69" s="332" t="s">
        <v>575</v>
      </c>
      <c r="C69" s="332">
        <v>1</v>
      </c>
      <c r="D69" s="332" t="s">
        <v>534</v>
      </c>
      <c r="E69" s="330"/>
      <c r="F69" s="330">
        <v>0</v>
      </c>
      <c r="G69" s="359">
        <v>35513</v>
      </c>
      <c r="H69" s="328">
        <f t="shared" si="1"/>
        <v>35513</v>
      </c>
      <c r="I69" s="330"/>
    </row>
    <row r="70" spans="1:9" ht="18" customHeight="1">
      <c r="A70" s="332" t="s">
        <v>213</v>
      </c>
      <c r="B70" s="332" t="s">
        <v>576</v>
      </c>
      <c r="C70" s="332">
        <v>1</v>
      </c>
      <c r="D70" s="332" t="s">
        <v>534</v>
      </c>
      <c r="E70" s="330"/>
      <c r="F70" s="330">
        <v>0</v>
      </c>
      <c r="G70" s="359">
        <v>35128</v>
      </c>
      <c r="H70" s="328">
        <f t="shared" si="1"/>
        <v>35128</v>
      </c>
      <c r="I70" s="330"/>
    </row>
    <row r="71" spans="1:9" ht="18" customHeight="1">
      <c r="A71" s="332" t="s">
        <v>213</v>
      </c>
      <c r="B71" s="332" t="s">
        <v>577</v>
      </c>
      <c r="C71" s="332">
        <v>1</v>
      </c>
      <c r="D71" s="332" t="s">
        <v>534</v>
      </c>
      <c r="E71" s="330"/>
      <c r="F71" s="330">
        <v>0</v>
      </c>
      <c r="G71" s="359">
        <v>38131</v>
      </c>
      <c r="H71" s="328">
        <f t="shared" si="1"/>
        <v>38131</v>
      </c>
      <c r="I71" s="330"/>
    </row>
    <row r="72" spans="1:9" ht="18" customHeight="1">
      <c r="A72" s="332" t="s">
        <v>213</v>
      </c>
      <c r="B72" s="332" t="s">
        <v>578</v>
      </c>
      <c r="C72" s="332">
        <v>1</v>
      </c>
      <c r="D72" s="332" t="s">
        <v>534</v>
      </c>
      <c r="E72" s="330"/>
      <c r="F72" s="330">
        <v>0</v>
      </c>
      <c r="G72" s="359">
        <v>40194</v>
      </c>
      <c r="H72" s="328">
        <f t="shared" si="1"/>
        <v>40194</v>
      </c>
      <c r="I72" s="330"/>
    </row>
    <row r="73" spans="1:9" ht="18" customHeight="1">
      <c r="A73" s="332" t="s">
        <v>213</v>
      </c>
      <c r="B73" s="332" t="s">
        <v>579</v>
      </c>
      <c r="C73" s="332">
        <v>1</v>
      </c>
      <c r="D73" s="332" t="s">
        <v>534</v>
      </c>
      <c r="E73" s="330"/>
      <c r="F73" s="330">
        <v>0</v>
      </c>
      <c r="G73" s="359">
        <v>243100</v>
      </c>
      <c r="H73" s="328">
        <f t="shared" si="1"/>
        <v>243100</v>
      </c>
      <c r="I73" s="330"/>
    </row>
    <row r="74" spans="1:9" ht="18" customHeight="1">
      <c r="A74" s="332" t="s">
        <v>213</v>
      </c>
      <c r="B74" s="332" t="s">
        <v>381</v>
      </c>
      <c r="C74" s="332">
        <v>1</v>
      </c>
      <c r="D74" s="332" t="s">
        <v>534</v>
      </c>
      <c r="E74" s="330"/>
      <c r="F74" s="330">
        <v>0</v>
      </c>
      <c r="G74" s="359">
        <v>327535</v>
      </c>
      <c r="H74" s="328">
        <f t="shared" si="1"/>
        <v>327535</v>
      </c>
      <c r="I74" s="330"/>
    </row>
    <row r="75" spans="1:9" ht="18" customHeight="1">
      <c r="A75" s="332" t="s">
        <v>213</v>
      </c>
      <c r="B75" s="332" t="s">
        <v>580</v>
      </c>
      <c r="C75" s="332">
        <v>1</v>
      </c>
      <c r="D75" s="332" t="s">
        <v>534</v>
      </c>
      <c r="E75" s="330"/>
      <c r="F75" s="330">
        <v>0</v>
      </c>
      <c r="G75" s="359">
        <v>352613</v>
      </c>
      <c r="H75" s="328">
        <f t="shared" si="1"/>
        <v>352613</v>
      </c>
      <c r="I75" s="330"/>
    </row>
    <row r="76" spans="1:9" ht="18" customHeight="1">
      <c r="A76" s="332" t="s">
        <v>213</v>
      </c>
      <c r="B76" s="332" t="s">
        <v>581</v>
      </c>
      <c r="C76" s="332">
        <v>1</v>
      </c>
      <c r="D76" s="332" t="s">
        <v>534</v>
      </c>
      <c r="E76" s="330"/>
      <c r="F76" s="330">
        <v>0</v>
      </c>
      <c r="G76" s="359">
        <v>475722</v>
      </c>
      <c r="H76" s="328">
        <f t="shared" si="1"/>
        <v>475722</v>
      </c>
      <c r="I76" s="330"/>
    </row>
    <row r="77" spans="1:9" ht="18" customHeight="1">
      <c r="A77" s="332" t="s">
        <v>213</v>
      </c>
      <c r="B77" s="332" t="s">
        <v>582</v>
      </c>
      <c r="C77" s="332">
        <v>1</v>
      </c>
      <c r="D77" s="332" t="s">
        <v>534</v>
      </c>
      <c r="E77" s="330"/>
      <c r="F77" s="330">
        <v>0</v>
      </c>
      <c r="G77" s="359">
        <v>557895</v>
      </c>
      <c r="H77" s="328">
        <f t="shared" si="1"/>
        <v>557895</v>
      </c>
      <c r="I77" s="330"/>
    </row>
    <row r="78" spans="1:9" ht="18" customHeight="1">
      <c r="A78" s="332" t="s">
        <v>213</v>
      </c>
      <c r="B78" s="332" t="s">
        <v>583</v>
      </c>
      <c r="C78" s="332">
        <v>1</v>
      </c>
      <c r="D78" s="332" t="s">
        <v>534</v>
      </c>
      <c r="E78" s="330"/>
      <c r="F78" s="330">
        <v>0</v>
      </c>
      <c r="G78" s="359">
        <v>569300</v>
      </c>
      <c r="H78" s="328">
        <f t="shared" si="1"/>
        <v>569300</v>
      </c>
      <c r="I78" s="330"/>
    </row>
    <row r="79" spans="1:9" ht="18" customHeight="1">
      <c r="A79" s="332" t="s">
        <v>213</v>
      </c>
      <c r="B79" s="332" t="s">
        <v>584</v>
      </c>
      <c r="C79" s="332">
        <v>1</v>
      </c>
      <c r="D79" s="332" t="s">
        <v>534</v>
      </c>
      <c r="E79" s="330"/>
      <c r="F79" s="330">
        <v>0</v>
      </c>
      <c r="G79" s="359">
        <v>616346</v>
      </c>
      <c r="H79" s="328">
        <f t="shared" si="1"/>
        <v>616346</v>
      </c>
      <c r="I79" s="330"/>
    </row>
    <row r="80" spans="1:9" ht="18" customHeight="1">
      <c r="A80" s="332" t="s">
        <v>213</v>
      </c>
      <c r="B80" s="332" t="s">
        <v>585</v>
      </c>
      <c r="C80" s="332">
        <v>1</v>
      </c>
      <c r="D80" s="332" t="s">
        <v>534</v>
      </c>
      <c r="E80" s="330"/>
      <c r="F80" s="330">
        <v>0</v>
      </c>
      <c r="G80" s="359">
        <v>639084</v>
      </c>
      <c r="H80" s="328">
        <f t="shared" si="1"/>
        <v>639084</v>
      </c>
      <c r="I80" s="330"/>
    </row>
    <row r="81" spans="1:9" ht="18" customHeight="1">
      <c r="A81" s="332" t="s">
        <v>214</v>
      </c>
      <c r="B81" s="332" t="s">
        <v>561</v>
      </c>
      <c r="C81" s="332">
        <v>1</v>
      </c>
      <c r="D81" s="332" t="s">
        <v>534</v>
      </c>
      <c r="E81" s="330"/>
      <c r="F81" s="330">
        <v>0</v>
      </c>
      <c r="G81" s="359">
        <v>13768</v>
      </c>
      <c r="H81" s="328">
        <f t="shared" ref="H81:H118" si="2">E81+F81+G81</f>
        <v>13768</v>
      </c>
      <c r="I81" s="330"/>
    </row>
    <row r="82" spans="1:9" ht="18" customHeight="1">
      <c r="A82" s="332" t="s">
        <v>214</v>
      </c>
      <c r="B82" s="332" t="s">
        <v>562</v>
      </c>
      <c r="C82" s="332">
        <v>1</v>
      </c>
      <c r="D82" s="332" t="s">
        <v>534</v>
      </c>
      <c r="E82" s="330"/>
      <c r="F82" s="330">
        <v>0</v>
      </c>
      <c r="G82" s="359">
        <v>14030</v>
      </c>
      <c r="H82" s="328">
        <f t="shared" si="2"/>
        <v>14030</v>
      </c>
      <c r="I82" s="330"/>
    </row>
    <row r="83" spans="1:9" ht="18" customHeight="1">
      <c r="A83" s="332" t="s">
        <v>214</v>
      </c>
      <c r="B83" s="332" t="s">
        <v>563</v>
      </c>
      <c r="C83" s="332">
        <v>1</v>
      </c>
      <c r="D83" s="332" t="s">
        <v>534</v>
      </c>
      <c r="E83" s="330"/>
      <c r="F83" s="330">
        <v>0</v>
      </c>
      <c r="G83" s="359">
        <v>14318</v>
      </c>
      <c r="H83" s="328">
        <f t="shared" si="2"/>
        <v>14318</v>
      </c>
      <c r="I83" s="330"/>
    </row>
    <row r="84" spans="1:9" ht="18" customHeight="1">
      <c r="A84" s="332" t="s">
        <v>214</v>
      </c>
      <c r="B84" s="332" t="s">
        <v>564</v>
      </c>
      <c r="C84" s="332">
        <v>1</v>
      </c>
      <c r="D84" s="332" t="s">
        <v>534</v>
      </c>
      <c r="E84" s="330"/>
      <c r="F84" s="330">
        <v>0</v>
      </c>
      <c r="G84" s="359">
        <v>11663</v>
      </c>
      <c r="H84" s="328">
        <f t="shared" si="2"/>
        <v>11663</v>
      </c>
      <c r="I84" s="330"/>
    </row>
    <row r="85" spans="1:9" ht="18" customHeight="1">
      <c r="A85" s="332" t="s">
        <v>214</v>
      </c>
      <c r="B85" s="332" t="s">
        <v>565</v>
      </c>
      <c r="C85" s="332">
        <v>1</v>
      </c>
      <c r="D85" s="332" t="s">
        <v>534</v>
      </c>
      <c r="E85" s="330"/>
      <c r="F85" s="330">
        <v>0</v>
      </c>
      <c r="G85" s="359">
        <v>12308</v>
      </c>
      <c r="H85" s="328">
        <f t="shared" si="2"/>
        <v>12308</v>
      </c>
      <c r="I85" s="330"/>
    </row>
    <row r="86" spans="1:9" ht="18" customHeight="1">
      <c r="A86" s="332" t="s">
        <v>214</v>
      </c>
      <c r="B86" s="332" t="s">
        <v>566</v>
      </c>
      <c r="C86" s="332">
        <v>1</v>
      </c>
      <c r="D86" s="332" t="s">
        <v>534</v>
      </c>
      <c r="E86" s="330"/>
      <c r="F86" s="330">
        <v>0</v>
      </c>
      <c r="G86" s="359">
        <v>13136</v>
      </c>
      <c r="H86" s="328">
        <f t="shared" si="2"/>
        <v>13136</v>
      </c>
      <c r="I86" s="330"/>
    </row>
    <row r="87" spans="1:9" ht="18" customHeight="1">
      <c r="A87" s="332" t="s">
        <v>214</v>
      </c>
      <c r="B87" s="332" t="s">
        <v>567</v>
      </c>
      <c r="C87" s="332">
        <v>1</v>
      </c>
      <c r="D87" s="332" t="s">
        <v>534</v>
      </c>
      <c r="E87" s="330"/>
      <c r="F87" s="330">
        <v>0</v>
      </c>
      <c r="G87" s="359">
        <v>12127</v>
      </c>
      <c r="H87" s="328">
        <f t="shared" si="2"/>
        <v>12127</v>
      </c>
      <c r="I87" s="330"/>
    </row>
    <row r="88" spans="1:9" ht="18" customHeight="1">
      <c r="A88" s="332" t="s">
        <v>214</v>
      </c>
      <c r="B88" s="332" t="s">
        <v>568</v>
      </c>
      <c r="C88" s="332">
        <v>1</v>
      </c>
      <c r="D88" s="332" t="s">
        <v>534</v>
      </c>
      <c r="E88" s="330"/>
      <c r="F88" s="330">
        <v>0</v>
      </c>
      <c r="G88" s="359">
        <v>5885</v>
      </c>
      <c r="H88" s="328">
        <f t="shared" si="2"/>
        <v>5885</v>
      </c>
      <c r="I88" s="330"/>
    </row>
    <row r="89" spans="1:9" ht="18" customHeight="1">
      <c r="A89" s="332" t="s">
        <v>214</v>
      </c>
      <c r="B89" s="332" t="s">
        <v>569</v>
      </c>
      <c r="C89" s="332">
        <v>1</v>
      </c>
      <c r="D89" s="332" t="s">
        <v>534</v>
      </c>
      <c r="E89" s="330"/>
      <c r="F89" s="330">
        <v>0</v>
      </c>
      <c r="G89" s="359">
        <v>5785</v>
      </c>
      <c r="H89" s="328">
        <f t="shared" si="2"/>
        <v>5785</v>
      </c>
      <c r="I89" s="330"/>
    </row>
    <row r="90" spans="1:9" ht="18" customHeight="1">
      <c r="A90" s="332" t="s">
        <v>214</v>
      </c>
      <c r="B90" s="332" t="s">
        <v>570</v>
      </c>
      <c r="C90" s="332">
        <v>1</v>
      </c>
      <c r="D90" s="332" t="s">
        <v>534</v>
      </c>
      <c r="E90" s="330"/>
      <c r="F90" s="330">
        <v>0</v>
      </c>
      <c r="G90" s="359">
        <v>5692</v>
      </c>
      <c r="H90" s="328">
        <f t="shared" si="2"/>
        <v>5692</v>
      </c>
      <c r="I90" s="330"/>
    </row>
    <row r="91" spans="1:9" ht="18" customHeight="1">
      <c r="A91" s="332" t="s">
        <v>214</v>
      </c>
      <c r="B91" s="332" t="s">
        <v>571</v>
      </c>
      <c r="C91" s="332">
        <v>1</v>
      </c>
      <c r="D91" s="332" t="s">
        <v>534</v>
      </c>
      <c r="E91" s="330"/>
      <c r="F91" s="330">
        <v>0</v>
      </c>
      <c r="G91" s="359">
        <v>5509</v>
      </c>
      <c r="H91" s="328">
        <f t="shared" si="2"/>
        <v>5509</v>
      </c>
      <c r="I91" s="330"/>
    </row>
    <row r="92" spans="1:9" ht="18" customHeight="1">
      <c r="A92" s="332" t="s">
        <v>214</v>
      </c>
      <c r="B92" s="332" t="s">
        <v>572</v>
      </c>
      <c r="C92" s="332">
        <v>1</v>
      </c>
      <c r="D92" s="332" t="s">
        <v>534</v>
      </c>
      <c r="E92" s="330"/>
      <c r="F92" s="330">
        <v>0</v>
      </c>
      <c r="G92" s="359">
        <v>6111</v>
      </c>
      <c r="H92" s="328">
        <f t="shared" si="2"/>
        <v>6111</v>
      </c>
      <c r="I92" s="330"/>
    </row>
    <row r="93" spans="1:9" ht="18" customHeight="1">
      <c r="A93" s="332" t="s">
        <v>214</v>
      </c>
      <c r="B93" s="332" t="s">
        <v>573</v>
      </c>
      <c r="C93" s="332">
        <v>1</v>
      </c>
      <c r="D93" s="332" t="s">
        <v>534</v>
      </c>
      <c r="E93" s="330"/>
      <c r="F93" s="330">
        <v>0</v>
      </c>
      <c r="G93" s="359">
        <v>5905</v>
      </c>
      <c r="H93" s="328">
        <f t="shared" si="2"/>
        <v>5905</v>
      </c>
      <c r="I93" s="330"/>
    </row>
    <row r="94" spans="1:9" ht="18" customHeight="1">
      <c r="A94" s="332" t="s">
        <v>214</v>
      </c>
      <c r="B94" s="332" t="s">
        <v>574</v>
      </c>
      <c r="C94" s="332">
        <v>1</v>
      </c>
      <c r="D94" s="332" t="s">
        <v>534</v>
      </c>
      <c r="E94" s="330"/>
      <c r="F94" s="330">
        <v>0</v>
      </c>
      <c r="G94" s="359">
        <v>5695</v>
      </c>
      <c r="H94" s="328">
        <f t="shared" si="2"/>
        <v>5695</v>
      </c>
      <c r="I94" s="330"/>
    </row>
    <row r="95" spans="1:9" ht="18" customHeight="1">
      <c r="A95" s="332" t="s">
        <v>214</v>
      </c>
      <c r="B95" s="332" t="s">
        <v>575</v>
      </c>
      <c r="C95" s="332">
        <v>1</v>
      </c>
      <c r="D95" s="332" t="s">
        <v>534</v>
      </c>
      <c r="E95" s="330"/>
      <c r="F95" s="330">
        <v>0</v>
      </c>
      <c r="G95" s="359">
        <v>4881</v>
      </c>
      <c r="H95" s="328">
        <f t="shared" si="2"/>
        <v>4881</v>
      </c>
      <c r="I95" s="330"/>
    </row>
    <row r="96" spans="1:9" ht="18" customHeight="1">
      <c r="A96" s="332" t="s">
        <v>214</v>
      </c>
      <c r="B96" s="332" t="s">
        <v>576</v>
      </c>
      <c r="C96" s="332">
        <v>1</v>
      </c>
      <c r="D96" s="332" t="s">
        <v>534</v>
      </c>
      <c r="E96" s="330"/>
      <c r="F96" s="330">
        <v>0</v>
      </c>
      <c r="G96" s="359">
        <v>4633</v>
      </c>
      <c r="H96" s="328">
        <f t="shared" si="2"/>
        <v>4633</v>
      </c>
      <c r="I96" s="330"/>
    </row>
    <row r="97" spans="1:9" ht="18" customHeight="1">
      <c r="A97" s="332" t="s">
        <v>214</v>
      </c>
      <c r="B97" s="332" t="s">
        <v>577</v>
      </c>
      <c r="C97" s="332">
        <v>1</v>
      </c>
      <c r="D97" s="332" t="s">
        <v>534</v>
      </c>
      <c r="E97" s="330"/>
      <c r="F97" s="330">
        <v>0</v>
      </c>
      <c r="G97" s="359">
        <v>4587</v>
      </c>
      <c r="H97" s="328">
        <f t="shared" si="2"/>
        <v>4587</v>
      </c>
      <c r="I97" s="330"/>
    </row>
    <row r="98" spans="1:9" ht="18" customHeight="1">
      <c r="A98" s="332" t="s">
        <v>214</v>
      </c>
      <c r="B98" s="332" t="s">
        <v>578</v>
      </c>
      <c r="C98" s="332">
        <v>1</v>
      </c>
      <c r="D98" s="332" t="s">
        <v>534</v>
      </c>
      <c r="E98" s="330"/>
      <c r="F98" s="330">
        <v>0</v>
      </c>
      <c r="G98" s="359">
        <v>4435</v>
      </c>
      <c r="H98" s="328">
        <f t="shared" si="2"/>
        <v>4435</v>
      </c>
      <c r="I98" s="330"/>
    </row>
    <row r="99" spans="1:9" ht="18" customHeight="1">
      <c r="A99" s="332" t="s">
        <v>214</v>
      </c>
      <c r="B99" s="332" t="s">
        <v>579</v>
      </c>
      <c r="C99" s="332">
        <v>1</v>
      </c>
      <c r="D99" s="332" t="s">
        <v>534</v>
      </c>
      <c r="E99" s="330"/>
      <c r="F99" s="330">
        <v>0</v>
      </c>
      <c r="G99" s="359">
        <v>28267</v>
      </c>
      <c r="H99" s="328">
        <f t="shared" si="2"/>
        <v>28267</v>
      </c>
      <c r="I99" s="330"/>
    </row>
    <row r="100" spans="1:9" ht="18" customHeight="1">
      <c r="A100" s="332" t="s">
        <v>214</v>
      </c>
      <c r="B100" s="332" t="s">
        <v>381</v>
      </c>
      <c r="C100" s="332">
        <v>1</v>
      </c>
      <c r="D100" s="332" t="s">
        <v>534</v>
      </c>
      <c r="E100" s="330"/>
      <c r="F100" s="330">
        <v>0</v>
      </c>
      <c r="G100" s="359">
        <v>27607</v>
      </c>
      <c r="H100" s="328">
        <f t="shared" si="2"/>
        <v>27607</v>
      </c>
      <c r="I100" s="330"/>
    </row>
    <row r="101" spans="1:9" ht="18" customHeight="1">
      <c r="A101" s="332" t="s">
        <v>214</v>
      </c>
      <c r="B101" s="332" t="s">
        <v>580</v>
      </c>
      <c r="C101" s="332">
        <v>1</v>
      </c>
      <c r="D101" s="332" t="s">
        <v>534</v>
      </c>
      <c r="E101" s="330"/>
      <c r="F101" s="330">
        <v>0</v>
      </c>
      <c r="G101" s="359">
        <v>26472</v>
      </c>
      <c r="H101" s="328">
        <f t="shared" si="2"/>
        <v>26472</v>
      </c>
      <c r="I101" s="330"/>
    </row>
    <row r="102" spans="1:9" ht="18" customHeight="1">
      <c r="A102" s="332" t="s">
        <v>214</v>
      </c>
      <c r="B102" s="332" t="s">
        <v>581</v>
      </c>
      <c r="C102" s="332">
        <v>1</v>
      </c>
      <c r="D102" s="332" t="s">
        <v>534</v>
      </c>
      <c r="E102" s="330"/>
      <c r="F102" s="330">
        <v>0</v>
      </c>
      <c r="G102" s="359">
        <v>46352</v>
      </c>
      <c r="H102" s="328">
        <f t="shared" si="2"/>
        <v>46352</v>
      </c>
      <c r="I102" s="330"/>
    </row>
    <row r="103" spans="1:9" ht="18" customHeight="1">
      <c r="A103" s="332" t="s">
        <v>214</v>
      </c>
      <c r="B103" s="332" t="s">
        <v>582</v>
      </c>
      <c r="C103" s="332">
        <v>1</v>
      </c>
      <c r="D103" s="332" t="s">
        <v>534</v>
      </c>
      <c r="E103" s="330"/>
      <c r="F103" s="330">
        <v>0</v>
      </c>
      <c r="G103" s="359">
        <v>45493</v>
      </c>
      <c r="H103" s="328">
        <f t="shared" si="2"/>
        <v>45493</v>
      </c>
      <c r="I103" s="330"/>
    </row>
    <row r="104" spans="1:9" ht="18" customHeight="1">
      <c r="A104" s="332" t="s">
        <v>214</v>
      </c>
      <c r="B104" s="332" t="s">
        <v>583</v>
      </c>
      <c r="C104" s="332">
        <v>1</v>
      </c>
      <c r="D104" s="332" t="s">
        <v>534</v>
      </c>
      <c r="E104" s="330"/>
      <c r="F104" s="330">
        <v>0</v>
      </c>
      <c r="G104" s="359">
        <v>44330</v>
      </c>
      <c r="H104" s="328">
        <f t="shared" si="2"/>
        <v>44330</v>
      </c>
      <c r="I104" s="330"/>
    </row>
    <row r="105" spans="1:9" ht="18" customHeight="1">
      <c r="A105" s="332" t="s">
        <v>214</v>
      </c>
      <c r="B105" s="332" t="s">
        <v>584</v>
      </c>
      <c r="C105" s="332">
        <v>1</v>
      </c>
      <c r="D105" s="332" t="s">
        <v>534</v>
      </c>
      <c r="E105" s="330"/>
      <c r="F105" s="330">
        <v>0</v>
      </c>
      <c r="G105" s="359">
        <v>43453</v>
      </c>
      <c r="H105" s="328">
        <f t="shared" si="2"/>
        <v>43453</v>
      </c>
      <c r="I105" s="330"/>
    </row>
    <row r="106" spans="1:9" ht="18" customHeight="1">
      <c r="A106" s="332" t="s">
        <v>214</v>
      </c>
      <c r="B106" s="332" t="s">
        <v>585</v>
      </c>
      <c r="C106" s="332">
        <v>1</v>
      </c>
      <c r="D106" s="332" t="s">
        <v>534</v>
      </c>
      <c r="E106" s="330"/>
      <c r="F106" s="330">
        <v>0</v>
      </c>
      <c r="G106" s="359">
        <v>42605</v>
      </c>
      <c r="H106" s="328">
        <f t="shared" si="2"/>
        <v>42605</v>
      </c>
      <c r="I106" s="330"/>
    </row>
    <row r="107" spans="1:9" ht="18" customHeight="1">
      <c r="A107" s="332" t="s">
        <v>586</v>
      </c>
      <c r="B107" s="332" t="s">
        <v>587</v>
      </c>
      <c r="C107" s="332">
        <v>1</v>
      </c>
      <c r="D107" s="332" t="s">
        <v>534</v>
      </c>
      <c r="E107" s="330"/>
      <c r="F107" s="330">
        <v>0</v>
      </c>
      <c r="G107" s="359">
        <v>7246</v>
      </c>
      <c r="H107" s="328">
        <f t="shared" si="2"/>
        <v>7246</v>
      </c>
      <c r="I107" s="330"/>
    </row>
    <row r="108" spans="1:9" ht="18" customHeight="1">
      <c r="A108" s="332" t="s">
        <v>586</v>
      </c>
      <c r="B108" s="332" t="s">
        <v>588</v>
      </c>
      <c r="C108" s="332">
        <v>1</v>
      </c>
      <c r="D108" s="332" t="s">
        <v>534</v>
      </c>
      <c r="E108" s="330"/>
      <c r="F108" s="330">
        <v>0</v>
      </c>
      <c r="G108" s="359">
        <v>9821</v>
      </c>
      <c r="H108" s="328">
        <f t="shared" si="2"/>
        <v>9821</v>
      </c>
      <c r="I108" s="330"/>
    </row>
    <row r="109" spans="1:9" ht="18" customHeight="1">
      <c r="A109" s="332" t="s">
        <v>586</v>
      </c>
      <c r="B109" s="332" t="s">
        <v>589</v>
      </c>
      <c r="C109" s="332">
        <v>1</v>
      </c>
      <c r="D109" s="332" t="s">
        <v>534</v>
      </c>
      <c r="E109" s="330"/>
      <c r="F109" s="330">
        <v>0</v>
      </c>
      <c r="G109" s="359">
        <v>18455</v>
      </c>
      <c r="H109" s="328">
        <f t="shared" si="2"/>
        <v>18455</v>
      </c>
      <c r="I109" s="330"/>
    </row>
    <row r="110" spans="1:9" ht="18" customHeight="1">
      <c r="A110" s="332" t="s">
        <v>586</v>
      </c>
      <c r="B110" s="332" t="s">
        <v>590</v>
      </c>
      <c r="C110" s="332">
        <v>1</v>
      </c>
      <c r="D110" s="332" t="s">
        <v>534</v>
      </c>
      <c r="E110" s="330"/>
      <c r="F110" s="330">
        <v>0</v>
      </c>
      <c r="G110" s="359">
        <v>19827</v>
      </c>
      <c r="H110" s="328">
        <f t="shared" si="2"/>
        <v>19827</v>
      </c>
      <c r="I110" s="330"/>
    </row>
    <row r="111" spans="1:9" ht="18" customHeight="1">
      <c r="A111" s="332" t="s">
        <v>586</v>
      </c>
      <c r="B111" s="332" t="s">
        <v>591</v>
      </c>
      <c r="C111" s="332">
        <v>1</v>
      </c>
      <c r="D111" s="332" t="s">
        <v>534</v>
      </c>
      <c r="E111" s="330"/>
      <c r="F111" s="330">
        <v>0</v>
      </c>
      <c r="G111" s="359">
        <v>20881</v>
      </c>
      <c r="H111" s="328">
        <f t="shared" si="2"/>
        <v>20881</v>
      </c>
      <c r="I111" s="330"/>
    </row>
    <row r="112" spans="1:9" ht="18" customHeight="1">
      <c r="A112" s="332" t="s">
        <v>586</v>
      </c>
      <c r="B112" s="332" t="s">
        <v>592</v>
      </c>
      <c r="C112" s="332">
        <v>1</v>
      </c>
      <c r="D112" s="332" t="s">
        <v>534</v>
      </c>
      <c r="E112" s="330"/>
      <c r="F112" s="330">
        <v>0</v>
      </c>
      <c r="G112" s="359">
        <v>22936</v>
      </c>
      <c r="H112" s="328">
        <f t="shared" si="2"/>
        <v>22936</v>
      </c>
      <c r="I112" s="330"/>
    </row>
    <row r="113" spans="1:9" ht="18" customHeight="1">
      <c r="A113" s="332" t="s">
        <v>586</v>
      </c>
      <c r="B113" s="332" t="s">
        <v>593</v>
      </c>
      <c r="C113" s="332">
        <v>1</v>
      </c>
      <c r="D113" s="332" t="s">
        <v>534</v>
      </c>
      <c r="E113" s="330"/>
      <c r="F113" s="330">
        <v>0</v>
      </c>
      <c r="G113" s="359">
        <v>22848</v>
      </c>
      <c r="H113" s="328">
        <f t="shared" si="2"/>
        <v>22848</v>
      </c>
      <c r="I113" s="330"/>
    </row>
    <row r="114" spans="1:9" ht="18" customHeight="1">
      <c r="A114" s="332" t="s">
        <v>586</v>
      </c>
      <c r="B114" s="332" t="s">
        <v>594</v>
      </c>
      <c r="C114" s="332">
        <v>1</v>
      </c>
      <c r="D114" s="332" t="s">
        <v>534</v>
      </c>
      <c r="E114" s="330"/>
      <c r="F114" s="330">
        <v>0</v>
      </c>
      <c r="G114" s="359">
        <v>12918</v>
      </c>
      <c r="H114" s="328">
        <f t="shared" si="2"/>
        <v>12918</v>
      </c>
      <c r="I114" s="330"/>
    </row>
    <row r="115" spans="1:9" ht="18" customHeight="1">
      <c r="A115" s="332" t="s">
        <v>586</v>
      </c>
      <c r="B115" s="332" t="s">
        <v>595</v>
      </c>
      <c r="C115" s="332">
        <v>1</v>
      </c>
      <c r="D115" s="332" t="s">
        <v>534</v>
      </c>
      <c r="E115" s="330"/>
      <c r="F115" s="330">
        <v>0</v>
      </c>
      <c r="G115" s="359">
        <v>12699</v>
      </c>
      <c r="H115" s="328">
        <f t="shared" si="2"/>
        <v>12699</v>
      </c>
      <c r="I115" s="330"/>
    </row>
    <row r="116" spans="1:9" ht="18" customHeight="1">
      <c r="A116" s="332" t="s">
        <v>586</v>
      </c>
      <c r="B116" s="332" t="s">
        <v>596</v>
      </c>
      <c r="C116" s="332">
        <v>1</v>
      </c>
      <c r="D116" s="332" t="s">
        <v>534</v>
      </c>
      <c r="E116" s="330"/>
      <c r="F116" s="330">
        <v>0</v>
      </c>
      <c r="G116" s="359">
        <v>12495</v>
      </c>
      <c r="H116" s="328">
        <f t="shared" si="2"/>
        <v>12495</v>
      </c>
      <c r="I116" s="330"/>
    </row>
    <row r="117" spans="1:9" ht="18" customHeight="1">
      <c r="A117" s="332" t="s">
        <v>586</v>
      </c>
      <c r="B117" s="332" t="s">
        <v>597</v>
      </c>
      <c r="C117" s="332">
        <v>1</v>
      </c>
      <c r="D117" s="332" t="s">
        <v>534</v>
      </c>
      <c r="E117" s="330"/>
      <c r="F117" s="330">
        <v>0</v>
      </c>
      <c r="G117" s="359">
        <v>12094</v>
      </c>
      <c r="H117" s="328">
        <f t="shared" si="2"/>
        <v>12094</v>
      </c>
      <c r="I117" s="330"/>
    </row>
    <row r="118" spans="1:9" ht="18" customHeight="1">
      <c r="A118" s="332" t="s">
        <v>586</v>
      </c>
      <c r="B118" s="332" t="s">
        <v>598</v>
      </c>
      <c r="C118" s="332">
        <v>1</v>
      </c>
      <c r="D118" s="332" t="s">
        <v>534</v>
      </c>
      <c r="E118" s="330"/>
      <c r="F118" s="330">
        <v>0</v>
      </c>
      <c r="G118" s="359">
        <v>14260</v>
      </c>
      <c r="H118" s="328">
        <f t="shared" si="2"/>
        <v>14260</v>
      </c>
      <c r="I118" s="330"/>
    </row>
    <row r="119" spans="1:9" ht="18" customHeight="1">
      <c r="A119" s="332" t="s">
        <v>586</v>
      </c>
      <c r="B119" s="332" t="s">
        <v>599</v>
      </c>
      <c r="C119" s="332">
        <v>1</v>
      </c>
      <c r="D119" s="332" t="s">
        <v>534</v>
      </c>
      <c r="E119" s="330"/>
      <c r="F119" s="330">
        <v>0</v>
      </c>
      <c r="G119" s="359">
        <v>13778</v>
      </c>
      <c r="H119" s="328">
        <f t="shared" ref="H119:H132" si="3">E119+F119+G119</f>
        <v>13778</v>
      </c>
      <c r="I119" s="330"/>
    </row>
    <row r="120" spans="1:9" ht="18" customHeight="1">
      <c r="A120" s="332" t="s">
        <v>586</v>
      </c>
      <c r="B120" s="332" t="s">
        <v>600</v>
      </c>
      <c r="C120" s="332">
        <v>1</v>
      </c>
      <c r="D120" s="332" t="s">
        <v>534</v>
      </c>
      <c r="E120" s="330"/>
      <c r="F120" s="330">
        <v>0</v>
      </c>
      <c r="G120" s="359">
        <v>13288</v>
      </c>
      <c r="H120" s="328">
        <f t="shared" si="3"/>
        <v>13288</v>
      </c>
      <c r="I120" s="330"/>
    </row>
    <row r="121" spans="1:9" ht="18" customHeight="1">
      <c r="A121" s="332" t="s">
        <v>586</v>
      </c>
      <c r="B121" s="332" t="s">
        <v>601</v>
      </c>
      <c r="C121" s="332">
        <v>1</v>
      </c>
      <c r="D121" s="332" t="s">
        <v>534</v>
      </c>
      <c r="E121" s="330"/>
      <c r="F121" s="330">
        <v>0</v>
      </c>
      <c r="G121" s="359">
        <v>16780</v>
      </c>
      <c r="H121" s="328">
        <f t="shared" si="3"/>
        <v>16780</v>
      </c>
      <c r="I121" s="330"/>
    </row>
    <row r="122" spans="1:9" ht="18" customHeight="1">
      <c r="A122" s="332" t="s">
        <v>586</v>
      </c>
      <c r="B122" s="332" t="s">
        <v>602</v>
      </c>
      <c r="C122" s="332">
        <v>1</v>
      </c>
      <c r="D122" s="332" t="s">
        <v>534</v>
      </c>
      <c r="E122" s="330"/>
      <c r="F122" s="330">
        <v>0</v>
      </c>
      <c r="G122" s="359">
        <v>15928</v>
      </c>
      <c r="H122" s="328">
        <f t="shared" si="3"/>
        <v>15928</v>
      </c>
      <c r="I122" s="330"/>
    </row>
    <row r="123" spans="1:9" ht="18" customHeight="1">
      <c r="A123" s="332" t="s">
        <v>586</v>
      </c>
      <c r="B123" s="332" t="s">
        <v>603</v>
      </c>
      <c r="C123" s="332">
        <v>1</v>
      </c>
      <c r="D123" s="332" t="s">
        <v>534</v>
      </c>
      <c r="E123" s="330"/>
      <c r="F123" s="330">
        <v>0</v>
      </c>
      <c r="G123" s="359">
        <v>15768</v>
      </c>
      <c r="H123" s="328">
        <f t="shared" si="3"/>
        <v>15768</v>
      </c>
      <c r="I123" s="330"/>
    </row>
    <row r="124" spans="1:9" ht="18" customHeight="1">
      <c r="A124" s="332" t="s">
        <v>586</v>
      </c>
      <c r="B124" s="332" t="s">
        <v>604</v>
      </c>
      <c r="C124" s="332">
        <v>1</v>
      </c>
      <c r="D124" s="332" t="s">
        <v>534</v>
      </c>
      <c r="E124" s="330"/>
      <c r="F124" s="330">
        <v>0</v>
      </c>
      <c r="G124" s="359">
        <v>15246</v>
      </c>
      <c r="H124" s="328">
        <f t="shared" si="3"/>
        <v>15246</v>
      </c>
      <c r="I124" s="330"/>
    </row>
    <row r="125" spans="1:9" ht="18" customHeight="1">
      <c r="A125" s="332" t="s">
        <v>586</v>
      </c>
      <c r="B125" s="332" t="s">
        <v>605</v>
      </c>
      <c r="C125" s="332">
        <v>1</v>
      </c>
      <c r="D125" s="332" t="s">
        <v>534</v>
      </c>
      <c r="E125" s="330"/>
      <c r="F125" s="330">
        <v>0</v>
      </c>
      <c r="G125" s="359">
        <v>113070</v>
      </c>
      <c r="H125" s="328">
        <f t="shared" si="3"/>
        <v>113070</v>
      </c>
      <c r="I125" s="330"/>
    </row>
    <row r="126" spans="1:9" ht="18" customHeight="1">
      <c r="A126" s="332" t="s">
        <v>586</v>
      </c>
      <c r="B126" s="332" t="s">
        <v>606</v>
      </c>
      <c r="C126" s="332">
        <v>1</v>
      </c>
      <c r="D126" s="332" t="s">
        <v>534</v>
      </c>
      <c r="E126" s="330"/>
      <c r="F126" s="330">
        <v>0</v>
      </c>
      <c r="G126" s="359">
        <v>110430</v>
      </c>
      <c r="H126" s="328">
        <f t="shared" si="3"/>
        <v>110430</v>
      </c>
      <c r="I126" s="330"/>
    </row>
    <row r="127" spans="1:9" ht="18" customHeight="1">
      <c r="A127" s="332" t="s">
        <v>586</v>
      </c>
      <c r="B127" s="332" t="s">
        <v>607</v>
      </c>
      <c r="C127" s="332">
        <v>1</v>
      </c>
      <c r="D127" s="332" t="s">
        <v>534</v>
      </c>
      <c r="E127" s="330"/>
      <c r="F127" s="330">
        <v>0</v>
      </c>
      <c r="G127" s="359">
        <v>105890</v>
      </c>
      <c r="H127" s="328">
        <f t="shared" si="3"/>
        <v>105890</v>
      </c>
      <c r="I127" s="330"/>
    </row>
    <row r="128" spans="1:9" ht="18" customHeight="1">
      <c r="A128" s="332" t="s">
        <v>586</v>
      </c>
      <c r="B128" s="332" t="s">
        <v>608</v>
      </c>
      <c r="C128" s="332">
        <v>1</v>
      </c>
      <c r="D128" s="332" t="s">
        <v>534</v>
      </c>
      <c r="E128" s="330"/>
      <c r="F128" s="330">
        <v>0</v>
      </c>
      <c r="G128" s="359">
        <v>158574</v>
      </c>
      <c r="H128" s="328">
        <f t="shared" si="3"/>
        <v>158574</v>
      </c>
      <c r="I128" s="330"/>
    </row>
    <row r="129" spans="1:9" ht="18" customHeight="1">
      <c r="A129" s="332" t="s">
        <v>586</v>
      </c>
      <c r="B129" s="332" t="s">
        <v>609</v>
      </c>
      <c r="C129" s="332">
        <v>1</v>
      </c>
      <c r="D129" s="332" t="s">
        <v>534</v>
      </c>
      <c r="E129" s="330"/>
      <c r="F129" s="330">
        <v>0</v>
      </c>
      <c r="G129" s="359">
        <v>155636</v>
      </c>
      <c r="H129" s="328">
        <f t="shared" si="3"/>
        <v>155636</v>
      </c>
      <c r="I129" s="330"/>
    </row>
    <row r="130" spans="1:9" ht="18" customHeight="1">
      <c r="A130" s="332" t="s">
        <v>586</v>
      </c>
      <c r="B130" s="332" t="s">
        <v>610</v>
      </c>
      <c r="C130" s="332">
        <v>1</v>
      </c>
      <c r="D130" s="332" t="s">
        <v>534</v>
      </c>
      <c r="E130" s="330"/>
      <c r="F130" s="330">
        <v>0</v>
      </c>
      <c r="G130" s="359">
        <v>151658</v>
      </c>
      <c r="H130" s="328">
        <f t="shared" si="3"/>
        <v>151658</v>
      </c>
      <c r="I130" s="330"/>
    </row>
    <row r="131" spans="1:9" ht="18" customHeight="1">
      <c r="A131" s="332" t="s">
        <v>586</v>
      </c>
      <c r="B131" s="332" t="s">
        <v>611</v>
      </c>
      <c r="C131" s="332">
        <v>1</v>
      </c>
      <c r="D131" s="332" t="s">
        <v>534</v>
      </c>
      <c r="E131" s="330"/>
      <c r="F131" s="330">
        <v>0</v>
      </c>
      <c r="G131" s="359">
        <v>148655</v>
      </c>
      <c r="H131" s="328">
        <f t="shared" si="3"/>
        <v>148655</v>
      </c>
      <c r="I131" s="330"/>
    </row>
    <row r="132" spans="1:9" ht="18" customHeight="1">
      <c r="A132" s="332" t="s">
        <v>586</v>
      </c>
      <c r="B132" s="332" t="s">
        <v>612</v>
      </c>
      <c r="C132" s="332">
        <v>1</v>
      </c>
      <c r="D132" s="332" t="s">
        <v>534</v>
      </c>
      <c r="E132" s="330"/>
      <c r="F132" s="330">
        <v>0</v>
      </c>
      <c r="G132" s="359">
        <v>145756</v>
      </c>
      <c r="H132" s="328">
        <f t="shared" si="3"/>
        <v>145756</v>
      </c>
      <c r="I132" s="330"/>
    </row>
  </sheetData>
  <autoFilter ref="A2:I132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8"/>
  <sheetViews>
    <sheetView topLeftCell="A25" workbookViewId="0">
      <selection activeCell="C18" sqref="C18"/>
    </sheetView>
  </sheetViews>
  <sheetFormatPr defaultRowHeight="18.399999999999999" customHeight="1"/>
  <cols>
    <col min="1" max="1" width="7.5" style="333" customWidth="1"/>
    <col min="2" max="2" width="18.75" style="333" customWidth="1"/>
    <col min="3" max="3" width="15" style="333" customWidth="1"/>
    <col min="4" max="4" width="6" style="333" customWidth="1"/>
    <col min="5" max="5" width="4.5" style="333" customWidth="1"/>
    <col min="6" max="7" width="9.75" style="333" customWidth="1"/>
    <col min="8" max="8" width="7.5" style="333" customWidth="1"/>
    <col min="9" max="16384" width="9" style="333"/>
  </cols>
  <sheetData>
    <row r="1" spans="1:8" ht="18.399999999999999" customHeight="1">
      <c r="A1" s="333" t="s">
        <v>613</v>
      </c>
    </row>
    <row r="2" spans="1:8" ht="18.399999999999999" customHeight="1" thickBot="1"/>
    <row r="3" spans="1:8" ht="18.399999999999999" customHeight="1" thickTop="1" thickBot="1">
      <c r="A3" s="334" t="s">
        <v>614</v>
      </c>
      <c r="B3" s="334" t="s">
        <v>625</v>
      </c>
      <c r="C3" s="334"/>
      <c r="D3" s="334"/>
      <c r="E3" s="334"/>
      <c r="F3" s="334"/>
      <c r="G3" s="334"/>
      <c r="H3" s="334"/>
    </row>
    <row r="4" spans="1:8" ht="18.399999999999999" customHeight="1" thickTop="1">
      <c r="A4" s="334" t="s">
        <v>615</v>
      </c>
      <c r="B4" s="334" t="s">
        <v>626</v>
      </c>
      <c r="C4" s="334"/>
      <c r="D4" s="334"/>
      <c r="E4" s="334"/>
      <c r="F4" s="334"/>
      <c r="G4" s="334"/>
      <c r="H4" s="334"/>
    </row>
    <row r="5" spans="1:8" ht="18.399999999999999" customHeight="1">
      <c r="A5" s="336" t="s">
        <v>616</v>
      </c>
      <c r="B5" s="336"/>
      <c r="C5" s="336" t="s">
        <v>617</v>
      </c>
      <c r="D5" s="336" t="s">
        <v>193</v>
      </c>
      <c r="E5" s="336" t="s">
        <v>194</v>
      </c>
      <c r="F5" s="336" t="s">
        <v>618</v>
      </c>
      <c r="G5" s="336" t="s">
        <v>619</v>
      </c>
      <c r="H5" s="336" t="s">
        <v>199</v>
      </c>
    </row>
    <row r="6" spans="1:8" ht="18.399999999999999" customHeight="1">
      <c r="A6" s="335" t="s">
        <v>197</v>
      </c>
      <c r="B6" s="335" t="s">
        <v>627</v>
      </c>
      <c r="C6" s="335" t="s">
        <v>587</v>
      </c>
      <c r="D6" s="335">
        <v>3.6232000000000002</v>
      </c>
      <c r="E6" s="337" t="s">
        <v>620</v>
      </c>
      <c r="F6" s="337">
        <f>중기기초자료!G37</f>
        <v>11520</v>
      </c>
      <c r="G6" s="338">
        <f>TRUNC(F6*D6, 1)</f>
        <v>41739.199999999997</v>
      </c>
      <c r="H6" s="335" t="s">
        <v>17</v>
      </c>
    </row>
    <row r="7" spans="1:8" ht="18.399999999999999" customHeight="1">
      <c r="B7" s="335" t="s">
        <v>621</v>
      </c>
      <c r="G7" s="337">
        <f>TRUNC(G6, 0)</f>
        <v>41739</v>
      </c>
    </row>
    <row r="8" spans="1:8" ht="18.399999999999999" customHeight="1">
      <c r="A8" s="335" t="s">
        <v>195</v>
      </c>
    </row>
    <row r="9" spans="1:8" ht="18.399999999999999" customHeight="1">
      <c r="B9" s="335" t="s">
        <v>621</v>
      </c>
    </row>
    <row r="10" spans="1:8" ht="18.399999999999999" customHeight="1">
      <c r="A10" s="335" t="s">
        <v>196</v>
      </c>
    </row>
    <row r="11" spans="1:8" ht="18.399999999999999" customHeight="1">
      <c r="B11" s="335" t="s">
        <v>621</v>
      </c>
    </row>
    <row r="12" spans="1:8" ht="18.399999999999999" customHeight="1" thickBot="1">
      <c r="B12" s="335" t="s">
        <v>622</v>
      </c>
      <c r="G12" s="337">
        <f>TRUNC(G7+G9+G11, 0)</f>
        <v>41739</v>
      </c>
    </row>
    <row r="13" spans="1:8" ht="18.399999999999999" customHeight="1" thickTop="1" thickBot="1">
      <c r="A13" s="334"/>
      <c r="B13" s="334"/>
      <c r="C13" s="334"/>
      <c r="D13" s="334"/>
      <c r="E13" s="334"/>
      <c r="F13" s="334"/>
      <c r="G13" s="334"/>
      <c r="H13" s="334"/>
    </row>
    <row r="14" spans="1:8" ht="18.399999999999999" customHeight="1" thickTop="1" thickBot="1">
      <c r="A14" s="334"/>
      <c r="B14" s="334"/>
      <c r="C14" s="334"/>
      <c r="D14" s="334"/>
      <c r="E14" s="334"/>
      <c r="F14" s="334"/>
      <c r="G14" s="334"/>
      <c r="H14" s="334"/>
    </row>
    <row r="15" spans="1:8" ht="18.399999999999999" customHeight="1" thickTop="1" thickBot="1">
      <c r="A15" s="334" t="s">
        <v>614</v>
      </c>
      <c r="B15" s="334" t="s">
        <v>628</v>
      </c>
      <c r="C15" s="334"/>
      <c r="D15" s="334"/>
      <c r="E15" s="334"/>
      <c r="F15" s="334"/>
      <c r="G15" s="334"/>
      <c r="H15" s="334"/>
    </row>
    <row r="16" spans="1:8" ht="18.399999999999999" customHeight="1" thickTop="1">
      <c r="A16" s="334" t="s">
        <v>615</v>
      </c>
      <c r="B16" s="334" t="s">
        <v>626</v>
      </c>
      <c r="C16" s="334"/>
      <c r="D16" s="334"/>
      <c r="E16" s="334"/>
      <c r="F16" s="334"/>
      <c r="G16" s="334"/>
      <c r="H16" s="334"/>
    </row>
    <row r="17" spans="1:8" ht="18.399999999999999" customHeight="1">
      <c r="A17" s="336" t="s">
        <v>616</v>
      </c>
      <c r="B17" s="336"/>
      <c r="C17" s="336" t="s">
        <v>617</v>
      </c>
      <c r="D17" s="336" t="s">
        <v>193</v>
      </c>
      <c r="E17" s="336" t="s">
        <v>194</v>
      </c>
      <c r="F17" s="336" t="s">
        <v>618</v>
      </c>
      <c r="G17" s="336" t="s">
        <v>619</v>
      </c>
      <c r="H17" s="336" t="s">
        <v>199</v>
      </c>
    </row>
    <row r="18" spans="1:8" ht="18.399999999999999" customHeight="1">
      <c r="A18" s="335" t="s">
        <v>197</v>
      </c>
      <c r="B18" s="335" t="s">
        <v>627</v>
      </c>
      <c r="C18" s="335" t="s">
        <v>588</v>
      </c>
      <c r="D18" s="335">
        <v>3.5074999999999998</v>
      </c>
      <c r="E18" s="337" t="s">
        <v>620</v>
      </c>
      <c r="F18" s="337">
        <f>중기기초자료!G38</f>
        <v>11520</v>
      </c>
      <c r="G18" s="338">
        <f>TRUNC(F18*D18, 1)</f>
        <v>40406.400000000001</v>
      </c>
      <c r="H18" s="335" t="s">
        <v>17</v>
      </c>
    </row>
    <row r="19" spans="1:8" ht="18.399999999999999" customHeight="1">
      <c r="B19" s="335" t="s">
        <v>621</v>
      </c>
      <c r="G19" s="337">
        <f>TRUNC(G18, 0)</f>
        <v>40406</v>
      </c>
    </row>
    <row r="20" spans="1:8" ht="18.399999999999999" customHeight="1">
      <c r="A20" s="335" t="s">
        <v>195</v>
      </c>
    </row>
    <row r="21" spans="1:8" ht="18.399999999999999" customHeight="1">
      <c r="B21" s="335" t="s">
        <v>621</v>
      </c>
    </row>
    <row r="22" spans="1:8" ht="18.399999999999999" customHeight="1">
      <c r="A22" s="335" t="s">
        <v>196</v>
      </c>
    </row>
    <row r="23" spans="1:8" ht="18.399999999999999" customHeight="1">
      <c r="B23" s="335" t="s">
        <v>621</v>
      </c>
    </row>
    <row r="24" spans="1:8" ht="18.399999999999999" customHeight="1" thickBot="1">
      <c r="B24" s="335" t="s">
        <v>622</v>
      </c>
      <c r="G24" s="337">
        <f>TRUNC(G19+G21+G23, 0)</f>
        <v>40406</v>
      </c>
    </row>
    <row r="25" spans="1:8" ht="18.399999999999999" customHeight="1" thickTop="1" thickBot="1">
      <c r="A25" s="334"/>
      <c r="B25" s="334"/>
      <c r="C25" s="334"/>
      <c r="D25" s="334"/>
      <c r="E25" s="334"/>
      <c r="F25" s="334"/>
      <c r="G25" s="334"/>
      <c r="H25" s="334"/>
    </row>
    <row r="26" spans="1:8" ht="18.399999999999999" customHeight="1" thickTop="1" thickBot="1">
      <c r="A26" s="334"/>
      <c r="B26" s="334"/>
      <c r="C26" s="334"/>
      <c r="D26" s="334"/>
      <c r="E26" s="334"/>
      <c r="F26" s="334"/>
      <c r="G26" s="334"/>
      <c r="H26" s="334"/>
    </row>
    <row r="27" spans="1:8" ht="18.399999999999999" customHeight="1" thickTop="1" thickBot="1">
      <c r="A27" s="334" t="s">
        <v>614</v>
      </c>
      <c r="B27" s="334" t="s">
        <v>629</v>
      </c>
      <c r="C27" s="334"/>
      <c r="D27" s="334"/>
      <c r="E27" s="334"/>
      <c r="F27" s="334"/>
      <c r="G27" s="334"/>
      <c r="H27" s="334"/>
    </row>
    <row r="28" spans="1:8" ht="18.399999999999999" customHeight="1" thickTop="1">
      <c r="A28" s="334" t="s">
        <v>615</v>
      </c>
      <c r="B28" s="334" t="s">
        <v>630</v>
      </c>
      <c r="C28" s="334"/>
      <c r="D28" s="334"/>
      <c r="E28" s="334"/>
      <c r="F28" s="334"/>
      <c r="G28" s="334"/>
      <c r="H28" s="334"/>
    </row>
    <row r="29" spans="1:8" ht="18.399999999999999" customHeight="1">
      <c r="A29" s="336" t="s">
        <v>616</v>
      </c>
      <c r="B29" s="336"/>
      <c r="C29" s="336" t="s">
        <v>617</v>
      </c>
      <c r="D29" s="336" t="s">
        <v>193</v>
      </c>
      <c r="E29" s="336" t="s">
        <v>194</v>
      </c>
      <c r="F29" s="336" t="s">
        <v>618</v>
      </c>
      <c r="G29" s="336" t="s">
        <v>619</v>
      </c>
      <c r="H29" s="336" t="s">
        <v>199</v>
      </c>
    </row>
    <row r="30" spans="1:8" ht="18.399999999999999" customHeight="1">
      <c r="A30" s="335" t="s">
        <v>197</v>
      </c>
      <c r="B30" s="335" t="s">
        <v>627</v>
      </c>
      <c r="C30" s="335" t="s">
        <v>589</v>
      </c>
      <c r="D30" s="335">
        <v>3.1819000000000002</v>
      </c>
      <c r="E30" s="337" t="s">
        <v>620</v>
      </c>
      <c r="F30" s="337">
        <f>중기기초자료!G39</f>
        <v>48000</v>
      </c>
      <c r="G30" s="338">
        <f>TRUNC(F30*D30, 1)</f>
        <v>152731.20000000001</v>
      </c>
      <c r="H30" s="335" t="s">
        <v>17</v>
      </c>
    </row>
    <row r="31" spans="1:8" ht="18.399999999999999" customHeight="1">
      <c r="B31" s="335" t="s">
        <v>621</v>
      </c>
      <c r="G31" s="337">
        <f>TRUNC(G30, 0)</f>
        <v>152731</v>
      </c>
    </row>
    <row r="32" spans="1:8" ht="18.399999999999999" customHeight="1">
      <c r="A32" s="335" t="s">
        <v>195</v>
      </c>
    </row>
    <row r="33" spans="1:8" ht="18.399999999999999" customHeight="1">
      <c r="B33" s="335" t="s">
        <v>621</v>
      </c>
    </row>
    <row r="34" spans="1:8" ht="18.399999999999999" customHeight="1">
      <c r="A34" s="335" t="s">
        <v>196</v>
      </c>
    </row>
    <row r="35" spans="1:8" ht="18.399999999999999" customHeight="1">
      <c r="B35" s="335" t="s">
        <v>621</v>
      </c>
    </row>
    <row r="36" spans="1:8" ht="18.399999999999999" customHeight="1" thickBot="1">
      <c r="B36" s="335" t="s">
        <v>622</v>
      </c>
      <c r="G36" s="337">
        <f>TRUNC(G31+G33+G35, 0)</f>
        <v>152731</v>
      </c>
    </row>
    <row r="37" spans="1:8" ht="18.399999999999999" customHeight="1" thickTop="1" thickBot="1">
      <c r="A37" s="334"/>
      <c r="B37" s="334"/>
      <c r="C37" s="334"/>
      <c r="D37" s="334"/>
      <c r="E37" s="334"/>
      <c r="F37" s="334"/>
      <c r="G37" s="334"/>
      <c r="H37" s="334"/>
    </row>
    <row r="38" spans="1:8" ht="18.399999999999999" customHeight="1" thickTop="1" thickBot="1">
      <c r="A38" s="334"/>
      <c r="B38" s="334"/>
      <c r="C38" s="334"/>
      <c r="D38" s="334"/>
      <c r="E38" s="334"/>
      <c r="F38" s="334"/>
      <c r="G38" s="334"/>
      <c r="H38" s="334"/>
    </row>
    <row r="39" spans="1:8" ht="18.399999999999999" customHeight="1" thickTop="1" thickBot="1">
      <c r="A39" s="334" t="s">
        <v>614</v>
      </c>
      <c r="B39" s="334" t="s">
        <v>631</v>
      </c>
      <c r="C39" s="334"/>
      <c r="D39" s="334"/>
      <c r="E39" s="334"/>
      <c r="F39" s="334"/>
      <c r="G39" s="334"/>
      <c r="H39" s="334"/>
    </row>
    <row r="40" spans="1:8" ht="18.399999999999999" customHeight="1" thickTop="1">
      <c r="A40" s="334" t="s">
        <v>615</v>
      </c>
      <c r="B40" s="334" t="s">
        <v>630</v>
      </c>
      <c r="C40" s="334"/>
      <c r="D40" s="334"/>
      <c r="E40" s="334"/>
      <c r="F40" s="334"/>
      <c r="G40" s="334"/>
      <c r="H40" s="334"/>
    </row>
    <row r="41" spans="1:8" ht="18.399999999999999" customHeight="1">
      <c r="A41" s="336" t="s">
        <v>616</v>
      </c>
      <c r="B41" s="336"/>
      <c r="C41" s="336" t="s">
        <v>617</v>
      </c>
      <c r="D41" s="336" t="s">
        <v>193</v>
      </c>
      <c r="E41" s="336" t="s">
        <v>194</v>
      </c>
      <c r="F41" s="336" t="s">
        <v>618</v>
      </c>
      <c r="G41" s="336" t="s">
        <v>619</v>
      </c>
      <c r="H41" s="336" t="s">
        <v>199</v>
      </c>
    </row>
    <row r="42" spans="1:8" ht="18.399999999999999" customHeight="1">
      <c r="A42" s="335" t="s">
        <v>197</v>
      </c>
      <c r="B42" s="335" t="s">
        <v>627</v>
      </c>
      <c r="C42" s="335" t="s">
        <v>590</v>
      </c>
      <c r="D42" s="335">
        <v>2.3327</v>
      </c>
      <c r="E42" s="337" t="s">
        <v>620</v>
      </c>
      <c r="F42" s="337">
        <f>중기기초자료!G40</f>
        <v>48000</v>
      </c>
      <c r="G42" s="338">
        <f>TRUNC(F42*D42, 1)</f>
        <v>111969.60000000001</v>
      </c>
      <c r="H42" s="335" t="s">
        <v>17</v>
      </c>
    </row>
    <row r="43" spans="1:8" ht="18.399999999999999" customHeight="1">
      <c r="B43" s="335" t="s">
        <v>621</v>
      </c>
      <c r="G43" s="337">
        <f>TRUNC(G42, 0)</f>
        <v>111969</v>
      </c>
    </row>
    <row r="44" spans="1:8" ht="18.399999999999999" customHeight="1">
      <c r="A44" s="335" t="s">
        <v>195</v>
      </c>
    </row>
    <row r="45" spans="1:8" ht="18.399999999999999" customHeight="1">
      <c r="B45" s="335" t="s">
        <v>621</v>
      </c>
    </row>
    <row r="46" spans="1:8" ht="18.399999999999999" customHeight="1">
      <c r="A46" s="335" t="s">
        <v>196</v>
      </c>
    </row>
    <row r="47" spans="1:8" ht="18.399999999999999" customHeight="1">
      <c r="B47" s="335" t="s">
        <v>621</v>
      </c>
    </row>
    <row r="48" spans="1:8" ht="18.399999999999999" customHeight="1" thickBot="1">
      <c r="B48" s="335" t="s">
        <v>622</v>
      </c>
      <c r="G48" s="337">
        <f>TRUNC(G43+G45+G47, 0)</f>
        <v>111969</v>
      </c>
    </row>
    <row r="49" spans="1:8" ht="18.399999999999999" customHeight="1" thickTop="1" thickBot="1">
      <c r="A49" s="334"/>
      <c r="B49" s="334"/>
      <c r="C49" s="334"/>
      <c r="D49" s="334"/>
      <c r="E49" s="334"/>
      <c r="F49" s="334"/>
      <c r="G49" s="334"/>
      <c r="H49" s="334"/>
    </row>
    <row r="50" spans="1:8" ht="18.399999999999999" customHeight="1" thickTop="1" thickBot="1">
      <c r="A50" s="334"/>
      <c r="B50" s="334"/>
      <c r="C50" s="334"/>
      <c r="D50" s="334"/>
      <c r="E50" s="334"/>
      <c r="F50" s="334"/>
      <c r="G50" s="334"/>
      <c r="H50" s="334"/>
    </row>
    <row r="51" spans="1:8" ht="18.399999999999999" customHeight="1" thickTop="1" thickBot="1">
      <c r="A51" s="334" t="s">
        <v>614</v>
      </c>
      <c r="B51" s="334" t="s">
        <v>632</v>
      </c>
      <c r="C51" s="334"/>
      <c r="D51" s="334"/>
      <c r="E51" s="334"/>
      <c r="F51" s="334"/>
      <c r="G51" s="334"/>
      <c r="H51" s="334"/>
    </row>
    <row r="52" spans="1:8" ht="18.399999999999999" customHeight="1" thickTop="1">
      <c r="A52" s="334" t="s">
        <v>615</v>
      </c>
      <c r="B52" s="334" t="s">
        <v>630</v>
      </c>
      <c r="C52" s="334"/>
      <c r="D52" s="334"/>
      <c r="E52" s="334"/>
      <c r="F52" s="334"/>
      <c r="G52" s="334"/>
      <c r="H52" s="334"/>
    </row>
    <row r="53" spans="1:8" ht="18.399999999999999" customHeight="1">
      <c r="A53" s="336" t="s">
        <v>616</v>
      </c>
      <c r="B53" s="336"/>
      <c r="C53" s="336" t="s">
        <v>617</v>
      </c>
      <c r="D53" s="336" t="s">
        <v>193</v>
      </c>
      <c r="E53" s="336" t="s">
        <v>194</v>
      </c>
      <c r="F53" s="336" t="s">
        <v>618</v>
      </c>
      <c r="G53" s="336" t="s">
        <v>619</v>
      </c>
      <c r="H53" s="336" t="s">
        <v>199</v>
      </c>
    </row>
    <row r="54" spans="1:8" ht="18.399999999999999" customHeight="1">
      <c r="A54" s="335" t="s">
        <v>197</v>
      </c>
      <c r="B54" s="335" t="s">
        <v>627</v>
      </c>
      <c r="C54" s="335" t="s">
        <v>591</v>
      </c>
      <c r="D54" s="335">
        <v>2.198</v>
      </c>
      <c r="E54" s="337" t="s">
        <v>620</v>
      </c>
      <c r="F54" s="337">
        <f>중기기초자료!G41</f>
        <v>48000</v>
      </c>
      <c r="G54" s="338">
        <f>TRUNC(F54*D54, 1)</f>
        <v>105504</v>
      </c>
      <c r="H54" s="335" t="s">
        <v>17</v>
      </c>
    </row>
    <row r="55" spans="1:8" ht="18.399999999999999" customHeight="1">
      <c r="B55" s="335" t="s">
        <v>621</v>
      </c>
      <c r="G55" s="337">
        <f>TRUNC(G54, 0)</f>
        <v>105504</v>
      </c>
    </row>
    <row r="56" spans="1:8" ht="18.399999999999999" customHeight="1">
      <c r="A56" s="335" t="s">
        <v>195</v>
      </c>
    </row>
    <row r="57" spans="1:8" ht="18.399999999999999" customHeight="1">
      <c r="B57" s="335" t="s">
        <v>621</v>
      </c>
    </row>
    <row r="58" spans="1:8" ht="18.399999999999999" customHeight="1">
      <c r="A58" s="335" t="s">
        <v>196</v>
      </c>
    </row>
    <row r="59" spans="1:8" ht="18.399999999999999" customHeight="1">
      <c r="B59" s="335" t="s">
        <v>621</v>
      </c>
    </row>
    <row r="60" spans="1:8" ht="18.399999999999999" customHeight="1" thickBot="1">
      <c r="B60" s="335" t="s">
        <v>622</v>
      </c>
      <c r="G60" s="337">
        <f>TRUNC(G55+G57+G59, 0)</f>
        <v>105504</v>
      </c>
    </row>
    <row r="61" spans="1:8" ht="18.399999999999999" customHeight="1" thickTop="1" thickBot="1">
      <c r="A61" s="334"/>
      <c r="B61" s="334"/>
      <c r="C61" s="334"/>
      <c r="D61" s="334"/>
      <c r="E61" s="334"/>
      <c r="F61" s="334"/>
      <c r="G61" s="334"/>
      <c r="H61" s="334"/>
    </row>
    <row r="62" spans="1:8" ht="18.399999999999999" customHeight="1" thickTop="1" thickBot="1">
      <c r="A62" s="334"/>
      <c r="B62" s="334"/>
      <c r="C62" s="334"/>
      <c r="D62" s="334"/>
      <c r="E62" s="334"/>
      <c r="F62" s="334"/>
      <c r="G62" s="334"/>
      <c r="H62" s="334"/>
    </row>
    <row r="63" spans="1:8" ht="18.399999999999999" customHeight="1" thickTop="1" thickBot="1">
      <c r="A63" s="334" t="s">
        <v>614</v>
      </c>
      <c r="B63" s="334" t="s">
        <v>633</v>
      </c>
      <c r="C63" s="334"/>
      <c r="D63" s="334"/>
      <c r="E63" s="334"/>
      <c r="F63" s="334"/>
      <c r="G63" s="334"/>
      <c r="H63" s="334"/>
    </row>
    <row r="64" spans="1:8" ht="18.399999999999999" customHeight="1" thickTop="1">
      <c r="A64" s="334" t="s">
        <v>615</v>
      </c>
      <c r="B64" s="334" t="s">
        <v>630</v>
      </c>
      <c r="C64" s="334"/>
      <c r="D64" s="334"/>
      <c r="E64" s="334"/>
      <c r="F64" s="334"/>
      <c r="G64" s="334"/>
      <c r="H64" s="334"/>
    </row>
    <row r="65" spans="1:8" ht="18.399999999999999" customHeight="1">
      <c r="A65" s="336" t="s">
        <v>616</v>
      </c>
      <c r="B65" s="336"/>
      <c r="C65" s="336" t="s">
        <v>617</v>
      </c>
      <c r="D65" s="336" t="s">
        <v>193</v>
      </c>
      <c r="E65" s="336" t="s">
        <v>194</v>
      </c>
      <c r="F65" s="336" t="s">
        <v>618</v>
      </c>
      <c r="G65" s="336" t="s">
        <v>619</v>
      </c>
      <c r="H65" s="336" t="s">
        <v>199</v>
      </c>
    </row>
    <row r="66" spans="1:8" ht="18.399999999999999" customHeight="1">
      <c r="A66" s="335" t="s">
        <v>197</v>
      </c>
      <c r="B66" s="335" t="s">
        <v>627</v>
      </c>
      <c r="C66" s="335" t="s">
        <v>592</v>
      </c>
      <c r="D66" s="335">
        <v>2.0851000000000002</v>
      </c>
      <c r="E66" s="337" t="s">
        <v>620</v>
      </c>
      <c r="F66" s="337">
        <f>중기기초자료!G42</f>
        <v>48000</v>
      </c>
      <c r="G66" s="338">
        <f>TRUNC(F66*D66, 1)</f>
        <v>100084.8</v>
      </c>
      <c r="H66" s="335" t="s">
        <v>17</v>
      </c>
    </row>
    <row r="67" spans="1:8" ht="18.399999999999999" customHeight="1">
      <c r="B67" s="335" t="s">
        <v>621</v>
      </c>
      <c r="G67" s="337">
        <f>TRUNC(G66, 0)</f>
        <v>100084</v>
      </c>
    </row>
    <row r="68" spans="1:8" ht="18.399999999999999" customHeight="1">
      <c r="A68" s="335" t="s">
        <v>195</v>
      </c>
    </row>
    <row r="69" spans="1:8" ht="18.399999999999999" customHeight="1">
      <c r="B69" s="335" t="s">
        <v>621</v>
      </c>
    </row>
    <row r="70" spans="1:8" ht="18.399999999999999" customHeight="1">
      <c r="A70" s="335" t="s">
        <v>196</v>
      </c>
    </row>
    <row r="71" spans="1:8" ht="18.399999999999999" customHeight="1">
      <c r="B71" s="335" t="s">
        <v>621</v>
      </c>
    </row>
    <row r="72" spans="1:8" ht="18.399999999999999" customHeight="1" thickBot="1">
      <c r="B72" s="335" t="s">
        <v>622</v>
      </c>
      <c r="G72" s="337">
        <f>TRUNC(G67+G69+G71, 0)</f>
        <v>100084</v>
      </c>
    </row>
    <row r="73" spans="1:8" ht="18.399999999999999" customHeight="1" thickTop="1" thickBot="1">
      <c r="A73" s="334"/>
      <c r="B73" s="334"/>
      <c r="C73" s="334"/>
      <c r="D73" s="334"/>
      <c r="E73" s="334"/>
      <c r="F73" s="334"/>
      <c r="G73" s="334"/>
      <c r="H73" s="334"/>
    </row>
    <row r="74" spans="1:8" ht="18.399999999999999" customHeight="1" thickTop="1" thickBot="1">
      <c r="A74" s="334"/>
      <c r="B74" s="334"/>
      <c r="C74" s="334"/>
      <c r="D74" s="334"/>
      <c r="E74" s="334"/>
      <c r="F74" s="334"/>
      <c r="G74" s="334"/>
      <c r="H74" s="334"/>
    </row>
    <row r="75" spans="1:8" ht="18.399999999999999" customHeight="1" thickTop="1" thickBot="1">
      <c r="A75" s="334" t="s">
        <v>614</v>
      </c>
      <c r="B75" s="334" t="s">
        <v>634</v>
      </c>
      <c r="C75" s="334"/>
      <c r="D75" s="334"/>
      <c r="E75" s="334"/>
      <c r="F75" s="334"/>
      <c r="G75" s="334"/>
      <c r="H75" s="334"/>
    </row>
    <row r="76" spans="1:8" ht="18.399999999999999" customHeight="1" thickTop="1">
      <c r="A76" s="334" t="s">
        <v>615</v>
      </c>
      <c r="B76" s="334" t="s">
        <v>630</v>
      </c>
      <c r="C76" s="334"/>
      <c r="D76" s="334"/>
      <c r="E76" s="334"/>
      <c r="F76" s="334"/>
      <c r="G76" s="334"/>
      <c r="H76" s="334"/>
    </row>
    <row r="77" spans="1:8" ht="18.399999999999999" customHeight="1">
      <c r="A77" s="336" t="s">
        <v>616</v>
      </c>
      <c r="B77" s="336"/>
      <c r="C77" s="336" t="s">
        <v>617</v>
      </c>
      <c r="D77" s="336" t="s">
        <v>193</v>
      </c>
      <c r="E77" s="336" t="s">
        <v>194</v>
      </c>
      <c r="F77" s="336" t="s">
        <v>618</v>
      </c>
      <c r="G77" s="336" t="s">
        <v>619</v>
      </c>
      <c r="H77" s="336" t="s">
        <v>199</v>
      </c>
    </row>
    <row r="78" spans="1:8" ht="18.399999999999999" customHeight="1">
      <c r="A78" s="335" t="s">
        <v>197</v>
      </c>
      <c r="B78" s="335" t="s">
        <v>627</v>
      </c>
      <c r="C78" s="335" t="s">
        <v>593</v>
      </c>
      <c r="D78" s="335">
        <v>1.7576000000000001</v>
      </c>
      <c r="E78" s="337" t="s">
        <v>620</v>
      </c>
      <c r="F78" s="337">
        <f>중기기초자료!G43</f>
        <v>48000</v>
      </c>
      <c r="G78" s="338">
        <f>TRUNC(F78*D78, 1)</f>
        <v>84364.800000000003</v>
      </c>
      <c r="H78" s="335" t="s">
        <v>17</v>
      </c>
    </row>
    <row r="79" spans="1:8" ht="18.399999999999999" customHeight="1">
      <c r="B79" s="335" t="s">
        <v>621</v>
      </c>
      <c r="G79" s="337">
        <f>TRUNC(G78, 0)</f>
        <v>84364</v>
      </c>
    </row>
    <row r="80" spans="1:8" ht="18.399999999999999" customHeight="1">
      <c r="A80" s="335" t="s">
        <v>195</v>
      </c>
    </row>
    <row r="81" spans="1:8" ht="18.399999999999999" customHeight="1">
      <c r="B81" s="335" t="s">
        <v>621</v>
      </c>
    </row>
    <row r="82" spans="1:8" ht="18.399999999999999" customHeight="1">
      <c r="A82" s="335" t="s">
        <v>196</v>
      </c>
    </row>
    <row r="83" spans="1:8" ht="18.399999999999999" customHeight="1">
      <c r="B83" s="335" t="s">
        <v>621</v>
      </c>
    </row>
    <row r="84" spans="1:8" ht="18.399999999999999" customHeight="1" thickBot="1">
      <c r="B84" s="335" t="s">
        <v>622</v>
      </c>
      <c r="G84" s="337">
        <f>TRUNC(G79+G81+G83, 0)</f>
        <v>84364</v>
      </c>
    </row>
    <row r="85" spans="1:8" ht="18.399999999999999" customHeight="1" thickTop="1" thickBot="1">
      <c r="A85" s="334"/>
      <c r="B85" s="334"/>
      <c r="C85" s="334"/>
      <c r="D85" s="334"/>
      <c r="E85" s="334"/>
      <c r="F85" s="334"/>
      <c r="G85" s="334"/>
      <c r="H85" s="334"/>
    </row>
    <row r="86" spans="1:8" ht="18.399999999999999" customHeight="1" thickTop="1" thickBot="1">
      <c r="A86" s="334"/>
      <c r="B86" s="334"/>
      <c r="C86" s="334"/>
      <c r="D86" s="334"/>
      <c r="E86" s="334"/>
      <c r="F86" s="334"/>
      <c r="G86" s="334"/>
      <c r="H86" s="334"/>
    </row>
    <row r="87" spans="1:8" ht="18.399999999999999" customHeight="1" thickTop="1" thickBot="1">
      <c r="A87" s="334" t="s">
        <v>614</v>
      </c>
      <c r="B87" s="334" t="s">
        <v>635</v>
      </c>
      <c r="C87" s="334"/>
      <c r="D87" s="334"/>
      <c r="E87" s="334"/>
      <c r="F87" s="334"/>
      <c r="G87" s="334"/>
      <c r="H87" s="334"/>
    </row>
    <row r="88" spans="1:8" ht="18.399999999999999" customHeight="1" thickTop="1">
      <c r="A88" s="334" t="s">
        <v>615</v>
      </c>
      <c r="B88" s="334" t="s">
        <v>636</v>
      </c>
      <c r="C88" s="334"/>
      <c r="D88" s="334"/>
      <c r="E88" s="334"/>
      <c r="F88" s="334"/>
      <c r="G88" s="334"/>
      <c r="H88" s="334"/>
    </row>
    <row r="89" spans="1:8" ht="18.399999999999999" customHeight="1">
      <c r="A89" s="336" t="s">
        <v>616</v>
      </c>
      <c r="B89" s="336"/>
      <c r="C89" s="336" t="s">
        <v>617</v>
      </c>
      <c r="D89" s="336" t="s">
        <v>193</v>
      </c>
      <c r="E89" s="336" t="s">
        <v>194</v>
      </c>
      <c r="F89" s="336" t="s">
        <v>618</v>
      </c>
      <c r="G89" s="336" t="s">
        <v>619</v>
      </c>
      <c r="H89" s="336" t="s">
        <v>199</v>
      </c>
    </row>
    <row r="90" spans="1:8" ht="18.399999999999999" customHeight="1">
      <c r="A90" s="335" t="s">
        <v>197</v>
      </c>
      <c r="B90" s="335" t="s">
        <v>627</v>
      </c>
      <c r="C90" s="335" t="s">
        <v>594</v>
      </c>
      <c r="D90" s="335">
        <v>0.7177</v>
      </c>
      <c r="E90" s="337" t="s">
        <v>620</v>
      </c>
      <c r="F90" s="337">
        <f>중기기초자료!G44</f>
        <v>120000</v>
      </c>
      <c r="G90" s="338">
        <f>TRUNC(F90*D90, 1)</f>
        <v>86124</v>
      </c>
      <c r="H90" s="335" t="s">
        <v>17</v>
      </c>
    </row>
    <row r="91" spans="1:8" ht="18.399999999999999" customHeight="1">
      <c r="B91" s="335" t="s">
        <v>621</v>
      </c>
      <c r="G91" s="337">
        <f>TRUNC(G90, 0)</f>
        <v>86124</v>
      </c>
    </row>
    <row r="92" spans="1:8" ht="18.399999999999999" customHeight="1">
      <c r="A92" s="335" t="s">
        <v>195</v>
      </c>
    </row>
    <row r="93" spans="1:8" ht="18.399999999999999" customHeight="1">
      <c r="B93" s="335" t="s">
        <v>621</v>
      </c>
    </row>
    <row r="94" spans="1:8" ht="18.399999999999999" customHeight="1">
      <c r="A94" s="335" t="s">
        <v>196</v>
      </c>
    </row>
    <row r="95" spans="1:8" ht="18.399999999999999" customHeight="1">
      <c r="B95" s="335" t="s">
        <v>621</v>
      </c>
    </row>
    <row r="96" spans="1:8" ht="18.399999999999999" customHeight="1" thickBot="1">
      <c r="B96" s="335" t="s">
        <v>622</v>
      </c>
      <c r="G96" s="337">
        <f>TRUNC(G91+G93+G95, 0)</f>
        <v>86124</v>
      </c>
    </row>
    <row r="97" spans="1:8" ht="18.399999999999999" customHeight="1" thickTop="1" thickBot="1">
      <c r="A97" s="334"/>
      <c r="B97" s="334"/>
      <c r="C97" s="334"/>
      <c r="D97" s="334"/>
      <c r="E97" s="334"/>
      <c r="F97" s="334"/>
      <c r="G97" s="334"/>
      <c r="H97" s="334"/>
    </row>
    <row r="98" spans="1:8" ht="18.399999999999999" customHeight="1" thickTop="1" thickBot="1">
      <c r="A98" s="334"/>
      <c r="B98" s="334"/>
      <c r="C98" s="334"/>
      <c r="D98" s="334"/>
      <c r="E98" s="334"/>
      <c r="F98" s="334"/>
      <c r="G98" s="334"/>
      <c r="H98" s="334"/>
    </row>
    <row r="99" spans="1:8" ht="18.399999999999999" customHeight="1" thickTop="1" thickBot="1">
      <c r="A99" s="334" t="s">
        <v>614</v>
      </c>
      <c r="B99" s="334" t="s">
        <v>860</v>
      </c>
      <c r="C99" s="334"/>
      <c r="D99" s="334"/>
      <c r="E99" s="334"/>
      <c r="F99" s="334"/>
      <c r="G99" s="334"/>
      <c r="H99" s="334"/>
    </row>
    <row r="100" spans="1:8" ht="18.399999999999999" customHeight="1" thickTop="1">
      <c r="A100" s="334" t="s">
        <v>615</v>
      </c>
      <c r="B100" s="334" t="s">
        <v>636</v>
      </c>
      <c r="C100" s="334"/>
      <c r="D100" s="334"/>
      <c r="E100" s="334"/>
      <c r="F100" s="334"/>
      <c r="G100" s="334"/>
      <c r="H100" s="334"/>
    </row>
    <row r="101" spans="1:8" ht="18.399999999999999" customHeight="1">
      <c r="A101" s="336" t="s">
        <v>616</v>
      </c>
      <c r="B101" s="336"/>
      <c r="C101" s="336" t="s">
        <v>617</v>
      </c>
      <c r="D101" s="336" t="s">
        <v>193</v>
      </c>
      <c r="E101" s="336" t="s">
        <v>194</v>
      </c>
      <c r="F101" s="336" t="s">
        <v>618</v>
      </c>
      <c r="G101" s="336" t="s">
        <v>619</v>
      </c>
      <c r="H101" s="336" t="s">
        <v>199</v>
      </c>
    </row>
    <row r="102" spans="1:8" ht="18.399999999999999" customHeight="1">
      <c r="A102" s="335" t="s">
        <v>197</v>
      </c>
      <c r="B102" s="335" t="s">
        <v>627</v>
      </c>
      <c r="C102" s="335" t="s">
        <v>595</v>
      </c>
      <c r="D102" s="335">
        <v>0.70550000000000002</v>
      </c>
      <c r="E102" s="337" t="s">
        <v>620</v>
      </c>
      <c r="F102" s="337">
        <f>중기기초자료!G45</f>
        <v>120000</v>
      </c>
      <c r="G102" s="338">
        <f>TRUNC(F102*D102, 1)</f>
        <v>84660</v>
      </c>
      <c r="H102" s="335" t="s">
        <v>17</v>
      </c>
    </row>
    <row r="103" spans="1:8" ht="18.399999999999999" customHeight="1">
      <c r="B103" s="335" t="s">
        <v>621</v>
      </c>
      <c r="G103" s="337">
        <f>TRUNC(G102, 0)</f>
        <v>84660</v>
      </c>
    </row>
    <row r="104" spans="1:8" ht="18.399999999999999" customHeight="1">
      <c r="A104" s="335" t="s">
        <v>195</v>
      </c>
    </row>
    <row r="105" spans="1:8" ht="18.399999999999999" customHeight="1">
      <c r="B105" s="335" t="s">
        <v>621</v>
      </c>
    </row>
    <row r="106" spans="1:8" ht="18.399999999999999" customHeight="1">
      <c r="A106" s="335" t="s">
        <v>196</v>
      </c>
    </row>
    <row r="107" spans="1:8" ht="18.399999999999999" customHeight="1">
      <c r="B107" s="335" t="s">
        <v>621</v>
      </c>
    </row>
    <row r="108" spans="1:8" ht="18.399999999999999" customHeight="1" thickBot="1">
      <c r="B108" s="335" t="s">
        <v>622</v>
      </c>
      <c r="G108" s="337">
        <f>TRUNC(G103+G105+G107, 0)</f>
        <v>84660</v>
      </c>
    </row>
    <row r="109" spans="1:8" ht="18.399999999999999" customHeight="1" thickTop="1" thickBot="1">
      <c r="A109" s="334"/>
      <c r="B109" s="334"/>
      <c r="C109" s="334"/>
      <c r="D109" s="334"/>
      <c r="E109" s="334"/>
      <c r="F109" s="334"/>
      <c r="G109" s="334"/>
      <c r="H109" s="334"/>
    </row>
    <row r="110" spans="1:8" ht="18.399999999999999" customHeight="1" thickTop="1" thickBot="1">
      <c r="A110" s="334" t="s">
        <v>614</v>
      </c>
      <c r="B110" s="334" t="s">
        <v>637</v>
      </c>
      <c r="C110" s="334"/>
      <c r="D110" s="334"/>
      <c r="E110" s="334"/>
      <c r="F110" s="334"/>
      <c r="G110" s="334"/>
      <c r="H110" s="334"/>
    </row>
    <row r="111" spans="1:8" ht="18.399999999999999" customHeight="1" thickTop="1">
      <c r="A111" s="334" t="s">
        <v>615</v>
      </c>
      <c r="B111" s="334" t="s">
        <v>636</v>
      </c>
      <c r="C111" s="334"/>
      <c r="D111" s="334"/>
      <c r="E111" s="334"/>
      <c r="F111" s="334"/>
      <c r="G111" s="334"/>
      <c r="H111" s="334"/>
    </row>
    <row r="112" spans="1:8" ht="18.399999999999999" customHeight="1">
      <c r="A112" s="336" t="s">
        <v>616</v>
      </c>
      <c r="B112" s="336"/>
      <c r="C112" s="336" t="s">
        <v>617</v>
      </c>
      <c r="D112" s="336" t="s">
        <v>193</v>
      </c>
      <c r="E112" s="336" t="s">
        <v>194</v>
      </c>
      <c r="F112" s="336" t="s">
        <v>618</v>
      </c>
      <c r="G112" s="336" t="s">
        <v>619</v>
      </c>
      <c r="H112" s="336" t="s">
        <v>199</v>
      </c>
    </row>
    <row r="113" spans="1:8" ht="18.399999999999999" customHeight="1">
      <c r="A113" s="335" t="s">
        <v>197</v>
      </c>
      <c r="B113" s="335" t="s">
        <v>627</v>
      </c>
      <c r="C113" s="335" t="s">
        <v>596</v>
      </c>
      <c r="D113" s="335">
        <v>0.69420000000000004</v>
      </c>
      <c r="E113" s="337" t="s">
        <v>620</v>
      </c>
      <c r="F113" s="337">
        <f>중기기초자료!G46</f>
        <v>120000</v>
      </c>
      <c r="G113" s="338">
        <f>TRUNC(F113*D113, 1)</f>
        <v>83304</v>
      </c>
      <c r="H113" s="335" t="s">
        <v>17</v>
      </c>
    </row>
    <row r="114" spans="1:8" ht="18.399999999999999" customHeight="1">
      <c r="B114" s="335" t="s">
        <v>621</v>
      </c>
      <c r="G114" s="337">
        <f>TRUNC(G113, 0)</f>
        <v>83304</v>
      </c>
    </row>
    <row r="115" spans="1:8" ht="18.399999999999999" customHeight="1">
      <c r="A115" s="335" t="s">
        <v>195</v>
      </c>
    </row>
    <row r="116" spans="1:8" ht="18.399999999999999" customHeight="1">
      <c r="B116" s="335" t="s">
        <v>621</v>
      </c>
    </row>
    <row r="117" spans="1:8" ht="18.399999999999999" customHeight="1">
      <c r="A117" s="335" t="s">
        <v>196</v>
      </c>
    </row>
    <row r="118" spans="1:8" ht="18.399999999999999" customHeight="1">
      <c r="B118" s="335" t="s">
        <v>621</v>
      </c>
    </row>
    <row r="119" spans="1:8" ht="18.399999999999999" customHeight="1" thickBot="1">
      <c r="B119" s="335" t="s">
        <v>622</v>
      </c>
      <c r="G119" s="337">
        <f>TRUNC(G114+G116+G118, 0)</f>
        <v>83304</v>
      </c>
    </row>
    <row r="120" spans="1:8" ht="18.399999999999999" customHeight="1" thickTop="1" thickBot="1">
      <c r="A120" s="334"/>
      <c r="B120" s="334"/>
      <c r="C120" s="334"/>
      <c r="D120" s="334"/>
      <c r="E120" s="334"/>
      <c r="F120" s="334"/>
      <c r="G120" s="334"/>
      <c r="H120" s="334"/>
    </row>
    <row r="121" spans="1:8" ht="18.399999999999999" customHeight="1" thickTop="1" thickBot="1">
      <c r="A121" s="334" t="s">
        <v>614</v>
      </c>
      <c r="B121" s="334" t="s">
        <v>638</v>
      </c>
      <c r="C121" s="334"/>
      <c r="D121" s="334"/>
      <c r="E121" s="334"/>
      <c r="F121" s="334"/>
      <c r="G121" s="334"/>
      <c r="H121" s="334"/>
    </row>
    <row r="122" spans="1:8" ht="18.399999999999999" customHeight="1" thickTop="1">
      <c r="A122" s="334" t="s">
        <v>615</v>
      </c>
      <c r="B122" s="334" t="s">
        <v>636</v>
      </c>
      <c r="C122" s="334"/>
      <c r="D122" s="334"/>
      <c r="E122" s="334"/>
      <c r="F122" s="334"/>
      <c r="G122" s="334"/>
      <c r="H122" s="334"/>
    </row>
    <row r="123" spans="1:8" ht="18.399999999999999" customHeight="1">
      <c r="A123" s="336" t="s">
        <v>616</v>
      </c>
      <c r="B123" s="336"/>
      <c r="C123" s="336" t="s">
        <v>617</v>
      </c>
      <c r="D123" s="336" t="s">
        <v>193</v>
      </c>
      <c r="E123" s="336" t="s">
        <v>194</v>
      </c>
      <c r="F123" s="336" t="s">
        <v>618</v>
      </c>
      <c r="G123" s="336" t="s">
        <v>619</v>
      </c>
      <c r="H123" s="336" t="s">
        <v>199</v>
      </c>
    </row>
    <row r="124" spans="1:8" ht="18.399999999999999" customHeight="1">
      <c r="A124" s="335" t="s">
        <v>197</v>
      </c>
      <c r="B124" s="335" t="s">
        <v>627</v>
      </c>
      <c r="C124" s="335" t="s">
        <v>597</v>
      </c>
      <c r="D124" s="335">
        <v>0.67190000000000005</v>
      </c>
      <c r="E124" s="337" t="s">
        <v>620</v>
      </c>
      <c r="F124" s="337">
        <f>중기기초자료!G47</f>
        <v>120000</v>
      </c>
      <c r="G124" s="338">
        <f>TRUNC(F124*D124, 1)</f>
        <v>80628</v>
      </c>
      <c r="H124" s="335" t="s">
        <v>17</v>
      </c>
    </row>
    <row r="125" spans="1:8" ht="18.399999999999999" customHeight="1">
      <c r="B125" s="335" t="s">
        <v>621</v>
      </c>
      <c r="G125" s="337">
        <f>TRUNC(G124, 0)</f>
        <v>80628</v>
      </c>
    </row>
    <row r="126" spans="1:8" ht="18.399999999999999" customHeight="1">
      <c r="A126" s="335" t="s">
        <v>195</v>
      </c>
    </row>
    <row r="127" spans="1:8" ht="18.399999999999999" customHeight="1">
      <c r="B127" s="335" t="s">
        <v>621</v>
      </c>
    </row>
    <row r="128" spans="1:8" ht="18.399999999999999" customHeight="1">
      <c r="A128" s="335" t="s">
        <v>196</v>
      </c>
    </row>
    <row r="129" spans="1:8" ht="18.399999999999999" customHeight="1">
      <c r="B129" s="335" t="s">
        <v>621</v>
      </c>
    </row>
    <row r="130" spans="1:8" ht="18.399999999999999" customHeight="1" thickBot="1">
      <c r="B130" s="335" t="s">
        <v>622</v>
      </c>
      <c r="G130" s="337">
        <f>TRUNC(G125+G127+G129, 0)</f>
        <v>80628</v>
      </c>
    </row>
    <row r="131" spans="1:8" ht="18.399999999999999" customHeight="1" thickTop="1" thickBot="1">
      <c r="A131" s="334"/>
      <c r="B131" s="334"/>
      <c r="C131" s="334"/>
      <c r="D131" s="334"/>
      <c r="E131" s="334"/>
      <c r="F131" s="334"/>
      <c r="G131" s="334"/>
      <c r="H131" s="334"/>
    </row>
    <row r="132" spans="1:8" ht="18.399999999999999" customHeight="1" thickTop="1" thickBot="1">
      <c r="A132" s="334"/>
      <c r="B132" s="334"/>
      <c r="C132" s="334"/>
      <c r="D132" s="334"/>
      <c r="E132" s="334"/>
      <c r="F132" s="334"/>
      <c r="G132" s="334"/>
      <c r="H132" s="334"/>
    </row>
    <row r="133" spans="1:8" ht="18.399999999999999" customHeight="1" thickTop="1" thickBot="1">
      <c r="A133" s="334" t="s">
        <v>614</v>
      </c>
      <c r="B133" s="334" t="s">
        <v>639</v>
      </c>
      <c r="C133" s="334"/>
      <c r="D133" s="334"/>
      <c r="E133" s="334"/>
      <c r="F133" s="334"/>
      <c r="G133" s="334"/>
      <c r="H133" s="334"/>
    </row>
    <row r="134" spans="1:8" ht="18.399999999999999" customHeight="1" thickTop="1">
      <c r="A134" s="334" t="s">
        <v>615</v>
      </c>
      <c r="B134" s="334" t="s">
        <v>640</v>
      </c>
      <c r="C134" s="334"/>
      <c r="D134" s="334"/>
      <c r="E134" s="334"/>
      <c r="F134" s="334"/>
      <c r="G134" s="334"/>
      <c r="H134" s="334"/>
    </row>
    <row r="135" spans="1:8" ht="18.399999999999999" customHeight="1">
      <c r="A135" s="336" t="s">
        <v>616</v>
      </c>
      <c r="B135" s="336"/>
      <c r="C135" s="336" t="s">
        <v>617</v>
      </c>
      <c r="D135" s="336" t="s">
        <v>193</v>
      </c>
      <c r="E135" s="336" t="s">
        <v>194</v>
      </c>
      <c r="F135" s="336" t="s">
        <v>618</v>
      </c>
      <c r="G135" s="336" t="s">
        <v>619</v>
      </c>
      <c r="H135" s="336" t="s">
        <v>199</v>
      </c>
    </row>
    <row r="136" spans="1:8" ht="18.399999999999999" customHeight="1">
      <c r="A136" s="335" t="s">
        <v>197</v>
      </c>
      <c r="B136" s="335" t="s">
        <v>627</v>
      </c>
      <c r="C136" s="335" t="s">
        <v>598</v>
      </c>
      <c r="D136" s="335">
        <v>0.50929999999999997</v>
      </c>
      <c r="E136" s="337" t="s">
        <v>620</v>
      </c>
      <c r="F136" s="337">
        <f>중기기초자료!G48</f>
        <v>192000</v>
      </c>
      <c r="G136" s="338">
        <f>TRUNC(F136*D136, 1)</f>
        <v>97785.600000000006</v>
      </c>
      <c r="H136" s="335" t="s">
        <v>17</v>
      </c>
    </row>
    <row r="137" spans="1:8" ht="18.399999999999999" customHeight="1">
      <c r="B137" s="335" t="s">
        <v>621</v>
      </c>
      <c r="G137" s="337">
        <f>TRUNC(G136, 0)</f>
        <v>97785</v>
      </c>
    </row>
    <row r="138" spans="1:8" ht="18.399999999999999" customHeight="1">
      <c r="A138" s="335" t="s">
        <v>195</v>
      </c>
    </row>
    <row r="139" spans="1:8" ht="18.399999999999999" customHeight="1">
      <c r="B139" s="335" t="s">
        <v>621</v>
      </c>
    </row>
    <row r="140" spans="1:8" ht="18.399999999999999" customHeight="1">
      <c r="A140" s="335" t="s">
        <v>196</v>
      </c>
    </row>
    <row r="141" spans="1:8" ht="18.399999999999999" customHeight="1">
      <c r="B141" s="335" t="s">
        <v>621</v>
      </c>
    </row>
    <row r="142" spans="1:8" ht="18.399999999999999" customHeight="1" thickBot="1">
      <c r="B142" s="335" t="s">
        <v>622</v>
      </c>
      <c r="G142" s="337">
        <f>TRUNC(G137+G139+G141, 0)</f>
        <v>97785</v>
      </c>
    </row>
    <row r="143" spans="1:8" ht="18.399999999999999" customHeight="1" thickTop="1" thickBot="1">
      <c r="A143" s="334"/>
      <c r="B143" s="334"/>
      <c r="C143" s="334"/>
      <c r="D143" s="334"/>
      <c r="E143" s="334"/>
      <c r="F143" s="334"/>
      <c r="G143" s="334"/>
      <c r="H143" s="334"/>
    </row>
    <row r="144" spans="1:8" ht="18.399999999999999" customHeight="1" thickTop="1" thickBot="1">
      <c r="A144" s="334" t="s">
        <v>614</v>
      </c>
      <c r="B144" s="334" t="s">
        <v>641</v>
      </c>
      <c r="C144" s="334"/>
      <c r="D144" s="334"/>
      <c r="E144" s="334"/>
      <c r="F144" s="334"/>
      <c r="G144" s="334"/>
      <c r="H144" s="334"/>
    </row>
    <row r="145" spans="1:8" ht="18.399999999999999" customHeight="1" thickTop="1">
      <c r="A145" s="334" t="s">
        <v>615</v>
      </c>
      <c r="B145" s="334" t="s">
        <v>640</v>
      </c>
      <c r="C145" s="334"/>
      <c r="D145" s="334"/>
      <c r="E145" s="334"/>
      <c r="F145" s="334"/>
      <c r="G145" s="334"/>
      <c r="H145" s="334"/>
    </row>
    <row r="146" spans="1:8" ht="18.399999999999999" customHeight="1">
      <c r="A146" s="336" t="s">
        <v>616</v>
      </c>
      <c r="B146" s="336"/>
      <c r="C146" s="336" t="s">
        <v>617</v>
      </c>
      <c r="D146" s="336" t="s">
        <v>193</v>
      </c>
      <c r="E146" s="336" t="s">
        <v>194</v>
      </c>
      <c r="F146" s="336" t="s">
        <v>618</v>
      </c>
      <c r="G146" s="336" t="s">
        <v>619</v>
      </c>
      <c r="H146" s="336" t="s">
        <v>199</v>
      </c>
    </row>
    <row r="147" spans="1:8" ht="18.399999999999999" customHeight="1">
      <c r="A147" s="335" t="s">
        <v>197</v>
      </c>
      <c r="B147" s="335" t="s">
        <v>627</v>
      </c>
      <c r="C147" s="335" t="s">
        <v>599</v>
      </c>
      <c r="D147" s="335">
        <v>0.49209999999999998</v>
      </c>
      <c r="E147" s="337" t="s">
        <v>620</v>
      </c>
      <c r="F147" s="337">
        <f>중기기초자료!G49</f>
        <v>192000</v>
      </c>
      <c r="G147" s="338">
        <f>TRUNC(F147*D147, 1)</f>
        <v>94483.199999999997</v>
      </c>
      <c r="H147" s="335" t="s">
        <v>17</v>
      </c>
    </row>
    <row r="148" spans="1:8" ht="18.399999999999999" customHeight="1">
      <c r="B148" s="335" t="s">
        <v>621</v>
      </c>
      <c r="G148" s="337">
        <f>TRUNC(G147, 0)</f>
        <v>94483</v>
      </c>
    </row>
    <row r="149" spans="1:8" ht="18.399999999999999" customHeight="1">
      <c r="A149" s="335" t="s">
        <v>195</v>
      </c>
    </row>
    <row r="150" spans="1:8" ht="18.399999999999999" customHeight="1">
      <c r="B150" s="335" t="s">
        <v>621</v>
      </c>
    </row>
    <row r="151" spans="1:8" ht="18.399999999999999" customHeight="1">
      <c r="A151" s="335" t="s">
        <v>196</v>
      </c>
    </row>
    <row r="152" spans="1:8" ht="18.399999999999999" customHeight="1">
      <c r="B152" s="335" t="s">
        <v>621</v>
      </c>
    </row>
    <row r="153" spans="1:8" ht="18.399999999999999" customHeight="1" thickBot="1">
      <c r="B153" s="335" t="s">
        <v>622</v>
      </c>
      <c r="G153" s="337">
        <f>TRUNC(G148+G150+G152, 0)</f>
        <v>94483</v>
      </c>
    </row>
    <row r="154" spans="1:8" ht="18.399999999999999" customHeight="1" thickTop="1" thickBot="1">
      <c r="A154" s="334"/>
      <c r="B154" s="334"/>
      <c r="C154" s="334"/>
      <c r="D154" s="334"/>
      <c r="E154" s="334"/>
      <c r="F154" s="334"/>
      <c r="G154" s="334"/>
      <c r="H154" s="334"/>
    </row>
    <row r="155" spans="1:8" ht="18.399999999999999" customHeight="1" thickTop="1" thickBot="1">
      <c r="A155" s="334" t="s">
        <v>614</v>
      </c>
      <c r="B155" s="334" t="s">
        <v>642</v>
      </c>
      <c r="C155" s="334"/>
      <c r="D155" s="334"/>
      <c r="E155" s="334"/>
      <c r="F155" s="334"/>
      <c r="G155" s="334"/>
      <c r="H155" s="334"/>
    </row>
    <row r="156" spans="1:8" ht="18.399999999999999" customHeight="1" thickTop="1">
      <c r="A156" s="334" t="s">
        <v>615</v>
      </c>
      <c r="B156" s="334" t="s">
        <v>640</v>
      </c>
      <c r="C156" s="334"/>
      <c r="D156" s="334"/>
      <c r="E156" s="334"/>
      <c r="F156" s="334"/>
      <c r="G156" s="334"/>
      <c r="H156" s="334"/>
    </row>
    <row r="157" spans="1:8" ht="18.399999999999999" customHeight="1">
      <c r="A157" s="336" t="s">
        <v>616</v>
      </c>
      <c r="B157" s="336"/>
      <c r="C157" s="336" t="s">
        <v>617</v>
      </c>
      <c r="D157" s="336" t="s">
        <v>193</v>
      </c>
      <c r="E157" s="336" t="s">
        <v>194</v>
      </c>
      <c r="F157" s="336" t="s">
        <v>618</v>
      </c>
      <c r="G157" s="336" t="s">
        <v>619</v>
      </c>
      <c r="H157" s="336" t="s">
        <v>199</v>
      </c>
    </row>
    <row r="158" spans="1:8" ht="18.399999999999999" customHeight="1">
      <c r="A158" s="335" t="s">
        <v>197</v>
      </c>
      <c r="B158" s="335" t="s">
        <v>627</v>
      </c>
      <c r="C158" s="335" t="s">
        <v>600</v>
      </c>
      <c r="D158" s="335">
        <v>0.47460000000000002</v>
      </c>
      <c r="E158" s="337" t="s">
        <v>620</v>
      </c>
      <c r="F158" s="337">
        <f>중기기초자료!G50</f>
        <v>192000</v>
      </c>
      <c r="G158" s="338">
        <f>TRUNC(F158*D158, 1)</f>
        <v>91123.199999999997</v>
      </c>
      <c r="H158" s="335" t="s">
        <v>17</v>
      </c>
    </row>
    <row r="159" spans="1:8" ht="18.399999999999999" customHeight="1">
      <c r="B159" s="335" t="s">
        <v>621</v>
      </c>
      <c r="G159" s="337">
        <f>TRUNC(G158, 0)</f>
        <v>91123</v>
      </c>
    </row>
    <row r="160" spans="1:8" ht="18.399999999999999" customHeight="1">
      <c r="A160" s="335" t="s">
        <v>195</v>
      </c>
    </row>
    <row r="161" spans="1:8" ht="18.399999999999999" customHeight="1">
      <c r="B161" s="335" t="s">
        <v>621</v>
      </c>
    </row>
    <row r="162" spans="1:8" ht="18.399999999999999" customHeight="1">
      <c r="A162" s="335" t="s">
        <v>196</v>
      </c>
    </row>
    <row r="163" spans="1:8" ht="18.399999999999999" customHeight="1">
      <c r="B163" s="335" t="s">
        <v>621</v>
      </c>
    </row>
    <row r="164" spans="1:8" ht="18.399999999999999" customHeight="1" thickBot="1">
      <c r="B164" s="335" t="s">
        <v>622</v>
      </c>
      <c r="G164" s="337">
        <f>TRUNC(G159+G161+G163, 0)</f>
        <v>91123</v>
      </c>
    </row>
    <row r="165" spans="1:8" ht="18.399999999999999" customHeight="1" thickTop="1" thickBot="1">
      <c r="A165" s="334"/>
      <c r="B165" s="334"/>
      <c r="C165" s="334"/>
      <c r="D165" s="334"/>
      <c r="E165" s="334"/>
      <c r="F165" s="334"/>
      <c r="G165" s="334"/>
      <c r="H165" s="334"/>
    </row>
    <row r="166" spans="1:8" ht="18.399999999999999" customHeight="1" thickTop="1" thickBot="1">
      <c r="A166" s="334"/>
      <c r="B166" s="334"/>
      <c r="C166" s="334"/>
      <c r="D166" s="334"/>
      <c r="E166" s="334"/>
      <c r="F166" s="334"/>
      <c r="G166" s="334"/>
      <c r="H166" s="334"/>
    </row>
    <row r="167" spans="1:8" ht="18.399999999999999" customHeight="1" thickTop="1" thickBot="1">
      <c r="A167" s="334" t="s">
        <v>614</v>
      </c>
      <c r="B167" s="334" t="s">
        <v>643</v>
      </c>
      <c r="C167" s="334"/>
      <c r="D167" s="334"/>
      <c r="E167" s="334"/>
      <c r="F167" s="334"/>
      <c r="G167" s="334"/>
      <c r="H167" s="334"/>
    </row>
    <row r="168" spans="1:8" ht="18.399999999999999" customHeight="1" thickTop="1">
      <c r="A168" s="334" t="s">
        <v>615</v>
      </c>
      <c r="B168" s="334" t="s">
        <v>644</v>
      </c>
      <c r="C168" s="334"/>
      <c r="D168" s="334"/>
      <c r="E168" s="334"/>
      <c r="F168" s="334"/>
      <c r="G168" s="334"/>
      <c r="H168" s="334"/>
    </row>
    <row r="169" spans="1:8" ht="18.399999999999999" customHeight="1">
      <c r="A169" s="336" t="s">
        <v>616</v>
      </c>
      <c r="B169" s="336"/>
      <c r="C169" s="336" t="s">
        <v>617</v>
      </c>
      <c r="D169" s="336" t="s">
        <v>193</v>
      </c>
      <c r="E169" s="336" t="s">
        <v>194</v>
      </c>
      <c r="F169" s="336" t="s">
        <v>618</v>
      </c>
      <c r="G169" s="336" t="s">
        <v>619</v>
      </c>
      <c r="H169" s="336" t="s">
        <v>199</v>
      </c>
    </row>
    <row r="170" spans="1:8" ht="18.399999999999999" customHeight="1">
      <c r="A170" s="335" t="s">
        <v>197</v>
      </c>
      <c r="B170" s="335" t="s">
        <v>627</v>
      </c>
      <c r="C170" s="335" t="s">
        <v>601</v>
      </c>
      <c r="D170" s="335">
        <v>0.30509999999999998</v>
      </c>
      <c r="E170" s="337" t="s">
        <v>620</v>
      </c>
      <c r="F170" s="337">
        <f>중기기초자료!G51</f>
        <v>246000</v>
      </c>
      <c r="G170" s="338">
        <f>TRUNC(F170*D170, 1)</f>
        <v>75054.600000000006</v>
      </c>
      <c r="H170" s="335" t="s">
        <v>17</v>
      </c>
    </row>
    <row r="171" spans="1:8" ht="18.399999999999999" customHeight="1">
      <c r="B171" s="335" t="s">
        <v>621</v>
      </c>
      <c r="G171" s="337">
        <f>TRUNC(G170, 0)</f>
        <v>75054</v>
      </c>
    </row>
    <row r="172" spans="1:8" ht="18.399999999999999" customHeight="1">
      <c r="A172" s="335" t="s">
        <v>195</v>
      </c>
    </row>
    <row r="173" spans="1:8" ht="18.399999999999999" customHeight="1">
      <c r="B173" s="335" t="s">
        <v>621</v>
      </c>
    </row>
    <row r="174" spans="1:8" ht="18.399999999999999" customHeight="1">
      <c r="A174" s="335" t="s">
        <v>196</v>
      </c>
    </row>
    <row r="175" spans="1:8" ht="18.399999999999999" customHeight="1">
      <c r="B175" s="335" t="s">
        <v>621</v>
      </c>
    </row>
    <row r="176" spans="1:8" ht="18.399999999999999" customHeight="1" thickBot="1">
      <c r="B176" s="335" t="s">
        <v>622</v>
      </c>
      <c r="G176" s="337">
        <f>TRUNC(G171+G173+G175, 0)</f>
        <v>75054</v>
      </c>
    </row>
    <row r="177" spans="1:8" ht="18.399999999999999" customHeight="1" thickTop="1" thickBot="1">
      <c r="A177" s="334"/>
      <c r="B177" s="334"/>
      <c r="C177" s="334"/>
      <c r="D177" s="334"/>
      <c r="E177" s="334"/>
      <c r="F177" s="334"/>
      <c r="G177" s="334"/>
      <c r="H177" s="334"/>
    </row>
    <row r="178" spans="1:8" ht="18.399999999999999" customHeight="1" thickTop="1" thickBot="1">
      <c r="A178" s="334" t="s">
        <v>614</v>
      </c>
      <c r="B178" s="334" t="s">
        <v>645</v>
      </c>
      <c r="C178" s="334"/>
      <c r="D178" s="334"/>
      <c r="E178" s="334"/>
      <c r="F178" s="334"/>
      <c r="G178" s="334"/>
      <c r="H178" s="334"/>
    </row>
    <row r="179" spans="1:8" ht="18.399999999999999" customHeight="1" thickTop="1">
      <c r="A179" s="334" t="s">
        <v>615</v>
      </c>
      <c r="B179" s="334" t="s">
        <v>644</v>
      </c>
      <c r="C179" s="334"/>
      <c r="D179" s="334"/>
      <c r="E179" s="334"/>
      <c r="F179" s="334"/>
      <c r="G179" s="334"/>
      <c r="H179" s="334"/>
    </row>
    <row r="180" spans="1:8" ht="18.399999999999999" customHeight="1">
      <c r="A180" s="336" t="s">
        <v>616</v>
      </c>
      <c r="B180" s="336"/>
      <c r="C180" s="336" t="s">
        <v>617</v>
      </c>
      <c r="D180" s="336" t="s">
        <v>193</v>
      </c>
      <c r="E180" s="336" t="s">
        <v>194</v>
      </c>
      <c r="F180" s="336" t="s">
        <v>618</v>
      </c>
      <c r="G180" s="336" t="s">
        <v>619</v>
      </c>
      <c r="H180" s="336" t="s">
        <v>199</v>
      </c>
    </row>
    <row r="181" spans="1:8" ht="18.399999999999999" customHeight="1">
      <c r="A181" s="335" t="s">
        <v>197</v>
      </c>
      <c r="B181" s="335" t="s">
        <v>627</v>
      </c>
      <c r="C181" s="335" t="s">
        <v>602</v>
      </c>
      <c r="D181" s="335">
        <v>0.28960000000000002</v>
      </c>
      <c r="E181" s="337" t="s">
        <v>620</v>
      </c>
      <c r="F181" s="337">
        <f>중기기초자료!G52</f>
        <v>246000</v>
      </c>
      <c r="G181" s="338">
        <f>TRUNC(F181*D181, 1)</f>
        <v>71241.600000000006</v>
      </c>
      <c r="H181" s="335" t="s">
        <v>17</v>
      </c>
    </row>
    <row r="182" spans="1:8" ht="18.399999999999999" customHeight="1">
      <c r="B182" s="335" t="s">
        <v>621</v>
      </c>
      <c r="G182" s="337">
        <f>TRUNC(G181, 0)</f>
        <v>71241</v>
      </c>
    </row>
    <row r="183" spans="1:8" ht="18.399999999999999" customHeight="1">
      <c r="A183" s="335" t="s">
        <v>195</v>
      </c>
    </row>
    <row r="184" spans="1:8" ht="18.399999999999999" customHeight="1">
      <c r="B184" s="335" t="s">
        <v>621</v>
      </c>
    </row>
    <row r="185" spans="1:8" ht="18.399999999999999" customHeight="1">
      <c r="A185" s="335" t="s">
        <v>196</v>
      </c>
    </row>
    <row r="186" spans="1:8" ht="18.399999999999999" customHeight="1">
      <c r="B186" s="335" t="s">
        <v>621</v>
      </c>
    </row>
    <row r="187" spans="1:8" ht="18.399999999999999" customHeight="1" thickBot="1">
      <c r="B187" s="335" t="s">
        <v>622</v>
      </c>
      <c r="G187" s="337">
        <f>TRUNC(G182+G184+G186, 0)</f>
        <v>71241</v>
      </c>
    </row>
    <row r="188" spans="1:8" ht="18.399999999999999" customHeight="1" thickTop="1" thickBot="1">
      <c r="A188" s="334"/>
      <c r="B188" s="334"/>
      <c r="C188" s="334"/>
      <c r="D188" s="334"/>
      <c r="E188" s="334"/>
      <c r="F188" s="334"/>
      <c r="G188" s="334"/>
      <c r="H188" s="334"/>
    </row>
    <row r="189" spans="1:8" ht="18.399999999999999" customHeight="1" thickTop="1" thickBot="1">
      <c r="A189" s="334" t="s">
        <v>614</v>
      </c>
      <c r="B189" s="334" t="s">
        <v>646</v>
      </c>
      <c r="C189" s="334"/>
      <c r="D189" s="334"/>
      <c r="E189" s="334"/>
      <c r="F189" s="334"/>
      <c r="G189" s="334"/>
      <c r="H189" s="334"/>
    </row>
    <row r="190" spans="1:8" ht="18.399999999999999" customHeight="1" thickTop="1">
      <c r="A190" s="334" t="s">
        <v>615</v>
      </c>
      <c r="B190" s="334" t="s">
        <v>644</v>
      </c>
      <c r="C190" s="334"/>
      <c r="D190" s="334"/>
      <c r="E190" s="334"/>
      <c r="F190" s="334"/>
      <c r="G190" s="334"/>
      <c r="H190" s="334"/>
    </row>
    <row r="191" spans="1:8" ht="18.399999999999999" customHeight="1">
      <c r="A191" s="336" t="s">
        <v>616</v>
      </c>
      <c r="B191" s="336"/>
      <c r="C191" s="336" t="s">
        <v>617</v>
      </c>
      <c r="D191" s="336" t="s">
        <v>193</v>
      </c>
      <c r="E191" s="336" t="s">
        <v>194</v>
      </c>
      <c r="F191" s="336" t="s">
        <v>618</v>
      </c>
      <c r="G191" s="336" t="s">
        <v>619</v>
      </c>
      <c r="H191" s="336" t="s">
        <v>199</v>
      </c>
    </row>
    <row r="192" spans="1:8" ht="18.399999999999999" customHeight="1">
      <c r="A192" s="335" t="s">
        <v>197</v>
      </c>
      <c r="B192" s="335" t="s">
        <v>627</v>
      </c>
      <c r="C192" s="335" t="s">
        <v>603</v>
      </c>
      <c r="D192" s="335">
        <v>0.28670000000000001</v>
      </c>
      <c r="E192" s="337" t="s">
        <v>620</v>
      </c>
      <c r="F192" s="337">
        <f>중기기초자료!G53</f>
        <v>246000</v>
      </c>
      <c r="G192" s="338">
        <f>TRUNC(F192*D192, 1)</f>
        <v>70528.2</v>
      </c>
      <c r="H192" s="335" t="s">
        <v>17</v>
      </c>
    </row>
    <row r="193" spans="1:8" ht="18.399999999999999" customHeight="1">
      <c r="B193" s="335" t="s">
        <v>621</v>
      </c>
      <c r="G193" s="337">
        <f>TRUNC(G192, 0)</f>
        <v>70528</v>
      </c>
    </row>
    <row r="194" spans="1:8" ht="18.399999999999999" customHeight="1">
      <c r="A194" s="335" t="s">
        <v>195</v>
      </c>
    </row>
    <row r="195" spans="1:8" ht="18.399999999999999" customHeight="1">
      <c r="B195" s="335" t="s">
        <v>621</v>
      </c>
    </row>
    <row r="196" spans="1:8" ht="18.399999999999999" customHeight="1">
      <c r="A196" s="335" t="s">
        <v>196</v>
      </c>
    </row>
    <row r="197" spans="1:8" ht="18.399999999999999" customHeight="1">
      <c r="B197" s="335" t="s">
        <v>621</v>
      </c>
    </row>
    <row r="198" spans="1:8" ht="18.399999999999999" customHeight="1" thickBot="1">
      <c r="B198" s="335" t="s">
        <v>622</v>
      </c>
      <c r="G198" s="337">
        <f>TRUNC(G193+G195+G197, 0)</f>
        <v>70528</v>
      </c>
    </row>
    <row r="199" spans="1:8" ht="18.399999999999999" customHeight="1" thickTop="1" thickBot="1">
      <c r="A199" s="334"/>
      <c r="B199" s="334"/>
      <c r="C199" s="334"/>
      <c r="D199" s="334"/>
      <c r="E199" s="334"/>
      <c r="F199" s="334"/>
      <c r="G199" s="334"/>
      <c r="H199" s="334"/>
    </row>
    <row r="200" spans="1:8" ht="18.399999999999999" customHeight="1" thickTop="1" thickBot="1">
      <c r="A200" s="334"/>
      <c r="B200" s="334"/>
      <c r="C200" s="334"/>
      <c r="D200" s="334"/>
      <c r="E200" s="334"/>
      <c r="F200" s="334"/>
      <c r="G200" s="334"/>
      <c r="H200" s="334"/>
    </row>
    <row r="201" spans="1:8" ht="18.399999999999999" customHeight="1" thickTop="1" thickBot="1">
      <c r="A201" s="334" t="s">
        <v>614</v>
      </c>
      <c r="B201" s="334" t="s">
        <v>647</v>
      </c>
      <c r="C201" s="334"/>
      <c r="D201" s="334"/>
      <c r="E201" s="334"/>
      <c r="F201" s="334"/>
      <c r="G201" s="334"/>
      <c r="H201" s="334"/>
    </row>
    <row r="202" spans="1:8" ht="18.399999999999999" customHeight="1" thickTop="1">
      <c r="A202" s="334" t="s">
        <v>615</v>
      </c>
      <c r="B202" s="334" t="s">
        <v>644</v>
      </c>
      <c r="C202" s="334"/>
      <c r="D202" s="334"/>
      <c r="E202" s="334"/>
      <c r="F202" s="334"/>
      <c r="G202" s="334"/>
      <c r="H202" s="334"/>
    </row>
    <row r="203" spans="1:8" ht="18.399999999999999" customHeight="1">
      <c r="A203" s="336" t="s">
        <v>616</v>
      </c>
      <c r="B203" s="336"/>
      <c r="C203" s="336" t="s">
        <v>617</v>
      </c>
      <c r="D203" s="336" t="s">
        <v>193</v>
      </c>
      <c r="E203" s="336" t="s">
        <v>194</v>
      </c>
      <c r="F203" s="336" t="s">
        <v>618</v>
      </c>
      <c r="G203" s="336" t="s">
        <v>619</v>
      </c>
      <c r="H203" s="336" t="s">
        <v>199</v>
      </c>
    </row>
    <row r="204" spans="1:8" ht="18.399999999999999" customHeight="1">
      <c r="A204" s="335" t="s">
        <v>197</v>
      </c>
      <c r="B204" s="335" t="s">
        <v>627</v>
      </c>
      <c r="C204" s="335" t="s">
        <v>604</v>
      </c>
      <c r="D204" s="335">
        <v>0.2772</v>
      </c>
      <c r="E204" s="337" t="s">
        <v>620</v>
      </c>
      <c r="F204" s="337">
        <f>중기기초자료!G54</f>
        <v>246000</v>
      </c>
      <c r="G204" s="338">
        <f>TRUNC(F204*D204, 1)</f>
        <v>68191.199999999997</v>
      </c>
      <c r="H204" s="335" t="s">
        <v>17</v>
      </c>
    </row>
    <row r="205" spans="1:8" ht="18.399999999999999" customHeight="1">
      <c r="B205" s="335" t="s">
        <v>621</v>
      </c>
      <c r="G205" s="337">
        <f>TRUNC(G204, 0)</f>
        <v>68191</v>
      </c>
    </row>
    <row r="206" spans="1:8" ht="18.399999999999999" customHeight="1">
      <c r="A206" s="335" t="s">
        <v>195</v>
      </c>
    </row>
    <row r="207" spans="1:8" ht="18.399999999999999" customHeight="1">
      <c r="B207" s="335" t="s">
        <v>621</v>
      </c>
    </row>
    <row r="208" spans="1:8" ht="18.399999999999999" customHeight="1">
      <c r="A208" s="335" t="s">
        <v>196</v>
      </c>
    </row>
    <row r="209" spans="1:8" ht="18.399999999999999" customHeight="1">
      <c r="B209" s="335" t="s">
        <v>621</v>
      </c>
    </row>
    <row r="210" spans="1:8" ht="18.399999999999999" customHeight="1" thickBot="1">
      <c r="B210" s="335" t="s">
        <v>622</v>
      </c>
      <c r="G210" s="337">
        <f>TRUNC(G205+G207+G209, 0)</f>
        <v>68191</v>
      </c>
    </row>
    <row r="211" spans="1:8" ht="18.399999999999999" customHeight="1" thickTop="1" thickBot="1">
      <c r="A211" s="334"/>
      <c r="B211" s="334"/>
      <c r="C211" s="334"/>
      <c r="D211" s="334"/>
      <c r="E211" s="334"/>
      <c r="F211" s="334"/>
      <c r="G211" s="334"/>
      <c r="H211" s="334"/>
    </row>
    <row r="212" spans="1:8" ht="18.399999999999999" customHeight="1" thickTop="1" thickBot="1">
      <c r="A212" s="334" t="s">
        <v>614</v>
      </c>
      <c r="B212" s="334" t="s">
        <v>648</v>
      </c>
      <c r="C212" s="334"/>
      <c r="D212" s="334"/>
      <c r="E212" s="334"/>
      <c r="F212" s="334"/>
      <c r="G212" s="334"/>
      <c r="H212" s="334"/>
    </row>
    <row r="213" spans="1:8" ht="18.399999999999999" customHeight="1" thickTop="1">
      <c r="A213" s="334" t="s">
        <v>615</v>
      </c>
      <c r="B213" s="334" t="s">
        <v>644</v>
      </c>
      <c r="C213" s="334"/>
      <c r="D213" s="334"/>
      <c r="E213" s="334"/>
      <c r="F213" s="334"/>
      <c r="G213" s="334"/>
      <c r="H213" s="334"/>
    </row>
    <row r="214" spans="1:8" ht="18.399999999999999" customHeight="1">
      <c r="A214" s="336" t="s">
        <v>616</v>
      </c>
      <c r="B214" s="336"/>
      <c r="C214" s="336" t="s">
        <v>617</v>
      </c>
      <c r="D214" s="336" t="s">
        <v>193</v>
      </c>
      <c r="E214" s="336" t="s">
        <v>194</v>
      </c>
      <c r="F214" s="336" t="s">
        <v>618</v>
      </c>
      <c r="G214" s="336" t="s">
        <v>619</v>
      </c>
      <c r="H214" s="336" t="s">
        <v>199</v>
      </c>
    </row>
    <row r="215" spans="1:8" ht="18.399999999999999" customHeight="1">
      <c r="A215" s="335" t="s">
        <v>197</v>
      </c>
      <c r="B215" s="335" t="s">
        <v>627</v>
      </c>
      <c r="C215" s="335" t="s">
        <v>605</v>
      </c>
      <c r="D215" s="335">
        <v>1.1307</v>
      </c>
      <c r="E215" s="337" t="s">
        <v>620</v>
      </c>
      <c r="F215" s="337">
        <f>중기기초자료!G55</f>
        <v>246000</v>
      </c>
      <c r="G215" s="338">
        <f>TRUNC(F215*D215, 1)</f>
        <v>278152.2</v>
      </c>
      <c r="H215" s="335" t="s">
        <v>17</v>
      </c>
    </row>
    <row r="216" spans="1:8" ht="18.399999999999999" customHeight="1">
      <c r="B216" s="335" t="s">
        <v>621</v>
      </c>
      <c r="G216" s="337">
        <f>TRUNC(G215, 0)</f>
        <v>278152</v>
      </c>
    </row>
    <row r="217" spans="1:8" ht="18.399999999999999" customHeight="1">
      <c r="A217" s="335" t="s">
        <v>195</v>
      </c>
    </row>
    <row r="218" spans="1:8" ht="18.399999999999999" customHeight="1">
      <c r="B218" s="335" t="s">
        <v>621</v>
      </c>
    </row>
    <row r="219" spans="1:8" ht="18.399999999999999" customHeight="1">
      <c r="A219" s="335" t="s">
        <v>196</v>
      </c>
    </row>
    <row r="220" spans="1:8" ht="18.399999999999999" customHeight="1">
      <c r="B220" s="335" t="s">
        <v>621</v>
      </c>
    </row>
    <row r="221" spans="1:8" ht="18.399999999999999" customHeight="1" thickBot="1">
      <c r="B221" s="335" t="s">
        <v>622</v>
      </c>
      <c r="G221" s="337">
        <f>TRUNC(G216+G218+G220, 0)</f>
        <v>278152</v>
      </c>
    </row>
    <row r="222" spans="1:8" ht="18.399999999999999" customHeight="1" thickTop="1" thickBot="1">
      <c r="A222" s="334"/>
      <c r="B222" s="334"/>
      <c r="C222" s="334"/>
      <c r="D222" s="334"/>
      <c r="E222" s="334"/>
      <c r="F222" s="334"/>
      <c r="G222" s="334"/>
      <c r="H222" s="334"/>
    </row>
    <row r="223" spans="1:8" ht="18.399999999999999" customHeight="1" thickTop="1" thickBot="1">
      <c r="A223" s="334" t="s">
        <v>614</v>
      </c>
      <c r="B223" s="334" t="s">
        <v>649</v>
      </c>
      <c r="C223" s="334"/>
      <c r="D223" s="334"/>
      <c r="E223" s="334"/>
      <c r="F223" s="334"/>
      <c r="G223" s="334"/>
      <c r="H223" s="334"/>
    </row>
    <row r="224" spans="1:8" ht="18.399999999999999" customHeight="1" thickTop="1">
      <c r="A224" s="334" t="s">
        <v>615</v>
      </c>
      <c r="B224" s="334" t="s">
        <v>644</v>
      </c>
      <c r="C224" s="334"/>
      <c r="D224" s="334"/>
      <c r="E224" s="334"/>
      <c r="F224" s="334"/>
      <c r="G224" s="334"/>
      <c r="H224" s="334"/>
    </row>
    <row r="225" spans="1:8" ht="18.399999999999999" customHeight="1">
      <c r="A225" s="336" t="s">
        <v>616</v>
      </c>
      <c r="B225" s="336"/>
      <c r="C225" s="336" t="s">
        <v>617</v>
      </c>
      <c r="D225" s="336" t="s">
        <v>193</v>
      </c>
      <c r="E225" s="336" t="s">
        <v>194</v>
      </c>
      <c r="F225" s="336" t="s">
        <v>618</v>
      </c>
      <c r="G225" s="336" t="s">
        <v>619</v>
      </c>
      <c r="H225" s="336" t="s">
        <v>199</v>
      </c>
    </row>
    <row r="226" spans="1:8" ht="18.399999999999999" customHeight="1">
      <c r="A226" s="335" t="s">
        <v>197</v>
      </c>
      <c r="B226" s="335" t="s">
        <v>627</v>
      </c>
      <c r="C226" s="335" t="s">
        <v>606</v>
      </c>
      <c r="D226" s="335">
        <v>1.1043000000000001</v>
      </c>
      <c r="E226" s="337" t="s">
        <v>620</v>
      </c>
      <c r="F226" s="337">
        <f>중기기초자료!G56</f>
        <v>246000</v>
      </c>
      <c r="G226" s="338">
        <f>TRUNC(F226*D226, 1)</f>
        <v>271657.8</v>
      </c>
      <c r="H226" s="335" t="s">
        <v>17</v>
      </c>
    </row>
    <row r="227" spans="1:8" ht="18.399999999999999" customHeight="1">
      <c r="B227" s="335" t="s">
        <v>621</v>
      </c>
      <c r="G227" s="337">
        <f>TRUNC(G226, 0)</f>
        <v>271657</v>
      </c>
    </row>
    <row r="228" spans="1:8" ht="18.399999999999999" customHeight="1">
      <c r="A228" s="335" t="s">
        <v>195</v>
      </c>
    </row>
    <row r="229" spans="1:8" ht="18.399999999999999" customHeight="1">
      <c r="B229" s="335" t="s">
        <v>621</v>
      </c>
    </row>
    <row r="230" spans="1:8" ht="18.399999999999999" customHeight="1">
      <c r="A230" s="335" t="s">
        <v>196</v>
      </c>
    </row>
    <row r="231" spans="1:8" ht="18.399999999999999" customHeight="1">
      <c r="B231" s="335" t="s">
        <v>621</v>
      </c>
    </row>
    <row r="232" spans="1:8" ht="18.399999999999999" customHeight="1" thickBot="1">
      <c r="B232" s="335" t="s">
        <v>622</v>
      </c>
      <c r="G232" s="337">
        <f>TRUNC(G227+G229+G231, 0)</f>
        <v>271657</v>
      </c>
    </row>
    <row r="233" spans="1:8" ht="18.399999999999999" customHeight="1" thickTop="1" thickBot="1">
      <c r="A233" s="334"/>
      <c r="B233" s="334"/>
      <c r="C233" s="334"/>
      <c r="D233" s="334"/>
      <c r="E233" s="334"/>
      <c r="F233" s="334"/>
      <c r="G233" s="334"/>
      <c r="H233" s="334"/>
    </row>
    <row r="234" spans="1:8" ht="18.399999999999999" customHeight="1" thickTop="1" thickBot="1">
      <c r="A234" s="334"/>
      <c r="B234" s="334"/>
      <c r="C234" s="334"/>
      <c r="D234" s="334"/>
      <c r="E234" s="334"/>
      <c r="F234" s="334"/>
      <c r="G234" s="334"/>
      <c r="H234" s="334"/>
    </row>
    <row r="235" spans="1:8" ht="18.399999999999999" customHeight="1" thickTop="1" thickBot="1">
      <c r="A235" s="334" t="s">
        <v>614</v>
      </c>
      <c r="B235" s="334" t="s">
        <v>650</v>
      </c>
      <c r="C235" s="334"/>
      <c r="D235" s="334"/>
      <c r="E235" s="334"/>
      <c r="F235" s="334"/>
      <c r="G235" s="334"/>
      <c r="H235" s="334"/>
    </row>
    <row r="236" spans="1:8" ht="18.399999999999999" customHeight="1" thickTop="1">
      <c r="A236" s="334" t="s">
        <v>615</v>
      </c>
      <c r="B236" s="334" t="s">
        <v>644</v>
      </c>
      <c r="C236" s="334"/>
      <c r="D236" s="334"/>
      <c r="E236" s="334"/>
      <c r="F236" s="334"/>
      <c r="G236" s="334"/>
      <c r="H236" s="334"/>
    </row>
    <row r="237" spans="1:8" ht="18.399999999999999" customHeight="1">
      <c r="A237" s="336" t="s">
        <v>616</v>
      </c>
      <c r="B237" s="336"/>
      <c r="C237" s="336" t="s">
        <v>617</v>
      </c>
      <c r="D237" s="336" t="s">
        <v>193</v>
      </c>
      <c r="E237" s="336" t="s">
        <v>194</v>
      </c>
      <c r="F237" s="336" t="s">
        <v>618</v>
      </c>
      <c r="G237" s="336" t="s">
        <v>619</v>
      </c>
      <c r="H237" s="336" t="s">
        <v>199</v>
      </c>
    </row>
    <row r="238" spans="1:8" ht="18.399999999999999" customHeight="1">
      <c r="A238" s="335" t="s">
        <v>197</v>
      </c>
      <c r="B238" s="335" t="s">
        <v>627</v>
      </c>
      <c r="C238" s="335" t="s">
        <v>607</v>
      </c>
      <c r="D238" s="335">
        <v>1.0589</v>
      </c>
      <c r="E238" s="337" t="s">
        <v>620</v>
      </c>
      <c r="F238" s="337">
        <f>중기기초자료!G57</f>
        <v>246000</v>
      </c>
      <c r="G238" s="338">
        <f>TRUNC(F238*D238, 1)</f>
        <v>260489.4</v>
      </c>
      <c r="H238" s="335" t="s">
        <v>17</v>
      </c>
    </row>
    <row r="239" spans="1:8" ht="18.399999999999999" customHeight="1">
      <c r="B239" s="335" t="s">
        <v>621</v>
      </c>
      <c r="G239" s="337">
        <f>TRUNC(G238, 0)</f>
        <v>260489</v>
      </c>
    </row>
    <row r="240" spans="1:8" ht="18.399999999999999" customHeight="1">
      <c r="A240" s="335" t="s">
        <v>195</v>
      </c>
    </row>
    <row r="241" spans="1:8" ht="18.399999999999999" customHeight="1">
      <c r="B241" s="335" t="s">
        <v>621</v>
      </c>
    </row>
    <row r="242" spans="1:8" ht="18.399999999999999" customHeight="1">
      <c r="A242" s="335" t="s">
        <v>196</v>
      </c>
    </row>
    <row r="243" spans="1:8" ht="18.399999999999999" customHeight="1">
      <c r="B243" s="335" t="s">
        <v>621</v>
      </c>
    </row>
    <row r="244" spans="1:8" ht="18.399999999999999" customHeight="1" thickBot="1">
      <c r="B244" s="335" t="s">
        <v>622</v>
      </c>
      <c r="G244" s="337">
        <f>TRUNC(G239+G241+G243, 0)</f>
        <v>260489</v>
      </c>
    </row>
    <row r="245" spans="1:8" ht="18.399999999999999" customHeight="1" thickTop="1" thickBot="1">
      <c r="A245" s="334"/>
      <c r="B245" s="334"/>
      <c r="C245" s="334"/>
      <c r="D245" s="334"/>
      <c r="E245" s="334"/>
      <c r="F245" s="334"/>
      <c r="G245" s="334"/>
      <c r="H245" s="334"/>
    </row>
    <row r="246" spans="1:8" ht="18.399999999999999" customHeight="1" thickTop="1" thickBot="1">
      <c r="A246" s="334" t="s">
        <v>614</v>
      </c>
      <c r="B246" s="334" t="s">
        <v>651</v>
      </c>
      <c r="C246" s="334"/>
      <c r="D246" s="334"/>
      <c r="E246" s="334"/>
      <c r="F246" s="334"/>
      <c r="G246" s="334"/>
      <c r="H246" s="334"/>
    </row>
    <row r="247" spans="1:8" ht="18.399999999999999" customHeight="1" thickTop="1">
      <c r="A247" s="334" t="s">
        <v>615</v>
      </c>
      <c r="B247" s="334" t="s">
        <v>652</v>
      </c>
      <c r="C247" s="334"/>
      <c r="D247" s="334"/>
      <c r="E247" s="334"/>
      <c r="F247" s="334"/>
      <c r="G247" s="334"/>
      <c r="H247" s="334"/>
    </row>
    <row r="248" spans="1:8" ht="18.399999999999999" customHeight="1">
      <c r="A248" s="336" t="s">
        <v>616</v>
      </c>
      <c r="B248" s="336"/>
      <c r="C248" s="336" t="s">
        <v>617</v>
      </c>
      <c r="D248" s="336" t="s">
        <v>193</v>
      </c>
      <c r="E248" s="336" t="s">
        <v>194</v>
      </c>
      <c r="F248" s="336" t="s">
        <v>618</v>
      </c>
      <c r="G248" s="336" t="s">
        <v>619</v>
      </c>
      <c r="H248" s="336" t="s">
        <v>199</v>
      </c>
    </row>
    <row r="249" spans="1:8" ht="18.399999999999999" customHeight="1">
      <c r="A249" s="335" t="s">
        <v>197</v>
      </c>
      <c r="B249" s="335" t="s">
        <v>627</v>
      </c>
      <c r="C249" s="335" t="s">
        <v>608</v>
      </c>
      <c r="D249" s="335">
        <v>1.2198</v>
      </c>
      <c r="E249" s="337" t="s">
        <v>620</v>
      </c>
      <c r="F249" s="337">
        <f>중기기초자료!G58</f>
        <v>276000</v>
      </c>
      <c r="G249" s="338">
        <f>TRUNC(F249*D249, 1)</f>
        <v>336664.8</v>
      </c>
      <c r="H249" s="335" t="s">
        <v>17</v>
      </c>
    </row>
    <row r="250" spans="1:8" ht="18.399999999999999" customHeight="1">
      <c r="B250" s="335" t="s">
        <v>621</v>
      </c>
      <c r="G250" s="337">
        <f>TRUNC(G249, 0)</f>
        <v>336664</v>
      </c>
    </row>
    <row r="251" spans="1:8" ht="18.399999999999999" customHeight="1">
      <c r="A251" s="335" t="s">
        <v>195</v>
      </c>
    </row>
    <row r="252" spans="1:8" ht="18.399999999999999" customHeight="1">
      <c r="B252" s="335" t="s">
        <v>621</v>
      </c>
    </row>
    <row r="253" spans="1:8" ht="18.399999999999999" customHeight="1">
      <c r="A253" s="335" t="s">
        <v>196</v>
      </c>
    </row>
    <row r="254" spans="1:8" ht="18.399999999999999" customHeight="1">
      <c r="B254" s="335" t="s">
        <v>621</v>
      </c>
    </row>
    <row r="255" spans="1:8" ht="18.399999999999999" customHeight="1" thickBot="1">
      <c r="B255" s="335" t="s">
        <v>622</v>
      </c>
      <c r="G255" s="337">
        <f>TRUNC(G250+G252+G254, 0)</f>
        <v>336664</v>
      </c>
    </row>
    <row r="256" spans="1:8" ht="18.399999999999999" customHeight="1" thickTop="1" thickBot="1">
      <c r="A256" s="334"/>
      <c r="B256" s="334"/>
      <c r="C256" s="334"/>
      <c r="D256" s="334"/>
      <c r="E256" s="334"/>
      <c r="F256" s="334"/>
      <c r="G256" s="334"/>
      <c r="H256" s="334"/>
    </row>
    <row r="257" spans="1:8" ht="18.399999999999999" customHeight="1" thickTop="1" thickBot="1">
      <c r="A257" s="334" t="s">
        <v>614</v>
      </c>
      <c r="B257" s="334" t="s">
        <v>653</v>
      </c>
      <c r="C257" s="334"/>
      <c r="D257" s="334"/>
      <c r="E257" s="334"/>
      <c r="F257" s="334"/>
      <c r="G257" s="334"/>
      <c r="H257" s="334"/>
    </row>
    <row r="258" spans="1:8" ht="18.399999999999999" customHeight="1" thickTop="1">
      <c r="A258" s="334" t="s">
        <v>615</v>
      </c>
      <c r="B258" s="334" t="s">
        <v>652</v>
      </c>
      <c r="C258" s="334"/>
      <c r="D258" s="334"/>
      <c r="E258" s="334"/>
      <c r="F258" s="334"/>
      <c r="G258" s="334"/>
      <c r="H258" s="334"/>
    </row>
    <row r="259" spans="1:8" ht="18.399999999999999" customHeight="1">
      <c r="A259" s="336" t="s">
        <v>616</v>
      </c>
      <c r="B259" s="336"/>
      <c r="C259" s="336" t="s">
        <v>617</v>
      </c>
      <c r="D259" s="336" t="s">
        <v>193</v>
      </c>
      <c r="E259" s="336" t="s">
        <v>194</v>
      </c>
      <c r="F259" s="336" t="s">
        <v>618</v>
      </c>
      <c r="G259" s="336" t="s">
        <v>619</v>
      </c>
      <c r="H259" s="336" t="s">
        <v>199</v>
      </c>
    </row>
    <row r="260" spans="1:8" ht="18.399999999999999" customHeight="1">
      <c r="A260" s="335" t="s">
        <v>197</v>
      </c>
      <c r="B260" s="335" t="s">
        <v>627</v>
      </c>
      <c r="C260" s="335" t="s">
        <v>609</v>
      </c>
      <c r="D260" s="335">
        <v>1.1972</v>
      </c>
      <c r="E260" s="337" t="s">
        <v>620</v>
      </c>
      <c r="F260" s="337">
        <f>중기기초자료!G59</f>
        <v>276000</v>
      </c>
      <c r="G260" s="338">
        <f>TRUNC(F260*D260, 1)</f>
        <v>330427.2</v>
      </c>
      <c r="H260" s="335" t="s">
        <v>17</v>
      </c>
    </row>
    <row r="261" spans="1:8" ht="18.399999999999999" customHeight="1">
      <c r="B261" s="335" t="s">
        <v>621</v>
      </c>
      <c r="G261" s="337">
        <f>TRUNC(G260, 0)</f>
        <v>330427</v>
      </c>
    </row>
    <row r="262" spans="1:8" ht="18.399999999999999" customHeight="1">
      <c r="A262" s="335" t="s">
        <v>195</v>
      </c>
    </row>
    <row r="263" spans="1:8" ht="18.399999999999999" customHeight="1">
      <c r="B263" s="335" t="s">
        <v>621</v>
      </c>
    </row>
    <row r="264" spans="1:8" ht="18.399999999999999" customHeight="1">
      <c r="A264" s="335" t="s">
        <v>196</v>
      </c>
    </row>
    <row r="265" spans="1:8" ht="18.399999999999999" customHeight="1">
      <c r="B265" s="335" t="s">
        <v>621</v>
      </c>
    </row>
    <row r="266" spans="1:8" ht="18.399999999999999" customHeight="1" thickBot="1">
      <c r="B266" s="335" t="s">
        <v>622</v>
      </c>
      <c r="G266" s="337">
        <f>TRUNC(G261+G263+G265, 0)</f>
        <v>330427</v>
      </c>
    </row>
    <row r="267" spans="1:8" ht="18.399999999999999" customHeight="1" thickTop="1" thickBot="1">
      <c r="A267" s="334"/>
      <c r="B267" s="334"/>
      <c r="C267" s="334"/>
      <c r="D267" s="334"/>
      <c r="E267" s="334"/>
      <c r="F267" s="334"/>
      <c r="G267" s="334"/>
      <c r="H267" s="334"/>
    </row>
    <row r="268" spans="1:8" ht="18.399999999999999" customHeight="1" thickTop="1" thickBot="1">
      <c r="A268" s="334" t="s">
        <v>614</v>
      </c>
      <c r="B268" s="334" t="s">
        <v>654</v>
      </c>
      <c r="C268" s="334"/>
      <c r="D268" s="334"/>
      <c r="E268" s="334"/>
      <c r="F268" s="334"/>
      <c r="G268" s="334"/>
      <c r="H268" s="334"/>
    </row>
    <row r="269" spans="1:8" ht="18.399999999999999" customHeight="1" thickTop="1">
      <c r="A269" s="334" t="s">
        <v>615</v>
      </c>
      <c r="B269" s="334" t="s">
        <v>652</v>
      </c>
      <c r="C269" s="334"/>
      <c r="D269" s="334"/>
      <c r="E269" s="334"/>
      <c r="F269" s="334"/>
      <c r="G269" s="334"/>
      <c r="H269" s="334"/>
    </row>
    <row r="270" spans="1:8" ht="18.399999999999999" customHeight="1">
      <c r="A270" s="336" t="s">
        <v>616</v>
      </c>
      <c r="B270" s="336"/>
      <c r="C270" s="336" t="s">
        <v>617</v>
      </c>
      <c r="D270" s="336" t="s">
        <v>193</v>
      </c>
      <c r="E270" s="336" t="s">
        <v>194</v>
      </c>
      <c r="F270" s="336" t="s">
        <v>618</v>
      </c>
      <c r="G270" s="336" t="s">
        <v>619</v>
      </c>
      <c r="H270" s="336" t="s">
        <v>199</v>
      </c>
    </row>
    <row r="271" spans="1:8" ht="18.399999999999999" customHeight="1">
      <c r="A271" s="335" t="s">
        <v>197</v>
      </c>
      <c r="B271" s="335" t="s">
        <v>627</v>
      </c>
      <c r="C271" s="335" t="s">
        <v>610</v>
      </c>
      <c r="D271" s="335">
        <v>1.1666000000000001</v>
      </c>
      <c r="E271" s="337" t="s">
        <v>620</v>
      </c>
      <c r="F271" s="337">
        <f>중기기초자료!G60</f>
        <v>276000</v>
      </c>
      <c r="G271" s="338">
        <f>TRUNC(F271*D271, 1)</f>
        <v>321981.59999999998</v>
      </c>
      <c r="H271" s="335" t="s">
        <v>17</v>
      </c>
    </row>
    <row r="272" spans="1:8" ht="18.399999999999999" customHeight="1">
      <c r="B272" s="335" t="s">
        <v>621</v>
      </c>
      <c r="G272" s="337">
        <f>TRUNC(G271, 0)</f>
        <v>321981</v>
      </c>
    </row>
    <row r="273" spans="1:8" ht="18.399999999999999" customHeight="1">
      <c r="A273" s="335" t="s">
        <v>195</v>
      </c>
    </row>
    <row r="274" spans="1:8" ht="18.399999999999999" customHeight="1">
      <c r="B274" s="335" t="s">
        <v>621</v>
      </c>
    </row>
    <row r="275" spans="1:8" ht="18.399999999999999" customHeight="1">
      <c r="A275" s="335" t="s">
        <v>196</v>
      </c>
    </row>
    <row r="276" spans="1:8" ht="18.399999999999999" customHeight="1">
      <c r="B276" s="335" t="s">
        <v>621</v>
      </c>
    </row>
    <row r="277" spans="1:8" ht="18.399999999999999" customHeight="1" thickBot="1">
      <c r="B277" s="335" t="s">
        <v>622</v>
      </c>
      <c r="G277" s="337">
        <f>TRUNC(G272+G274+G276, 0)</f>
        <v>321981</v>
      </c>
    </row>
    <row r="278" spans="1:8" ht="18.399999999999999" customHeight="1" thickTop="1" thickBot="1">
      <c r="A278" s="334"/>
      <c r="B278" s="334"/>
      <c r="C278" s="334"/>
      <c r="D278" s="334"/>
      <c r="E278" s="334"/>
      <c r="F278" s="334"/>
      <c r="G278" s="334"/>
      <c r="H278" s="334"/>
    </row>
    <row r="279" spans="1:8" ht="18.399999999999999" customHeight="1" thickTop="1" thickBot="1">
      <c r="A279" s="334" t="s">
        <v>614</v>
      </c>
      <c r="B279" s="334" t="s">
        <v>655</v>
      </c>
      <c r="C279" s="334"/>
      <c r="D279" s="334"/>
      <c r="E279" s="334"/>
      <c r="F279" s="334"/>
      <c r="G279" s="334"/>
      <c r="H279" s="334"/>
    </row>
    <row r="280" spans="1:8" ht="18.399999999999999" customHeight="1" thickTop="1">
      <c r="A280" s="334" t="s">
        <v>615</v>
      </c>
      <c r="B280" s="334" t="s">
        <v>652</v>
      </c>
      <c r="C280" s="334"/>
      <c r="D280" s="334"/>
      <c r="E280" s="334"/>
      <c r="F280" s="334"/>
      <c r="G280" s="334"/>
      <c r="H280" s="334"/>
    </row>
    <row r="281" spans="1:8" ht="18.399999999999999" customHeight="1">
      <c r="A281" s="336" t="s">
        <v>616</v>
      </c>
      <c r="B281" s="336"/>
      <c r="C281" s="336" t="s">
        <v>617</v>
      </c>
      <c r="D281" s="336" t="s">
        <v>193</v>
      </c>
      <c r="E281" s="336" t="s">
        <v>194</v>
      </c>
      <c r="F281" s="336" t="s">
        <v>618</v>
      </c>
      <c r="G281" s="336" t="s">
        <v>619</v>
      </c>
      <c r="H281" s="336" t="s">
        <v>199</v>
      </c>
    </row>
    <row r="282" spans="1:8" ht="18.399999999999999" customHeight="1">
      <c r="A282" s="335" t="s">
        <v>197</v>
      </c>
      <c r="B282" s="335" t="s">
        <v>627</v>
      </c>
      <c r="C282" s="335" t="s">
        <v>611</v>
      </c>
      <c r="D282" s="335">
        <v>1.1435</v>
      </c>
      <c r="E282" s="337" t="s">
        <v>620</v>
      </c>
      <c r="F282" s="337">
        <f>중기기초자료!G61</f>
        <v>276000</v>
      </c>
      <c r="G282" s="338">
        <f>TRUNC(F282*D282, 1)</f>
        <v>315606</v>
      </c>
      <c r="H282" s="335" t="s">
        <v>17</v>
      </c>
    </row>
    <row r="283" spans="1:8" ht="18.399999999999999" customHeight="1">
      <c r="B283" s="335" t="s">
        <v>621</v>
      </c>
      <c r="G283" s="337">
        <f>TRUNC(G282, 0)</f>
        <v>315606</v>
      </c>
    </row>
    <row r="284" spans="1:8" ht="18.399999999999999" customHeight="1">
      <c r="A284" s="335" t="s">
        <v>195</v>
      </c>
    </row>
    <row r="285" spans="1:8" ht="18.399999999999999" customHeight="1">
      <c r="B285" s="335" t="s">
        <v>621</v>
      </c>
    </row>
    <row r="286" spans="1:8" ht="18.399999999999999" customHeight="1">
      <c r="A286" s="335" t="s">
        <v>196</v>
      </c>
    </row>
    <row r="287" spans="1:8" ht="18.399999999999999" customHeight="1">
      <c r="B287" s="335" t="s">
        <v>621</v>
      </c>
    </row>
    <row r="288" spans="1:8" ht="18.399999999999999" customHeight="1" thickBot="1">
      <c r="B288" s="335" t="s">
        <v>622</v>
      </c>
      <c r="G288" s="337">
        <f>TRUNC(G283+G285+G287, 0)</f>
        <v>315606</v>
      </c>
    </row>
    <row r="289" spans="1:8" ht="18.399999999999999" customHeight="1" thickTop="1" thickBot="1">
      <c r="A289" s="334"/>
      <c r="B289" s="334"/>
      <c r="C289" s="334"/>
      <c r="D289" s="334"/>
      <c r="E289" s="334"/>
      <c r="F289" s="334"/>
      <c r="G289" s="334"/>
      <c r="H289" s="334"/>
    </row>
    <row r="290" spans="1:8" ht="18.399999999999999" customHeight="1" thickTop="1" thickBot="1">
      <c r="A290" s="334" t="s">
        <v>614</v>
      </c>
      <c r="B290" s="334" t="s">
        <v>656</v>
      </c>
      <c r="C290" s="334"/>
      <c r="D290" s="334"/>
      <c r="E290" s="334"/>
      <c r="F290" s="334"/>
      <c r="G290" s="334"/>
      <c r="H290" s="334"/>
    </row>
    <row r="291" spans="1:8" ht="18.399999999999999" customHeight="1" thickTop="1">
      <c r="A291" s="334" t="s">
        <v>615</v>
      </c>
      <c r="B291" s="334" t="s">
        <v>652</v>
      </c>
      <c r="C291" s="334"/>
      <c r="D291" s="334"/>
      <c r="E291" s="334"/>
      <c r="F291" s="334"/>
      <c r="G291" s="334"/>
      <c r="H291" s="334"/>
    </row>
    <row r="292" spans="1:8" ht="18.399999999999999" customHeight="1">
      <c r="A292" s="336" t="s">
        <v>616</v>
      </c>
      <c r="B292" s="336"/>
      <c r="C292" s="336" t="s">
        <v>617</v>
      </c>
      <c r="D292" s="336" t="s">
        <v>193</v>
      </c>
      <c r="E292" s="336" t="s">
        <v>194</v>
      </c>
      <c r="F292" s="336" t="s">
        <v>618</v>
      </c>
      <c r="G292" s="336" t="s">
        <v>619</v>
      </c>
      <c r="H292" s="336" t="s">
        <v>199</v>
      </c>
    </row>
    <row r="293" spans="1:8" ht="18.399999999999999" customHeight="1">
      <c r="A293" s="335" t="s">
        <v>197</v>
      </c>
      <c r="B293" s="335" t="s">
        <v>627</v>
      </c>
      <c r="C293" s="335" t="s">
        <v>612</v>
      </c>
      <c r="D293" s="335">
        <v>1.1212</v>
      </c>
      <c r="E293" s="337" t="s">
        <v>620</v>
      </c>
      <c r="F293" s="337">
        <f>중기기초자료!G62</f>
        <v>276000</v>
      </c>
      <c r="G293" s="338">
        <f>TRUNC(F293*D293, 1)</f>
        <v>309451.2</v>
      </c>
      <c r="H293" s="335" t="s">
        <v>17</v>
      </c>
    </row>
    <row r="294" spans="1:8" ht="18.399999999999999" customHeight="1">
      <c r="B294" s="335" t="s">
        <v>621</v>
      </c>
      <c r="G294" s="337">
        <f>TRUNC(G293, 0)</f>
        <v>309451</v>
      </c>
    </row>
    <row r="295" spans="1:8" ht="18.399999999999999" customHeight="1">
      <c r="A295" s="335" t="s">
        <v>195</v>
      </c>
    </row>
    <row r="296" spans="1:8" ht="18.399999999999999" customHeight="1">
      <c r="B296" s="335" t="s">
        <v>621</v>
      </c>
    </row>
    <row r="297" spans="1:8" ht="18.399999999999999" customHeight="1">
      <c r="A297" s="335" t="s">
        <v>196</v>
      </c>
    </row>
    <row r="298" spans="1:8" ht="18.399999999999999" customHeight="1">
      <c r="B298" s="335" t="s">
        <v>621</v>
      </c>
    </row>
    <row r="299" spans="1:8" ht="18.399999999999999" customHeight="1" thickBot="1">
      <c r="B299" s="335" t="s">
        <v>622</v>
      </c>
      <c r="G299" s="337">
        <f>TRUNC(G294+G296+G298, 0)</f>
        <v>309451</v>
      </c>
    </row>
    <row r="300" spans="1:8" ht="18.399999999999999" customHeight="1" thickTop="1" thickBot="1">
      <c r="A300" s="334"/>
      <c r="B300" s="334"/>
      <c r="C300" s="334"/>
      <c r="D300" s="334"/>
      <c r="E300" s="334"/>
      <c r="F300" s="334"/>
      <c r="G300" s="334"/>
      <c r="H300" s="334"/>
    </row>
    <row r="301" spans="1:8" ht="18.399999999999999" customHeight="1" thickTop="1" thickBot="1">
      <c r="A301" s="334" t="s">
        <v>614</v>
      </c>
      <c r="B301" s="334" t="s">
        <v>657</v>
      </c>
      <c r="C301" s="334"/>
      <c r="D301" s="334"/>
      <c r="E301" s="334"/>
      <c r="F301" s="334"/>
      <c r="G301" s="334"/>
      <c r="H301" s="334"/>
    </row>
    <row r="302" spans="1:8" ht="18.399999999999999" customHeight="1" thickTop="1">
      <c r="A302" s="334" t="s">
        <v>615</v>
      </c>
      <c r="B302" s="334" t="s">
        <v>658</v>
      </c>
      <c r="C302" s="334"/>
      <c r="D302" s="334"/>
      <c r="E302" s="334"/>
      <c r="F302" s="334"/>
      <c r="G302" s="334"/>
      <c r="H302" s="334"/>
    </row>
    <row r="303" spans="1:8" ht="18.399999999999999" customHeight="1">
      <c r="A303" s="336" t="s">
        <v>616</v>
      </c>
      <c r="B303" s="336"/>
      <c r="C303" s="336" t="s">
        <v>617</v>
      </c>
      <c r="D303" s="336" t="s">
        <v>193</v>
      </c>
      <c r="E303" s="336" t="s">
        <v>194</v>
      </c>
      <c r="F303" s="336" t="s">
        <v>618</v>
      </c>
      <c r="G303" s="336" t="s">
        <v>619</v>
      </c>
      <c r="H303" s="336" t="s">
        <v>199</v>
      </c>
    </row>
    <row r="304" spans="1:8" ht="18.399999999999999" customHeight="1">
      <c r="A304" s="335" t="s">
        <v>197</v>
      </c>
      <c r="B304" s="335" t="s">
        <v>659</v>
      </c>
      <c r="C304" s="335" t="s">
        <v>587</v>
      </c>
      <c r="D304" s="335">
        <v>3.6232000000000002</v>
      </c>
      <c r="E304" s="337" t="s">
        <v>620</v>
      </c>
      <c r="F304" s="337">
        <f>중기기초자료!G11</f>
        <v>420</v>
      </c>
      <c r="G304" s="338">
        <f>TRUNC(F304*D304, 1)</f>
        <v>1521.7</v>
      </c>
      <c r="H304" s="335" t="s">
        <v>17</v>
      </c>
    </row>
    <row r="305" spans="1:8" ht="18.399999999999999" customHeight="1">
      <c r="B305" s="335" t="s">
        <v>621</v>
      </c>
      <c r="G305" s="337">
        <f>TRUNC(G304, 0)</f>
        <v>1521</v>
      </c>
    </row>
    <row r="306" spans="1:8" ht="18.399999999999999" customHeight="1">
      <c r="A306" s="335" t="s">
        <v>195</v>
      </c>
    </row>
    <row r="307" spans="1:8" ht="18.399999999999999" customHeight="1">
      <c r="B307" s="335" t="s">
        <v>621</v>
      </c>
    </row>
    <row r="308" spans="1:8" ht="18.399999999999999" customHeight="1">
      <c r="A308" s="335" t="s">
        <v>196</v>
      </c>
    </row>
    <row r="309" spans="1:8" ht="18.399999999999999" customHeight="1">
      <c r="B309" s="335" t="s">
        <v>621</v>
      </c>
    </row>
    <row r="310" spans="1:8" ht="18.399999999999999" customHeight="1" thickBot="1">
      <c r="B310" s="335" t="s">
        <v>622</v>
      </c>
      <c r="G310" s="337">
        <f>TRUNC(G305+G307+G309, 0)</f>
        <v>1521</v>
      </c>
    </row>
    <row r="311" spans="1:8" ht="18.399999999999999" customHeight="1" thickTop="1" thickBot="1">
      <c r="A311" s="334"/>
      <c r="B311" s="334"/>
      <c r="C311" s="334"/>
      <c r="D311" s="334"/>
      <c r="E311" s="334"/>
      <c r="F311" s="334"/>
      <c r="G311" s="334"/>
      <c r="H311" s="334"/>
    </row>
    <row r="312" spans="1:8" ht="18.399999999999999" customHeight="1" thickTop="1" thickBot="1">
      <c r="A312" s="334"/>
      <c r="B312" s="334"/>
      <c r="C312" s="334"/>
      <c r="D312" s="334"/>
      <c r="E312" s="334"/>
      <c r="F312" s="334"/>
      <c r="G312" s="334"/>
      <c r="H312" s="334"/>
    </row>
    <row r="313" spans="1:8" ht="18.399999999999999" customHeight="1" thickTop="1" thickBot="1">
      <c r="A313" s="334" t="s">
        <v>614</v>
      </c>
      <c r="B313" s="334" t="s">
        <v>660</v>
      </c>
      <c r="C313" s="334"/>
      <c r="D313" s="334"/>
      <c r="E313" s="334"/>
      <c r="F313" s="334"/>
      <c r="G313" s="334"/>
      <c r="H313" s="334"/>
    </row>
    <row r="314" spans="1:8" ht="18.399999999999999" customHeight="1" thickTop="1">
      <c r="A314" s="334" t="s">
        <v>615</v>
      </c>
      <c r="B314" s="334" t="s">
        <v>661</v>
      </c>
      <c r="C314" s="334"/>
      <c r="D314" s="334"/>
      <c r="E314" s="334"/>
      <c r="F314" s="334"/>
      <c r="G314" s="334"/>
      <c r="H314" s="334"/>
    </row>
    <row r="315" spans="1:8" ht="18.399999999999999" customHeight="1">
      <c r="A315" s="336" t="s">
        <v>616</v>
      </c>
      <c r="B315" s="336"/>
      <c r="C315" s="336" t="s">
        <v>617</v>
      </c>
      <c r="D315" s="336" t="s">
        <v>193</v>
      </c>
      <c r="E315" s="336" t="s">
        <v>194</v>
      </c>
      <c r="F315" s="336" t="s">
        <v>618</v>
      </c>
      <c r="G315" s="336" t="s">
        <v>619</v>
      </c>
      <c r="H315" s="336" t="s">
        <v>199</v>
      </c>
    </row>
    <row r="316" spans="1:8" ht="18.399999999999999" customHeight="1">
      <c r="A316" s="335" t="s">
        <v>197</v>
      </c>
      <c r="B316" s="335" t="s">
        <v>659</v>
      </c>
      <c r="C316" s="335" t="s">
        <v>588</v>
      </c>
      <c r="D316" s="335">
        <v>3.5074999999999998</v>
      </c>
      <c r="E316" s="337" t="s">
        <v>620</v>
      </c>
      <c r="F316" s="337">
        <f>중기기초자료!G12</f>
        <v>900</v>
      </c>
      <c r="G316" s="338">
        <f>TRUNC(F316*D316, 1)</f>
        <v>3156.7</v>
      </c>
      <c r="H316" s="335" t="s">
        <v>17</v>
      </c>
    </row>
    <row r="317" spans="1:8" ht="18.399999999999999" customHeight="1">
      <c r="B317" s="335" t="s">
        <v>621</v>
      </c>
      <c r="G317" s="337">
        <f>TRUNC(G316, 0)</f>
        <v>3156</v>
      </c>
    </row>
    <row r="318" spans="1:8" ht="18.399999999999999" customHeight="1">
      <c r="A318" s="335" t="s">
        <v>195</v>
      </c>
    </row>
    <row r="319" spans="1:8" ht="18.399999999999999" customHeight="1">
      <c r="B319" s="335" t="s">
        <v>621</v>
      </c>
    </row>
    <row r="320" spans="1:8" ht="18.399999999999999" customHeight="1">
      <c r="A320" s="335" t="s">
        <v>196</v>
      </c>
    </row>
    <row r="321" spans="1:8" ht="18.399999999999999" customHeight="1">
      <c r="B321" s="335" t="s">
        <v>621</v>
      </c>
    </row>
    <row r="322" spans="1:8" ht="18.399999999999999" customHeight="1" thickBot="1">
      <c r="B322" s="335" t="s">
        <v>622</v>
      </c>
      <c r="G322" s="337">
        <f>TRUNC(G317+G319+G321, 0)</f>
        <v>3156</v>
      </c>
    </row>
    <row r="323" spans="1:8" ht="18.399999999999999" customHeight="1" thickTop="1" thickBot="1">
      <c r="A323" s="334"/>
      <c r="B323" s="334"/>
      <c r="C323" s="334"/>
      <c r="D323" s="334"/>
      <c r="E323" s="334"/>
      <c r="F323" s="334"/>
      <c r="G323" s="334"/>
      <c r="H323" s="334"/>
    </row>
    <row r="324" spans="1:8" ht="18.399999999999999" customHeight="1" thickTop="1" thickBot="1">
      <c r="A324" s="334"/>
      <c r="B324" s="334"/>
      <c r="C324" s="334"/>
      <c r="D324" s="334"/>
      <c r="E324" s="334"/>
      <c r="F324" s="334"/>
      <c r="G324" s="334"/>
      <c r="H324" s="334"/>
    </row>
    <row r="325" spans="1:8" ht="18.399999999999999" customHeight="1" thickTop="1" thickBot="1">
      <c r="A325" s="334" t="s">
        <v>614</v>
      </c>
      <c r="B325" s="334" t="s">
        <v>662</v>
      </c>
      <c r="C325" s="334"/>
      <c r="D325" s="334"/>
      <c r="E325" s="334"/>
      <c r="F325" s="334"/>
      <c r="G325" s="334"/>
      <c r="H325" s="334"/>
    </row>
    <row r="326" spans="1:8" ht="18.399999999999999" customHeight="1" thickTop="1">
      <c r="A326" s="334" t="s">
        <v>615</v>
      </c>
      <c r="B326" s="334" t="s">
        <v>663</v>
      </c>
      <c r="C326" s="334"/>
      <c r="D326" s="334"/>
      <c r="E326" s="334"/>
      <c r="F326" s="334"/>
      <c r="G326" s="334"/>
      <c r="H326" s="334"/>
    </row>
    <row r="327" spans="1:8" ht="18.399999999999999" customHeight="1">
      <c r="A327" s="336" t="s">
        <v>616</v>
      </c>
      <c r="B327" s="336"/>
      <c r="C327" s="336" t="s">
        <v>617</v>
      </c>
      <c r="D327" s="336" t="s">
        <v>193</v>
      </c>
      <c r="E327" s="336" t="s">
        <v>194</v>
      </c>
      <c r="F327" s="336" t="s">
        <v>618</v>
      </c>
      <c r="G327" s="336" t="s">
        <v>619</v>
      </c>
      <c r="H327" s="336" t="s">
        <v>199</v>
      </c>
    </row>
    <row r="328" spans="1:8" ht="18.399999999999999" customHeight="1">
      <c r="A328" s="335" t="s">
        <v>197</v>
      </c>
      <c r="B328" s="335" t="s">
        <v>659</v>
      </c>
      <c r="C328" s="335" t="s">
        <v>589</v>
      </c>
      <c r="D328" s="335">
        <v>3.1819000000000002</v>
      </c>
      <c r="E328" s="337" t="s">
        <v>620</v>
      </c>
      <c r="F328" s="337">
        <f>중기기초자료!G13</f>
        <v>1104</v>
      </c>
      <c r="G328" s="338">
        <f>TRUNC(F328*D328, 1)</f>
        <v>3512.8</v>
      </c>
      <c r="H328" s="335" t="s">
        <v>17</v>
      </c>
    </row>
    <row r="329" spans="1:8" ht="18.399999999999999" customHeight="1">
      <c r="B329" s="335" t="s">
        <v>621</v>
      </c>
      <c r="G329" s="337">
        <f>TRUNC(G328, 0)</f>
        <v>3512</v>
      </c>
    </row>
    <row r="330" spans="1:8" ht="18.399999999999999" customHeight="1">
      <c r="A330" s="335" t="s">
        <v>195</v>
      </c>
    </row>
    <row r="331" spans="1:8" ht="18.399999999999999" customHeight="1">
      <c r="B331" s="335" t="s">
        <v>621</v>
      </c>
    </row>
    <row r="332" spans="1:8" ht="18.399999999999999" customHeight="1">
      <c r="A332" s="335" t="s">
        <v>196</v>
      </c>
    </row>
    <row r="333" spans="1:8" ht="18.399999999999999" customHeight="1">
      <c r="B333" s="335" t="s">
        <v>621</v>
      </c>
    </row>
    <row r="334" spans="1:8" ht="18.399999999999999" customHeight="1" thickBot="1">
      <c r="B334" s="335" t="s">
        <v>622</v>
      </c>
      <c r="G334" s="337">
        <f>TRUNC(G329+G331+G333, 0)</f>
        <v>3512</v>
      </c>
    </row>
    <row r="335" spans="1:8" ht="18.399999999999999" customHeight="1" thickTop="1" thickBot="1">
      <c r="A335" s="334"/>
      <c r="B335" s="334"/>
      <c r="C335" s="334"/>
      <c r="D335" s="334"/>
      <c r="E335" s="334"/>
      <c r="F335" s="334"/>
      <c r="G335" s="334"/>
      <c r="H335" s="334"/>
    </row>
    <row r="336" spans="1:8" ht="18.399999999999999" customHeight="1" thickTop="1" thickBot="1">
      <c r="A336" s="334"/>
      <c r="B336" s="334"/>
      <c r="C336" s="334"/>
      <c r="D336" s="334"/>
      <c r="E336" s="334"/>
      <c r="F336" s="334"/>
      <c r="G336" s="334"/>
      <c r="H336" s="334"/>
    </row>
    <row r="337" spans="1:8" ht="18.399999999999999" customHeight="1" thickTop="1" thickBot="1">
      <c r="A337" s="334" t="s">
        <v>614</v>
      </c>
      <c r="B337" s="334" t="s">
        <v>664</v>
      </c>
      <c r="C337" s="334"/>
      <c r="D337" s="334"/>
      <c r="E337" s="334"/>
      <c r="F337" s="334"/>
      <c r="G337" s="334"/>
      <c r="H337" s="334"/>
    </row>
    <row r="338" spans="1:8" ht="18.399999999999999" customHeight="1" thickTop="1">
      <c r="A338" s="334" t="s">
        <v>615</v>
      </c>
      <c r="B338" s="334" t="s">
        <v>665</v>
      </c>
      <c r="C338" s="334"/>
      <c r="D338" s="334"/>
      <c r="E338" s="334"/>
      <c r="F338" s="334"/>
      <c r="G338" s="334"/>
      <c r="H338" s="334"/>
    </row>
    <row r="339" spans="1:8" ht="18.399999999999999" customHeight="1">
      <c r="A339" s="336" t="s">
        <v>616</v>
      </c>
      <c r="B339" s="336"/>
      <c r="C339" s="336" t="s">
        <v>617</v>
      </c>
      <c r="D339" s="336" t="s">
        <v>193</v>
      </c>
      <c r="E339" s="336" t="s">
        <v>194</v>
      </c>
      <c r="F339" s="336" t="s">
        <v>618</v>
      </c>
      <c r="G339" s="336" t="s">
        <v>619</v>
      </c>
      <c r="H339" s="336" t="s">
        <v>199</v>
      </c>
    </row>
    <row r="340" spans="1:8" ht="18.399999999999999" customHeight="1">
      <c r="A340" s="335" t="s">
        <v>197</v>
      </c>
      <c r="B340" s="335" t="s">
        <v>659</v>
      </c>
      <c r="C340" s="335" t="s">
        <v>590</v>
      </c>
      <c r="D340" s="335">
        <v>2.3327</v>
      </c>
      <c r="E340" s="337" t="s">
        <v>620</v>
      </c>
      <c r="F340" s="337">
        <f>중기기초자료!G14</f>
        <v>1140</v>
      </c>
      <c r="G340" s="338">
        <f>TRUNC(F340*D340, 1)</f>
        <v>2659.2</v>
      </c>
      <c r="H340" s="335" t="s">
        <v>17</v>
      </c>
    </row>
    <row r="341" spans="1:8" ht="18.399999999999999" customHeight="1">
      <c r="B341" s="335" t="s">
        <v>621</v>
      </c>
      <c r="G341" s="337">
        <f>TRUNC(G340, 0)</f>
        <v>2659</v>
      </c>
    </row>
    <row r="342" spans="1:8" ht="18.399999999999999" customHeight="1">
      <c r="A342" s="335" t="s">
        <v>195</v>
      </c>
    </row>
    <row r="343" spans="1:8" ht="18.399999999999999" customHeight="1">
      <c r="B343" s="335" t="s">
        <v>621</v>
      </c>
    </row>
    <row r="344" spans="1:8" ht="18.399999999999999" customHeight="1">
      <c r="A344" s="335" t="s">
        <v>196</v>
      </c>
    </row>
    <row r="345" spans="1:8" ht="18.399999999999999" customHeight="1">
      <c r="B345" s="335" t="s">
        <v>621</v>
      </c>
    </row>
    <row r="346" spans="1:8" ht="18.399999999999999" customHeight="1" thickBot="1">
      <c r="B346" s="335" t="s">
        <v>622</v>
      </c>
      <c r="G346" s="337">
        <f>TRUNC(G341+G343+G345, 0)</f>
        <v>2659</v>
      </c>
    </row>
    <row r="347" spans="1:8" ht="18.399999999999999" customHeight="1" thickTop="1" thickBot="1">
      <c r="A347" s="334"/>
      <c r="B347" s="334"/>
      <c r="C347" s="334"/>
      <c r="D347" s="334"/>
      <c r="E347" s="334"/>
      <c r="F347" s="334"/>
      <c r="G347" s="334"/>
      <c r="H347" s="334"/>
    </row>
    <row r="348" spans="1:8" ht="18.399999999999999" customHeight="1" thickTop="1" thickBot="1">
      <c r="A348" s="334"/>
      <c r="B348" s="334"/>
      <c r="C348" s="334"/>
      <c r="D348" s="334"/>
      <c r="E348" s="334"/>
      <c r="F348" s="334"/>
      <c r="G348" s="334"/>
      <c r="H348" s="334"/>
    </row>
    <row r="349" spans="1:8" ht="18.399999999999999" customHeight="1" thickTop="1" thickBot="1">
      <c r="A349" s="334" t="s">
        <v>614</v>
      </c>
      <c r="B349" s="334" t="s">
        <v>666</v>
      </c>
      <c r="C349" s="334"/>
      <c r="D349" s="334"/>
      <c r="E349" s="334"/>
      <c r="F349" s="334"/>
      <c r="G349" s="334"/>
      <c r="H349" s="334"/>
    </row>
    <row r="350" spans="1:8" ht="18.399999999999999" customHeight="1" thickTop="1">
      <c r="A350" s="334" t="s">
        <v>615</v>
      </c>
      <c r="B350" s="334" t="s">
        <v>667</v>
      </c>
      <c r="C350" s="334"/>
      <c r="D350" s="334"/>
      <c r="E350" s="334"/>
      <c r="F350" s="334"/>
      <c r="G350" s="334"/>
      <c r="H350" s="334"/>
    </row>
    <row r="351" spans="1:8" ht="18.399999999999999" customHeight="1">
      <c r="A351" s="336" t="s">
        <v>616</v>
      </c>
      <c r="B351" s="336"/>
      <c r="C351" s="336" t="s">
        <v>617</v>
      </c>
      <c r="D351" s="336" t="s">
        <v>193</v>
      </c>
      <c r="E351" s="336" t="s">
        <v>194</v>
      </c>
      <c r="F351" s="336" t="s">
        <v>618</v>
      </c>
      <c r="G351" s="336" t="s">
        <v>619</v>
      </c>
      <c r="H351" s="336" t="s">
        <v>199</v>
      </c>
    </row>
    <row r="352" spans="1:8" ht="18.399999999999999" customHeight="1">
      <c r="A352" s="335" t="s">
        <v>197</v>
      </c>
      <c r="B352" s="335" t="s">
        <v>659</v>
      </c>
      <c r="C352" s="335" t="s">
        <v>591</v>
      </c>
      <c r="D352" s="335">
        <v>2.198</v>
      </c>
      <c r="E352" s="337" t="s">
        <v>620</v>
      </c>
      <c r="F352" s="337">
        <f>중기기초자료!G15</f>
        <v>1584</v>
      </c>
      <c r="G352" s="338">
        <f>TRUNC(F352*D352, 1)</f>
        <v>3481.6</v>
      </c>
      <c r="H352" s="335" t="s">
        <v>17</v>
      </c>
    </row>
    <row r="353" spans="1:8" ht="18.399999999999999" customHeight="1">
      <c r="B353" s="335" t="s">
        <v>621</v>
      </c>
      <c r="G353" s="337">
        <f>TRUNC(G352, 0)</f>
        <v>3481</v>
      </c>
    </row>
    <row r="354" spans="1:8" ht="18.399999999999999" customHeight="1">
      <c r="A354" s="335" t="s">
        <v>195</v>
      </c>
    </row>
    <row r="355" spans="1:8" ht="18.399999999999999" customHeight="1">
      <c r="B355" s="335" t="s">
        <v>621</v>
      </c>
    </row>
    <row r="356" spans="1:8" ht="18.399999999999999" customHeight="1">
      <c r="A356" s="335" t="s">
        <v>196</v>
      </c>
    </row>
    <row r="357" spans="1:8" ht="18.399999999999999" customHeight="1">
      <c r="B357" s="335" t="s">
        <v>621</v>
      </c>
    </row>
    <row r="358" spans="1:8" ht="18.399999999999999" customHeight="1" thickBot="1">
      <c r="B358" s="335" t="s">
        <v>622</v>
      </c>
      <c r="G358" s="337">
        <f>TRUNC(G353+G355+G357, 0)</f>
        <v>3481</v>
      </c>
    </row>
    <row r="359" spans="1:8" ht="18.399999999999999" customHeight="1" thickTop="1" thickBot="1">
      <c r="A359" s="334"/>
      <c r="B359" s="334"/>
      <c r="C359" s="334"/>
      <c r="D359" s="334"/>
      <c r="E359" s="334"/>
      <c r="F359" s="334"/>
      <c r="G359" s="334"/>
      <c r="H359" s="334"/>
    </row>
    <row r="360" spans="1:8" ht="18.399999999999999" customHeight="1" thickTop="1" thickBot="1">
      <c r="A360" s="334"/>
      <c r="B360" s="334"/>
      <c r="C360" s="334"/>
      <c r="D360" s="334"/>
      <c r="E360" s="334"/>
      <c r="F360" s="334"/>
      <c r="G360" s="334"/>
      <c r="H360" s="334"/>
    </row>
    <row r="361" spans="1:8" ht="18.399999999999999" customHeight="1" thickTop="1" thickBot="1">
      <c r="A361" s="334" t="s">
        <v>614</v>
      </c>
      <c r="B361" s="334" t="s">
        <v>668</v>
      </c>
      <c r="C361" s="334"/>
      <c r="D361" s="334"/>
      <c r="E361" s="334"/>
      <c r="F361" s="334"/>
      <c r="G361" s="334"/>
      <c r="H361" s="334"/>
    </row>
    <row r="362" spans="1:8" ht="18.399999999999999" customHeight="1" thickTop="1">
      <c r="A362" s="334" t="s">
        <v>615</v>
      </c>
      <c r="B362" s="334" t="s">
        <v>669</v>
      </c>
      <c r="C362" s="334"/>
      <c r="D362" s="334"/>
      <c r="E362" s="334"/>
      <c r="F362" s="334"/>
      <c r="G362" s="334"/>
      <c r="H362" s="334"/>
    </row>
    <row r="363" spans="1:8" ht="18.399999999999999" customHeight="1">
      <c r="A363" s="336" t="s">
        <v>616</v>
      </c>
      <c r="B363" s="336"/>
      <c r="C363" s="336" t="s">
        <v>617</v>
      </c>
      <c r="D363" s="336" t="s">
        <v>193</v>
      </c>
      <c r="E363" s="336" t="s">
        <v>194</v>
      </c>
      <c r="F363" s="336" t="s">
        <v>618</v>
      </c>
      <c r="G363" s="336" t="s">
        <v>619</v>
      </c>
      <c r="H363" s="336" t="s">
        <v>199</v>
      </c>
    </row>
    <row r="364" spans="1:8" ht="18.399999999999999" customHeight="1">
      <c r="A364" s="335" t="s">
        <v>197</v>
      </c>
      <c r="B364" s="335" t="s">
        <v>659</v>
      </c>
      <c r="C364" s="335" t="s">
        <v>592</v>
      </c>
      <c r="D364" s="335">
        <v>2.0851000000000002</v>
      </c>
      <c r="E364" s="337" t="s">
        <v>620</v>
      </c>
      <c r="F364" s="337">
        <f>중기기초자료!G16</f>
        <v>1800</v>
      </c>
      <c r="G364" s="338">
        <f>TRUNC(F364*D364, 1)</f>
        <v>3753.1</v>
      </c>
      <c r="H364" s="335" t="s">
        <v>17</v>
      </c>
    </row>
    <row r="365" spans="1:8" ht="18.399999999999999" customHeight="1">
      <c r="B365" s="335" t="s">
        <v>621</v>
      </c>
      <c r="G365" s="337">
        <f>TRUNC(G364, 0)</f>
        <v>3753</v>
      </c>
    </row>
    <row r="366" spans="1:8" ht="18.399999999999999" customHeight="1">
      <c r="A366" s="335" t="s">
        <v>195</v>
      </c>
    </row>
    <row r="367" spans="1:8" ht="18.399999999999999" customHeight="1">
      <c r="B367" s="335" t="s">
        <v>621</v>
      </c>
    </row>
    <row r="368" spans="1:8" ht="18.399999999999999" customHeight="1">
      <c r="A368" s="335" t="s">
        <v>196</v>
      </c>
    </row>
    <row r="369" spans="1:8" ht="18.399999999999999" customHeight="1">
      <c r="B369" s="335" t="s">
        <v>621</v>
      </c>
    </row>
    <row r="370" spans="1:8" ht="18.399999999999999" customHeight="1" thickBot="1">
      <c r="B370" s="335" t="s">
        <v>622</v>
      </c>
      <c r="G370" s="337">
        <f>TRUNC(G365+G367+G369, 0)</f>
        <v>3753</v>
      </c>
    </row>
    <row r="371" spans="1:8" ht="18.399999999999999" customHeight="1" thickTop="1" thickBot="1">
      <c r="A371" s="334"/>
      <c r="B371" s="334"/>
      <c r="C371" s="334"/>
      <c r="D371" s="334"/>
      <c r="E371" s="334"/>
      <c r="F371" s="334"/>
      <c r="G371" s="334"/>
      <c r="H371" s="334"/>
    </row>
    <row r="372" spans="1:8" ht="18.399999999999999" customHeight="1" thickTop="1" thickBot="1">
      <c r="A372" s="334"/>
      <c r="B372" s="334"/>
      <c r="C372" s="334"/>
      <c r="D372" s="334"/>
      <c r="E372" s="334"/>
      <c r="F372" s="334"/>
      <c r="G372" s="334"/>
      <c r="H372" s="334"/>
    </row>
    <row r="373" spans="1:8" ht="18.399999999999999" customHeight="1" thickTop="1" thickBot="1">
      <c r="A373" s="334" t="s">
        <v>614</v>
      </c>
      <c r="B373" s="334" t="s">
        <v>670</v>
      </c>
      <c r="C373" s="334"/>
      <c r="D373" s="334"/>
      <c r="E373" s="334"/>
      <c r="F373" s="334"/>
      <c r="G373" s="334"/>
      <c r="H373" s="334"/>
    </row>
    <row r="374" spans="1:8" ht="18.399999999999999" customHeight="1" thickTop="1">
      <c r="A374" s="334" t="s">
        <v>615</v>
      </c>
      <c r="B374" s="334" t="s">
        <v>671</v>
      </c>
      <c r="C374" s="334"/>
      <c r="D374" s="334"/>
      <c r="E374" s="334"/>
      <c r="F374" s="334"/>
      <c r="G374" s="334"/>
      <c r="H374" s="334"/>
    </row>
    <row r="375" spans="1:8" ht="18.399999999999999" customHeight="1">
      <c r="A375" s="336" t="s">
        <v>616</v>
      </c>
      <c r="B375" s="336"/>
      <c r="C375" s="336" t="s">
        <v>617</v>
      </c>
      <c r="D375" s="336" t="s">
        <v>193</v>
      </c>
      <c r="E375" s="336" t="s">
        <v>194</v>
      </c>
      <c r="F375" s="336" t="s">
        <v>618</v>
      </c>
      <c r="G375" s="336" t="s">
        <v>619</v>
      </c>
      <c r="H375" s="336" t="s">
        <v>199</v>
      </c>
    </row>
    <row r="376" spans="1:8" ht="18.399999999999999" customHeight="1">
      <c r="A376" s="335" t="s">
        <v>197</v>
      </c>
      <c r="B376" s="335" t="s">
        <v>659</v>
      </c>
      <c r="C376" s="335" t="s">
        <v>593</v>
      </c>
      <c r="D376" s="335">
        <v>1.7576000000000001</v>
      </c>
      <c r="E376" s="337" t="s">
        <v>620</v>
      </c>
      <c r="F376" s="337">
        <f>중기기초자료!G17</f>
        <v>2520</v>
      </c>
      <c r="G376" s="338">
        <f>TRUNC(F376*D376, 1)</f>
        <v>4429.1000000000004</v>
      </c>
      <c r="H376" s="335" t="s">
        <v>17</v>
      </c>
    </row>
    <row r="377" spans="1:8" ht="18.399999999999999" customHeight="1">
      <c r="B377" s="335" t="s">
        <v>621</v>
      </c>
      <c r="G377" s="337">
        <f>TRUNC(G376, 0)</f>
        <v>4429</v>
      </c>
    </row>
    <row r="378" spans="1:8" ht="18.399999999999999" customHeight="1">
      <c r="A378" s="335" t="s">
        <v>195</v>
      </c>
    </row>
    <row r="379" spans="1:8" ht="18.399999999999999" customHeight="1">
      <c r="B379" s="335" t="s">
        <v>621</v>
      </c>
    </row>
    <row r="380" spans="1:8" ht="18.399999999999999" customHeight="1">
      <c r="A380" s="335" t="s">
        <v>196</v>
      </c>
    </row>
    <row r="381" spans="1:8" ht="18.399999999999999" customHeight="1">
      <c r="B381" s="335" t="s">
        <v>621</v>
      </c>
    </row>
    <row r="382" spans="1:8" ht="18.399999999999999" customHeight="1" thickBot="1">
      <c r="B382" s="335" t="s">
        <v>622</v>
      </c>
      <c r="G382" s="337">
        <f>TRUNC(G377+G379+G381, 0)</f>
        <v>4429</v>
      </c>
    </row>
    <row r="383" spans="1:8" ht="18.399999999999999" customHeight="1" thickTop="1" thickBot="1">
      <c r="A383" s="334"/>
      <c r="B383" s="334"/>
      <c r="C383" s="334"/>
      <c r="D383" s="334"/>
      <c r="E383" s="334"/>
      <c r="F383" s="334"/>
      <c r="G383" s="334"/>
      <c r="H383" s="334"/>
    </row>
    <row r="384" spans="1:8" ht="18.399999999999999" customHeight="1" thickTop="1" thickBot="1">
      <c r="A384" s="334"/>
      <c r="B384" s="334"/>
      <c r="C384" s="334"/>
      <c r="D384" s="334"/>
      <c r="E384" s="334"/>
      <c r="F384" s="334"/>
      <c r="G384" s="334"/>
      <c r="H384" s="334"/>
    </row>
    <row r="385" spans="1:8" ht="18.399999999999999" customHeight="1" thickTop="1" thickBot="1">
      <c r="A385" s="334" t="s">
        <v>614</v>
      </c>
      <c r="B385" s="334" t="s">
        <v>672</v>
      </c>
      <c r="C385" s="334"/>
      <c r="D385" s="334"/>
      <c r="E385" s="334"/>
      <c r="F385" s="334"/>
      <c r="G385" s="334"/>
      <c r="H385" s="334"/>
    </row>
    <row r="386" spans="1:8" ht="18.399999999999999" customHeight="1" thickTop="1">
      <c r="A386" s="334" t="s">
        <v>615</v>
      </c>
      <c r="B386" s="334" t="s">
        <v>673</v>
      </c>
      <c r="C386" s="334"/>
      <c r="D386" s="334"/>
      <c r="E386" s="334"/>
      <c r="F386" s="334"/>
      <c r="G386" s="334"/>
      <c r="H386" s="334"/>
    </row>
    <row r="387" spans="1:8" ht="18.399999999999999" customHeight="1">
      <c r="A387" s="336" t="s">
        <v>616</v>
      </c>
      <c r="B387" s="336"/>
      <c r="C387" s="336" t="s">
        <v>617</v>
      </c>
      <c r="D387" s="336" t="s">
        <v>193</v>
      </c>
      <c r="E387" s="336" t="s">
        <v>194</v>
      </c>
      <c r="F387" s="336" t="s">
        <v>618</v>
      </c>
      <c r="G387" s="336" t="s">
        <v>619</v>
      </c>
      <c r="H387" s="336" t="s">
        <v>199</v>
      </c>
    </row>
    <row r="388" spans="1:8" ht="18.399999999999999" customHeight="1">
      <c r="A388" s="335" t="s">
        <v>197</v>
      </c>
      <c r="B388" s="335" t="s">
        <v>659</v>
      </c>
      <c r="C388" s="335" t="s">
        <v>594</v>
      </c>
      <c r="D388" s="335">
        <v>0.7177</v>
      </c>
      <c r="E388" s="337" t="s">
        <v>620</v>
      </c>
      <c r="F388" s="337">
        <f>중기기초자료!G18</f>
        <v>3000</v>
      </c>
      <c r="G388" s="338">
        <f>TRUNC(F388*D388, 1)</f>
        <v>2153.1</v>
      </c>
      <c r="H388" s="335" t="s">
        <v>17</v>
      </c>
    </row>
    <row r="389" spans="1:8" ht="18.399999999999999" customHeight="1">
      <c r="B389" s="335" t="s">
        <v>621</v>
      </c>
      <c r="G389" s="337">
        <f>TRUNC(G388, 0)</f>
        <v>2153</v>
      </c>
    </row>
    <row r="390" spans="1:8" ht="18.399999999999999" customHeight="1">
      <c r="A390" s="335" t="s">
        <v>195</v>
      </c>
    </row>
    <row r="391" spans="1:8" ht="18.399999999999999" customHeight="1">
      <c r="B391" s="335" t="s">
        <v>621</v>
      </c>
    </row>
    <row r="392" spans="1:8" ht="18.399999999999999" customHeight="1">
      <c r="A392" s="335" t="s">
        <v>196</v>
      </c>
    </row>
    <row r="393" spans="1:8" ht="18.399999999999999" customHeight="1">
      <c r="B393" s="335" t="s">
        <v>621</v>
      </c>
    </row>
    <row r="394" spans="1:8" ht="18.399999999999999" customHeight="1" thickBot="1">
      <c r="B394" s="335" t="s">
        <v>622</v>
      </c>
      <c r="G394" s="337">
        <f>TRUNC(G389+G391+G393, 0)</f>
        <v>2153</v>
      </c>
    </row>
    <row r="395" spans="1:8" ht="18.399999999999999" customHeight="1" thickTop="1" thickBot="1">
      <c r="A395" s="334"/>
      <c r="B395" s="334"/>
      <c r="C395" s="334"/>
      <c r="D395" s="334"/>
      <c r="E395" s="334"/>
      <c r="F395" s="334"/>
      <c r="G395" s="334"/>
      <c r="H395" s="334"/>
    </row>
    <row r="396" spans="1:8" ht="18.399999999999999" customHeight="1" thickTop="1" thickBot="1">
      <c r="A396" s="334"/>
      <c r="B396" s="334"/>
      <c r="C396" s="334"/>
      <c r="D396" s="334"/>
      <c r="E396" s="334"/>
      <c r="F396" s="334"/>
      <c r="G396" s="334"/>
      <c r="H396" s="334"/>
    </row>
    <row r="397" spans="1:8" ht="18.399999999999999" customHeight="1" thickTop="1" thickBot="1">
      <c r="A397" s="334" t="s">
        <v>614</v>
      </c>
      <c r="B397" s="334" t="s">
        <v>674</v>
      </c>
      <c r="C397" s="334"/>
      <c r="D397" s="334"/>
      <c r="E397" s="334"/>
      <c r="F397" s="334"/>
      <c r="G397" s="334"/>
      <c r="H397" s="334"/>
    </row>
    <row r="398" spans="1:8" ht="18.399999999999999" customHeight="1" thickTop="1">
      <c r="A398" s="334" t="s">
        <v>615</v>
      </c>
      <c r="B398" s="334" t="s">
        <v>673</v>
      </c>
      <c r="C398" s="334"/>
      <c r="D398" s="334"/>
      <c r="E398" s="334"/>
      <c r="F398" s="334"/>
      <c r="G398" s="334"/>
      <c r="H398" s="334"/>
    </row>
    <row r="399" spans="1:8" ht="18.399999999999999" customHeight="1">
      <c r="A399" s="336" t="s">
        <v>616</v>
      </c>
      <c r="B399" s="336"/>
      <c r="C399" s="336" t="s">
        <v>617</v>
      </c>
      <c r="D399" s="336" t="s">
        <v>193</v>
      </c>
      <c r="E399" s="336" t="s">
        <v>194</v>
      </c>
      <c r="F399" s="336" t="s">
        <v>618</v>
      </c>
      <c r="G399" s="336" t="s">
        <v>619</v>
      </c>
      <c r="H399" s="336" t="s">
        <v>199</v>
      </c>
    </row>
    <row r="400" spans="1:8" ht="18.399999999999999" customHeight="1">
      <c r="A400" s="335" t="s">
        <v>197</v>
      </c>
      <c r="B400" s="335" t="s">
        <v>659</v>
      </c>
      <c r="C400" s="335" t="s">
        <v>595</v>
      </c>
      <c r="D400" s="335">
        <v>0.70550000000000002</v>
      </c>
      <c r="E400" s="337" t="s">
        <v>620</v>
      </c>
      <c r="F400" s="337">
        <f>중기기초자료!G19</f>
        <v>3000</v>
      </c>
      <c r="G400" s="338">
        <f>TRUNC(F400*D400, 1)</f>
        <v>2116.5</v>
      </c>
      <c r="H400" s="335" t="s">
        <v>17</v>
      </c>
    </row>
    <row r="401" spans="1:8" ht="18.399999999999999" customHeight="1">
      <c r="B401" s="335" t="s">
        <v>621</v>
      </c>
      <c r="G401" s="337">
        <f>TRUNC(G400, 0)</f>
        <v>2116</v>
      </c>
    </row>
    <row r="402" spans="1:8" ht="18.399999999999999" customHeight="1">
      <c r="A402" s="335" t="s">
        <v>195</v>
      </c>
    </row>
    <row r="403" spans="1:8" ht="18.399999999999999" customHeight="1">
      <c r="B403" s="335" t="s">
        <v>621</v>
      </c>
    </row>
    <row r="404" spans="1:8" ht="18.399999999999999" customHeight="1">
      <c r="A404" s="335" t="s">
        <v>196</v>
      </c>
    </row>
    <row r="405" spans="1:8" ht="18.399999999999999" customHeight="1">
      <c r="B405" s="335" t="s">
        <v>621</v>
      </c>
    </row>
    <row r="406" spans="1:8" ht="18.399999999999999" customHeight="1" thickBot="1">
      <c r="B406" s="335" t="s">
        <v>622</v>
      </c>
      <c r="G406" s="337">
        <f>TRUNC(G401+G403+G405, 0)</f>
        <v>2116</v>
      </c>
    </row>
    <row r="407" spans="1:8" ht="18.399999999999999" customHeight="1" thickTop="1" thickBot="1">
      <c r="A407" s="334"/>
      <c r="B407" s="334"/>
      <c r="C407" s="334"/>
      <c r="D407" s="334"/>
      <c r="E407" s="334"/>
      <c r="F407" s="334"/>
      <c r="G407" s="334"/>
      <c r="H407" s="334"/>
    </row>
    <row r="408" spans="1:8" ht="18.399999999999999" customHeight="1" thickTop="1" thickBot="1">
      <c r="A408" s="334" t="s">
        <v>614</v>
      </c>
      <c r="B408" s="334" t="s">
        <v>675</v>
      </c>
      <c r="C408" s="334"/>
      <c r="D408" s="334"/>
      <c r="E408" s="334"/>
      <c r="F408" s="334"/>
      <c r="G408" s="334"/>
      <c r="H408" s="334"/>
    </row>
    <row r="409" spans="1:8" ht="18.399999999999999" customHeight="1" thickTop="1">
      <c r="A409" s="334" t="s">
        <v>615</v>
      </c>
      <c r="B409" s="334" t="s">
        <v>673</v>
      </c>
      <c r="C409" s="334"/>
      <c r="D409" s="334"/>
      <c r="E409" s="334"/>
      <c r="F409" s="334"/>
      <c r="G409" s="334"/>
      <c r="H409" s="334"/>
    </row>
    <row r="410" spans="1:8" ht="18.399999999999999" customHeight="1">
      <c r="A410" s="336" t="s">
        <v>616</v>
      </c>
      <c r="B410" s="336"/>
      <c r="C410" s="336" t="s">
        <v>617</v>
      </c>
      <c r="D410" s="336" t="s">
        <v>193</v>
      </c>
      <c r="E410" s="336" t="s">
        <v>194</v>
      </c>
      <c r="F410" s="336" t="s">
        <v>618</v>
      </c>
      <c r="G410" s="336" t="s">
        <v>619</v>
      </c>
      <c r="H410" s="336" t="s">
        <v>199</v>
      </c>
    </row>
    <row r="411" spans="1:8" ht="18.399999999999999" customHeight="1">
      <c r="A411" s="335" t="s">
        <v>197</v>
      </c>
      <c r="B411" s="335" t="s">
        <v>659</v>
      </c>
      <c r="C411" s="335" t="s">
        <v>596</v>
      </c>
      <c r="D411" s="335">
        <v>0.69420000000000004</v>
      </c>
      <c r="E411" s="337" t="s">
        <v>620</v>
      </c>
      <c r="F411" s="337">
        <f>중기기초자료!G20</f>
        <v>3000</v>
      </c>
      <c r="G411" s="338">
        <f>TRUNC(F411*D411, 1)</f>
        <v>2082.6</v>
      </c>
      <c r="H411" s="335" t="s">
        <v>17</v>
      </c>
    </row>
    <row r="412" spans="1:8" ht="18.399999999999999" customHeight="1">
      <c r="B412" s="335" t="s">
        <v>621</v>
      </c>
      <c r="G412" s="337">
        <f>TRUNC(G411, 0)</f>
        <v>2082</v>
      </c>
    </row>
    <row r="413" spans="1:8" ht="18.399999999999999" customHeight="1">
      <c r="A413" s="335" t="s">
        <v>195</v>
      </c>
    </row>
    <row r="414" spans="1:8" ht="18.399999999999999" customHeight="1">
      <c r="B414" s="335" t="s">
        <v>621</v>
      </c>
    </row>
    <row r="415" spans="1:8" ht="18.399999999999999" customHeight="1">
      <c r="A415" s="335" t="s">
        <v>196</v>
      </c>
    </row>
    <row r="416" spans="1:8" ht="18.399999999999999" customHeight="1">
      <c r="B416" s="335" t="s">
        <v>621</v>
      </c>
    </row>
    <row r="417" spans="1:8" ht="18.399999999999999" customHeight="1" thickBot="1">
      <c r="B417" s="335" t="s">
        <v>622</v>
      </c>
      <c r="G417" s="337">
        <f>TRUNC(G412+G414+G416, 0)</f>
        <v>2082</v>
      </c>
    </row>
    <row r="418" spans="1:8" ht="18.399999999999999" customHeight="1" thickTop="1" thickBot="1">
      <c r="A418" s="334"/>
      <c r="B418" s="334"/>
      <c r="C418" s="334"/>
      <c r="D418" s="334"/>
      <c r="E418" s="334"/>
      <c r="F418" s="334"/>
      <c r="G418" s="334"/>
      <c r="H418" s="334"/>
    </row>
    <row r="419" spans="1:8" ht="18.399999999999999" customHeight="1" thickTop="1" thickBot="1">
      <c r="A419" s="334" t="s">
        <v>614</v>
      </c>
      <c r="B419" s="334" t="s">
        <v>676</v>
      </c>
      <c r="C419" s="334"/>
      <c r="D419" s="334"/>
      <c r="E419" s="334"/>
      <c r="F419" s="334"/>
      <c r="G419" s="334"/>
      <c r="H419" s="334"/>
    </row>
    <row r="420" spans="1:8" ht="18.399999999999999" customHeight="1" thickTop="1">
      <c r="A420" s="334" t="s">
        <v>615</v>
      </c>
      <c r="B420" s="334" t="s">
        <v>673</v>
      </c>
      <c r="C420" s="334"/>
      <c r="D420" s="334"/>
      <c r="E420" s="334"/>
      <c r="F420" s="334"/>
      <c r="G420" s="334"/>
      <c r="H420" s="334"/>
    </row>
    <row r="421" spans="1:8" ht="18.399999999999999" customHeight="1">
      <c r="A421" s="336" t="s">
        <v>616</v>
      </c>
      <c r="B421" s="336"/>
      <c r="C421" s="336" t="s">
        <v>617</v>
      </c>
      <c r="D421" s="336" t="s">
        <v>193</v>
      </c>
      <c r="E421" s="336" t="s">
        <v>194</v>
      </c>
      <c r="F421" s="336" t="s">
        <v>618</v>
      </c>
      <c r="G421" s="336" t="s">
        <v>619</v>
      </c>
      <c r="H421" s="336" t="s">
        <v>199</v>
      </c>
    </row>
    <row r="422" spans="1:8" ht="18.399999999999999" customHeight="1">
      <c r="A422" s="335" t="s">
        <v>197</v>
      </c>
      <c r="B422" s="335" t="s">
        <v>659</v>
      </c>
      <c r="C422" s="335" t="s">
        <v>597</v>
      </c>
      <c r="D422" s="335">
        <v>0.67190000000000005</v>
      </c>
      <c r="E422" s="337" t="s">
        <v>620</v>
      </c>
      <c r="F422" s="337">
        <f>중기기초자료!G21</f>
        <v>3000</v>
      </c>
      <c r="G422" s="338">
        <f>TRUNC(F422*D422, 1)</f>
        <v>2015.7</v>
      </c>
      <c r="H422" s="335" t="s">
        <v>17</v>
      </c>
    </row>
    <row r="423" spans="1:8" ht="18.399999999999999" customHeight="1">
      <c r="B423" s="335" t="s">
        <v>621</v>
      </c>
      <c r="G423" s="337">
        <f>TRUNC(G422, 0)</f>
        <v>2015</v>
      </c>
    </row>
    <row r="424" spans="1:8" ht="18.399999999999999" customHeight="1">
      <c r="A424" s="335" t="s">
        <v>195</v>
      </c>
    </row>
    <row r="425" spans="1:8" ht="18.399999999999999" customHeight="1">
      <c r="B425" s="335" t="s">
        <v>621</v>
      </c>
    </row>
    <row r="426" spans="1:8" ht="18.399999999999999" customHeight="1">
      <c r="A426" s="335" t="s">
        <v>196</v>
      </c>
    </row>
    <row r="427" spans="1:8" ht="18.399999999999999" customHeight="1">
      <c r="B427" s="335" t="s">
        <v>621</v>
      </c>
    </row>
    <row r="428" spans="1:8" ht="18.399999999999999" customHeight="1" thickBot="1">
      <c r="B428" s="335" t="s">
        <v>622</v>
      </c>
      <c r="G428" s="337">
        <f>TRUNC(G423+G425+G427, 0)</f>
        <v>2015</v>
      </c>
    </row>
    <row r="429" spans="1:8" ht="18.399999999999999" customHeight="1" thickTop="1" thickBot="1">
      <c r="A429" s="334"/>
      <c r="B429" s="334"/>
      <c r="C429" s="334"/>
      <c r="D429" s="334"/>
      <c r="E429" s="334"/>
      <c r="F429" s="334"/>
      <c r="G429" s="334"/>
      <c r="H429" s="334"/>
    </row>
    <row r="430" spans="1:8" ht="18.399999999999999" customHeight="1" thickTop="1" thickBot="1">
      <c r="A430" s="334"/>
      <c r="B430" s="334"/>
      <c r="C430" s="334"/>
      <c r="D430" s="334"/>
      <c r="E430" s="334"/>
      <c r="F430" s="334"/>
      <c r="G430" s="334"/>
      <c r="H430" s="334"/>
    </row>
    <row r="431" spans="1:8" ht="18.399999999999999" customHeight="1" thickTop="1" thickBot="1">
      <c r="A431" s="334" t="s">
        <v>614</v>
      </c>
      <c r="B431" s="334" t="s">
        <v>677</v>
      </c>
      <c r="C431" s="334"/>
      <c r="D431" s="334"/>
      <c r="E431" s="334"/>
      <c r="F431" s="334"/>
      <c r="G431" s="334"/>
      <c r="H431" s="334"/>
    </row>
    <row r="432" spans="1:8" ht="18.399999999999999" customHeight="1" thickTop="1">
      <c r="A432" s="334" t="s">
        <v>615</v>
      </c>
      <c r="B432" s="334" t="s">
        <v>678</v>
      </c>
      <c r="C432" s="334"/>
      <c r="D432" s="334"/>
      <c r="E432" s="334"/>
      <c r="F432" s="334"/>
      <c r="G432" s="334"/>
      <c r="H432" s="334"/>
    </row>
    <row r="433" spans="1:8" ht="18.399999999999999" customHeight="1">
      <c r="A433" s="336" t="s">
        <v>616</v>
      </c>
      <c r="B433" s="336"/>
      <c r="C433" s="336" t="s">
        <v>617</v>
      </c>
      <c r="D433" s="336" t="s">
        <v>193</v>
      </c>
      <c r="E433" s="336" t="s">
        <v>194</v>
      </c>
      <c r="F433" s="336" t="s">
        <v>618</v>
      </c>
      <c r="G433" s="336" t="s">
        <v>619</v>
      </c>
      <c r="H433" s="336" t="s">
        <v>199</v>
      </c>
    </row>
    <row r="434" spans="1:8" ht="18.399999999999999" customHeight="1">
      <c r="A434" s="335" t="s">
        <v>197</v>
      </c>
      <c r="B434" s="335" t="s">
        <v>659</v>
      </c>
      <c r="C434" s="335" t="s">
        <v>598</v>
      </c>
      <c r="D434" s="335">
        <v>0.50929999999999997</v>
      </c>
      <c r="E434" s="337" t="s">
        <v>620</v>
      </c>
      <c r="F434" s="337">
        <f>중기기초자료!G22</f>
        <v>6120</v>
      </c>
      <c r="G434" s="338">
        <f>TRUNC(F434*D434, 1)</f>
        <v>3116.9</v>
      </c>
      <c r="H434" s="335" t="s">
        <v>17</v>
      </c>
    </row>
    <row r="435" spans="1:8" ht="18.399999999999999" customHeight="1">
      <c r="B435" s="335" t="s">
        <v>621</v>
      </c>
      <c r="G435" s="337">
        <f>TRUNC(G434, 0)</f>
        <v>3116</v>
      </c>
    </row>
    <row r="436" spans="1:8" ht="18.399999999999999" customHeight="1">
      <c r="A436" s="335" t="s">
        <v>195</v>
      </c>
    </row>
    <row r="437" spans="1:8" ht="18.399999999999999" customHeight="1">
      <c r="B437" s="335" t="s">
        <v>621</v>
      </c>
    </row>
    <row r="438" spans="1:8" ht="18.399999999999999" customHeight="1">
      <c r="A438" s="335" t="s">
        <v>196</v>
      </c>
    </row>
    <row r="439" spans="1:8" ht="18.399999999999999" customHeight="1">
      <c r="B439" s="335" t="s">
        <v>621</v>
      </c>
    </row>
    <row r="440" spans="1:8" ht="18.399999999999999" customHeight="1" thickBot="1">
      <c r="B440" s="335" t="s">
        <v>622</v>
      </c>
      <c r="G440" s="337">
        <f>TRUNC(G435+G437+G439, 0)</f>
        <v>3116</v>
      </c>
    </row>
    <row r="441" spans="1:8" ht="18.399999999999999" customHeight="1" thickTop="1" thickBot="1">
      <c r="A441" s="334"/>
      <c r="B441" s="334"/>
      <c r="C441" s="334"/>
      <c r="D441" s="334"/>
      <c r="E441" s="334"/>
      <c r="F441" s="334"/>
      <c r="G441" s="334"/>
      <c r="H441" s="334"/>
    </row>
    <row r="442" spans="1:8" ht="18.399999999999999" customHeight="1" thickTop="1" thickBot="1">
      <c r="A442" s="334" t="s">
        <v>614</v>
      </c>
      <c r="B442" s="334" t="s">
        <v>679</v>
      </c>
      <c r="C442" s="334"/>
      <c r="D442" s="334"/>
      <c r="E442" s="334"/>
      <c r="F442" s="334"/>
      <c r="G442" s="334"/>
      <c r="H442" s="334"/>
    </row>
    <row r="443" spans="1:8" ht="18.399999999999999" customHeight="1" thickTop="1">
      <c r="A443" s="334" t="s">
        <v>615</v>
      </c>
      <c r="B443" s="334" t="s">
        <v>678</v>
      </c>
      <c r="C443" s="334"/>
      <c r="D443" s="334"/>
      <c r="E443" s="334"/>
      <c r="F443" s="334"/>
      <c r="G443" s="334"/>
      <c r="H443" s="334"/>
    </row>
    <row r="444" spans="1:8" ht="18.399999999999999" customHeight="1">
      <c r="A444" s="336" t="s">
        <v>616</v>
      </c>
      <c r="B444" s="336"/>
      <c r="C444" s="336" t="s">
        <v>617</v>
      </c>
      <c r="D444" s="336" t="s">
        <v>193</v>
      </c>
      <c r="E444" s="336" t="s">
        <v>194</v>
      </c>
      <c r="F444" s="336" t="s">
        <v>618</v>
      </c>
      <c r="G444" s="336" t="s">
        <v>619</v>
      </c>
      <c r="H444" s="336" t="s">
        <v>199</v>
      </c>
    </row>
    <row r="445" spans="1:8" ht="18.399999999999999" customHeight="1">
      <c r="A445" s="335" t="s">
        <v>197</v>
      </c>
      <c r="B445" s="335" t="s">
        <v>659</v>
      </c>
      <c r="C445" s="335" t="s">
        <v>599</v>
      </c>
      <c r="D445" s="335">
        <v>0.49209999999999998</v>
      </c>
      <c r="E445" s="337" t="s">
        <v>620</v>
      </c>
      <c r="F445" s="337">
        <f>중기기초자료!G23</f>
        <v>6120</v>
      </c>
      <c r="G445" s="338">
        <f>TRUNC(F445*D445, 1)</f>
        <v>3011.6</v>
      </c>
      <c r="H445" s="335" t="s">
        <v>17</v>
      </c>
    </row>
    <row r="446" spans="1:8" ht="18.399999999999999" customHeight="1">
      <c r="B446" s="335" t="s">
        <v>621</v>
      </c>
      <c r="G446" s="337">
        <f>TRUNC(G445, 0)</f>
        <v>3011</v>
      </c>
    </row>
    <row r="447" spans="1:8" ht="18.399999999999999" customHeight="1">
      <c r="A447" s="335" t="s">
        <v>195</v>
      </c>
    </row>
    <row r="448" spans="1:8" ht="18.399999999999999" customHeight="1">
      <c r="B448" s="335" t="s">
        <v>621</v>
      </c>
    </row>
    <row r="449" spans="1:8" ht="18.399999999999999" customHeight="1">
      <c r="A449" s="335" t="s">
        <v>196</v>
      </c>
    </row>
    <row r="450" spans="1:8" ht="18.399999999999999" customHeight="1">
      <c r="B450" s="335" t="s">
        <v>621</v>
      </c>
    </row>
    <row r="451" spans="1:8" ht="18.399999999999999" customHeight="1" thickBot="1">
      <c r="B451" s="335" t="s">
        <v>622</v>
      </c>
      <c r="G451" s="337">
        <f>TRUNC(G446+G448+G450, 0)</f>
        <v>3011</v>
      </c>
    </row>
    <row r="452" spans="1:8" ht="18.399999999999999" customHeight="1" thickTop="1" thickBot="1">
      <c r="A452" s="334"/>
      <c r="B452" s="334"/>
      <c r="C452" s="334"/>
      <c r="D452" s="334"/>
      <c r="E452" s="334"/>
      <c r="F452" s="334"/>
      <c r="G452" s="334"/>
      <c r="H452" s="334"/>
    </row>
    <row r="453" spans="1:8" ht="18.399999999999999" customHeight="1" thickTop="1" thickBot="1">
      <c r="A453" s="334" t="s">
        <v>614</v>
      </c>
      <c r="B453" s="334" t="s">
        <v>680</v>
      </c>
      <c r="C453" s="334"/>
      <c r="D453" s="334"/>
      <c r="E453" s="334"/>
      <c r="F453" s="334"/>
      <c r="G453" s="334"/>
      <c r="H453" s="334"/>
    </row>
    <row r="454" spans="1:8" ht="18.399999999999999" customHeight="1" thickTop="1">
      <c r="A454" s="334" t="s">
        <v>615</v>
      </c>
      <c r="B454" s="334" t="s">
        <v>678</v>
      </c>
      <c r="C454" s="334"/>
      <c r="D454" s="334"/>
      <c r="E454" s="334"/>
      <c r="F454" s="334"/>
      <c r="G454" s="334"/>
      <c r="H454" s="334"/>
    </row>
    <row r="455" spans="1:8" ht="18.399999999999999" customHeight="1">
      <c r="A455" s="336" t="s">
        <v>616</v>
      </c>
      <c r="B455" s="336"/>
      <c r="C455" s="336" t="s">
        <v>617</v>
      </c>
      <c r="D455" s="336" t="s">
        <v>193</v>
      </c>
      <c r="E455" s="336" t="s">
        <v>194</v>
      </c>
      <c r="F455" s="336" t="s">
        <v>618</v>
      </c>
      <c r="G455" s="336" t="s">
        <v>619</v>
      </c>
      <c r="H455" s="336" t="s">
        <v>199</v>
      </c>
    </row>
    <row r="456" spans="1:8" ht="18.399999999999999" customHeight="1">
      <c r="A456" s="335" t="s">
        <v>197</v>
      </c>
      <c r="B456" s="335" t="s">
        <v>659</v>
      </c>
      <c r="C456" s="335" t="s">
        <v>600</v>
      </c>
      <c r="D456" s="335">
        <v>0.47460000000000002</v>
      </c>
      <c r="E456" s="337" t="s">
        <v>620</v>
      </c>
      <c r="F456" s="337">
        <f>중기기초자료!G24</f>
        <v>6120</v>
      </c>
      <c r="G456" s="338">
        <f>TRUNC(F456*D456, 1)</f>
        <v>2904.5</v>
      </c>
      <c r="H456" s="335" t="s">
        <v>17</v>
      </c>
    </row>
    <row r="457" spans="1:8" ht="18.399999999999999" customHeight="1">
      <c r="B457" s="335" t="s">
        <v>621</v>
      </c>
      <c r="G457" s="337">
        <f>TRUNC(G456, 0)</f>
        <v>2904</v>
      </c>
    </row>
    <row r="458" spans="1:8" ht="18.399999999999999" customHeight="1">
      <c r="A458" s="335" t="s">
        <v>195</v>
      </c>
    </row>
    <row r="459" spans="1:8" ht="18.399999999999999" customHeight="1">
      <c r="B459" s="335" t="s">
        <v>621</v>
      </c>
    </row>
    <row r="460" spans="1:8" ht="18.399999999999999" customHeight="1">
      <c r="A460" s="335" t="s">
        <v>196</v>
      </c>
    </row>
    <row r="461" spans="1:8" ht="18.399999999999999" customHeight="1">
      <c r="B461" s="335" t="s">
        <v>621</v>
      </c>
    </row>
    <row r="462" spans="1:8" ht="18.399999999999999" customHeight="1" thickBot="1">
      <c r="B462" s="335" t="s">
        <v>622</v>
      </c>
      <c r="G462" s="337">
        <f>TRUNC(G457+G459+G461, 0)</f>
        <v>2904</v>
      </c>
    </row>
    <row r="463" spans="1:8" ht="18.399999999999999" customHeight="1" thickTop="1" thickBot="1">
      <c r="A463" s="334"/>
      <c r="B463" s="334"/>
      <c r="C463" s="334"/>
      <c r="D463" s="334"/>
      <c r="E463" s="334"/>
      <c r="F463" s="334"/>
      <c r="G463" s="334"/>
      <c r="H463" s="334"/>
    </row>
    <row r="464" spans="1:8" ht="18.399999999999999" customHeight="1" thickTop="1" thickBot="1">
      <c r="A464" s="334"/>
      <c r="B464" s="334"/>
      <c r="C464" s="334"/>
      <c r="D464" s="334"/>
      <c r="E464" s="334"/>
      <c r="F464" s="334"/>
      <c r="G464" s="334"/>
      <c r="H464" s="334"/>
    </row>
    <row r="465" spans="1:8" ht="18.399999999999999" customHeight="1" thickTop="1" thickBot="1">
      <c r="A465" s="334" t="s">
        <v>614</v>
      </c>
      <c r="B465" s="334" t="s">
        <v>681</v>
      </c>
      <c r="C465" s="334"/>
      <c r="D465" s="334"/>
      <c r="E465" s="334"/>
      <c r="F465" s="334"/>
      <c r="G465" s="334"/>
      <c r="H465" s="334"/>
    </row>
    <row r="466" spans="1:8" ht="18.399999999999999" customHeight="1" thickTop="1">
      <c r="A466" s="334" t="s">
        <v>615</v>
      </c>
      <c r="B466" s="334" t="s">
        <v>682</v>
      </c>
      <c r="C466" s="334"/>
      <c r="D466" s="334"/>
      <c r="E466" s="334"/>
      <c r="F466" s="334"/>
      <c r="G466" s="334"/>
      <c r="H466" s="334"/>
    </row>
    <row r="467" spans="1:8" ht="18.399999999999999" customHeight="1">
      <c r="A467" s="336" t="s">
        <v>616</v>
      </c>
      <c r="B467" s="336"/>
      <c r="C467" s="336" t="s">
        <v>617</v>
      </c>
      <c r="D467" s="336" t="s">
        <v>193</v>
      </c>
      <c r="E467" s="336" t="s">
        <v>194</v>
      </c>
      <c r="F467" s="336" t="s">
        <v>618</v>
      </c>
      <c r="G467" s="336" t="s">
        <v>619</v>
      </c>
      <c r="H467" s="336" t="s">
        <v>199</v>
      </c>
    </row>
    <row r="468" spans="1:8" ht="18.399999999999999" customHeight="1">
      <c r="A468" s="335" t="s">
        <v>197</v>
      </c>
      <c r="B468" s="335" t="s">
        <v>659</v>
      </c>
      <c r="C468" s="335" t="s">
        <v>601</v>
      </c>
      <c r="D468" s="335">
        <v>0.30509999999999998</v>
      </c>
      <c r="E468" s="337" t="s">
        <v>620</v>
      </c>
      <c r="F468" s="337">
        <f>중기기초자료!G25</f>
        <v>12600</v>
      </c>
      <c r="G468" s="338">
        <f>TRUNC(F468*D468, 1)</f>
        <v>3844.2</v>
      </c>
      <c r="H468" s="335" t="s">
        <v>17</v>
      </c>
    </row>
    <row r="469" spans="1:8" ht="18.399999999999999" customHeight="1">
      <c r="B469" s="335" t="s">
        <v>621</v>
      </c>
      <c r="G469" s="337">
        <f>TRUNC(G468, 0)</f>
        <v>3844</v>
      </c>
    </row>
    <row r="470" spans="1:8" ht="18.399999999999999" customHeight="1">
      <c r="A470" s="335" t="s">
        <v>195</v>
      </c>
    </row>
    <row r="471" spans="1:8" ht="18.399999999999999" customHeight="1">
      <c r="B471" s="335" t="s">
        <v>621</v>
      </c>
    </row>
    <row r="472" spans="1:8" ht="18.399999999999999" customHeight="1">
      <c r="A472" s="335" t="s">
        <v>196</v>
      </c>
    </row>
    <row r="473" spans="1:8" ht="18.399999999999999" customHeight="1">
      <c r="B473" s="335" t="s">
        <v>621</v>
      </c>
    </row>
    <row r="474" spans="1:8" ht="18.399999999999999" customHeight="1" thickBot="1">
      <c r="B474" s="335" t="s">
        <v>622</v>
      </c>
      <c r="G474" s="337">
        <f>TRUNC(G469+G471+G473, 0)</f>
        <v>3844</v>
      </c>
    </row>
    <row r="475" spans="1:8" ht="18.399999999999999" customHeight="1" thickTop="1" thickBot="1">
      <c r="A475" s="334"/>
      <c r="B475" s="334"/>
      <c r="C475" s="334"/>
      <c r="D475" s="334"/>
      <c r="E475" s="334"/>
      <c r="F475" s="334"/>
      <c r="G475" s="334"/>
      <c r="H475" s="334"/>
    </row>
    <row r="476" spans="1:8" ht="18.399999999999999" customHeight="1" thickTop="1" thickBot="1">
      <c r="A476" s="334" t="s">
        <v>614</v>
      </c>
      <c r="B476" s="334" t="s">
        <v>683</v>
      </c>
      <c r="C476" s="334"/>
      <c r="D476" s="334"/>
      <c r="E476" s="334"/>
      <c r="F476" s="334"/>
      <c r="G476" s="334"/>
      <c r="H476" s="334"/>
    </row>
    <row r="477" spans="1:8" ht="18.399999999999999" customHeight="1" thickTop="1">
      <c r="A477" s="334" t="s">
        <v>615</v>
      </c>
      <c r="B477" s="334" t="s">
        <v>682</v>
      </c>
      <c r="C477" s="334"/>
      <c r="D477" s="334"/>
      <c r="E477" s="334"/>
      <c r="F477" s="334"/>
      <c r="G477" s="334"/>
      <c r="H477" s="334"/>
    </row>
    <row r="478" spans="1:8" ht="18.399999999999999" customHeight="1">
      <c r="A478" s="336" t="s">
        <v>616</v>
      </c>
      <c r="B478" s="336"/>
      <c r="C478" s="336" t="s">
        <v>617</v>
      </c>
      <c r="D478" s="336" t="s">
        <v>193</v>
      </c>
      <c r="E478" s="336" t="s">
        <v>194</v>
      </c>
      <c r="F478" s="336" t="s">
        <v>618</v>
      </c>
      <c r="G478" s="336" t="s">
        <v>619</v>
      </c>
      <c r="H478" s="336" t="s">
        <v>199</v>
      </c>
    </row>
    <row r="479" spans="1:8" ht="18.399999999999999" customHeight="1">
      <c r="A479" s="335" t="s">
        <v>197</v>
      </c>
      <c r="B479" s="335" t="s">
        <v>659</v>
      </c>
      <c r="C479" s="335" t="s">
        <v>602</v>
      </c>
      <c r="D479" s="335">
        <v>0.28960000000000002</v>
      </c>
      <c r="E479" s="337" t="s">
        <v>620</v>
      </c>
      <c r="F479" s="337">
        <f>중기기초자료!G26</f>
        <v>12600</v>
      </c>
      <c r="G479" s="338">
        <f>TRUNC(F479*D479, 1)</f>
        <v>3648.9</v>
      </c>
      <c r="H479" s="335" t="s">
        <v>17</v>
      </c>
    </row>
    <row r="480" spans="1:8" ht="18.399999999999999" customHeight="1">
      <c r="B480" s="335" t="s">
        <v>621</v>
      </c>
      <c r="G480" s="337">
        <f>TRUNC(G479, 0)</f>
        <v>3648</v>
      </c>
    </row>
    <row r="481" spans="1:8" ht="18.399999999999999" customHeight="1">
      <c r="A481" s="335" t="s">
        <v>195</v>
      </c>
    </row>
    <row r="482" spans="1:8" ht="18.399999999999999" customHeight="1">
      <c r="B482" s="335" t="s">
        <v>621</v>
      </c>
    </row>
    <row r="483" spans="1:8" ht="18.399999999999999" customHeight="1">
      <c r="A483" s="335" t="s">
        <v>196</v>
      </c>
    </row>
    <row r="484" spans="1:8" ht="18.399999999999999" customHeight="1">
      <c r="B484" s="335" t="s">
        <v>621</v>
      </c>
    </row>
    <row r="485" spans="1:8" ht="18.399999999999999" customHeight="1" thickBot="1">
      <c r="B485" s="335" t="s">
        <v>622</v>
      </c>
      <c r="G485" s="337">
        <f>TRUNC(G480+G482+G484, 0)</f>
        <v>3648</v>
      </c>
    </row>
    <row r="486" spans="1:8" ht="18.399999999999999" customHeight="1" thickTop="1" thickBot="1">
      <c r="A486" s="334"/>
      <c r="B486" s="334"/>
      <c r="C486" s="334"/>
      <c r="D486" s="334"/>
      <c r="E486" s="334"/>
      <c r="F486" s="334"/>
      <c r="G486" s="334"/>
      <c r="H486" s="334"/>
    </row>
    <row r="487" spans="1:8" ht="18.399999999999999" customHeight="1" thickTop="1" thickBot="1">
      <c r="A487" s="334" t="s">
        <v>614</v>
      </c>
      <c r="B487" s="334" t="s">
        <v>684</v>
      </c>
      <c r="C487" s="334"/>
      <c r="D487" s="334"/>
      <c r="E487" s="334"/>
      <c r="F487" s="334"/>
      <c r="G487" s="334"/>
      <c r="H487" s="334"/>
    </row>
    <row r="488" spans="1:8" ht="18.399999999999999" customHeight="1" thickTop="1">
      <c r="A488" s="334" t="s">
        <v>615</v>
      </c>
      <c r="B488" s="334" t="s">
        <v>682</v>
      </c>
      <c r="C488" s="334"/>
      <c r="D488" s="334"/>
      <c r="E488" s="334"/>
      <c r="F488" s="334"/>
      <c r="G488" s="334"/>
      <c r="H488" s="334"/>
    </row>
    <row r="489" spans="1:8" ht="18.399999999999999" customHeight="1">
      <c r="A489" s="336" t="s">
        <v>616</v>
      </c>
      <c r="B489" s="336"/>
      <c r="C489" s="336" t="s">
        <v>617</v>
      </c>
      <c r="D489" s="336" t="s">
        <v>193</v>
      </c>
      <c r="E489" s="336" t="s">
        <v>194</v>
      </c>
      <c r="F489" s="336" t="s">
        <v>618</v>
      </c>
      <c r="G489" s="336" t="s">
        <v>619</v>
      </c>
      <c r="H489" s="336" t="s">
        <v>199</v>
      </c>
    </row>
    <row r="490" spans="1:8" ht="18.399999999999999" customHeight="1">
      <c r="A490" s="335" t="s">
        <v>197</v>
      </c>
      <c r="B490" s="335" t="s">
        <v>659</v>
      </c>
      <c r="C490" s="335" t="s">
        <v>603</v>
      </c>
      <c r="D490" s="335">
        <v>0.28670000000000001</v>
      </c>
      <c r="E490" s="337" t="s">
        <v>620</v>
      </c>
      <c r="F490" s="337">
        <f>중기기초자료!G27</f>
        <v>12600</v>
      </c>
      <c r="G490" s="338">
        <f>TRUNC(F490*D490, 1)</f>
        <v>3612.4</v>
      </c>
      <c r="H490" s="335" t="s">
        <v>17</v>
      </c>
    </row>
    <row r="491" spans="1:8" ht="18.399999999999999" customHeight="1">
      <c r="B491" s="335" t="s">
        <v>621</v>
      </c>
      <c r="G491" s="337">
        <f>TRUNC(G490, 0)</f>
        <v>3612</v>
      </c>
    </row>
    <row r="492" spans="1:8" ht="18.399999999999999" customHeight="1">
      <c r="A492" s="335" t="s">
        <v>195</v>
      </c>
    </row>
    <row r="493" spans="1:8" ht="18.399999999999999" customHeight="1">
      <c r="B493" s="335" t="s">
        <v>621</v>
      </c>
    </row>
    <row r="494" spans="1:8" ht="18.399999999999999" customHeight="1">
      <c r="A494" s="335" t="s">
        <v>196</v>
      </c>
    </row>
    <row r="495" spans="1:8" ht="18.399999999999999" customHeight="1">
      <c r="B495" s="335" t="s">
        <v>621</v>
      </c>
    </row>
    <row r="496" spans="1:8" ht="18.399999999999999" customHeight="1" thickBot="1">
      <c r="B496" s="335" t="s">
        <v>622</v>
      </c>
      <c r="G496" s="337">
        <f>TRUNC(G491+G493+G495, 0)</f>
        <v>3612</v>
      </c>
    </row>
    <row r="497" spans="1:8" ht="18.399999999999999" customHeight="1" thickTop="1" thickBot="1">
      <c r="A497" s="334"/>
      <c r="B497" s="334"/>
      <c r="C497" s="334"/>
      <c r="D497" s="334"/>
      <c r="E497" s="334"/>
      <c r="F497" s="334"/>
      <c r="G497" s="334"/>
      <c r="H497" s="334"/>
    </row>
    <row r="498" spans="1:8" ht="18.399999999999999" customHeight="1" thickTop="1" thickBot="1">
      <c r="A498" s="334"/>
      <c r="B498" s="334"/>
      <c r="C498" s="334"/>
      <c r="D498" s="334"/>
      <c r="E498" s="334"/>
      <c r="F498" s="334"/>
      <c r="G498" s="334"/>
      <c r="H498" s="334"/>
    </row>
    <row r="499" spans="1:8" ht="18.399999999999999" customHeight="1" thickTop="1" thickBot="1">
      <c r="A499" s="334" t="s">
        <v>614</v>
      </c>
      <c r="B499" s="334" t="s">
        <v>685</v>
      </c>
      <c r="C499" s="334"/>
      <c r="D499" s="334"/>
      <c r="E499" s="334"/>
      <c r="F499" s="334"/>
      <c r="G499" s="334"/>
      <c r="H499" s="334"/>
    </row>
    <row r="500" spans="1:8" ht="18.399999999999999" customHeight="1" thickTop="1">
      <c r="A500" s="334" t="s">
        <v>615</v>
      </c>
      <c r="B500" s="334" t="s">
        <v>682</v>
      </c>
      <c r="C500" s="334"/>
      <c r="D500" s="334"/>
      <c r="E500" s="334"/>
      <c r="F500" s="334"/>
      <c r="G500" s="334"/>
      <c r="H500" s="334"/>
    </row>
    <row r="501" spans="1:8" ht="18.399999999999999" customHeight="1">
      <c r="A501" s="336" t="s">
        <v>616</v>
      </c>
      <c r="B501" s="336"/>
      <c r="C501" s="336" t="s">
        <v>617</v>
      </c>
      <c r="D501" s="336" t="s">
        <v>193</v>
      </c>
      <c r="E501" s="336" t="s">
        <v>194</v>
      </c>
      <c r="F501" s="336" t="s">
        <v>618</v>
      </c>
      <c r="G501" s="336" t="s">
        <v>619</v>
      </c>
      <c r="H501" s="336" t="s">
        <v>199</v>
      </c>
    </row>
    <row r="502" spans="1:8" ht="18.399999999999999" customHeight="1">
      <c r="A502" s="335" t="s">
        <v>197</v>
      </c>
      <c r="B502" s="335" t="s">
        <v>659</v>
      </c>
      <c r="C502" s="335" t="s">
        <v>604</v>
      </c>
      <c r="D502" s="335">
        <v>0.2772</v>
      </c>
      <c r="E502" s="337" t="s">
        <v>620</v>
      </c>
      <c r="F502" s="337">
        <f>중기기초자료!G28</f>
        <v>12600</v>
      </c>
      <c r="G502" s="338">
        <f>TRUNC(F502*D502, 1)</f>
        <v>3492.7</v>
      </c>
      <c r="H502" s="335" t="s">
        <v>17</v>
      </c>
    </row>
    <row r="503" spans="1:8" ht="18.399999999999999" customHeight="1">
      <c r="B503" s="335" t="s">
        <v>621</v>
      </c>
      <c r="G503" s="337">
        <f>TRUNC(G502, 0)</f>
        <v>3492</v>
      </c>
    </row>
    <row r="504" spans="1:8" ht="18.399999999999999" customHeight="1">
      <c r="A504" s="335" t="s">
        <v>195</v>
      </c>
    </row>
    <row r="505" spans="1:8" ht="18.399999999999999" customHeight="1">
      <c r="B505" s="335" t="s">
        <v>621</v>
      </c>
    </row>
    <row r="506" spans="1:8" ht="18.399999999999999" customHeight="1">
      <c r="A506" s="335" t="s">
        <v>196</v>
      </c>
    </row>
    <row r="507" spans="1:8" ht="18.399999999999999" customHeight="1">
      <c r="B507" s="335" t="s">
        <v>621</v>
      </c>
    </row>
    <row r="508" spans="1:8" ht="18.399999999999999" customHeight="1" thickBot="1">
      <c r="B508" s="335" t="s">
        <v>622</v>
      </c>
      <c r="G508" s="337">
        <f>TRUNC(G503+G505+G507, 0)</f>
        <v>3492</v>
      </c>
    </row>
    <row r="509" spans="1:8" ht="18.399999999999999" customHeight="1" thickTop="1" thickBot="1">
      <c r="A509" s="334"/>
      <c r="B509" s="334"/>
      <c r="C509" s="334"/>
      <c r="D509" s="334"/>
      <c r="E509" s="334"/>
      <c r="F509" s="334"/>
      <c r="G509" s="334"/>
      <c r="H509" s="334"/>
    </row>
    <row r="510" spans="1:8" ht="18.399999999999999" customHeight="1" thickTop="1" thickBot="1">
      <c r="A510" s="334" t="s">
        <v>614</v>
      </c>
      <c r="B510" s="334" t="s">
        <v>686</v>
      </c>
      <c r="C510" s="334"/>
      <c r="D510" s="334"/>
      <c r="E510" s="334"/>
      <c r="F510" s="334"/>
      <c r="G510" s="334"/>
      <c r="H510" s="334"/>
    </row>
    <row r="511" spans="1:8" ht="18.399999999999999" customHeight="1" thickTop="1">
      <c r="A511" s="334" t="s">
        <v>615</v>
      </c>
      <c r="B511" s="334" t="s">
        <v>687</v>
      </c>
      <c r="C511" s="334"/>
      <c r="D511" s="334"/>
      <c r="E511" s="334"/>
      <c r="F511" s="334"/>
      <c r="G511" s="334"/>
      <c r="H511" s="334"/>
    </row>
    <row r="512" spans="1:8" ht="18.399999999999999" customHeight="1">
      <c r="A512" s="336" t="s">
        <v>616</v>
      </c>
      <c r="B512" s="336"/>
      <c r="C512" s="336" t="s">
        <v>617</v>
      </c>
      <c r="D512" s="336" t="s">
        <v>193</v>
      </c>
      <c r="E512" s="336" t="s">
        <v>194</v>
      </c>
      <c r="F512" s="336" t="s">
        <v>618</v>
      </c>
      <c r="G512" s="336" t="s">
        <v>619</v>
      </c>
      <c r="H512" s="336" t="s">
        <v>199</v>
      </c>
    </row>
    <row r="513" spans="1:8" ht="18.399999999999999" customHeight="1">
      <c r="A513" s="335" t="s">
        <v>197</v>
      </c>
      <c r="B513" s="335" t="s">
        <v>659</v>
      </c>
      <c r="C513" s="335" t="s">
        <v>605</v>
      </c>
      <c r="D513" s="335">
        <v>1.1307</v>
      </c>
      <c r="E513" s="337" t="s">
        <v>620</v>
      </c>
      <c r="F513" s="337">
        <f>중기기초자료!G29</f>
        <v>14400</v>
      </c>
      <c r="G513" s="338">
        <f>TRUNC(F513*D513, 1)</f>
        <v>16282</v>
      </c>
      <c r="H513" s="335" t="s">
        <v>17</v>
      </c>
    </row>
    <row r="514" spans="1:8" ht="18.399999999999999" customHeight="1">
      <c r="B514" s="335" t="s">
        <v>621</v>
      </c>
      <c r="G514" s="337">
        <f>TRUNC(G513, 0)</f>
        <v>16282</v>
      </c>
    </row>
    <row r="515" spans="1:8" ht="18.399999999999999" customHeight="1">
      <c r="A515" s="335" t="s">
        <v>195</v>
      </c>
    </row>
    <row r="516" spans="1:8" ht="18.399999999999999" customHeight="1">
      <c r="B516" s="335" t="s">
        <v>621</v>
      </c>
    </row>
    <row r="517" spans="1:8" ht="18.399999999999999" customHeight="1">
      <c r="A517" s="335" t="s">
        <v>196</v>
      </c>
    </row>
    <row r="518" spans="1:8" ht="18.399999999999999" customHeight="1">
      <c r="B518" s="335" t="s">
        <v>621</v>
      </c>
    </row>
    <row r="519" spans="1:8" ht="18.399999999999999" customHeight="1" thickBot="1">
      <c r="B519" s="335" t="s">
        <v>622</v>
      </c>
      <c r="G519" s="337">
        <f>TRUNC(G514+G516+G518, 0)</f>
        <v>16282</v>
      </c>
    </row>
    <row r="520" spans="1:8" ht="18.399999999999999" customHeight="1" thickTop="1" thickBot="1">
      <c r="A520" s="334"/>
      <c r="B520" s="334"/>
      <c r="C520" s="334"/>
      <c r="D520" s="334"/>
      <c r="E520" s="334"/>
      <c r="F520" s="334"/>
      <c r="G520" s="334"/>
      <c r="H520" s="334"/>
    </row>
    <row r="521" spans="1:8" ht="18.399999999999999" customHeight="1" thickTop="1" thickBot="1">
      <c r="A521" s="334" t="s">
        <v>614</v>
      </c>
      <c r="B521" s="334" t="s">
        <v>688</v>
      </c>
      <c r="C521" s="334"/>
      <c r="D521" s="334"/>
      <c r="E521" s="334"/>
      <c r="F521" s="334"/>
      <c r="G521" s="334"/>
      <c r="H521" s="334"/>
    </row>
    <row r="522" spans="1:8" ht="18.399999999999999" customHeight="1" thickTop="1">
      <c r="A522" s="334" t="s">
        <v>615</v>
      </c>
      <c r="B522" s="334" t="s">
        <v>687</v>
      </c>
      <c r="C522" s="334"/>
      <c r="D522" s="334"/>
      <c r="E522" s="334"/>
      <c r="F522" s="334"/>
      <c r="G522" s="334"/>
      <c r="H522" s="334"/>
    </row>
    <row r="523" spans="1:8" ht="18.399999999999999" customHeight="1">
      <c r="A523" s="336" t="s">
        <v>616</v>
      </c>
      <c r="B523" s="336"/>
      <c r="C523" s="336" t="s">
        <v>617</v>
      </c>
      <c r="D523" s="336" t="s">
        <v>193</v>
      </c>
      <c r="E523" s="336" t="s">
        <v>194</v>
      </c>
      <c r="F523" s="336" t="s">
        <v>618</v>
      </c>
      <c r="G523" s="336" t="s">
        <v>619</v>
      </c>
      <c r="H523" s="336" t="s">
        <v>199</v>
      </c>
    </row>
    <row r="524" spans="1:8" ht="18.399999999999999" customHeight="1">
      <c r="A524" s="335" t="s">
        <v>197</v>
      </c>
      <c r="B524" s="335" t="s">
        <v>659</v>
      </c>
      <c r="C524" s="335" t="s">
        <v>606</v>
      </c>
      <c r="D524" s="335">
        <v>1.1043000000000001</v>
      </c>
      <c r="E524" s="337" t="s">
        <v>620</v>
      </c>
      <c r="F524" s="337">
        <f>중기기초자료!G30</f>
        <v>14400</v>
      </c>
      <c r="G524" s="338">
        <f>TRUNC(F524*D524, 1)</f>
        <v>15901.9</v>
      </c>
      <c r="H524" s="335" t="s">
        <v>17</v>
      </c>
    </row>
    <row r="525" spans="1:8" ht="18.399999999999999" customHeight="1">
      <c r="B525" s="335" t="s">
        <v>621</v>
      </c>
      <c r="G525" s="337">
        <f>TRUNC(G524, 0)</f>
        <v>15901</v>
      </c>
    </row>
    <row r="526" spans="1:8" ht="18.399999999999999" customHeight="1">
      <c r="A526" s="335" t="s">
        <v>195</v>
      </c>
    </row>
    <row r="527" spans="1:8" ht="18.399999999999999" customHeight="1">
      <c r="B527" s="335" t="s">
        <v>621</v>
      </c>
    </row>
    <row r="528" spans="1:8" ht="18.399999999999999" customHeight="1">
      <c r="A528" s="335" t="s">
        <v>196</v>
      </c>
    </row>
    <row r="529" spans="1:8" ht="18.399999999999999" customHeight="1">
      <c r="B529" s="335" t="s">
        <v>621</v>
      </c>
    </row>
    <row r="530" spans="1:8" ht="18.399999999999999" customHeight="1" thickBot="1">
      <c r="B530" s="335" t="s">
        <v>622</v>
      </c>
      <c r="G530" s="337">
        <f>TRUNC(G525+G527+G529, 0)</f>
        <v>15901</v>
      </c>
    </row>
    <row r="531" spans="1:8" ht="18.399999999999999" customHeight="1" thickTop="1" thickBot="1">
      <c r="A531" s="334"/>
      <c r="B531" s="334"/>
      <c r="C531" s="334"/>
      <c r="D531" s="334"/>
      <c r="E531" s="334"/>
      <c r="F531" s="334"/>
      <c r="G531" s="334"/>
      <c r="H531" s="334"/>
    </row>
    <row r="532" spans="1:8" ht="18.399999999999999" customHeight="1" thickTop="1" thickBot="1">
      <c r="A532" s="334"/>
      <c r="B532" s="334"/>
      <c r="C532" s="334"/>
      <c r="D532" s="334"/>
      <c r="E532" s="334"/>
      <c r="F532" s="334"/>
      <c r="G532" s="334"/>
      <c r="H532" s="334"/>
    </row>
    <row r="533" spans="1:8" ht="18.399999999999999" customHeight="1" thickTop="1" thickBot="1">
      <c r="A533" s="334" t="s">
        <v>614</v>
      </c>
      <c r="B533" s="334" t="s">
        <v>689</v>
      </c>
      <c r="C533" s="334"/>
      <c r="D533" s="334"/>
      <c r="E533" s="334"/>
      <c r="F533" s="334"/>
      <c r="G533" s="334"/>
      <c r="H533" s="334"/>
    </row>
    <row r="534" spans="1:8" ht="18.399999999999999" customHeight="1" thickTop="1">
      <c r="A534" s="334" t="s">
        <v>615</v>
      </c>
      <c r="B534" s="334" t="s">
        <v>687</v>
      </c>
      <c r="C534" s="334"/>
      <c r="D534" s="334"/>
      <c r="E534" s="334"/>
      <c r="F534" s="334"/>
      <c r="G534" s="334"/>
      <c r="H534" s="334"/>
    </row>
    <row r="535" spans="1:8" ht="18.399999999999999" customHeight="1">
      <c r="A535" s="336" t="s">
        <v>616</v>
      </c>
      <c r="B535" s="336"/>
      <c r="C535" s="336" t="s">
        <v>617</v>
      </c>
      <c r="D535" s="336" t="s">
        <v>193</v>
      </c>
      <c r="E535" s="336" t="s">
        <v>194</v>
      </c>
      <c r="F535" s="336" t="s">
        <v>618</v>
      </c>
      <c r="G535" s="336" t="s">
        <v>619</v>
      </c>
      <c r="H535" s="336" t="s">
        <v>199</v>
      </c>
    </row>
    <row r="536" spans="1:8" ht="18.399999999999999" customHeight="1">
      <c r="A536" s="335" t="s">
        <v>197</v>
      </c>
      <c r="B536" s="335" t="s">
        <v>659</v>
      </c>
      <c r="C536" s="335" t="s">
        <v>607</v>
      </c>
      <c r="D536" s="335">
        <v>1.0589</v>
      </c>
      <c r="E536" s="337" t="s">
        <v>620</v>
      </c>
      <c r="F536" s="337">
        <f>중기기초자료!G31</f>
        <v>14400</v>
      </c>
      <c r="G536" s="338">
        <f>TRUNC(F536*D536, 1)</f>
        <v>15248.1</v>
      </c>
      <c r="H536" s="335" t="s">
        <v>17</v>
      </c>
    </row>
    <row r="537" spans="1:8" ht="18.399999999999999" customHeight="1">
      <c r="B537" s="335" t="s">
        <v>621</v>
      </c>
      <c r="G537" s="337">
        <f>TRUNC(G536, 0)</f>
        <v>15248</v>
      </c>
    </row>
    <row r="538" spans="1:8" ht="18.399999999999999" customHeight="1">
      <c r="A538" s="335" t="s">
        <v>195</v>
      </c>
    </row>
    <row r="539" spans="1:8" ht="18.399999999999999" customHeight="1">
      <c r="B539" s="335" t="s">
        <v>621</v>
      </c>
    </row>
    <row r="540" spans="1:8" ht="18.399999999999999" customHeight="1">
      <c r="A540" s="335" t="s">
        <v>196</v>
      </c>
    </row>
    <row r="541" spans="1:8" ht="18.399999999999999" customHeight="1">
      <c r="B541" s="335" t="s">
        <v>621</v>
      </c>
    </row>
    <row r="542" spans="1:8" ht="18.399999999999999" customHeight="1" thickBot="1">
      <c r="B542" s="335" t="s">
        <v>622</v>
      </c>
      <c r="G542" s="337">
        <f>TRUNC(G537+G539+G541, 0)</f>
        <v>15248</v>
      </c>
    </row>
    <row r="543" spans="1:8" ht="18.399999999999999" customHeight="1" thickTop="1" thickBot="1">
      <c r="A543" s="334"/>
      <c r="B543" s="334"/>
      <c r="C543" s="334"/>
      <c r="D543" s="334"/>
      <c r="E543" s="334"/>
      <c r="F543" s="334"/>
      <c r="G543" s="334"/>
      <c r="H543" s="334"/>
    </row>
    <row r="544" spans="1:8" ht="18.399999999999999" customHeight="1" thickTop="1" thickBot="1">
      <c r="A544" s="334" t="s">
        <v>614</v>
      </c>
      <c r="B544" s="334" t="s">
        <v>690</v>
      </c>
      <c r="C544" s="334"/>
      <c r="D544" s="334"/>
      <c r="E544" s="334"/>
      <c r="F544" s="334"/>
      <c r="G544" s="334"/>
      <c r="H544" s="334"/>
    </row>
    <row r="545" spans="1:8" ht="18.399999999999999" customHeight="1" thickTop="1">
      <c r="A545" s="334" t="s">
        <v>615</v>
      </c>
      <c r="B545" s="334" t="s">
        <v>691</v>
      </c>
      <c r="C545" s="334"/>
      <c r="D545" s="334"/>
      <c r="E545" s="334"/>
      <c r="F545" s="334"/>
      <c r="G545" s="334"/>
      <c r="H545" s="334"/>
    </row>
    <row r="546" spans="1:8" ht="18.399999999999999" customHeight="1">
      <c r="A546" s="336" t="s">
        <v>616</v>
      </c>
      <c r="B546" s="336"/>
      <c r="C546" s="336" t="s">
        <v>617</v>
      </c>
      <c r="D546" s="336" t="s">
        <v>193</v>
      </c>
      <c r="E546" s="336" t="s">
        <v>194</v>
      </c>
      <c r="F546" s="336" t="s">
        <v>618</v>
      </c>
      <c r="G546" s="336" t="s">
        <v>619</v>
      </c>
      <c r="H546" s="336" t="s">
        <v>199</v>
      </c>
    </row>
    <row r="547" spans="1:8" ht="18.399999999999999" customHeight="1">
      <c r="A547" s="335" t="s">
        <v>197</v>
      </c>
      <c r="B547" s="335" t="s">
        <v>659</v>
      </c>
      <c r="C547" s="335" t="s">
        <v>608</v>
      </c>
      <c r="D547" s="335">
        <v>1.2198</v>
      </c>
      <c r="E547" s="337" t="s">
        <v>620</v>
      </c>
      <c r="F547" s="337">
        <f>중기기초자료!G32</f>
        <v>24504</v>
      </c>
      <c r="G547" s="338">
        <f>TRUNC(F547*D547, 1)</f>
        <v>29889.9</v>
      </c>
      <c r="H547" s="335" t="s">
        <v>17</v>
      </c>
    </row>
    <row r="548" spans="1:8" ht="18.399999999999999" customHeight="1">
      <c r="B548" s="335" t="s">
        <v>621</v>
      </c>
      <c r="G548" s="337">
        <f>TRUNC(G547, 0)</f>
        <v>29889</v>
      </c>
    </row>
    <row r="549" spans="1:8" ht="18.399999999999999" customHeight="1">
      <c r="A549" s="335" t="s">
        <v>195</v>
      </c>
    </row>
    <row r="550" spans="1:8" ht="18.399999999999999" customHeight="1">
      <c r="B550" s="335" t="s">
        <v>621</v>
      </c>
    </row>
    <row r="551" spans="1:8" ht="18.399999999999999" customHeight="1">
      <c r="A551" s="335" t="s">
        <v>196</v>
      </c>
    </row>
    <row r="552" spans="1:8" ht="18.399999999999999" customHeight="1">
      <c r="B552" s="335" t="s">
        <v>621</v>
      </c>
    </row>
    <row r="553" spans="1:8" ht="18.399999999999999" customHeight="1" thickBot="1">
      <c r="B553" s="335" t="s">
        <v>622</v>
      </c>
      <c r="G553" s="337">
        <f>TRUNC(G548+G550+G552, 0)</f>
        <v>29889</v>
      </c>
    </row>
    <row r="554" spans="1:8" ht="18.399999999999999" customHeight="1" thickTop="1" thickBot="1">
      <c r="A554" s="334"/>
      <c r="B554" s="334"/>
      <c r="C554" s="334"/>
      <c r="D554" s="334"/>
      <c r="E554" s="334"/>
      <c r="F554" s="334"/>
      <c r="G554" s="334"/>
      <c r="H554" s="334"/>
    </row>
    <row r="555" spans="1:8" ht="18.399999999999999" customHeight="1" thickTop="1" thickBot="1">
      <c r="A555" s="334" t="s">
        <v>614</v>
      </c>
      <c r="B555" s="334" t="s">
        <v>692</v>
      </c>
      <c r="C555" s="334"/>
      <c r="D555" s="334"/>
      <c r="E555" s="334"/>
      <c r="F555" s="334"/>
      <c r="G555" s="334"/>
      <c r="H555" s="334"/>
    </row>
    <row r="556" spans="1:8" ht="18.399999999999999" customHeight="1" thickTop="1">
      <c r="A556" s="334" t="s">
        <v>615</v>
      </c>
      <c r="B556" s="334" t="s">
        <v>691</v>
      </c>
      <c r="C556" s="334"/>
      <c r="D556" s="334"/>
      <c r="E556" s="334"/>
      <c r="F556" s="334"/>
      <c r="G556" s="334"/>
      <c r="H556" s="334"/>
    </row>
    <row r="557" spans="1:8" ht="18.399999999999999" customHeight="1">
      <c r="A557" s="336" t="s">
        <v>616</v>
      </c>
      <c r="B557" s="336"/>
      <c r="C557" s="336" t="s">
        <v>617</v>
      </c>
      <c r="D557" s="336" t="s">
        <v>193</v>
      </c>
      <c r="E557" s="336" t="s">
        <v>194</v>
      </c>
      <c r="F557" s="336" t="s">
        <v>618</v>
      </c>
      <c r="G557" s="336" t="s">
        <v>619</v>
      </c>
      <c r="H557" s="336" t="s">
        <v>199</v>
      </c>
    </row>
    <row r="558" spans="1:8" ht="18.399999999999999" customHeight="1">
      <c r="A558" s="335" t="s">
        <v>197</v>
      </c>
      <c r="B558" s="335" t="s">
        <v>659</v>
      </c>
      <c r="C558" s="335" t="s">
        <v>609</v>
      </c>
      <c r="D558" s="335">
        <v>1.1972</v>
      </c>
      <c r="E558" s="337" t="s">
        <v>620</v>
      </c>
      <c r="F558" s="337">
        <f>중기기초자료!G33</f>
        <v>24504</v>
      </c>
      <c r="G558" s="338">
        <f>TRUNC(F558*D558, 1)</f>
        <v>29336.1</v>
      </c>
      <c r="H558" s="335" t="s">
        <v>17</v>
      </c>
    </row>
    <row r="559" spans="1:8" ht="18.399999999999999" customHeight="1">
      <c r="B559" s="335" t="s">
        <v>621</v>
      </c>
      <c r="G559" s="337">
        <f>TRUNC(G558, 0)</f>
        <v>29336</v>
      </c>
    </row>
    <row r="560" spans="1:8" ht="18.399999999999999" customHeight="1">
      <c r="A560" s="335" t="s">
        <v>195</v>
      </c>
    </row>
    <row r="561" spans="1:8" ht="18.399999999999999" customHeight="1">
      <c r="B561" s="335" t="s">
        <v>621</v>
      </c>
    </row>
    <row r="562" spans="1:8" ht="18.399999999999999" customHeight="1">
      <c r="A562" s="335" t="s">
        <v>196</v>
      </c>
    </row>
    <row r="563" spans="1:8" ht="18.399999999999999" customHeight="1">
      <c r="B563" s="335" t="s">
        <v>621</v>
      </c>
    </row>
    <row r="564" spans="1:8" ht="18.399999999999999" customHeight="1" thickBot="1">
      <c r="B564" s="335" t="s">
        <v>622</v>
      </c>
      <c r="G564" s="337">
        <f>TRUNC(G559+G561+G563, 0)</f>
        <v>29336</v>
      </c>
    </row>
    <row r="565" spans="1:8" ht="18.399999999999999" customHeight="1" thickTop="1" thickBot="1">
      <c r="A565" s="334"/>
      <c r="B565" s="334"/>
      <c r="C565" s="334"/>
      <c r="D565" s="334"/>
      <c r="E565" s="334"/>
      <c r="F565" s="334"/>
      <c r="G565" s="334"/>
      <c r="H565" s="334"/>
    </row>
    <row r="566" spans="1:8" ht="18.399999999999999" customHeight="1" thickTop="1" thickBot="1">
      <c r="A566" s="334" t="s">
        <v>614</v>
      </c>
      <c r="B566" s="334" t="s">
        <v>693</v>
      </c>
      <c r="C566" s="334"/>
      <c r="D566" s="334"/>
      <c r="E566" s="334"/>
      <c r="F566" s="334"/>
      <c r="G566" s="334"/>
      <c r="H566" s="334"/>
    </row>
    <row r="567" spans="1:8" ht="18.399999999999999" customHeight="1" thickTop="1">
      <c r="A567" s="334" t="s">
        <v>615</v>
      </c>
      <c r="B567" s="334" t="s">
        <v>691</v>
      </c>
      <c r="C567" s="334"/>
      <c r="D567" s="334"/>
      <c r="E567" s="334"/>
      <c r="F567" s="334"/>
      <c r="G567" s="334"/>
      <c r="H567" s="334"/>
    </row>
    <row r="568" spans="1:8" ht="18.399999999999999" customHeight="1">
      <c r="A568" s="336" t="s">
        <v>616</v>
      </c>
      <c r="B568" s="336"/>
      <c r="C568" s="336" t="s">
        <v>617</v>
      </c>
      <c r="D568" s="336" t="s">
        <v>193</v>
      </c>
      <c r="E568" s="336" t="s">
        <v>194</v>
      </c>
      <c r="F568" s="336" t="s">
        <v>618</v>
      </c>
      <c r="G568" s="336" t="s">
        <v>619</v>
      </c>
      <c r="H568" s="336" t="s">
        <v>199</v>
      </c>
    </row>
    <row r="569" spans="1:8" ht="18.399999999999999" customHeight="1">
      <c r="A569" s="335" t="s">
        <v>197</v>
      </c>
      <c r="B569" s="335" t="s">
        <v>659</v>
      </c>
      <c r="C569" s="335" t="s">
        <v>610</v>
      </c>
      <c r="D569" s="335">
        <v>1.1666000000000001</v>
      </c>
      <c r="E569" s="337" t="s">
        <v>620</v>
      </c>
      <c r="F569" s="337">
        <f>중기기초자료!G34</f>
        <v>24504</v>
      </c>
      <c r="G569" s="338">
        <f>TRUNC(F569*D569, 1)</f>
        <v>28586.3</v>
      </c>
      <c r="H569" s="335" t="s">
        <v>17</v>
      </c>
    </row>
    <row r="570" spans="1:8" ht="18.399999999999999" customHeight="1">
      <c r="B570" s="335" t="s">
        <v>621</v>
      </c>
      <c r="G570" s="337">
        <f>TRUNC(G569, 0)</f>
        <v>28586</v>
      </c>
    </row>
    <row r="571" spans="1:8" ht="18.399999999999999" customHeight="1">
      <c r="A571" s="335" t="s">
        <v>195</v>
      </c>
    </row>
    <row r="572" spans="1:8" ht="18.399999999999999" customHeight="1">
      <c r="B572" s="335" t="s">
        <v>621</v>
      </c>
    </row>
    <row r="573" spans="1:8" ht="18.399999999999999" customHeight="1">
      <c r="A573" s="335" t="s">
        <v>196</v>
      </c>
    </row>
    <row r="574" spans="1:8" ht="18.399999999999999" customHeight="1">
      <c r="B574" s="335" t="s">
        <v>621</v>
      </c>
    </row>
    <row r="575" spans="1:8" ht="18.399999999999999" customHeight="1" thickBot="1">
      <c r="B575" s="335" t="s">
        <v>622</v>
      </c>
      <c r="G575" s="337">
        <f>TRUNC(G570+G572+G574, 0)</f>
        <v>28586</v>
      </c>
    </row>
    <row r="576" spans="1:8" ht="18.399999999999999" customHeight="1" thickTop="1" thickBot="1">
      <c r="A576" s="334"/>
      <c r="B576" s="334"/>
      <c r="C576" s="334"/>
      <c r="D576" s="334"/>
      <c r="E576" s="334"/>
      <c r="F576" s="334"/>
      <c r="G576" s="334"/>
      <c r="H576" s="334"/>
    </row>
    <row r="577" spans="1:8" ht="18.399999999999999" customHeight="1" thickTop="1" thickBot="1">
      <c r="A577" s="334" t="s">
        <v>614</v>
      </c>
      <c r="B577" s="334" t="s">
        <v>694</v>
      </c>
      <c r="C577" s="334"/>
      <c r="D577" s="334"/>
      <c r="E577" s="334"/>
      <c r="F577" s="334"/>
      <c r="G577" s="334"/>
      <c r="H577" s="334"/>
    </row>
    <row r="578" spans="1:8" ht="18.399999999999999" customHeight="1" thickTop="1">
      <c r="A578" s="334" t="s">
        <v>615</v>
      </c>
      <c r="B578" s="334" t="s">
        <v>691</v>
      </c>
      <c r="C578" s="334"/>
      <c r="D578" s="334"/>
      <c r="E578" s="334"/>
      <c r="F578" s="334"/>
      <c r="G578" s="334"/>
      <c r="H578" s="334"/>
    </row>
    <row r="579" spans="1:8" ht="18.399999999999999" customHeight="1">
      <c r="A579" s="336" t="s">
        <v>616</v>
      </c>
      <c r="B579" s="336"/>
      <c r="C579" s="336" t="s">
        <v>617</v>
      </c>
      <c r="D579" s="336" t="s">
        <v>193</v>
      </c>
      <c r="E579" s="336" t="s">
        <v>194</v>
      </c>
      <c r="F579" s="336" t="s">
        <v>618</v>
      </c>
      <c r="G579" s="336" t="s">
        <v>619</v>
      </c>
      <c r="H579" s="336" t="s">
        <v>199</v>
      </c>
    </row>
    <row r="580" spans="1:8" ht="18.399999999999999" customHeight="1">
      <c r="A580" s="335" t="s">
        <v>197</v>
      </c>
      <c r="B580" s="335" t="s">
        <v>659</v>
      </c>
      <c r="C580" s="335" t="s">
        <v>611</v>
      </c>
      <c r="D580" s="335">
        <v>1.1435</v>
      </c>
      <c r="E580" s="337" t="s">
        <v>620</v>
      </c>
      <c r="F580" s="337">
        <f>중기기초자료!G35</f>
        <v>24504</v>
      </c>
      <c r="G580" s="338">
        <f>TRUNC(F580*D580, 1)</f>
        <v>28020.3</v>
      </c>
      <c r="H580" s="335" t="s">
        <v>17</v>
      </c>
    </row>
    <row r="581" spans="1:8" ht="18.399999999999999" customHeight="1">
      <c r="B581" s="335" t="s">
        <v>621</v>
      </c>
      <c r="G581" s="337">
        <f>TRUNC(G580, 0)</f>
        <v>28020</v>
      </c>
    </row>
    <row r="582" spans="1:8" ht="18.399999999999999" customHeight="1">
      <c r="A582" s="335" t="s">
        <v>195</v>
      </c>
    </row>
    <row r="583" spans="1:8" ht="18.399999999999999" customHeight="1">
      <c r="B583" s="335" t="s">
        <v>621</v>
      </c>
    </row>
    <row r="584" spans="1:8" ht="18.399999999999999" customHeight="1">
      <c r="A584" s="335" t="s">
        <v>196</v>
      </c>
    </row>
    <row r="585" spans="1:8" ht="18.399999999999999" customHeight="1">
      <c r="B585" s="335" t="s">
        <v>621</v>
      </c>
    </row>
    <row r="586" spans="1:8" ht="18.399999999999999" customHeight="1" thickBot="1">
      <c r="B586" s="335" t="s">
        <v>622</v>
      </c>
      <c r="G586" s="337">
        <f>TRUNC(G581+G583+G585, 0)</f>
        <v>28020</v>
      </c>
    </row>
    <row r="587" spans="1:8" ht="18.399999999999999" customHeight="1" thickTop="1" thickBot="1">
      <c r="A587" s="334"/>
      <c r="B587" s="334"/>
      <c r="C587" s="334"/>
      <c r="D587" s="334"/>
      <c r="E587" s="334"/>
      <c r="F587" s="334"/>
      <c r="G587" s="334"/>
      <c r="H587" s="334"/>
    </row>
    <row r="588" spans="1:8" ht="18.399999999999999" customHeight="1" thickTop="1" thickBot="1">
      <c r="A588" s="334" t="s">
        <v>614</v>
      </c>
      <c r="B588" s="334" t="s">
        <v>695</v>
      </c>
      <c r="C588" s="334"/>
      <c r="D588" s="334"/>
      <c r="E588" s="334"/>
      <c r="F588" s="334"/>
      <c r="G588" s="334"/>
      <c r="H588" s="334"/>
    </row>
    <row r="589" spans="1:8" ht="18.399999999999999" customHeight="1" thickTop="1">
      <c r="A589" s="334" t="s">
        <v>615</v>
      </c>
      <c r="B589" s="334" t="s">
        <v>691</v>
      </c>
      <c r="C589" s="334"/>
      <c r="D589" s="334"/>
      <c r="E589" s="334"/>
      <c r="F589" s="334"/>
      <c r="G589" s="334"/>
      <c r="H589" s="334"/>
    </row>
    <row r="590" spans="1:8" ht="18.399999999999999" customHeight="1">
      <c r="A590" s="336" t="s">
        <v>616</v>
      </c>
      <c r="B590" s="336"/>
      <c r="C590" s="336" t="s">
        <v>617</v>
      </c>
      <c r="D590" s="336" t="s">
        <v>193</v>
      </c>
      <c r="E590" s="336" t="s">
        <v>194</v>
      </c>
      <c r="F590" s="336" t="s">
        <v>618</v>
      </c>
      <c r="G590" s="336" t="s">
        <v>619</v>
      </c>
      <c r="H590" s="336" t="s">
        <v>199</v>
      </c>
    </row>
    <row r="591" spans="1:8" ht="18.399999999999999" customHeight="1">
      <c r="A591" s="335" t="s">
        <v>197</v>
      </c>
      <c r="B591" s="335" t="s">
        <v>659</v>
      </c>
      <c r="C591" s="335" t="s">
        <v>612</v>
      </c>
      <c r="D591" s="335">
        <v>1.1212</v>
      </c>
      <c r="E591" s="337" t="s">
        <v>620</v>
      </c>
      <c r="F591" s="337" t="e">
        <f>중기기초자료!#REF!</f>
        <v>#REF!</v>
      </c>
      <c r="G591" s="338" t="e">
        <f>TRUNC(F591*D591, 1)</f>
        <v>#REF!</v>
      </c>
      <c r="H591" s="335" t="s">
        <v>17</v>
      </c>
    </row>
    <row r="592" spans="1:8" ht="18.399999999999999" customHeight="1">
      <c r="B592" s="335" t="s">
        <v>621</v>
      </c>
      <c r="G592" s="337" t="e">
        <f>TRUNC(G591, 0)</f>
        <v>#REF!</v>
      </c>
    </row>
    <row r="593" spans="1:8" ht="18.399999999999999" customHeight="1">
      <c r="A593" s="335" t="s">
        <v>195</v>
      </c>
    </row>
    <row r="594" spans="1:8" ht="18.399999999999999" customHeight="1">
      <c r="B594" s="335" t="s">
        <v>621</v>
      </c>
    </row>
    <row r="595" spans="1:8" ht="18.399999999999999" customHeight="1">
      <c r="A595" s="335" t="s">
        <v>196</v>
      </c>
    </row>
    <row r="596" spans="1:8" ht="18.399999999999999" customHeight="1">
      <c r="B596" s="335" t="s">
        <v>621</v>
      </c>
    </row>
    <row r="597" spans="1:8" ht="18.399999999999999" customHeight="1" thickBot="1">
      <c r="B597" s="335" t="s">
        <v>622</v>
      </c>
      <c r="G597" s="337" t="e">
        <f>TRUNC(G592+G594+G596, 0)</f>
        <v>#REF!</v>
      </c>
    </row>
    <row r="598" spans="1:8" ht="18.399999999999999" customHeight="1" thickTop="1" thickBot="1">
      <c r="A598" s="334"/>
      <c r="B598" s="334"/>
      <c r="C598" s="334"/>
      <c r="D598" s="334"/>
      <c r="E598" s="334"/>
      <c r="F598" s="334"/>
      <c r="G598" s="334"/>
      <c r="H598" s="334"/>
    </row>
    <row r="599" spans="1:8" ht="18.399999999999999" customHeight="1" thickTop="1" thickBot="1">
      <c r="A599" s="334" t="s">
        <v>614</v>
      </c>
      <c r="B599" s="334" t="s">
        <v>696</v>
      </c>
      <c r="C599" s="334"/>
      <c r="D599" s="334"/>
      <c r="E599" s="334"/>
      <c r="F599" s="334"/>
      <c r="G599" s="334"/>
      <c r="H599" s="334"/>
    </row>
    <row r="600" spans="1:8" ht="18.399999999999999" customHeight="1" thickTop="1">
      <c r="A600" s="334" t="s">
        <v>615</v>
      </c>
      <c r="B600" s="334" t="s">
        <v>697</v>
      </c>
      <c r="C600" s="334"/>
      <c r="D600" s="334"/>
      <c r="E600" s="334"/>
      <c r="F600" s="334"/>
      <c r="G600" s="334"/>
      <c r="H600" s="334"/>
    </row>
    <row r="601" spans="1:8" ht="18.399999999999999" customHeight="1">
      <c r="A601" s="336" t="s">
        <v>616</v>
      </c>
      <c r="B601" s="336"/>
      <c r="C601" s="336" t="s">
        <v>617</v>
      </c>
      <c r="D601" s="336" t="s">
        <v>193</v>
      </c>
      <c r="E601" s="336" t="s">
        <v>194</v>
      </c>
      <c r="F601" s="336" t="s">
        <v>618</v>
      </c>
      <c r="G601" s="336" t="s">
        <v>619</v>
      </c>
      <c r="H601" s="336" t="s">
        <v>199</v>
      </c>
    </row>
    <row r="602" spans="1:8" ht="18.399999999999999" customHeight="1">
      <c r="A602" s="335" t="s">
        <v>197</v>
      </c>
      <c r="B602" s="335" t="s">
        <v>698</v>
      </c>
      <c r="C602" s="335" t="s">
        <v>699</v>
      </c>
      <c r="D602" s="335">
        <v>3.6232000000000002</v>
      </c>
      <c r="E602" s="337" t="s">
        <v>620</v>
      </c>
      <c r="F602" s="337">
        <f>중기기초자료!G63</f>
        <v>24010</v>
      </c>
      <c r="G602" s="338">
        <f>TRUNC(F602*D602, 1)</f>
        <v>86993</v>
      </c>
      <c r="H602" s="335" t="s">
        <v>17</v>
      </c>
    </row>
    <row r="603" spans="1:8" ht="18.399999999999999" customHeight="1">
      <c r="B603" s="335" t="s">
        <v>621</v>
      </c>
      <c r="G603" s="337">
        <f>TRUNC(G602, 0)</f>
        <v>86993</v>
      </c>
    </row>
    <row r="604" spans="1:8" ht="18.399999999999999" customHeight="1">
      <c r="A604" s="335" t="s">
        <v>195</v>
      </c>
    </row>
    <row r="605" spans="1:8" ht="18.399999999999999" customHeight="1">
      <c r="B605" s="335" t="s">
        <v>621</v>
      </c>
    </row>
    <row r="606" spans="1:8" ht="18.399999999999999" customHeight="1">
      <c r="A606" s="335" t="s">
        <v>196</v>
      </c>
    </row>
    <row r="607" spans="1:8" ht="18.399999999999999" customHeight="1">
      <c r="B607" s="335" t="s">
        <v>621</v>
      </c>
    </row>
    <row r="608" spans="1:8" ht="18.399999999999999" customHeight="1" thickBot="1">
      <c r="B608" s="335" t="s">
        <v>622</v>
      </c>
      <c r="G608" s="337">
        <f>TRUNC(G603+G605+G607, 0)</f>
        <v>86993</v>
      </c>
    </row>
    <row r="609" spans="1:8" ht="18.399999999999999" customHeight="1" thickTop="1" thickBot="1">
      <c r="A609" s="334"/>
      <c r="B609" s="334"/>
      <c r="C609" s="334"/>
      <c r="D609" s="334"/>
      <c r="E609" s="334"/>
      <c r="F609" s="334"/>
      <c r="G609" s="334"/>
      <c r="H609" s="334"/>
    </row>
    <row r="610" spans="1:8" ht="18.399999999999999" customHeight="1" thickTop="1" thickBot="1">
      <c r="A610" s="334"/>
      <c r="B610" s="334"/>
      <c r="C610" s="334"/>
      <c r="D610" s="334"/>
      <c r="E610" s="334"/>
      <c r="F610" s="334"/>
      <c r="G610" s="334"/>
      <c r="H610" s="334"/>
    </row>
    <row r="611" spans="1:8" ht="18.399999999999999" customHeight="1" thickTop="1" thickBot="1">
      <c r="A611" s="334" t="s">
        <v>614</v>
      </c>
      <c r="B611" s="334" t="s">
        <v>700</v>
      </c>
      <c r="C611" s="334"/>
      <c r="D611" s="334"/>
      <c r="E611" s="334"/>
      <c r="F611" s="334"/>
      <c r="G611" s="334"/>
      <c r="H611" s="334"/>
    </row>
    <row r="612" spans="1:8" ht="18.399999999999999" customHeight="1" thickTop="1">
      <c r="A612" s="334" t="s">
        <v>615</v>
      </c>
      <c r="B612" s="334" t="s">
        <v>701</v>
      </c>
      <c r="C612" s="334"/>
      <c r="D612" s="334"/>
      <c r="E612" s="334"/>
      <c r="F612" s="334"/>
      <c r="G612" s="334"/>
      <c r="H612" s="334"/>
    </row>
    <row r="613" spans="1:8" ht="18.399999999999999" customHeight="1">
      <c r="A613" s="336" t="s">
        <v>616</v>
      </c>
      <c r="B613" s="336"/>
      <c r="C613" s="336" t="s">
        <v>617</v>
      </c>
      <c r="D613" s="336" t="s">
        <v>193</v>
      </c>
      <c r="E613" s="336" t="s">
        <v>194</v>
      </c>
      <c r="F613" s="336" t="s">
        <v>618</v>
      </c>
      <c r="G613" s="336" t="s">
        <v>619</v>
      </c>
      <c r="H613" s="336" t="s">
        <v>199</v>
      </c>
    </row>
    <row r="614" spans="1:8" ht="18.399999999999999" customHeight="1">
      <c r="A614" s="335" t="s">
        <v>197</v>
      </c>
      <c r="B614" s="335" t="s">
        <v>698</v>
      </c>
      <c r="C614" s="335" t="s">
        <v>702</v>
      </c>
      <c r="D614" s="335">
        <v>3.5074999999999998</v>
      </c>
      <c r="E614" s="337" t="s">
        <v>620</v>
      </c>
      <c r="F614" s="337">
        <f>중기기초자료!G64</f>
        <v>29500</v>
      </c>
      <c r="G614" s="338">
        <f>TRUNC(F614*D614, 1)</f>
        <v>103471.2</v>
      </c>
      <c r="H614" s="335" t="s">
        <v>17</v>
      </c>
    </row>
    <row r="615" spans="1:8" ht="18.399999999999999" customHeight="1">
      <c r="B615" s="335" t="s">
        <v>621</v>
      </c>
      <c r="G615" s="337">
        <f>TRUNC(G614, 0)</f>
        <v>103471</v>
      </c>
    </row>
    <row r="616" spans="1:8" ht="18.399999999999999" customHeight="1">
      <c r="A616" s="335" t="s">
        <v>195</v>
      </c>
    </row>
    <row r="617" spans="1:8" ht="18.399999999999999" customHeight="1">
      <c r="B617" s="335" t="s">
        <v>621</v>
      </c>
    </row>
    <row r="618" spans="1:8" ht="18.399999999999999" customHeight="1">
      <c r="A618" s="335" t="s">
        <v>196</v>
      </c>
    </row>
    <row r="619" spans="1:8" ht="18.399999999999999" customHeight="1">
      <c r="B619" s="335" t="s">
        <v>621</v>
      </c>
    </row>
    <row r="620" spans="1:8" ht="18.399999999999999" customHeight="1" thickBot="1">
      <c r="B620" s="335" t="s">
        <v>622</v>
      </c>
      <c r="G620" s="337">
        <f>TRUNC(G615+G617+G619, 0)</f>
        <v>103471</v>
      </c>
    </row>
    <row r="621" spans="1:8" ht="18.399999999999999" customHeight="1" thickTop="1" thickBot="1">
      <c r="A621" s="334"/>
      <c r="B621" s="334"/>
      <c r="C621" s="334"/>
      <c r="D621" s="334"/>
      <c r="E621" s="334"/>
      <c r="F621" s="334"/>
      <c r="G621" s="334"/>
      <c r="H621" s="334"/>
    </row>
    <row r="622" spans="1:8" ht="18.399999999999999" customHeight="1" thickTop="1" thickBot="1">
      <c r="A622" s="334"/>
      <c r="B622" s="334"/>
      <c r="C622" s="334"/>
      <c r="D622" s="334"/>
      <c r="E622" s="334"/>
      <c r="F622" s="334"/>
      <c r="G622" s="334"/>
      <c r="H622" s="334"/>
    </row>
    <row r="623" spans="1:8" ht="18.399999999999999" customHeight="1" thickTop="1" thickBot="1">
      <c r="A623" s="334" t="s">
        <v>614</v>
      </c>
      <c r="B623" s="334" t="s">
        <v>703</v>
      </c>
      <c r="C623" s="334"/>
      <c r="D623" s="334"/>
      <c r="E623" s="334"/>
      <c r="F623" s="334"/>
      <c r="G623" s="334"/>
      <c r="H623" s="334"/>
    </row>
    <row r="624" spans="1:8" ht="18.399999999999999" customHeight="1" thickTop="1">
      <c r="A624" s="334" t="s">
        <v>615</v>
      </c>
      <c r="B624" s="334" t="s">
        <v>704</v>
      </c>
      <c r="C624" s="334"/>
      <c r="D624" s="334"/>
      <c r="E624" s="334"/>
      <c r="F624" s="334"/>
      <c r="G624" s="334"/>
      <c r="H624" s="334"/>
    </row>
    <row r="625" spans="1:8" ht="18.399999999999999" customHeight="1">
      <c r="A625" s="336" t="s">
        <v>616</v>
      </c>
      <c r="B625" s="336"/>
      <c r="C625" s="336" t="s">
        <v>617</v>
      </c>
      <c r="D625" s="336" t="s">
        <v>193</v>
      </c>
      <c r="E625" s="336" t="s">
        <v>194</v>
      </c>
      <c r="F625" s="336" t="s">
        <v>618</v>
      </c>
      <c r="G625" s="336" t="s">
        <v>619</v>
      </c>
      <c r="H625" s="336" t="s">
        <v>199</v>
      </c>
    </row>
    <row r="626" spans="1:8" ht="18.399999999999999" customHeight="1">
      <c r="A626" s="335" t="s">
        <v>197</v>
      </c>
      <c r="B626" s="335" t="s">
        <v>698</v>
      </c>
      <c r="C626" s="335" t="s">
        <v>705</v>
      </c>
      <c r="D626" s="335">
        <v>3.1819000000000002</v>
      </c>
      <c r="E626" s="337" t="s">
        <v>620</v>
      </c>
      <c r="F626" s="337">
        <f>중기기초자료!G65</f>
        <v>30000</v>
      </c>
      <c r="G626" s="338">
        <f>TRUNC(F626*D626, 1)</f>
        <v>95457</v>
      </c>
      <c r="H626" s="335" t="s">
        <v>17</v>
      </c>
    </row>
    <row r="627" spans="1:8" ht="18.399999999999999" customHeight="1">
      <c r="B627" s="335" t="s">
        <v>621</v>
      </c>
      <c r="G627" s="337">
        <f>TRUNC(G626, 0)</f>
        <v>95457</v>
      </c>
    </row>
    <row r="628" spans="1:8" ht="18.399999999999999" customHeight="1">
      <c r="A628" s="335" t="s">
        <v>195</v>
      </c>
    </row>
    <row r="629" spans="1:8" ht="18.399999999999999" customHeight="1">
      <c r="B629" s="335" t="s">
        <v>621</v>
      </c>
    </row>
    <row r="630" spans="1:8" ht="18.399999999999999" customHeight="1">
      <c r="A630" s="335" t="s">
        <v>196</v>
      </c>
    </row>
    <row r="631" spans="1:8" ht="18.399999999999999" customHeight="1">
      <c r="B631" s="335" t="s">
        <v>621</v>
      </c>
    </row>
    <row r="632" spans="1:8" ht="18.399999999999999" customHeight="1" thickBot="1">
      <c r="B632" s="335" t="s">
        <v>622</v>
      </c>
      <c r="G632" s="337">
        <f>TRUNC(G627+G629+G631, 0)</f>
        <v>95457</v>
      </c>
    </row>
    <row r="633" spans="1:8" ht="18.399999999999999" customHeight="1" thickTop="1" thickBot="1">
      <c r="A633" s="334"/>
      <c r="B633" s="334"/>
      <c r="C633" s="334"/>
      <c r="D633" s="334"/>
      <c r="E633" s="334"/>
      <c r="F633" s="334"/>
      <c r="G633" s="334"/>
      <c r="H633" s="334"/>
    </row>
    <row r="634" spans="1:8" ht="18.399999999999999" customHeight="1" thickTop="1" thickBot="1">
      <c r="A634" s="334"/>
      <c r="B634" s="334"/>
      <c r="C634" s="334"/>
      <c r="D634" s="334"/>
      <c r="E634" s="334"/>
      <c r="F634" s="334"/>
      <c r="G634" s="334"/>
      <c r="H634" s="334"/>
    </row>
    <row r="635" spans="1:8" ht="18.399999999999999" customHeight="1" thickTop="1" thickBot="1">
      <c r="A635" s="334" t="s">
        <v>614</v>
      </c>
      <c r="B635" s="334" t="s">
        <v>706</v>
      </c>
      <c r="C635" s="334"/>
      <c r="D635" s="334"/>
      <c r="E635" s="334"/>
      <c r="F635" s="334"/>
      <c r="G635" s="334"/>
      <c r="H635" s="334"/>
    </row>
    <row r="636" spans="1:8" ht="18.399999999999999" customHeight="1" thickTop="1">
      <c r="A636" s="334" t="s">
        <v>615</v>
      </c>
      <c r="B636" s="334" t="s">
        <v>707</v>
      </c>
      <c r="C636" s="334"/>
      <c r="D636" s="334"/>
      <c r="E636" s="334"/>
      <c r="F636" s="334"/>
      <c r="G636" s="334"/>
      <c r="H636" s="334"/>
    </row>
    <row r="637" spans="1:8" ht="18.399999999999999" customHeight="1">
      <c r="A637" s="336" t="s">
        <v>616</v>
      </c>
      <c r="B637" s="336"/>
      <c r="C637" s="336" t="s">
        <v>617</v>
      </c>
      <c r="D637" s="336" t="s">
        <v>193</v>
      </c>
      <c r="E637" s="336" t="s">
        <v>194</v>
      </c>
      <c r="F637" s="336" t="s">
        <v>618</v>
      </c>
      <c r="G637" s="336" t="s">
        <v>619</v>
      </c>
      <c r="H637" s="336" t="s">
        <v>199</v>
      </c>
    </row>
    <row r="638" spans="1:8" ht="18.399999999999999" customHeight="1">
      <c r="A638" s="335" t="s">
        <v>197</v>
      </c>
      <c r="B638" s="335" t="s">
        <v>698</v>
      </c>
      <c r="C638" s="335" t="s">
        <v>708</v>
      </c>
      <c r="D638" s="335">
        <v>2.3327</v>
      </c>
      <c r="E638" s="337" t="s">
        <v>620</v>
      </c>
      <c r="F638" s="337">
        <f>중기기초자료!G66</f>
        <v>34000</v>
      </c>
      <c r="G638" s="338">
        <f>TRUNC(F638*D638, 1)</f>
        <v>79311.8</v>
      </c>
      <c r="H638" s="335" t="s">
        <v>17</v>
      </c>
    </row>
    <row r="639" spans="1:8" ht="18.399999999999999" customHeight="1">
      <c r="B639" s="335" t="s">
        <v>621</v>
      </c>
      <c r="G639" s="337">
        <f>TRUNC(G638, 0)</f>
        <v>79311</v>
      </c>
    </row>
    <row r="640" spans="1:8" ht="18.399999999999999" customHeight="1">
      <c r="A640" s="335" t="s">
        <v>195</v>
      </c>
    </row>
    <row r="641" spans="1:8" ht="18.399999999999999" customHeight="1">
      <c r="B641" s="335" t="s">
        <v>621</v>
      </c>
    </row>
    <row r="642" spans="1:8" ht="18.399999999999999" customHeight="1">
      <c r="A642" s="335" t="s">
        <v>196</v>
      </c>
    </row>
    <row r="643" spans="1:8" ht="18.399999999999999" customHeight="1">
      <c r="B643" s="335" t="s">
        <v>621</v>
      </c>
    </row>
    <row r="644" spans="1:8" ht="18.399999999999999" customHeight="1" thickBot="1">
      <c r="B644" s="335" t="s">
        <v>622</v>
      </c>
      <c r="G644" s="337">
        <f>TRUNC(G639+G641+G643, 0)</f>
        <v>79311</v>
      </c>
    </row>
    <row r="645" spans="1:8" ht="18.399999999999999" customHeight="1" thickTop="1" thickBot="1">
      <c r="A645" s="334"/>
      <c r="B645" s="334"/>
      <c r="C645" s="334"/>
      <c r="D645" s="334"/>
      <c r="E645" s="334"/>
      <c r="F645" s="334"/>
      <c r="G645" s="334"/>
      <c r="H645" s="334"/>
    </row>
    <row r="646" spans="1:8" ht="18.399999999999999" customHeight="1" thickTop="1" thickBot="1">
      <c r="A646" s="334"/>
      <c r="B646" s="334"/>
      <c r="C646" s="334"/>
      <c r="D646" s="334"/>
      <c r="E646" s="334"/>
      <c r="F646" s="334"/>
      <c r="G646" s="334"/>
      <c r="H646" s="334"/>
    </row>
    <row r="647" spans="1:8" ht="18.399999999999999" customHeight="1" thickTop="1" thickBot="1">
      <c r="A647" s="334" t="s">
        <v>614</v>
      </c>
      <c r="B647" s="334" t="s">
        <v>709</v>
      </c>
      <c r="C647" s="334"/>
      <c r="D647" s="334"/>
      <c r="E647" s="334"/>
      <c r="F647" s="334"/>
      <c r="G647" s="334"/>
      <c r="H647" s="334"/>
    </row>
    <row r="648" spans="1:8" ht="18.399999999999999" customHeight="1" thickTop="1">
      <c r="A648" s="334" t="s">
        <v>615</v>
      </c>
      <c r="B648" s="334" t="s">
        <v>710</v>
      </c>
      <c r="C648" s="334"/>
      <c r="D648" s="334"/>
      <c r="E648" s="334"/>
      <c r="F648" s="334"/>
      <c r="G648" s="334"/>
      <c r="H648" s="334"/>
    </row>
    <row r="649" spans="1:8" ht="18.399999999999999" customHeight="1">
      <c r="A649" s="336" t="s">
        <v>616</v>
      </c>
      <c r="B649" s="336"/>
      <c r="C649" s="336" t="s">
        <v>617</v>
      </c>
      <c r="D649" s="336" t="s">
        <v>193</v>
      </c>
      <c r="E649" s="336" t="s">
        <v>194</v>
      </c>
      <c r="F649" s="336" t="s">
        <v>618</v>
      </c>
      <c r="G649" s="336" t="s">
        <v>619</v>
      </c>
      <c r="H649" s="336" t="s">
        <v>199</v>
      </c>
    </row>
    <row r="650" spans="1:8" ht="18.399999999999999" customHeight="1">
      <c r="A650" s="335" t="s">
        <v>197</v>
      </c>
      <c r="B650" s="335" t="s">
        <v>698</v>
      </c>
      <c r="C650" s="335" t="s">
        <v>711</v>
      </c>
      <c r="D650" s="335">
        <v>2.198</v>
      </c>
      <c r="E650" s="337" t="s">
        <v>620</v>
      </c>
      <c r="F650" s="337">
        <f>중기기초자료!G67</f>
        <v>42000</v>
      </c>
      <c r="G650" s="338">
        <f>TRUNC(F650*D650, 1)</f>
        <v>92316</v>
      </c>
      <c r="H650" s="335" t="s">
        <v>17</v>
      </c>
    </row>
    <row r="651" spans="1:8" ht="18.399999999999999" customHeight="1">
      <c r="B651" s="335" t="s">
        <v>621</v>
      </c>
      <c r="G651" s="337">
        <f>TRUNC(G650, 0)</f>
        <v>92316</v>
      </c>
    </row>
    <row r="652" spans="1:8" ht="18.399999999999999" customHeight="1">
      <c r="A652" s="335" t="s">
        <v>195</v>
      </c>
    </row>
    <row r="653" spans="1:8" ht="18.399999999999999" customHeight="1">
      <c r="B653" s="335" t="s">
        <v>621</v>
      </c>
    </row>
    <row r="654" spans="1:8" ht="18.399999999999999" customHeight="1">
      <c r="A654" s="335" t="s">
        <v>196</v>
      </c>
    </row>
    <row r="655" spans="1:8" ht="18.399999999999999" customHeight="1">
      <c r="B655" s="335" t="s">
        <v>621</v>
      </c>
    </row>
    <row r="656" spans="1:8" ht="18.399999999999999" customHeight="1" thickBot="1">
      <c r="B656" s="335" t="s">
        <v>622</v>
      </c>
      <c r="G656" s="337">
        <f>TRUNC(G651+G653+G655, 0)</f>
        <v>92316</v>
      </c>
    </row>
    <row r="657" spans="1:8" ht="18.399999999999999" customHeight="1" thickTop="1" thickBot="1">
      <c r="A657" s="334"/>
      <c r="B657" s="334"/>
      <c r="C657" s="334"/>
      <c r="D657" s="334"/>
      <c r="E657" s="334"/>
      <c r="F657" s="334"/>
      <c r="G657" s="334"/>
      <c r="H657" s="334"/>
    </row>
    <row r="658" spans="1:8" ht="18.399999999999999" customHeight="1" thickTop="1" thickBot="1">
      <c r="A658" s="334"/>
      <c r="B658" s="334"/>
      <c r="C658" s="334"/>
      <c r="D658" s="334"/>
      <c r="E658" s="334"/>
      <c r="F658" s="334"/>
      <c r="G658" s="334"/>
      <c r="H658" s="334"/>
    </row>
    <row r="659" spans="1:8" ht="18.399999999999999" customHeight="1" thickTop="1" thickBot="1">
      <c r="A659" s="334" t="s">
        <v>614</v>
      </c>
      <c r="B659" s="334" t="s">
        <v>712</v>
      </c>
      <c r="C659" s="334"/>
      <c r="D659" s="334"/>
      <c r="E659" s="334"/>
      <c r="F659" s="334"/>
      <c r="G659" s="334"/>
      <c r="H659" s="334"/>
    </row>
    <row r="660" spans="1:8" ht="18.399999999999999" customHeight="1" thickTop="1">
      <c r="A660" s="334" t="s">
        <v>615</v>
      </c>
      <c r="B660" s="334" t="s">
        <v>713</v>
      </c>
      <c r="C660" s="334"/>
      <c r="D660" s="334"/>
      <c r="E660" s="334"/>
      <c r="F660" s="334"/>
      <c r="G660" s="334"/>
      <c r="H660" s="334"/>
    </row>
    <row r="661" spans="1:8" ht="18.399999999999999" customHeight="1">
      <c r="A661" s="336" t="s">
        <v>616</v>
      </c>
      <c r="B661" s="336"/>
      <c r="C661" s="336" t="s">
        <v>617</v>
      </c>
      <c r="D661" s="336" t="s">
        <v>193</v>
      </c>
      <c r="E661" s="336" t="s">
        <v>194</v>
      </c>
      <c r="F661" s="336" t="s">
        <v>618</v>
      </c>
      <c r="G661" s="336" t="s">
        <v>619</v>
      </c>
      <c r="H661" s="336" t="s">
        <v>199</v>
      </c>
    </row>
    <row r="662" spans="1:8" ht="18.399999999999999" customHeight="1">
      <c r="A662" s="335" t="s">
        <v>197</v>
      </c>
      <c r="B662" s="335" t="s">
        <v>698</v>
      </c>
      <c r="C662" s="335" t="s">
        <v>714</v>
      </c>
      <c r="D662" s="335">
        <v>2.0851000000000002</v>
      </c>
      <c r="E662" s="337" t="s">
        <v>620</v>
      </c>
      <c r="F662" s="337">
        <f>중기기초자료!G68</f>
        <v>45600</v>
      </c>
      <c r="G662" s="338">
        <f>TRUNC(F662*D662, 1)</f>
        <v>95080.5</v>
      </c>
      <c r="H662" s="335" t="s">
        <v>17</v>
      </c>
    </row>
    <row r="663" spans="1:8" ht="18.399999999999999" customHeight="1">
      <c r="B663" s="335" t="s">
        <v>621</v>
      </c>
      <c r="G663" s="337">
        <f>TRUNC(G662, 0)</f>
        <v>95080</v>
      </c>
    </row>
    <row r="664" spans="1:8" ht="18.399999999999999" customHeight="1">
      <c r="A664" s="335" t="s">
        <v>195</v>
      </c>
    </row>
    <row r="665" spans="1:8" ht="18.399999999999999" customHeight="1">
      <c r="B665" s="335" t="s">
        <v>621</v>
      </c>
    </row>
    <row r="666" spans="1:8" ht="18.399999999999999" customHeight="1">
      <c r="A666" s="335" t="s">
        <v>196</v>
      </c>
    </row>
    <row r="667" spans="1:8" ht="18.399999999999999" customHeight="1">
      <c r="B667" s="335" t="s">
        <v>621</v>
      </c>
    </row>
    <row r="668" spans="1:8" ht="18.399999999999999" customHeight="1" thickBot="1">
      <c r="B668" s="335" t="s">
        <v>622</v>
      </c>
      <c r="G668" s="337">
        <f>TRUNC(G663+G665+G667, 0)</f>
        <v>95080</v>
      </c>
    </row>
    <row r="669" spans="1:8" ht="18.399999999999999" customHeight="1" thickTop="1" thickBot="1">
      <c r="A669" s="334"/>
      <c r="B669" s="334"/>
      <c r="C669" s="334"/>
      <c r="D669" s="334"/>
      <c r="E669" s="334"/>
      <c r="F669" s="334"/>
      <c r="G669" s="334"/>
      <c r="H669" s="334"/>
    </row>
    <row r="670" spans="1:8" ht="18.399999999999999" customHeight="1" thickTop="1" thickBot="1">
      <c r="A670" s="334"/>
      <c r="B670" s="334"/>
      <c r="C670" s="334"/>
      <c r="D670" s="334"/>
      <c r="E670" s="334"/>
      <c r="F670" s="334"/>
      <c r="G670" s="334"/>
      <c r="H670" s="334"/>
    </row>
    <row r="671" spans="1:8" ht="18.399999999999999" customHeight="1" thickTop="1" thickBot="1">
      <c r="A671" s="334" t="s">
        <v>614</v>
      </c>
      <c r="B671" s="334" t="s">
        <v>715</v>
      </c>
      <c r="C671" s="334"/>
      <c r="D671" s="334"/>
      <c r="E671" s="334"/>
      <c r="F671" s="334"/>
      <c r="G671" s="334"/>
      <c r="H671" s="334"/>
    </row>
    <row r="672" spans="1:8" ht="18.399999999999999" customHeight="1" thickTop="1">
      <c r="A672" s="334" t="s">
        <v>615</v>
      </c>
      <c r="B672" s="334" t="s">
        <v>716</v>
      </c>
      <c r="C672" s="334"/>
      <c r="D672" s="334"/>
      <c r="E672" s="334"/>
      <c r="F672" s="334"/>
      <c r="G672" s="334"/>
      <c r="H672" s="334"/>
    </row>
    <row r="673" spans="1:8" ht="18.399999999999999" customHeight="1">
      <c r="A673" s="336" t="s">
        <v>616</v>
      </c>
      <c r="B673" s="336"/>
      <c r="C673" s="336" t="s">
        <v>617</v>
      </c>
      <c r="D673" s="336" t="s">
        <v>193</v>
      </c>
      <c r="E673" s="336" t="s">
        <v>194</v>
      </c>
      <c r="F673" s="336" t="s">
        <v>618</v>
      </c>
      <c r="G673" s="336" t="s">
        <v>619</v>
      </c>
      <c r="H673" s="336" t="s">
        <v>199</v>
      </c>
    </row>
    <row r="674" spans="1:8" ht="18.399999999999999" customHeight="1">
      <c r="A674" s="335" t="s">
        <v>197</v>
      </c>
      <c r="B674" s="335" t="s">
        <v>698</v>
      </c>
      <c r="C674" s="335" t="s">
        <v>717</v>
      </c>
      <c r="D674" s="335">
        <v>1.7576000000000001</v>
      </c>
      <c r="E674" s="337" t="s">
        <v>620</v>
      </c>
      <c r="F674" s="337">
        <f>중기기초자료!G69</f>
        <v>50500</v>
      </c>
      <c r="G674" s="338">
        <f>TRUNC(F674*D674, 1)</f>
        <v>88758.8</v>
      </c>
      <c r="H674" s="335" t="s">
        <v>17</v>
      </c>
    </row>
    <row r="675" spans="1:8" ht="18.399999999999999" customHeight="1">
      <c r="B675" s="335" t="s">
        <v>621</v>
      </c>
      <c r="G675" s="337">
        <f>TRUNC(G674, 0)</f>
        <v>88758</v>
      </c>
    </row>
    <row r="676" spans="1:8" ht="18.399999999999999" customHeight="1">
      <c r="A676" s="335" t="s">
        <v>195</v>
      </c>
    </row>
    <row r="677" spans="1:8" ht="18.399999999999999" customHeight="1">
      <c r="B677" s="335" t="s">
        <v>621</v>
      </c>
    </row>
    <row r="678" spans="1:8" ht="18.399999999999999" customHeight="1">
      <c r="A678" s="335" t="s">
        <v>196</v>
      </c>
    </row>
    <row r="679" spans="1:8" ht="18.399999999999999" customHeight="1">
      <c r="B679" s="335" t="s">
        <v>621</v>
      </c>
    </row>
    <row r="680" spans="1:8" ht="18.399999999999999" customHeight="1" thickBot="1">
      <c r="B680" s="335" t="s">
        <v>622</v>
      </c>
      <c r="G680" s="337">
        <f>TRUNC(G675+G677+G679, 0)</f>
        <v>88758</v>
      </c>
    </row>
    <row r="681" spans="1:8" ht="18.399999999999999" customHeight="1" thickTop="1" thickBot="1">
      <c r="A681" s="334"/>
      <c r="B681" s="334"/>
      <c r="C681" s="334"/>
      <c r="D681" s="334"/>
      <c r="E681" s="334"/>
      <c r="F681" s="334"/>
      <c r="G681" s="334"/>
      <c r="H681" s="334"/>
    </row>
    <row r="682" spans="1:8" ht="18.399999999999999" customHeight="1" thickTop="1" thickBot="1">
      <c r="A682" s="334"/>
      <c r="B682" s="334"/>
      <c r="C682" s="334"/>
      <c r="D682" s="334"/>
      <c r="E682" s="334"/>
      <c r="F682" s="334"/>
      <c r="G682" s="334"/>
      <c r="H682" s="334"/>
    </row>
    <row r="683" spans="1:8" ht="18.399999999999999" customHeight="1" thickTop="1" thickBot="1">
      <c r="A683" s="334" t="s">
        <v>614</v>
      </c>
      <c r="B683" s="334" t="s">
        <v>718</v>
      </c>
      <c r="C683" s="334"/>
      <c r="D683" s="334"/>
      <c r="E683" s="334"/>
      <c r="F683" s="334"/>
      <c r="G683" s="334"/>
      <c r="H683" s="334"/>
    </row>
    <row r="684" spans="1:8" ht="18.399999999999999" customHeight="1" thickTop="1">
      <c r="A684" s="334" t="s">
        <v>615</v>
      </c>
      <c r="B684" s="334" t="s">
        <v>719</v>
      </c>
      <c r="C684" s="334"/>
      <c r="D684" s="334"/>
      <c r="E684" s="334"/>
      <c r="F684" s="334"/>
      <c r="G684" s="334"/>
      <c r="H684" s="334"/>
    </row>
    <row r="685" spans="1:8" ht="18.399999999999999" customHeight="1">
      <c r="A685" s="336" t="s">
        <v>616</v>
      </c>
      <c r="B685" s="336"/>
      <c r="C685" s="336" t="s">
        <v>617</v>
      </c>
      <c r="D685" s="336" t="s">
        <v>193</v>
      </c>
      <c r="E685" s="336" t="s">
        <v>194</v>
      </c>
      <c r="F685" s="336" t="s">
        <v>618</v>
      </c>
      <c r="G685" s="336" t="s">
        <v>619</v>
      </c>
      <c r="H685" s="336" t="s">
        <v>199</v>
      </c>
    </row>
    <row r="686" spans="1:8" ht="18.399999999999999" customHeight="1">
      <c r="A686" s="335" t="s">
        <v>197</v>
      </c>
      <c r="B686" s="335" t="s">
        <v>698</v>
      </c>
      <c r="C686" s="335" t="s">
        <v>720</v>
      </c>
      <c r="D686" s="335">
        <v>0.7177</v>
      </c>
      <c r="E686" s="337" t="s">
        <v>620</v>
      </c>
      <c r="F686" s="337">
        <f>중기기초자료!G70</f>
        <v>61000</v>
      </c>
      <c r="G686" s="338">
        <f>TRUNC(F686*D686, 1)</f>
        <v>43779.7</v>
      </c>
      <c r="H686" s="335" t="s">
        <v>17</v>
      </c>
    </row>
    <row r="687" spans="1:8" ht="18.399999999999999" customHeight="1">
      <c r="B687" s="335" t="s">
        <v>621</v>
      </c>
      <c r="G687" s="337">
        <f>TRUNC(G686, 0)</f>
        <v>43779</v>
      </c>
    </row>
    <row r="688" spans="1:8" ht="18.399999999999999" customHeight="1">
      <c r="A688" s="335" t="s">
        <v>195</v>
      </c>
    </row>
    <row r="689" spans="1:8" ht="18.399999999999999" customHeight="1">
      <c r="B689" s="335" t="s">
        <v>621</v>
      </c>
    </row>
    <row r="690" spans="1:8" ht="18.399999999999999" customHeight="1">
      <c r="A690" s="335" t="s">
        <v>196</v>
      </c>
    </row>
    <row r="691" spans="1:8" ht="18.399999999999999" customHeight="1">
      <c r="B691" s="335" t="s">
        <v>621</v>
      </c>
    </row>
    <row r="692" spans="1:8" ht="18.399999999999999" customHeight="1" thickBot="1">
      <c r="B692" s="335" t="s">
        <v>622</v>
      </c>
      <c r="G692" s="337">
        <f>TRUNC(G687+G689+G691, 0)</f>
        <v>43779</v>
      </c>
    </row>
    <row r="693" spans="1:8" ht="18.399999999999999" customHeight="1" thickTop="1" thickBot="1">
      <c r="A693" s="334"/>
      <c r="B693" s="334"/>
      <c r="C693" s="334"/>
      <c r="D693" s="334"/>
      <c r="E693" s="334"/>
      <c r="F693" s="334"/>
      <c r="G693" s="334"/>
      <c r="H693" s="334"/>
    </row>
    <row r="694" spans="1:8" ht="18.399999999999999" customHeight="1" thickTop="1" thickBot="1">
      <c r="A694" s="334"/>
      <c r="B694" s="334"/>
      <c r="C694" s="334"/>
      <c r="D694" s="334"/>
      <c r="E694" s="334"/>
      <c r="F694" s="334"/>
      <c r="G694" s="334"/>
      <c r="H694" s="334"/>
    </row>
    <row r="695" spans="1:8" ht="18.399999999999999" customHeight="1" thickTop="1" thickBot="1">
      <c r="A695" s="334" t="s">
        <v>614</v>
      </c>
      <c r="B695" s="334" t="s">
        <v>721</v>
      </c>
      <c r="C695" s="334"/>
      <c r="D695" s="334"/>
      <c r="E695" s="334"/>
      <c r="F695" s="334"/>
      <c r="G695" s="334"/>
      <c r="H695" s="334"/>
    </row>
    <row r="696" spans="1:8" ht="18.399999999999999" customHeight="1" thickTop="1">
      <c r="A696" s="334" t="s">
        <v>615</v>
      </c>
      <c r="B696" s="334" t="s">
        <v>722</v>
      </c>
      <c r="C696" s="334"/>
      <c r="D696" s="334"/>
      <c r="E696" s="334"/>
      <c r="F696" s="334"/>
      <c r="G696" s="334"/>
      <c r="H696" s="334"/>
    </row>
    <row r="697" spans="1:8" ht="18.399999999999999" customHeight="1">
      <c r="A697" s="336" t="s">
        <v>616</v>
      </c>
      <c r="B697" s="336"/>
      <c r="C697" s="336" t="s">
        <v>617</v>
      </c>
      <c r="D697" s="336" t="s">
        <v>193</v>
      </c>
      <c r="E697" s="336" t="s">
        <v>194</v>
      </c>
      <c r="F697" s="336" t="s">
        <v>618</v>
      </c>
      <c r="G697" s="336" t="s">
        <v>619</v>
      </c>
      <c r="H697" s="336" t="s">
        <v>199</v>
      </c>
    </row>
    <row r="698" spans="1:8" ht="18.399999999999999" customHeight="1">
      <c r="A698" s="335" t="s">
        <v>197</v>
      </c>
      <c r="B698" s="335" t="s">
        <v>698</v>
      </c>
      <c r="C698" s="335" t="s">
        <v>723</v>
      </c>
      <c r="D698" s="335">
        <v>0.70550000000000002</v>
      </c>
      <c r="E698" s="337" t="s">
        <v>620</v>
      </c>
      <c r="F698" s="337">
        <f>중기기초자료!G71</f>
        <v>63500</v>
      </c>
      <c r="G698" s="338">
        <f>TRUNC(F698*D698, 1)</f>
        <v>44799.199999999997</v>
      </c>
      <c r="H698" s="335" t="s">
        <v>17</v>
      </c>
    </row>
    <row r="699" spans="1:8" ht="18.399999999999999" customHeight="1">
      <c r="B699" s="335" t="s">
        <v>621</v>
      </c>
      <c r="G699" s="337">
        <f>TRUNC(G698, 0)</f>
        <v>44799</v>
      </c>
    </row>
    <row r="700" spans="1:8" ht="18.399999999999999" customHeight="1">
      <c r="A700" s="335" t="s">
        <v>195</v>
      </c>
    </row>
    <row r="701" spans="1:8" ht="18.399999999999999" customHeight="1">
      <c r="B701" s="335" t="s">
        <v>621</v>
      </c>
    </row>
    <row r="702" spans="1:8" ht="18.399999999999999" customHeight="1">
      <c r="A702" s="335" t="s">
        <v>196</v>
      </c>
    </row>
    <row r="703" spans="1:8" ht="18.399999999999999" customHeight="1">
      <c r="B703" s="335" t="s">
        <v>621</v>
      </c>
    </row>
    <row r="704" spans="1:8" ht="18.399999999999999" customHeight="1" thickBot="1">
      <c r="B704" s="335" t="s">
        <v>622</v>
      </c>
      <c r="G704" s="337">
        <f>TRUNC(G699+G701+G703, 0)</f>
        <v>44799</v>
      </c>
    </row>
    <row r="705" spans="1:8" ht="18.399999999999999" customHeight="1" thickTop="1" thickBot="1">
      <c r="A705" s="334"/>
      <c r="B705" s="334"/>
      <c r="C705" s="334"/>
      <c r="D705" s="334"/>
      <c r="E705" s="334"/>
      <c r="F705" s="334"/>
      <c r="G705" s="334"/>
      <c r="H705" s="334"/>
    </row>
    <row r="706" spans="1:8" ht="18.399999999999999" customHeight="1" thickTop="1" thickBot="1">
      <c r="A706" s="334"/>
      <c r="B706" s="334"/>
      <c r="C706" s="334"/>
      <c r="D706" s="334"/>
      <c r="E706" s="334"/>
      <c r="F706" s="334"/>
      <c r="G706" s="334"/>
      <c r="H706" s="334"/>
    </row>
    <row r="707" spans="1:8" ht="18.399999999999999" customHeight="1" thickTop="1" thickBot="1">
      <c r="A707" s="334" t="s">
        <v>614</v>
      </c>
      <c r="B707" s="334" t="s">
        <v>724</v>
      </c>
      <c r="C707" s="334"/>
      <c r="D707" s="334"/>
      <c r="E707" s="334"/>
      <c r="F707" s="334"/>
      <c r="G707" s="334"/>
      <c r="H707" s="334"/>
    </row>
    <row r="708" spans="1:8" ht="18.399999999999999" customHeight="1" thickTop="1">
      <c r="A708" s="334" t="s">
        <v>615</v>
      </c>
      <c r="B708" s="334" t="s">
        <v>725</v>
      </c>
      <c r="C708" s="334"/>
      <c r="D708" s="334"/>
      <c r="E708" s="334"/>
      <c r="F708" s="334"/>
      <c r="G708" s="334"/>
      <c r="H708" s="334"/>
    </row>
    <row r="709" spans="1:8" ht="18.399999999999999" customHeight="1">
      <c r="A709" s="336" t="s">
        <v>616</v>
      </c>
      <c r="B709" s="336"/>
      <c r="C709" s="336" t="s">
        <v>617</v>
      </c>
      <c r="D709" s="336" t="s">
        <v>193</v>
      </c>
      <c r="E709" s="336" t="s">
        <v>194</v>
      </c>
      <c r="F709" s="336" t="s">
        <v>618</v>
      </c>
      <c r="G709" s="336" t="s">
        <v>619</v>
      </c>
      <c r="H709" s="336" t="s">
        <v>199</v>
      </c>
    </row>
    <row r="710" spans="1:8" ht="18.399999999999999" customHeight="1">
      <c r="A710" s="335" t="s">
        <v>197</v>
      </c>
      <c r="B710" s="335" t="s">
        <v>698</v>
      </c>
      <c r="C710" s="335" t="s">
        <v>726</v>
      </c>
      <c r="D710" s="335">
        <v>0.69420000000000004</v>
      </c>
      <c r="E710" s="337" t="s">
        <v>620</v>
      </c>
      <c r="F710" s="337">
        <f>중기기초자료!G72</f>
        <v>67500</v>
      </c>
      <c r="G710" s="338">
        <f>TRUNC(F710*D710, 1)</f>
        <v>46858.5</v>
      </c>
      <c r="H710" s="335" t="s">
        <v>17</v>
      </c>
    </row>
    <row r="711" spans="1:8" ht="18.399999999999999" customHeight="1">
      <c r="B711" s="335" t="s">
        <v>621</v>
      </c>
      <c r="G711" s="337">
        <f>TRUNC(G710, 0)</f>
        <v>46858</v>
      </c>
    </row>
    <row r="712" spans="1:8" ht="18.399999999999999" customHeight="1">
      <c r="A712" s="335" t="s">
        <v>195</v>
      </c>
    </row>
    <row r="713" spans="1:8" ht="18.399999999999999" customHeight="1">
      <c r="B713" s="335" t="s">
        <v>621</v>
      </c>
    </row>
    <row r="714" spans="1:8" ht="18.399999999999999" customHeight="1">
      <c r="A714" s="335" t="s">
        <v>196</v>
      </c>
    </row>
    <row r="715" spans="1:8" ht="18.399999999999999" customHeight="1">
      <c r="B715" s="335" t="s">
        <v>621</v>
      </c>
    </row>
    <row r="716" spans="1:8" ht="18.399999999999999" customHeight="1" thickBot="1">
      <c r="B716" s="335" t="s">
        <v>622</v>
      </c>
      <c r="G716" s="337">
        <f>TRUNC(G711+G713+G715, 0)</f>
        <v>46858</v>
      </c>
    </row>
    <row r="717" spans="1:8" ht="18.399999999999999" customHeight="1" thickTop="1" thickBot="1">
      <c r="A717" s="334"/>
      <c r="B717" s="334"/>
      <c r="C717" s="334"/>
      <c r="D717" s="334"/>
      <c r="E717" s="334"/>
      <c r="F717" s="334"/>
      <c r="G717" s="334"/>
      <c r="H717" s="334"/>
    </row>
    <row r="718" spans="1:8" ht="18.399999999999999" customHeight="1" thickTop="1" thickBot="1">
      <c r="A718" s="334"/>
      <c r="B718" s="334"/>
      <c r="C718" s="334"/>
      <c r="D718" s="334"/>
      <c r="E718" s="334"/>
      <c r="F718" s="334"/>
      <c r="G718" s="334"/>
      <c r="H718" s="334"/>
    </row>
    <row r="719" spans="1:8" ht="18.399999999999999" customHeight="1" thickTop="1" thickBot="1">
      <c r="A719" s="334" t="s">
        <v>614</v>
      </c>
      <c r="B719" s="334" t="s">
        <v>727</v>
      </c>
      <c r="C719" s="334"/>
      <c r="D719" s="334"/>
      <c r="E719" s="334"/>
      <c r="F719" s="334"/>
      <c r="G719" s="334"/>
      <c r="H719" s="334"/>
    </row>
    <row r="720" spans="1:8" ht="18.399999999999999" customHeight="1" thickTop="1">
      <c r="A720" s="334" t="s">
        <v>615</v>
      </c>
      <c r="B720" s="334" t="s">
        <v>728</v>
      </c>
      <c r="C720" s="334"/>
      <c r="D720" s="334"/>
      <c r="E720" s="334"/>
      <c r="F720" s="334"/>
      <c r="G720" s="334"/>
      <c r="H720" s="334"/>
    </row>
    <row r="721" spans="1:8" ht="18.399999999999999" customHeight="1">
      <c r="A721" s="336" t="s">
        <v>616</v>
      </c>
      <c r="B721" s="336"/>
      <c r="C721" s="336" t="s">
        <v>617</v>
      </c>
      <c r="D721" s="336" t="s">
        <v>193</v>
      </c>
      <c r="E721" s="336" t="s">
        <v>194</v>
      </c>
      <c r="F721" s="336" t="s">
        <v>618</v>
      </c>
      <c r="G721" s="336" t="s">
        <v>619</v>
      </c>
      <c r="H721" s="336" t="s">
        <v>199</v>
      </c>
    </row>
    <row r="722" spans="1:8" ht="18.399999999999999" customHeight="1">
      <c r="A722" s="335" t="s">
        <v>197</v>
      </c>
      <c r="B722" s="335" t="s">
        <v>698</v>
      </c>
      <c r="C722" s="335" t="s">
        <v>729</v>
      </c>
      <c r="D722" s="335">
        <v>0.67190000000000005</v>
      </c>
      <c r="E722" s="337" t="s">
        <v>620</v>
      </c>
      <c r="F722" s="337">
        <f>중기기초자료!G73</f>
        <v>74500</v>
      </c>
      <c r="G722" s="338">
        <f>TRUNC(F722*D722, 1)</f>
        <v>50056.5</v>
      </c>
      <c r="H722" s="335" t="s">
        <v>17</v>
      </c>
    </row>
    <row r="723" spans="1:8" ht="18.399999999999999" customHeight="1">
      <c r="B723" s="335" t="s">
        <v>621</v>
      </c>
      <c r="G723" s="337">
        <f>TRUNC(G722, 0)</f>
        <v>50056</v>
      </c>
    </row>
    <row r="724" spans="1:8" ht="18.399999999999999" customHeight="1">
      <c r="A724" s="335" t="s">
        <v>195</v>
      </c>
    </row>
    <row r="725" spans="1:8" ht="18.399999999999999" customHeight="1">
      <c r="B725" s="335" t="s">
        <v>621</v>
      </c>
    </row>
    <row r="726" spans="1:8" ht="18.399999999999999" customHeight="1">
      <c r="A726" s="335" t="s">
        <v>196</v>
      </c>
    </row>
    <row r="727" spans="1:8" ht="18.399999999999999" customHeight="1">
      <c r="B727" s="335" t="s">
        <v>621</v>
      </c>
    </row>
    <row r="728" spans="1:8" ht="18.399999999999999" customHeight="1" thickBot="1">
      <c r="B728" s="335" t="s">
        <v>622</v>
      </c>
      <c r="G728" s="337">
        <f>TRUNC(G723+G725+G727, 0)</f>
        <v>50056</v>
      </c>
    </row>
    <row r="729" spans="1:8" ht="18.399999999999999" customHeight="1" thickTop="1" thickBot="1">
      <c r="A729" s="334"/>
      <c r="B729" s="334"/>
      <c r="C729" s="334"/>
      <c r="D729" s="334"/>
      <c r="E729" s="334"/>
      <c r="F729" s="334"/>
      <c r="G729" s="334"/>
      <c r="H729" s="334"/>
    </row>
    <row r="730" spans="1:8" ht="18.399999999999999" customHeight="1" thickTop="1" thickBot="1">
      <c r="A730" s="334"/>
      <c r="B730" s="334"/>
      <c r="C730" s="334"/>
      <c r="D730" s="334"/>
      <c r="E730" s="334"/>
      <c r="F730" s="334"/>
      <c r="G730" s="334"/>
      <c r="H730" s="334"/>
    </row>
    <row r="731" spans="1:8" ht="18.399999999999999" customHeight="1" thickTop="1" thickBot="1">
      <c r="A731" s="334" t="s">
        <v>614</v>
      </c>
      <c r="B731" s="334" t="s">
        <v>730</v>
      </c>
      <c r="C731" s="334"/>
      <c r="D731" s="334"/>
      <c r="E731" s="334"/>
      <c r="F731" s="334"/>
      <c r="G731" s="334"/>
      <c r="H731" s="334"/>
    </row>
    <row r="732" spans="1:8" ht="18.399999999999999" customHeight="1" thickTop="1">
      <c r="A732" s="334" t="s">
        <v>615</v>
      </c>
      <c r="B732" s="334" t="s">
        <v>731</v>
      </c>
      <c r="C732" s="334"/>
      <c r="D732" s="334"/>
      <c r="E732" s="334"/>
      <c r="F732" s="334"/>
      <c r="G732" s="334"/>
      <c r="H732" s="334"/>
    </row>
    <row r="733" spans="1:8" ht="18.399999999999999" customHeight="1">
      <c r="A733" s="336" t="s">
        <v>616</v>
      </c>
      <c r="B733" s="336"/>
      <c r="C733" s="336" t="s">
        <v>617</v>
      </c>
      <c r="D733" s="336" t="s">
        <v>193</v>
      </c>
      <c r="E733" s="336" t="s">
        <v>194</v>
      </c>
      <c r="F733" s="336" t="s">
        <v>618</v>
      </c>
      <c r="G733" s="336" t="s">
        <v>619</v>
      </c>
      <c r="H733" s="336" t="s">
        <v>199</v>
      </c>
    </row>
    <row r="734" spans="1:8" ht="18.399999999999999" customHeight="1">
      <c r="A734" s="335" t="s">
        <v>197</v>
      </c>
      <c r="B734" s="335" t="s">
        <v>698</v>
      </c>
      <c r="C734" s="335" t="s">
        <v>732</v>
      </c>
      <c r="D734" s="335">
        <v>0.50929999999999997</v>
      </c>
      <c r="E734" s="337" t="s">
        <v>620</v>
      </c>
      <c r="F734" s="337">
        <f>중기기초자료!G74</f>
        <v>87500</v>
      </c>
      <c r="G734" s="338">
        <f>TRUNC(F734*D734, 1)</f>
        <v>44563.7</v>
      </c>
      <c r="H734" s="335" t="s">
        <v>17</v>
      </c>
    </row>
    <row r="735" spans="1:8" ht="18.399999999999999" customHeight="1">
      <c r="B735" s="335" t="s">
        <v>621</v>
      </c>
      <c r="G735" s="337">
        <f>TRUNC(G734, 0)</f>
        <v>44563</v>
      </c>
    </row>
    <row r="736" spans="1:8" ht="18.399999999999999" customHeight="1">
      <c r="A736" s="335" t="s">
        <v>195</v>
      </c>
    </row>
    <row r="737" spans="1:8" ht="18.399999999999999" customHeight="1">
      <c r="B737" s="335" t="s">
        <v>621</v>
      </c>
    </row>
    <row r="738" spans="1:8" ht="18.399999999999999" customHeight="1">
      <c r="A738" s="335" t="s">
        <v>196</v>
      </c>
    </row>
    <row r="739" spans="1:8" ht="18.399999999999999" customHeight="1">
      <c r="B739" s="335" t="s">
        <v>621</v>
      </c>
    </row>
    <row r="740" spans="1:8" ht="18.399999999999999" customHeight="1" thickBot="1">
      <c r="B740" s="335" t="s">
        <v>622</v>
      </c>
      <c r="G740" s="337">
        <f>TRUNC(G735+G737+G739, 0)</f>
        <v>44563</v>
      </c>
    </row>
    <row r="741" spans="1:8" ht="18.399999999999999" customHeight="1" thickTop="1" thickBot="1">
      <c r="A741" s="334"/>
      <c r="B741" s="334"/>
      <c r="C741" s="334"/>
      <c r="D741" s="334"/>
      <c r="E741" s="334"/>
      <c r="F741" s="334"/>
      <c r="G741" s="334"/>
      <c r="H741" s="334"/>
    </row>
    <row r="742" spans="1:8" ht="18.399999999999999" customHeight="1" thickTop="1" thickBot="1">
      <c r="A742" s="334"/>
      <c r="B742" s="334"/>
      <c r="C742" s="334"/>
      <c r="D742" s="334"/>
      <c r="E742" s="334"/>
      <c r="F742" s="334"/>
      <c r="G742" s="334"/>
      <c r="H742" s="334"/>
    </row>
    <row r="743" spans="1:8" ht="18.399999999999999" customHeight="1" thickTop="1" thickBot="1">
      <c r="A743" s="334" t="s">
        <v>614</v>
      </c>
      <c r="B743" s="334" t="s">
        <v>733</v>
      </c>
      <c r="C743" s="334"/>
      <c r="D743" s="334"/>
      <c r="E743" s="334"/>
      <c r="F743" s="334"/>
      <c r="G743" s="334"/>
      <c r="H743" s="334"/>
    </row>
    <row r="744" spans="1:8" ht="18.399999999999999" customHeight="1" thickTop="1">
      <c r="A744" s="334" t="s">
        <v>615</v>
      </c>
      <c r="B744" s="334" t="s">
        <v>734</v>
      </c>
      <c r="C744" s="334"/>
      <c r="D744" s="334"/>
      <c r="E744" s="334"/>
      <c r="F744" s="334"/>
      <c r="G744" s="334"/>
      <c r="H744" s="334"/>
    </row>
    <row r="745" spans="1:8" ht="18.399999999999999" customHeight="1">
      <c r="A745" s="336" t="s">
        <v>616</v>
      </c>
      <c r="B745" s="336"/>
      <c r="C745" s="336" t="s">
        <v>617</v>
      </c>
      <c r="D745" s="336" t="s">
        <v>193</v>
      </c>
      <c r="E745" s="336" t="s">
        <v>194</v>
      </c>
      <c r="F745" s="336" t="s">
        <v>618</v>
      </c>
      <c r="G745" s="336" t="s">
        <v>619</v>
      </c>
      <c r="H745" s="336" t="s">
        <v>199</v>
      </c>
    </row>
    <row r="746" spans="1:8" ht="18.399999999999999" customHeight="1">
      <c r="A746" s="335" t="s">
        <v>197</v>
      </c>
      <c r="B746" s="335" t="s">
        <v>698</v>
      </c>
      <c r="C746" s="335" t="s">
        <v>735</v>
      </c>
      <c r="D746" s="335">
        <v>0.49209999999999998</v>
      </c>
      <c r="E746" s="337" t="s">
        <v>620</v>
      </c>
      <c r="F746" s="337">
        <f>중기기초자료!G75</f>
        <v>96400</v>
      </c>
      <c r="G746" s="338">
        <f>TRUNC(F746*D746, 1)</f>
        <v>47438.400000000001</v>
      </c>
      <c r="H746" s="335" t="s">
        <v>17</v>
      </c>
    </row>
    <row r="747" spans="1:8" ht="18.399999999999999" customHeight="1">
      <c r="B747" s="335" t="s">
        <v>621</v>
      </c>
      <c r="G747" s="337">
        <f>TRUNC(G746, 0)</f>
        <v>47438</v>
      </c>
    </row>
    <row r="748" spans="1:8" ht="18.399999999999999" customHeight="1">
      <c r="A748" s="335" t="s">
        <v>195</v>
      </c>
    </row>
    <row r="749" spans="1:8" ht="18.399999999999999" customHeight="1">
      <c r="B749" s="335" t="s">
        <v>621</v>
      </c>
    </row>
    <row r="750" spans="1:8" ht="18.399999999999999" customHeight="1">
      <c r="A750" s="335" t="s">
        <v>196</v>
      </c>
    </row>
    <row r="751" spans="1:8" ht="18.399999999999999" customHeight="1">
      <c r="B751" s="335" t="s">
        <v>621</v>
      </c>
    </row>
    <row r="752" spans="1:8" ht="18.399999999999999" customHeight="1" thickBot="1">
      <c r="B752" s="335" t="s">
        <v>622</v>
      </c>
      <c r="G752" s="337">
        <f>TRUNC(G747+G749+G751, 0)</f>
        <v>47438</v>
      </c>
    </row>
    <row r="753" spans="1:8" ht="18.399999999999999" customHeight="1" thickTop="1" thickBot="1">
      <c r="A753" s="334"/>
      <c r="B753" s="334"/>
      <c r="C753" s="334"/>
      <c r="D753" s="334"/>
      <c r="E753" s="334"/>
      <c r="F753" s="334"/>
      <c r="G753" s="334"/>
      <c r="H753" s="334"/>
    </row>
    <row r="754" spans="1:8" ht="18.399999999999999" customHeight="1" thickTop="1" thickBot="1">
      <c r="A754" s="334"/>
      <c r="B754" s="334"/>
      <c r="C754" s="334"/>
      <c r="D754" s="334"/>
      <c r="E754" s="334"/>
      <c r="F754" s="334"/>
      <c r="G754" s="334"/>
      <c r="H754" s="334"/>
    </row>
    <row r="755" spans="1:8" ht="18.399999999999999" customHeight="1" thickTop="1" thickBot="1">
      <c r="A755" s="334" t="s">
        <v>614</v>
      </c>
      <c r="B755" s="334" t="s">
        <v>736</v>
      </c>
      <c r="C755" s="334"/>
      <c r="D755" s="334"/>
      <c r="E755" s="334"/>
      <c r="F755" s="334"/>
      <c r="G755" s="334"/>
      <c r="H755" s="334"/>
    </row>
    <row r="756" spans="1:8" ht="18.399999999999999" customHeight="1" thickTop="1">
      <c r="A756" s="334" t="s">
        <v>615</v>
      </c>
      <c r="B756" s="334" t="s">
        <v>737</v>
      </c>
      <c r="C756" s="334"/>
      <c r="D756" s="334"/>
      <c r="E756" s="334"/>
      <c r="F756" s="334"/>
      <c r="G756" s="334"/>
      <c r="H756" s="334"/>
    </row>
    <row r="757" spans="1:8" ht="18.399999999999999" customHeight="1">
      <c r="A757" s="336" t="s">
        <v>616</v>
      </c>
      <c r="B757" s="336"/>
      <c r="C757" s="336" t="s">
        <v>617</v>
      </c>
      <c r="D757" s="336" t="s">
        <v>193</v>
      </c>
      <c r="E757" s="336" t="s">
        <v>194</v>
      </c>
      <c r="F757" s="336" t="s">
        <v>618</v>
      </c>
      <c r="G757" s="336" t="s">
        <v>619</v>
      </c>
      <c r="H757" s="336" t="s">
        <v>199</v>
      </c>
    </row>
    <row r="758" spans="1:8" ht="18.399999999999999" customHeight="1">
      <c r="A758" s="335" t="s">
        <v>197</v>
      </c>
      <c r="B758" s="335" t="s">
        <v>698</v>
      </c>
      <c r="C758" s="335" t="s">
        <v>738</v>
      </c>
      <c r="D758" s="335">
        <v>0.47460000000000002</v>
      </c>
      <c r="E758" s="337" t="s">
        <v>620</v>
      </c>
      <c r="F758" s="337">
        <f>중기기초자료!G76</f>
        <v>104400</v>
      </c>
      <c r="G758" s="338">
        <f>TRUNC(F758*D758, 1)</f>
        <v>49548.2</v>
      </c>
      <c r="H758" s="335" t="s">
        <v>17</v>
      </c>
    </row>
    <row r="759" spans="1:8" ht="18.399999999999999" customHeight="1">
      <c r="B759" s="335" t="s">
        <v>621</v>
      </c>
      <c r="G759" s="337">
        <f>TRUNC(G758, 0)</f>
        <v>49548</v>
      </c>
    </row>
    <row r="760" spans="1:8" ht="18.399999999999999" customHeight="1">
      <c r="A760" s="335" t="s">
        <v>195</v>
      </c>
    </row>
    <row r="761" spans="1:8" ht="18.399999999999999" customHeight="1">
      <c r="B761" s="335" t="s">
        <v>621</v>
      </c>
    </row>
    <row r="762" spans="1:8" ht="18.399999999999999" customHeight="1">
      <c r="A762" s="335" t="s">
        <v>196</v>
      </c>
    </row>
    <row r="763" spans="1:8" ht="18.399999999999999" customHeight="1">
      <c r="B763" s="335" t="s">
        <v>621</v>
      </c>
    </row>
    <row r="764" spans="1:8" ht="18.399999999999999" customHeight="1" thickBot="1">
      <c r="B764" s="335" t="s">
        <v>622</v>
      </c>
      <c r="G764" s="337">
        <f>TRUNC(G759+G761+G763, 0)</f>
        <v>49548</v>
      </c>
    </row>
    <row r="765" spans="1:8" ht="18.399999999999999" customHeight="1" thickTop="1" thickBot="1">
      <c r="A765" s="334"/>
      <c r="B765" s="334"/>
      <c r="C765" s="334"/>
      <c r="D765" s="334"/>
      <c r="E765" s="334"/>
      <c r="F765" s="334"/>
      <c r="G765" s="334"/>
      <c r="H765" s="334"/>
    </row>
    <row r="766" spans="1:8" ht="18.399999999999999" customHeight="1" thickTop="1" thickBot="1">
      <c r="A766" s="334"/>
      <c r="B766" s="334"/>
      <c r="C766" s="334"/>
      <c r="D766" s="334"/>
      <c r="E766" s="334"/>
      <c r="F766" s="334"/>
      <c r="G766" s="334"/>
      <c r="H766" s="334"/>
    </row>
    <row r="767" spans="1:8" ht="18.399999999999999" customHeight="1" thickTop="1" thickBot="1">
      <c r="A767" s="334" t="s">
        <v>614</v>
      </c>
      <c r="B767" s="334" t="s">
        <v>739</v>
      </c>
      <c r="C767" s="334"/>
      <c r="D767" s="334"/>
      <c r="E767" s="334"/>
      <c r="F767" s="334"/>
      <c r="G767" s="334"/>
      <c r="H767" s="334"/>
    </row>
    <row r="768" spans="1:8" ht="18.399999999999999" customHeight="1" thickTop="1">
      <c r="A768" s="334" t="s">
        <v>615</v>
      </c>
      <c r="B768" s="334" t="s">
        <v>740</v>
      </c>
      <c r="C768" s="334"/>
      <c r="D768" s="334"/>
      <c r="E768" s="334"/>
      <c r="F768" s="334"/>
      <c r="G768" s="334"/>
      <c r="H768" s="334"/>
    </row>
    <row r="769" spans="1:8" ht="18.399999999999999" customHeight="1">
      <c r="A769" s="336" t="s">
        <v>616</v>
      </c>
      <c r="B769" s="336"/>
      <c r="C769" s="336" t="s">
        <v>617</v>
      </c>
      <c r="D769" s="336" t="s">
        <v>193</v>
      </c>
      <c r="E769" s="336" t="s">
        <v>194</v>
      </c>
      <c r="F769" s="336" t="s">
        <v>618</v>
      </c>
      <c r="G769" s="336" t="s">
        <v>619</v>
      </c>
      <c r="H769" s="336" t="s">
        <v>199</v>
      </c>
    </row>
    <row r="770" spans="1:8" ht="18.399999999999999" customHeight="1">
      <c r="A770" s="335" t="s">
        <v>197</v>
      </c>
      <c r="B770" s="335" t="s">
        <v>698</v>
      </c>
      <c r="C770" s="335" t="s">
        <v>741</v>
      </c>
      <c r="D770" s="335">
        <v>0.30509999999999998</v>
      </c>
      <c r="E770" s="337" t="s">
        <v>620</v>
      </c>
      <c r="F770" s="337">
        <f>중기기초자료!G77</f>
        <v>116400</v>
      </c>
      <c r="G770" s="338">
        <f>TRUNC(F770*D770, 1)</f>
        <v>35513.599999999999</v>
      </c>
      <c r="H770" s="335" t="s">
        <v>17</v>
      </c>
    </row>
    <row r="771" spans="1:8" ht="18.399999999999999" customHeight="1">
      <c r="B771" s="335" t="s">
        <v>621</v>
      </c>
      <c r="G771" s="337">
        <f>TRUNC(G770, 0)</f>
        <v>35513</v>
      </c>
    </row>
    <row r="772" spans="1:8" ht="18.399999999999999" customHeight="1">
      <c r="A772" s="335" t="s">
        <v>195</v>
      </c>
    </row>
    <row r="773" spans="1:8" ht="18.399999999999999" customHeight="1">
      <c r="B773" s="335" t="s">
        <v>621</v>
      </c>
    </row>
    <row r="774" spans="1:8" ht="18.399999999999999" customHeight="1">
      <c r="A774" s="335" t="s">
        <v>196</v>
      </c>
    </row>
    <row r="775" spans="1:8" ht="18.399999999999999" customHeight="1">
      <c r="B775" s="335" t="s">
        <v>621</v>
      </c>
    </row>
    <row r="776" spans="1:8" ht="18.399999999999999" customHeight="1" thickBot="1">
      <c r="B776" s="335" t="s">
        <v>622</v>
      </c>
      <c r="G776" s="337">
        <f>TRUNC(G771+G773+G775, 0)</f>
        <v>35513</v>
      </c>
    </row>
    <row r="777" spans="1:8" ht="18.399999999999999" customHeight="1" thickTop="1" thickBot="1">
      <c r="A777" s="334"/>
      <c r="B777" s="334"/>
      <c r="C777" s="334"/>
      <c r="D777" s="334"/>
      <c r="E777" s="334"/>
      <c r="F777" s="334"/>
      <c r="G777" s="334"/>
      <c r="H777" s="334"/>
    </row>
    <row r="778" spans="1:8" ht="18.399999999999999" customHeight="1" thickTop="1" thickBot="1">
      <c r="A778" s="334"/>
      <c r="B778" s="334"/>
      <c r="C778" s="334"/>
      <c r="D778" s="334"/>
      <c r="E778" s="334"/>
      <c r="F778" s="334"/>
      <c r="G778" s="334"/>
      <c r="H778" s="334"/>
    </row>
    <row r="779" spans="1:8" ht="18.399999999999999" customHeight="1" thickTop="1" thickBot="1">
      <c r="A779" s="334" t="s">
        <v>614</v>
      </c>
      <c r="B779" s="334" t="s">
        <v>742</v>
      </c>
      <c r="C779" s="334"/>
      <c r="D779" s="334"/>
      <c r="E779" s="334"/>
      <c r="F779" s="334"/>
      <c r="G779" s="334"/>
      <c r="H779" s="334"/>
    </row>
    <row r="780" spans="1:8" ht="18.399999999999999" customHeight="1" thickTop="1">
      <c r="A780" s="334" t="s">
        <v>615</v>
      </c>
      <c r="B780" s="334" t="s">
        <v>743</v>
      </c>
      <c r="C780" s="334"/>
      <c r="D780" s="334"/>
      <c r="E780" s="334"/>
      <c r="F780" s="334"/>
      <c r="G780" s="334"/>
      <c r="H780" s="334"/>
    </row>
    <row r="781" spans="1:8" ht="18.399999999999999" customHeight="1">
      <c r="A781" s="336" t="s">
        <v>616</v>
      </c>
      <c r="B781" s="336"/>
      <c r="C781" s="336" t="s">
        <v>617</v>
      </c>
      <c r="D781" s="336" t="s">
        <v>193</v>
      </c>
      <c r="E781" s="336" t="s">
        <v>194</v>
      </c>
      <c r="F781" s="336" t="s">
        <v>618</v>
      </c>
      <c r="G781" s="336" t="s">
        <v>619</v>
      </c>
      <c r="H781" s="336" t="s">
        <v>199</v>
      </c>
    </row>
    <row r="782" spans="1:8" ht="18.399999999999999" customHeight="1">
      <c r="A782" s="335" t="s">
        <v>197</v>
      </c>
      <c r="B782" s="335" t="s">
        <v>698</v>
      </c>
      <c r="C782" s="335" t="s">
        <v>744</v>
      </c>
      <c r="D782" s="335">
        <v>0.28960000000000002</v>
      </c>
      <c r="E782" s="337" t="s">
        <v>620</v>
      </c>
      <c r="F782" s="337">
        <f>중기기초자료!G78</f>
        <v>121300</v>
      </c>
      <c r="G782" s="338">
        <f>TRUNC(F782*D782, 1)</f>
        <v>35128.400000000001</v>
      </c>
      <c r="H782" s="335" t="s">
        <v>17</v>
      </c>
    </row>
    <row r="783" spans="1:8" ht="18.399999999999999" customHeight="1">
      <c r="B783" s="335" t="s">
        <v>621</v>
      </c>
      <c r="G783" s="337">
        <f>TRUNC(G782, 0)</f>
        <v>35128</v>
      </c>
    </row>
    <row r="784" spans="1:8" ht="18.399999999999999" customHeight="1">
      <c r="A784" s="335" t="s">
        <v>195</v>
      </c>
    </row>
    <row r="785" spans="1:8" ht="18.399999999999999" customHeight="1">
      <c r="B785" s="335" t="s">
        <v>621</v>
      </c>
    </row>
    <row r="786" spans="1:8" ht="18.399999999999999" customHeight="1">
      <c r="A786" s="335" t="s">
        <v>196</v>
      </c>
    </row>
    <row r="787" spans="1:8" ht="18.399999999999999" customHeight="1">
      <c r="B787" s="335" t="s">
        <v>621</v>
      </c>
    </row>
    <row r="788" spans="1:8" ht="18.399999999999999" customHeight="1" thickBot="1">
      <c r="B788" s="335" t="s">
        <v>622</v>
      </c>
      <c r="G788" s="337">
        <f>TRUNC(G783+G785+G787, 0)</f>
        <v>35128</v>
      </c>
    </row>
    <row r="789" spans="1:8" ht="18.399999999999999" customHeight="1" thickTop="1" thickBot="1">
      <c r="A789" s="334"/>
      <c r="B789" s="334"/>
      <c r="C789" s="334"/>
      <c r="D789" s="334"/>
      <c r="E789" s="334"/>
      <c r="F789" s="334"/>
      <c r="G789" s="334"/>
      <c r="H789" s="334"/>
    </row>
    <row r="790" spans="1:8" ht="18.399999999999999" customHeight="1" thickTop="1" thickBot="1">
      <c r="A790" s="334"/>
      <c r="B790" s="334"/>
      <c r="C790" s="334"/>
      <c r="D790" s="334"/>
      <c r="E790" s="334"/>
      <c r="F790" s="334"/>
      <c r="G790" s="334"/>
      <c r="H790" s="334"/>
    </row>
    <row r="791" spans="1:8" ht="18.399999999999999" customHeight="1" thickTop="1" thickBot="1">
      <c r="A791" s="334" t="s">
        <v>614</v>
      </c>
      <c r="B791" s="334" t="s">
        <v>745</v>
      </c>
      <c r="C791" s="334"/>
      <c r="D791" s="334"/>
      <c r="E791" s="334"/>
      <c r="F791" s="334"/>
      <c r="G791" s="334"/>
      <c r="H791" s="334"/>
    </row>
    <row r="792" spans="1:8" ht="18.399999999999999" customHeight="1" thickTop="1">
      <c r="A792" s="334" t="s">
        <v>615</v>
      </c>
      <c r="B792" s="334" t="s">
        <v>746</v>
      </c>
      <c r="C792" s="334"/>
      <c r="D792" s="334"/>
      <c r="E792" s="334"/>
      <c r="F792" s="334"/>
      <c r="G792" s="334"/>
      <c r="H792" s="334"/>
    </row>
    <row r="793" spans="1:8" ht="18.399999999999999" customHeight="1">
      <c r="A793" s="336" t="s">
        <v>616</v>
      </c>
      <c r="B793" s="336"/>
      <c r="C793" s="336" t="s">
        <v>617</v>
      </c>
      <c r="D793" s="336" t="s">
        <v>193</v>
      </c>
      <c r="E793" s="336" t="s">
        <v>194</v>
      </c>
      <c r="F793" s="336" t="s">
        <v>618</v>
      </c>
      <c r="G793" s="336" t="s">
        <v>619</v>
      </c>
      <c r="H793" s="336" t="s">
        <v>199</v>
      </c>
    </row>
    <row r="794" spans="1:8" ht="18.399999999999999" customHeight="1">
      <c r="A794" s="335" t="s">
        <v>197</v>
      </c>
      <c r="B794" s="335" t="s">
        <v>698</v>
      </c>
      <c r="C794" s="335" t="s">
        <v>747</v>
      </c>
      <c r="D794" s="335">
        <v>0.28670000000000001</v>
      </c>
      <c r="E794" s="337" t="s">
        <v>620</v>
      </c>
      <c r="F794" s="337">
        <f>중기기초자료!G79</f>
        <v>133000</v>
      </c>
      <c r="G794" s="338">
        <f>TRUNC(F794*D794, 1)</f>
        <v>38131.1</v>
      </c>
      <c r="H794" s="335" t="s">
        <v>17</v>
      </c>
    </row>
    <row r="795" spans="1:8" ht="18.399999999999999" customHeight="1">
      <c r="B795" s="335" t="s">
        <v>621</v>
      </c>
      <c r="G795" s="337">
        <f>TRUNC(G794, 0)</f>
        <v>38131</v>
      </c>
    </row>
    <row r="796" spans="1:8" ht="18.399999999999999" customHeight="1">
      <c r="A796" s="335" t="s">
        <v>195</v>
      </c>
    </row>
    <row r="797" spans="1:8" ht="18.399999999999999" customHeight="1">
      <c r="B797" s="335" t="s">
        <v>621</v>
      </c>
    </row>
    <row r="798" spans="1:8" ht="18.399999999999999" customHeight="1">
      <c r="A798" s="335" t="s">
        <v>196</v>
      </c>
    </row>
    <row r="799" spans="1:8" ht="18.399999999999999" customHeight="1">
      <c r="B799" s="335" t="s">
        <v>621</v>
      </c>
    </row>
    <row r="800" spans="1:8" ht="18.399999999999999" customHeight="1" thickBot="1">
      <c r="B800" s="335" t="s">
        <v>622</v>
      </c>
      <c r="G800" s="337">
        <f>TRUNC(G795+G797+G799, 0)</f>
        <v>38131</v>
      </c>
    </row>
    <row r="801" spans="1:8" ht="18.399999999999999" customHeight="1" thickTop="1" thickBot="1">
      <c r="A801" s="334"/>
      <c r="B801" s="334"/>
      <c r="C801" s="334"/>
      <c r="D801" s="334"/>
      <c r="E801" s="334"/>
      <c r="F801" s="334"/>
      <c r="G801" s="334"/>
      <c r="H801" s="334"/>
    </row>
    <row r="802" spans="1:8" ht="18.399999999999999" customHeight="1" thickTop="1" thickBot="1">
      <c r="A802" s="334"/>
      <c r="B802" s="334"/>
      <c r="C802" s="334"/>
      <c r="D802" s="334"/>
      <c r="E802" s="334"/>
      <c r="F802" s="334"/>
      <c r="G802" s="334"/>
      <c r="H802" s="334"/>
    </row>
    <row r="803" spans="1:8" ht="18.399999999999999" customHeight="1" thickTop="1" thickBot="1">
      <c r="A803" s="334" t="s">
        <v>614</v>
      </c>
      <c r="B803" s="334" t="s">
        <v>748</v>
      </c>
      <c r="C803" s="334"/>
      <c r="D803" s="334"/>
      <c r="E803" s="334"/>
      <c r="F803" s="334"/>
      <c r="G803" s="334"/>
      <c r="H803" s="334"/>
    </row>
    <row r="804" spans="1:8" ht="18.399999999999999" customHeight="1" thickTop="1">
      <c r="A804" s="334" t="s">
        <v>615</v>
      </c>
      <c r="B804" s="334" t="s">
        <v>749</v>
      </c>
      <c r="C804" s="334"/>
      <c r="D804" s="334"/>
      <c r="E804" s="334"/>
      <c r="F804" s="334"/>
      <c r="G804" s="334"/>
      <c r="H804" s="334"/>
    </row>
    <row r="805" spans="1:8" ht="18.399999999999999" customHeight="1">
      <c r="A805" s="336" t="s">
        <v>616</v>
      </c>
      <c r="B805" s="336"/>
      <c r="C805" s="336" t="s">
        <v>617</v>
      </c>
      <c r="D805" s="336" t="s">
        <v>193</v>
      </c>
      <c r="E805" s="336" t="s">
        <v>194</v>
      </c>
      <c r="F805" s="336" t="s">
        <v>618</v>
      </c>
      <c r="G805" s="336" t="s">
        <v>619</v>
      </c>
      <c r="H805" s="336" t="s">
        <v>199</v>
      </c>
    </row>
    <row r="806" spans="1:8" ht="18.399999999999999" customHeight="1">
      <c r="A806" s="335" t="s">
        <v>197</v>
      </c>
      <c r="B806" s="335" t="s">
        <v>698</v>
      </c>
      <c r="C806" s="335" t="s">
        <v>750</v>
      </c>
      <c r="D806" s="335">
        <v>0.2772</v>
      </c>
      <c r="E806" s="337" t="s">
        <v>620</v>
      </c>
      <c r="F806" s="337">
        <f>중기기초자료!G80</f>
        <v>145000</v>
      </c>
      <c r="G806" s="338">
        <f>TRUNC(F806*D806, 1)</f>
        <v>40194</v>
      </c>
      <c r="H806" s="335" t="s">
        <v>17</v>
      </c>
    </row>
    <row r="807" spans="1:8" ht="18.399999999999999" customHeight="1">
      <c r="B807" s="335" t="s">
        <v>621</v>
      </c>
      <c r="G807" s="337">
        <f>TRUNC(G806, 0)</f>
        <v>40194</v>
      </c>
    </row>
    <row r="808" spans="1:8" ht="18.399999999999999" customHeight="1">
      <c r="A808" s="335" t="s">
        <v>195</v>
      </c>
    </row>
    <row r="809" spans="1:8" ht="18.399999999999999" customHeight="1">
      <c r="B809" s="335" t="s">
        <v>621</v>
      </c>
    </row>
    <row r="810" spans="1:8" ht="18.399999999999999" customHeight="1">
      <c r="A810" s="335" t="s">
        <v>196</v>
      </c>
    </row>
    <row r="811" spans="1:8" ht="18.399999999999999" customHeight="1">
      <c r="B811" s="335" t="s">
        <v>621</v>
      </c>
    </row>
    <row r="812" spans="1:8" ht="18.399999999999999" customHeight="1" thickBot="1">
      <c r="B812" s="335" t="s">
        <v>622</v>
      </c>
      <c r="G812" s="337">
        <f>TRUNC(G807+G809+G811, 0)</f>
        <v>40194</v>
      </c>
    </row>
    <row r="813" spans="1:8" ht="18.399999999999999" customHeight="1" thickTop="1" thickBot="1">
      <c r="A813" s="334"/>
      <c r="B813" s="334"/>
      <c r="C813" s="334"/>
      <c r="D813" s="334"/>
      <c r="E813" s="334"/>
      <c r="F813" s="334"/>
      <c r="G813" s="334"/>
      <c r="H813" s="334"/>
    </row>
    <row r="814" spans="1:8" ht="18.399999999999999" customHeight="1" thickTop="1" thickBot="1">
      <c r="A814" s="334"/>
      <c r="B814" s="334"/>
      <c r="C814" s="334"/>
      <c r="D814" s="334"/>
      <c r="E814" s="334"/>
      <c r="F814" s="334"/>
      <c r="G814" s="334"/>
      <c r="H814" s="334"/>
    </row>
    <row r="815" spans="1:8" ht="18.399999999999999" customHeight="1" thickTop="1" thickBot="1">
      <c r="A815" s="334" t="s">
        <v>614</v>
      </c>
      <c r="B815" s="334" t="s">
        <v>751</v>
      </c>
      <c r="C815" s="334"/>
      <c r="D815" s="334"/>
      <c r="E815" s="334"/>
      <c r="F815" s="334"/>
      <c r="G815" s="334"/>
      <c r="H815" s="334"/>
    </row>
    <row r="816" spans="1:8" ht="18.399999999999999" customHeight="1" thickTop="1">
      <c r="A816" s="334" t="s">
        <v>615</v>
      </c>
      <c r="B816" s="334" t="s">
        <v>752</v>
      </c>
      <c r="C816" s="334"/>
      <c r="D816" s="334"/>
      <c r="E816" s="334"/>
      <c r="F816" s="334"/>
      <c r="G816" s="334"/>
      <c r="H816" s="334"/>
    </row>
    <row r="817" spans="1:8" ht="18.399999999999999" customHeight="1">
      <c r="A817" s="336" t="s">
        <v>616</v>
      </c>
      <c r="B817" s="336"/>
      <c r="C817" s="336" t="s">
        <v>617</v>
      </c>
      <c r="D817" s="336" t="s">
        <v>193</v>
      </c>
      <c r="E817" s="336" t="s">
        <v>194</v>
      </c>
      <c r="F817" s="336" t="s">
        <v>618</v>
      </c>
      <c r="G817" s="336" t="s">
        <v>619</v>
      </c>
      <c r="H817" s="336" t="s">
        <v>199</v>
      </c>
    </row>
    <row r="818" spans="1:8" ht="18.399999999999999" customHeight="1">
      <c r="A818" s="335" t="s">
        <v>197</v>
      </c>
      <c r="B818" s="335" t="s">
        <v>698</v>
      </c>
      <c r="C818" s="335" t="s">
        <v>753</v>
      </c>
      <c r="D818" s="335">
        <v>1.1307</v>
      </c>
      <c r="E818" s="337" t="s">
        <v>620</v>
      </c>
      <c r="F818" s="337">
        <f>중기기초자료!G81</f>
        <v>215000</v>
      </c>
      <c r="G818" s="338">
        <f>TRUNC(F818*D818, 1)</f>
        <v>243100.5</v>
      </c>
      <c r="H818" s="335" t="s">
        <v>17</v>
      </c>
    </row>
    <row r="819" spans="1:8" ht="18.399999999999999" customHeight="1">
      <c r="B819" s="335" t="s">
        <v>621</v>
      </c>
      <c r="G819" s="337">
        <f>TRUNC(G818, 0)</f>
        <v>243100</v>
      </c>
    </row>
    <row r="820" spans="1:8" ht="18.399999999999999" customHeight="1">
      <c r="A820" s="335" t="s">
        <v>195</v>
      </c>
    </row>
    <row r="821" spans="1:8" ht="18.399999999999999" customHeight="1">
      <c r="B821" s="335" t="s">
        <v>621</v>
      </c>
    </row>
    <row r="822" spans="1:8" ht="18.399999999999999" customHeight="1">
      <c r="A822" s="335" t="s">
        <v>196</v>
      </c>
    </row>
    <row r="823" spans="1:8" ht="18.399999999999999" customHeight="1">
      <c r="B823" s="335" t="s">
        <v>621</v>
      </c>
    </row>
    <row r="824" spans="1:8" ht="18.399999999999999" customHeight="1" thickBot="1">
      <c r="B824" s="335" t="s">
        <v>622</v>
      </c>
      <c r="G824" s="337">
        <f>TRUNC(G819+G821+G823, 0)</f>
        <v>243100</v>
      </c>
    </row>
    <row r="825" spans="1:8" ht="18.399999999999999" customHeight="1" thickTop="1" thickBot="1">
      <c r="A825" s="334"/>
      <c r="B825" s="334"/>
      <c r="C825" s="334"/>
      <c r="D825" s="334"/>
      <c r="E825" s="334"/>
      <c r="F825" s="334"/>
      <c r="G825" s="334"/>
      <c r="H825" s="334"/>
    </row>
    <row r="826" spans="1:8" ht="18.399999999999999" customHeight="1" thickTop="1" thickBot="1">
      <c r="A826" s="334"/>
      <c r="B826" s="334"/>
      <c r="C826" s="334"/>
      <c r="D826" s="334"/>
      <c r="E826" s="334"/>
      <c r="F826" s="334"/>
      <c r="G826" s="334"/>
      <c r="H826" s="334"/>
    </row>
    <row r="827" spans="1:8" ht="18.399999999999999" customHeight="1" thickTop="1" thickBot="1">
      <c r="A827" s="334" t="s">
        <v>614</v>
      </c>
      <c r="B827" s="334" t="s">
        <v>754</v>
      </c>
      <c r="C827" s="334"/>
      <c r="D827" s="334"/>
      <c r="E827" s="334"/>
      <c r="F827" s="334"/>
      <c r="G827" s="334"/>
      <c r="H827" s="334"/>
    </row>
    <row r="828" spans="1:8" ht="18.399999999999999" customHeight="1" thickTop="1">
      <c r="A828" s="334" t="s">
        <v>615</v>
      </c>
      <c r="B828" s="334" t="s">
        <v>755</v>
      </c>
      <c r="C828" s="334"/>
      <c r="D828" s="334"/>
      <c r="E828" s="334"/>
      <c r="F828" s="334"/>
      <c r="G828" s="334"/>
      <c r="H828" s="334"/>
    </row>
    <row r="829" spans="1:8" ht="18.399999999999999" customHeight="1">
      <c r="A829" s="336" t="s">
        <v>616</v>
      </c>
      <c r="B829" s="336"/>
      <c r="C829" s="336" t="s">
        <v>617</v>
      </c>
      <c r="D829" s="336" t="s">
        <v>193</v>
      </c>
      <c r="E829" s="336" t="s">
        <v>194</v>
      </c>
      <c r="F829" s="336" t="s">
        <v>618</v>
      </c>
      <c r="G829" s="336" t="s">
        <v>619</v>
      </c>
      <c r="H829" s="336" t="s">
        <v>199</v>
      </c>
    </row>
    <row r="830" spans="1:8" ht="18.399999999999999" customHeight="1">
      <c r="A830" s="335" t="s">
        <v>197</v>
      </c>
      <c r="B830" s="335" t="s">
        <v>698</v>
      </c>
      <c r="C830" s="335" t="s">
        <v>756</v>
      </c>
      <c r="D830" s="335">
        <v>1.1043000000000001</v>
      </c>
      <c r="E830" s="337" t="s">
        <v>620</v>
      </c>
      <c r="F830" s="337">
        <f>중기기초자료!G82</f>
        <v>296600</v>
      </c>
      <c r="G830" s="338">
        <f>TRUNC(F830*D830, 1)</f>
        <v>327535.3</v>
      </c>
      <c r="H830" s="335" t="s">
        <v>17</v>
      </c>
    </row>
    <row r="831" spans="1:8" ht="18.399999999999999" customHeight="1">
      <c r="B831" s="335" t="s">
        <v>621</v>
      </c>
      <c r="G831" s="337">
        <f>TRUNC(G830, 0)</f>
        <v>327535</v>
      </c>
    </row>
    <row r="832" spans="1:8" ht="18.399999999999999" customHeight="1">
      <c r="A832" s="335" t="s">
        <v>195</v>
      </c>
    </row>
    <row r="833" spans="1:8" ht="18.399999999999999" customHeight="1">
      <c r="B833" s="335" t="s">
        <v>621</v>
      </c>
    </row>
    <row r="834" spans="1:8" ht="18.399999999999999" customHeight="1">
      <c r="A834" s="335" t="s">
        <v>196</v>
      </c>
    </row>
    <row r="835" spans="1:8" ht="18.399999999999999" customHeight="1">
      <c r="B835" s="335" t="s">
        <v>621</v>
      </c>
    </row>
    <row r="836" spans="1:8" ht="18.399999999999999" customHeight="1" thickBot="1">
      <c r="B836" s="335" t="s">
        <v>622</v>
      </c>
      <c r="G836" s="337">
        <f>TRUNC(G831+G833+G835, 0)</f>
        <v>327535</v>
      </c>
    </row>
    <row r="837" spans="1:8" ht="18.399999999999999" customHeight="1" thickTop="1" thickBot="1">
      <c r="A837" s="334"/>
      <c r="B837" s="334"/>
      <c r="C837" s="334"/>
      <c r="D837" s="334"/>
      <c r="E837" s="334"/>
      <c r="F837" s="334"/>
      <c r="G837" s="334"/>
      <c r="H837" s="334"/>
    </row>
    <row r="838" spans="1:8" ht="18.399999999999999" customHeight="1" thickTop="1" thickBot="1">
      <c r="A838" s="334"/>
      <c r="B838" s="334"/>
      <c r="C838" s="334"/>
      <c r="D838" s="334"/>
      <c r="E838" s="334"/>
      <c r="F838" s="334"/>
      <c r="G838" s="334"/>
      <c r="H838" s="334"/>
    </row>
    <row r="839" spans="1:8" ht="18.399999999999999" customHeight="1" thickTop="1" thickBot="1">
      <c r="A839" s="334" t="s">
        <v>614</v>
      </c>
      <c r="B839" s="334" t="s">
        <v>757</v>
      </c>
      <c r="C839" s="334"/>
      <c r="D839" s="334"/>
      <c r="E839" s="334"/>
      <c r="F839" s="334"/>
      <c r="G839" s="334"/>
      <c r="H839" s="334"/>
    </row>
    <row r="840" spans="1:8" ht="18.399999999999999" customHeight="1" thickTop="1">
      <c r="A840" s="334" t="s">
        <v>615</v>
      </c>
      <c r="B840" s="334" t="s">
        <v>758</v>
      </c>
      <c r="C840" s="334"/>
      <c r="D840" s="334"/>
      <c r="E840" s="334"/>
      <c r="F840" s="334"/>
      <c r="G840" s="334"/>
      <c r="H840" s="334"/>
    </row>
    <row r="841" spans="1:8" ht="18.399999999999999" customHeight="1">
      <c r="A841" s="336" t="s">
        <v>616</v>
      </c>
      <c r="B841" s="336"/>
      <c r="C841" s="336" t="s">
        <v>617</v>
      </c>
      <c r="D841" s="336" t="s">
        <v>193</v>
      </c>
      <c r="E841" s="336" t="s">
        <v>194</v>
      </c>
      <c r="F841" s="336" t="s">
        <v>618</v>
      </c>
      <c r="G841" s="336" t="s">
        <v>619</v>
      </c>
      <c r="H841" s="336" t="s">
        <v>199</v>
      </c>
    </row>
    <row r="842" spans="1:8" ht="18.399999999999999" customHeight="1">
      <c r="A842" s="335" t="s">
        <v>197</v>
      </c>
      <c r="B842" s="335" t="s">
        <v>698</v>
      </c>
      <c r="C842" s="335" t="s">
        <v>759</v>
      </c>
      <c r="D842" s="335">
        <v>1.0589</v>
      </c>
      <c r="E842" s="337" t="s">
        <v>620</v>
      </c>
      <c r="F842" s="337">
        <f>중기기초자료!G83</f>
        <v>333000</v>
      </c>
      <c r="G842" s="338">
        <f>TRUNC(F842*D842, 1)</f>
        <v>352613.7</v>
      </c>
      <c r="H842" s="335" t="s">
        <v>17</v>
      </c>
    </row>
    <row r="843" spans="1:8" ht="18.399999999999999" customHeight="1">
      <c r="B843" s="335" t="s">
        <v>621</v>
      </c>
      <c r="G843" s="337">
        <f>TRUNC(G842, 0)</f>
        <v>352613</v>
      </c>
    </row>
    <row r="844" spans="1:8" ht="18.399999999999999" customHeight="1">
      <c r="A844" s="335" t="s">
        <v>195</v>
      </c>
    </row>
    <row r="845" spans="1:8" ht="18.399999999999999" customHeight="1">
      <c r="B845" s="335" t="s">
        <v>621</v>
      </c>
    </row>
    <row r="846" spans="1:8" ht="18.399999999999999" customHeight="1">
      <c r="A846" s="335" t="s">
        <v>196</v>
      </c>
    </row>
    <row r="847" spans="1:8" ht="18.399999999999999" customHeight="1">
      <c r="B847" s="335" t="s">
        <v>621</v>
      </c>
    </row>
    <row r="848" spans="1:8" ht="18.399999999999999" customHeight="1" thickBot="1">
      <c r="B848" s="335" t="s">
        <v>622</v>
      </c>
      <c r="G848" s="337">
        <f>TRUNC(G843+G845+G847, 0)</f>
        <v>352613</v>
      </c>
    </row>
    <row r="849" spans="1:8" ht="18.399999999999999" customHeight="1" thickTop="1" thickBot="1">
      <c r="A849" s="334"/>
      <c r="B849" s="334"/>
      <c r="C849" s="334"/>
      <c r="D849" s="334"/>
      <c r="E849" s="334"/>
      <c r="F849" s="334"/>
      <c r="G849" s="334"/>
      <c r="H849" s="334"/>
    </row>
    <row r="850" spans="1:8" ht="18.399999999999999" customHeight="1" thickTop="1" thickBot="1">
      <c r="A850" s="334"/>
      <c r="B850" s="334"/>
      <c r="C850" s="334"/>
      <c r="D850" s="334"/>
      <c r="E850" s="334"/>
      <c r="F850" s="334"/>
      <c r="G850" s="334"/>
      <c r="H850" s="334"/>
    </row>
    <row r="851" spans="1:8" ht="18.399999999999999" customHeight="1" thickTop="1" thickBot="1">
      <c r="A851" s="334" t="s">
        <v>614</v>
      </c>
      <c r="B851" s="334" t="s">
        <v>760</v>
      </c>
      <c r="C851" s="334"/>
      <c r="D851" s="334"/>
      <c r="E851" s="334"/>
      <c r="F851" s="334"/>
      <c r="G851" s="334"/>
      <c r="H851" s="334"/>
    </row>
    <row r="852" spans="1:8" ht="18.399999999999999" customHeight="1" thickTop="1">
      <c r="A852" s="334" t="s">
        <v>615</v>
      </c>
      <c r="B852" s="334" t="s">
        <v>761</v>
      </c>
      <c r="C852" s="334"/>
      <c r="D852" s="334"/>
      <c r="E852" s="334"/>
      <c r="F852" s="334"/>
      <c r="G852" s="334"/>
      <c r="H852" s="334"/>
    </row>
    <row r="853" spans="1:8" ht="18.399999999999999" customHeight="1">
      <c r="A853" s="336" t="s">
        <v>616</v>
      </c>
      <c r="B853" s="336"/>
      <c r="C853" s="336" t="s">
        <v>617</v>
      </c>
      <c r="D853" s="336" t="s">
        <v>193</v>
      </c>
      <c r="E853" s="336" t="s">
        <v>194</v>
      </c>
      <c r="F853" s="336" t="s">
        <v>618</v>
      </c>
      <c r="G853" s="336" t="s">
        <v>619</v>
      </c>
      <c r="H853" s="336" t="s">
        <v>199</v>
      </c>
    </row>
    <row r="854" spans="1:8" ht="18.399999999999999" customHeight="1">
      <c r="A854" s="335" t="s">
        <v>197</v>
      </c>
      <c r="B854" s="335" t="s">
        <v>698</v>
      </c>
      <c r="C854" s="335" t="s">
        <v>762</v>
      </c>
      <c r="D854" s="335">
        <v>1.2198</v>
      </c>
      <c r="E854" s="337" t="s">
        <v>620</v>
      </c>
      <c r="F854" s="337">
        <f>중기기초자료!G84</f>
        <v>390000</v>
      </c>
      <c r="G854" s="338">
        <f>TRUNC(F854*D854, 1)</f>
        <v>475722</v>
      </c>
      <c r="H854" s="335" t="s">
        <v>17</v>
      </c>
    </row>
    <row r="855" spans="1:8" ht="18.399999999999999" customHeight="1">
      <c r="B855" s="335" t="s">
        <v>621</v>
      </c>
      <c r="G855" s="337">
        <f>TRUNC(G854, 0)</f>
        <v>475722</v>
      </c>
    </row>
    <row r="856" spans="1:8" ht="18.399999999999999" customHeight="1">
      <c r="A856" s="335" t="s">
        <v>195</v>
      </c>
    </row>
    <row r="857" spans="1:8" ht="18.399999999999999" customHeight="1">
      <c r="B857" s="335" t="s">
        <v>621</v>
      </c>
    </row>
    <row r="858" spans="1:8" ht="18.399999999999999" customHeight="1">
      <c r="A858" s="335" t="s">
        <v>196</v>
      </c>
    </row>
    <row r="859" spans="1:8" ht="18.399999999999999" customHeight="1">
      <c r="B859" s="335" t="s">
        <v>621</v>
      </c>
    </row>
    <row r="860" spans="1:8" ht="18.399999999999999" customHeight="1" thickBot="1">
      <c r="B860" s="335" t="s">
        <v>622</v>
      </c>
      <c r="G860" s="337">
        <f>TRUNC(G855+G857+G859, 0)</f>
        <v>475722</v>
      </c>
    </row>
    <row r="861" spans="1:8" ht="18.399999999999999" customHeight="1" thickTop="1" thickBot="1">
      <c r="A861" s="334"/>
      <c r="B861" s="334"/>
      <c r="C861" s="334"/>
      <c r="D861" s="334"/>
      <c r="E861" s="334"/>
      <c r="F861" s="334"/>
      <c r="G861" s="334"/>
      <c r="H861" s="334"/>
    </row>
    <row r="862" spans="1:8" ht="18.399999999999999" customHeight="1" thickTop="1" thickBot="1">
      <c r="A862" s="334"/>
      <c r="B862" s="334"/>
      <c r="C862" s="334"/>
      <c r="D862" s="334"/>
      <c r="E862" s="334"/>
      <c r="F862" s="334"/>
      <c r="G862" s="334"/>
      <c r="H862" s="334"/>
    </row>
    <row r="863" spans="1:8" ht="18.399999999999999" customHeight="1" thickTop="1" thickBot="1">
      <c r="A863" s="334" t="s">
        <v>614</v>
      </c>
      <c r="B863" s="334" t="s">
        <v>763</v>
      </c>
      <c r="C863" s="334"/>
      <c r="D863" s="334"/>
      <c r="E863" s="334"/>
      <c r="F863" s="334"/>
      <c r="G863" s="334"/>
      <c r="H863" s="334"/>
    </row>
    <row r="864" spans="1:8" ht="18.399999999999999" customHeight="1" thickTop="1">
      <c r="A864" s="334" t="s">
        <v>615</v>
      </c>
      <c r="B864" s="334" t="s">
        <v>764</v>
      </c>
      <c r="C864" s="334"/>
      <c r="D864" s="334"/>
      <c r="E864" s="334"/>
      <c r="F864" s="334"/>
      <c r="G864" s="334"/>
      <c r="H864" s="334"/>
    </row>
    <row r="865" spans="1:8" ht="18.399999999999999" customHeight="1">
      <c r="A865" s="336" t="s">
        <v>616</v>
      </c>
      <c r="B865" s="336"/>
      <c r="C865" s="336" t="s">
        <v>617</v>
      </c>
      <c r="D865" s="336" t="s">
        <v>193</v>
      </c>
      <c r="E865" s="336" t="s">
        <v>194</v>
      </c>
      <c r="F865" s="336" t="s">
        <v>618</v>
      </c>
      <c r="G865" s="336" t="s">
        <v>619</v>
      </c>
      <c r="H865" s="336" t="s">
        <v>199</v>
      </c>
    </row>
    <row r="866" spans="1:8" ht="18.399999999999999" customHeight="1">
      <c r="A866" s="335" t="s">
        <v>197</v>
      </c>
      <c r="B866" s="335" t="s">
        <v>698</v>
      </c>
      <c r="C866" s="335" t="s">
        <v>765</v>
      </c>
      <c r="D866" s="335">
        <v>1.1972</v>
      </c>
      <c r="E866" s="337" t="s">
        <v>620</v>
      </c>
      <c r="F866" s="337">
        <f>중기기초자료!G85</f>
        <v>466000</v>
      </c>
      <c r="G866" s="338">
        <f>TRUNC(F866*D866, 1)</f>
        <v>557895.19999999995</v>
      </c>
      <c r="H866" s="335" t="s">
        <v>17</v>
      </c>
    </row>
    <row r="867" spans="1:8" ht="18.399999999999999" customHeight="1">
      <c r="B867" s="335" t="s">
        <v>621</v>
      </c>
      <c r="G867" s="337">
        <f>TRUNC(G866, 0)</f>
        <v>557895</v>
      </c>
    </row>
    <row r="868" spans="1:8" ht="18.399999999999999" customHeight="1">
      <c r="A868" s="335" t="s">
        <v>195</v>
      </c>
    </row>
    <row r="869" spans="1:8" ht="18.399999999999999" customHeight="1">
      <c r="B869" s="335" t="s">
        <v>621</v>
      </c>
    </row>
    <row r="870" spans="1:8" ht="18.399999999999999" customHeight="1">
      <c r="A870" s="335" t="s">
        <v>196</v>
      </c>
    </row>
    <row r="871" spans="1:8" ht="18.399999999999999" customHeight="1">
      <c r="B871" s="335" t="s">
        <v>621</v>
      </c>
    </row>
    <row r="872" spans="1:8" ht="18.399999999999999" customHeight="1" thickBot="1">
      <c r="B872" s="335" t="s">
        <v>622</v>
      </c>
      <c r="G872" s="337">
        <f>TRUNC(G867+G869+G871, 0)</f>
        <v>557895</v>
      </c>
    </row>
    <row r="873" spans="1:8" ht="18.399999999999999" customHeight="1" thickTop="1" thickBot="1">
      <c r="A873" s="334"/>
      <c r="B873" s="334"/>
      <c r="C873" s="334"/>
      <c r="D873" s="334"/>
      <c r="E873" s="334"/>
      <c r="F873" s="334"/>
      <c r="G873" s="334"/>
      <c r="H873" s="334"/>
    </row>
    <row r="874" spans="1:8" ht="18.399999999999999" customHeight="1" thickTop="1" thickBot="1">
      <c r="A874" s="334"/>
      <c r="B874" s="334"/>
      <c r="C874" s="334"/>
      <c r="D874" s="334"/>
      <c r="E874" s="334"/>
      <c r="F874" s="334"/>
      <c r="G874" s="334"/>
      <c r="H874" s="334"/>
    </row>
    <row r="875" spans="1:8" ht="18.399999999999999" customHeight="1" thickTop="1" thickBot="1">
      <c r="A875" s="334" t="s">
        <v>614</v>
      </c>
      <c r="B875" s="334" t="s">
        <v>766</v>
      </c>
      <c r="C875" s="334"/>
      <c r="D875" s="334"/>
      <c r="E875" s="334"/>
      <c r="F875" s="334"/>
      <c r="G875" s="334"/>
      <c r="H875" s="334"/>
    </row>
    <row r="876" spans="1:8" ht="18.399999999999999" customHeight="1" thickTop="1">
      <c r="A876" s="334" t="s">
        <v>615</v>
      </c>
      <c r="B876" s="334" t="s">
        <v>767</v>
      </c>
      <c r="C876" s="334"/>
      <c r="D876" s="334"/>
      <c r="E876" s="334"/>
      <c r="F876" s="334"/>
      <c r="G876" s="334"/>
      <c r="H876" s="334"/>
    </row>
    <row r="877" spans="1:8" ht="18.399999999999999" customHeight="1">
      <c r="A877" s="336" t="s">
        <v>616</v>
      </c>
      <c r="B877" s="336"/>
      <c r="C877" s="336" t="s">
        <v>617</v>
      </c>
      <c r="D877" s="336" t="s">
        <v>193</v>
      </c>
      <c r="E877" s="336" t="s">
        <v>194</v>
      </c>
      <c r="F877" s="336" t="s">
        <v>618</v>
      </c>
      <c r="G877" s="336" t="s">
        <v>619</v>
      </c>
      <c r="H877" s="336" t="s">
        <v>199</v>
      </c>
    </row>
    <row r="878" spans="1:8" ht="18.399999999999999" customHeight="1">
      <c r="A878" s="335" t="s">
        <v>197</v>
      </c>
      <c r="B878" s="335" t="s">
        <v>698</v>
      </c>
      <c r="C878" s="335" t="s">
        <v>768</v>
      </c>
      <c r="D878" s="335">
        <v>1.1666000000000001</v>
      </c>
      <c r="E878" s="337" t="s">
        <v>620</v>
      </c>
      <c r="F878" s="337">
        <f>중기기초자료!G86</f>
        <v>488000</v>
      </c>
      <c r="G878" s="338">
        <f>TRUNC(F878*D878, 1)</f>
        <v>569300.80000000005</v>
      </c>
      <c r="H878" s="335" t="s">
        <v>17</v>
      </c>
    </row>
    <row r="879" spans="1:8" ht="18.399999999999999" customHeight="1">
      <c r="B879" s="335" t="s">
        <v>621</v>
      </c>
      <c r="G879" s="337">
        <f>TRUNC(G878, 0)</f>
        <v>569300</v>
      </c>
    </row>
    <row r="880" spans="1:8" ht="18.399999999999999" customHeight="1">
      <c r="A880" s="335" t="s">
        <v>195</v>
      </c>
    </row>
    <row r="881" spans="1:8" ht="18.399999999999999" customHeight="1">
      <c r="B881" s="335" t="s">
        <v>621</v>
      </c>
    </row>
    <row r="882" spans="1:8" ht="18.399999999999999" customHeight="1">
      <c r="A882" s="335" t="s">
        <v>196</v>
      </c>
    </row>
    <row r="883" spans="1:8" ht="18.399999999999999" customHeight="1">
      <c r="B883" s="335" t="s">
        <v>621</v>
      </c>
    </row>
    <row r="884" spans="1:8" ht="18.399999999999999" customHeight="1" thickBot="1">
      <c r="B884" s="335" t="s">
        <v>622</v>
      </c>
      <c r="G884" s="337">
        <f>TRUNC(G879+G881+G883, 0)</f>
        <v>569300</v>
      </c>
    </row>
    <row r="885" spans="1:8" ht="18.399999999999999" customHeight="1" thickTop="1" thickBot="1">
      <c r="A885" s="334"/>
      <c r="B885" s="334"/>
      <c r="C885" s="334"/>
      <c r="D885" s="334"/>
      <c r="E885" s="334"/>
      <c r="F885" s="334"/>
      <c r="G885" s="334"/>
      <c r="H885" s="334"/>
    </row>
    <row r="886" spans="1:8" ht="18.399999999999999" customHeight="1" thickTop="1" thickBot="1">
      <c r="A886" s="334"/>
      <c r="B886" s="334"/>
      <c r="C886" s="334"/>
      <c r="D886" s="334"/>
      <c r="E886" s="334"/>
      <c r="F886" s="334"/>
      <c r="G886" s="334"/>
      <c r="H886" s="334"/>
    </row>
    <row r="887" spans="1:8" ht="18.399999999999999" customHeight="1" thickTop="1" thickBot="1">
      <c r="A887" s="334" t="s">
        <v>614</v>
      </c>
      <c r="B887" s="334" t="s">
        <v>769</v>
      </c>
      <c r="C887" s="334"/>
      <c r="D887" s="334"/>
      <c r="E887" s="334"/>
      <c r="F887" s="334"/>
      <c r="G887" s="334"/>
      <c r="H887" s="334"/>
    </row>
    <row r="888" spans="1:8" ht="18.399999999999999" customHeight="1" thickTop="1">
      <c r="A888" s="334" t="s">
        <v>615</v>
      </c>
      <c r="B888" s="334" t="s">
        <v>770</v>
      </c>
      <c r="C888" s="334"/>
      <c r="D888" s="334"/>
      <c r="E888" s="334"/>
      <c r="F888" s="334"/>
      <c r="G888" s="334"/>
      <c r="H888" s="334"/>
    </row>
    <row r="889" spans="1:8" ht="18.399999999999999" customHeight="1">
      <c r="A889" s="336" t="s">
        <v>616</v>
      </c>
      <c r="B889" s="336"/>
      <c r="C889" s="336" t="s">
        <v>617</v>
      </c>
      <c r="D889" s="336" t="s">
        <v>193</v>
      </c>
      <c r="E889" s="336" t="s">
        <v>194</v>
      </c>
      <c r="F889" s="336" t="s">
        <v>618</v>
      </c>
      <c r="G889" s="336" t="s">
        <v>619</v>
      </c>
      <c r="H889" s="336" t="s">
        <v>199</v>
      </c>
    </row>
    <row r="890" spans="1:8" ht="18.399999999999999" customHeight="1">
      <c r="A890" s="335" t="s">
        <v>197</v>
      </c>
      <c r="B890" s="335" t="s">
        <v>698</v>
      </c>
      <c r="C890" s="335" t="s">
        <v>771</v>
      </c>
      <c r="D890" s="335">
        <v>1.1435</v>
      </c>
      <c r="E890" s="337" t="s">
        <v>620</v>
      </c>
      <c r="F890" s="337">
        <f>중기기초자료!G87</f>
        <v>539000</v>
      </c>
      <c r="G890" s="338">
        <f>TRUNC(F890*D890, 1)</f>
        <v>616346.5</v>
      </c>
      <c r="H890" s="335" t="s">
        <v>17</v>
      </c>
    </row>
    <row r="891" spans="1:8" ht="18.399999999999999" customHeight="1">
      <c r="B891" s="335" t="s">
        <v>621</v>
      </c>
      <c r="G891" s="337">
        <f>TRUNC(G890, 0)</f>
        <v>616346</v>
      </c>
    </row>
    <row r="892" spans="1:8" ht="18.399999999999999" customHeight="1">
      <c r="A892" s="335" t="s">
        <v>195</v>
      </c>
    </row>
    <row r="893" spans="1:8" ht="18.399999999999999" customHeight="1">
      <c r="B893" s="335" t="s">
        <v>621</v>
      </c>
    </row>
    <row r="894" spans="1:8" ht="18.399999999999999" customHeight="1">
      <c r="A894" s="335" t="s">
        <v>196</v>
      </c>
    </row>
    <row r="895" spans="1:8" ht="18.399999999999999" customHeight="1">
      <c r="B895" s="335" t="s">
        <v>621</v>
      </c>
    </row>
    <row r="896" spans="1:8" ht="18.399999999999999" customHeight="1" thickBot="1">
      <c r="B896" s="335" t="s">
        <v>622</v>
      </c>
      <c r="G896" s="337">
        <f>TRUNC(G891+G893+G895, 0)</f>
        <v>616346</v>
      </c>
    </row>
    <row r="897" spans="1:8" ht="18.399999999999999" customHeight="1" thickTop="1" thickBot="1">
      <c r="A897" s="334"/>
      <c r="B897" s="334"/>
      <c r="C897" s="334"/>
      <c r="D897" s="334"/>
      <c r="E897" s="334"/>
      <c r="F897" s="334"/>
      <c r="G897" s="334"/>
      <c r="H897" s="334"/>
    </row>
    <row r="898" spans="1:8" ht="18.399999999999999" customHeight="1" thickTop="1" thickBot="1">
      <c r="A898" s="334"/>
      <c r="B898" s="334"/>
      <c r="C898" s="334"/>
      <c r="D898" s="334"/>
      <c r="E898" s="334"/>
      <c r="F898" s="334"/>
      <c r="G898" s="334"/>
      <c r="H898" s="334"/>
    </row>
    <row r="899" spans="1:8" ht="18.399999999999999" customHeight="1" thickTop="1" thickBot="1">
      <c r="A899" s="334" t="s">
        <v>614</v>
      </c>
      <c r="B899" s="334" t="s">
        <v>772</v>
      </c>
      <c r="C899" s="334"/>
      <c r="D899" s="334"/>
      <c r="E899" s="334"/>
      <c r="F899" s="334"/>
      <c r="G899" s="334"/>
      <c r="H899" s="334"/>
    </row>
    <row r="900" spans="1:8" ht="18.399999999999999" customHeight="1" thickTop="1">
      <c r="A900" s="334" t="s">
        <v>615</v>
      </c>
      <c r="B900" s="334" t="s">
        <v>773</v>
      </c>
      <c r="C900" s="334"/>
      <c r="D900" s="334"/>
      <c r="E900" s="334"/>
      <c r="F900" s="334"/>
      <c r="G900" s="334"/>
      <c r="H900" s="334"/>
    </row>
    <row r="901" spans="1:8" ht="18.399999999999999" customHeight="1">
      <c r="A901" s="336" t="s">
        <v>616</v>
      </c>
      <c r="B901" s="336"/>
      <c r="C901" s="336" t="s">
        <v>617</v>
      </c>
      <c r="D901" s="336" t="s">
        <v>193</v>
      </c>
      <c r="E901" s="336" t="s">
        <v>194</v>
      </c>
      <c r="F901" s="336" t="s">
        <v>618</v>
      </c>
      <c r="G901" s="336" t="s">
        <v>619</v>
      </c>
      <c r="H901" s="336" t="s">
        <v>199</v>
      </c>
    </row>
    <row r="902" spans="1:8" ht="18.399999999999999" customHeight="1">
      <c r="A902" s="335" t="s">
        <v>197</v>
      </c>
      <c r="B902" s="335" t="s">
        <v>698</v>
      </c>
      <c r="C902" s="335" t="s">
        <v>774</v>
      </c>
      <c r="D902" s="335">
        <v>1.1212</v>
      </c>
      <c r="E902" s="337" t="s">
        <v>620</v>
      </c>
      <c r="F902" s="337">
        <f>중기기초자료!G88</f>
        <v>570000</v>
      </c>
      <c r="G902" s="338">
        <f>TRUNC(F902*D902, 1)</f>
        <v>639084</v>
      </c>
      <c r="H902" s="335" t="s">
        <v>17</v>
      </c>
    </row>
    <row r="903" spans="1:8" ht="18.399999999999999" customHeight="1">
      <c r="B903" s="335" t="s">
        <v>621</v>
      </c>
      <c r="G903" s="337">
        <f>TRUNC(G902, 0)</f>
        <v>639084</v>
      </c>
    </row>
    <row r="904" spans="1:8" ht="18.399999999999999" customHeight="1">
      <c r="A904" s="335" t="s">
        <v>195</v>
      </c>
    </row>
    <row r="905" spans="1:8" ht="18.399999999999999" customHeight="1">
      <c r="B905" s="335" t="s">
        <v>621</v>
      </c>
    </row>
    <row r="906" spans="1:8" ht="18.399999999999999" customHeight="1">
      <c r="A906" s="335" t="s">
        <v>196</v>
      </c>
    </row>
    <row r="907" spans="1:8" ht="18.399999999999999" customHeight="1">
      <c r="B907" s="335" t="s">
        <v>621</v>
      </c>
    </row>
    <row r="908" spans="1:8" ht="18.399999999999999" customHeight="1" thickBot="1">
      <c r="B908" s="335" t="s">
        <v>622</v>
      </c>
      <c r="G908" s="337">
        <f>TRUNC(G903+G905+G907, 0)</f>
        <v>639084</v>
      </c>
    </row>
    <row r="909" spans="1:8" ht="18.399999999999999" customHeight="1" thickTop="1" thickBot="1">
      <c r="A909" s="334"/>
      <c r="B909" s="334"/>
      <c r="C909" s="334"/>
      <c r="D909" s="334"/>
      <c r="E909" s="334"/>
      <c r="F909" s="334"/>
      <c r="G909" s="334"/>
      <c r="H909" s="334"/>
    </row>
    <row r="910" spans="1:8" ht="18.399999999999999" customHeight="1" thickTop="1" thickBot="1">
      <c r="A910" s="334"/>
      <c r="B910" s="334"/>
      <c r="C910" s="334"/>
      <c r="D910" s="334"/>
      <c r="E910" s="334"/>
      <c r="F910" s="334"/>
      <c r="G910" s="334"/>
      <c r="H910" s="334"/>
    </row>
    <row r="911" spans="1:8" ht="18.399999999999999" customHeight="1" thickTop="1" thickBot="1">
      <c r="A911" s="334" t="s">
        <v>614</v>
      </c>
      <c r="B911" s="334" t="s">
        <v>775</v>
      </c>
      <c r="C911" s="334"/>
      <c r="D911" s="334"/>
      <c r="E911" s="334"/>
      <c r="F911" s="334"/>
      <c r="G911" s="334"/>
      <c r="H911" s="334"/>
    </row>
    <row r="912" spans="1:8" ht="18.399999999999999" customHeight="1" thickTop="1">
      <c r="A912" s="334" t="s">
        <v>615</v>
      </c>
      <c r="B912" s="334" t="s">
        <v>776</v>
      </c>
      <c r="C912" s="334"/>
      <c r="D912" s="334"/>
      <c r="E912" s="334"/>
      <c r="F912" s="334"/>
      <c r="G912" s="334"/>
      <c r="H912" s="334"/>
    </row>
    <row r="913" spans="1:8" ht="18.399999999999999" customHeight="1">
      <c r="A913" s="336" t="s">
        <v>616</v>
      </c>
      <c r="B913" s="336"/>
      <c r="C913" s="336" t="s">
        <v>617</v>
      </c>
      <c r="D913" s="336" t="s">
        <v>193</v>
      </c>
      <c r="E913" s="336" t="s">
        <v>194</v>
      </c>
      <c r="F913" s="336" t="s">
        <v>618</v>
      </c>
      <c r="G913" s="336" t="s">
        <v>619</v>
      </c>
      <c r="H913" s="336" t="s">
        <v>199</v>
      </c>
    </row>
    <row r="914" spans="1:8" ht="18.399999999999999" customHeight="1">
      <c r="A914" s="335" t="s">
        <v>197</v>
      </c>
      <c r="B914" s="335" t="s">
        <v>777</v>
      </c>
      <c r="C914" s="335" t="s">
        <v>699</v>
      </c>
      <c r="D914" s="335">
        <v>3.6232000000000002</v>
      </c>
      <c r="E914" s="337" t="s">
        <v>620</v>
      </c>
      <c r="F914" s="337">
        <f>중기기초자료!G89</f>
        <v>3800</v>
      </c>
      <c r="G914" s="338">
        <f>TRUNC(F914*D914, 1)</f>
        <v>13768.1</v>
      </c>
      <c r="H914" s="335" t="s">
        <v>17</v>
      </c>
    </row>
    <row r="915" spans="1:8" ht="18.399999999999999" customHeight="1">
      <c r="B915" s="335" t="s">
        <v>621</v>
      </c>
      <c r="G915" s="337">
        <f>TRUNC(G914, 0)</f>
        <v>13768</v>
      </c>
    </row>
    <row r="916" spans="1:8" ht="18.399999999999999" customHeight="1">
      <c r="A916" s="335" t="s">
        <v>195</v>
      </c>
    </row>
    <row r="917" spans="1:8" ht="18.399999999999999" customHeight="1">
      <c r="B917" s="335" t="s">
        <v>621</v>
      </c>
    </row>
    <row r="918" spans="1:8" ht="18.399999999999999" customHeight="1">
      <c r="A918" s="335" t="s">
        <v>196</v>
      </c>
    </row>
    <row r="919" spans="1:8" ht="18.399999999999999" customHeight="1">
      <c r="B919" s="335" t="s">
        <v>621</v>
      </c>
    </row>
    <row r="920" spans="1:8" ht="18.399999999999999" customHeight="1" thickBot="1">
      <c r="B920" s="335" t="s">
        <v>622</v>
      </c>
      <c r="G920" s="337">
        <f>TRUNC(G915+G917+G919, 0)</f>
        <v>13768</v>
      </c>
    </row>
    <row r="921" spans="1:8" ht="18.399999999999999" customHeight="1" thickTop="1" thickBot="1">
      <c r="A921" s="334"/>
      <c r="B921" s="334"/>
      <c r="C921" s="334"/>
      <c r="D921" s="334"/>
      <c r="E921" s="334"/>
      <c r="F921" s="334"/>
      <c r="G921" s="334"/>
      <c r="H921" s="334"/>
    </row>
    <row r="922" spans="1:8" ht="18.399999999999999" customHeight="1" thickTop="1" thickBot="1">
      <c r="A922" s="334"/>
      <c r="B922" s="334"/>
      <c r="C922" s="334"/>
      <c r="D922" s="334"/>
      <c r="E922" s="334"/>
      <c r="F922" s="334"/>
      <c r="G922" s="334"/>
      <c r="H922" s="334"/>
    </row>
    <row r="923" spans="1:8" ht="18.399999999999999" customHeight="1" thickTop="1" thickBot="1">
      <c r="A923" s="334" t="s">
        <v>614</v>
      </c>
      <c r="B923" s="334" t="s">
        <v>778</v>
      </c>
      <c r="C923" s="334"/>
      <c r="D923" s="334"/>
      <c r="E923" s="334"/>
      <c r="F923" s="334"/>
      <c r="G923" s="334"/>
      <c r="H923" s="334"/>
    </row>
    <row r="924" spans="1:8" ht="18.399999999999999" customHeight="1" thickTop="1">
      <c r="A924" s="334" t="s">
        <v>615</v>
      </c>
      <c r="B924" s="334" t="s">
        <v>779</v>
      </c>
      <c r="C924" s="334"/>
      <c r="D924" s="334"/>
      <c r="E924" s="334"/>
      <c r="F924" s="334"/>
      <c r="G924" s="334"/>
      <c r="H924" s="334"/>
    </row>
    <row r="925" spans="1:8" ht="18.399999999999999" customHeight="1">
      <c r="A925" s="336" t="s">
        <v>616</v>
      </c>
      <c r="B925" s="336"/>
      <c r="C925" s="336" t="s">
        <v>617</v>
      </c>
      <c r="D925" s="336" t="s">
        <v>193</v>
      </c>
      <c r="E925" s="336" t="s">
        <v>194</v>
      </c>
      <c r="F925" s="336" t="s">
        <v>618</v>
      </c>
      <c r="G925" s="336" t="s">
        <v>619</v>
      </c>
      <c r="H925" s="336" t="s">
        <v>199</v>
      </c>
    </row>
    <row r="926" spans="1:8" ht="18.399999999999999" customHeight="1">
      <c r="A926" s="335" t="s">
        <v>197</v>
      </c>
      <c r="B926" s="335" t="s">
        <v>777</v>
      </c>
      <c r="C926" s="335" t="s">
        <v>702</v>
      </c>
      <c r="D926" s="335">
        <v>3.5074999999999998</v>
      </c>
      <c r="E926" s="337" t="s">
        <v>620</v>
      </c>
      <c r="F926" s="337">
        <f>중기기초자료!G90</f>
        <v>4000</v>
      </c>
      <c r="G926" s="338">
        <f>TRUNC(F926*D926, 1)</f>
        <v>14030</v>
      </c>
      <c r="H926" s="335" t="s">
        <v>17</v>
      </c>
    </row>
    <row r="927" spans="1:8" ht="18.399999999999999" customHeight="1">
      <c r="B927" s="335" t="s">
        <v>621</v>
      </c>
      <c r="G927" s="337">
        <f>TRUNC(G926, 0)</f>
        <v>14030</v>
      </c>
    </row>
    <row r="928" spans="1:8" ht="18.399999999999999" customHeight="1">
      <c r="A928" s="335" t="s">
        <v>195</v>
      </c>
    </row>
    <row r="929" spans="1:8" ht="18.399999999999999" customHeight="1">
      <c r="B929" s="335" t="s">
        <v>621</v>
      </c>
    </row>
    <row r="930" spans="1:8" ht="18.399999999999999" customHeight="1">
      <c r="A930" s="335" t="s">
        <v>196</v>
      </c>
    </row>
    <row r="931" spans="1:8" ht="18.399999999999999" customHeight="1">
      <c r="B931" s="335" t="s">
        <v>621</v>
      </c>
    </row>
    <row r="932" spans="1:8" ht="18.399999999999999" customHeight="1" thickBot="1">
      <c r="B932" s="335" t="s">
        <v>622</v>
      </c>
      <c r="G932" s="337">
        <f>TRUNC(G927+G929+G931, 0)</f>
        <v>14030</v>
      </c>
    </row>
    <row r="933" spans="1:8" ht="18.399999999999999" customHeight="1" thickTop="1" thickBot="1">
      <c r="A933" s="334"/>
      <c r="B933" s="334"/>
      <c r="C933" s="334"/>
      <c r="D933" s="334"/>
      <c r="E933" s="334"/>
      <c r="F933" s="334"/>
      <c r="G933" s="334"/>
      <c r="H933" s="334"/>
    </row>
    <row r="934" spans="1:8" ht="18.399999999999999" customHeight="1" thickTop="1" thickBot="1">
      <c r="A934" s="334"/>
      <c r="B934" s="334"/>
      <c r="C934" s="334"/>
      <c r="D934" s="334"/>
      <c r="E934" s="334"/>
      <c r="F934" s="334"/>
      <c r="G934" s="334"/>
      <c r="H934" s="334"/>
    </row>
    <row r="935" spans="1:8" ht="18.399999999999999" customHeight="1" thickTop="1" thickBot="1">
      <c r="A935" s="334" t="s">
        <v>614</v>
      </c>
      <c r="B935" s="334" t="s">
        <v>780</v>
      </c>
      <c r="C935" s="334"/>
      <c r="D935" s="334"/>
      <c r="E935" s="334"/>
      <c r="F935" s="334"/>
      <c r="G935" s="334"/>
      <c r="H935" s="334"/>
    </row>
    <row r="936" spans="1:8" ht="18.399999999999999" customHeight="1" thickTop="1">
      <c r="A936" s="334" t="s">
        <v>615</v>
      </c>
      <c r="B936" s="334" t="s">
        <v>781</v>
      </c>
      <c r="C936" s="334"/>
      <c r="D936" s="334"/>
      <c r="E936" s="334"/>
      <c r="F936" s="334"/>
      <c r="G936" s="334"/>
      <c r="H936" s="334"/>
    </row>
    <row r="937" spans="1:8" ht="18.399999999999999" customHeight="1">
      <c r="A937" s="336" t="s">
        <v>616</v>
      </c>
      <c r="B937" s="336"/>
      <c r="C937" s="336" t="s">
        <v>617</v>
      </c>
      <c r="D937" s="336" t="s">
        <v>193</v>
      </c>
      <c r="E937" s="336" t="s">
        <v>194</v>
      </c>
      <c r="F937" s="336" t="s">
        <v>618</v>
      </c>
      <c r="G937" s="336" t="s">
        <v>619</v>
      </c>
      <c r="H937" s="336" t="s">
        <v>199</v>
      </c>
    </row>
    <row r="938" spans="1:8" ht="18.399999999999999" customHeight="1">
      <c r="A938" s="335" t="s">
        <v>197</v>
      </c>
      <c r="B938" s="335" t="s">
        <v>777</v>
      </c>
      <c r="C938" s="335" t="s">
        <v>705</v>
      </c>
      <c r="D938" s="335">
        <v>3.1819000000000002</v>
      </c>
      <c r="E938" s="337" t="s">
        <v>620</v>
      </c>
      <c r="F938" s="337">
        <f>중기기초자료!G91</f>
        <v>4500</v>
      </c>
      <c r="G938" s="338">
        <f>TRUNC(F938*D938, 1)</f>
        <v>14318.5</v>
      </c>
      <c r="H938" s="335" t="s">
        <v>17</v>
      </c>
    </row>
    <row r="939" spans="1:8" ht="18.399999999999999" customHeight="1">
      <c r="B939" s="335" t="s">
        <v>621</v>
      </c>
      <c r="G939" s="337">
        <f>TRUNC(G938, 0)</f>
        <v>14318</v>
      </c>
    </row>
    <row r="940" spans="1:8" ht="18.399999999999999" customHeight="1">
      <c r="A940" s="335" t="s">
        <v>195</v>
      </c>
    </row>
    <row r="941" spans="1:8" ht="18.399999999999999" customHeight="1">
      <c r="B941" s="335" t="s">
        <v>621</v>
      </c>
    </row>
    <row r="942" spans="1:8" ht="18.399999999999999" customHeight="1">
      <c r="A942" s="335" t="s">
        <v>196</v>
      </c>
    </row>
    <row r="943" spans="1:8" ht="18.399999999999999" customHeight="1">
      <c r="B943" s="335" t="s">
        <v>621</v>
      </c>
    </row>
    <row r="944" spans="1:8" ht="18.399999999999999" customHeight="1" thickBot="1">
      <c r="B944" s="335" t="s">
        <v>622</v>
      </c>
      <c r="G944" s="337">
        <f>TRUNC(G939+G941+G943, 0)</f>
        <v>14318</v>
      </c>
    </row>
    <row r="945" spans="1:8" ht="18.399999999999999" customHeight="1" thickTop="1" thickBot="1">
      <c r="A945" s="334"/>
      <c r="B945" s="334"/>
      <c r="C945" s="334"/>
      <c r="D945" s="334"/>
      <c r="E945" s="334"/>
      <c r="F945" s="334"/>
      <c r="G945" s="334"/>
      <c r="H945" s="334"/>
    </row>
    <row r="946" spans="1:8" ht="18.399999999999999" customHeight="1" thickTop="1" thickBot="1">
      <c r="A946" s="334"/>
      <c r="B946" s="334"/>
      <c r="C946" s="334"/>
      <c r="D946" s="334"/>
      <c r="E946" s="334"/>
      <c r="F946" s="334"/>
      <c r="G946" s="334"/>
      <c r="H946" s="334"/>
    </row>
    <row r="947" spans="1:8" ht="18.399999999999999" customHeight="1" thickTop="1" thickBot="1">
      <c r="A947" s="334" t="s">
        <v>614</v>
      </c>
      <c r="B947" s="334" t="s">
        <v>782</v>
      </c>
      <c r="C947" s="334"/>
      <c r="D947" s="334"/>
      <c r="E947" s="334"/>
      <c r="F947" s="334"/>
      <c r="G947" s="334"/>
      <c r="H947" s="334"/>
    </row>
    <row r="948" spans="1:8" ht="18.399999999999999" customHeight="1" thickTop="1">
      <c r="A948" s="334" t="s">
        <v>615</v>
      </c>
      <c r="B948" s="334" t="s">
        <v>783</v>
      </c>
      <c r="C948" s="334"/>
      <c r="D948" s="334"/>
      <c r="E948" s="334"/>
      <c r="F948" s="334"/>
      <c r="G948" s="334"/>
      <c r="H948" s="334"/>
    </row>
    <row r="949" spans="1:8" ht="18.399999999999999" customHeight="1">
      <c r="A949" s="336" t="s">
        <v>616</v>
      </c>
      <c r="B949" s="336"/>
      <c r="C949" s="336" t="s">
        <v>617</v>
      </c>
      <c r="D949" s="336" t="s">
        <v>193</v>
      </c>
      <c r="E949" s="336" t="s">
        <v>194</v>
      </c>
      <c r="F949" s="336" t="s">
        <v>618</v>
      </c>
      <c r="G949" s="336" t="s">
        <v>619</v>
      </c>
      <c r="H949" s="336" t="s">
        <v>199</v>
      </c>
    </row>
    <row r="950" spans="1:8" ht="18.399999999999999" customHeight="1">
      <c r="A950" s="335" t="s">
        <v>197</v>
      </c>
      <c r="B950" s="335" t="s">
        <v>777</v>
      </c>
      <c r="C950" s="335" t="s">
        <v>708</v>
      </c>
      <c r="D950" s="335">
        <v>2.3327</v>
      </c>
      <c r="E950" s="337" t="s">
        <v>620</v>
      </c>
      <c r="F950" s="337">
        <f>중기기초자료!G92</f>
        <v>5000</v>
      </c>
      <c r="G950" s="338">
        <f>TRUNC(F950*D950, 1)</f>
        <v>11663.5</v>
      </c>
      <c r="H950" s="335" t="s">
        <v>17</v>
      </c>
    </row>
    <row r="951" spans="1:8" ht="18.399999999999999" customHeight="1">
      <c r="B951" s="335" t="s">
        <v>621</v>
      </c>
      <c r="G951" s="337">
        <f>TRUNC(G950, 0)</f>
        <v>11663</v>
      </c>
    </row>
    <row r="952" spans="1:8" ht="18.399999999999999" customHeight="1">
      <c r="A952" s="335" t="s">
        <v>195</v>
      </c>
    </row>
    <row r="953" spans="1:8" ht="18.399999999999999" customHeight="1">
      <c r="B953" s="335" t="s">
        <v>621</v>
      </c>
    </row>
    <row r="954" spans="1:8" ht="18.399999999999999" customHeight="1">
      <c r="A954" s="335" t="s">
        <v>196</v>
      </c>
    </row>
    <row r="955" spans="1:8" ht="18.399999999999999" customHeight="1">
      <c r="B955" s="335" t="s">
        <v>621</v>
      </c>
    </row>
    <row r="956" spans="1:8" ht="18.399999999999999" customHeight="1" thickBot="1">
      <c r="B956" s="335" t="s">
        <v>622</v>
      </c>
      <c r="G956" s="337">
        <f>TRUNC(G951+G953+G955, 0)</f>
        <v>11663</v>
      </c>
    </row>
    <row r="957" spans="1:8" ht="18.399999999999999" customHeight="1" thickTop="1" thickBot="1">
      <c r="A957" s="334"/>
      <c r="B957" s="334"/>
      <c r="C957" s="334"/>
      <c r="D957" s="334"/>
      <c r="E957" s="334"/>
      <c r="F957" s="334"/>
      <c r="G957" s="334"/>
      <c r="H957" s="334"/>
    </row>
    <row r="958" spans="1:8" ht="18.399999999999999" customHeight="1" thickTop="1" thickBot="1">
      <c r="A958" s="334"/>
      <c r="B958" s="334"/>
      <c r="C958" s="334"/>
      <c r="D958" s="334"/>
      <c r="E958" s="334"/>
      <c r="F958" s="334"/>
      <c r="G958" s="334"/>
      <c r="H958" s="334"/>
    </row>
    <row r="959" spans="1:8" ht="18.399999999999999" customHeight="1" thickTop="1" thickBot="1">
      <c r="A959" s="334" t="s">
        <v>614</v>
      </c>
      <c r="B959" s="334" t="s">
        <v>784</v>
      </c>
      <c r="C959" s="334"/>
      <c r="D959" s="334"/>
      <c r="E959" s="334"/>
      <c r="F959" s="334"/>
      <c r="G959" s="334"/>
      <c r="H959" s="334"/>
    </row>
    <row r="960" spans="1:8" ht="18.399999999999999" customHeight="1" thickTop="1">
      <c r="A960" s="334" t="s">
        <v>615</v>
      </c>
      <c r="B960" s="334" t="s">
        <v>785</v>
      </c>
      <c r="C960" s="334"/>
      <c r="D960" s="334"/>
      <c r="E960" s="334"/>
      <c r="F960" s="334"/>
      <c r="G960" s="334"/>
      <c r="H960" s="334"/>
    </row>
    <row r="961" spans="1:8" ht="18.399999999999999" customHeight="1">
      <c r="A961" s="336" t="s">
        <v>616</v>
      </c>
      <c r="B961" s="336"/>
      <c r="C961" s="336" t="s">
        <v>617</v>
      </c>
      <c r="D961" s="336" t="s">
        <v>193</v>
      </c>
      <c r="E961" s="336" t="s">
        <v>194</v>
      </c>
      <c r="F961" s="336" t="s">
        <v>618</v>
      </c>
      <c r="G961" s="336" t="s">
        <v>619</v>
      </c>
      <c r="H961" s="336" t="s">
        <v>199</v>
      </c>
    </row>
    <row r="962" spans="1:8" ht="18.399999999999999" customHeight="1">
      <c r="A962" s="335" t="s">
        <v>197</v>
      </c>
      <c r="B962" s="335" t="s">
        <v>777</v>
      </c>
      <c r="C962" s="335" t="s">
        <v>711</v>
      </c>
      <c r="D962" s="335">
        <v>2.198</v>
      </c>
      <c r="E962" s="337" t="s">
        <v>620</v>
      </c>
      <c r="F962" s="337">
        <f>중기기초자료!G93</f>
        <v>5600</v>
      </c>
      <c r="G962" s="338">
        <f>TRUNC(F962*D962, 1)</f>
        <v>12308.8</v>
      </c>
      <c r="H962" s="335" t="s">
        <v>17</v>
      </c>
    </row>
    <row r="963" spans="1:8" ht="18.399999999999999" customHeight="1">
      <c r="B963" s="335" t="s">
        <v>621</v>
      </c>
      <c r="G963" s="337">
        <f>TRUNC(G962, 0)</f>
        <v>12308</v>
      </c>
    </row>
    <row r="964" spans="1:8" ht="18.399999999999999" customHeight="1">
      <c r="A964" s="335" t="s">
        <v>195</v>
      </c>
    </row>
    <row r="965" spans="1:8" ht="18.399999999999999" customHeight="1">
      <c r="B965" s="335" t="s">
        <v>621</v>
      </c>
    </row>
    <row r="966" spans="1:8" ht="18.399999999999999" customHeight="1">
      <c r="A966" s="335" t="s">
        <v>196</v>
      </c>
    </row>
    <row r="967" spans="1:8" ht="18.399999999999999" customHeight="1">
      <c r="B967" s="335" t="s">
        <v>621</v>
      </c>
    </row>
    <row r="968" spans="1:8" ht="18.399999999999999" customHeight="1" thickBot="1">
      <c r="B968" s="335" t="s">
        <v>622</v>
      </c>
      <c r="G968" s="337">
        <f>TRUNC(G963+G965+G967, 0)</f>
        <v>12308</v>
      </c>
    </row>
    <row r="969" spans="1:8" ht="18.399999999999999" customHeight="1" thickTop="1" thickBot="1">
      <c r="A969" s="334"/>
      <c r="B969" s="334"/>
      <c r="C969" s="334"/>
      <c r="D969" s="334"/>
      <c r="E969" s="334"/>
      <c r="F969" s="334"/>
      <c r="G969" s="334"/>
      <c r="H969" s="334"/>
    </row>
    <row r="970" spans="1:8" ht="18.399999999999999" customHeight="1" thickTop="1" thickBot="1">
      <c r="A970" s="334"/>
      <c r="B970" s="334"/>
      <c r="C970" s="334"/>
      <c r="D970" s="334"/>
      <c r="E970" s="334"/>
      <c r="F970" s="334"/>
      <c r="G970" s="334"/>
      <c r="H970" s="334"/>
    </row>
    <row r="971" spans="1:8" ht="18.399999999999999" customHeight="1" thickTop="1" thickBot="1">
      <c r="A971" s="334" t="s">
        <v>614</v>
      </c>
      <c r="B971" s="334" t="s">
        <v>786</v>
      </c>
      <c r="C971" s="334"/>
      <c r="D971" s="334"/>
      <c r="E971" s="334"/>
      <c r="F971" s="334"/>
      <c r="G971" s="334"/>
      <c r="H971" s="334"/>
    </row>
    <row r="972" spans="1:8" ht="18.399999999999999" customHeight="1" thickTop="1">
      <c r="A972" s="334" t="s">
        <v>615</v>
      </c>
      <c r="B972" s="334" t="s">
        <v>787</v>
      </c>
      <c r="C972" s="334"/>
      <c r="D972" s="334"/>
      <c r="E972" s="334"/>
      <c r="F972" s="334"/>
      <c r="G972" s="334"/>
      <c r="H972" s="334"/>
    </row>
    <row r="973" spans="1:8" ht="18.399999999999999" customHeight="1">
      <c r="A973" s="336" t="s">
        <v>616</v>
      </c>
      <c r="B973" s="336"/>
      <c r="C973" s="336" t="s">
        <v>617</v>
      </c>
      <c r="D973" s="336" t="s">
        <v>193</v>
      </c>
      <c r="E973" s="336" t="s">
        <v>194</v>
      </c>
      <c r="F973" s="336" t="s">
        <v>618</v>
      </c>
      <c r="G973" s="336" t="s">
        <v>619</v>
      </c>
      <c r="H973" s="336" t="s">
        <v>199</v>
      </c>
    </row>
    <row r="974" spans="1:8" ht="18.399999999999999" customHeight="1">
      <c r="A974" s="335" t="s">
        <v>197</v>
      </c>
      <c r="B974" s="335" t="s">
        <v>777</v>
      </c>
      <c r="C974" s="335" t="s">
        <v>714</v>
      </c>
      <c r="D974" s="335">
        <v>2.0851000000000002</v>
      </c>
      <c r="E974" s="337" t="s">
        <v>620</v>
      </c>
      <c r="F974" s="337">
        <f>중기기초자료!G94</f>
        <v>6300</v>
      </c>
      <c r="G974" s="338">
        <f>TRUNC(F974*D974, 1)</f>
        <v>13136.1</v>
      </c>
      <c r="H974" s="335" t="s">
        <v>17</v>
      </c>
    </row>
    <row r="975" spans="1:8" ht="18.399999999999999" customHeight="1">
      <c r="B975" s="335" t="s">
        <v>621</v>
      </c>
      <c r="G975" s="337">
        <f>TRUNC(G974, 0)</f>
        <v>13136</v>
      </c>
    </row>
    <row r="976" spans="1:8" ht="18.399999999999999" customHeight="1">
      <c r="A976" s="335" t="s">
        <v>195</v>
      </c>
    </row>
    <row r="977" spans="1:8" ht="18.399999999999999" customHeight="1">
      <c r="B977" s="335" t="s">
        <v>621</v>
      </c>
    </row>
    <row r="978" spans="1:8" ht="18.399999999999999" customHeight="1">
      <c r="A978" s="335" t="s">
        <v>196</v>
      </c>
    </row>
    <row r="979" spans="1:8" ht="18.399999999999999" customHeight="1">
      <c r="B979" s="335" t="s">
        <v>621</v>
      </c>
    </row>
    <row r="980" spans="1:8" ht="18.399999999999999" customHeight="1" thickBot="1">
      <c r="B980" s="335" t="s">
        <v>622</v>
      </c>
      <c r="G980" s="337">
        <f>TRUNC(G975+G977+G979, 0)</f>
        <v>13136</v>
      </c>
    </row>
    <row r="981" spans="1:8" ht="18.399999999999999" customHeight="1" thickTop="1" thickBot="1">
      <c r="A981" s="334"/>
      <c r="B981" s="334"/>
      <c r="C981" s="334"/>
      <c r="D981" s="334"/>
      <c r="E981" s="334"/>
      <c r="F981" s="334"/>
      <c r="G981" s="334"/>
      <c r="H981" s="334"/>
    </row>
    <row r="982" spans="1:8" ht="18.399999999999999" customHeight="1" thickTop="1" thickBot="1">
      <c r="A982" s="334"/>
      <c r="B982" s="334"/>
      <c r="C982" s="334"/>
      <c r="D982" s="334"/>
      <c r="E982" s="334"/>
      <c r="F982" s="334"/>
      <c r="G982" s="334"/>
      <c r="H982" s="334"/>
    </row>
    <row r="983" spans="1:8" ht="18.399999999999999" customHeight="1" thickTop="1" thickBot="1">
      <c r="A983" s="334" t="s">
        <v>614</v>
      </c>
      <c r="B983" s="334" t="s">
        <v>788</v>
      </c>
      <c r="C983" s="334"/>
      <c r="D983" s="334"/>
      <c r="E983" s="334"/>
      <c r="F983" s="334"/>
      <c r="G983" s="334"/>
      <c r="H983" s="334"/>
    </row>
    <row r="984" spans="1:8" ht="18.399999999999999" customHeight="1" thickTop="1">
      <c r="A984" s="334" t="s">
        <v>615</v>
      </c>
      <c r="B984" s="334" t="s">
        <v>789</v>
      </c>
      <c r="C984" s="334"/>
      <c r="D984" s="334"/>
      <c r="E984" s="334"/>
      <c r="F984" s="334"/>
      <c r="G984" s="334"/>
      <c r="H984" s="334"/>
    </row>
    <row r="985" spans="1:8" ht="18.399999999999999" customHeight="1">
      <c r="A985" s="336" t="s">
        <v>616</v>
      </c>
      <c r="B985" s="336"/>
      <c r="C985" s="336" t="s">
        <v>617</v>
      </c>
      <c r="D985" s="336" t="s">
        <v>193</v>
      </c>
      <c r="E985" s="336" t="s">
        <v>194</v>
      </c>
      <c r="F985" s="336" t="s">
        <v>618</v>
      </c>
      <c r="G985" s="336" t="s">
        <v>619</v>
      </c>
      <c r="H985" s="336" t="s">
        <v>199</v>
      </c>
    </row>
    <row r="986" spans="1:8" ht="18.399999999999999" customHeight="1">
      <c r="A986" s="335" t="s">
        <v>197</v>
      </c>
      <c r="B986" s="335" t="s">
        <v>777</v>
      </c>
      <c r="C986" s="335" t="s">
        <v>717</v>
      </c>
      <c r="D986" s="335">
        <v>1.7576000000000001</v>
      </c>
      <c r="E986" s="337" t="s">
        <v>620</v>
      </c>
      <c r="F986" s="337">
        <f>중기기초자료!G95</f>
        <v>6900</v>
      </c>
      <c r="G986" s="338">
        <f>TRUNC(F986*D986, 1)</f>
        <v>12127.4</v>
      </c>
      <c r="H986" s="335" t="s">
        <v>17</v>
      </c>
    </row>
    <row r="987" spans="1:8" ht="18.399999999999999" customHeight="1">
      <c r="B987" s="335" t="s">
        <v>621</v>
      </c>
      <c r="G987" s="337">
        <f>TRUNC(G986, 0)</f>
        <v>12127</v>
      </c>
    </row>
    <row r="988" spans="1:8" ht="18.399999999999999" customHeight="1">
      <c r="A988" s="335" t="s">
        <v>195</v>
      </c>
    </row>
    <row r="989" spans="1:8" ht="18.399999999999999" customHeight="1">
      <c r="B989" s="335" t="s">
        <v>621</v>
      </c>
    </row>
    <row r="990" spans="1:8" ht="18.399999999999999" customHeight="1">
      <c r="A990" s="335" t="s">
        <v>196</v>
      </c>
    </row>
    <row r="991" spans="1:8" ht="18.399999999999999" customHeight="1">
      <c r="B991" s="335" t="s">
        <v>621</v>
      </c>
    </row>
    <row r="992" spans="1:8" ht="18.399999999999999" customHeight="1" thickBot="1">
      <c r="B992" s="335" t="s">
        <v>622</v>
      </c>
      <c r="G992" s="337">
        <f>TRUNC(G987+G989+G991, 0)</f>
        <v>12127</v>
      </c>
    </row>
    <row r="993" spans="1:8" ht="18.399999999999999" customHeight="1" thickTop="1" thickBot="1">
      <c r="A993" s="334"/>
      <c r="B993" s="334"/>
      <c r="C993" s="334"/>
      <c r="D993" s="334"/>
      <c r="E993" s="334"/>
      <c r="F993" s="334"/>
      <c r="G993" s="334"/>
      <c r="H993" s="334"/>
    </row>
    <row r="994" spans="1:8" ht="18.399999999999999" customHeight="1" thickTop="1" thickBot="1">
      <c r="A994" s="334"/>
      <c r="B994" s="334"/>
      <c r="C994" s="334"/>
      <c r="D994" s="334"/>
      <c r="E994" s="334"/>
      <c r="F994" s="334"/>
      <c r="G994" s="334"/>
      <c r="H994" s="334"/>
    </row>
    <row r="995" spans="1:8" ht="18.399999999999999" customHeight="1" thickTop="1" thickBot="1">
      <c r="A995" s="334" t="s">
        <v>614</v>
      </c>
      <c r="B995" s="334" t="s">
        <v>790</v>
      </c>
      <c r="C995" s="334"/>
      <c r="D995" s="334"/>
      <c r="E995" s="334"/>
      <c r="F995" s="334"/>
      <c r="G995" s="334"/>
      <c r="H995" s="334"/>
    </row>
    <row r="996" spans="1:8" ht="18.399999999999999" customHeight="1" thickTop="1">
      <c r="A996" s="334" t="s">
        <v>615</v>
      </c>
      <c r="B996" s="334" t="s">
        <v>791</v>
      </c>
      <c r="C996" s="334"/>
      <c r="D996" s="334"/>
      <c r="E996" s="334"/>
      <c r="F996" s="334"/>
      <c r="G996" s="334"/>
      <c r="H996" s="334"/>
    </row>
    <row r="997" spans="1:8" ht="18.399999999999999" customHeight="1">
      <c r="A997" s="336" t="s">
        <v>616</v>
      </c>
      <c r="B997" s="336"/>
      <c r="C997" s="336" t="s">
        <v>617</v>
      </c>
      <c r="D997" s="336" t="s">
        <v>193</v>
      </c>
      <c r="E997" s="336" t="s">
        <v>194</v>
      </c>
      <c r="F997" s="336" t="s">
        <v>618</v>
      </c>
      <c r="G997" s="336" t="s">
        <v>619</v>
      </c>
      <c r="H997" s="336" t="s">
        <v>199</v>
      </c>
    </row>
    <row r="998" spans="1:8" ht="18.399999999999999" customHeight="1">
      <c r="A998" s="335" t="s">
        <v>197</v>
      </c>
      <c r="B998" s="335" t="s">
        <v>777</v>
      </c>
      <c r="C998" s="335" t="s">
        <v>720</v>
      </c>
      <c r="D998" s="335">
        <v>0.7177</v>
      </c>
      <c r="E998" s="337" t="s">
        <v>620</v>
      </c>
      <c r="F998" s="337">
        <f>중기기초자료!G96</f>
        <v>8200</v>
      </c>
      <c r="G998" s="338">
        <f>TRUNC(F998*D998, 1)</f>
        <v>5885.1</v>
      </c>
      <c r="H998" s="335" t="s">
        <v>17</v>
      </c>
    </row>
    <row r="999" spans="1:8" ht="18.399999999999999" customHeight="1">
      <c r="B999" s="335" t="s">
        <v>621</v>
      </c>
      <c r="G999" s="337">
        <f>TRUNC(G998, 0)</f>
        <v>5885</v>
      </c>
    </row>
    <row r="1000" spans="1:8" ht="18.399999999999999" customHeight="1">
      <c r="A1000" s="335" t="s">
        <v>195</v>
      </c>
    </row>
    <row r="1001" spans="1:8" ht="18.399999999999999" customHeight="1">
      <c r="B1001" s="335" t="s">
        <v>621</v>
      </c>
    </row>
    <row r="1002" spans="1:8" ht="18.399999999999999" customHeight="1">
      <c r="A1002" s="335" t="s">
        <v>196</v>
      </c>
    </row>
    <row r="1003" spans="1:8" ht="18.399999999999999" customHeight="1">
      <c r="B1003" s="335" t="s">
        <v>621</v>
      </c>
    </row>
    <row r="1004" spans="1:8" ht="18.399999999999999" customHeight="1" thickBot="1">
      <c r="B1004" s="335" t="s">
        <v>622</v>
      </c>
      <c r="G1004" s="337">
        <f>TRUNC(G999+G1001+G1003, 0)</f>
        <v>5885</v>
      </c>
    </row>
    <row r="1005" spans="1:8" ht="18.399999999999999" customHeight="1" thickTop="1" thickBot="1">
      <c r="A1005" s="334"/>
      <c r="B1005" s="334"/>
      <c r="C1005" s="334"/>
      <c r="D1005" s="334"/>
      <c r="E1005" s="334"/>
      <c r="F1005" s="334"/>
      <c r="G1005" s="334"/>
      <c r="H1005" s="334"/>
    </row>
    <row r="1006" spans="1:8" ht="18.399999999999999" customHeight="1" thickTop="1" thickBot="1">
      <c r="A1006" s="334"/>
      <c r="B1006" s="334"/>
      <c r="C1006" s="334"/>
      <c r="D1006" s="334"/>
      <c r="E1006" s="334"/>
      <c r="F1006" s="334"/>
      <c r="G1006" s="334"/>
      <c r="H1006" s="334"/>
    </row>
    <row r="1007" spans="1:8" ht="18.399999999999999" customHeight="1" thickTop="1" thickBot="1">
      <c r="A1007" s="334" t="s">
        <v>614</v>
      </c>
      <c r="B1007" s="334" t="s">
        <v>792</v>
      </c>
      <c r="C1007" s="334"/>
      <c r="D1007" s="334"/>
      <c r="E1007" s="334"/>
      <c r="F1007" s="334"/>
      <c r="G1007" s="334"/>
      <c r="H1007" s="334"/>
    </row>
    <row r="1008" spans="1:8" ht="18.399999999999999" customHeight="1" thickTop="1">
      <c r="A1008" s="334" t="s">
        <v>615</v>
      </c>
      <c r="B1008" s="334" t="s">
        <v>791</v>
      </c>
      <c r="C1008" s="334"/>
      <c r="D1008" s="334"/>
      <c r="E1008" s="334"/>
      <c r="F1008" s="334"/>
      <c r="G1008" s="334"/>
      <c r="H1008" s="334"/>
    </row>
    <row r="1009" spans="1:8" ht="18.399999999999999" customHeight="1">
      <c r="A1009" s="336" t="s">
        <v>616</v>
      </c>
      <c r="B1009" s="336"/>
      <c r="C1009" s="336" t="s">
        <v>617</v>
      </c>
      <c r="D1009" s="336" t="s">
        <v>193</v>
      </c>
      <c r="E1009" s="336" t="s">
        <v>194</v>
      </c>
      <c r="F1009" s="336" t="s">
        <v>618</v>
      </c>
      <c r="G1009" s="336" t="s">
        <v>619</v>
      </c>
      <c r="H1009" s="336" t="s">
        <v>199</v>
      </c>
    </row>
    <row r="1010" spans="1:8" ht="18.399999999999999" customHeight="1">
      <c r="A1010" s="335" t="s">
        <v>197</v>
      </c>
      <c r="B1010" s="335" t="s">
        <v>777</v>
      </c>
      <c r="C1010" s="335" t="s">
        <v>720</v>
      </c>
      <c r="D1010" s="335">
        <v>0.70550000000000002</v>
      </c>
      <c r="E1010" s="337" t="s">
        <v>620</v>
      </c>
      <c r="F1010" s="337">
        <f>중기기초자료!G96</f>
        <v>8200</v>
      </c>
      <c r="G1010" s="338">
        <f>TRUNC(F1010*D1010, 1)</f>
        <v>5785.1</v>
      </c>
      <c r="H1010" s="335" t="s">
        <v>17</v>
      </c>
    </row>
    <row r="1011" spans="1:8" ht="18.399999999999999" customHeight="1">
      <c r="B1011" s="335" t="s">
        <v>621</v>
      </c>
      <c r="G1011" s="337">
        <f>TRUNC(G1010, 0)</f>
        <v>5785</v>
      </c>
    </row>
    <row r="1012" spans="1:8" ht="18.399999999999999" customHeight="1">
      <c r="A1012" s="335" t="s">
        <v>195</v>
      </c>
    </row>
    <row r="1013" spans="1:8" ht="18.399999999999999" customHeight="1">
      <c r="B1013" s="335" t="s">
        <v>621</v>
      </c>
    </row>
    <row r="1014" spans="1:8" ht="18.399999999999999" customHeight="1">
      <c r="A1014" s="335" t="s">
        <v>196</v>
      </c>
    </row>
    <row r="1015" spans="1:8" ht="18.399999999999999" customHeight="1">
      <c r="B1015" s="335" t="s">
        <v>621</v>
      </c>
    </row>
    <row r="1016" spans="1:8" ht="18.399999999999999" customHeight="1" thickBot="1">
      <c r="B1016" s="335" t="s">
        <v>622</v>
      </c>
      <c r="G1016" s="337">
        <f>TRUNC(G1011+G1013+G1015, 0)</f>
        <v>5785</v>
      </c>
    </row>
    <row r="1017" spans="1:8" ht="18.399999999999999" customHeight="1" thickTop="1" thickBot="1">
      <c r="A1017" s="334"/>
      <c r="B1017" s="334"/>
      <c r="C1017" s="334"/>
      <c r="D1017" s="334"/>
      <c r="E1017" s="334"/>
      <c r="F1017" s="334"/>
      <c r="G1017" s="334"/>
      <c r="H1017" s="334"/>
    </row>
    <row r="1018" spans="1:8" ht="18.399999999999999" customHeight="1" thickTop="1" thickBot="1">
      <c r="A1018" s="334"/>
      <c r="B1018" s="334"/>
      <c r="C1018" s="334"/>
      <c r="D1018" s="334"/>
      <c r="E1018" s="334"/>
      <c r="F1018" s="334"/>
      <c r="G1018" s="334"/>
      <c r="H1018" s="334"/>
    </row>
    <row r="1019" spans="1:8" ht="18.399999999999999" customHeight="1" thickTop="1" thickBot="1">
      <c r="A1019" s="334" t="s">
        <v>614</v>
      </c>
      <c r="B1019" s="334" t="s">
        <v>793</v>
      </c>
      <c r="C1019" s="334"/>
      <c r="D1019" s="334"/>
      <c r="E1019" s="334"/>
      <c r="F1019" s="334"/>
      <c r="G1019" s="334"/>
      <c r="H1019" s="334"/>
    </row>
    <row r="1020" spans="1:8" ht="18.399999999999999" customHeight="1" thickTop="1">
      <c r="A1020" s="334" t="s">
        <v>615</v>
      </c>
      <c r="B1020" s="334" t="s">
        <v>791</v>
      </c>
      <c r="C1020" s="334"/>
      <c r="D1020" s="334"/>
      <c r="E1020" s="334"/>
      <c r="F1020" s="334"/>
      <c r="G1020" s="334"/>
      <c r="H1020" s="334"/>
    </row>
    <row r="1021" spans="1:8" ht="18.399999999999999" customHeight="1">
      <c r="A1021" s="336" t="s">
        <v>616</v>
      </c>
      <c r="B1021" s="336"/>
      <c r="C1021" s="336" t="s">
        <v>617</v>
      </c>
      <c r="D1021" s="336" t="s">
        <v>193</v>
      </c>
      <c r="E1021" s="336" t="s">
        <v>194</v>
      </c>
      <c r="F1021" s="336" t="s">
        <v>618</v>
      </c>
      <c r="G1021" s="336" t="s">
        <v>619</v>
      </c>
      <c r="H1021" s="336" t="s">
        <v>199</v>
      </c>
    </row>
    <row r="1022" spans="1:8" ht="18.399999999999999" customHeight="1">
      <c r="A1022" s="335" t="s">
        <v>197</v>
      </c>
      <c r="B1022" s="335" t="s">
        <v>777</v>
      </c>
      <c r="C1022" s="335" t="s">
        <v>720</v>
      </c>
      <c r="D1022" s="335">
        <v>0.69420000000000004</v>
      </c>
      <c r="E1022" s="337" t="s">
        <v>620</v>
      </c>
      <c r="F1022" s="337">
        <f>중기기초자료!G96</f>
        <v>8200</v>
      </c>
      <c r="G1022" s="338">
        <f>TRUNC(F1022*D1022, 1)</f>
        <v>5692.4</v>
      </c>
      <c r="H1022" s="335" t="s">
        <v>17</v>
      </c>
    </row>
    <row r="1023" spans="1:8" ht="18.399999999999999" customHeight="1">
      <c r="B1023" s="335" t="s">
        <v>621</v>
      </c>
      <c r="G1023" s="337">
        <f>TRUNC(G1022, 0)</f>
        <v>5692</v>
      </c>
    </row>
    <row r="1024" spans="1:8" ht="18.399999999999999" customHeight="1">
      <c r="A1024" s="335" t="s">
        <v>195</v>
      </c>
    </row>
    <row r="1025" spans="1:8" ht="18.399999999999999" customHeight="1">
      <c r="B1025" s="335" t="s">
        <v>621</v>
      </c>
    </row>
    <row r="1026" spans="1:8" ht="18.399999999999999" customHeight="1">
      <c r="A1026" s="335" t="s">
        <v>196</v>
      </c>
    </row>
    <row r="1027" spans="1:8" ht="18.399999999999999" customHeight="1">
      <c r="B1027" s="335" t="s">
        <v>621</v>
      </c>
    </row>
    <row r="1028" spans="1:8" ht="18.399999999999999" customHeight="1" thickBot="1">
      <c r="B1028" s="335" t="s">
        <v>622</v>
      </c>
      <c r="G1028" s="337">
        <f>TRUNC(G1023+G1025+G1027, 0)</f>
        <v>5692</v>
      </c>
    </row>
    <row r="1029" spans="1:8" ht="18.399999999999999" customHeight="1" thickTop="1" thickBot="1">
      <c r="A1029" s="334"/>
      <c r="B1029" s="334"/>
      <c r="C1029" s="334"/>
      <c r="D1029" s="334"/>
      <c r="E1029" s="334"/>
      <c r="F1029" s="334"/>
      <c r="G1029" s="334"/>
      <c r="H1029" s="334"/>
    </row>
    <row r="1030" spans="1:8" ht="18.399999999999999" customHeight="1" thickTop="1" thickBot="1">
      <c r="A1030" s="334"/>
      <c r="B1030" s="334"/>
      <c r="C1030" s="334"/>
      <c r="D1030" s="334"/>
      <c r="E1030" s="334"/>
      <c r="F1030" s="334"/>
      <c r="G1030" s="334"/>
      <c r="H1030" s="334"/>
    </row>
    <row r="1031" spans="1:8" ht="18.399999999999999" customHeight="1" thickTop="1" thickBot="1">
      <c r="A1031" s="334" t="s">
        <v>614</v>
      </c>
      <c r="B1031" s="334" t="s">
        <v>794</v>
      </c>
      <c r="C1031" s="334"/>
      <c r="D1031" s="334"/>
      <c r="E1031" s="334"/>
      <c r="F1031" s="334"/>
      <c r="G1031" s="334"/>
      <c r="H1031" s="334"/>
    </row>
    <row r="1032" spans="1:8" ht="18.399999999999999" customHeight="1" thickTop="1">
      <c r="A1032" s="334" t="s">
        <v>615</v>
      </c>
      <c r="B1032" s="334" t="s">
        <v>791</v>
      </c>
      <c r="C1032" s="334"/>
      <c r="D1032" s="334"/>
      <c r="E1032" s="334"/>
      <c r="F1032" s="334"/>
      <c r="G1032" s="334"/>
      <c r="H1032" s="334"/>
    </row>
    <row r="1033" spans="1:8" ht="18.399999999999999" customHeight="1">
      <c r="A1033" s="336" t="s">
        <v>616</v>
      </c>
      <c r="B1033" s="336"/>
      <c r="C1033" s="336" t="s">
        <v>617</v>
      </c>
      <c r="D1033" s="336" t="s">
        <v>193</v>
      </c>
      <c r="E1033" s="336" t="s">
        <v>194</v>
      </c>
      <c r="F1033" s="336" t="s">
        <v>618</v>
      </c>
      <c r="G1033" s="336" t="s">
        <v>619</v>
      </c>
      <c r="H1033" s="336" t="s">
        <v>199</v>
      </c>
    </row>
    <row r="1034" spans="1:8" ht="18.399999999999999" customHeight="1">
      <c r="A1034" s="335" t="s">
        <v>197</v>
      </c>
      <c r="B1034" s="335" t="s">
        <v>777</v>
      </c>
      <c r="C1034" s="335" t="s">
        <v>720</v>
      </c>
      <c r="D1034" s="335">
        <v>0.67190000000000005</v>
      </c>
      <c r="E1034" s="337" t="s">
        <v>620</v>
      </c>
      <c r="F1034" s="337">
        <f>중기기초자료!G96</f>
        <v>8200</v>
      </c>
      <c r="G1034" s="338">
        <f>TRUNC(F1034*D1034, 1)</f>
        <v>5509.5</v>
      </c>
      <c r="H1034" s="335" t="s">
        <v>17</v>
      </c>
    </row>
    <row r="1035" spans="1:8" ht="18.399999999999999" customHeight="1">
      <c r="B1035" s="335" t="s">
        <v>621</v>
      </c>
      <c r="G1035" s="337">
        <f>TRUNC(G1034, 0)</f>
        <v>5509</v>
      </c>
    </row>
    <row r="1036" spans="1:8" ht="18.399999999999999" customHeight="1">
      <c r="A1036" s="335" t="s">
        <v>195</v>
      </c>
    </row>
    <row r="1037" spans="1:8" ht="18.399999999999999" customHeight="1">
      <c r="B1037" s="335" t="s">
        <v>621</v>
      </c>
    </row>
    <row r="1038" spans="1:8" ht="18.399999999999999" customHeight="1">
      <c r="A1038" s="335" t="s">
        <v>196</v>
      </c>
    </row>
    <row r="1039" spans="1:8" ht="18.399999999999999" customHeight="1">
      <c r="B1039" s="335" t="s">
        <v>621</v>
      </c>
    </row>
    <row r="1040" spans="1:8" ht="18.399999999999999" customHeight="1" thickBot="1">
      <c r="B1040" s="335" t="s">
        <v>622</v>
      </c>
      <c r="G1040" s="337">
        <f>TRUNC(G1035+G1037+G1039, 0)</f>
        <v>5509</v>
      </c>
    </row>
    <row r="1041" spans="1:8" ht="18.399999999999999" customHeight="1" thickTop="1" thickBot="1">
      <c r="A1041" s="334"/>
      <c r="B1041" s="334"/>
      <c r="C1041" s="334"/>
      <c r="D1041" s="334"/>
      <c r="E1041" s="334"/>
      <c r="F1041" s="334"/>
      <c r="G1041" s="334"/>
      <c r="H1041" s="334"/>
    </row>
    <row r="1042" spans="1:8" ht="18.399999999999999" customHeight="1" thickTop="1" thickBot="1">
      <c r="A1042" s="334"/>
      <c r="B1042" s="334"/>
      <c r="C1042" s="334"/>
      <c r="D1042" s="334"/>
      <c r="E1042" s="334"/>
      <c r="F1042" s="334"/>
      <c r="G1042" s="334"/>
      <c r="H1042" s="334"/>
    </row>
    <row r="1043" spans="1:8" ht="18.399999999999999" customHeight="1" thickTop="1" thickBot="1">
      <c r="A1043" s="334" t="s">
        <v>614</v>
      </c>
      <c r="B1043" s="334" t="s">
        <v>795</v>
      </c>
      <c r="C1043" s="334"/>
      <c r="D1043" s="334"/>
      <c r="E1043" s="334"/>
      <c r="F1043" s="334"/>
      <c r="G1043" s="334"/>
      <c r="H1043" s="334"/>
    </row>
    <row r="1044" spans="1:8" ht="18.399999999999999" customHeight="1" thickTop="1">
      <c r="A1044" s="334" t="s">
        <v>615</v>
      </c>
      <c r="B1044" s="334" t="s">
        <v>796</v>
      </c>
      <c r="C1044" s="334"/>
      <c r="D1044" s="334"/>
      <c r="E1044" s="334"/>
      <c r="F1044" s="334"/>
      <c r="G1044" s="334"/>
      <c r="H1044" s="334"/>
    </row>
    <row r="1045" spans="1:8" ht="18.399999999999999" customHeight="1">
      <c r="A1045" s="336" t="s">
        <v>616</v>
      </c>
      <c r="B1045" s="336"/>
      <c r="C1045" s="336" t="s">
        <v>617</v>
      </c>
      <c r="D1045" s="336" t="s">
        <v>193</v>
      </c>
      <c r="E1045" s="336" t="s">
        <v>194</v>
      </c>
      <c r="F1045" s="336" t="s">
        <v>618</v>
      </c>
      <c r="G1045" s="336" t="s">
        <v>619</v>
      </c>
      <c r="H1045" s="336" t="s">
        <v>199</v>
      </c>
    </row>
    <row r="1046" spans="1:8" ht="18.399999999999999" customHeight="1">
      <c r="A1046" s="335" t="s">
        <v>197</v>
      </c>
      <c r="B1046" s="335" t="s">
        <v>777</v>
      </c>
      <c r="C1046" s="335" t="s">
        <v>729</v>
      </c>
      <c r="D1046" s="335">
        <v>0.50929999999999997</v>
      </c>
      <c r="E1046" s="337" t="s">
        <v>620</v>
      </c>
      <c r="F1046" s="337">
        <f>중기기초자료!G97</f>
        <v>12000</v>
      </c>
      <c r="G1046" s="338">
        <f>TRUNC(F1046*D1046, 1)</f>
        <v>6111.6</v>
      </c>
      <c r="H1046" s="335" t="s">
        <v>17</v>
      </c>
    </row>
    <row r="1047" spans="1:8" ht="18.399999999999999" customHeight="1">
      <c r="B1047" s="335" t="s">
        <v>621</v>
      </c>
      <c r="G1047" s="337">
        <f>TRUNC(G1046, 0)</f>
        <v>6111</v>
      </c>
    </row>
    <row r="1048" spans="1:8" ht="18.399999999999999" customHeight="1">
      <c r="A1048" s="335" t="s">
        <v>195</v>
      </c>
    </row>
    <row r="1049" spans="1:8" ht="18.399999999999999" customHeight="1">
      <c r="B1049" s="335" t="s">
        <v>621</v>
      </c>
    </row>
    <row r="1050" spans="1:8" ht="18.399999999999999" customHeight="1">
      <c r="A1050" s="335" t="s">
        <v>196</v>
      </c>
    </row>
    <row r="1051" spans="1:8" ht="18.399999999999999" customHeight="1">
      <c r="B1051" s="335" t="s">
        <v>621</v>
      </c>
    </row>
    <row r="1052" spans="1:8" ht="18.399999999999999" customHeight="1" thickBot="1">
      <c r="B1052" s="335" t="s">
        <v>622</v>
      </c>
      <c r="G1052" s="337">
        <f>TRUNC(G1047+G1049+G1051, 0)</f>
        <v>6111</v>
      </c>
    </row>
    <row r="1053" spans="1:8" ht="18.399999999999999" customHeight="1" thickTop="1" thickBot="1">
      <c r="A1053" s="334"/>
      <c r="B1053" s="334"/>
      <c r="C1053" s="334"/>
      <c r="D1053" s="334"/>
      <c r="E1053" s="334"/>
      <c r="F1053" s="334"/>
      <c r="G1053" s="334"/>
      <c r="H1053" s="334"/>
    </row>
    <row r="1054" spans="1:8" ht="18.399999999999999" customHeight="1" thickTop="1" thickBot="1">
      <c r="A1054" s="334"/>
      <c r="B1054" s="334"/>
      <c r="C1054" s="334"/>
      <c r="D1054" s="334"/>
      <c r="E1054" s="334"/>
      <c r="F1054" s="334"/>
      <c r="G1054" s="334"/>
      <c r="H1054" s="334"/>
    </row>
    <row r="1055" spans="1:8" ht="18.399999999999999" customHeight="1" thickTop="1" thickBot="1">
      <c r="A1055" s="334" t="s">
        <v>614</v>
      </c>
      <c r="B1055" s="334" t="s">
        <v>797</v>
      </c>
      <c r="C1055" s="334"/>
      <c r="D1055" s="334"/>
      <c r="E1055" s="334"/>
      <c r="F1055" s="334"/>
      <c r="G1055" s="334"/>
      <c r="H1055" s="334"/>
    </row>
    <row r="1056" spans="1:8" ht="18.399999999999999" customHeight="1" thickTop="1">
      <c r="A1056" s="334" t="s">
        <v>615</v>
      </c>
      <c r="B1056" s="334" t="s">
        <v>796</v>
      </c>
      <c r="C1056" s="334"/>
      <c r="D1056" s="334"/>
      <c r="E1056" s="334"/>
      <c r="F1056" s="334"/>
      <c r="G1056" s="334"/>
      <c r="H1056" s="334"/>
    </row>
    <row r="1057" spans="1:8" ht="18.399999999999999" customHeight="1">
      <c r="A1057" s="336" t="s">
        <v>616</v>
      </c>
      <c r="B1057" s="336"/>
      <c r="C1057" s="336" t="s">
        <v>617</v>
      </c>
      <c r="D1057" s="336" t="s">
        <v>193</v>
      </c>
      <c r="E1057" s="336" t="s">
        <v>194</v>
      </c>
      <c r="F1057" s="336" t="s">
        <v>618</v>
      </c>
      <c r="G1057" s="336" t="s">
        <v>619</v>
      </c>
      <c r="H1057" s="336" t="s">
        <v>199</v>
      </c>
    </row>
    <row r="1058" spans="1:8" ht="18.399999999999999" customHeight="1">
      <c r="A1058" s="335" t="s">
        <v>197</v>
      </c>
      <c r="B1058" s="335" t="s">
        <v>777</v>
      </c>
      <c r="C1058" s="335" t="s">
        <v>729</v>
      </c>
      <c r="D1058" s="335">
        <v>0.49209999999999998</v>
      </c>
      <c r="E1058" s="337" t="s">
        <v>620</v>
      </c>
      <c r="F1058" s="337">
        <f>중기기초자료!G97</f>
        <v>12000</v>
      </c>
      <c r="G1058" s="338">
        <f>TRUNC(F1058*D1058, 1)</f>
        <v>5905.2</v>
      </c>
      <c r="H1058" s="335" t="s">
        <v>17</v>
      </c>
    </row>
    <row r="1059" spans="1:8" ht="18.399999999999999" customHeight="1">
      <c r="B1059" s="335" t="s">
        <v>621</v>
      </c>
      <c r="G1059" s="337">
        <f>TRUNC(G1058, 0)</f>
        <v>5905</v>
      </c>
    </row>
    <row r="1060" spans="1:8" ht="18.399999999999999" customHeight="1">
      <c r="A1060" s="335" t="s">
        <v>195</v>
      </c>
    </row>
    <row r="1061" spans="1:8" ht="18.399999999999999" customHeight="1">
      <c r="B1061" s="335" t="s">
        <v>621</v>
      </c>
    </row>
    <row r="1062" spans="1:8" ht="18.399999999999999" customHeight="1">
      <c r="A1062" s="335" t="s">
        <v>196</v>
      </c>
    </row>
    <row r="1063" spans="1:8" ht="18.399999999999999" customHeight="1">
      <c r="B1063" s="335" t="s">
        <v>621</v>
      </c>
    </row>
    <row r="1064" spans="1:8" ht="18.399999999999999" customHeight="1" thickBot="1">
      <c r="B1064" s="335" t="s">
        <v>622</v>
      </c>
      <c r="G1064" s="337">
        <f>TRUNC(G1059+G1061+G1063, 0)</f>
        <v>5905</v>
      </c>
    </row>
    <row r="1065" spans="1:8" ht="18.399999999999999" customHeight="1" thickTop="1" thickBot="1">
      <c r="A1065" s="334"/>
      <c r="B1065" s="334"/>
      <c r="C1065" s="334"/>
      <c r="D1065" s="334"/>
      <c r="E1065" s="334"/>
      <c r="F1065" s="334"/>
      <c r="G1065" s="334"/>
      <c r="H1065" s="334"/>
    </row>
    <row r="1066" spans="1:8" ht="18.399999999999999" customHeight="1" thickTop="1" thickBot="1">
      <c r="A1066" s="334"/>
      <c r="B1066" s="334"/>
      <c r="C1066" s="334"/>
      <c r="D1066" s="334"/>
      <c r="E1066" s="334"/>
      <c r="F1066" s="334"/>
      <c r="G1066" s="334"/>
      <c r="H1066" s="334"/>
    </row>
    <row r="1067" spans="1:8" ht="18.399999999999999" customHeight="1" thickTop="1" thickBot="1">
      <c r="A1067" s="334" t="s">
        <v>614</v>
      </c>
      <c r="B1067" s="334" t="s">
        <v>798</v>
      </c>
      <c r="C1067" s="334"/>
      <c r="D1067" s="334"/>
      <c r="E1067" s="334"/>
      <c r="F1067" s="334"/>
      <c r="G1067" s="334"/>
      <c r="H1067" s="334"/>
    </row>
    <row r="1068" spans="1:8" ht="18.399999999999999" customHeight="1" thickTop="1">
      <c r="A1068" s="334" t="s">
        <v>615</v>
      </c>
      <c r="B1068" s="334" t="s">
        <v>796</v>
      </c>
      <c r="C1068" s="334"/>
      <c r="D1068" s="334"/>
      <c r="E1068" s="334"/>
      <c r="F1068" s="334"/>
      <c r="G1068" s="334"/>
      <c r="H1068" s="334"/>
    </row>
    <row r="1069" spans="1:8" ht="18.399999999999999" customHeight="1">
      <c r="A1069" s="336" t="s">
        <v>616</v>
      </c>
      <c r="B1069" s="336"/>
      <c r="C1069" s="336" t="s">
        <v>617</v>
      </c>
      <c r="D1069" s="336" t="s">
        <v>193</v>
      </c>
      <c r="E1069" s="336" t="s">
        <v>194</v>
      </c>
      <c r="F1069" s="336" t="s">
        <v>618</v>
      </c>
      <c r="G1069" s="336" t="s">
        <v>619</v>
      </c>
      <c r="H1069" s="336" t="s">
        <v>199</v>
      </c>
    </row>
    <row r="1070" spans="1:8" ht="18.399999999999999" customHeight="1">
      <c r="A1070" s="335" t="s">
        <v>197</v>
      </c>
      <c r="B1070" s="335" t="s">
        <v>777</v>
      </c>
      <c r="C1070" s="335" t="s">
        <v>729</v>
      </c>
      <c r="D1070" s="335">
        <v>0.47460000000000002</v>
      </c>
      <c r="E1070" s="337" t="s">
        <v>620</v>
      </c>
      <c r="F1070" s="337">
        <f>중기기초자료!G97</f>
        <v>12000</v>
      </c>
      <c r="G1070" s="338">
        <f>TRUNC(F1070*D1070, 1)</f>
        <v>5695.2</v>
      </c>
      <c r="H1070" s="335" t="s">
        <v>17</v>
      </c>
    </row>
    <row r="1071" spans="1:8" ht="18.399999999999999" customHeight="1">
      <c r="B1071" s="335" t="s">
        <v>621</v>
      </c>
      <c r="G1071" s="337">
        <f>TRUNC(G1070, 0)</f>
        <v>5695</v>
      </c>
    </row>
    <row r="1072" spans="1:8" ht="18.399999999999999" customHeight="1">
      <c r="A1072" s="335" t="s">
        <v>195</v>
      </c>
    </row>
    <row r="1073" spans="1:8" ht="18.399999999999999" customHeight="1">
      <c r="B1073" s="335" t="s">
        <v>621</v>
      </c>
    </row>
    <row r="1074" spans="1:8" ht="18.399999999999999" customHeight="1">
      <c r="A1074" s="335" t="s">
        <v>196</v>
      </c>
    </row>
    <row r="1075" spans="1:8" ht="18.399999999999999" customHeight="1">
      <c r="B1075" s="335" t="s">
        <v>621</v>
      </c>
    </row>
    <row r="1076" spans="1:8" ht="18.399999999999999" customHeight="1" thickBot="1">
      <c r="B1076" s="335" t="s">
        <v>622</v>
      </c>
      <c r="G1076" s="337">
        <f>TRUNC(G1071+G1073+G1075, 0)</f>
        <v>5695</v>
      </c>
    </row>
    <row r="1077" spans="1:8" ht="18.399999999999999" customHeight="1" thickTop="1" thickBot="1">
      <c r="A1077" s="334"/>
      <c r="B1077" s="334"/>
      <c r="C1077" s="334"/>
      <c r="D1077" s="334"/>
      <c r="E1077" s="334"/>
      <c r="F1077" s="334"/>
      <c r="G1077" s="334"/>
      <c r="H1077" s="334"/>
    </row>
    <row r="1078" spans="1:8" ht="18.399999999999999" customHeight="1" thickTop="1" thickBot="1">
      <c r="A1078" s="334"/>
      <c r="B1078" s="334"/>
      <c r="C1078" s="334"/>
      <c r="D1078" s="334"/>
      <c r="E1078" s="334"/>
      <c r="F1078" s="334"/>
      <c r="G1078" s="334"/>
      <c r="H1078" s="334"/>
    </row>
    <row r="1079" spans="1:8" ht="18.399999999999999" customHeight="1" thickTop="1" thickBot="1">
      <c r="A1079" s="334" t="s">
        <v>614</v>
      </c>
      <c r="B1079" s="334" t="s">
        <v>799</v>
      </c>
      <c r="C1079" s="334"/>
      <c r="D1079" s="334"/>
      <c r="E1079" s="334"/>
      <c r="F1079" s="334"/>
      <c r="G1079" s="334"/>
      <c r="H1079" s="334"/>
    </row>
    <row r="1080" spans="1:8" ht="18.399999999999999" customHeight="1" thickTop="1">
      <c r="A1080" s="334" t="s">
        <v>615</v>
      </c>
      <c r="B1080" s="334" t="s">
        <v>800</v>
      </c>
      <c r="C1080" s="334"/>
      <c r="D1080" s="334"/>
      <c r="E1080" s="334"/>
      <c r="F1080" s="334"/>
      <c r="G1080" s="334"/>
      <c r="H1080" s="334"/>
    </row>
    <row r="1081" spans="1:8" ht="18.399999999999999" customHeight="1">
      <c r="A1081" s="336" t="s">
        <v>616</v>
      </c>
      <c r="B1081" s="336"/>
      <c r="C1081" s="336" t="s">
        <v>617</v>
      </c>
      <c r="D1081" s="336" t="s">
        <v>193</v>
      </c>
      <c r="E1081" s="336" t="s">
        <v>194</v>
      </c>
      <c r="F1081" s="336" t="s">
        <v>618</v>
      </c>
      <c r="G1081" s="336" t="s">
        <v>619</v>
      </c>
      <c r="H1081" s="336" t="s">
        <v>199</v>
      </c>
    </row>
    <row r="1082" spans="1:8" ht="18.399999999999999" customHeight="1">
      <c r="A1082" s="335" t="s">
        <v>197</v>
      </c>
      <c r="B1082" s="335" t="s">
        <v>777</v>
      </c>
      <c r="C1082" s="335" t="s">
        <v>738</v>
      </c>
      <c r="D1082" s="335">
        <v>0.30509999999999998</v>
      </c>
      <c r="E1082" s="337" t="s">
        <v>620</v>
      </c>
      <c r="F1082" s="337">
        <f>중기기초자료!G98</f>
        <v>16000</v>
      </c>
      <c r="G1082" s="338">
        <f>TRUNC(F1082*D1082, 1)</f>
        <v>4881.6000000000004</v>
      </c>
      <c r="H1082" s="335" t="s">
        <v>17</v>
      </c>
    </row>
    <row r="1083" spans="1:8" ht="18.399999999999999" customHeight="1">
      <c r="B1083" s="335" t="s">
        <v>621</v>
      </c>
      <c r="G1083" s="337">
        <f>TRUNC(G1082, 0)</f>
        <v>4881</v>
      </c>
    </row>
    <row r="1084" spans="1:8" ht="18.399999999999999" customHeight="1">
      <c r="A1084" s="335" t="s">
        <v>195</v>
      </c>
    </row>
    <row r="1085" spans="1:8" ht="18.399999999999999" customHeight="1">
      <c r="B1085" s="335" t="s">
        <v>621</v>
      </c>
    </row>
    <row r="1086" spans="1:8" ht="18.399999999999999" customHeight="1">
      <c r="A1086" s="335" t="s">
        <v>196</v>
      </c>
    </row>
    <row r="1087" spans="1:8" ht="18.399999999999999" customHeight="1">
      <c r="B1087" s="335" t="s">
        <v>621</v>
      </c>
    </row>
    <row r="1088" spans="1:8" ht="18.399999999999999" customHeight="1" thickBot="1">
      <c r="B1088" s="335" t="s">
        <v>622</v>
      </c>
      <c r="G1088" s="337">
        <f>TRUNC(G1083+G1085+G1087, 0)</f>
        <v>4881</v>
      </c>
    </row>
    <row r="1089" spans="1:8" ht="18.399999999999999" customHeight="1" thickTop="1" thickBot="1">
      <c r="A1089" s="334"/>
      <c r="B1089" s="334"/>
      <c r="C1089" s="334"/>
      <c r="D1089" s="334"/>
      <c r="E1089" s="334"/>
      <c r="F1089" s="334"/>
      <c r="G1089" s="334"/>
      <c r="H1089" s="334"/>
    </row>
    <row r="1090" spans="1:8" ht="18.399999999999999" customHeight="1" thickTop="1" thickBot="1">
      <c r="A1090" s="334"/>
      <c r="B1090" s="334"/>
      <c r="C1090" s="334"/>
      <c r="D1090" s="334"/>
      <c r="E1090" s="334"/>
      <c r="F1090" s="334"/>
      <c r="G1090" s="334"/>
      <c r="H1090" s="334"/>
    </row>
    <row r="1091" spans="1:8" ht="18.399999999999999" customHeight="1" thickTop="1" thickBot="1">
      <c r="A1091" s="334" t="s">
        <v>614</v>
      </c>
      <c r="B1091" s="334" t="s">
        <v>801</v>
      </c>
      <c r="C1091" s="334"/>
      <c r="D1091" s="334"/>
      <c r="E1091" s="334"/>
      <c r="F1091" s="334"/>
      <c r="G1091" s="334"/>
      <c r="H1091" s="334"/>
    </row>
    <row r="1092" spans="1:8" ht="18.399999999999999" customHeight="1" thickTop="1">
      <c r="A1092" s="334" t="s">
        <v>615</v>
      </c>
      <c r="B1092" s="334" t="s">
        <v>800</v>
      </c>
      <c r="C1092" s="334"/>
      <c r="D1092" s="334"/>
      <c r="E1092" s="334"/>
      <c r="F1092" s="334"/>
      <c r="G1092" s="334"/>
      <c r="H1092" s="334"/>
    </row>
    <row r="1093" spans="1:8" ht="18.399999999999999" customHeight="1">
      <c r="A1093" s="336" t="s">
        <v>616</v>
      </c>
      <c r="B1093" s="336"/>
      <c r="C1093" s="336" t="s">
        <v>617</v>
      </c>
      <c r="D1093" s="336" t="s">
        <v>193</v>
      </c>
      <c r="E1093" s="336" t="s">
        <v>194</v>
      </c>
      <c r="F1093" s="336" t="s">
        <v>618</v>
      </c>
      <c r="G1093" s="336" t="s">
        <v>619</v>
      </c>
      <c r="H1093" s="336" t="s">
        <v>199</v>
      </c>
    </row>
    <row r="1094" spans="1:8" ht="18.399999999999999" customHeight="1">
      <c r="A1094" s="335" t="s">
        <v>197</v>
      </c>
      <c r="B1094" s="335" t="s">
        <v>777</v>
      </c>
      <c r="C1094" s="335" t="s">
        <v>738</v>
      </c>
      <c r="D1094" s="335">
        <v>0.28960000000000002</v>
      </c>
      <c r="E1094" s="337" t="s">
        <v>620</v>
      </c>
      <c r="F1094" s="337">
        <f>중기기초자료!G98</f>
        <v>16000</v>
      </c>
      <c r="G1094" s="338">
        <f>TRUNC(F1094*D1094, 1)</f>
        <v>4633.6000000000004</v>
      </c>
      <c r="H1094" s="335" t="s">
        <v>17</v>
      </c>
    </row>
    <row r="1095" spans="1:8" ht="18.399999999999999" customHeight="1">
      <c r="B1095" s="335" t="s">
        <v>621</v>
      </c>
      <c r="G1095" s="337">
        <f>TRUNC(G1094, 0)</f>
        <v>4633</v>
      </c>
    </row>
    <row r="1096" spans="1:8" ht="18.399999999999999" customHeight="1">
      <c r="A1096" s="335" t="s">
        <v>195</v>
      </c>
    </row>
    <row r="1097" spans="1:8" ht="18.399999999999999" customHeight="1">
      <c r="B1097" s="335" t="s">
        <v>621</v>
      </c>
    </row>
    <row r="1098" spans="1:8" ht="18.399999999999999" customHeight="1">
      <c r="A1098" s="335" t="s">
        <v>196</v>
      </c>
    </row>
    <row r="1099" spans="1:8" ht="18.399999999999999" customHeight="1">
      <c r="B1099" s="335" t="s">
        <v>621</v>
      </c>
    </row>
    <row r="1100" spans="1:8" ht="18.399999999999999" customHeight="1" thickBot="1">
      <c r="B1100" s="335" t="s">
        <v>622</v>
      </c>
      <c r="G1100" s="337">
        <f>TRUNC(G1095+G1097+G1099, 0)</f>
        <v>4633</v>
      </c>
    </row>
    <row r="1101" spans="1:8" ht="18.399999999999999" customHeight="1" thickTop="1" thickBot="1">
      <c r="A1101" s="334"/>
      <c r="B1101" s="334"/>
      <c r="C1101" s="334"/>
      <c r="D1101" s="334"/>
      <c r="E1101" s="334"/>
      <c r="F1101" s="334"/>
      <c r="G1101" s="334"/>
      <c r="H1101" s="334"/>
    </row>
    <row r="1102" spans="1:8" ht="18.399999999999999" customHeight="1" thickTop="1" thickBot="1">
      <c r="A1102" s="334"/>
      <c r="B1102" s="334"/>
      <c r="C1102" s="334"/>
      <c r="D1102" s="334"/>
      <c r="E1102" s="334"/>
      <c r="F1102" s="334"/>
      <c r="G1102" s="334"/>
      <c r="H1102" s="334"/>
    </row>
    <row r="1103" spans="1:8" ht="18.399999999999999" customHeight="1" thickTop="1" thickBot="1">
      <c r="A1103" s="334" t="s">
        <v>614</v>
      </c>
      <c r="B1103" s="334" t="s">
        <v>802</v>
      </c>
      <c r="C1103" s="334"/>
      <c r="D1103" s="334"/>
      <c r="E1103" s="334"/>
      <c r="F1103" s="334"/>
      <c r="G1103" s="334"/>
      <c r="H1103" s="334"/>
    </row>
    <row r="1104" spans="1:8" ht="18.399999999999999" customHeight="1" thickTop="1">
      <c r="A1104" s="334" t="s">
        <v>615</v>
      </c>
      <c r="B1104" s="334" t="s">
        <v>800</v>
      </c>
      <c r="C1104" s="334"/>
      <c r="D1104" s="334"/>
      <c r="E1104" s="334"/>
      <c r="F1104" s="334"/>
      <c r="G1104" s="334"/>
      <c r="H1104" s="334"/>
    </row>
    <row r="1105" spans="1:8" ht="18.399999999999999" customHeight="1">
      <c r="A1105" s="336" t="s">
        <v>616</v>
      </c>
      <c r="B1105" s="336"/>
      <c r="C1105" s="336" t="s">
        <v>617</v>
      </c>
      <c r="D1105" s="336" t="s">
        <v>193</v>
      </c>
      <c r="E1105" s="336" t="s">
        <v>194</v>
      </c>
      <c r="F1105" s="336" t="s">
        <v>618</v>
      </c>
      <c r="G1105" s="336" t="s">
        <v>619</v>
      </c>
      <c r="H1105" s="336" t="s">
        <v>199</v>
      </c>
    </row>
    <row r="1106" spans="1:8" ht="18.399999999999999" customHeight="1">
      <c r="A1106" s="335" t="s">
        <v>197</v>
      </c>
      <c r="B1106" s="335" t="s">
        <v>777</v>
      </c>
      <c r="C1106" s="335" t="s">
        <v>738</v>
      </c>
      <c r="D1106" s="335">
        <v>0.28670000000000001</v>
      </c>
      <c r="E1106" s="337" t="s">
        <v>620</v>
      </c>
      <c r="F1106" s="337">
        <f>중기기초자료!G98</f>
        <v>16000</v>
      </c>
      <c r="G1106" s="338">
        <f>TRUNC(F1106*D1106, 1)</f>
        <v>4587.2</v>
      </c>
      <c r="H1106" s="335" t="s">
        <v>17</v>
      </c>
    </row>
    <row r="1107" spans="1:8" ht="18.399999999999999" customHeight="1">
      <c r="B1107" s="335" t="s">
        <v>621</v>
      </c>
      <c r="G1107" s="337">
        <f>TRUNC(G1106, 0)</f>
        <v>4587</v>
      </c>
    </row>
    <row r="1108" spans="1:8" ht="18.399999999999999" customHeight="1">
      <c r="A1108" s="335" t="s">
        <v>195</v>
      </c>
    </row>
    <row r="1109" spans="1:8" ht="18.399999999999999" customHeight="1">
      <c r="B1109" s="335" t="s">
        <v>621</v>
      </c>
    </row>
    <row r="1110" spans="1:8" ht="18.399999999999999" customHeight="1">
      <c r="A1110" s="335" t="s">
        <v>196</v>
      </c>
    </row>
    <row r="1111" spans="1:8" ht="18.399999999999999" customHeight="1">
      <c r="B1111" s="335" t="s">
        <v>621</v>
      </c>
    </row>
    <row r="1112" spans="1:8" ht="18.399999999999999" customHeight="1" thickBot="1">
      <c r="B1112" s="335" t="s">
        <v>622</v>
      </c>
      <c r="G1112" s="337">
        <f>TRUNC(G1107+G1109+G1111, 0)</f>
        <v>4587</v>
      </c>
    </row>
    <row r="1113" spans="1:8" ht="18.399999999999999" customHeight="1" thickTop="1" thickBot="1">
      <c r="A1113" s="334"/>
      <c r="B1113" s="334"/>
      <c r="C1113" s="334"/>
      <c r="D1113" s="334"/>
      <c r="E1113" s="334"/>
      <c r="F1113" s="334"/>
      <c r="G1113" s="334"/>
      <c r="H1113" s="334"/>
    </row>
    <row r="1114" spans="1:8" ht="18.399999999999999" customHeight="1" thickTop="1" thickBot="1">
      <c r="A1114" s="334"/>
      <c r="B1114" s="334"/>
      <c r="C1114" s="334"/>
      <c r="D1114" s="334"/>
      <c r="E1114" s="334"/>
      <c r="F1114" s="334"/>
      <c r="G1114" s="334"/>
      <c r="H1114" s="334"/>
    </row>
    <row r="1115" spans="1:8" ht="18.399999999999999" customHeight="1" thickTop="1" thickBot="1">
      <c r="A1115" s="334" t="s">
        <v>614</v>
      </c>
      <c r="B1115" s="334" t="s">
        <v>803</v>
      </c>
      <c r="C1115" s="334"/>
      <c r="D1115" s="334"/>
      <c r="E1115" s="334"/>
      <c r="F1115" s="334"/>
      <c r="G1115" s="334"/>
      <c r="H1115" s="334"/>
    </row>
    <row r="1116" spans="1:8" ht="18.399999999999999" customHeight="1" thickTop="1">
      <c r="A1116" s="334" t="s">
        <v>615</v>
      </c>
      <c r="B1116" s="334" t="s">
        <v>800</v>
      </c>
      <c r="C1116" s="334"/>
      <c r="D1116" s="334"/>
      <c r="E1116" s="334"/>
      <c r="F1116" s="334"/>
      <c r="G1116" s="334"/>
      <c r="H1116" s="334"/>
    </row>
    <row r="1117" spans="1:8" ht="18.399999999999999" customHeight="1">
      <c r="A1117" s="336" t="s">
        <v>616</v>
      </c>
      <c r="B1117" s="336"/>
      <c r="C1117" s="336" t="s">
        <v>617</v>
      </c>
      <c r="D1117" s="336" t="s">
        <v>193</v>
      </c>
      <c r="E1117" s="336" t="s">
        <v>194</v>
      </c>
      <c r="F1117" s="336" t="s">
        <v>618</v>
      </c>
      <c r="G1117" s="336" t="s">
        <v>619</v>
      </c>
      <c r="H1117" s="336" t="s">
        <v>199</v>
      </c>
    </row>
    <row r="1118" spans="1:8" ht="18.399999999999999" customHeight="1">
      <c r="A1118" s="335" t="s">
        <v>197</v>
      </c>
      <c r="B1118" s="335" t="s">
        <v>777</v>
      </c>
      <c r="C1118" s="335" t="s">
        <v>738</v>
      </c>
      <c r="D1118" s="335">
        <v>0.2772</v>
      </c>
      <c r="E1118" s="337" t="s">
        <v>620</v>
      </c>
      <c r="F1118" s="337">
        <f>중기기초자료!G98</f>
        <v>16000</v>
      </c>
      <c r="G1118" s="338">
        <f>TRUNC(F1118*D1118, 1)</f>
        <v>4435.2</v>
      </c>
      <c r="H1118" s="335" t="s">
        <v>17</v>
      </c>
    </row>
    <row r="1119" spans="1:8" ht="18.399999999999999" customHeight="1">
      <c r="B1119" s="335" t="s">
        <v>621</v>
      </c>
      <c r="G1119" s="337">
        <f>TRUNC(G1118, 0)</f>
        <v>4435</v>
      </c>
    </row>
    <row r="1120" spans="1:8" ht="18.399999999999999" customHeight="1">
      <c r="A1120" s="335" t="s">
        <v>195</v>
      </c>
    </row>
    <row r="1121" spans="1:8" ht="18.399999999999999" customHeight="1">
      <c r="B1121" s="335" t="s">
        <v>621</v>
      </c>
    </row>
    <row r="1122" spans="1:8" ht="18.399999999999999" customHeight="1">
      <c r="A1122" s="335" t="s">
        <v>196</v>
      </c>
    </row>
    <row r="1123" spans="1:8" ht="18.399999999999999" customHeight="1">
      <c r="B1123" s="335" t="s">
        <v>621</v>
      </c>
    </row>
    <row r="1124" spans="1:8" ht="18.399999999999999" customHeight="1" thickBot="1">
      <c r="B1124" s="335" t="s">
        <v>622</v>
      </c>
      <c r="G1124" s="337">
        <f>TRUNC(G1119+G1121+G1123, 0)</f>
        <v>4435</v>
      </c>
    </row>
    <row r="1125" spans="1:8" ht="18.399999999999999" customHeight="1" thickTop="1" thickBot="1">
      <c r="A1125" s="334"/>
      <c r="B1125" s="334"/>
      <c r="C1125" s="334"/>
      <c r="D1125" s="334"/>
      <c r="E1125" s="334"/>
      <c r="F1125" s="334"/>
      <c r="G1125" s="334"/>
      <c r="H1125" s="334"/>
    </row>
    <row r="1126" spans="1:8" ht="18.399999999999999" customHeight="1" thickTop="1" thickBot="1">
      <c r="A1126" s="334"/>
      <c r="B1126" s="334"/>
      <c r="C1126" s="334"/>
      <c r="D1126" s="334"/>
      <c r="E1126" s="334"/>
      <c r="F1126" s="334"/>
      <c r="G1126" s="334"/>
      <c r="H1126" s="334"/>
    </row>
    <row r="1127" spans="1:8" ht="18.399999999999999" customHeight="1" thickTop="1" thickBot="1">
      <c r="A1127" s="334" t="s">
        <v>614</v>
      </c>
      <c r="B1127" s="334" t="s">
        <v>804</v>
      </c>
      <c r="C1127" s="334"/>
      <c r="D1127" s="334"/>
      <c r="E1127" s="334"/>
      <c r="F1127" s="334"/>
      <c r="G1127" s="334"/>
      <c r="H1127" s="334"/>
    </row>
    <row r="1128" spans="1:8" ht="18.399999999999999" customHeight="1" thickTop="1">
      <c r="A1128" s="334" t="s">
        <v>615</v>
      </c>
      <c r="B1128" s="334" t="s">
        <v>805</v>
      </c>
      <c r="C1128" s="334"/>
      <c r="D1128" s="334"/>
      <c r="E1128" s="334"/>
      <c r="F1128" s="334"/>
      <c r="G1128" s="334"/>
      <c r="H1128" s="334"/>
    </row>
    <row r="1129" spans="1:8" ht="18.399999999999999" customHeight="1">
      <c r="A1129" s="336" t="s">
        <v>616</v>
      </c>
      <c r="B1129" s="336"/>
      <c r="C1129" s="336" t="s">
        <v>617</v>
      </c>
      <c r="D1129" s="336" t="s">
        <v>193</v>
      </c>
      <c r="E1129" s="336" t="s">
        <v>194</v>
      </c>
      <c r="F1129" s="336" t="s">
        <v>618</v>
      </c>
      <c r="G1129" s="336" t="s">
        <v>619</v>
      </c>
      <c r="H1129" s="336" t="s">
        <v>199</v>
      </c>
    </row>
    <row r="1130" spans="1:8" ht="18.399999999999999" customHeight="1">
      <c r="A1130" s="335" t="s">
        <v>197</v>
      </c>
      <c r="B1130" s="335" t="s">
        <v>777</v>
      </c>
      <c r="C1130" s="335" t="s">
        <v>747</v>
      </c>
      <c r="D1130" s="335">
        <v>1.1307</v>
      </c>
      <c r="E1130" s="337" t="s">
        <v>620</v>
      </c>
      <c r="F1130" s="337">
        <f>중기기초자료!G99</f>
        <v>25000</v>
      </c>
      <c r="G1130" s="338">
        <f>TRUNC(F1130*D1130, 1)</f>
        <v>28267.5</v>
      </c>
      <c r="H1130" s="335" t="s">
        <v>17</v>
      </c>
    </row>
    <row r="1131" spans="1:8" ht="18.399999999999999" customHeight="1">
      <c r="B1131" s="335" t="s">
        <v>621</v>
      </c>
      <c r="G1131" s="337">
        <f>TRUNC(G1130, 0)</f>
        <v>28267</v>
      </c>
    </row>
    <row r="1132" spans="1:8" ht="18.399999999999999" customHeight="1">
      <c r="A1132" s="335" t="s">
        <v>195</v>
      </c>
    </row>
    <row r="1133" spans="1:8" ht="18.399999999999999" customHeight="1">
      <c r="B1133" s="335" t="s">
        <v>621</v>
      </c>
    </row>
    <row r="1134" spans="1:8" ht="18.399999999999999" customHeight="1">
      <c r="A1134" s="335" t="s">
        <v>196</v>
      </c>
    </row>
    <row r="1135" spans="1:8" ht="18.399999999999999" customHeight="1">
      <c r="B1135" s="335" t="s">
        <v>621</v>
      </c>
    </row>
    <row r="1136" spans="1:8" ht="18.399999999999999" customHeight="1" thickBot="1">
      <c r="B1136" s="335" t="s">
        <v>622</v>
      </c>
      <c r="G1136" s="337">
        <f>TRUNC(G1131+G1133+G1135, 0)</f>
        <v>28267</v>
      </c>
    </row>
    <row r="1137" spans="1:8" ht="18.399999999999999" customHeight="1" thickTop="1" thickBot="1">
      <c r="A1137" s="334"/>
      <c r="B1137" s="334"/>
      <c r="C1137" s="334"/>
      <c r="D1137" s="334"/>
      <c r="E1137" s="334"/>
      <c r="F1137" s="334"/>
      <c r="G1137" s="334"/>
      <c r="H1137" s="334"/>
    </row>
    <row r="1138" spans="1:8" ht="18.399999999999999" customHeight="1" thickTop="1" thickBot="1">
      <c r="A1138" s="334"/>
      <c r="B1138" s="334"/>
      <c r="C1138" s="334"/>
      <c r="D1138" s="334"/>
      <c r="E1138" s="334"/>
      <c r="F1138" s="334"/>
      <c r="G1138" s="334"/>
      <c r="H1138" s="334"/>
    </row>
    <row r="1139" spans="1:8" ht="18.399999999999999" customHeight="1" thickTop="1" thickBot="1">
      <c r="A1139" s="334" t="s">
        <v>614</v>
      </c>
      <c r="B1139" s="334" t="s">
        <v>806</v>
      </c>
      <c r="C1139" s="334"/>
      <c r="D1139" s="334"/>
      <c r="E1139" s="334"/>
      <c r="F1139" s="334"/>
      <c r="G1139" s="334"/>
      <c r="H1139" s="334"/>
    </row>
    <row r="1140" spans="1:8" ht="18.399999999999999" customHeight="1" thickTop="1">
      <c r="A1140" s="334" t="s">
        <v>615</v>
      </c>
      <c r="B1140" s="334" t="s">
        <v>805</v>
      </c>
      <c r="C1140" s="334"/>
      <c r="D1140" s="334"/>
      <c r="E1140" s="334"/>
      <c r="F1140" s="334"/>
      <c r="G1140" s="334"/>
      <c r="H1140" s="334"/>
    </row>
    <row r="1141" spans="1:8" ht="18.399999999999999" customHeight="1">
      <c r="A1141" s="336" t="s">
        <v>616</v>
      </c>
      <c r="B1141" s="336"/>
      <c r="C1141" s="336" t="s">
        <v>617</v>
      </c>
      <c r="D1141" s="336" t="s">
        <v>193</v>
      </c>
      <c r="E1141" s="336" t="s">
        <v>194</v>
      </c>
      <c r="F1141" s="336" t="s">
        <v>618</v>
      </c>
      <c r="G1141" s="336" t="s">
        <v>619</v>
      </c>
      <c r="H1141" s="336" t="s">
        <v>199</v>
      </c>
    </row>
    <row r="1142" spans="1:8" ht="18.399999999999999" customHeight="1">
      <c r="A1142" s="335" t="s">
        <v>197</v>
      </c>
      <c r="B1142" s="335" t="s">
        <v>777</v>
      </c>
      <c r="C1142" s="335" t="s">
        <v>747</v>
      </c>
      <c r="D1142" s="335">
        <v>1.1043000000000001</v>
      </c>
      <c r="E1142" s="337" t="s">
        <v>620</v>
      </c>
      <c r="F1142" s="337">
        <f>중기기초자료!G99</f>
        <v>25000</v>
      </c>
      <c r="G1142" s="338">
        <f>TRUNC(F1142*D1142, 1)</f>
        <v>27607.5</v>
      </c>
      <c r="H1142" s="335" t="s">
        <v>17</v>
      </c>
    </row>
    <row r="1143" spans="1:8" ht="18.399999999999999" customHeight="1">
      <c r="B1143" s="335" t="s">
        <v>621</v>
      </c>
      <c r="G1143" s="337">
        <f>TRUNC(G1142, 0)</f>
        <v>27607</v>
      </c>
    </row>
    <row r="1144" spans="1:8" ht="18.399999999999999" customHeight="1">
      <c r="A1144" s="335" t="s">
        <v>195</v>
      </c>
    </row>
    <row r="1145" spans="1:8" ht="18.399999999999999" customHeight="1">
      <c r="B1145" s="335" t="s">
        <v>621</v>
      </c>
    </row>
    <row r="1146" spans="1:8" ht="18.399999999999999" customHeight="1">
      <c r="A1146" s="335" t="s">
        <v>196</v>
      </c>
    </row>
    <row r="1147" spans="1:8" ht="18.399999999999999" customHeight="1">
      <c r="B1147" s="335" t="s">
        <v>621</v>
      </c>
    </row>
    <row r="1148" spans="1:8" ht="18.399999999999999" customHeight="1" thickBot="1">
      <c r="B1148" s="335" t="s">
        <v>622</v>
      </c>
      <c r="G1148" s="337">
        <f>TRUNC(G1143+G1145+G1147, 0)</f>
        <v>27607</v>
      </c>
    </row>
    <row r="1149" spans="1:8" ht="18.399999999999999" customHeight="1" thickTop="1" thickBot="1">
      <c r="A1149" s="334"/>
      <c r="B1149" s="334"/>
      <c r="C1149" s="334"/>
      <c r="D1149" s="334"/>
      <c r="E1149" s="334"/>
      <c r="F1149" s="334"/>
      <c r="G1149" s="334"/>
      <c r="H1149" s="334"/>
    </row>
    <row r="1150" spans="1:8" ht="18.399999999999999" customHeight="1" thickTop="1" thickBot="1">
      <c r="A1150" s="334"/>
      <c r="B1150" s="334"/>
      <c r="C1150" s="334"/>
      <c r="D1150" s="334"/>
      <c r="E1150" s="334"/>
      <c r="F1150" s="334"/>
      <c r="G1150" s="334"/>
      <c r="H1150" s="334"/>
    </row>
    <row r="1151" spans="1:8" ht="18.399999999999999" customHeight="1" thickTop="1" thickBot="1">
      <c r="A1151" s="334" t="s">
        <v>614</v>
      </c>
      <c r="B1151" s="334" t="s">
        <v>807</v>
      </c>
      <c r="C1151" s="334"/>
      <c r="D1151" s="334"/>
      <c r="E1151" s="334"/>
      <c r="F1151" s="334"/>
      <c r="G1151" s="334"/>
      <c r="H1151" s="334"/>
    </row>
    <row r="1152" spans="1:8" ht="18.399999999999999" customHeight="1" thickTop="1">
      <c r="A1152" s="334" t="s">
        <v>615</v>
      </c>
      <c r="B1152" s="334" t="s">
        <v>805</v>
      </c>
      <c r="C1152" s="334"/>
      <c r="D1152" s="334"/>
      <c r="E1152" s="334"/>
      <c r="F1152" s="334"/>
      <c r="G1152" s="334"/>
      <c r="H1152" s="334"/>
    </row>
    <row r="1153" spans="1:8" ht="18.399999999999999" customHeight="1">
      <c r="A1153" s="336" t="s">
        <v>616</v>
      </c>
      <c r="B1153" s="336"/>
      <c r="C1153" s="336" t="s">
        <v>617</v>
      </c>
      <c r="D1153" s="336" t="s">
        <v>193</v>
      </c>
      <c r="E1153" s="336" t="s">
        <v>194</v>
      </c>
      <c r="F1153" s="336" t="s">
        <v>618</v>
      </c>
      <c r="G1153" s="336" t="s">
        <v>619</v>
      </c>
      <c r="H1153" s="336" t="s">
        <v>199</v>
      </c>
    </row>
    <row r="1154" spans="1:8" ht="18.399999999999999" customHeight="1">
      <c r="A1154" s="335" t="s">
        <v>197</v>
      </c>
      <c r="B1154" s="335" t="s">
        <v>777</v>
      </c>
      <c r="C1154" s="335" t="s">
        <v>747</v>
      </c>
      <c r="D1154" s="335">
        <v>1.0589</v>
      </c>
      <c r="E1154" s="337" t="s">
        <v>620</v>
      </c>
      <c r="F1154" s="337">
        <f>중기기초자료!G99</f>
        <v>25000</v>
      </c>
      <c r="G1154" s="338">
        <f>TRUNC(F1154*D1154, 1)</f>
        <v>26472.5</v>
      </c>
      <c r="H1154" s="335" t="s">
        <v>17</v>
      </c>
    </row>
    <row r="1155" spans="1:8" ht="18.399999999999999" customHeight="1">
      <c r="B1155" s="335" t="s">
        <v>621</v>
      </c>
      <c r="G1155" s="337">
        <f>TRUNC(G1154, 0)</f>
        <v>26472</v>
      </c>
    </row>
    <row r="1156" spans="1:8" ht="18.399999999999999" customHeight="1">
      <c r="A1156" s="335" t="s">
        <v>195</v>
      </c>
    </row>
    <row r="1157" spans="1:8" ht="18.399999999999999" customHeight="1">
      <c r="B1157" s="335" t="s">
        <v>621</v>
      </c>
    </row>
    <row r="1158" spans="1:8" ht="18.399999999999999" customHeight="1">
      <c r="A1158" s="335" t="s">
        <v>196</v>
      </c>
    </row>
    <row r="1159" spans="1:8" ht="18.399999999999999" customHeight="1">
      <c r="B1159" s="335" t="s">
        <v>621</v>
      </c>
    </row>
    <row r="1160" spans="1:8" ht="18.399999999999999" customHeight="1" thickBot="1">
      <c r="B1160" s="335" t="s">
        <v>622</v>
      </c>
      <c r="G1160" s="337">
        <f>TRUNC(G1155+G1157+G1159, 0)</f>
        <v>26472</v>
      </c>
    </row>
    <row r="1161" spans="1:8" ht="18.399999999999999" customHeight="1" thickTop="1" thickBot="1">
      <c r="A1161" s="334"/>
      <c r="B1161" s="334"/>
      <c r="C1161" s="334"/>
      <c r="D1161" s="334"/>
      <c r="E1161" s="334"/>
      <c r="F1161" s="334"/>
      <c r="G1161" s="334"/>
      <c r="H1161" s="334"/>
    </row>
    <row r="1162" spans="1:8" ht="18.399999999999999" customHeight="1" thickTop="1" thickBot="1">
      <c r="A1162" s="334"/>
      <c r="B1162" s="334"/>
      <c r="C1162" s="334"/>
      <c r="D1162" s="334"/>
      <c r="E1162" s="334"/>
      <c r="F1162" s="334"/>
      <c r="G1162" s="334"/>
      <c r="H1162" s="334"/>
    </row>
    <row r="1163" spans="1:8" ht="18.399999999999999" customHeight="1" thickTop="1" thickBot="1">
      <c r="A1163" s="334" t="s">
        <v>614</v>
      </c>
      <c r="B1163" s="334" t="s">
        <v>808</v>
      </c>
      <c r="C1163" s="334"/>
      <c r="D1163" s="334"/>
      <c r="E1163" s="334"/>
      <c r="F1163" s="334"/>
      <c r="G1163" s="334"/>
      <c r="H1163" s="334"/>
    </row>
    <row r="1164" spans="1:8" ht="18.399999999999999" customHeight="1" thickTop="1">
      <c r="A1164" s="334" t="s">
        <v>615</v>
      </c>
      <c r="B1164" s="334" t="s">
        <v>809</v>
      </c>
      <c r="C1164" s="334"/>
      <c r="D1164" s="334"/>
      <c r="E1164" s="334"/>
      <c r="F1164" s="334"/>
      <c r="G1164" s="334"/>
      <c r="H1164" s="334"/>
    </row>
    <row r="1165" spans="1:8" ht="18.399999999999999" customHeight="1">
      <c r="A1165" s="336" t="s">
        <v>616</v>
      </c>
      <c r="B1165" s="336"/>
      <c r="C1165" s="336" t="s">
        <v>617</v>
      </c>
      <c r="D1165" s="336" t="s">
        <v>193</v>
      </c>
      <c r="E1165" s="336" t="s">
        <v>194</v>
      </c>
      <c r="F1165" s="336" t="s">
        <v>618</v>
      </c>
      <c r="G1165" s="336" t="s">
        <v>619</v>
      </c>
      <c r="H1165" s="336" t="s">
        <v>199</v>
      </c>
    </row>
    <row r="1166" spans="1:8" ht="18.399999999999999" customHeight="1">
      <c r="A1166" s="335" t="s">
        <v>197</v>
      </c>
      <c r="B1166" s="335" t="s">
        <v>777</v>
      </c>
      <c r="C1166" s="335" t="s">
        <v>756</v>
      </c>
      <c r="D1166" s="335">
        <v>1.2198</v>
      </c>
      <c r="E1166" s="337" t="s">
        <v>620</v>
      </c>
      <c r="F1166" s="337">
        <f>중기기초자료!G100</f>
        <v>38000</v>
      </c>
      <c r="G1166" s="338">
        <f>TRUNC(F1166*D1166, 1)</f>
        <v>46352.4</v>
      </c>
      <c r="H1166" s="335" t="s">
        <v>17</v>
      </c>
    </row>
    <row r="1167" spans="1:8" ht="18.399999999999999" customHeight="1">
      <c r="B1167" s="335" t="s">
        <v>621</v>
      </c>
      <c r="G1167" s="337">
        <f>TRUNC(G1166, 0)</f>
        <v>46352</v>
      </c>
    </row>
    <row r="1168" spans="1:8" ht="18.399999999999999" customHeight="1">
      <c r="A1168" s="335" t="s">
        <v>195</v>
      </c>
    </row>
    <row r="1169" spans="1:8" ht="18.399999999999999" customHeight="1">
      <c r="B1169" s="335" t="s">
        <v>621</v>
      </c>
    </row>
    <row r="1170" spans="1:8" ht="18.399999999999999" customHeight="1">
      <c r="A1170" s="335" t="s">
        <v>196</v>
      </c>
    </row>
    <row r="1171" spans="1:8" ht="18.399999999999999" customHeight="1">
      <c r="B1171" s="335" t="s">
        <v>621</v>
      </c>
    </row>
    <row r="1172" spans="1:8" ht="18.399999999999999" customHeight="1" thickBot="1">
      <c r="B1172" s="335" t="s">
        <v>622</v>
      </c>
      <c r="G1172" s="337">
        <f>TRUNC(G1167+G1169+G1171, 0)</f>
        <v>46352</v>
      </c>
    </row>
    <row r="1173" spans="1:8" ht="18.399999999999999" customHeight="1" thickTop="1" thickBot="1">
      <c r="A1173" s="334"/>
      <c r="B1173" s="334"/>
      <c r="C1173" s="334"/>
      <c r="D1173" s="334"/>
      <c r="E1173" s="334"/>
      <c r="F1173" s="334"/>
      <c r="G1173" s="334"/>
      <c r="H1173" s="334"/>
    </row>
    <row r="1174" spans="1:8" ht="18.399999999999999" customHeight="1" thickTop="1" thickBot="1">
      <c r="A1174" s="334"/>
      <c r="B1174" s="334"/>
      <c r="C1174" s="334"/>
      <c r="D1174" s="334"/>
      <c r="E1174" s="334"/>
      <c r="F1174" s="334"/>
      <c r="G1174" s="334"/>
      <c r="H1174" s="334"/>
    </row>
    <row r="1175" spans="1:8" ht="18.399999999999999" customHeight="1" thickTop="1" thickBot="1">
      <c r="A1175" s="334" t="s">
        <v>614</v>
      </c>
      <c r="B1175" s="334" t="s">
        <v>810</v>
      </c>
      <c r="C1175" s="334"/>
      <c r="D1175" s="334"/>
      <c r="E1175" s="334"/>
      <c r="F1175" s="334"/>
      <c r="G1175" s="334"/>
      <c r="H1175" s="334"/>
    </row>
    <row r="1176" spans="1:8" ht="18.399999999999999" customHeight="1" thickTop="1">
      <c r="A1176" s="334" t="s">
        <v>615</v>
      </c>
      <c r="B1176" s="334" t="s">
        <v>809</v>
      </c>
      <c r="C1176" s="334"/>
      <c r="D1176" s="334"/>
      <c r="E1176" s="334"/>
      <c r="F1176" s="334"/>
      <c r="G1176" s="334"/>
      <c r="H1176" s="334"/>
    </row>
    <row r="1177" spans="1:8" ht="18.399999999999999" customHeight="1">
      <c r="A1177" s="336" t="s">
        <v>616</v>
      </c>
      <c r="B1177" s="336"/>
      <c r="C1177" s="336" t="s">
        <v>617</v>
      </c>
      <c r="D1177" s="336" t="s">
        <v>193</v>
      </c>
      <c r="E1177" s="336" t="s">
        <v>194</v>
      </c>
      <c r="F1177" s="336" t="s">
        <v>618</v>
      </c>
      <c r="G1177" s="336" t="s">
        <v>619</v>
      </c>
      <c r="H1177" s="336" t="s">
        <v>199</v>
      </c>
    </row>
    <row r="1178" spans="1:8" ht="18.399999999999999" customHeight="1">
      <c r="A1178" s="335" t="s">
        <v>197</v>
      </c>
      <c r="B1178" s="335" t="s">
        <v>777</v>
      </c>
      <c r="C1178" s="335" t="s">
        <v>756</v>
      </c>
      <c r="D1178" s="335">
        <v>1.1972</v>
      </c>
      <c r="E1178" s="337" t="s">
        <v>620</v>
      </c>
      <c r="F1178" s="337">
        <f>중기기초자료!G100</f>
        <v>38000</v>
      </c>
      <c r="G1178" s="338">
        <f>TRUNC(F1178*D1178, 1)</f>
        <v>45493.599999999999</v>
      </c>
      <c r="H1178" s="335" t="s">
        <v>17</v>
      </c>
    </row>
    <row r="1179" spans="1:8" ht="18.399999999999999" customHeight="1">
      <c r="B1179" s="335" t="s">
        <v>621</v>
      </c>
      <c r="G1179" s="337">
        <f>TRUNC(G1178, 0)</f>
        <v>45493</v>
      </c>
    </row>
    <row r="1180" spans="1:8" ht="18.399999999999999" customHeight="1">
      <c r="A1180" s="335" t="s">
        <v>195</v>
      </c>
    </row>
    <row r="1181" spans="1:8" ht="18.399999999999999" customHeight="1">
      <c r="B1181" s="335" t="s">
        <v>621</v>
      </c>
    </row>
    <row r="1182" spans="1:8" ht="18.399999999999999" customHeight="1">
      <c r="A1182" s="335" t="s">
        <v>196</v>
      </c>
    </row>
    <row r="1183" spans="1:8" ht="18.399999999999999" customHeight="1">
      <c r="B1183" s="335" t="s">
        <v>621</v>
      </c>
    </row>
    <row r="1184" spans="1:8" ht="18.399999999999999" customHeight="1" thickBot="1">
      <c r="B1184" s="335" t="s">
        <v>622</v>
      </c>
      <c r="G1184" s="337">
        <f>TRUNC(G1179+G1181+G1183, 0)</f>
        <v>45493</v>
      </c>
    </row>
    <row r="1185" spans="1:8" ht="18.399999999999999" customHeight="1" thickTop="1" thickBot="1">
      <c r="A1185" s="334"/>
      <c r="B1185" s="334"/>
      <c r="C1185" s="334"/>
      <c r="D1185" s="334"/>
      <c r="E1185" s="334"/>
      <c r="F1185" s="334"/>
      <c r="G1185" s="334"/>
      <c r="H1185" s="334"/>
    </row>
    <row r="1186" spans="1:8" ht="18.399999999999999" customHeight="1" thickTop="1" thickBot="1">
      <c r="A1186" s="334"/>
      <c r="B1186" s="334"/>
      <c r="C1186" s="334"/>
      <c r="D1186" s="334"/>
      <c r="E1186" s="334"/>
      <c r="F1186" s="334"/>
      <c r="G1186" s="334"/>
      <c r="H1186" s="334"/>
    </row>
    <row r="1187" spans="1:8" ht="18.399999999999999" customHeight="1" thickTop="1" thickBot="1">
      <c r="A1187" s="334" t="s">
        <v>614</v>
      </c>
      <c r="B1187" s="334" t="s">
        <v>811</v>
      </c>
      <c r="C1187" s="334"/>
      <c r="D1187" s="334"/>
      <c r="E1187" s="334"/>
      <c r="F1187" s="334"/>
      <c r="G1187" s="334"/>
      <c r="H1187" s="334"/>
    </row>
    <row r="1188" spans="1:8" ht="18.399999999999999" customHeight="1" thickTop="1">
      <c r="A1188" s="334" t="s">
        <v>615</v>
      </c>
      <c r="B1188" s="334" t="s">
        <v>809</v>
      </c>
      <c r="C1188" s="334"/>
      <c r="D1188" s="334"/>
      <c r="E1188" s="334"/>
      <c r="F1188" s="334"/>
      <c r="G1188" s="334"/>
      <c r="H1188" s="334"/>
    </row>
    <row r="1189" spans="1:8" ht="18.399999999999999" customHeight="1">
      <c r="A1189" s="336" t="s">
        <v>616</v>
      </c>
      <c r="B1189" s="336"/>
      <c r="C1189" s="336" t="s">
        <v>617</v>
      </c>
      <c r="D1189" s="336" t="s">
        <v>193</v>
      </c>
      <c r="E1189" s="336" t="s">
        <v>194</v>
      </c>
      <c r="F1189" s="336" t="s">
        <v>618</v>
      </c>
      <c r="G1189" s="336" t="s">
        <v>619</v>
      </c>
      <c r="H1189" s="336" t="s">
        <v>199</v>
      </c>
    </row>
    <row r="1190" spans="1:8" ht="18.399999999999999" customHeight="1">
      <c r="A1190" s="335" t="s">
        <v>197</v>
      </c>
      <c r="B1190" s="335" t="s">
        <v>777</v>
      </c>
      <c r="C1190" s="335" t="s">
        <v>756</v>
      </c>
      <c r="D1190" s="335">
        <v>1.1666000000000001</v>
      </c>
      <c r="E1190" s="337" t="s">
        <v>620</v>
      </c>
      <c r="F1190" s="337">
        <f>중기기초자료!G100</f>
        <v>38000</v>
      </c>
      <c r="G1190" s="338">
        <f>TRUNC(F1190*D1190, 1)</f>
        <v>44330.8</v>
      </c>
      <c r="H1190" s="335" t="s">
        <v>17</v>
      </c>
    </row>
    <row r="1191" spans="1:8" ht="18.399999999999999" customHeight="1">
      <c r="B1191" s="335" t="s">
        <v>621</v>
      </c>
      <c r="G1191" s="337">
        <f>TRUNC(G1190, 0)</f>
        <v>44330</v>
      </c>
    </row>
    <row r="1192" spans="1:8" ht="18.399999999999999" customHeight="1">
      <c r="A1192" s="335" t="s">
        <v>195</v>
      </c>
    </row>
    <row r="1193" spans="1:8" ht="18.399999999999999" customHeight="1">
      <c r="B1193" s="335" t="s">
        <v>621</v>
      </c>
    </row>
    <row r="1194" spans="1:8" ht="18.399999999999999" customHeight="1">
      <c r="A1194" s="335" t="s">
        <v>196</v>
      </c>
    </row>
    <row r="1195" spans="1:8" ht="18.399999999999999" customHeight="1">
      <c r="B1195" s="335" t="s">
        <v>621</v>
      </c>
    </row>
    <row r="1196" spans="1:8" ht="18.399999999999999" customHeight="1" thickBot="1">
      <c r="B1196" s="335" t="s">
        <v>622</v>
      </c>
      <c r="G1196" s="337">
        <f>TRUNC(G1191+G1193+G1195, 0)</f>
        <v>44330</v>
      </c>
    </row>
    <row r="1197" spans="1:8" ht="18.399999999999999" customHeight="1" thickTop="1" thickBot="1">
      <c r="A1197" s="334"/>
      <c r="B1197" s="334"/>
      <c r="C1197" s="334"/>
      <c r="D1197" s="334"/>
      <c r="E1197" s="334"/>
      <c r="F1197" s="334"/>
      <c r="G1197" s="334"/>
      <c r="H1197" s="334"/>
    </row>
    <row r="1198" spans="1:8" ht="18.399999999999999" customHeight="1" thickTop="1" thickBot="1">
      <c r="A1198" s="334"/>
      <c r="B1198" s="334"/>
      <c r="C1198" s="334"/>
      <c r="D1198" s="334"/>
      <c r="E1198" s="334"/>
      <c r="F1198" s="334"/>
      <c r="G1198" s="334"/>
      <c r="H1198" s="334"/>
    </row>
    <row r="1199" spans="1:8" ht="18.399999999999999" customHeight="1" thickTop="1" thickBot="1">
      <c r="A1199" s="334" t="s">
        <v>614</v>
      </c>
      <c r="B1199" s="334" t="s">
        <v>812</v>
      </c>
      <c r="C1199" s="334"/>
      <c r="D1199" s="334"/>
      <c r="E1199" s="334"/>
      <c r="F1199" s="334"/>
      <c r="G1199" s="334"/>
      <c r="H1199" s="334"/>
    </row>
    <row r="1200" spans="1:8" ht="18.399999999999999" customHeight="1" thickTop="1">
      <c r="A1200" s="334" t="s">
        <v>615</v>
      </c>
      <c r="B1200" s="334" t="s">
        <v>809</v>
      </c>
      <c r="C1200" s="334"/>
      <c r="D1200" s="334"/>
      <c r="E1200" s="334"/>
      <c r="F1200" s="334"/>
      <c r="G1200" s="334"/>
      <c r="H1200" s="334"/>
    </row>
    <row r="1201" spans="1:8" ht="18.399999999999999" customHeight="1">
      <c r="A1201" s="336" t="s">
        <v>616</v>
      </c>
      <c r="B1201" s="336"/>
      <c r="C1201" s="336" t="s">
        <v>617</v>
      </c>
      <c r="D1201" s="336" t="s">
        <v>193</v>
      </c>
      <c r="E1201" s="336" t="s">
        <v>194</v>
      </c>
      <c r="F1201" s="336" t="s">
        <v>618</v>
      </c>
      <c r="G1201" s="336" t="s">
        <v>619</v>
      </c>
      <c r="H1201" s="336" t="s">
        <v>199</v>
      </c>
    </row>
    <row r="1202" spans="1:8" ht="18.399999999999999" customHeight="1">
      <c r="A1202" s="335" t="s">
        <v>197</v>
      </c>
      <c r="B1202" s="335" t="s">
        <v>777</v>
      </c>
      <c r="C1202" s="335" t="s">
        <v>756</v>
      </c>
      <c r="D1202" s="335">
        <v>1.1435</v>
      </c>
      <c r="E1202" s="337" t="s">
        <v>620</v>
      </c>
      <c r="F1202" s="337">
        <f>중기기초자료!G100</f>
        <v>38000</v>
      </c>
      <c r="G1202" s="338">
        <f>TRUNC(F1202*D1202, 1)</f>
        <v>43453</v>
      </c>
      <c r="H1202" s="335" t="s">
        <v>17</v>
      </c>
    </row>
    <row r="1203" spans="1:8" ht="18.399999999999999" customHeight="1">
      <c r="B1203" s="335" t="s">
        <v>621</v>
      </c>
      <c r="G1203" s="337">
        <f>TRUNC(G1202, 0)</f>
        <v>43453</v>
      </c>
    </row>
    <row r="1204" spans="1:8" ht="18.399999999999999" customHeight="1">
      <c r="A1204" s="335" t="s">
        <v>195</v>
      </c>
    </row>
    <row r="1205" spans="1:8" ht="18.399999999999999" customHeight="1">
      <c r="B1205" s="335" t="s">
        <v>621</v>
      </c>
    </row>
    <row r="1206" spans="1:8" ht="18.399999999999999" customHeight="1">
      <c r="A1206" s="335" t="s">
        <v>196</v>
      </c>
    </row>
    <row r="1207" spans="1:8" ht="18.399999999999999" customHeight="1">
      <c r="B1207" s="335" t="s">
        <v>621</v>
      </c>
    </row>
    <row r="1208" spans="1:8" ht="18.399999999999999" customHeight="1" thickBot="1">
      <c r="B1208" s="335" t="s">
        <v>622</v>
      </c>
      <c r="G1208" s="337">
        <f>TRUNC(G1203+G1205+G1207, 0)</f>
        <v>43453</v>
      </c>
    </row>
    <row r="1209" spans="1:8" ht="18.399999999999999" customHeight="1" thickTop="1" thickBot="1">
      <c r="A1209" s="334"/>
      <c r="B1209" s="334"/>
      <c r="C1209" s="334"/>
      <c r="D1209" s="334"/>
      <c r="E1209" s="334"/>
      <c r="F1209" s="334"/>
      <c r="G1209" s="334"/>
      <c r="H1209" s="334"/>
    </row>
    <row r="1210" spans="1:8" ht="18.399999999999999" customHeight="1" thickTop="1" thickBot="1">
      <c r="A1210" s="334"/>
      <c r="B1210" s="334"/>
      <c r="C1210" s="334"/>
      <c r="D1210" s="334"/>
      <c r="E1210" s="334"/>
      <c r="F1210" s="334"/>
      <c r="G1210" s="334"/>
      <c r="H1210" s="334"/>
    </row>
    <row r="1211" spans="1:8" ht="18.399999999999999" customHeight="1" thickTop="1" thickBot="1">
      <c r="A1211" s="334" t="s">
        <v>614</v>
      </c>
      <c r="B1211" s="334" t="s">
        <v>813</v>
      </c>
      <c r="C1211" s="334"/>
      <c r="D1211" s="334"/>
      <c r="E1211" s="334"/>
      <c r="F1211" s="334"/>
      <c r="G1211" s="334"/>
      <c r="H1211" s="334"/>
    </row>
    <row r="1212" spans="1:8" ht="18.399999999999999" customHeight="1" thickTop="1">
      <c r="A1212" s="334" t="s">
        <v>615</v>
      </c>
      <c r="B1212" s="334" t="s">
        <v>809</v>
      </c>
      <c r="C1212" s="334"/>
      <c r="D1212" s="334"/>
      <c r="E1212" s="334"/>
      <c r="F1212" s="334"/>
      <c r="G1212" s="334"/>
      <c r="H1212" s="334"/>
    </row>
    <row r="1213" spans="1:8" ht="18.399999999999999" customHeight="1">
      <c r="A1213" s="336" t="s">
        <v>616</v>
      </c>
      <c r="B1213" s="336"/>
      <c r="C1213" s="336" t="s">
        <v>617</v>
      </c>
      <c r="D1213" s="336" t="s">
        <v>193</v>
      </c>
      <c r="E1213" s="336" t="s">
        <v>194</v>
      </c>
      <c r="F1213" s="336" t="s">
        <v>618</v>
      </c>
      <c r="G1213" s="336" t="s">
        <v>619</v>
      </c>
      <c r="H1213" s="336" t="s">
        <v>199</v>
      </c>
    </row>
    <row r="1214" spans="1:8" ht="18.399999999999999" customHeight="1">
      <c r="A1214" s="335" t="s">
        <v>197</v>
      </c>
      <c r="B1214" s="335" t="s">
        <v>777</v>
      </c>
      <c r="C1214" s="335" t="s">
        <v>756</v>
      </c>
      <c r="D1214" s="335">
        <v>1.1212</v>
      </c>
      <c r="E1214" s="337" t="s">
        <v>620</v>
      </c>
      <c r="F1214" s="337">
        <f>중기기초자료!G100</f>
        <v>38000</v>
      </c>
      <c r="G1214" s="338">
        <f>TRUNC(F1214*D1214, 1)</f>
        <v>42605.599999999999</v>
      </c>
      <c r="H1214" s="335" t="s">
        <v>17</v>
      </c>
    </row>
    <row r="1215" spans="1:8" ht="18.399999999999999" customHeight="1">
      <c r="B1215" s="335" t="s">
        <v>621</v>
      </c>
      <c r="G1215" s="337">
        <f>TRUNC(G1214, 0)</f>
        <v>42605</v>
      </c>
    </row>
    <row r="1216" spans="1:8" ht="18.399999999999999" customHeight="1">
      <c r="A1216" s="335" t="s">
        <v>195</v>
      </c>
    </row>
    <row r="1217" spans="1:8" ht="18.399999999999999" customHeight="1">
      <c r="B1217" s="335" t="s">
        <v>621</v>
      </c>
    </row>
    <row r="1218" spans="1:8" ht="18.399999999999999" customHeight="1">
      <c r="A1218" s="335" t="s">
        <v>196</v>
      </c>
    </row>
    <row r="1219" spans="1:8" ht="18.399999999999999" customHeight="1">
      <c r="B1219" s="335" t="s">
        <v>621</v>
      </c>
    </row>
    <row r="1220" spans="1:8" ht="18.399999999999999" customHeight="1" thickBot="1">
      <c r="B1220" s="335" t="s">
        <v>622</v>
      </c>
      <c r="G1220" s="337">
        <f>TRUNC(G1215+G1217+G1219, 0)</f>
        <v>42605</v>
      </c>
    </row>
    <row r="1221" spans="1:8" ht="18.399999999999999" customHeight="1" thickTop="1" thickBot="1">
      <c r="A1221" s="334"/>
      <c r="B1221" s="334"/>
      <c r="C1221" s="334"/>
      <c r="D1221" s="334"/>
      <c r="E1221" s="334"/>
      <c r="F1221" s="334"/>
      <c r="G1221" s="334"/>
      <c r="H1221" s="334"/>
    </row>
    <row r="1222" spans="1:8" ht="18.399999999999999" customHeight="1" thickTop="1" thickBot="1">
      <c r="A1222" s="334"/>
      <c r="B1222" s="334"/>
      <c r="C1222" s="334"/>
      <c r="D1222" s="334"/>
      <c r="E1222" s="334"/>
      <c r="F1222" s="334"/>
      <c r="G1222" s="334"/>
      <c r="H1222" s="334"/>
    </row>
    <row r="1223" spans="1:8" ht="18.399999999999999" customHeight="1" thickTop="1" thickBot="1">
      <c r="A1223" s="334" t="s">
        <v>614</v>
      </c>
      <c r="B1223" s="334" t="s">
        <v>814</v>
      </c>
      <c r="C1223" s="334"/>
      <c r="D1223" s="334"/>
      <c r="E1223" s="334"/>
      <c r="F1223" s="334"/>
      <c r="G1223" s="334"/>
      <c r="H1223" s="334"/>
    </row>
    <row r="1224" spans="1:8" ht="18.399999999999999" customHeight="1" thickTop="1">
      <c r="A1224" s="334" t="s">
        <v>615</v>
      </c>
      <c r="B1224" s="334" t="s">
        <v>815</v>
      </c>
      <c r="C1224" s="334"/>
      <c r="D1224" s="334"/>
      <c r="E1224" s="334"/>
      <c r="F1224" s="334"/>
      <c r="G1224" s="334"/>
      <c r="H1224" s="334"/>
    </row>
    <row r="1225" spans="1:8" ht="18.399999999999999" customHeight="1">
      <c r="A1225" s="336" t="s">
        <v>616</v>
      </c>
      <c r="B1225" s="336"/>
      <c r="C1225" s="336" t="s">
        <v>617</v>
      </c>
      <c r="D1225" s="336" t="s">
        <v>193</v>
      </c>
      <c r="E1225" s="336" t="s">
        <v>194</v>
      </c>
      <c r="F1225" s="336" t="s">
        <v>618</v>
      </c>
      <c r="G1225" s="336" t="s">
        <v>619</v>
      </c>
      <c r="H1225" s="336" t="s">
        <v>199</v>
      </c>
    </row>
    <row r="1226" spans="1:8" ht="18.399999999999999" customHeight="1">
      <c r="A1226" s="335" t="s">
        <v>197</v>
      </c>
      <c r="B1226" s="335" t="s">
        <v>816</v>
      </c>
      <c r="C1226" s="335" t="s">
        <v>699</v>
      </c>
      <c r="D1226" s="335">
        <v>3.6232000000000002</v>
      </c>
      <c r="E1226" s="337" t="s">
        <v>620</v>
      </c>
      <c r="F1226" s="337">
        <f>중기기초자료!G101</f>
        <v>2000</v>
      </c>
      <c r="G1226" s="338">
        <f>TRUNC(F1226*D1226, 1)</f>
        <v>7246.4</v>
      </c>
      <c r="H1226" s="335" t="s">
        <v>17</v>
      </c>
    </row>
    <row r="1227" spans="1:8" ht="18.399999999999999" customHeight="1">
      <c r="B1227" s="335" t="s">
        <v>621</v>
      </c>
      <c r="G1227" s="337">
        <f>TRUNC(G1226, 0)</f>
        <v>7246</v>
      </c>
    </row>
    <row r="1228" spans="1:8" ht="18.399999999999999" customHeight="1">
      <c r="A1228" s="335" t="s">
        <v>195</v>
      </c>
    </row>
    <row r="1229" spans="1:8" ht="18.399999999999999" customHeight="1">
      <c r="B1229" s="335" t="s">
        <v>621</v>
      </c>
    </row>
    <row r="1230" spans="1:8" ht="18.399999999999999" customHeight="1">
      <c r="A1230" s="335" t="s">
        <v>196</v>
      </c>
    </row>
    <row r="1231" spans="1:8" ht="18.399999999999999" customHeight="1">
      <c r="B1231" s="335" t="s">
        <v>621</v>
      </c>
    </row>
    <row r="1232" spans="1:8" ht="18.399999999999999" customHeight="1" thickBot="1">
      <c r="B1232" s="335" t="s">
        <v>622</v>
      </c>
      <c r="G1232" s="337">
        <f>TRUNC(G1227+G1229+G1231, 0)</f>
        <v>7246</v>
      </c>
    </row>
    <row r="1233" spans="1:8" ht="18.399999999999999" customHeight="1" thickTop="1" thickBot="1">
      <c r="A1233" s="334"/>
      <c r="B1233" s="334"/>
      <c r="C1233" s="334"/>
      <c r="D1233" s="334"/>
      <c r="E1233" s="334"/>
      <c r="F1233" s="334"/>
      <c r="G1233" s="334"/>
      <c r="H1233" s="334"/>
    </row>
    <row r="1234" spans="1:8" ht="18.399999999999999" customHeight="1" thickTop="1" thickBot="1">
      <c r="A1234" s="334" t="s">
        <v>614</v>
      </c>
      <c r="B1234" s="334" t="s">
        <v>817</v>
      </c>
      <c r="C1234" s="334"/>
      <c r="D1234" s="334"/>
      <c r="E1234" s="334"/>
      <c r="F1234" s="334"/>
      <c r="G1234" s="334"/>
      <c r="H1234" s="334"/>
    </row>
    <row r="1235" spans="1:8" ht="18.399999999999999" customHeight="1" thickTop="1">
      <c r="A1235" s="334" t="s">
        <v>615</v>
      </c>
      <c r="B1235" s="334" t="s">
        <v>818</v>
      </c>
      <c r="C1235" s="334"/>
      <c r="D1235" s="334"/>
      <c r="E1235" s="334"/>
      <c r="F1235" s="334"/>
      <c r="G1235" s="334"/>
      <c r="H1235" s="334"/>
    </row>
    <row r="1236" spans="1:8" ht="18.399999999999999" customHeight="1">
      <c r="A1236" s="336" t="s">
        <v>616</v>
      </c>
      <c r="B1236" s="336"/>
      <c r="C1236" s="336" t="s">
        <v>617</v>
      </c>
      <c r="D1236" s="336" t="s">
        <v>193</v>
      </c>
      <c r="E1236" s="336" t="s">
        <v>194</v>
      </c>
      <c r="F1236" s="336" t="s">
        <v>618</v>
      </c>
      <c r="G1236" s="336" t="s">
        <v>619</v>
      </c>
      <c r="H1236" s="336" t="s">
        <v>199</v>
      </c>
    </row>
    <row r="1237" spans="1:8" ht="18.399999999999999" customHeight="1">
      <c r="A1237" s="335" t="s">
        <v>197</v>
      </c>
      <c r="B1237" s="335" t="s">
        <v>816</v>
      </c>
      <c r="C1237" s="335" t="s">
        <v>702</v>
      </c>
      <c r="D1237" s="335">
        <v>3.5074999999999998</v>
      </c>
      <c r="E1237" s="337" t="s">
        <v>620</v>
      </c>
      <c r="F1237" s="337">
        <f>중기기초자료!G102</f>
        <v>2800</v>
      </c>
      <c r="G1237" s="338">
        <f>TRUNC(F1237*D1237, 1)</f>
        <v>9821</v>
      </c>
      <c r="H1237" s="335" t="s">
        <v>17</v>
      </c>
    </row>
    <row r="1238" spans="1:8" ht="18.399999999999999" customHeight="1">
      <c r="B1238" s="335" t="s">
        <v>621</v>
      </c>
      <c r="G1238" s="337">
        <f>TRUNC(G1237, 0)</f>
        <v>9821</v>
      </c>
    </row>
    <row r="1239" spans="1:8" ht="18.399999999999999" customHeight="1">
      <c r="A1239" s="335" t="s">
        <v>195</v>
      </c>
    </row>
    <row r="1240" spans="1:8" ht="18.399999999999999" customHeight="1">
      <c r="B1240" s="335" t="s">
        <v>621</v>
      </c>
    </row>
    <row r="1241" spans="1:8" ht="18.399999999999999" customHeight="1">
      <c r="A1241" s="335" t="s">
        <v>196</v>
      </c>
    </row>
    <row r="1242" spans="1:8" ht="18.399999999999999" customHeight="1">
      <c r="B1242" s="335" t="s">
        <v>621</v>
      </c>
    </row>
    <row r="1243" spans="1:8" ht="18.399999999999999" customHeight="1" thickBot="1">
      <c r="B1243" s="335" t="s">
        <v>622</v>
      </c>
      <c r="G1243" s="337">
        <f>TRUNC(G1238+G1240+G1242, 0)</f>
        <v>9821</v>
      </c>
    </row>
    <row r="1244" spans="1:8" ht="18.399999999999999" customHeight="1" thickTop="1" thickBot="1">
      <c r="A1244" s="334"/>
      <c r="B1244" s="334"/>
      <c r="C1244" s="334"/>
      <c r="D1244" s="334"/>
      <c r="E1244" s="334"/>
      <c r="F1244" s="334"/>
      <c r="G1244" s="334"/>
      <c r="H1244" s="334"/>
    </row>
    <row r="1245" spans="1:8" ht="18.399999999999999" customHeight="1" thickTop="1" thickBot="1">
      <c r="A1245" s="334" t="s">
        <v>614</v>
      </c>
      <c r="B1245" s="334" t="s">
        <v>819</v>
      </c>
      <c r="C1245" s="334"/>
      <c r="D1245" s="334"/>
      <c r="E1245" s="334"/>
      <c r="F1245" s="334"/>
      <c r="G1245" s="334"/>
      <c r="H1245" s="334"/>
    </row>
    <row r="1246" spans="1:8" ht="18.399999999999999" customHeight="1" thickTop="1">
      <c r="A1246" s="334" t="s">
        <v>615</v>
      </c>
      <c r="B1246" s="334" t="s">
        <v>820</v>
      </c>
      <c r="C1246" s="334"/>
      <c r="D1246" s="334"/>
      <c r="E1246" s="334"/>
      <c r="F1246" s="334"/>
      <c r="G1246" s="334"/>
      <c r="H1246" s="334"/>
    </row>
    <row r="1247" spans="1:8" ht="18.399999999999999" customHeight="1">
      <c r="A1247" s="336" t="s">
        <v>616</v>
      </c>
      <c r="B1247" s="336"/>
      <c r="C1247" s="336" t="s">
        <v>617</v>
      </c>
      <c r="D1247" s="336" t="s">
        <v>193</v>
      </c>
      <c r="E1247" s="336" t="s">
        <v>194</v>
      </c>
      <c r="F1247" s="336" t="s">
        <v>618</v>
      </c>
      <c r="G1247" s="336" t="s">
        <v>619</v>
      </c>
      <c r="H1247" s="336" t="s">
        <v>199</v>
      </c>
    </row>
    <row r="1248" spans="1:8" ht="18.399999999999999" customHeight="1">
      <c r="A1248" s="335" t="s">
        <v>197</v>
      </c>
      <c r="B1248" s="335" t="s">
        <v>816</v>
      </c>
      <c r="C1248" s="335" t="s">
        <v>705</v>
      </c>
      <c r="D1248" s="335">
        <v>3.1819000000000002</v>
      </c>
      <c r="E1248" s="337" t="s">
        <v>620</v>
      </c>
      <c r="F1248" s="337">
        <f>중기기초자료!G103</f>
        <v>5800</v>
      </c>
      <c r="G1248" s="338">
        <f>TRUNC(F1248*D1248, 1)</f>
        <v>18455</v>
      </c>
      <c r="H1248" s="335" t="s">
        <v>17</v>
      </c>
    </row>
    <row r="1249" spans="1:8" ht="18.399999999999999" customHeight="1">
      <c r="B1249" s="335" t="s">
        <v>621</v>
      </c>
      <c r="G1249" s="337">
        <f>TRUNC(G1248, 0)</f>
        <v>18455</v>
      </c>
    </row>
    <row r="1250" spans="1:8" ht="18.399999999999999" customHeight="1">
      <c r="A1250" s="335" t="s">
        <v>195</v>
      </c>
    </row>
    <row r="1251" spans="1:8" ht="18.399999999999999" customHeight="1">
      <c r="B1251" s="335" t="s">
        <v>621</v>
      </c>
    </row>
    <row r="1252" spans="1:8" ht="18.399999999999999" customHeight="1">
      <c r="A1252" s="335" t="s">
        <v>196</v>
      </c>
    </row>
    <row r="1253" spans="1:8" ht="18.399999999999999" customHeight="1">
      <c r="B1253" s="335" t="s">
        <v>621</v>
      </c>
    </row>
    <row r="1254" spans="1:8" ht="18.399999999999999" customHeight="1" thickBot="1">
      <c r="B1254" s="335" t="s">
        <v>622</v>
      </c>
      <c r="G1254" s="337">
        <f>TRUNC(G1249+G1251+G1253, 0)</f>
        <v>18455</v>
      </c>
    </row>
    <row r="1255" spans="1:8" ht="18.399999999999999" customHeight="1" thickTop="1" thickBot="1">
      <c r="A1255" s="334"/>
      <c r="B1255" s="334"/>
      <c r="C1255" s="334"/>
      <c r="D1255" s="334"/>
      <c r="E1255" s="334"/>
      <c r="F1255" s="334"/>
      <c r="G1255" s="334"/>
      <c r="H1255" s="334"/>
    </row>
    <row r="1256" spans="1:8" ht="18.399999999999999" customHeight="1" thickTop="1" thickBot="1">
      <c r="A1256" s="334" t="s">
        <v>614</v>
      </c>
      <c r="B1256" s="334" t="s">
        <v>821</v>
      </c>
      <c r="C1256" s="334"/>
      <c r="D1256" s="334"/>
      <c r="E1256" s="334"/>
      <c r="F1256" s="334"/>
      <c r="G1256" s="334"/>
      <c r="H1256" s="334"/>
    </row>
    <row r="1257" spans="1:8" ht="18.399999999999999" customHeight="1" thickTop="1">
      <c r="A1257" s="334" t="s">
        <v>615</v>
      </c>
      <c r="B1257" s="334" t="s">
        <v>822</v>
      </c>
      <c r="C1257" s="334"/>
      <c r="D1257" s="334"/>
      <c r="E1257" s="334"/>
      <c r="F1257" s="334"/>
      <c r="G1257" s="334"/>
      <c r="H1257" s="334"/>
    </row>
    <row r="1258" spans="1:8" ht="18.399999999999999" customHeight="1">
      <c r="A1258" s="336" t="s">
        <v>616</v>
      </c>
      <c r="B1258" s="336"/>
      <c r="C1258" s="336" t="s">
        <v>617</v>
      </c>
      <c r="D1258" s="336" t="s">
        <v>193</v>
      </c>
      <c r="E1258" s="336" t="s">
        <v>194</v>
      </c>
      <c r="F1258" s="336" t="s">
        <v>618</v>
      </c>
      <c r="G1258" s="336" t="s">
        <v>619</v>
      </c>
      <c r="H1258" s="336" t="s">
        <v>199</v>
      </c>
    </row>
    <row r="1259" spans="1:8" ht="18.399999999999999" customHeight="1">
      <c r="A1259" s="335" t="s">
        <v>197</v>
      </c>
      <c r="B1259" s="335" t="s">
        <v>816</v>
      </c>
      <c r="C1259" s="335" t="s">
        <v>708</v>
      </c>
      <c r="D1259" s="335">
        <v>2.3327</v>
      </c>
      <c r="E1259" s="337" t="s">
        <v>620</v>
      </c>
      <c r="F1259" s="337">
        <f>중기기초자료!G104</f>
        <v>8500</v>
      </c>
      <c r="G1259" s="338">
        <f>TRUNC(F1259*D1259, 1)</f>
        <v>19827.900000000001</v>
      </c>
      <c r="H1259" s="335" t="s">
        <v>17</v>
      </c>
    </row>
    <row r="1260" spans="1:8" ht="18.399999999999999" customHeight="1">
      <c r="B1260" s="335" t="s">
        <v>621</v>
      </c>
      <c r="G1260" s="337">
        <f>TRUNC(G1259, 0)</f>
        <v>19827</v>
      </c>
    </row>
    <row r="1261" spans="1:8" ht="18.399999999999999" customHeight="1">
      <c r="A1261" s="335" t="s">
        <v>195</v>
      </c>
    </row>
    <row r="1262" spans="1:8" ht="18.399999999999999" customHeight="1">
      <c r="B1262" s="335" t="s">
        <v>621</v>
      </c>
    </row>
    <row r="1263" spans="1:8" ht="18.399999999999999" customHeight="1">
      <c r="A1263" s="335" t="s">
        <v>196</v>
      </c>
    </row>
    <row r="1264" spans="1:8" ht="18.399999999999999" customHeight="1">
      <c r="B1264" s="335" t="s">
        <v>621</v>
      </c>
    </row>
    <row r="1265" spans="1:8" ht="18.399999999999999" customHeight="1" thickBot="1">
      <c r="B1265" s="335" t="s">
        <v>622</v>
      </c>
      <c r="G1265" s="337">
        <f>TRUNC(G1260+G1262+G1264, 0)</f>
        <v>19827</v>
      </c>
    </row>
    <row r="1266" spans="1:8" ht="18.399999999999999" customHeight="1" thickTop="1" thickBot="1">
      <c r="A1266" s="334"/>
      <c r="B1266" s="334"/>
      <c r="C1266" s="334"/>
      <c r="D1266" s="334"/>
      <c r="E1266" s="334"/>
      <c r="F1266" s="334"/>
      <c r="G1266" s="334"/>
      <c r="H1266" s="334"/>
    </row>
    <row r="1267" spans="1:8" ht="18.399999999999999" customHeight="1" thickTop="1" thickBot="1">
      <c r="A1267" s="334" t="s">
        <v>614</v>
      </c>
      <c r="B1267" s="334" t="s">
        <v>823</v>
      </c>
      <c r="C1267" s="334"/>
      <c r="D1267" s="334"/>
      <c r="E1267" s="334"/>
      <c r="F1267" s="334"/>
      <c r="G1267" s="334"/>
      <c r="H1267" s="334"/>
    </row>
    <row r="1268" spans="1:8" ht="18.399999999999999" customHeight="1" thickTop="1">
      <c r="A1268" s="334" t="s">
        <v>615</v>
      </c>
      <c r="B1268" s="334" t="s">
        <v>824</v>
      </c>
      <c r="C1268" s="334"/>
      <c r="D1268" s="334"/>
      <c r="E1268" s="334"/>
      <c r="F1268" s="334"/>
      <c r="G1268" s="334"/>
      <c r="H1268" s="334"/>
    </row>
    <row r="1269" spans="1:8" ht="18.399999999999999" customHeight="1">
      <c r="A1269" s="336" t="s">
        <v>616</v>
      </c>
      <c r="B1269" s="336"/>
      <c r="C1269" s="336" t="s">
        <v>617</v>
      </c>
      <c r="D1269" s="336" t="s">
        <v>193</v>
      </c>
      <c r="E1269" s="336" t="s">
        <v>194</v>
      </c>
      <c r="F1269" s="336" t="s">
        <v>618</v>
      </c>
      <c r="G1269" s="336" t="s">
        <v>619</v>
      </c>
      <c r="H1269" s="336" t="s">
        <v>199</v>
      </c>
    </row>
    <row r="1270" spans="1:8" ht="18.399999999999999" customHeight="1">
      <c r="A1270" s="335" t="s">
        <v>197</v>
      </c>
      <c r="B1270" s="335" t="s">
        <v>816</v>
      </c>
      <c r="C1270" s="335" t="s">
        <v>711</v>
      </c>
      <c r="D1270" s="335">
        <v>2.198</v>
      </c>
      <c r="E1270" s="337" t="s">
        <v>620</v>
      </c>
      <c r="F1270" s="337">
        <f>중기기초자료!G105</f>
        <v>9500</v>
      </c>
      <c r="G1270" s="338">
        <f>TRUNC(F1270*D1270, 1)</f>
        <v>20881</v>
      </c>
      <c r="H1270" s="335" t="s">
        <v>17</v>
      </c>
    </row>
    <row r="1271" spans="1:8" ht="18.399999999999999" customHeight="1">
      <c r="B1271" s="335" t="s">
        <v>621</v>
      </c>
      <c r="G1271" s="337">
        <f>TRUNC(G1270, 0)</f>
        <v>20881</v>
      </c>
    </row>
    <row r="1272" spans="1:8" ht="18.399999999999999" customHeight="1">
      <c r="A1272" s="335" t="s">
        <v>195</v>
      </c>
    </row>
    <row r="1273" spans="1:8" ht="18.399999999999999" customHeight="1">
      <c r="B1273" s="335" t="s">
        <v>621</v>
      </c>
    </row>
    <row r="1274" spans="1:8" ht="18.399999999999999" customHeight="1">
      <c r="A1274" s="335" t="s">
        <v>196</v>
      </c>
    </row>
    <row r="1275" spans="1:8" ht="18.399999999999999" customHeight="1">
      <c r="B1275" s="335" t="s">
        <v>621</v>
      </c>
    </row>
    <row r="1276" spans="1:8" ht="18.399999999999999" customHeight="1" thickBot="1">
      <c r="B1276" s="335" t="s">
        <v>622</v>
      </c>
      <c r="G1276" s="337">
        <f>TRUNC(G1271+G1273+G1275, 0)</f>
        <v>20881</v>
      </c>
    </row>
    <row r="1277" spans="1:8" ht="18.399999999999999" customHeight="1" thickTop="1" thickBot="1">
      <c r="A1277" s="334"/>
      <c r="B1277" s="334"/>
      <c r="C1277" s="334"/>
      <c r="D1277" s="334"/>
      <c r="E1277" s="334"/>
      <c r="F1277" s="334"/>
      <c r="G1277" s="334"/>
      <c r="H1277" s="334"/>
    </row>
    <row r="1278" spans="1:8" ht="18.399999999999999" customHeight="1" thickTop="1" thickBot="1">
      <c r="A1278" s="334" t="s">
        <v>614</v>
      </c>
      <c r="B1278" s="334" t="s">
        <v>825</v>
      </c>
      <c r="C1278" s="334"/>
      <c r="D1278" s="334"/>
      <c r="E1278" s="334"/>
      <c r="F1278" s="334"/>
      <c r="G1278" s="334"/>
      <c r="H1278" s="334"/>
    </row>
    <row r="1279" spans="1:8" ht="18.399999999999999" customHeight="1" thickTop="1">
      <c r="A1279" s="334" t="s">
        <v>615</v>
      </c>
      <c r="B1279" s="334" t="s">
        <v>826</v>
      </c>
      <c r="C1279" s="334"/>
      <c r="D1279" s="334"/>
      <c r="E1279" s="334"/>
      <c r="F1279" s="334"/>
      <c r="G1279" s="334"/>
      <c r="H1279" s="334"/>
    </row>
    <row r="1280" spans="1:8" ht="18.399999999999999" customHeight="1">
      <c r="A1280" s="336" t="s">
        <v>616</v>
      </c>
      <c r="B1280" s="336"/>
      <c r="C1280" s="336" t="s">
        <v>617</v>
      </c>
      <c r="D1280" s="336" t="s">
        <v>193</v>
      </c>
      <c r="E1280" s="336" t="s">
        <v>194</v>
      </c>
      <c r="F1280" s="336" t="s">
        <v>618</v>
      </c>
      <c r="G1280" s="336" t="s">
        <v>619</v>
      </c>
      <c r="H1280" s="336" t="s">
        <v>199</v>
      </c>
    </row>
    <row r="1281" spans="1:8" ht="18.399999999999999" customHeight="1">
      <c r="A1281" s="335" t="s">
        <v>197</v>
      </c>
      <c r="B1281" s="335" t="s">
        <v>816</v>
      </c>
      <c r="C1281" s="335" t="s">
        <v>714</v>
      </c>
      <c r="D1281" s="335">
        <v>2.0851000000000002</v>
      </c>
      <c r="E1281" s="337" t="s">
        <v>620</v>
      </c>
      <c r="F1281" s="337">
        <f>중기기초자료!G106</f>
        <v>11000</v>
      </c>
      <c r="G1281" s="338">
        <f>TRUNC(F1281*D1281, 1)</f>
        <v>22936.1</v>
      </c>
      <c r="H1281" s="335" t="s">
        <v>17</v>
      </c>
    </row>
    <row r="1282" spans="1:8" ht="18.399999999999999" customHeight="1">
      <c r="B1282" s="335" t="s">
        <v>621</v>
      </c>
      <c r="G1282" s="337">
        <f>TRUNC(G1281, 0)</f>
        <v>22936</v>
      </c>
    </row>
    <row r="1283" spans="1:8" ht="18.399999999999999" customHeight="1">
      <c r="A1283" s="335" t="s">
        <v>195</v>
      </c>
    </row>
    <row r="1284" spans="1:8" ht="18.399999999999999" customHeight="1">
      <c r="B1284" s="335" t="s">
        <v>621</v>
      </c>
    </row>
    <row r="1285" spans="1:8" ht="18.399999999999999" customHeight="1">
      <c r="A1285" s="335" t="s">
        <v>196</v>
      </c>
    </row>
    <row r="1286" spans="1:8" ht="18.399999999999999" customHeight="1">
      <c r="B1286" s="335" t="s">
        <v>621</v>
      </c>
    </row>
    <row r="1287" spans="1:8" ht="18.399999999999999" customHeight="1" thickBot="1">
      <c r="B1287" s="335" t="s">
        <v>622</v>
      </c>
      <c r="G1287" s="337">
        <f>TRUNC(G1282+G1284+G1286, 0)</f>
        <v>22936</v>
      </c>
    </row>
    <row r="1288" spans="1:8" ht="18.399999999999999" customHeight="1" thickTop="1" thickBot="1">
      <c r="A1288" s="334"/>
      <c r="B1288" s="334"/>
      <c r="C1288" s="334"/>
      <c r="D1288" s="334"/>
      <c r="E1288" s="334"/>
      <c r="F1288" s="334"/>
      <c r="G1288" s="334"/>
      <c r="H1288" s="334"/>
    </row>
    <row r="1289" spans="1:8" ht="18.399999999999999" customHeight="1" thickTop="1" thickBot="1">
      <c r="A1289" s="334" t="s">
        <v>614</v>
      </c>
      <c r="B1289" s="334" t="s">
        <v>827</v>
      </c>
      <c r="C1289" s="334"/>
      <c r="D1289" s="334"/>
      <c r="E1289" s="334"/>
      <c r="F1289" s="334"/>
      <c r="G1289" s="334"/>
      <c r="H1289" s="334"/>
    </row>
    <row r="1290" spans="1:8" ht="18.399999999999999" customHeight="1" thickTop="1">
      <c r="A1290" s="334" t="s">
        <v>615</v>
      </c>
      <c r="B1290" s="334" t="s">
        <v>828</v>
      </c>
      <c r="C1290" s="334"/>
      <c r="D1290" s="334"/>
      <c r="E1290" s="334"/>
      <c r="F1290" s="334"/>
      <c r="G1290" s="334"/>
      <c r="H1290" s="334"/>
    </row>
    <row r="1291" spans="1:8" ht="18.399999999999999" customHeight="1">
      <c r="A1291" s="336" t="s">
        <v>616</v>
      </c>
      <c r="B1291" s="336"/>
      <c r="C1291" s="336" t="s">
        <v>617</v>
      </c>
      <c r="D1291" s="336" t="s">
        <v>193</v>
      </c>
      <c r="E1291" s="336" t="s">
        <v>194</v>
      </c>
      <c r="F1291" s="336" t="s">
        <v>618</v>
      </c>
      <c r="G1291" s="336" t="s">
        <v>619</v>
      </c>
      <c r="H1291" s="336" t="s">
        <v>199</v>
      </c>
    </row>
    <row r="1292" spans="1:8" ht="18.399999999999999" customHeight="1">
      <c r="A1292" s="335" t="s">
        <v>197</v>
      </c>
      <c r="B1292" s="335" t="s">
        <v>816</v>
      </c>
      <c r="C1292" s="335" t="s">
        <v>717</v>
      </c>
      <c r="D1292" s="335">
        <v>1.7576000000000001</v>
      </c>
      <c r="E1292" s="337" t="s">
        <v>620</v>
      </c>
      <c r="F1292" s="337">
        <f>중기기초자료!G107</f>
        <v>13000</v>
      </c>
      <c r="G1292" s="338">
        <f>TRUNC(F1292*D1292, 1)</f>
        <v>22848.799999999999</v>
      </c>
      <c r="H1292" s="335" t="s">
        <v>17</v>
      </c>
    </row>
    <row r="1293" spans="1:8" ht="18.399999999999999" customHeight="1">
      <c r="B1293" s="335" t="s">
        <v>621</v>
      </c>
      <c r="G1293" s="337">
        <f>TRUNC(G1292, 0)</f>
        <v>22848</v>
      </c>
    </row>
    <row r="1294" spans="1:8" ht="18.399999999999999" customHeight="1">
      <c r="A1294" s="335" t="s">
        <v>195</v>
      </c>
    </row>
    <row r="1295" spans="1:8" ht="18.399999999999999" customHeight="1">
      <c r="B1295" s="335" t="s">
        <v>621</v>
      </c>
    </row>
    <row r="1296" spans="1:8" ht="18.399999999999999" customHeight="1">
      <c r="A1296" s="335" t="s">
        <v>196</v>
      </c>
    </row>
    <row r="1297" spans="1:8" ht="18.399999999999999" customHeight="1">
      <c r="B1297" s="335" t="s">
        <v>621</v>
      </c>
    </row>
    <row r="1298" spans="1:8" ht="18.399999999999999" customHeight="1" thickBot="1">
      <c r="B1298" s="335" t="s">
        <v>622</v>
      </c>
      <c r="G1298" s="337">
        <f>TRUNC(G1293+G1295+G1297, 0)</f>
        <v>22848</v>
      </c>
    </row>
    <row r="1299" spans="1:8" ht="18.399999999999999" customHeight="1" thickTop="1" thickBot="1">
      <c r="A1299" s="334"/>
      <c r="B1299" s="334"/>
      <c r="C1299" s="334"/>
      <c r="D1299" s="334"/>
      <c r="E1299" s="334"/>
      <c r="F1299" s="334"/>
      <c r="G1299" s="334"/>
      <c r="H1299" s="334"/>
    </row>
    <row r="1300" spans="1:8" ht="18.399999999999999" customHeight="1" thickTop="1" thickBot="1">
      <c r="A1300" s="334" t="s">
        <v>614</v>
      </c>
      <c r="B1300" s="334" t="s">
        <v>829</v>
      </c>
      <c r="C1300" s="334"/>
      <c r="D1300" s="334"/>
      <c r="E1300" s="334"/>
      <c r="F1300" s="334"/>
      <c r="G1300" s="334"/>
      <c r="H1300" s="334"/>
    </row>
    <row r="1301" spans="1:8" ht="18.399999999999999" customHeight="1" thickTop="1">
      <c r="A1301" s="334" t="s">
        <v>615</v>
      </c>
      <c r="B1301" s="334" t="s">
        <v>830</v>
      </c>
      <c r="C1301" s="334"/>
      <c r="D1301" s="334"/>
      <c r="E1301" s="334"/>
      <c r="F1301" s="334"/>
      <c r="G1301" s="334"/>
      <c r="H1301" s="334"/>
    </row>
    <row r="1302" spans="1:8" ht="18.399999999999999" customHeight="1">
      <c r="A1302" s="336" t="s">
        <v>616</v>
      </c>
      <c r="B1302" s="336"/>
      <c r="C1302" s="336" t="s">
        <v>617</v>
      </c>
      <c r="D1302" s="336" t="s">
        <v>193</v>
      </c>
      <c r="E1302" s="336" t="s">
        <v>194</v>
      </c>
      <c r="F1302" s="336" t="s">
        <v>618</v>
      </c>
      <c r="G1302" s="336" t="s">
        <v>619</v>
      </c>
      <c r="H1302" s="336" t="s">
        <v>199</v>
      </c>
    </row>
    <row r="1303" spans="1:8" ht="18.399999999999999" customHeight="1">
      <c r="A1303" s="335" t="s">
        <v>197</v>
      </c>
      <c r="B1303" s="335" t="s">
        <v>816</v>
      </c>
      <c r="C1303" s="335" t="s">
        <v>720</v>
      </c>
      <c r="D1303" s="335">
        <v>0.7177</v>
      </c>
      <c r="E1303" s="337" t="s">
        <v>620</v>
      </c>
      <c r="F1303" s="337">
        <f>중기기초자료!G108</f>
        <v>18000</v>
      </c>
      <c r="G1303" s="338">
        <f>TRUNC(F1303*D1303, 1)</f>
        <v>12918.6</v>
      </c>
      <c r="H1303" s="335" t="s">
        <v>17</v>
      </c>
    </row>
    <row r="1304" spans="1:8" ht="18.399999999999999" customHeight="1">
      <c r="B1304" s="335" t="s">
        <v>621</v>
      </c>
      <c r="G1304" s="337">
        <f>TRUNC(G1303, 0)</f>
        <v>12918</v>
      </c>
    </row>
    <row r="1305" spans="1:8" ht="18.399999999999999" customHeight="1">
      <c r="A1305" s="335" t="s">
        <v>195</v>
      </c>
    </row>
    <row r="1306" spans="1:8" ht="18.399999999999999" customHeight="1">
      <c r="B1306" s="335" t="s">
        <v>621</v>
      </c>
    </row>
    <row r="1307" spans="1:8" ht="18.399999999999999" customHeight="1">
      <c r="A1307" s="335" t="s">
        <v>196</v>
      </c>
    </row>
    <row r="1308" spans="1:8" ht="18.399999999999999" customHeight="1">
      <c r="B1308" s="335" t="s">
        <v>621</v>
      </c>
    </row>
    <row r="1309" spans="1:8" ht="18.399999999999999" customHeight="1" thickBot="1">
      <c r="B1309" s="335" t="s">
        <v>622</v>
      </c>
      <c r="G1309" s="337">
        <f>TRUNC(G1304+G1306+G1308, 0)</f>
        <v>12918</v>
      </c>
    </row>
    <row r="1310" spans="1:8" ht="18.399999999999999" customHeight="1" thickTop="1" thickBot="1">
      <c r="A1310" s="334"/>
      <c r="B1310" s="334"/>
      <c r="C1310" s="334"/>
      <c r="D1310" s="334"/>
      <c r="E1310" s="334"/>
      <c r="F1310" s="334"/>
      <c r="G1310" s="334"/>
      <c r="H1310" s="334"/>
    </row>
    <row r="1311" spans="1:8" ht="18.399999999999999" customHeight="1" thickTop="1" thickBot="1">
      <c r="A1311" s="334" t="s">
        <v>614</v>
      </c>
      <c r="B1311" s="334" t="s">
        <v>831</v>
      </c>
      <c r="C1311" s="334"/>
      <c r="D1311" s="334"/>
      <c r="E1311" s="334"/>
      <c r="F1311" s="334"/>
      <c r="G1311" s="334"/>
      <c r="H1311" s="334"/>
    </row>
    <row r="1312" spans="1:8" ht="18.399999999999999" customHeight="1" thickTop="1">
      <c r="A1312" s="334" t="s">
        <v>615</v>
      </c>
      <c r="B1312" s="334" t="s">
        <v>830</v>
      </c>
      <c r="C1312" s="334"/>
      <c r="D1312" s="334"/>
      <c r="E1312" s="334"/>
      <c r="F1312" s="334"/>
      <c r="G1312" s="334"/>
      <c r="H1312" s="334"/>
    </row>
    <row r="1313" spans="1:8" ht="18.399999999999999" customHeight="1">
      <c r="A1313" s="336" t="s">
        <v>616</v>
      </c>
      <c r="B1313" s="336"/>
      <c r="C1313" s="336" t="s">
        <v>617</v>
      </c>
      <c r="D1313" s="336" t="s">
        <v>193</v>
      </c>
      <c r="E1313" s="336" t="s">
        <v>194</v>
      </c>
      <c r="F1313" s="336" t="s">
        <v>618</v>
      </c>
      <c r="G1313" s="336" t="s">
        <v>619</v>
      </c>
      <c r="H1313" s="336" t="s">
        <v>199</v>
      </c>
    </row>
    <row r="1314" spans="1:8" ht="18.399999999999999" customHeight="1">
      <c r="A1314" s="335" t="s">
        <v>197</v>
      </c>
      <c r="B1314" s="335" t="s">
        <v>816</v>
      </c>
      <c r="C1314" s="335" t="s">
        <v>720</v>
      </c>
      <c r="D1314" s="335">
        <v>0.70550000000000002</v>
      </c>
      <c r="E1314" s="337" t="s">
        <v>620</v>
      </c>
      <c r="F1314" s="337">
        <f>중기기초자료!G108</f>
        <v>18000</v>
      </c>
      <c r="G1314" s="338">
        <f>TRUNC(F1314*D1314, 1)</f>
        <v>12699</v>
      </c>
      <c r="H1314" s="335" t="s">
        <v>17</v>
      </c>
    </row>
    <row r="1315" spans="1:8" ht="18.399999999999999" customHeight="1">
      <c r="B1315" s="335" t="s">
        <v>621</v>
      </c>
      <c r="G1315" s="337">
        <f>TRUNC(G1314, 0)</f>
        <v>12699</v>
      </c>
    </row>
    <row r="1316" spans="1:8" ht="18.399999999999999" customHeight="1">
      <c r="A1316" s="335" t="s">
        <v>195</v>
      </c>
    </row>
    <row r="1317" spans="1:8" ht="18.399999999999999" customHeight="1">
      <c r="B1317" s="335" t="s">
        <v>621</v>
      </c>
    </row>
    <row r="1318" spans="1:8" ht="18.399999999999999" customHeight="1">
      <c r="A1318" s="335" t="s">
        <v>196</v>
      </c>
    </row>
    <row r="1319" spans="1:8" ht="18.399999999999999" customHeight="1">
      <c r="B1319" s="335" t="s">
        <v>621</v>
      </c>
    </row>
    <row r="1320" spans="1:8" ht="18.399999999999999" customHeight="1" thickBot="1">
      <c r="B1320" s="335" t="s">
        <v>622</v>
      </c>
      <c r="G1320" s="337">
        <f>TRUNC(G1315+G1317+G1319, 0)</f>
        <v>12699</v>
      </c>
    </row>
    <row r="1321" spans="1:8" ht="18.399999999999999" customHeight="1" thickTop="1" thickBot="1">
      <c r="A1321" s="334"/>
      <c r="B1321" s="334"/>
      <c r="C1321" s="334"/>
      <c r="D1321" s="334"/>
      <c r="E1321" s="334"/>
      <c r="F1321" s="334"/>
      <c r="G1321" s="334"/>
      <c r="H1321" s="334"/>
    </row>
    <row r="1322" spans="1:8" ht="18.399999999999999" customHeight="1" thickTop="1" thickBot="1">
      <c r="A1322" s="334" t="s">
        <v>614</v>
      </c>
      <c r="B1322" s="334" t="s">
        <v>832</v>
      </c>
      <c r="C1322" s="334"/>
      <c r="D1322" s="334"/>
      <c r="E1322" s="334"/>
      <c r="F1322" s="334"/>
      <c r="G1322" s="334"/>
      <c r="H1322" s="334"/>
    </row>
    <row r="1323" spans="1:8" ht="18.399999999999999" customHeight="1" thickTop="1">
      <c r="A1323" s="334" t="s">
        <v>615</v>
      </c>
      <c r="B1323" s="334" t="s">
        <v>830</v>
      </c>
      <c r="C1323" s="334"/>
      <c r="D1323" s="334"/>
      <c r="E1323" s="334"/>
      <c r="F1323" s="334"/>
      <c r="G1323" s="334"/>
      <c r="H1323" s="334"/>
    </row>
    <row r="1324" spans="1:8" ht="18.399999999999999" customHeight="1">
      <c r="A1324" s="336" t="s">
        <v>616</v>
      </c>
      <c r="B1324" s="336"/>
      <c r="C1324" s="336" t="s">
        <v>617</v>
      </c>
      <c r="D1324" s="336" t="s">
        <v>193</v>
      </c>
      <c r="E1324" s="336" t="s">
        <v>194</v>
      </c>
      <c r="F1324" s="336" t="s">
        <v>618</v>
      </c>
      <c r="G1324" s="336" t="s">
        <v>619</v>
      </c>
      <c r="H1324" s="336" t="s">
        <v>199</v>
      </c>
    </row>
    <row r="1325" spans="1:8" ht="18.399999999999999" customHeight="1">
      <c r="A1325" s="335" t="s">
        <v>197</v>
      </c>
      <c r="B1325" s="335" t="s">
        <v>586</v>
      </c>
      <c r="C1325" s="335" t="s">
        <v>720</v>
      </c>
      <c r="D1325" s="335">
        <v>0.69420000000000004</v>
      </c>
      <c r="E1325" s="337" t="s">
        <v>620</v>
      </c>
      <c r="F1325" s="337">
        <f>중기기초자료!G108</f>
        <v>18000</v>
      </c>
      <c r="G1325" s="338">
        <f>TRUNC(F1325*D1325, 1)</f>
        <v>12495.6</v>
      </c>
      <c r="H1325" s="335" t="s">
        <v>17</v>
      </c>
    </row>
    <row r="1326" spans="1:8" ht="18.399999999999999" customHeight="1">
      <c r="B1326" s="335" t="s">
        <v>621</v>
      </c>
      <c r="G1326" s="337">
        <f>TRUNC(G1325, 0)</f>
        <v>12495</v>
      </c>
    </row>
    <row r="1327" spans="1:8" ht="18.399999999999999" customHeight="1">
      <c r="A1327" s="335" t="s">
        <v>195</v>
      </c>
    </row>
    <row r="1328" spans="1:8" ht="18.399999999999999" customHeight="1">
      <c r="B1328" s="335" t="s">
        <v>621</v>
      </c>
    </row>
    <row r="1329" spans="1:8" ht="18.399999999999999" customHeight="1">
      <c r="A1329" s="335" t="s">
        <v>196</v>
      </c>
    </row>
    <row r="1330" spans="1:8" ht="18.399999999999999" customHeight="1">
      <c r="B1330" s="335" t="s">
        <v>621</v>
      </c>
    </row>
    <row r="1331" spans="1:8" ht="18.399999999999999" customHeight="1" thickBot="1">
      <c r="B1331" s="335" t="s">
        <v>622</v>
      </c>
      <c r="G1331" s="337">
        <f>TRUNC(G1326+G1328+G1330, 0)</f>
        <v>12495</v>
      </c>
    </row>
    <row r="1332" spans="1:8" ht="18.399999999999999" customHeight="1" thickTop="1" thickBot="1">
      <c r="A1332" s="334"/>
      <c r="B1332" s="334"/>
      <c r="C1332" s="334"/>
      <c r="D1332" s="334"/>
      <c r="E1332" s="334"/>
      <c r="F1332" s="334"/>
      <c r="G1332" s="334"/>
      <c r="H1332" s="334"/>
    </row>
    <row r="1333" spans="1:8" ht="18.399999999999999" customHeight="1" thickTop="1" thickBot="1">
      <c r="A1333" s="334" t="s">
        <v>614</v>
      </c>
      <c r="B1333" s="334" t="s">
        <v>833</v>
      </c>
      <c r="C1333" s="334"/>
      <c r="D1333" s="334"/>
      <c r="E1333" s="334"/>
      <c r="F1333" s="334"/>
      <c r="G1333" s="334"/>
      <c r="H1333" s="334"/>
    </row>
    <row r="1334" spans="1:8" ht="18.399999999999999" customHeight="1" thickTop="1">
      <c r="A1334" s="334" t="s">
        <v>615</v>
      </c>
      <c r="B1334" s="334" t="s">
        <v>830</v>
      </c>
      <c r="C1334" s="334"/>
      <c r="D1334" s="334"/>
      <c r="E1334" s="334"/>
      <c r="F1334" s="334"/>
      <c r="G1334" s="334"/>
      <c r="H1334" s="334"/>
    </row>
    <row r="1335" spans="1:8" ht="18.399999999999999" customHeight="1">
      <c r="A1335" s="336" t="s">
        <v>616</v>
      </c>
      <c r="B1335" s="336"/>
      <c r="C1335" s="336" t="s">
        <v>617</v>
      </c>
      <c r="D1335" s="336" t="s">
        <v>193</v>
      </c>
      <c r="E1335" s="336" t="s">
        <v>194</v>
      </c>
      <c r="F1335" s="336" t="s">
        <v>618</v>
      </c>
      <c r="G1335" s="336" t="s">
        <v>619</v>
      </c>
      <c r="H1335" s="336" t="s">
        <v>199</v>
      </c>
    </row>
    <row r="1336" spans="1:8" ht="18.399999999999999" customHeight="1">
      <c r="A1336" s="335" t="s">
        <v>197</v>
      </c>
      <c r="B1336" s="335" t="s">
        <v>586</v>
      </c>
      <c r="C1336" s="335" t="s">
        <v>720</v>
      </c>
      <c r="D1336" s="335">
        <v>0.67190000000000005</v>
      </c>
      <c r="E1336" s="337" t="s">
        <v>620</v>
      </c>
      <c r="F1336" s="337">
        <f>중기기초자료!G108</f>
        <v>18000</v>
      </c>
      <c r="G1336" s="338">
        <f>TRUNC(F1336*D1336, 1)</f>
        <v>12094.2</v>
      </c>
      <c r="H1336" s="335" t="s">
        <v>17</v>
      </c>
    </row>
    <row r="1337" spans="1:8" ht="18.399999999999999" customHeight="1">
      <c r="B1337" s="335" t="s">
        <v>621</v>
      </c>
      <c r="G1337" s="337">
        <f>TRUNC(G1336, 0)</f>
        <v>12094</v>
      </c>
    </row>
    <row r="1338" spans="1:8" ht="18.399999999999999" customHeight="1">
      <c r="A1338" s="335" t="s">
        <v>195</v>
      </c>
    </row>
    <row r="1339" spans="1:8" ht="18.399999999999999" customHeight="1">
      <c r="B1339" s="335" t="s">
        <v>621</v>
      </c>
    </row>
    <row r="1340" spans="1:8" ht="18.399999999999999" customHeight="1">
      <c r="A1340" s="335" t="s">
        <v>196</v>
      </c>
    </row>
    <row r="1341" spans="1:8" ht="18.399999999999999" customHeight="1">
      <c r="B1341" s="335" t="s">
        <v>621</v>
      </c>
    </row>
    <row r="1342" spans="1:8" ht="18.399999999999999" customHeight="1" thickBot="1">
      <c r="B1342" s="335" t="s">
        <v>622</v>
      </c>
      <c r="G1342" s="337">
        <f>TRUNC(G1337+G1339+G1341, 0)</f>
        <v>12094</v>
      </c>
    </row>
    <row r="1343" spans="1:8" ht="18.399999999999999" customHeight="1" thickTop="1" thickBot="1">
      <c r="A1343" s="334"/>
      <c r="B1343" s="334"/>
      <c r="C1343" s="334"/>
      <c r="D1343" s="334"/>
      <c r="E1343" s="334"/>
      <c r="F1343" s="334"/>
      <c r="G1343" s="334"/>
      <c r="H1343" s="334"/>
    </row>
    <row r="1344" spans="1:8" ht="18.399999999999999" customHeight="1" thickTop="1" thickBot="1">
      <c r="A1344" s="334" t="s">
        <v>614</v>
      </c>
      <c r="B1344" s="334" t="s">
        <v>834</v>
      </c>
      <c r="C1344" s="334"/>
      <c r="D1344" s="334"/>
      <c r="E1344" s="334"/>
      <c r="F1344" s="334"/>
      <c r="G1344" s="334"/>
      <c r="H1344" s="334"/>
    </row>
    <row r="1345" spans="1:8" ht="18.399999999999999" customHeight="1" thickTop="1">
      <c r="A1345" s="334" t="s">
        <v>615</v>
      </c>
      <c r="B1345" s="334" t="s">
        <v>835</v>
      </c>
      <c r="C1345" s="334"/>
      <c r="D1345" s="334"/>
      <c r="E1345" s="334"/>
      <c r="F1345" s="334"/>
      <c r="G1345" s="334"/>
      <c r="H1345" s="334"/>
    </row>
    <row r="1346" spans="1:8" ht="18.399999999999999" customHeight="1">
      <c r="A1346" s="336" t="s">
        <v>616</v>
      </c>
      <c r="B1346" s="336"/>
      <c r="C1346" s="336" t="s">
        <v>617</v>
      </c>
      <c r="D1346" s="336" t="s">
        <v>193</v>
      </c>
      <c r="E1346" s="336" t="s">
        <v>194</v>
      </c>
      <c r="F1346" s="336" t="s">
        <v>618</v>
      </c>
      <c r="G1346" s="336" t="s">
        <v>619</v>
      </c>
      <c r="H1346" s="336" t="s">
        <v>199</v>
      </c>
    </row>
    <row r="1347" spans="1:8" ht="18.399999999999999" customHeight="1">
      <c r="A1347" s="335" t="s">
        <v>197</v>
      </c>
      <c r="B1347" s="335" t="s">
        <v>586</v>
      </c>
      <c r="C1347" s="335" t="s">
        <v>729</v>
      </c>
      <c r="D1347" s="335">
        <v>0.50929999999999997</v>
      </c>
      <c r="E1347" s="337" t="s">
        <v>620</v>
      </c>
      <c r="F1347" s="337">
        <f>중기기초자료!G109</f>
        <v>28000</v>
      </c>
      <c r="G1347" s="338">
        <f>TRUNC(F1347*D1347, 1)</f>
        <v>14260.4</v>
      </c>
      <c r="H1347" s="335" t="s">
        <v>17</v>
      </c>
    </row>
    <row r="1348" spans="1:8" ht="18.399999999999999" customHeight="1">
      <c r="B1348" s="335" t="s">
        <v>621</v>
      </c>
      <c r="G1348" s="337">
        <f>TRUNC(G1347, 0)</f>
        <v>14260</v>
      </c>
    </row>
    <row r="1349" spans="1:8" ht="18.399999999999999" customHeight="1">
      <c r="A1349" s="335" t="s">
        <v>195</v>
      </c>
    </row>
    <row r="1350" spans="1:8" ht="18.399999999999999" customHeight="1">
      <c r="B1350" s="335" t="s">
        <v>621</v>
      </c>
    </row>
    <row r="1351" spans="1:8" ht="18.399999999999999" customHeight="1">
      <c r="A1351" s="335" t="s">
        <v>196</v>
      </c>
    </row>
    <row r="1352" spans="1:8" ht="18.399999999999999" customHeight="1">
      <c r="B1352" s="335" t="s">
        <v>621</v>
      </c>
    </row>
    <row r="1353" spans="1:8" ht="18.399999999999999" customHeight="1" thickBot="1">
      <c r="B1353" s="335" t="s">
        <v>622</v>
      </c>
      <c r="G1353" s="337">
        <f>TRUNC(G1348+G1350+G1352, 0)</f>
        <v>14260</v>
      </c>
    </row>
    <row r="1354" spans="1:8" ht="18.399999999999999" customHeight="1" thickTop="1" thickBot="1">
      <c r="A1354" s="334"/>
      <c r="B1354" s="334"/>
      <c r="C1354" s="334"/>
      <c r="D1354" s="334"/>
      <c r="E1354" s="334"/>
      <c r="F1354" s="334"/>
      <c r="G1354" s="334"/>
      <c r="H1354" s="334"/>
    </row>
    <row r="1355" spans="1:8" ht="18.399999999999999" customHeight="1" thickTop="1" thickBot="1">
      <c r="A1355" s="334" t="s">
        <v>614</v>
      </c>
      <c r="B1355" s="334" t="s">
        <v>836</v>
      </c>
      <c r="C1355" s="334"/>
      <c r="D1355" s="334"/>
      <c r="E1355" s="334"/>
      <c r="F1355" s="334"/>
      <c r="G1355" s="334"/>
      <c r="H1355" s="334"/>
    </row>
    <row r="1356" spans="1:8" ht="18.399999999999999" customHeight="1" thickTop="1">
      <c r="A1356" s="334" t="s">
        <v>615</v>
      </c>
      <c r="B1356" s="334" t="s">
        <v>835</v>
      </c>
      <c r="C1356" s="334"/>
      <c r="D1356" s="334"/>
      <c r="E1356" s="334"/>
      <c r="F1356" s="334"/>
      <c r="G1356" s="334"/>
      <c r="H1356" s="334"/>
    </row>
    <row r="1357" spans="1:8" ht="18.399999999999999" customHeight="1">
      <c r="A1357" s="336" t="s">
        <v>616</v>
      </c>
      <c r="B1357" s="336"/>
      <c r="C1357" s="336" t="s">
        <v>617</v>
      </c>
      <c r="D1357" s="336" t="s">
        <v>193</v>
      </c>
      <c r="E1357" s="336" t="s">
        <v>194</v>
      </c>
      <c r="F1357" s="336" t="s">
        <v>618</v>
      </c>
      <c r="G1357" s="336" t="s">
        <v>619</v>
      </c>
      <c r="H1357" s="336" t="s">
        <v>199</v>
      </c>
    </row>
    <row r="1358" spans="1:8" ht="18.399999999999999" customHeight="1">
      <c r="A1358" s="335" t="s">
        <v>197</v>
      </c>
      <c r="B1358" s="335" t="s">
        <v>586</v>
      </c>
      <c r="C1358" s="335" t="s">
        <v>729</v>
      </c>
      <c r="D1358" s="335">
        <v>0.49209999999999998</v>
      </c>
      <c r="E1358" s="337" t="s">
        <v>620</v>
      </c>
      <c r="F1358" s="337">
        <f>중기기초자료!G109</f>
        <v>28000</v>
      </c>
      <c r="G1358" s="338">
        <f>TRUNC(F1358*D1358, 1)</f>
        <v>13778.8</v>
      </c>
      <c r="H1358" s="335" t="s">
        <v>17</v>
      </c>
    </row>
    <row r="1359" spans="1:8" ht="18.399999999999999" customHeight="1">
      <c r="B1359" s="335" t="s">
        <v>621</v>
      </c>
      <c r="G1359" s="337">
        <f>TRUNC(G1358, 0)</f>
        <v>13778</v>
      </c>
    </row>
    <row r="1360" spans="1:8" ht="18.399999999999999" customHeight="1">
      <c r="A1360" s="335" t="s">
        <v>195</v>
      </c>
    </row>
    <row r="1361" spans="1:8" ht="18.399999999999999" customHeight="1">
      <c r="B1361" s="335" t="s">
        <v>621</v>
      </c>
    </row>
    <row r="1362" spans="1:8" ht="18.399999999999999" customHeight="1">
      <c r="A1362" s="335" t="s">
        <v>196</v>
      </c>
    </row>
    <row r="1363" spans="1:8" ht="18.399999999999999" customHeight="1">
      <c r="B1363" s="335" t="s">
        <v>621</v>
      </c>
    </row>
    <row r="1364" spans="1:8" ht="18.399999999999999" customHeight="1" thickBot="1">
      <c r="B1364" s="335" t="s">
        <v>622</v>
      </c>
      <c r="G1364" s="337">
        <f>TRUNC(G1359+G1361+G1363, 0)</f>
        <v>13778</v>
      </c>
    </row>
    <row r="1365" spans="1:8" ht="18.399999999999999" customHeight="1" thickTop="1" thickBot="1">
      <c r="A1365" s="334"/>
      <c r="B1365" s="334"/>
      <c r="C1365" s="334"/>
      <c r="D1365" s="334"/>
      <c r="E1365" s="334"/>
      <c r="F1365" s="334"/>
      <c r="G1365" s="334"/>
      <c r="H1365" s="334"/>
    </row>
    <row r="1366" spans="1:8" ht="18.399999999999999" customHeight="1" thickTop="1" thickBot="1">
      <c r="A1366" s="334" t="s">
        <v>614</v>
      </c>
      <c r="B1366" s="334" t="s">
        <v>837</v>
      </c>
      <c r="C1366" s="334"/>
      <c r="D1366" s="334"/>
      <c r="E1366" s="334"/>
      <c r="F1366" s="334"/>
      <c r="G1366" s="334"/>
      <c r="H1366" s="334"/>
    </row>
    <row r="1367" spans="1:8" ht="18.399999999999999" customHeight="1" thickTop="1">
      <c r="A1367" s="334" t="s">
        <v>615</v>
      </c>
      <c r="B1367" s="334" t="s">
        <v>835</v>
      </c>
      <c r="C1367" s="334"/>
      <c r="D1367" s="334"/>
      <c r="E1367" s="334"/>
      <c r="F1367" s="334"/>
      <c r="G1367" s="334"/>
      <c r="H1367" s="334"/>
    </row>
    <row r="1368" spans="1:8" ht="18.399999999999999" customHeight="1">
      <c r="A1368" s="336" t="s">
        <v>616</v>
      </c>
      <c r="B1368" s="336"/>
      <c r="C1368" s="336" t="s">
        <v>617</v>
      </c>
      <c r="D1368" s="336" t="s">
        <v>193</v>
      </c>
      <c r="E1368" s="336" t="s">
        <v>194</v>
      </c>
      <c r="F1368" s="336" t="s">
        <v>618</v>
      </c>
      <c r="G1368" s="336" t="s">
        <v>619</v>
      </c>
      <c r="H1368" s="336" t="s">
        <v>199</v>
      </c>
    </row>
    <row r="1369" spans="1:8" ht="18.399999999999999" customHeight="1">
      <c r="A1369" s="335" t="s">
        <v>197</v>
      </c>
      <c r="B1369" s="335" t="s">
        <v>586</v>
      </c>
      <c r="C1369" s="335" t="s">
        <v>729</v>
      </c>
      <c r="D1369" s="335">
        <v>0.47460000000000002</v>
      </c>
      <c r="E1369" s="337" t="s">
        <v>620</v>
      </c>
      <c r="F1369" s="337">
        <f>중기기초자료!G109</f>
        <v>28000</v>
      </c>
      <c r="G1369" s="338">
        <f>TRUNC(F1369*D1369, 1)</f>
        <v>13288.8</v>
      </c>
      <c r="H1369" s="335" t="s">
        <v>17</v>
      </c>
    </row>
    <row r="1370" spans="1:8" ht="18.399999999999999" customHeight="1">
      <c r="B1370" s="335" t="s">
        <v>621</v>
      </c>
      <c r="G1370" s="337">
        <f>TRUNC(G1369, 0)</f>
        <v>13288</v>
      </c>
    </row>
    <row r="1371" spans="1:8" ht="18.399999999999999" customHeight="1">
      <c r="A1371" s="335" t="s">
        <v>195</v>
      </c>
    </row>
    <row r="1372" spans="1:8" ht="18.399999999999999" customHeight="1">
      <c r="B1372" s="335" t="s">
        <v>621</v>
      </c>
    </row>
    <row r="1373" spans="1:8" ht="18.399999999999999" customHeight="1">
      <c r="A1373" s="335" t="s">
        <v>196</v>
      </c>
    </row>
    <row r="1374" spans="1:8" ht="18.399999999999999" customHeight="1">
      <c r="B1374" s="335" t="s">
        <v>621</v>
      </c>
    </row>
    <row r="1375" spans="1:8" ht="18.399999999999999" customHeight="1" thickBot="1">
      <c r="B1375" s="335" t="s">
        <v>622</v>
      </c>
      <c r="G1375" s="337">
        <f>TRUNC(G1370+G1372+G1374, 0)</f>
        <v>13288</v>
      </c>
    </row>
    <row r="1376" spans="1:8" ht="18.399999999999999" customHeight="1" thickTop="1" thickBot="1">
      <c r="A1376" s="334"/>
      <c r="B1376" s="334"/>
      <c r="C1376" s="334"/>
      <c r="D1376" s="334"/>
      <c r="E1376" s="334"/>
      <c r="F1376" s="334"/>
      <c r="G1376" s="334"/>
      <c r="H1376" s="334"/>
    </row>
    <row r="1377" spans="1:8" ht="18.399999999999999" customHeight="1" thickTop="1" thickBot="1">
      <c r="A1377" s="334" t="s">
        <v>614</v>
      </c>
      <c r="B1377" s="334" t="s">
        <v>838</v>
      </c>
      <c r="C1377" s="334"/>
      <c r="D1377" s="334"/>
      <c r="E1377" s="334"/>
      <c r="F1377" s="334"/>
      <c r="G1377" s="334"/>
      <c r="H1377" s="334"/>
    </row>
    <row r="1378" spans="1:8" ht="18.399999999999999" customHeight="1" thickTop="1">
      <c r="A1378" s="334" t="s">
        <v>615</v>
      </c>
      <c r="B1378" s="334" t="s">
        <v>839</v>
      </c>
      <c r="C1378" s="334"/>
      <c r="D1378" s="334"/>
      <c r="E1378" s="334"/>
      <c r="F1378" s="334"/>
      <c r="G1378" s="334"/>
      <c r="H1378" s="334"/>
    </row>
    <row r="1379" spans="1:8" ht="18.399999999999999" customHeight="1">
      <c r="A1379" s="336" t="s">
        <v>616</v>
      </c>
      <c r="B1379" s="336"/>
      <c r="C1379" s="336" t="s">
        <v>617</v>
      </c>
      <c r="D1379" s="336" t="s">
        <v>193</v>
      </c>
      <c r="E1379" s="336" t="s">
        <v>194</v>
      </c>
      <c r="F1379" s="336" t="s">
        <v>618</v>
      </c>
      <c r="G1379" s="336" t="s">
        <v>619</v>
      </c>
      <c r="H1379" s="336" t="s">
        <v>199</v>
      </c>
    </row>
    <row r="1380" spans="1:8" ht="18.399999999999999" customHeight="1">
      <c r="A1380" s="335" t="s">
        <v>197</v>
      </c>
      <c r="B1380" s="335" t="s">
        <v>586</v>
      </c>
      <c r="C1380" s="335" t="s">
        <v>738</v>
      </c>
      <c r="D1380" s="335">
        <v>0.30509999999999998</v>
      </c>
      <c r="E1380" s="337" t="s">
        <v>620</v>
      </c>
      <c r="F1380" s="337">
        <f>중기기초자료!G110</f>
        <v>55000</v>
      </c>
      <c r="G1380" s="338">
        <f>TRUNC(F1380*D1380, 1)</f>
        <v>16780.5</v>
      </c>
      <c r="H1380" s="335" t="s">
        <v>17</v>
      </c>
    </row>
    <row r="1381" spans="1:8" ht="18.399999999999999" customHeight="1">
      <c r="B1381" s="335" t="s">
        <v>621</v>
      </c>
      <c r="G1381" s="337">
        <f>TRUNC(G1380, 0)</f>
        <v>16780</v>
      </c>
    </row>
    <row r="1382" spans="1:8" ht="18.399999999999999" customHeight="1">
      <c r="A1382" s="335" t="s">
        <v>195</v>
      </c>
    </row>
    <row r="1383" spans="1:8" ht="18.399999999999999" customHeight="1">
      <c r="B1383" s="335" t="s">
        <v>621</v>
      </c>
    </row>
    <row r="1384" spans="1:8" ht="18.399999999999999" customHeight="1">
      <c r="A1384" s="335" t="s">
        <v>196</v>
      </c>
    </row>
    <row r="1385" spans="1:8" ht="18.399999999999999" customHeight="1">
      <c r="B1385" s="335" t="s">
        <v>621</v>
      </c>
    </row>
    <row r="1386" spans="1:8" ht="18.399999999999999" customHeight="1" thickBot="1">
      <c r="B1386" s="335" t="s">
        <v>622</v>
      </c>
      <c r="G1386" s="337">
        <f>TRUNC(G1381+G1383+G1385, 0)</f>
        <v>16780</v>
      </c>
    </row>
    <row r="1387" spans="1:8" ht="18.399999999999999" customHeight="1" thickTop="1" thickBot="1">
      <c r="A1387" s="334"/>
      <c r="B1387" s="334"/>
      <c r="C1387" s="334"/>
      <c r="D1387" s="334"/>
      <c r="E1387" s="334"/>
      <c r="F1387" s="334"/>
      <c r="G1387" s="334"/>
      <c r="H1387" s="334"/>
    </row>
    <row r="1388" spans="1:8" ht="18.399999999999999" customHeight="1" thickTop="1" thickBot="1">
      <c r="A1388" s="334" t="s">
        <v>614</v>
      </c>
      <c r="B1388" s="334" t="s">
        <v>840</v>
      </c>
      <c r="C1388" s="334"/>
      <c r="D1388" s="334"/>
      <c r="E1388" s="334"/>
      <c r="F1388" s="334"/>
      <c r="G1388" s="334"/>
      <c r="H1388" s="334"/>
    </row>
    <row r="1389" spans="1:8" ht="18.399999999999999" customHeight="1" thickTop="1">
      <c r="A1389" s="334" t="s">
        <v>615</v>
      </c>
      <c r="B1389" s="334" t="s">
        <v>839</v>
      </c>
      <c r="C1389" s="334"/>
      <c r="D1389" s="334"/>
      <c r="E1389" s="334"/>
      <c r="F1389" s="334"/>
      <c r="G1389" s="334"/>
      <c r="H1389" s="334"/>
    </row>
    <row r="1390" spans="1:8" ht="18.399999999999999" customHeight="1">
      <c r="A1390" s="336" t="s">
        <v>616</v>
      </c>
      <c r="B1390" s="336"/>
      <c r="C1390" s="336" t="s">
        <v>617</v>
      </c>
      <c r="D1390" s="336" t="s">
        <v>193</v>
      </c>
      <c r="E1390" s="336" t="s">
        <v>194</v>
      </c>
      <c r="F1390" s="336" t="s">
        <v>618</v>
      </c>
      <c r="G1390" s="336" t="s">
        <v>619</v>
      </c>
      <c r="H1390" s="336" t="s">
        <v>199</v>
      </c>
    </row>
    <row r="1391" spans="1:8" ht="18.399999999999999" customHeight="1">
      <c r="A1391" s="335" t="s">
        <v>197</v>
      </c>
      <c r="B1391" s="335" t="s">
        <v>586</v>
      </c>
      <c r="C1391" s="335" t="s">
        <v>738</v>
      </c>
      <c r="D1391" s="335">
        <v>0.28960000000000002</v>
      </c>
      <c r="E1391" s="337" t="s">
        <v>620</v>
      </c>
      <c r="F1391" s="337">
        <f>중기기초자료!G110</f>
        <v>55000</v>
      </c>
      <c r="G1391" s="338">
        <f>TRUNC(F1391*D1391, 1)</f>
        <v>15928</v>
      </c>
      <c r="H1391" s="335" t="s">
        <v>17</v>
      </c>
    </row>
    <row r="1392" spans="1:8" ht="18.399999999999999" customHeight="1">
      <c r="B1392" s="335" t="s">
        <v>621</v>
      </c>
      <c r="G1392" s="337">
        <f>TRUNC(G1391, 0)</f>
        <v>15928</v>
      </c>
    </row>
    <row r="1393" spans="1:8" ht="18.399999999999999" customHeight="1">
      <c r="A1393" s="335" t="s">
        <v>195</v>
      </c>
    </row>
    <row r="1394" spans="1:8" ht="18.399999999999999" customHeight="1">
      <c r="B1394" s="335" t="s">
        <v>621</v>
      </c>
    </row>
    <row r="1395" spans="1:8" ht="18.399999999999999" customHeight="1">
      <c r="A1395" s="335" t="s">
        <v>196</v>
      </c>
    </row>
    <row r="1396" spans="1:8" ht="18.399999999999999" customHeight="1">
      <c r="B1396" s="335" t="s">
        <v>621</v>
      </c>
    </row>
    <row r="1397" spans="1:8" ht="18.399999999999999" customHeight="1" thickBot="1">
      <c r="B1397" s="335" t="s">
        <v>622</v>
      </c>
      <c r="G1397" s="337">
        <f>TRUNC(G1392+G1394+G1396, 0)</f>
        <v>15928</v>
      </c>
    </row>
    <row r="1398" spans="1:8" ht="18.399999999999999" customHeight="1" thickTop="1" thickBot="1">
      <c r="A1398" s="334"/>
      <c r="B1398" s="334"/>
      <c r="C1398" s="334"/>
      <c r="D1398" s="334"/>
      <c r="E1398" s="334"/>
      <c r="F1398" s="334"/>
      <c r="G1398" s="334"/>
      <c r="H1398" s="334"/>
    </row>
    <row r="1399" spans="1:8" ht="18.399999999999999" customHeight="1" thickTop="1" thickBot="1">
      <c r="A1399" s="334" t="s">
        <v>614</v>
      </c>
      <c r="B1399" s="334" t="s">
        <v>841</v>
      </c>
      <c r="C1399" s="334"/>
      <c r="D1399" s="334"/>
      <c r="E1399" s="334"/>
      <c r="F1399" s="334"/>
      <c r="G1399" s="334"/>
      <c r="H1399" s="334"/>
    </row>
    <row r="1400" spans="1:8" ht="18.399999999999999" customHeight="1" thickTop="1">
      <c r="A1400" s="334" t="s">
        <v>615</v>
      </c>
      <c r="B1400" s="334" t="s">
        <v>839</v>
      </c>
      <c r="C1400" s="334"/>
      <c r="D1400" s="334"/>
      <c r="E1400" s="334"/>
      <c r="F1400" s="334"/>
      <c r="G1400" s="334"/>
      <c r="H1400" s="334"/>
    </row>
    <row r="1401" spans="1:8" ht="18.399999999999999" customHeight="1">
      <c r="A1401" s="336" t="s">
        <v>616</v>
      </c>
      <c r="B1401" s="336"/>
      <c r="C1401" s="336" t="s">
        <v>617</v>
      </c>
      <c r="D1401" s="336" t="s">
        <v>193</v>
      </c>
      <c r="E1401" s="336" t="s">
        <v>194</v>
      </c>
      <c r="F1401" s="336" t="s">
        <v>618</v>
      </c>
      <c r="G1401" s="336" t="s">
        <v>619</v>
      </c>
      <c r="H1401" s="336" t="s">
        <v>199</v>
      </c>
    </row>
    <row r="1402" spans="1:8" ht="18.399999999999999" customHeight="1">
      <c r="A1402" s="335" t="s">
        <v>197</v>
      </c>
      <c r="B1402" s="335" t="s">
        <v>586</v>
      </c>
      <c r="C1402" s="335" t="s">
        <v>738</v>
      </c>
      <c r="D1402" s="335">
        <v>0.28670000000000001</v>
      </c>
      <c r="E1402" s="337" t="s">
        <v>620</v>
      </c>
      <c r="F1402" s="337">
        <f>중기기초자료!G110</f>
        <v>55000</v>
      </c>
      <c r="G1402" s="338">
        <f>TRUNC(F1402*D1402, 1)</f>
        <v>15768.5</v>
      </c>
      <c r="H1402" s="335" t="s">
        <v>17</v>
      </c>
    </row>
    <row r="1403" spans="1:8" ht="18.399999999999999" customHeight="1">
      <c r="B1403" s="335" t="s">
        <v>621</v>
      </c>
      <c r="G1403" s="337">
        <f>TRUNC(G1402, 0)</f>
        <v>15768</v>
      </c>
    </row>
    <row r="1404" spans="1:8" ht="18.399999999999999" customHeight="1">
      <c r="A1404" s="335" t="s">
        <v>195</v>
      </c>
    </row>
    <row r="1405" spans="1:8" ht="18.399999999999999" customHeight="1">
      <c r="B1405" s="335" t="s">
        <v>621</v>
      </c>
    </row>
    <row r="1406" spans="1:8" ht="18.399999999999999" customHeight="1">
      <c r="A1406" s="335" t="s">
        <v>196</v>
      </c>
    </row>
    <row r="1407" spans="1:8" ht="18.399999999999999" customHeight="1">
      <c r="B1407" s="335" t="s">
        <v>621</v>
      </c>
    </row>
    <row r="1408" spans="1:8" ht="18.399999999999999" customHeight="1" thickBot="1">
      <c r="B1408" s="335" t="s">
        <v>622</v>
      </c>
      <c r="G1408" s="337">
        <f>TRUNC(G1403+G1405+G1407, 0)</f>
        <v>15768</v>
      </c>
    </row>
    <row r="1409" spans="1:8" ht="18.399999999999999" customHeight="1" thickTop="1" thickBot="1">
      <c r="A1409" s="334"/>
      <c r="B1409" s="334"/>
      <c r="C1409" s="334"/>
      <c r="D1409" s="334"/>
      <c r="E1409" s="334"/>
      <c r="F1409" s="334"/>
      <c r="G1409" s="334"/>
      <c r="H1409" s="334"/>
    </row>
    <row r="1410" spans="1:8" ht="18.399999999999999" customHeight="1" thickTop="1" thickBot="1">
      <c r="A1410" s="334" t="s">
        <v>614</v>
      </c>
      <c r="B1410" s="334" t="s">
        <v>842</v>
      </c>
      <c r="C1410" s="334"/>
      <c r="D1410" s="334"/>
      <c r="E1410" s="334"/>
      <c r="F1410" s="334"/>
      <c r="G1410" s="334"/>
      <c r="H1410" s="334"/>
    </row>
    <row r="1411" spans="1:8" ht="18.399999999999999" customHeight="1" thickTop="1">
      <c r="A1411" s="334" t="s">
        <v>615</v>
      </c>
      <c r="B1411" s="334" t="s">
        <v>839</v>
      </c>
      <c r="C1411" s="334"/>
      <c r="D1411" s="334"/>
      <c r="E1411" s="334"/>
      <c r="F1411" s="334"/>
      <c r="G1411" s="334"/>
      <c r="H1411" s="334"/>
    </row>
    <row r="1412" spans="1:8" ht="18.399999999999999" customHeight="1">
      <c r="A1412" s="336" t="s">
        <v>616</v>
      </c>
      <c r="B1412" s="336"/>
      <c r="C1412" s="336" t="s">
        <v>617</v>
      </c>
      <c r="D1412" s="336" t="s">
        <v>193</v>
      </c>
      <c r="E1412" s="336" t="s">
        <v>194</v>
      </c>
      <c r="F1412" s="336" t="s">
        <v>618</v>
      </c>
      <c r="G1412" s="336" t="s">
        <v>619</v>
      </c>
      <c r="H1412" s="336" t="s">
        <v>199</v>
      </c>
    </row>
    <row r="1413" spans="1:8" ht="18.399999999999999" customHeight="1">
      <c r="A1413" s="335" t="s">
        <v>197</v>
      </c>
      <c r="B1413" s="335" t="s">
        <v>586</v>
      </c>
      <c r="C1413" s="335" t="s">
        <v>738</v>
      </c>
      <c r="D1413" s="335">
        <v>0.2772</v>
      </c>
      <c r="E1413" s="337" t="s">
        <v>620</v>
      </c>
      <c r="F1413" s="337">
        <f>중기기초자료!G110</f>
        <v>55000</v>
      </c>
      <c r="G1413" s="338">
        <f>TRUNC(F1413*D1413, 1)</f>
        <v>15246</v>
      </c>
      <c r="H1413" s="335" t="s">
        <v>17</v>
      </c>
    </row>
    <row r="1414" spans="1:8" ht="18.399999999999999" customHeight="1">
      <c r="B1414" s="335" t="s">
        <v>621</v>
      </c>
      <c r="G1414" s="337">
        <f>TRUNC(G1413, 0)</f>
        <v>15246</v>
      </c>
    </row>
    <row r="1415" spans="1:8" ht="18.399999999999999" customHeight="1">
      <c r="A1415" s="335" t="s">
        <v>195</v>
      </c>
    </row>
    <row r="1416" spans="1:8" ht="18.399999999999999" customHeight="1">
      <c r="B1416" s="335" t="s">
        <v>621</v>
      </c>
    </row>
    <row r="1417" spans="1:8" ht="18.399999999999999" customHeight="1">
      <c r="A1417" s="335" t="s">
        <v>196</v>
      </c>
    </row>
    <row r="1418" spans="1:8" ht="18.399999999999999" customHeight="1">
      <c r="B1418" s="335" t="s">
        <v>621</v>
      </c>
    </row>
    <row r="1419" spans="1:8" ht="18.399999999999999" customHeight="1" thickBot="1">
      <c r="B1419" s="335" t="s">
        <v>622</v>
      </c>
      <c r="G1419" s="337">
        <f>TRUNC(G1414+G1416+G1418, 0)</f>
        <v>15246</v>
      </c>
    </row>
    <row r="1420" spans="1:8" ht="18.399999999999999" customHeight="1" thickTop="1" thickBot="1">
      <c r="A1420" s="334"/>
      <c r="B1420" s="334"/>
      <c r="C1420" s="334"/>
      <c r="D1420" s="334"/>
      <c r="E1420" s="334"/>
      <c r="F1420" s="334"/>
      <c r="G1420" s="334"/>
      <c r="H1420" s="334"/>
    </row>
    <row r="1421" spans="1:8" ht="18.399999999999999" customHeight="1" thickTop="1" thickBot="1">
      <c r="A1421" s="334" t="s">
        <v>614</v>
      </c>
      <c r="B1421" s="334" t="s">
        <v>843</v>
      </c>
      <c r="C1421" s="334"/>
      <c r="D1421" s="334"/>
      <c r="E1421" s="334"/>
      <c r="F1421" s="334"/>
      <c r="G1421" s="334"/>
      <c r="H1421" s="334"/>
    </row>
    <row r="1422" spans="1:8" ht="18.399999999999999" customHeight="1" thickTop="1">
      <c r="A1422" s="334" t="s">
        <v>615</v>
      </c>
      <c r="B1422" s="334" t="s">
        <v>844</v>
      </c>
      <c r="C1422" s="334"/>
      <c r="D1422" s="334"/>
      <c r="E1422" s="334"/>
      <c r="F1422" s="334"/>
      <c r="G1422" s="334"/>
      <c r="H1422" s="334"/>
    </row>
    <row r="1423" spans="1:8" ht="18.399999999999999" customHeight="1">
      <c r="A1423" s="336" t="s">
        <v>616</v>
      </c>
      <c r="B1423" s="336"/>
      <c r="C1423" s="336" t="s">
        <v>617</v>
      </c>
      <c r="D1423" s="336" t="s">
        <v>193</v>
      </c>
      <c r="E1423" s="336" t="s">
        <v>194</v>
      </c>
      <c r="F1423" s="336" t="s">
        <v>618</v>
      </c>
      <c r="G1423" s="336" t="s">
        <v>619</v>
      </c>
      <c r="H1423" s="336" t="s">
        <v>199</v>
      </c>
    </row>
    <row r="1424" spans="1:8" ht="18.399999999999999" customHeight="1">
      <c r="A1424" s="335" t="s">
        <v>197</v>
      </c>
      <c r="B1424" s="335" t="s">
        <v>586</v>
      </c>
      <c r="C1424" s="335" t="s">
        <v>747</v>
      </c>
      <c r="D1424" s="335">
        <v>1.1307</v>
      </c>
      <c r="E1424" s="337" t="s">
        <v>620</v>
      </c>
      <c r="F1424" s="337">
        <f>중기기초자료!G111</f>
        <v>100000</v>
      </c>
      <c r="G1424" s="338">
        <f>TRUNC(F1424*D1424, 1)</f>
        <v>113070</v>
      </c>
      <c r="H1424" s="335" t="s">
        <v>17</v>
      </c>
    </row>
    <row r="1425" spans="1:8" ht="18.399999999999999" customHeight="1">
      <c r="B1425" s="335" t="s">
        <v>621</v>
      </c>
      <c r="G1425" s="337">
        <f>TRUNC(G1424, 0)</f>
        <v>113070</v>
      </c>
    </row>
    <row r="1426" spans="1:8" ht="18.399999999999999" customHeight="1">
      <c r="A1426" s="335" t="s">
        <v>195</v>
      </c>
    </row>
    <row r="1427" spans="1:8" ht="18.399999999999999" customHeight="1">
      <c r="B1427" s="335" t="s">
        <v>621</v>
      </c>
    </row>
    <row r="1428" spans="1:8" ht="18.399999999999999" customHeight="1">
      <c r="A1428" s="335" t="s">
        <v>196</v>
      </c>
    </row>
    <row r="1429" spans="1:8" ht="18.399999999999999" customHeight="1">
      <c r="B1429" s="335" t="s">
        <v>621</v>
      </c>
    </row>
    <row r="1430" spans="1:8" ht="18.399999999999999" customHeight="1" thickBot="1">
      <c r="B1430" s="335" t="s">
        <v>622</v>
      </c>
      <c r="G1430" s="337">
        <f>TRUNC(G1425+G1427+G1429, 0)</f>
        <v>113070</v>
      </c>
    </row>
    <row r="1431" spans="1:8" ht="18.399999999999999" customHeight="1" thickTop="1" thickBot="1">
      <c r="A1431" s="334"/>
      <c r="B1431" s="334"/>
      <c r="C1431" s="334"/>
      <c r="D1431" s="334"/>
      <c r="E1431" s="334"/>
      <c r="F1431" s="334"/>
      <c r="G1431" s="334"/>
      <c r="H1431" s="334"/>
    </row>
    <row r="1432" spans="1:8" ht="18.399999999999999" customHeight="1" thickTop="1" thickBot="1">
      <c r="A1432" s="334" t="s">
        <v>614</v>
      </c>
      <c r="B1432" s="334" t="s">
        <v>845</v>
      </c>
      <c r="C1432" s="334"/>
      <c r="D1432" s="334"/>
      <c r="E1432" s="334"/>
      <c r="F1432" s="334"/>
      <c r="G1432" s="334"/>
      <c r="H1432" s="334"/>
    </row>
    <row r="1433" spans="1:8" ht="18.399999999999999" customHeight="1" thickTop="1">
      <c r="A1433" s="334" t="s">
        <v>615</v>
      </c>
      <c r="B1433" s="334" t="s">
        <v>844</v>
      </c>
      <c r="C1433" s="334"/>
      <c r="D1433" s="334"/>
      <c r="E1433" s="334"/>
      <c r="F1433" s="334"/>
      <c r="G1433" s="334"/>
      <c r="H1433" s="334"/>
    </row>
    <row r="1434" spans="1:8" ht="18.399999999999999" customHeight="1">
      <c r="A1434" s="336" t="s">
        <v>616</v>
      </c>
      <c r="B1434" s="336"/>
      <c r="C1434" s="336" t="s">
        <v>617</v>
      </c>
      <c r="D1434" s="336" t="s">
        <v>193</v>
      </c>
      <c r="E1434" s="336" t="s">
        <v>194</v>
      </c>
      <c r="F1434" s="336" t="s">
        <v>618</v>
      </c>
      <c r="G1434" s="336" t="s">
        <v>619</v>
      </c>
      <c r="H1434" s="336" t="s">
        <v>199</v>
      </c>
    </row>
    <row r="1435" spans="1:8" ht="18.399999999999999" customHeight="1">
      <c r="A1435" s="335" t="s">
        <v>197</v>
      </c>
      <c r="B1435" s="335" t="s">
        <v>586</v>
      </c>
      <c r="C1435" s="335" t="s">
        <v>747</v>
      </c>
      <c r="D1435" s="335">
        <v>1.1043000000000001</v>
      </c>
      <c r="E1435" s="337" t="s">
        <v>620</v>
      </c>
      <c r="F1435" s="337">
        <f>중기기초자료!G111</f>
        <v>100000</v>
      </c>
      <c r="G1435" s="338">
        <f>TRUNC(F1435*D1435, 1)</f>
        <v>110430</v>
      </c>
      <c r="H1435" s="335" t="s">
        <v>17</v>
      </c>
    </row>
    <row r="1436" spans="1:8" ht="18.399999999999999" customHeight="1">
      <c r="B1436" s="335" t="s">
        <v>621</v>
      </c>
      <c r="G1436" s="337">
        <f>TRUNC(G1435, 0)</f>
        <v>110430</v>
      </c>
    </row>
    <row r="1437" spans="1:8" ht="18.399999999999999" customHeight="1">
      <c r="A1437" s="335" t="s">
        <v>195</v>
      </c>
    </row>
    <row r="1438" spans="1:8" ht="18.399999999999999" customHeight="1">
      <c r="B1438" s="335" t="s">
        <v>621</v>
      </c>
    </row>
    <row r="1439" spans="1:8" ht="18.399999999999999" customHeight="1">
      <c r="A1439" s="335" t="s">
        <v>196</v>
      </c>
    </row>
    <row r="1440" spans="1:8" ht="18.399999999999999" customHeight="1">
      <c r="B1440" s="335" t="s">
        <v>621</v>
      </c>
    </row>
    <row r="1441" spans="1:8" ht="18.399999999999999" customHeight="1" thickBot="1">
      <c r="B1441" s="335" t="s">
        <v>622</v>
      </c>
      <c r="G1441" s="337">
        <f>TRUNC(G1436+G1438+G1440, 0)</f>
        <v>110430</v>
      </c>
    </row>
    <row r="1442" spans="1:8" ht="18.399999999999999" customHeight="1" thickTop="1" thickBot="1">
      <c r="A1442" s="334"/>
      <c r="B1442" s="334"/>
      <c r="C1442" s="334"/>
      <c r="D1442" s="334"/>
      <c r="E1442" s="334"/>
      <c r="F1442" s="334"/>
      <c r="G1442" s="334"/>
      <c r="H1442" s="334"/>
    </row>
    <row r="1443" spans="1:8" ht="18.399999999999999" customHeight="1" thickTop="1" thickBot="1">
      <c r="A1443" s="334" t="s">
        <v>614</v>
      </c>
      <c r="B1443" s="334" t="s">
        <v>846</v>
      </c>
      <c r="C1443" s="334"/>
      <c r="D1443" s="334"/>
      <c r="E1443" s="334"/>
      <c r="F1443" s="334"/>
      <c r="G1443" s="334"/>
      <c r="H1443" s="334"/>
    </row>
    <row r="1444" spans="1:8" ht="18.399999999999999" customHeight="1" thickTop="1">
      <c r="A1444" s="334" t="s">
        <v>615</v>
      </c>
      <c r="B1444" s="334" t="s">
        <v>844</v>
      </c>
      <c r="C1444" s="334"/>
      <c r="D1444" s="334"/>
      <c r="E1444" s="334"/>
      <c r="F1444" s="334"/>
      <c r="G1444" s="334"/>
      <c r="H1444" s="334"/>
    </row>
    <row r="1445" spans="1:8" ht="18.399999999999999" customHeight="1">
      <c r="A1445" s="336" t="s">
        <v>616</v>
      </c>
      <c r="B1445" s="336"/>
      <c r="C1445" s="336" t="s">
        <v>617</v>
      </c>
      <c r="D1445" s="336" t="s">
        <v>193</v>
      </c>
      <c r="E1445" s="336" t="s">
        <v>194</v>
      </c>
      <c r="F1445" s="336" t="s">
        <v>618</v>
      </c>
      <c r="G1445" s="336" t="s">
        <v>619</v>
      </c>
      <c r="H1445" s="336" t="s">
        <v>199</v>
      </c>
    </row>
    <row r="1446" spans="1:8" ht="18.399999999999999" customHeight="1">
      <c r="A1446" s="335" t="s">
        <v>197</v>
      </c>
      <c r="B1446" s="335" t="s">
        <v>586</v>
      </c>
      <c r="C1446" s="335" t="s">
        <v>747</v>
      </c>
      <c r="D1446" s="335">
        <v>1.0589</v>
      </c>
      <c r="E1446" s="337" t="s">
        <v>620</v>
      </c>
      <c r="F1446" s="337">
        <f>중기기초자료!G111</f>
        <v>100000</v>
      </c>
      <c r="G1446" s="338">
        <f>TRUNC(F1446*D1446, 1)</f>
        <v>105890</v>
      </c>
      <c r="H1446" s="335" t="s">
        <v>17</v>
      </c>
    </row>
    <row r="1447" spans="1:8" ht="18.399999999999999" customHeight="1">
      <c r="B1447" s="335" t="s">
        <v>621</v>
      </c>
      <c r="G1447" s="337">
        <f>TRUNC(G1446, 0)</f>
        <v>105890</v>
      </c>
    </row>
    <row r="1448" spans="1:8" ht="18.399999999999999" customHeight="1">
      <c r="A1448" s="335" t="s">
        <v>195</v>
      </c>
    </row>
    <row r="1449" spans="1:8" ht="18.399999999999999" customHeight="1">
      <c r="B1449" s="335" t="s">
        <v>621</v>
      </c>
    </row>
    <row r="1450" spans="1:8" ht="18.399999999999999" customHeight="1">
      <c r="A1450" s="335" t="s">
        <v>196</v>
      </c>
    </row>
    <row r="1451" spans="1:8" ht="18.399999999999999" customHeight="1">
      <c r="B1451" s="335" t="s">
        <v>621</v>
      </c>
    </row>
    <row r="1452" spans="1:8" ht="18.399999999999999" customHeight="1" thickBot="1">
      <c r="B1452" s="335" t="s">
        <v>622</v>
      </c>
      <c r="G1452" s="337">
        <f>TRUNC(G1447+G1449+G1451, 0)</f>
        <v>105890</v>
      </c>
    </row>
    <row r="1453" spans="1:8" ht="18.399999999999999" customHeight="1" thickTop="1" thickBot="1">
      <c r="A1453" s="334"/>
      <c r="B1453" s="334"/>
      <c r="C1453" s="334"/>
      <c r="D1453" s="334"/>
      <c r="E1453" s="334"/>
      <c r="F1453" s="334"/>
      <c r="G1453" s="334"/>
      <c r="H1453" s="334"/>
    </row>
    <row r="1454" spans="1:8" ht="18.399999999999999" customHeight="1" thickTop="1" thickBot="1">
      <c r="A1454" s="334" t="s">
        <v>614</v>
      </c>
      <c r="B1454" s="334" t="s">
        <v>847</v>
      </c>
      <c r="C1454" s="334"/>
      <c r="D1454" s="334"/>
      <c r="E1454" s="334"/>
      <c r="F1454" s="334"/>
      <c r="G1454" s="334"/>
      <c r="H1454" s="334"/>
    </row>
    <row r="1455" spans="1:8" ht="18.399999999999999" customHeight="1" thickTop="1">
      <c r="A1455" s="334" t="s">
        <v>615</v>
      </c>
      <c r="B1455" s="334" t="s">
        <v>848</v>
      </c>
      <c r="C1455" s="334"/>
      <c r="D1455" s="334"/>
      <c r="E1455" s="334"/>
      <c r="F1455" s="334"/>
      <c r="G1455" s="334"/>
      <c r="H1455" s="334"/>
    </row>
    <row r="1456" spans="1:8" ht="18.399999999999999" customHeight="1">
      <c r="A1456" s="336" t="s">
        <v>616</v>
      </c>
      <c r="B1456" s="336"/>
      <c r="C1456" s="336" t="s">
        <v>617</v>
      </c>
      <c r="D1456" s="336" t="s">
        <v>193</v>
      </c>
      <c r="E1456" s="336" t="s">
        <v>194</v>
      </c>
      <c r="F1456" s="336" t="s">
        <v>618</v>
      </c>
      <c r="G1456" s="336" t="s">
        <v>619</v>
      </c>
      <c r="H1456" s="336" t="s">
        <v>199</v>
      </c>
    </row>
    <row r="1457" spans="1:8" ht="18.399999999999999" customHeight="1">
      <c r="A1457" s="335" t="s">
        <v>197</v>
      </c>
      <c r="B1457" s="335" t="s">
        <v>586</v>
      </c>
      <c r="C1457" s="335" t="s">
        <v>756</v>
      </c>
      <c r="D1457" s="335">
        <v>1.2198</v>
      </c>
      <c r="E1457" s="337" t="s">
        <v>620</v>
      </c>
      <c r="F1457" s="337">
        <f>중기기초자료!G112</f>
        <v>130000</v>
      </c>
      <c r="G1457" s="338">
        <f>TRUNC(F1457*D1457, 1)</f>
        <v>158574</v>
      </c>
      <c r="H1457" s="335" t="s">
        <v>17</v>
      </c>
    </row>
    <row r="1458" spans="1:8" ht="18.399999999999999" customHeight="1">
      <c r="B1458" s="335" t="s">
        <v>621</v>
      </c>
      <c r="G1458" s="337">
        <f>TRUNC(G1457, 0)</f>
        <v>158574</v>
      </c>
    </row>
    <row r="1459" spans="1:8" ht="18.399999999999999" customHeight="1">
      <c r="A1459" s="335" t="s">
        <v>195</v>
      </c>
    </row>
    <row r="1460" spans="1:8" ht="18.399999999999999" customHeight="1">
      <c r="B1460" s="335" t="s">
        <v>621</v>
      </c>
    </row>
    <row r="1461" spans="1:8" ht="18.399999999999999" customHeight="1">
      <c r="A1461" s="335" t="s">
        <v>196</v>
      </c>
    </row>
    <row r="1462" spans="1:8" ht="18.399999999999999" customHeight="1">
      <c r="B1462" s="335" t="s">
        <v>621</v>
      </c>
    </row>
    <row r="1463" spans="1:8" ht="18.399999999999999" customHeight="1" thickBot="1">
      <c r="B1463" s="335" t="s">
        <v>622</v>
      </c>
      <c r="G1463" s="337">
        <f>TRUNC(G1458+G1460+G1462, 0)</f>
        <v>158574</v>
      </c>
    </row>
    <row r="1464" spans="1:8" ht="18.399999999999999" customHeight="1" thickTop="1" thickBot="1">
      <c r="A1464" s="334"/>
      <c r="B1464" s="334"/>
      <c r="C1464" s="334"/>
      <c r="D1464" s="334"/>
      <c r="E1464" s="334"/>
      <c r="F1464" s="334"/>
      <c r="G1464" s="334"/>
      <c r="H1464" s="334"/>
    </row>
    <row r="1465" spans="1:8" ht="18.399999999999999" customHeight="1" thickTop="1" thickBot="1">
      <c r="A1465" s="334" t="s">
        <v>614</v>
      </c>
      <c r="B1465" s="334" t="s">
        <v>849</v>
      </c>
      <c r="C1465" s="334"/>
      <c r="D1465" s="334"/>
      <c r="E1465" s="334"/>
      <c r="F1465" s="334"/>
      <c r="G1465" s="334"/>
      <c r="H1465" s="334"/>
    </row>
    <row r="1466" spans="1:8" ht="18.399999999999999" customHeight="1" thickTop="1">
      <c r="A1466" s="334" t="s">
        <v>615</v>
      </c>
      <c r="B1466" s="334" t="s">
        <v>848</v>
      </c>
      <c r="C1466" s="334"/>
      <c r="D1466" s="334"/>
      <c r="E1466" s="334"/>
      <c r="F1466" s="334"/>
      <c r="G1466" s="334"/>
      <c r="H1466" s="334"/>
    </row>
    <row r="1467" spans="1:8" ht="18.399999999999999" customHeight="1">
      <c r="A1467" s="336" t="s">
        <v>616</v>
      </c>
      <c r="B1467" s="336"/>
      <c r="C1467" s="336" t="s">
        <v>617</v>
      </c>
      <c r="D1467" s="336" t="s">
        <v>193</v>
      </c>
      <c r="E1467" s="336" t="s">
        <v>194</v>
      </c>
      <c r="F1467" s="336" t="s">
        <v>618</v>
      </c>
      <c r="G1467" s="336" t="s">
        <v>619</v>
      </c>
      <c r="H1467" s="336" t="s">
        <v>199</v>
      </c>
    </row>
    <row r="1468" spans="1:8" ht="18.399999999999999" customHeight="1">
      <c r="A1468" s="335" t="s">
        <v>197</v>
      </c>
      <c r="B1468" s="335" t="s">
        <v>586</v>
      </c>
      <c r="C1468" s="335" t="s">
        <v>756</v>
      </c>
      <c r="D1468" s="335">
        <v>1.1972</v>
      </c>
      <c r="E1468" s="337" t="s">
        <v>620</v>
      </c>
      <c r="F1468" s="337">
        <f>중기기초자료!G112</f>
        <v>130000</v>
      </c>
      <c r="G1468" s="338">
        <f>TRUNC(F1468*D1468, 1)</f>
        <v>155636</v>
      </c>
      <c r="H1468" s="335" t="s">
        <v>17</v>
      </c>
    </row>
    <row r="1469" spans="1:8" ht="18.399999999999999" customHeight="1">
      <c r="B1469" s="335" t="s">
        <v>621</v>
      </c>
      <c r="G1469" s="337">
        <f>TRUNC(G1468, 0)</f>
        <v>155636</v>
      </c>
    </row>
    <row r="1470" spans="1:8" ht="18.399999999999999" customHeight="1">
      <c r="A1470" s="335" t="s">
        <v>195</v>
      </c>
    </row>
    <row r="1471" spans="1:8" ht="18.399999999999999" customHeight="1">
      <c r="B1471" s="335" t="s">
        <v>621</v>
      </c>
    </row>
    <row r="1472" spans="1:8" ht="18.399999999999999" customHeight="1">
      <c r="A1472" s="335" t="s">
        <v>196</v>
      </c>
    </row>
    <row r="1473" spans="1:8" ht="18.399999999999999" customHeight="1">
      <c r="B1473" s="335" t="s">
        <v>621</v>
      </c>
    </row>
    <row r="1474" spans="1:8" ht="18.399999999999999" customHeight="1" thickBot="1">
      <c r="B1474" s="335" t="s">
        <v>622</v>
      </c>
      <c r="G1474" s="337">
        <f>TRUNC(G1469+G1471+G1473, 0)</f>
        <v>155636</v>
      </c>
    </row>
    <row r="1475" spans="1:8" ht="18.399999999999999" customHeight="1" thickTop="1" thickBot="1">
      <c r="A1475" s="334"/>
      <c r="B1475" s="334"/>
      <c r="C1475" s="334"/>
      <c r="D1475" s="334"/>
      <c r="E1475" s="334"/>
      <c r="F1475" s="334"/>
      <c r="G1475" s="334"/>
      <c r="H1475" s="334"/>
    </row>
    <row r="1476" spans="1:8" ht="18.399999999999999" customHeight="1" thickTop="1" thickBot="1">
      <c r="A1476" s="334" t="s">
        <v>614</v>
      </c>
      <c r="B1476" s="334" t="s">
        <v>850</v>
      </c>
      <c r="C1476" s="334"/>
      <c r="D1476" s="334"/>
      <c r="E1476" s="334"/>
      <c r="F1476" s="334"/>
      <c r="G1476" s="334"/>
      <c r="H1476" s="334"/>
    </row>
    <row r="1477" spans="1:8" ht="18.399999999999999" customHeight="1" thickTop="1">
      <c r="A1477" s="334" t="s">
        <v>615</v>
      </c>
      <c r="B1477" s="334" t="s">
        <v>848</v>
      </c>
      <c r="C1477" s="334"/>
      <c r="D1477" s="334"/>
      <c r="E1477" s="334"/>
      <c r="F1477" s="334"/>
      <c r="G1477" s="334"/>
      <c r="H1477" s="334"/>
    </row>
    <row r="1478" spans="1:8" ht="18.399999999999999" customHeight="1">
      <c r="A1478" s="336" t="s">
        <v>616</v>
      </c>
      <c r="B1478" s="336"/>
      <c r="C1478" s="336" t="s">
        <v>617</v>
      </c>
      <c r="D1478" s="336" t="s">
        <v>193</v>
      </c>
      <c r="E1478" s="336" t="s">
        <v>194</v>
      </c>
      <c r="F1478" s="336" t="s">
        <v>618</v>
      </c>
      <c r="G1478" s="336" t="s">
        <v>619</v>
      </c>
      <c r="H1478" s="336" t="s">
        <v>199</v>
      </c>
    </row>
    <row r="1479" spans="1:8" ht="18.399999999999999" customHeight="1">
      <c r="A1479" s="335" t="s">
        <v>197</v>
      </c>
      <c r="B1479" s="335" t="s">
        <v>586</v>
      </c>
      <c r="C1479" s="335" t="s">
        <v>756</v>
      </c>
      <c r="D1479" s="335">
        <v>1.1666000000000001</v>
      </c>
      <c r="E1479" s="337" t="s">
        <v>620</v>
      </c>
      <c r="F1479" s="337">
        <f>중기기초자료!G112</f>
        <v>130000</v>
      </c>
      <c r="G1479" s="338">
        <f>TRUNC(F1479*D1479, 1)</f>
        <v>151658</v>
      </c>
      <c r="H1479" s="335" t="s">
        <v>17</v>
      </c>
    </row>
    <row r="1480" spans="1:8" ht="18.399999999999999" customHeight="1">
      <c r="B1480" s="335" t="s">
        <v>621</v>
      </c>
      <c r="G1480" s="337">
        <f>TRUNC(G1479, 0)</f>
        <v>151658</v>
      </c>
    </row>
    <row r="1481" spans="1:8" ht="18.399999999999999" customHeight="1">
      <c r="A1481" s="335" t="s">
        <v>195</v>
      </c>
    </row>
    <row r="1482" spans="1:8" ht="18.399999999999999" customHeight="1">
      <c r="B1482" s="335" t="s">
        <v>621</v>
      </c>
    </row>
    <row r="1483" spans="1:8" ht="18.399999999999999" customHeight="1">
      <c r="A1483" s="335" t="s">
        <v>196</v>
      </c>
    </row>
    <row r="1484" spans="1:8" ht="18.399999999999999" customHeight="1">
      <c r="B1484" s="335" t="s">
        <v>621</v>
      </c>
    </row>
    <row r="1485" spans="1:8" ht="18.399999999999999" customHeight="1" thickBot="1">
      <c r="B1485" s="335" t="s">
        <v>622</v>
      </c>
      <c r="G1485" s="337">
        <f>TRUNC(G1480+G1482+G1484, 0)</f>
        <v>151658</v>
      </c>
    </row>
    <row r="1486" spans="1:8" ht="18.399999999999999" customHeight="1" thickTop="1" thickBot="1">
      <c r="A1486" s="334"/>
      <c r="B1486" s="334"/>
      <c r="C1486" s="334"/>
      <c r="D1486" s="334"/>
      <c r="E1486" s="334"/>
      <c r="F1486" s="334"/>
      <c r="G1486" s="334"/>
      <c r="H1486" s="334"/>
    </row>
    <row r="1487" spans="1:8" ht="18.399999999999999" customHeight="1" thickTop="1" thickBot="1">
      <c r="A1487" s="334" t="s">
        <v>614</v>
      </c>
      <c r="B1487" s="334" t="s">
        <v>851</v>
      </c>
      <c r="C1487" s="334"/>
      <c r="D1487" s="334"/>
      <c r="E1487" s="334"/>
      <c r="F1487" s="334"/>
      <c r="G1487" s="334"/>
      <c r="H1487" s="334"/>
    </row>
    <row r="1488" spans="1:8" ht="18.399999999999999" customHeight="1" thickTop="1">
      <c r="A1488" s="334" t="s">
        <v>615</v>
      </c>
      <c r="B1488" s="334" t="s">
        <v>848</v>
      </c>
      <c r="C1488" s="334"/>
      <c r="D1488" s="334"/>
      <c r="E1488" s="334"/>
      <c r="F1488" s="334"/>
      <c r="G1488" s="334"/>
      <c r="H1488" s="334"/>
    </row>
    <row r="1489" spans="1:8" ht="18.399999999999999" customHeight="1">
      <c r="A1489" s="336" t="s">
        <v>616</v>
      </c>
      <c r="B1489" s="336"/>
      <c r="C1489" s="336" t="s">
        <v>617</v>
      </c>
      <c r="D1489" s="336" t="s">
        <v>193</v>
      </c>
      <c r="E1489" s="336" t="s">
        <v>194</v>
      </c>
      <c r="F1489" s="336" t="s">
        <v>618</v>
      </c>
      <c r="G1489" s="336" t="s">
        <v>619</v>
      </c>
      <c r="H1489" s="336" t="s">
        <v>199</v>
      </c>
    </row>
    <row r="1490" spans="1:8" ht="18.399999999999999" customHeight="1">
      <c r="A1490" s="335" t="s">
        <v>197</v>
      </c>
      <c r="B1490" s="335" t="s">
        <v>586</v>
      </c>
      <c r="C1490" s="335" t="s">
        <v>756</v>
      </c>
      <c r="D1490" s="335">
        <v>1.1435</v>
      </c>
      <c r="E1490" s="337" t="s">
        <v>620</v>
      </c>
      <c r="F1490" s="337">
        <f>중기기초자료!G112</f>
        <v>130000</v>
      </c>
      <c r="G1490" s="338">
        <f>TRUNC(F1490*D1490, 1)</f>
        <v>148655</v>
      </c>
      <c r="H1490" s="335" t="s">
        <v>17</v>
      </c>
    </row>
    <row r="1491" spans="1:8" ht="18.399999999999999" customHeight="1">
      <c r="B1491" s="335" t="s">
        <v>621</v>
      </c>
      <c r="G1491" s="337">
        <f>TRUNC(G1490, 0)</f>
        <v>148655</v>
      </c>
    </row>
    <row r="1492" spans="1:8" ht="18.399999999999999" customHeight="1">
      <c r="A1492" s="335" t="s">
        <v>195</v>
      </c>
    </row>
    <row r="1493" spans="1:8" ht="18.399999999999999" customHeight="1">
      <c r="B1493" s="335" t="s">
        <v>621</v>
      </c>
    </row>
    <row r="1494" spans="1:8" ht="18.399999999999999" customHeight="1">
      <c r="A1494" s="335" t="s">
        <v>196</v>
      </c>
    </row>
    <row r="1495" spans="1:8" ht="18.399999999999999" customHeight="1">
      <c r="B1495" s="335" t="s">
        <v>621</v>
      </c>
    </row>
    <row r="1496" spans="1:8" ht="18.399999999999999" customHeight="1" thickBot="1">
      <c r="B1496" s="335" t="s">
        <v>622</v>
      </c>
      <c r="G1496" s="337">
        <f>TRUNC(G1491+G1493+G1495, 0)</f>
        <v>148655</v>
      </c>
    </row>
    <row r="1497" spans="1:8" ht="18.399999999999999" customHeight="1" thickTop="1" thickBot="1">
      <c r="A1497" s="334"/>
      <c r="B1497" s="334"/>
      <c r="C1497" s="334"/>
      <c r="D1497" s="334"/>
      <c r="E1497" s="334"/>
      <c r="F1497" s="334"/>
      <c r="G1497" s="334"/>
      <c r="H1497" s="334"/>
    </row>
    <row r="1498" spans="1:8" ht="18.399999999999999" customHeight="1" thickTop="1" thickBot="1">
      <c r="A1498" s="334" t="s">
        <v>614</v>
      </c>
      <c r="B1498" s="334" t="s">
        <v>852</v>
      </c>
      <c r="C1498" s="334"/>
      <c r="D1498" s="334"/>
      <c r="E1498" s="334"/>
      <c r="F1498" s="334"/>
      <c r="G1498" s="334"/>
      <c r="H1498" s="334"/>
    </row>
    <row r="1499" spans="1:8" ht="18.399999999999999" customHeight="1" thickTop="1">
      <c r="A1499" s="334" t="s">
        <v>615</v>
      </c>
      <c r="B1499" s="334" t="s">
        <v>848</v>
      </c>
      <c r="C1499" s="334"/>
      <c r="D1499" s="334"/>
      <c r="E1499" s="334"/>
      <c r="F1499" s="334"/>
      <c r="G1499" s="334"/>
      <c r="H1499" s="334"/>
    </row>
    <row r="1500" spans="1:8" ht="18.399999999999999" customHeight="1">
      <c r="A1500" s="336" t="s">
        <v>616</v>
      </c>
      <c r="B1500" s="336"/>
      <c r="C1500" s="336" t="s">
        <v>617</v>
      </c>
      <c r="D1500" s="336" t="s">
        <v>193</v>
      </c>
      <c r="E1500" s="336" t="s">
        <v>194</v>
      </c>
      <c r="F1500" s="336" t="s">
        <v>618</v>
      </c>
      <c r="G1500" s="336" t="s">
        <v>619</v>
      </c>
      <c r="H1500" s="336" t="s">
        <v>199</v>
      </c>
    </row>
    <row r="1501" spans="1:8" ht="18.399999999999999" customHeight="1">
      <c r="A1501" s="335" t="s">
        <v>197</v>
      </c>
      <c r="B1501" s="335" t="s">
        <v>586</v>
      </c>
      <c r="C1501" s="335" t="s">
        <v>756</v>
      </c>
      <c r="D1501" s="335">
        <v>1.1212</v>
      </c>
      <c r="E1501" s="337" t="s">
        <v>620</v>
      </c>
      <c r="F1501" s="337">
        <f>중기기초자료!G112</f>
        <v>130000</v>
      </c>
      <c r="G1501" s="338">
        <f>TRUNC(F1501*D1501, 1)</f>
        <v>145756</v>
      </c>
      <c r="H1501" s="335" t="s">
        <v>17</v>
      </c>
    </row>
    <row r="1502" spans="1:8" ht="18.399999999999999" customHeight="1">
      <c r="B1502" s="335" t="s">
        <v>621</v>
      </c>
      <c r="G1502" s="337">
        <f>TRUNC(G1501, 0)</f>
        <v>145756</v>
      </c>
    </row>
    <row r="1503" spans="1:8" ht="18.399999999999999" customHeight="1">
      <c r="A1503" s="335" t="s">
        <v>195</v>
      </c>
    </row>
    <row r="1504" spans="1:8" ht="18.399999999999999" customHeight="1">
      <c r="B1504" s="335" t="s">
        <v>621</v>
      </c>
    </row>
    <row r="1505" spans="1:8" ht="18.399999999999999" customHeight="1">
      <c r="A1505" s="335" t="s">
        <v>196</v>
      </c>
    </row>
    <row r="1506" spans="1:8" ht="18.399999999999999" customHeight="1">
      <c r="B1506" s="335" t="s">
        <v>621</v>
      </c>
    </row>
    <row r="1507" spans="1:8" ht="18.399999999999999" customHeight="1" thickBot="1">
      <c r="B1507" s="335" t="s">
        <v>622</v>
      </c>
      <c r="G1507" s="337">
        <f>TRUNC(G1502+G1504+G1506, 0)</f>
        <v>145756</v>
      </c>
    </row>
    <row r="1508" spans="1:8" ht="18.399999999999999" customHeight="1" thickTop="1">
      <c r="A1508" s="334"/>
      <c r="B1508" s="334"/>
      <c r="C1508" s="334"/>
      <c r="D1508" s="334"/>
      <c r="E1508" s="334"/>
      <c r="F1508" s="334"/>
      <c r="G1508" s="334"/>
      <c r="H1508" s="334"/>
    </row>
  </sheetData>
  <autoFilter ref="A5:H1507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A7" sqref="A7:C7"/>
    </sheetView>
  </sheetViews>
  <sheetFormatPr defaultRowHeight="18.399999999999999" customHeight="1"/>
  <cols>
    <col min="1" max="1" width="18.75" style="333" customWidth="1"/>
    <col min="2" max="2" width="15" style="333" customWidth="1"/>
    <col min="3" max="3" width="3.75" style="333" customWidth="1"/>
    <col min="4" max="7" width="9.75" style="333" customWidth="1"/>
    <col min="8" max="8" width="28.5" style="333" customWidth="1"/>
    <col min="9" max="16384" width="9" style="333"/>
  </cols>
  <sheetData>
    <row r="1" spans="1:8" ht="18.399999999999999" customHeight="1" thickBot="1">
      <c r="A1" s="333" t="s">
        <v>853</v>
      </c>
    </row>
    <row r="2" spans="1:8" ht="18.399999999999999" customHeight="1" thickBot="1">
      <c r="A2" s="351" t="s">
        <v>854</v>
      </c>
      <c r="B2" s="352" t="s">
        <v>192</v>
      </c>
      <c r="C2" s="352" t="s">
        <v>194</v>
      </c>
      <c r="D2" s="352" t="s">
        <v>198</v>
      </c>
      <c r="E2" s="352" t="s">
        <v>196</v>
      </c>
      <c r="F2" s="352" t="s">
        <v>195</v>
      </c>
      <c r="G2" s="352" t="s">
        <v>197</v>
      </c>
      <c r="H2" s="353" t="s">
        <v>199</v>
      </c>
    </row>
    <row r="3" spans="1:8" ht="18.399999999999999" customHeight="1">
      <c r="A3" s="354" t="s">
        <v>200</v>
      </c>
      <c r="B3" s="48" t="s">
        <v>391</v>
      </c>
      <c r="C3" s="47" t="s">
        <v>298</v>
      </c>
      <c r="D3" s="341">
        <f>E3+F3+G3</f>
        <v>69255</v>
      </c>
      <c r="E3" s="50">
        <v>49698</v>
      </c>
      <c r="F3" s="49">
        <v>8440</v>
      </c>
      <c r="G3" s="50">
        <v>11117</v>
      </c>
      <c r="H3" s="355" t="s">
        <v>394</v>
      </c>
    </row>
    <row r="4" spans="1:8" ht="18.399999999999999" customHeight="1">
      <c r="A4" s="354" t="s">
        <v>200</v>
      </c>
      <c r="B4" s="48" t="s">
        <v>201</v>
      </c>
      <c r="C4" s="47" t="s">
        <v>298</v>
      </c>
      <c r="D4" s="341">
        <f t="shared" ref="D4:D7" si="0">E4+F4+G4</f>
        <v>90538</v>
      </c>
      <c r="E4" s="50">
        <v>49698</v>
      </c>
      <c r="F4" s="49">
        <v>17045</v>
      </c>
      <c r="G4" s="50">
        <v>23795</v>
      </c>
      <c r="H4" s="355" t="s">
        <v>394</v>
      </c>
    </row>
    <row r="5" spans="1:8" ht="18.399999999999999" customHeight="1">
      <c r="A5" s="354" t="s">
        <v>200</v>
      </c>
      <c r="B5" s="48" t="s">
        <v>392</v>
      </c>
      <c r="C5" s="47" t="s">
        <v>298</v>
      </c>
      <c r="D5" s="341">
        <f t="shared" si="0"/>
        <v>99229</v>
      </c>
      <c r="E5" s="50">
        <v>49698</v>
      </c>
      <c r="F5" s="49">
        <v>18204</v>
      </c>
      <c r="G5" s="50">
        <v>31327</v>
      </c>
      <c r="H5" s="355" t="s">
        <v>394</v>
      </c>
    </row>
    <row r="6" spans="1:8" ht="18.399999999999999" customHeight="1">
      <c r="A6" s="356" t="s">
        <v>200</v>
      </c>
      <c r="B6" s="326" t="s">
        <v>393</v>
      </c>
      <c r="C6" s="327" t="s">
        <v>298</v>
      </c>
      <c r="D6" s="341">
        <f t="shared" si="0"/>
        <v>101726</v>
      </c>
      <c r="E6" s="329">
        <v>49698</v>
      </c>
      <c r="F6" s="328">
        <v>18700</v>
      </c>
      <c r="G6" s="329">
        <v>33328</v>
      </c>
      <c r="H6" s="357" t="s">
        <v>394</v>
      </c>
    </row>
    <row r="7" spans="1:8" ht="18.399999999999999" customHeight="1">
      <c r="A7" s="339" t="s">
        <v>623</v>
      </c>
      <c r="B7" s="340" t="s">
        <v>855</v>
      </c>
      <c r="C7" s="47" t="s">
        <v>298</v>
      </c>
      <c r="D7" s="341">
        <f t="shared" si="0"/>
        <v>99933</v>
      </c>
      <c r="E7" s="341">
        <v>58925</v>
      </c>
      <c r="F7" s="341">
        <v>14232</v>
      </c>
      <c r="G7" s="343">
        <v>26776</v>
      </c>
      <c r="H7" s="355" t="s">
        <v>857</v>
      </c>
    </row>
    <row r="8" spans="1:8" ht="18.399999999999999" customHeight="1">
      <c r="A8" s="339" t="s">
        <v>202</v>
      </c>
      <c r="B8" s="340" t="s">
        <v>624</v>
      </c>
      <c r="C8" s="327" t="s">
        <v>298</v>
      </c>
      <c r="D8" s="341">
        <f>E8+F8+G8</f>
        <v>55756</v>
      </c>
      <c r="E8" s="329">
        <v>36190</v>
      </c>
      <c r="F8" s="328">
        <v>14877</v>
      </c>
      <c r="G8" s="329">
        <v>4689</v>
      </c>
      <c r="H8" s="357" t="s">
        <v>396</v>
      </c>
    </row>
    <row r="9" spans="1:8" ht="18.399999999999999" customHeight="1">
      <c r="A9" s="339" t="s">
        <v>204</v>
      </c>
      <c r="B9" s="340" t="s">
        <v>856</v>
      </c>
      <c r="C9" s="327" t="s">
        <v>298</v>
      </c>
      <c r="D9" s="341">
        <f>E9+F9+G9</f>
        <v>92</v>
      </c>
      <c r="E9" s="342">
        <v>0</v>
      </c>
      <c r="F9" s="341">
        <v>0</v>
      </c>
      <c r="G9" s="329">
        <v>92</v>
      </c>
      <c r="H9" s="357" t="s">
        <v>397</v>
      </c>
    </row>
    <row r="10" spans="1:8" ht="18.399999999999999" customHeight="1">
      <c r="A10" s="356" t="s">
        <v>297</v>
      </c>
      <c r="B10" s="340"/>
      <c r="C10" s="327" t="s">
        <v>298</v>
      </c>
      <c r="D10" s="341">
        <f>E10+F10+G10</f>
        <v>597</v>
      </c>
      <c r="E10" s="342"/>
      <c r="F10" s="341"/>
      <c r="G10" s="329">
        <v>597</v>
      </c>
      <c r="H10" s="357" t="s">
        <v>395</v>
      </c>
    </row>
    <row r="11" spans="1:8" ht="18.399999999999999" customHeight="1">
      <c r="A11" s="339" t="s">
        <v>659</v>
      </c>
      <c r="B11" s="340" t="s">
        <v>587</v>
      </c>
      <c r="C11" s="340" t="s">
        <v>620</v>
      </c>
      <c r="D11" s="341">
        <v>420</v>
      </c>
      <c r="E11" s="342">
        <v>0</v>
      </c>
      <c r="F11" s="341">
        <v>0</v>
      </c>
      <c r="G11" s="343">
        <v>420</v>
      </c>
      <c r="H11" s="344" t="s">
        <v>858</v>
      </c>
    </row>
    <row r="12" spans="1:8" ht="18.399999999999999" customHeight="1">
      <c r="A12" s="339" t="s">
        <v>659</v>
      </c>
      <c r="B12" s="340" t="s">
        <v>588</v>
      </c>
      <c r="C12" s="340" t="s">
        <v>620</v>
      </c>
      <c r="D12" s="341">
        <v>900</v>
      </c>
      <c r="E12" s="342">
        <v>0</v>
      </c>
      <c r="F12" s="341">
        <v>0</v>
      </c>
      <c r="G12" s="343">
        <v>900</v>
      </c>
      <c r="H12" s="344" t="s">
        <v>858</v>
      </c>
    </row>
    <row r="13" spans="1:8" ht="18.399999999999999" customHeight="1">
      <c r="A13" s="339" t="s">
        <v>659</v>
      </c>
      <c r="B13" s="340" t="s">
        <v>589</v>
      </c>
      <c r="C13" s="340" t="s">
        <v>620</v>
      </c>
      <c r="D13" s="341">
        <v>1104</v>
      </c>
      <c r="E13" s="342">
        <v>0</v>
      </c>
      <c r="F13" s="341">
        <v>0</v>
      </c>
      <c r="G13" s="343">
        <v>1104</v>
      </c>
      <c r="H13" s="344" t="s">
        <v>858</v>
      </c>
    </row>
    <row r="14" spans="1:8" ht="18.399999999999999" customHeight="1">
      <c r="A14" s="339" t="s">
        <v>659</v>
      </c>
      <c r="B14" s="340" t="s">
        <v>590</v>
      </c>
      <c r="C14" s="340" t="s">
        <v>620</v>
      </c>
      <c r="D14" s="341">
        <v>1140</v>
      </c>
      <c r="E14" s="342">
        <v>0</v>
      </c>
      <c r="F14" s="341">
        <v>0</v>
      </c>
      <c r="G14" s="343">
        <v>1140</v>
      </c>
      <c r="H14" s="344" t="s">
        <v>858</v>
      </c>
    </row>
    <row r="15" spans="1:8" ht="18.399999999999999" customHeight="1">
      <c r="A15" s="339" t="s">
        <v>659</v>
      </c>
      <c r="B15" s="340" t="s">
        <v>591</v>
      </c>
      <c r="C15" s="340" t="s">
        <v>620</v>
      </c>
      <c r="D15" s="341">
        <v>1584</v>
      </c>
      <c r="E15" s="342">
        <v>0</v>
      </c>
      <c r="F15" s="341">
        <v>0</v>
      </c>
      <c r="G15" s="343">
        <v>1584</v>
      </c>
      <c r="H15" s="344" t="s">
        <v>858</v>
      </c>
    </row>
    <row r="16" spans="1:8" ht="18.399999999999999" customHeight="1">
      <c r="A16" s="339" t="s">
        <v>659</v>
      </c>
      <c r="B16" s="340" t="s">
        <v>592</v>
      </c>
      <c r="C16" s="340" t="s">
        <v>620</v>
      </c>
      <c r="D16" s="341">
        <v>1800</v>
      </c>
      <c r="E16" s="342">
        <v>0</v>
      </c>
      <c r="F16" s="341">
        <v>0</v>
      </c>
      <c r="G16" s="343">
        <v>1800</v>
      </c>
      <c r="H16" s="344" t="s">
        <v>858</v>
      </c>
    </row>
    <row r="17" spans="1:8" ht="18.399999999999999" customHeight="1">
      <c r="A17" s="339" t="s">
        <v>659</v>
      </c>
      <c r="B17" s="340" t="s">
        <v>593</v>
      </c>
      <c r="C17" s="340" t="s">
        <v>620</v>
      </c>
      <c r="D17" s="341">
        <v>2520</v>
      </c>
      <c r="E17" s="342">
        <v>0</v>
      </c>
      <c r="F17" s="341">
        <v>0</v>
      </c>
      <c r="G17" s="343">
        <v>2520</v>
      </c>
      <c r="H17" s="344" t="s">
        <v>858</v>
      </c>
    </row>
    <row r="18" spans="1:8" ht="18.399999999999999" customHeight="1">
      <c r="A18" s="339" t="s">
        <v>659</v>
      </c>
      <c r="B18" s="340" t="s">
        <v>594</v>
      </c>
      <c r="C18" s="340" t="s">
        <v>620</v>
      </c>
      <c r="D18" s="341">
        <v>3000</v>
      </c>
      <c r="E18" s="342">
        <v>0</v>
      </c>
      <c r="F18" s="341">
        <v>0</v>
      </c>
      <c r="G18" s="343">
        <v>3000</v>
      </c>
      <c r="H18" s="344" t="s">
        <v>858</v>
      </c>
    </row>
    <row r="19" spans="1:8" ht="18.399999999999999" customHeight="1">
      <c r="A19" s="339" t="s">
        <v>659</v>
      </c>
      <c r="B19" s="340" t="s">
        <v>595</v>
      </c>
      <c r="C19" s="340" t="s">
        <v>620</v>
      </c>
      <c r="D19" s="341">
        <v>3000</v>
      </c>
      <c r="E19" s="342">
        <v>0</v>
      </c>
      <c r="F19" s="341">
        <v>0</v>
      </c>
      <c r="G19" s="343">
        <v>3000</v>
      </c>
      <c r="H19" s="344" t="s">
        <v>858</v>
      </c>
    </row>
    <row r="20" spans="1:8" ht="18.399999999999999" customHeight="1">
      <c r="A20" s="339" t="s">
        <v>659</v>
      </c>
      <c r="B20" s="340" t="s">
        <v>596</v>
      </c>
      <c r="C20" s="340" t="s">
        <v>620</v>
      </c>
      <c r="D20" s="341">
        <v>3000</v>
      </c>
      <c r="E20" s="342">
        <v>0</v>
      </c>
      <c r="F20" s="341">
        <v>0</v>
      </c>
      <c r="G20" s="343">
        <v>3000</v>
      </c>
      <c r="H20" s="344" t="s">
        <v>858</v>
      </c>
    </row>
    <row r="21" spans="1:8" ht="18.399999999999999" customHeight="1">
      <c r="A21" s="339" t="s">
        <v>659</v>
      </c>
      <c r="B21" s="340" t="s">
        <v>597</v>
      </c>
      <c r="C21" s="340" t="s">
        <v>620</v>
      </c>
      <c r="D21" s="341">
        <v>3000</v>
      </c>
      <c r="E21" s="342">
        <v>0</v>
      </c>
      <c r="F21" s="341">
        <v>0</v>
      </c>
      <c r="G21" s="343">
        <v>3000</v>
      </c>
      <c r="H21" s="344" t="s">
        <v>858</v>
      </c>
    </row>
    <row r="22" spans="1:8" ht="18.399999999999999" customHeight="1">
      <c r="A22" s="339" t="s">
        <v>659</v>
      </c>
      <c r="B22" s="340" t="s">
        <v>598</v>
      </c>
      <c r="C22" s="340" t="s">
        <v>620</v>
      </c>
      <c r="D22" s="341">
        <v>6120</v>
      </c>
      <c r="E22" s="342">
        <v>0</v>
      </c>
      <c r="F22" s="341">
        <v>0</v>
      </c>
      <c r="G22" s="343">
        <v>6120</v>
      </c>
      <c r="H22" s="344" t="s">
        <v>858</v>
      </c>
    </row>
    <row r="23" spans="1:8" ht="18.399999999999999" customHeight="1">
      <c r="A23" s="339" t="s">
        <v>659</v>
      </c>
      <c r="B23" s="340" t="s">
        <v>599</v>
      </c>
      <c r="C23" s="340" t="s">
        <v>620</v>
      </c>
      <c r="D23" s="341">
        <v>6120</v>
      </c>
      <c r="E23" s="342">
        <v>0</v>
      </c>
      <c r="F23" s="341">
        <v>0</v>
      </c>
      <c r="G23" s="343">
        <v>6120</v>
      </c>
      <c r="H23" s="344" t="s">
        <v>858</v>
      </c>
    </row>
    <row r="24" spans="1:8" ht="18.399999999999999" customHeight="1">
      <c r="A24" s="339" t="s">
        <v>659</v>
      </c>
      <c r="B24" s="340" t="s">
        <v>600</v>
      </c>
      <c r="C24" s="340" t="s">
        <v>620</v>
      </c>
      <c r="D24" s="341">
        <v>6120</v>
      </c>
      <c r="E24" s="342">
        <v>0</v>
      </c>
      <c r="F24" s="341">
        <v>0</v>
      </c>
      <c r="G24" s="343">
        <v>6120</v>
      </c>
      <c r="H24" s="344" t="s">
        <v>858</v>
      </c>
    </row>
    <row r="25" spans="1:8" ht="18.399999999999999" customHeight="1">
      <c r="A25" s="339" t="s">
        <v>659</v>
      </c>
      <c r="B25" s="340" t="s">
        <v>601</v>
      </c>
      <c r="C25" s="340" t="s">
        <v>620</v>
      </c>
      <c r="D25" s="341">
        <v>12600</v>
      </c>
      <c r="E25" s="342">
        <v>0</v>
      </c>
      <c r="F25" s="341">
        <v>0</v>
      </c>
      <c r="G25" s="343">
        <v>12600</v>
      </c>
      <c r="H25" s="344" t="s">
        <v>858</v>
      </c>
    </row>
    <row r="26" spans="1:8" ht="18.399999999999999" customHeight="1">
      <c r="A26" s="339" t="s">
        <v>659</v>
      </c>
      <c r="B26" s="340" t="s">
        <v>602</v>
      </c>
      <c r="C26" s="340" t="s">
        <v>620</v>
      </c>
      <c r="D26" s="341">
        <v>12600</v>
      </c>
      <c r="E26" s="342">
        <v>0</v>
      </c>
      <c r="F26" s="341">
        <v>0</v>
      </c>
      <c r="G26" s="343">
        <v>12600</v>
      </c>
      <c r="H26" s="344" t="s">
        <v>858</v>
      </c>
    </row>
    <row r="27" spans="1:8" ht="18.399999999999999" customHeight="1">
      <c r="A27" s="339" t="s">
        <v>659</v>
      </c>
      <c r="B27" s="340" t="s">
        <v>603</v>
      </c>
      <c r="C27" s="340" t="s">
        <v>620</v>
      </c>
      <c r="D27" s="341">
        <v>12600</v>
      </c>
      <c r="E27" s="342">
        <v>0</v>
      </c>
      <c r="F27" s="341">
        <v>0</v>
      </c>
      <c r="G27" s="343">
        <v>12600</v>
      </c>
      <c r="H27" s="344" t="s">
        <v>858</v>
      </c>
    </row>
    <row r="28" spans="1:8" ht="18.399999999999999" customHeight="1">
      <c r="A28" s="339" t="s">
        <v>659</v>
      </c>
      <c r="B28" s="340" t="s">
        <v>604</v>
      </c>
      <c r="C28" s="340" t="s">
        <v>620</v>
      </c>
      <c r="D28" s="341">
        <v>12600</v>
      </c>
      <c r="E28" s="342">
        <v>0</v>
      </c>
      <c r="F28" s="341">
        <v>0</v>
      </c>
      <c r="G28" s="343">
        <v>12600</v>
      </c>
      <c r="H28" s="344" t="s">
        <v>858</v>
      </c>
    </row>
    <row r="29" spans="1:8" ht="18.399999999999999" customHeight="1">
      <c r="A29" s="339" t="s">
        <v>659</v>
      </c>
      <c r="B29" s="340" t="s">
        <v>605</v>
      </c>
      <c r="C29" s="340" t="s">
        <v>620</v>
      </c>
      <c r="D29" s="341">
        <v>14400</v>
      </c>
      <c r="E29" s="342">
        <v>0</v>
      </c>
      <c r="F29" s="341">
        <v>0</v>
      </c>
      <c r="G29" s="343">
        <v>14400</v>
      </c>
      <c r="H29" s="344" t="s">
        <v>858</v>
      </c>
    </row>
    <row r="30" spans="1:8" ht="18.399999999999999" customHeight="1">
      <c r="A30" s="339" t="s">
        <v>659</v>
      </c>
      <c r="B30" s="340" t="s">
        <v>606</v>
      </c>
      <c r="C30" s="340" t="s">
        <v>620</v>
      </c>
      <c r="D30" s="341">
        <v>14400</v>
      </c>
      <c r="E30" s="342">
        <v>0</v>
      </c>
      <c r="F30" s="341">
        <v>0</v>
      </c>
      <c r="G30" s="343">
        <v>14400</v>
      </c>
      <c r="H30" s="344" t="s">
        <v>858</v>
      </c>
    </row>
    <row r="31" spans="1:8" ht="18.399999999999999" customHeight="1">
      <c r="A31" s="339" t="s">
        <v>659</v>
      </c>
      <c r="B31" s="340" t="s">
        <v>607</v>
      </c>
      <c r="C31" s="340" t="s">
        <v>620</v>
      </c>
      <c r="D31" s="341">
        <v>14400</v>
      </c>
      <c r="E31" s="342">
        <v>0</v>
      </c>
      <c r="F31" s="341">
        <v>0</v>
      </c>
      <c r="G31" s="343">
        <v>14400</v>
      </c>
      <c r="H31" s="344" t="s">
        <v>858</v>
      </c>
    </row>
    <row r="32" spans="1:8" ht="18.399999999999999" customHeight="1">
      <c r="A32" s="339" t="s">
        <v>659</v>
      </c>
      <c r="B32" s="340" t="s">
        <v>608</v>
      </c>
      <c r="C32" s="340" t="s">
        <v>620</v>
      </c>
      <c r="D32" s="341">
        <v>24504</v>
      </c>
      <c r="E32" s="342">
        <v>0</v>
      </c>
      <c r="F32" s="341">
        <v>0</v>
      </c>
      <c r="G32" s="343">
        <v>24504</v>
      </c>
      <c r="H32" s="344" t="s">
        <v>858</v>
      </c>
    </row>
    <row r="33" spans="1:8" ht="18.399999999999999" customHeight="1">
      <c r="A33" s="339" t="s">
        <v>659</v>
      </c>
      <c r="B33" s="340" t="s">
        <v>609</v>
      </c>
      <c r="C33" s="340" t="s">
        <v>620</v>
      </c>
      <c r="D33" s="341">
        <v>24504</v>
      </c>
      <c r="E33" s="342">
        <v>0</v>
      </c>
      <c r="F33" s="341">
        <v>0</v>
      </c>
      <c r="G33" s="343">
        <v>24504</v>
      </c>
      <c r="H33" s="344" t="s">
        <v>858</v>
      </c>
    </row>
    <row r="34" spans="1:8" ht="18.399999999999999" customHeight="1">
      <c r="A34" s="339" t="s">
        <v>659</v>
      </c>
      <c r="B34" s="340" t="s">
        <v>610</v>
      </c>
      <c r="C34" s="340" t="s">
        <v>620</v>
      </c>
      <c r="D34" s="341">
        <v>24504</v>
      </c>
      <c r="E34" s="342">
        <v>0</v>
      </c>
      <c r="F34" s="341">
        <v>0</v>
      </c>
      <c r="G34" s="343">
        <v>24504</v>
      </c>
      <c r="H34" s="344" t="s">
        <v>858</v>
      </c>
    </row>
    <row r="35" spans="1:8" ht="18.399999999999999" customHeight="1">
      <c r="A35" s="339" t="s">
        <v>659</v>
      </c>
      <c r="B35" s="340" t="s">
        <v>611</v>
      </c>
      <c r="C35" s="340" t="s">
        <v>620</v>
      </c>
      <c r="D35" s="341">
        <v>24504</v>
      </c>
      <c r="E35" s="342">
        <v>0</v>
      </c>
      <c r="F35" s="341">
        <v>0</v>
      </c>
      <c r="G35" s="343">
        <v>24504</v>
      </c>
      <c r="H35" s="344" t="s">
        <v>858</v>
      </c>
    </row>
    <row r="36" spans="1:8" ht="18.399999999999999" customHeight="1">
      <c r="A36" s="339" t="s">
        <v>659</v>
      </c>
      <c r="B36" s="340" t="s">
        <v>774</v>
      </c>
      <c r="C36" s="340" t="s">
        <v>620</v>
      </c>
      <c r="D36" s="341">
        <v>24504</v>
      </c>
      <c r="E36" s="342">
        <v>0</v>
      </c>
      <c r="F36" s="341">
        <v>0</v>
      </c>
      <c r="G36" s="343">
        <v>24504</v>
      </c>
      <c r="H36" s="344" t="s">
        <v>858</v>
      </c>
    </row>
    <row r="37" spans="1:8" ht="18.399999999999999" customHeight="1">
      <c r="A37" s="339" t="s">
        <v>627</v>
      </c>
      <c r="B37" s="340" t="s">
        <v>587</v>
      </c>
      <c r="C37" s="340" t="s">
        <v>620</v>
      </c>
      <c r="D37" s="341">
        <v>11520</v>
      </c>
      <c r="E37" s="342">
        <v>0</v>
      </c>
      <c r="F37" s="341">
        <v>0</v>
      </c>
      <c r="G37" s="343">
        <v>11520</v>
      </c>
      <c r="H37" s="344" t="s">
        <v>859</v>
      </c>
    </row>
    <row r="38" spans="1:8" ht="18.399999999999999" customHeight="1">
      <c r="A38" s="339" t="s">
        <v>627</v>
      </c>
      <c r="B38" s="340" t="s">
        <v>588</v>
      </c>
      <c r="C38" s="340" t="s">
        <v>620</v>
      </c>
      <c r="D38" s="341">
        <v>11520</v>
      </c>
      <c r="E38" s="342">
        <v>0</v>
      </c>
      <c r="F38" s="341">
        <v>0</v>
      </c>
      <c r="G38" s="343">
        <v>11520</v>
      </c>
      <c r="H38" s="344" t="s">
        <v>859</v>
      </c>
    </row>
    <row r="39" spans="1:8" ht="18.399999999999999" customHeight="1">
      <c r="A39" s="339" t="s">
        <v>627</v>
      </c>
      <c r="B39" s="340" t="s">
        <v>589</v>
      </c>
      <c r="C39" s="340" t="s">
        <v>620</v>
      </c>
      <c r="D39" s="341">
        <v>48000</v>
      </c>
      <c r="E39" s="342">
        <v>0</v>
      </c>
      <c r="F39" s="341">
        <v>0</v>
      </c>
      <c r="G39" s="343">
        <v>48000</v>
      </c>
      <c r="H39" s="344" t="s">
        <v>859</v>
      </c>
    </row>
    <row r="40" spans="1:8" ht="18.399999999999999" customHeight="1">
      <c r="A40" s="339" t="s">
        <v>627</v>
      </c>
      <c r="B40" s="340" t="s">
        <v>590</v>
      </c>
      <c r="C40" s="340" t="s">
        <v>620</v>
      </c>
      <c r="D40" s="341">
        <v>48000</v>
      </c>
      <c r="E40" s="342">
        <v>0</v>
      </c>
      <c r="F40" s="341">
        <v>0</v>
      </c>
      <c r="G40" s="343">
        <v>48000</v>
      </c>
      <c r="H40" s="344" t="s">
        <v>859</v>
      </c>
    </row>
    <row r="41" spans="1:8" ht="18.399999999999999" customHeight="1">
      <c r="A41" s="339" t="s">
        <v>627</v>
      </c>
      <c r="B41" s="340" t="s">
        <v>591</v>
      </c>
      <c r="C41" s="340" t="s">
        <v>620</v>
      </c>
      <c r="D41" s="341">
        <v>48000</v>
      </c>
      <c r="E41" s="342">
        <v>0</v>
      </c>
      <c r="F41" s="341">
        <v>0</v>
      </c>
      <c r="G41" s="343">
        <v>48000</v>
      </c>
      <c r="H41" s="344" t="s">
        <v>859</v>
      </c>
    </row>
    <row r="42" spans="1:8" ht="18.399999999999999" customHeight="1">
      <c r="A42" s="339" t="s">
        <v>627</v>
      </c>
      <c r="B42" s="340" t="s">
        <v>592</v>
      </c>
      <c r="C42" s="340" t="s">
        <v>620</v>
      </c>
      <c r="D42" s="341">
        <v>48000</v>
      </c>
      <c r="E42" s="342">
        <v>0</v>
      </c>
      <c r="F42" s="341">
        <v>0</v>
      </c>
      <c r="G42" s="343">
        <v>48000</v>
      </c>
      <c r="H42" s="344" t="s">
        <v>859</v>
      </c>
    </row>
    <row r="43" spans="1:8" ht="18.399999999999999" customHeight="1">
      <c r="A43" s="339" t="s">
        <v>627</v>
      </c>
      <c r="B43" s="340" t="s">
        <v>593</v>
      </c>
      <c r="C43" s="340" t="s">
        <v>620</v>
      </c>
      <c r="D43" s="341">
        <v>48000</v>
      </c>
      <c r="E43" s="342">
        <v>0</v>
      </c>
      <c r="F43" s="341">
        <v>0</v>
      </c>
      <c r="G43" s="343">
        <v>48000</v>
      </c>
      <c r="H43" s="344" t="s">
        <v>859</v>
      </c>
    </row>
    <row r="44" spans="1:8" ht="18.399999999999999" customHeight="1">
      <c r="A44" s="339" t="s">
        <v>627</v>
      </c>
      <c r="B44" s="340" t="s">
        <v>594</v>
      </c>
      <c r="C44" s="340" t="s">
        <v>620</v>
      </c>
      <c r="D44" s="341">
        <v>120000</v>
      </c>
      <c r="E44" s="342">
        <v>0</v>
      </c>
      <c r="F44" s="341">
        <v>0</v>
      </c>
      <c r="G44" s="343">
        <v>120000</v>
      </c>
      <c r="H44" s="344" t="s">
        <v>859</v>
      </c>
    </row>
    <row r="45" spans="1:8" ht="18.399999999999999" customHeight="1">
      <c r="A45" s="339" t="s">
        <v>627</v>
      </c>
      <c r="B45" s="340" t="s">
        <v>595</v>
      </c>
      <c r="C45" s="340" t="s">
        <v>620</v>
      </c>
      <c r="D45" s="341">
        <v>120000</v>
      </c>
      <c r="E45" s="342">
        <v>0</v>
      </c>
      <c r="F45" s="341">
        <v>0</v>
      </c>
      <c r="G45" s="343">
        <v>120000</v>
      </c>
      <c r="H45" s="344" t="s">
        <v>859</v>
      </c>
    </row>
    <row r="46" spans="1:8" ht="18.399999999999999" customHeight="1">
      <c r="A46" s="339" t="s">
        <v>627</v>
      </c>
      <c r="B46" s="340" t="s">
        <v>596</v>
      </c>
      <c r="C46" s="340" t="s">
        <v>620</v>
      </c>
      <c r="D46" s="341">
        <v>120000</v>
      </c>
      <c r="E46" s="342">
        <v>0</v>
      </c>
      <c r="F46" s="341">
        <v>0</v>
      </c>
      <c r="G46" s="343">
        <v>120000</v>
      </c>
      <c r="H46" s="344" t="s">
        <v>859</v>
      </c>
    </row>
    <row r="47" spans="1:8" ht="18.399999999999999" customHeight="1">
      <c r="A47" s="339" t="s">
        <v>627</v>
      </c>
      <c r="B47" s="340" t="s">
        <v>597</v>
      </c>
      <c r="C47" s="340" t="s">
        <v>620</v>
      </c>
      <c r="D47" s="341">
        <v>120000</v>
      </c>
      <c r="E47" s="342">
        <v>0</v>
      </c>
      <c r="F47" s="341">
        <v>0</v>
      </c>
      <c r="G47" s="343">
        <v>120000</v>
      </c>
      <c r="H47" s="344" t="s">
        <v>859</v>
      </c>
    </row>
    <row r="48" spans="1:8" ht="18.399999999999999" customHeight="1">
      <c r="A48" s="339" t="s">
        <v>627</v>
      </c>
      <c r="B48" s="340" t="s">
        <v>598</v>
      </c>
      <c r="C48" s="340" t="s">
        <v>620</v>
      </c>
      <c r="D48" s="341">
        <v>192000</v>
      </c>
      <c r="E48" s="342">
        <v>0</v>
      </c>
      <c r="F48" s="341">
        <v>0</v>
      </c>
      <c r="G48" s="343">
        <v>192000</v>
      </c>
      <c r="H48" s="344" t="s">
        <v>859</v>
      </c>
    </row>
    <row r="49" spans="1:8" ht="18.399999999999999" customHeight="1">
      <c r="A49" s="339" t="s">
        <v>627</v>
      </c>
      <c r="B49" s="340" t="s">
        <v>599</v>
      </c>
      <c r="C49" s="340" t="s">
        <v>620</v>
      </c>
      <c r="D49" s="341">
        <v>192000</v>
      </c>
      <c r="E49" s="342">
        <v>0</v>
      </c>
      <c r="F49" s="341">
        <v>0</v>
      </c>
      <c r="G49" s="343">
        <v>192000</v>
      </c>
      <c r="H49" s="344" t="s">
        <v>859</v>
      </c>
    </row>
    <row r="50" spans="1:8" ht="18.399999999999999" customHeight="1">
      <c r="A50" s="339" t="s">
        <v>627</v>
      </c>
      <c r="B50" s="340" t="s">
        <v>600</v>
      </c>
      <c r="C50" s="340" t="s">
        <v>620</v>
      </c>
      <c r="D50" s="341">
        <v>192000</v>
      </c>
      <c r="E50" s="342">
        <v>0</v>
      </c>
      <c r="F50" s="341">
        <v>0</v>
      </c>
      <c r="G50" s="343">
        <v>192000</v>
      </c>
      <c r="H50" s="344" t="s">
        <v>859</v>
      </c>
    </row>
    <row r="51" spans="1:8" ht="18.399999999999999" customHeight="1">
      <c r="A51" s="339" t="s">
        <v>627</v>
      </c>
      <c r="B51" s="340" t="s">
        <v>601</v>
      </c>
      <c r="C51" s="340" t="s">
        <v>620</v>
      </c>
      <c r="D51" s="341">
        <v>246000</v>
      </c>
      <c r="E51" s="342">
        <v>0</v>
      </c>
      <c r="F51" s="341">
        <v>0</v>
      </c>
      <c r="G51" s="343">
        <v>246000</v>
      </c>
      <c r="H51" s="344" t="s">
        <v>859</v>
      </c>
    </row>
    <row r="52" spans="1:8" ht="18.399999999999999" customHeight="1">
      <c r="A52" s="339" t="s">
        <v>627</v>
      </c>
      <c r="B52" s="340" t="s">
        <v>602</v>
      </c>
      <c r="C52" s="340" t="s">
        <v>620</v>
      </c>
      <c r="D52" s="341">
        <v>246000</v>
      </c>
      <c r="E52" s="342">
        <v>0</v>
      </c>
      <c r="F52" s="341">
        <v>0</v>
      </c>
      <c r="G52" s="343">
        <v>246000</v>
      </c>
      <c r="H52" s="344" t="s">
        <v>859</v>
      </c>
    </row>
    <row r="53" spans="1:8" ht="18.399999999999999" customHeight="1">
      <c r="A53" s="339" t="s">
        <v>627</v>
      </c>
      <c r="B53" s="340" t="s">
        <v>603</v>
      </c>
      <c r="C53" s="340" t="s">
        <v>620</v>
      </c>
      <c r="D53" s="341">
        <v>246000</v>
      </c>
      <c r="E53" s="342">
        <v>0</v>
      </c>
      <c r="F53" s="341">
        <v>0</v>
      </c>
      <c r="G53" s="343">
        <v>246000</v>
      </c>
      <c r="H53" s="344" t="s">
        <v>859</v>
      </c>
    </row>
    <row r="54" spans="1:8" ht="18.399999999999999" customHeight="1">
      <c r="A54" s="339" t="s">
        <v>627</v>
      </c>
      <c r="B54" s="340" t="s">
        <v>604</v>
      </c>
      <c r="C54" s="340" t="s">
        <v>620</v>
      </c>
      <c r="D54" s="341">
        <v>246000</v>
      </c>
      <c r="E54" s="342">
        <v>0</v>
      </c>
      <c r="F54" s="341">
        <v>0</v>
      </c>
      <c r="G54" s="343">
        <v>246000</v>
      </c>
      <c r="H54" s="344" t="s">
        <v>859</v>
      </c>
    </row>
    <row r="55" spans="1:8" ht="18.399999999999999" customHeight="1">
      <c r="A55" s="339" t="s">
        <v>627</v>
      </c>
      <c r="B55" s="340" t="s">
        <v>605</v>
      </c>
      <c r="C55" s="340" t="s">
        <v>620</v>
      </c>
      <c r="D55" s="341">
        <v>246000</v>
      </c>
      <c r="E55" s="342">
        <v>0</v>
      </c>
      <c r="F55" s="341">
        <v>0</v>
      </c>
      <c r="G55" s="343">
        <v>246000</v>
      </c>
      <c r="H55" s="344" t="s">
        <v>859</v>
      </c>
    </row>
    <row r="56" spans="1:8" ht="18.399999999999999" customHeight="1">
      <c r="A56" s="339" t="s">
        <v>627</v>
      </c>
      <c r="B56" s="340" t="s">
        <v>606</v>
      </c>
      <c r="C56" s="340" t="s">
        <v>620</v>
      </c>
      <c r="D56" s="341">
        <v>246000</v>
      </c>
      <c r="E56" s="342">
        <v>0</v>
      </c>
      <c r="F56" s="341">
        <v>0</v>
      </c>
      <c r="G56" s="343">
        <v>246000</v>
      </c>
      <c r="H56" s="344" t="s">
        <v>859</v>
      </c>
    </row>
    <row r="57" spans="1:8" ht="18.399999999999999" customHeight="1">
      <c r="A57" s="339" t="s">
        <v>627</v>
      </c>
      <c r="B57" s="340" t="s">
        <v>607</v>
      </c>
      <c r="C57" s="340" t="s">
        <v>620</v>
      </c>
      <c r="D57" s="341">
        <v>246000</v>
      </c>
      <c r="E57" s="342">
        <v>0</v>
      </c>
      <c r="F57" s="341">
        <v>0</v>
      </c>
      <c r="G57" s="343">
        <v>246000</v>
      </c>
      <c r="H57" s="344" t="s">
        <v>859</v>
      </c>
    </row>
    <row r="58" spans="1:8" ht="18.399999999999999" customHeight="1">
      <c r="A58" s="339" t="s">
        <v>627</v>
      </c>
      <c r="B58" s="340" t="s">
        <v>608</v>
      </c>
      <c r="C58" s="340" t="s">
        <v>620</v>
      </c>
      <c r="D58" s="341">
        <v>276000</v>
      </c>
      <c r="E58" s="342">
        <v>0</v>
      </c>
      <c r="F58" s="341">
        <v>0</v>
      </c>
      <c r="G58" s="343">
        <v>276000</v>
      </c>
      <c r="H58" s="344" t="s">
        <v>859</v>
      </c>
    </row>
    <row r="59" spans="1:8" ht="18.399999999999999" customHeight="1">
      <c r="A59" s="339" t="s">
        <v>627</v>
      </c>
      <c r="B59" s="340" t="s">
        <v>609</v>
      </c>
      <c r="C59" s="340" t="s">
        <v>620</v>
      </c>
      <c r="D59" s="341">
        <v>276000</v>
      </c>
      <c r="E59" s="342">
        <v>0</v>
      </c>
      <c r="F59" s="341">
        <v>0</v>
      </c>
      <c r="G59" s="343">
        <v>276000</v>
      </c>
      <c r="H59" s="344" t="s">
        <v>859</v>
      </c>
    </row>
    <row r="60" spans="1:8" ht="18.399999999999999" customHeight="1">
      <c r="A60" s="339" t="s">
        <v>627</v>
      </c>
      <c r="B60" s="340" t="s">
        <v>610</v>
      </c>
      <c r="C60" s="340" t="s">
        <v>620</v>
      </c>
      <c r="D60" s="341">
        <v>276000</v>
      </c>
      <c r="E60" s="342">
        <v>0</v>
      </c>
      <c r="F60" s="341">
        <v>0</v>
      </c>
      <c r="G60" s="343">
        <v>276000</v>
      </c>
      <c r="H60" s="344" t="s">
        <v>859</v>
      </c>
    </row>
    <row r="61" spans="1:8" ht="18.399999999999999" customHeight="1">
      <c r="A61" s="339" t="s">
        <v>627</v>
      </c>
      <c r="B61" s="340" t="s">
        <v>611</v>
      </c>
      <c r="C61" s="340" t="s">
        <v>620</v>
      </c>
      <c r="D61" s="341">
        <v>276000</v>
      </c>
      <c r="E61" s="342">
        <v>0</v>
      </c>
      <c r="F61" s="341">
        <v>0</v>
      </c>
      <c r="G61" s="343">
        <v>276000</v>
      </c>
      <c r="H61" s="344" t="s">
        <v>859</v>
      </c>
    </row>
    <row r="62" spans="1:8" ht="18.399999999999999" customHeight="1">
      <c r="A62" s="339" t="s">
        <v>627</v>
      </c>
      <c r="B62" s="340" t="s">
        <v>612</v>
      </c>
      <c r="C62" s="340" t="s">
        <v>620</v>
      </c>
      <c r="D62" s="341">
        <v>276000</v>
      </c>
      <c r="E62" s="342">
        <v>0</v>
      </c>
      <c r="F62" s="341">
        <v>0</v>
      </c>
      <c r="G62" s="343">
        <v>276000</v>
      </c>
      <c r="H62" s="344" t="s">
        <v>859</v>
      </c>
    </row>
    <row r="63" spans="1:8" ht="18.399999999999999" customHeight="1">
      <c r="A63" s="339" t="s">
        <v>698</v>
      </c>
      <c r="B63" s="340" t="s">
        <v>699</v>
      </c>
      <c r="C63" s="340" t="s">
        <v>620</v>
      </c>
      <c r="D63" s="341">
        <v>24010</v>
      </c>
      <c r="E63" s="342">
        <v>0</v>
      </c>
      <c r="F63" s="341">
        <v>0</v>
      </c>
      <c r="G63" s="343">
        <v>24010</v>
      </c>
      <c r="H63" s="344" t="s">
        <v>859</v>
      </c>
    </row>
    <row r="64" spans="1:8" ht="18.399999999999999" customHeight="1">
      <c r="A64" s="339" t="s">
        <v>698</v>
      </c>
      <c r="B64" s="340" t="s">
        <v>702</v>
      </c>
      <c r="C64" s="340" t="s">
        <v>620</v>
      </c>
      <c r="D64" s="341">
        <v>29500</v>
      </c>
      <c r="E64" s="342">
        <v>0</v>
      </c>
      <c r="F64" s="341">
        <v>0</v>
      </c>
      <c r="G64" s="343">
        <v>29500</v>
      </c>
      <c r="H64" s="344" t="s">
        <v>859</v>
      </c>
    </row>
    <row r="65" spans="1:8" ht="18.399999999999999" customHeight="1">
      <c r="A65" s="339" t="s">
        <v>698</v>
      </c>
      <c r="B65" s="340" t="s">
        <v>705</v>
      </c>
      <c r="C65" s="340" t="s">
        <v>620</v>
      </c>
      <c r="D65" s="341">
        <v>30000</v>
      </c>
      <c r="E65" s="342">
        <v>0</v>
      </c>
      <c r="F65" s="341">
        <v>0</v>
      </c>
      <c r="G65" s="343">
        <v>30000</v>
      </c>
      <c r="H65" s="344" t="s">
        <v>859</v>
      </c>
    </row>
    <row r="66" spans="1:8" ht="18.399999999999999" customHeight="1">
      <c r="A66" s="339" t="s">
        <v>698</v>
      </c>
      <c r="B66" s="340" t="s">
        <v>708</v>
      </c>
      <c r="C66" s="340" t="s">
        <v>620</v>
      </c>
      <c r="D66" s="341">
        <v>34000</v>
      </c>
      <c r="E66" s="342">
        <v>0</v>
      </c>
      <c r="F66" s="341">
        <v>0</v>
      </c>
      <c r="G66" s="343">
        <v>34000</v>
      </c>
      <c r="H66" s="344" t="s">
        <v>859</v>
      </c>
    </row>
    <row r="67" spans="1:8" ht="18.399999999999999" customHeight="1">
      <c r="A67" s="339" t="s">
        <v>698</v>
      </c>
      <c r="B67" s="340" t="s">
        <v>711</v>
      </c>
      <c r="C67" s="340" t="s">
        <v>620</v>
      </c>
      <c r="D67" s="341">
        <v>42000</v>
      </c>
      <c r="E67" s="342">
        <v>0</v>
      </c>
      <c r="F67" s="341">
        <v>0</v>
      </c>
      <c r="G67" s="343">
        <v>42000</v>
      </c>
      <c r="H67" s="344" t="s">
        <v>859</v>
      </c>
    </row>
    <row r="68" spans="1:8" ht="18.399999999999999" customHeight="1">
      <c r="A68" s="339" t="s">
        <v>698</v>
      </c>
      <c r="B68" s="340" t="s">
        <v>714</v>
      </c>
      <c r="C68" s="340" t="s">
        <v>620</v>
      </c>
      <c r="D68" s="341">
        <v>45600</v>
      </c>
      <c r="E68" s="342">
        <v>0</v>
      </c>
      <c r="F68" s="341">
        <v>0</v>
      </c>
      <c r="G68" s="343">
        <v>45600</v>
      </c>
      <c r="H68" s="344" t="s">
        <v>859</v>
      </c>
    </row>
    <row r="69" spans="1:8" ht="18.399999999999999" customHeight="1">
      <c r="A69" s="339" t="s">
        <v>698</v>
      </c>
      <c r="B69" s="340" t="s">
        <v>717</v>
      </c>
      <c r="C69" s="340" t="s">
        <v>620</v>
      </c>
      <c r="D69" s="341">
        <v>50500</v>
      </c>
      <c r="E69" s="342">
        <v>0</v>
      </c>
      <c r="F69" s="341">
        <v>0</v>
      </c>
      <c r="G69" s="343">
        <v>50500</v>
      </c>
      <c r="H69" s="344" t="s">
        <v>859</v>
      </c>
    </row>
    <row r="70" spans="1:8" ht="18.399999999999999" customHeight="1">
      <c r="A70" s="339" t="s">
        <v>698</v>
      </c>
      <c r="B70" s="340" t="s">
        <v>720</v>
      </c>
      <c r="C70" s="340" t="s">
        <v>620</v>
      </c>
      <c r="D70" s="341">
        <v>61000</v>
      </c>
      <c r="E70" s="342">
        <v>0</v>
      </c>
      <c r="F70" s="341">
        <v>0</v>
      </c>
      <c r="G70" s="343">
        <v>61000</v>
      </c>
      <c r="H70" s="344" t="s">
        <v>859</v>
      </c>
    </row>
    <row r="71" spans="1:8" ht="18.399999999999999" customHeight="1">
      <c r="A71" s="339" t="s">
        <v>698</v>
      </c>
      <c r="B71" s="340" t="s">
        <v>723</v>
      </c>
      <c r="C71" s="340" t="s">
        <v>620</v>
      </c>
      <c r="D71" s="341">
        <v>63500</v>
      </c>
      <c r="E71" s="342">
        <v>0</v>
      </c>
      <c r="F71" s="341">
        <v>0</v>
      </c>
      <c r="G71" s="343">
        <v>63500</v>
      </c>
      <c r="H71" s="344" t="s">
        <v>859</v>
      </c>
    </row>
    <row r="72" spans="1:8" ht="18.399999999999999" customHeight="1">
      <c r="A72" s="339" t="s">
        <v>698</v>
      </c>
      <c r="B72" s="340" t="s">
        <v>726</v>
      </c>
      <c r="C72" s="340" t="s">
        <v>620</v>
      </c>
      <c r="D72" s="341">
        <v>67500</v>
      </c>
      <c r="E72" s="342">
        <v>0</v>
      </c>
      <c r="F72" s="341">
        <v>0</v>
      </c>
      <c r="G72" s="343">
        <v>67500</v>
      </c>
      <c r="H72" s="344" t="s">
        <v>859</v>
      </c>
    </row>
    <row r="73" spans="1:8" ht="18.399999999999999" customHeight="1">
      <c r="A73" s="339" t="s">
        <v>698</v>
      </c>
      <c r="B73" s="340" t="s">
        <v>729</v>
      </c>
      <c r="C73" s="340" t="s">
        <v>620</v>
      </c>
      <c r="D73" s="341">
        <v>74500</v>
      </c>
      <c r="E73" s="342">
        <v>0</v>
      </c>
      <c r="F73" s="341">
        <v>0</v>
      </c>
      <c r="G73" s="343">
        <v>74500</v>
      </c>
      <c r="H73" s="344" t="s">
        <v>859</v>
      </c>
    </row>
    <row r="74" spans="1:8" ht="18.399999999999999" customHeight="1">
      <c r="A74" s="339" t="s">
        <v>698</v>
      </c>
      <c r="B74" s="340" t="s">
        <v>732</v>
      </c>
      <c r="C74" s="340" t="s">
        <v>620</v>
      </c>
      <c r="D74" s="341">
        <v>87500</v>
      </c>
      <c r="E74" s="342">
        <v>0</v>
      </c>
      <c r="F74" s="341">
        <v>0</v>
      </c>
      <c r="G74" s="343">
        <v>87500</v>
      </c>
      <c r="H74" s="344" t="s">
        <v>859</v>
      </c>
    </row>
    <row r="75" spans="1:8" ht="18.399999999999999" customHeight="1">
      <c r="A75" s="339" t="s">
        <v>698</v>
      </c>
      <c r="B75" s="340" t="s">
        <v>735</v>
      </c>
      <c r="C75" s="340" t="s">
        <v>620</v>
      </c>
      <c r="D75" s="341">
        <v>96400</v>
      </c>
      <c r="E75" s="342">
        <v>0</v>
      </c>
      <c r="F75" s="341">
        <v>0</v>
      </c>
      <c r="G75" s="343">
        <v>96400</v>
      </c>
      <c r="H75" s="344" t="s">
        <v>859</v>
      </c>
    </row>
    <row r="76" spans="1:8" ht="18.399999999999999" customHeight="1">
      <c r="A76" s="339" t="s">
        <v>698</v>
      </c>
      <c r="B76" s="340" t="s">
        <v>738</v>
      </c>
      <c r="C76" s="340" t="s">
        <v>620</v>
      </c>
      <c r="D76" s="341">
        <v>104400</v>
      </c>
      <c r="E76" s="342">
        <v>0</v>
      </c>
      <c r="F76" s="341">
        <v>0</v>
      </c>
      <c r="G76" s="343">
        <v>104400</v>
      </c>
      <c r="H76" s="344" t="s">
        <v>859</v>
      </c>
    </row>
    <row r="77" spans="1:8" ht="18.399999999999999" customHeight="1">
      <c r="A77" s="339" t="s">
        <v>698</v>
      </c>
      <c r="B77" s="340" t="s">
        <v>741</v>
      </c>
      <c r="C77" s="340" t="s">
        <v>620</v>
      </c>
      <c r="D77" s="341">
        <v>116400</v>
      </c>
      <c r="E77" s="342">
        <v>0</v>
      </c>
      <c r="F77" s="341">
        <v>0</v>
      </c>
      <c r="G77" s="343">
        <v>116400</v>
      </c>
      <c r="H77" s="344" t="s">
        <v>859</v>
      </c>
    </row>
    <row r="78" spans="1:8" ht="18.399999999999999" customHeight="1">
      <c r="A78" s="339" t="s">
        <v>698</v>
      </c>
      <c r="B78" s="340" t="s">
        <v>744</v>
      </c>
      <c r="C78" s="340" t="s">
        <v>620</v>
      </c>
      <c r="D78" s="341">
        <v>121300</v>
      </c>
      <c r="E78" s="342">
        <v>0</v>
      </c>
      <c r="F78" s="341">
        <v>0</v>
      </c>
      <c r="G78" s="343">
        <v>121300</v>
      </c>
      <c r="H78" s="344" t="s">
        <v>859</v>
      </c>
    </row>
    <row r="79" spans="1:8" ht="18.399999999999999" customHeight="1">
      <c r="A79" s="339" t="s">
        <v>698</v>
      </c>
      <c r="B79" s="340" t="s">
        <v>747</v>
      </c>
      <c r="C79" s="340" t="s">
        <v>620</v>
      </c>
      <c r="D79" s="341">
        <v>133000</v>
      </c>
      <c r="E79" s="342">
        <v>0</v>
      </c>
      <c r="F79" s="341">
        <v>0</v>
      </c>
      <c r="G79" s="343">
        <v>133000</v>
      </c>
      <c r="H79" s="344" t="s">
        <v>859</v>
      </c>
    </row>
    <row r="80" spans="1:8" ht="18.399999999999999" customHeight="1">
      <c r="A80" s="339" t="s">
        <v>698</v>
      </c>
      <c r="B80" s="340" t="s">
        <v>750</v>
      </c>
      <c r="C80" s="340" t="s">
        <v>620</v>
      </c>
      <c r="D80" s="341">
        <v>145000</v>
      </c>
      <c r="E80" s="342">
        <v>0</v>
      </c>
      <c r="F80" s="341">
        <v>0</v>
      </c>
      <c r="G80" s="343">
        <v>145000</v>
      </c>
      <c r="H80" s="344" t="s">
        <v>859</v>
      </c>
    </row>
    <row r="81" spans="1:8" ht="18.399999999999999" customHeight="1">
      <c r="A81" s="339" t="s">
        <v>698</v>
      </c>
      <c r="B81" s="340" t="s">
        <v>753</v>
      </c>
      <c r="C81" s="340" t="s">
        <v>620</v>
      </c>
      <c r="D81" s="341">
        <v>215000</v>
      </c>
      <c r="E81" s="342">
        <v>0</v>
      </c>
      <c r="F81" s="341">
        <v>0</v>
      </c>
      <c r="G81" s="343">
        <v>215000</v>
      </c>
      <c r="H81" s="344" t="s">
        <v>859</v>
      </c>
    </row>
    <row r="82" spans="1:8" ht="18.399999999999999" customHeight="1">
      <c r="A82" s="339" t="s">
        <v>698</v>
      </c>
      <c r="B82" s="340" t="s">
        <v>756</v>
      </c>
      <c r="C82" s="340" t="s">
        <v>620</v>
      </c>
      <c r="D82" s="341">
        <v>296600</v>
      </c>
      <c r="E82" s="342">
        <v>0</v>
      </c>
      <c r="F82" s="341">
        <v>0</v>
      </c>
      <c r="G82" s="343">
        <v>296600</v>
      </c>
      <c r="H82" s="344" t="s">
        <v>859</v>
      </c>
    </row>
    <row r="83" spans="1:8" ht="18.399999999999999" customHeight="1">
      <c r="A83" s="339" t="s">
        <v>698</v>
      </c>
      <c r="B83" s="340" t="s">
        <v>759</v>
      </c>
      <c r="C83" s="340" t="s">
        <v>620</v>
      </c>
      <c r="D83" s="341">
        <v>333000</v>
      </c>
      <c r="E83" s="342">
        <v>0</v>
      </c>
      <c r="F83" s="341">
        <v>0</v>
      </c>
      <c r="G83" s="343">
        <v>333000</v>
      </c>
      <c r="H83" s="344" t="s">
        <v>859</v>
      </c>
    </row>
    <row r="84" spans="1:8" ht="18.399999999999999" customHeight="1">
      <c r="A84" s="339" t="s">
        <v>698</v>
      </c>
      <c r="B84" s="340" t="s">
        <v>762</v>
      </c>
      <c r="C84" s="340" t="s">
        <v>620</v>
      </c>
      <c r="D84" s="341">
        <v>390000</v>
      </c>
      <c r="E84" s="342">
        <v>0</v>
      </c>
      <c r="F84" s="341">
        <v>0</v>
      </c>
      <c r="G84" s="343">
        <v>390000</v>
      </c>
      <c r="H84" s="344" t="s">
        <v>859</v>
      </c>
    </row>
    <row r="85" spans="1:8" ht="18.399999999999999" customHeight="1">
      <c r="A85" s="339" t="s">
        <v>698</v>
      </c>
      <c r="B85" s="340" t="s">
        <v>765</v>
      </c>
      <c r="C85" s="340" t="s">
        <v>620</v>
      </c>
      <c r="D85" s="341">
        <v>466000</v>
      </c>
      <c r="E85" s="342">
        <v>0</v>
      </c>
      <c r="F85" s="341">
        <v>0</v>
      </c>
      <c r="G85" s="343">
        <v>466000</v>
      </c>
      <c r="H85" s="344" t="s">
        <v>859</v>
      </c>
    </row>
    <row r="86" spans="1:8" ht="18.399999999999999" customHeight="1">
      <c r="A86" s="339" t="s">
        <v>698</v>
      </c>
      <c r="B86" s="340" t="s">
        <v>768</v>
      </c>
      <c r="C86" s="340" t="s">
        <v>620</v>
      </c>
      <c r="D86" s="341">
        <v>488000</v>
      </c>
      <c r="E86" s="342">
        <v>0</v>
      </c>
      <c r="F86" s="341">
        <v>0</v>
      </c>
      <c r="G86" s="343">
        <v>488000</v>
      </c>
      <c r="H86" s="344" t="s">
        <v>859</v>
      </c>
    </row>
    <row r="87" spans="1:8" ht="18.399999999999999" customHeight="1">
      <c r="A87" s="339" t="s">
        <v>698</v>
      </c>
      <c r="B87" s="340" t="s">
        <v>771</v>
      </c>
      <c r="C87" s="340" t="s">
        <v>620</v>
      </c>
      <c r="D87" s="341">
        <v>539000</v>
      </c>
      <c r="E87" s="342">
        <v>0</v>
      </c>
      <c r="F87" s="341">
        <v>0</v>
      </c>
      <c r="G87" s="343">
        <v>539000</v>
      </c>
      <c r="H87" s="344" t="s">
        <v>859</v>
      </c>
    </row>
    <row r="88" spans="1:8" ht="18.399999999999999" customHeight="1">
      <c r="A88" s="339" t="s">
        <v>698</v>
      </c>
      <c r="B88" s="340" t="s">
        <v>774</v>
      </c>
      <c r="C88" s="340" t="s">
        <v>620</v>
      </c>
      <c r="D88" s="341">
        <v>570000</v>
      </c>
      <c r="E88" s="342">
        <v>0</v>
      </c>
      <c r="F88" s="341">
        <v>0</v>
      </c>
      <c r="G88" s="343">
        <v>570000</v>
      </c>
      <c r="H88" s="344" t="s">
        <v>859</v>
      </c>
    </row>
    <row r="89" spans="1:8" ht="18.399999999999999" customHeight="1">
      <c r="A89" s="339" t="s">
        <v>777</v>
      </c>
      <c r="B89" s="340" t="s">
        <v>699</v>
      </c>
      <c r="C89" s="340" t="s">
        <v>620</v>
      </c>
      <c r="D89" s="341">
        <v>3800</v>
      </c>
      <c r="E89" s="342">
        <v>0</v>
      </c>
      <c r="F89" s="341">
        <v>0</v>
      </c>
      <c r="G89" s="343">
        <v>3800</v>
      </c>
      <c r="H89" s="344" t="s">
        <v>859</v>
      </c>
    </row>
    <row r="90" spans="1:8" ht="18.399999999999999" customHeight="1">
      <c r="A90" s="339" t="s">
        <v>777</v>
      </c>
      <c r="B90" s="340" t="s">
        <v>702</v>
      </c>
      <c r="C90" s="340" t="s">
        <v>620</v>
      </c>
      <c r="D90" s="341">
        <v>4000</v>
      </c>
      <c r="E90" s="342">
        <v>0</v>
      </c>
      <c r="F90" s="341">
        <v>0</v>
      </c>
      <c r="G90" s="343">
        <v>4000</v>
      </c>
      <c r="H90" s="344" t="s">
        <v>859</v>
      </c>
    </row>
    <row r="91" spans="1:8" ht="18.399999999999999" customHeight="1">
      <c r="A91" s="339" t="s">
        <v>777</v>
      </c>
      <c r="B91" s="340" t="s">
        <v>705</v>
      </c>
      <c r="C91" s="340" t="s">
        <v>620</v>
      </c>
      <c r="D91" s="341">
        <v>4500</v>
      </c>
      <c r="E91" s="342">
        <v>0</v>
      </c>
      <c r="F91" s="341">
        <v>0</v>
      </c>
      <c r="G91" s="343">
        <v>4500</v>
      </c>
      <c r="H91" s="344" t="s">
        <v>859</v>
      </c>
    </row>
    <row r="92" spans="1:8" ht="18.399999999999999" customHeight="1">
      <c r="A92" s="339" t="s">
        <v>777</v>
      </c>
      <c r="B92" s="340" t="s">
        <v>708</v>
      </c>
      <c r="C92" s="340" t="s">
        <v>620</v>
      </c>
      <c r="D92" s="341">
        <v>5000</v>
      </c>
      <c r="E92" s="342">
        <v>0</v>
      </c>
      <c r="F92" s="341">
        <v>0</v>
      </c>
      <c r="G92" s="343">
        <v>5000</v>
      </c>
      <c r="H92" s="344" t="s">
        <v>859</v>
      </c>
    </row>
    <row r="93" spans="1:8" ht="18.399999999999999" customHeight="1">
      <c r="A93" s="339" t="s">
        <v>777</v>
      </c>
      <c r="B93" s="340" t="s">
        <v>711</v>
      </c>
      <c r="C93" s="340" t="s">
        <v>620</v>
      </c>
      <c r="D93" s="341">
        <v>5600</v>
      </c>
      <c r="E93" s="342">
        <v>0</v>
      </c>
      <c r="F93" s="341">
        <v>0</v>
      </c>
      <c r="G93" s="343">
        <v>5600</v>
      </c>
      <c r="H93" s="344" t="s">
        <v>859</v>
      </c>
    </row>
    <row r="94" spans="1:8" ht="18.399999999999999" customHeight="1">
      <c r="A94" s="339" t="s">
        <v>777</v>
      </c>
      <c r="B94" s="340" t="s">
        <v>714</v>
      </c>
      <c r="C94" s="340" t="s">
        <v>620</v>
      </c>
      <c r="D94" s="341">
        <v>6300</v>
      </c>
      <c r="E94" s="342">
        <v>0</v>
      </c>
      <c r="F94" s="341">
        <v>0</v>
      </c>
      <c r="G94" s="343">
        <v>6300</v>
      </c>
      <c r="H94" s="344" t="s">
        <v>859</v>
      </c>
    </row>
    <row r="95" spans="1:8" ht="18.399999999999999" customHeight="1">
      <c r="A95" s="339" t="s">
        <v>777</v>
      </c>
      <c r="B95" s="340" t="s">
        <v>717</v>
      </c>
      <c r="C95" s="340" t="s">
        <v>620</v>
      </c>
      <c r="D95" s="341">
        <v>6900</v>
      </c>
      <c r="E95" s="342">
        <v>0</v>
      </c>
      <c r="F95" s="341">
        <v>0</v>
      </c>
      <c r="G95" s="343">
        <v>6900</v>
      </c>
      <c r="H95" s="344" t="s">
        <v>859</v>
      </c>
    </row>
    <row r="96" spans="1:8" ht="18.399999999999999" customHeight="1">
      <c r="A96" s="339" t="s">
        <v>777</v>
      </c>
      <c r="B96" s="340" t="s">
        <v>720</v>
      </c>
      <c r="C96" s="340" t="s">
        <v>620</v>
      </c>
      <c r="D96" s="341">
        <v>8200</v>
      </c>
      <c r="E96" s="342">
        <v>0</v>
      </c>
      <c r="F96" s="341">
        <v>0</v>
      </c>
      <c r="G96" s="343">
        <v>8200</v>
      </c>
      <c r="H96" s="344" t="s">
        <v>859</v>
      </c>
    </row>
    <row r="97" spans="1:8" ht="18.399999999999999" customHeight="1">
      <c r="A97" s="339" t="s">
        <v>777</v>
      </c>
      <c r="B97" s="340" t="s">
        <v>729</v>
      </c>
      <c r="C97" s="340" t="s">
        <v>620</v>
      </c>
      <c r="D97" s="341">
        <v>12000</v>
      </c>
      <c r="E97" s="342">
        <v>0</v>
      </c>
      <c r="F97" s="341">
        <v>0</v>
      </c>
      <c r="G97" s="343">
        <v>12000</v>
      </c>
      <c r="H97" s="344" t="s">
        <v>859</v>
      </c>
    </row>
    <row r="98" spans="1:8" ht="18.399999999999999" customHeight="1">
      <c r="A98" s="339" t="s">
        <v>777</v>
      </c>
      <c r="B98" s="340" t="s">
        <v>738</v>
      </c>
      <c r="C98" s="340" t="s">
        <v>620</v>
      </c>
      <c r="D98" s="341">
        <v>16000</v>
      </c>
      <c r="E98" s="342">
        <v>0</v>
      </c>
      <c r="F98" s="341">
        <v>0</v>
      </c>
      <c r="G98" s="343">
        <v>16000</v>
      </c>
      <c r="H98" s="344" t="s">
        <v>859</v>
      </c>
    </row>
    <row r="99" spans="1:8" ht="18.399999999999999" customHeight="1">
      <c r="A99" s="339" t="s">
        <v>777</v>
      </c>
      <c r="B99" s="340" t="s">
        <v>747</v>
      </c>
      <c r="C99" s="340" t="s">
        <v>620</v>
      </c>
      <c r="D99" s="341">
        <v>25000</v>
      </c>
      <c r="E99" s="342">
        <v>0</v>
      </c>
      <c r="F99" s="341">
        <v>0</v>
      </c>
      <c r="G99" s="343">
        <v>25000</v>
      </c>
      <c r="H99" s="344" t="s">
        <v>859</v>
      </c>
    </row>
    <row r="100" spans="1:8" ht="18.399999999999999" customHeight="1">
      <c r="A100" s="339" t="s">
        <v>777</v>
      </c>
      <c r="B100" s="340" t="s">
        <v>756</v>
      </c>
      <c r="C100" s="340" t="s">
        <v>620</v>
      </c>
      <c r="D100" s="341">
        <v>38000</v>
      </c>
      <c r="E100" s="342">
        <v>0</v>
      </c>
      <c r="F100" s="341">
        <v>0</v>
      </c>
      <c r="G100" s="343">
        <v>38000</v>
      </c>
      <c r="H100" s="344" t="s">
        <v>859</v>
      </c>
    </row>
    <row r="101" spans="1:8" ht="18.399999999999999" customHeight="1">
      <c r="A101" s="339" t="s">
        <v>586</v>
      </c>
      <c r="B101" s="340" t="s">
        <v>699</v>
      </c>
      <c r="C101" s="340" t="s">
        <v>620</v>
      </c>
      <c r="D101" s="341">
        <v>2000</v>
      </c>
      <c r="E101" s="342">
        <v>0</v>
      </c>
      <c r="F101" s="341">
        <v>0</v>
      </c>
      <c r="G101" s="343">
        <v>2000</v>
      </c>
      <c r="H101" s="344" t="s">
        <v>858</v>
      </c>
    </row>
    <row r="102" spans="1:8" ht="18.399999999999999" customHeight="1">
      <c r="A102" s="339" t="s">
        <v>586</v>
      </c>
      <c r="B102" s="340" t="s">
        <v>702</v>
      </c>
      <c r="C102" s="340" t="s">
        <v>620</v>
      </c>
      <c r="D102" s="341">
        <v>2800</v>
      </c>
      <c r="E102" s="342">
        <v>0</v>
      </c>
      <c r="F102" s="341">
        <v>0</v>
      </c>
      <c r="G102" s="343">
        <v>2800</v>
      </c>
      <c r="H102" s="344" t="s">
        <v>858</v>
      </c>
    </row>
    <row r="103" spans="1:8" ht="18.399999999999999" customHeight="1">
      <c r="A103" s="339" t="s">
        <v>586</v>
      </c>
      <c r="B103" s="340" t="s">
        <v>705</v>
      </c>
      <c r="C103" s="340" t="s">
        <v>620</v>
      </c>
      <c r="D103" s="341">
        <v>5800</v>
      </c>
      <c r="E103" s="342">
        <v>0</v>
      </c>
      <c r="F103" s="341">
        <v>0</v>
      </c>
      <c r="G103" s="343">
        <v>5800</v>
      </c>
      <c r="H103" s="344" t="s">
        <v>858</v>
      </c>
    </row>
    <row r="104" spans="1:8" ht="18.399999999999999" customHeight="1">
      <c r="A104" s="339" t="s">
        <v>586</v>
      </c>
      <c r="B104" s="340" t="s">
        <v>708</v>
      </c>
      <c r="C104" s="340" t="s">
        <v>620</v>
      </c>
      <c r="D104" s="341">
        <v>8500</v>
      </c>
      <c r="E104" s="342">
        <v>0</v>
      </c>
      <c r="F104" s="341">
        <v>0</v>
      </c>
      <c r="G104" s="343">
        <v>8500</v>
      </c>
      <c r="H104" s="344" t="s">
        <v>858</v>
      </c>
    </row>
    <row r="105" spans="1:8" ht="18.399999999999999" customHeight="1">
      <c r="A105" s="339" t="s">
        <v>586</v>
      </c>
      <c r="B105" s="340" t="s">
        <v>711</v>
      </c>
      <c r="C105" s="340" t="s">
        <v>620</v>
      </c>
      <c r="D105" s="341">
        <v>9500</v>
      </c>
      <c r="E105" s="342">
        <v>0</v>
      </c>
      <c r="F105" s="341">
        <v>0</v>
      </c>
      <c r="G105" s="343">
        <v>9500</v>
      </c>
      <c r="H105" s="344" t="s">
        <v>858</v>
      </c>
    </row>
    <row r="106" spans="1:8" ht="18.399999999999999" customHeight="1">
      <c r="A106" s="339" t="s">
        <v>586</v>
      </c>
      <c r="B106" s="340" t="s">
        <v>714</v>
      </c>
      <c r="C106" s="340" t="s">
        <v>620</v>
      </c>
      <c r="D106" s="341">
        <v>11000</v>
      </c>
      <c r="E106" s="342">
        <v>0</v>
      </c>
      <c r="F106" s="341">
        <v>0</v>
      </c>
      <c r="G106" s="343">
        <v>11000</v>
      </c>
      <c r="H106" s="344" t="s">
        <v>858</v>
      </c>
    </row>
    <row r="107" spans="1:8" ht="18.399999999999999" customHeight="1">
      <c r="A107" s="339" t="s">
        <v>586</v>
      </c>
      <c r="B107" s="340" t="s">
        <v>717</v>
      </c>
      <c r="C107" s="340" t="s">
        <v>620</v>
      </c>
      <c r="D107" s="341">
        <v>13000</v>
      </c>
      <c r="E107" s="342">
        <v>0</v>
      </c>
      <c r="F107" s="341">
        <v>0</v>
      </c>
      <c r="G107" s="343">
        <v>13000</v>
      </c>
      <c r="H107" s="344" t="s">
        <v>858</v>
      </c>
    </row>
    <row r="108" spans="1:8" ht="18.399999999999999" customHeight="1">
      <c r="A108" s="339" t="s">
        <v>586</v>
      </c>
      <c r="B108" s="340" t="s">
        <v>720</v>
      </c>
      <c r="C108" s="340" t="s">
        <v>620</v>
      </c>
      <c r="D108" s="341">
        <v>18000</v>
      </c>
      <c r="E108" s="342">
        <v>0</v>
      </c>
      <c r="F108" s="341">
        <v>0</v>
      </c>
      <c r="G108" s="343">
        <v>18000</v>
      </c>
      <c r="H108" s="344" t="s">
        <v>858</v>
      </c>
    </row>
    <row r="109" spans="1:8" ht="18.399999999999999" customHeight="1">
      <c r="A109" s="339" t="s">
        <v>586</v>
      </c>
      <c r="B109" s="340" t="s">
        <v>729</v>
      </c>
      <c r="C109" s="340" t="s">
        <v>620</v>
      </c>
      <c r="D109" s="341">
        <v>28000</v>
      </c>
      <c r="E109" s="342">
        <v>0</v>
      </c>
      <c r="F109" s="341">
        <v>0</v>
      </c>
      <c r="G109" s="343">
        <v>28000</v>
      </c>
      <c r="H109" s="344" t="s">
        <v>858</v>
      </c>
    </row>
    <row r="110" spans="1:8" ht="18.399999999999999" customHeight="1">
      <c r="A110" s="339" t="s">
        <v>586</v>
      </c>
      <c r="B110" s="340" t="s">
        <v>738</v>
      </c>
      <c r="C110" s="340" t="s">
        <v>620</v>
      </c>
      <c r="D110" s="341">
        <v>55000</v>
      </c>
      <c r="E110" s="342">
        <v>0</v>
      </c>
      <c r="F110" s="341">
        <v>0</v>
      </c>
      <c r="G110" s="343">
        <v>55000</v>
      </c>
      <c r="H110" s="344" t="s">
        <v>858</v>
      </c>
    </row>
    <row r="111" spans="1:8" ht="18.399999999999999" customHeight="1">
      <c r="A111" s="339" t="s">
        <v>586</v>
      </c>
      <c r="B111" s="340" t="s">
        <v>747</v>
      </c>
      <c r="C111" s="340" t="s">
        <v>620</v>
      </c>
      <c r="D111" s="341">
        <v>100000</v>
      </c>
      <c r="E111" s="342">
        <v>0</v>
      </c>
      <c r="F111" s="341">
        <v>0</v>
      </c>
      <c r="G111" s="343">
        <v>100000</v>
      </c>
      <c r="H111" s="344" t="s">
        <v>858</v>
      </c>
    </row>
    <row r="112" spans="1:8" ht="18.399999999999999" customHeight="1" thickBot="1">
      <c r="A112" s="345" t="s">
        <v>586</v>
      </c>
      <c r="B112" s="346" t="s">
        <v>756</v>
      </c>
      <c r="C112" s="346" t="s">
        <v>620</v>
      </c>
      <c r="D112" s="347">
        <v>130000</v>
      </c>
      <c r="E112" s="348">
        <v>0</v>
      </c>
      <c r="F112" s="347">
        <v>0</v>
      </c>
      <c r="G112" s="349">
        <v>130000</v>
      </c>
      <c r="H112" s="350" t="s">
        <v>858</v>
      </c>
    </row>
  </sheetData>
  <autoFilter ref="A2:H112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24" sqref="B2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</row>
    <row r="3" spans="1:5">
      <c r="A3" s="7" t="s">
        <v>398</v>
      </c>
      <c r="B3" s="32" t="s">
        <v>399</v>
      </c>
      <c r="C3" s="33" t="s">
        <v>209</v>
      </c>
      <c r="D3" s="34">
        <v>4900</v>
      </c>
      <c r="E3" s="32" t="s">
        <v>400</v>
      </c>
    </row>
    <row r="4" spans="1:5">
      <c r="A4" s="7" t="s">
        <v>401</v>
      </c>
      <c r="B4" s="32" t="s">
        <v>402</v>
      </c>
      <c r="C4" s="33" t="s">
        <v>403</v>
      </c>
      <c r="D4" s="34">
        <v>340</v>
      </c>
      <c r="E4" s="32" t="s">
        <v>404</v>
      </c>
    </row>
    <row r="5" spans="1:5">
      <c r="A5" s="7" t="s">
        <v>405</v>
      </c>
      <c r="B5" s="32" t="s">
        <v>406</v>
      </c>
      <c r="C5" s="33" t="s">
        <v>407</v>
      </c>
      <c r="D5" s="34">
        <f>311200/15</f>
        <v>20746.666666666668</v>
      </c>
      <c r="E5" s="32" t="s">
        <v>408</v>
      </c>
    </row>
    <row r="6" spans="1:5">
      <c r="A6" s="7" t="s">
        <v>409</v>
      </c>
      <c r="B6" s="32" t="s">
        <v>410</v>
      </c>
      <c r="C6" s="33" t="s">
        <v>411</v>
      </c>
      <c r="D6" s="34">
        <f>16800/6</f>
        <v>2800</v>
      </c>
      <c r="E6" s="32" t="s">
        <v>408</v>
      </c>
    </row>
    <row r="7" spans="1:5">
      <c r="A7" s="7" t="s">
        <v>206</v>
      </c>
      <c r="B7" s="32" t="s">
        <v>412</v>
      </c>
      <c r="C7" s="33" t="s">
        <v>411</v>
      </c>
      <c r="D7" s="34">
        <f>23200/30</f>
        <v>773.33333333333337</v>
      </c>
      <c r="E7" s="32" t="s">
        <v>413</v>
      </c>
    </row>
    <row r="8" spans="1:5">
      <c r="A8" s="7" t="s">
        <v>207</v>
      </c>
      <c r="B8" s="32" t="s">
        <v>208</v>
      </c>
      <c r="C8" s="33" t="s">
        <v>209</v>
      </c>
      <c r="D8" s="34">
        <f>22200/30</f>
        <v>740</v>
      </c>
      <c r="E8" s="32" t="s">
        <v>414</v>
      </c>
    </row>
    <row r="9" spans="1:5">
      <c r="A9" s="7" t="s">
        <v>415</v>
      </c>
      <c r="B9" s="7" t="s">
        <v>416</v>
      </c>
      <c r="C9" s="6" t="s">
        <v>417</v>
      </c>
      <c r="D9" s="51">
        <v>1596</v>
      </c>
      <c r="E9" s="32" t="s">
        <v>418</v>
      </c>
    </row>
    <row r="10" spans="1:5">
      <c r="A10" s="7"/>
      <c r="B10" s="7"/>
      <c r="C10" s="6"/>
      <c r="D10" s="51"/>
      <c r="E10" s="32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419</v>
      </c>
    </row>
    <row r="2" spans="1:5">
      <c r="A2" s="12" t="s">
        <v>420</v>
      </c>
      <c r="B2" s="12" t="s">
        <v>421</v>
      </c>
      <c r="C2" s="12" t="s">
        <v>422</v>
      </c>
      <c r="D2" s="12" t="s">
        <v>210</v>
      </c>
      <c r="E2" s="12" t="s">
        <v>423</v>
      </c>
    </row>
    <row r="3" spans="1:5">
      <c r="A3" s="7" t="s">
        <v>135</v>
      </c>
      <c r="B3" s="7" t="s">
        <v>424</v>
      </c>
      <c r="C3" s="33" t="s">
        <v>425</v>
      </c>
      <c r="D3" s="35">
        <v>228286</v>
      </c>
      <c r="E3" s="7" t="s">
        <v>17</v>
      </c>
    </row>
    <row r="4" spans="1:5">
      <c r="A4" s="7" t="s">
        <v>70</v>
      </c>
      <c r="B4" s="7" t="s">
        <v>424</v>
      </c>
      <c r="C4" s="33" t="s">
        <v>425</v>
      </c>
      <c r="D4" s="35">
        <v>172068</v>
      </c>
      <c r="E4" s="7" t="s">
        <v>17</v>
      </c>
    </row>
    <row r="5" spans="1:5">
      <c r="A5" s="7" t="s">
        <v>78</v>
      </c>
      <c r="B5" s="7" t="s">
        <v>211</v>
      </c>
      <c r="C5" s="33" t="s">
        <v>425</v>
      </c>
      <c r="D5" s="35">
        <v>282536</v>
      </c>
      <c r="E5" s="7" t="s">
        <v>17</v>
      </c>
    </row>
    <row r="6" spans="1:5">
      <c r="A6" s="7" t="s">
        <v>71</v>
      </c>
      <c r="B6" s="7" t="s">
        <v>426</v>
      </c>
      <c r="C6" s="33" t="s">
        <v>425</v>
      </c>
      <c r="D6" s="35">
        <v>263017</v>
      </c>
      <c r="E6" s="7" t="s">
        <v>17</v>
      </c>
    </row>
    <row r="7" spans="1:5">
      <c r="A7" s="7" t="s">
        <v>97</v>
      </c>
      <c r="B7" s="7" t="s">
        <v>427</v>
      </c>
      <c r="C7" s="33" t="s">
        <v>425</v>
      </c>
      <c r="D7" s="35">
        <v>173995</v>
      </c>
      <c r="E7" s="7" t="s">
        <v>17</v>
      </c>
    </row>
    <row r="8" spans="1:5">
      <c r="A8" s="7" t="s">
        <v>77</v>
      </c>
      <c r="B8" s="7" t="s">
        <v>428</v>
      </c>
      <c r="C8" s="33" t="s">
        <v>425</v>
      </c>
      <c r="D8" s="35">
        <v>262580</v>
      </c>
      <c r="E8" s="7" t="s">
        <v>17</v>
      </c>
    </row>
    <row r="9" spans="1:5">
      <c r="A9" s="7" t="s">
        <v>136</v>
      </c>
      <c r="B9" s="7" t="s">
        <v>424</v>
      </c>
      <c r="C9" s="33" t="s">
        <v>212</v>
      </c>
      <c r="D9" s="35">
        <v>230376</v>
      </c>
      <c r="E9" s="7" t="s">
        <v>17</v>
      </c>
    </row>
    <row r="10" spans="1:5">
      <c r="A10" s="7" t="s">
        <v>137</v>
      </c>
      <c r="B10" s="7" t="s">
        <v>424</v>
      </c>
      <c r="C10" s="33" t="s">
        <v>429</v>
      </c>
      <c r="D10" s="35">
        <v>320480</v>
      </c>
      <c r="E10" s="7" t="s">
        <v>17</v>
      </c>
    </row>
    <row r="11" spans="1:5">
      <c r="A11" s="7" t="s">
        <v>138</v>
      </c>
      <c r="B11" s="7" t="s">
        <v>424</v>
      </c>
      <c r="C11" s="33" t="s">
        <v>429</v>
      </c>
      <c r="D11" s="35">
        <v>292640</v>
      </c>
      <c r="E11" s="7" t="s">
        <v>17</v>
      </c>
    </row>
    <row r="12" spans="1:5">
      <c r="A12" s="7" t="s">
        <v>122</v>
      </c>
      <c r="B12" s="7" t="s">
        <v>430</v>
      </c>
      <c r="C12" s="33" t="s">
        <v>429</v>
      </c>
      <c r="D12" s="35">
        <v>335379</v>
      </c>
      <c r="E12" s="7" t="s">
        <v>431</v>
      </c>
    </row>
    <row r="13" spans="1:5">
      <c r="A13" s="7" t="s">
        <v>100</v>
      </c>
      <c r="B13" s="7" t="s">
        <v>424</v>
      </c>
      <c r="C13" s="33" t="s">
        <v>425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D13" sqref="D13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432</v>
      </c>
      <c r="C2" s="13" t="s">
        <v>26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31</v>
      </c>
    </row>
    <row r="3" spans="1:8">
      <c r="A3" s="48" t="s">
        <v>200</v>
      </c>
      <c r="B3" s="48" t="s">
        <v>437</v>
      </c>
      <c r="C3" s="47" t="s">
        <v>438</v>
      </c>
      <c r="D3" s="109">
        <f>중기기초자료!F3</f>
        <v>8440</v>
      </c>
      <c r="E3" s="109">
        <f>중기기초자료!E3</f>
        <v>49698</v>
      </c>
      <c r="F3" s="109">
        <f>중기기초자료!G3</f>
        <v>11117</v>
      </c>
      <c r="G3" s="109">
        <f>D3+E3+F3</f>
        <v>69255</v>
      </c>
      <c r="H3" s="7"/>
    </row>
    <row r="4" spans="1:8">
      <c r="A4" s="48" t="s">
        <v>200</v>
      </c>
      <c r="B4" s="48" t="s">
        <v>201</v>
      </c>
      <c r="C4" s="47" t="s">
        <v>298</v>
      </c>
      <c r="D4" s="109">
        <f>중기기초자료!F4</f>
        <v>17045</v>
      </c>
      <c r="E4" s="109">
        <f>중기기초자료!E4</f>
        <v>49698</v>
      </c>
      <c r="F4" s="109">
        <f>중기기초자료!G4</f>
        <v>23795</v>
      </c>
      <c r="G4" s="109">
        <f t="shared" ref="G4:G11" si="0">D4+E4+F4</f>
        <v>90538</v>
      </c>
      <c r="H4" s="7"/>
    </row>
    <row r="5" spans="1:8">
      <c r="A5" s="48" t="s">
        <v>200</v>
      </c>
      <c r="B5" s="48" t="s">
        <v>439</v>
      </c>
      <c r="C5" s="47" t="s">
        <v>440</v>
      </c>
      <c r="D5" s="109">
        <f>중기기초자료!F5</f>
        <v>18204</v>
      </c>
      <c r="E5" s="109">
        <f>중기기초자료!E5</f>
        <v>49698</v>
      </c>
      <c r="F5" s="109">
        <f>중기기초자료!G5</f>
        <v>31327</v>
      </c>
      <c r="G5" s="109">
        <f t="shared" si="0"/>
        <v>99229</v>
      </c>
      <c r="H5" s="7"/>
    </row>
    <row r="6" spans="1:8">
      <c r="A6" s="48" t="s">
        <v>200</v>
      </c>
      <c r="B6" s="48" t="s">
        <v>441</v>
      </c>
      <c r="C6" s="47" t="s">
        <v>298</v>
      </c>
      <c r="D6" s="109">
        <f>중기기초자료!F6</f>
        <v>18700</v>
      </c>
      <c r="E6" s="109">
        <f>중기기초자료!E6</f>
        <v>49698</v>
      </c>
      <c r="F6" s="109">
        <f>중기기초자료!G6</f>
        <v>33328</v>
      </c>
      <c r="G6" s="109">
        <f t="shared" si="0"/>
        <v>101726</v>
      </c>
      <c r="H6" s="7"/>
    </row>
    <row r="7" spans="1:8">
      <c r="A7" s="339" t="s">
        <v>623</v>
      </c>
      <c r="B7" s="340" t="s">
        <v>855</v>
      </c>
      <c r="C7" s="47" t="s">
        <v>298</v>
      </c>
      <c r="D7" s="109">
        <f>중기기초자료!F7</f>
        <v>14232</v>
      </c>
      <c r="E7" s="109">
        <f>중기기초자료!E7</f>
        <v>58925</v>
      </c>
      <c r="F7" s="109">
        <f>중기기초자료!G7</f>
        <v>26776</v>
      </c>
      <c r="G7" s="109">
        <f t="shared" si="0"/>
        <v>99933</v>
      </c>
      <c r="H7" s="7"/>
    </row>
    <row r="8" spans="1:8">
      <c r="A8" s="48" t="s">
        <v>202</v>
      </c>
      <c r="B8" s="48" t="s">
        <v>203</v>
      </c>
      <c r="C8" s="47" t="s">
        <v>442</v>
      </c>
      <c r="D8" s="109">
        <f>중기기초자료!F8</f>
        <v>14877</v>
      </c>
      <c r="E8" s="109">
        <f>중기기초자료!E8</f>
        <v>36190</v>
      </c>
      <c r="F8" s="109">
        <f>중기기초자료!G8</f>
        <v>4689</v>
      </c>
      <c r="G8" s="109">
        <f t="shared" si="0"/>
        <v>55756</v>
      </c>
      <c r="H8" s="7"/>
    </row>
    <row r="9" spans="1:8">
      <c r="A9" s="48" t="s">
        <v>204</v>
      </c>
      <c r="B9" s="48" t="s">
        <v>205</v>
      </c>
      <c r="C9" s="47" t="s">
        <v>298</v>
      </c>
      <c r="D9" s="109">
        <f>중기기초자료!F9</f>
        <v>0</v>
      </c>
      <c r="E9" s="109">
        <f>중기기초자료!E9</f>
        <v>0</v>
      </c>
      <c r="F9" s="109">
        <f>중기기초자료!G9</f>
        <v>92</v>
      </c>
      <c r="G9" s="109">
        <f t="shared" si="0"/>
        <v>92</v>
      </c>
      <c r="H9" s="7"/>
    </row>
    <row r="10" spans="1:8">
      <c r="A10" s="48" t="s">
        <v>297</v>
      </c>
      <c r="B10" s="48"/>
      <c r="C10" s="47" t="s">
        <v>438</v>
      </c>
      <c r="D10" s="109">
        <f>중기기초자료!F10</f>
        <v>0</v>
      </c>
      <c r="E10" s="109">
        <f>중기기초자료!E10</f>
        <v>0</v>
      </c>
      <c r="F10" s="109">
        <f>중기기초자료!G10</f>
        <v>597</v>
      </c>
      <c r="G10" s="109">
        <f t="shared" si="0"/>
        <v>597</v>
      </c>
      <c r="H10" s="7"/>
    </row>
    <row r="11" spans="1:8">
      <c r="A11" s="110" t="s">
        <v>443</v>
      </c>
      <c r="B11" s="110" t="s">
        <v>448</v>
      </c>
      <c r="C11" s="111" t="s">
        <v>444</v>
      </c>
      <c r="D11" s="109"/>
      <c r="E11" s="109"/>
      <c r="F11" s="109">
        <v>5500000</v>
      </c>
      <c r="G11" s="109">
        <f t="shared" si="0"/>
        <v>5500000</v>
      </c>
      <c r="H11" s="110"/>
    </row>
    <row r="12" spans="1:8">
      <c r="A12" s="110" t="s">
        <v>443</v>
      </c>
      <c r="B12" s="110" t="s">
        <v>449</v>
      </c>
      <c r="C12" s="111" t="s">
        <v>444</v>
      </c>
      <c r="D12" s="109"/>
      <c r="E12" s="109"/>
      <c r="F12" s="109">
        <v>3380000</v>
      </c>
      <c r="G12" s="109">
        <f t="shared" ref="G12" si="1">D12+E12+F12</f>
        <v>3380000</v>
      </c>
      <c r="H12" s="110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  <row r="26" spans="1:8">
      <c r="A26" s="7"/>
      <c r="B26" s="7"/>
      <c r="C26" s="7"/>
      <c r="D26" s="8"/>
      <c r="E26" s="8"/>
      <c r="F26" s="8"/>
      <c r="G26" s="8"/>
      <c r="H26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274" t="s">
        <v>36</v>
      </c>
      <c r="B2" s="274" t="s">
        <v>35</v>
      </c>
      <c r="C2" s="274" t="s">
        <v>25</v>
      </c>
      <c r="D2" s="274" t="s">
        <v>4</v>
      </c>
      <c r="E2" s="276" t="s">
        <v>37</v>
      </c>
      <c r="F2" s="277" t="s">
        <v>17</v>
      </c>
      <c r="G2" s="276" t="s">
        <v>38</v>
      </c>
      <c r="H2" s="277"/>
      <c r="I2" s="276" t="s">
        <v>39</v>
      </c>
      <c r="J2" s="277"/>
      <c r="K2" s="276" t="s">
        <v>40</v>
      </c>
      <c r="L2" s="277"/>
      <c r="M2" s="276" t="s">
        <v>41</v>
      </c>
      <c r="N2" s="277" t="s">
        <v>17</v>
      </c>
      <c r="O2" s="274" t="s">
        <v>42</v>
      </c>
    </row>
    <row r="3" spans="1:15">
      <c r="A3" s="275" t="s">
        <v>17</v>
      </c>
      <c r="B3" s="275" t="s">
        <v>17</v>
      </c>
      <c r="C3" s="275"/>
      <c r="D3" s="275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275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D702"/>
  <sheetViews>
    <sheetView showGridLines="0" view="pageBreakPreview" topLeftCell="A16" zoomScaleNormal="100" zoomScaleSheetLayoutView="100" workbookViewId="0">
      <selection activeCell="U35" sqref="U35:Z35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290" t="s">
        <v>140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</row>
    <row r="3" spans="2:51" ht="20.100000000000001" customHeight="1"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</row>
    <row r="4" spans="2:51" ht="20.100000000000001" customHeight="1" thickBot="1"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Y4" s="39"/>
    </row>
    <row r="5" spans="2:51" ht="20.100000000000001" customHeight="1">
      <c r="B5" s="291" t="s">
        <v>216</v>
      </c>
      <c r="C5" s="292"/>
      <c r="D5" s="292"/>
      <c r="E5" s="292"/>
      <c r="F5" s="293"/>
      <c r="G5" s="294"/>
      <c r="H5" s="292"/>
      <c r="I5" s="292"/>
      <c r="J5" s="292"/>
      <c r="K5" s="292"/>
      <c r="L5" s="292"/>
      <c r="M5" s="292"/>
      <c r="N5" s="292"/>
      <c r="O5" s="292"/>
      <c r="P5" s="295"/>
      <c r="Q5" s="296" t="s">
        <v>217</v>
      </c>
      <c r="R5" s="297"/>
      <c r="S5" s="143" t="s">
        <v>218</v>
      </c>
      <c r="T5" s="144"/>
      <c r="U5" s="145"/>
      <c r="V5" s="302" t="s">
        <v>61</v>
      </c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4"/>
    </row>
    <row r="6" spans="2:51" ht="20.100000000000001" customHeight="1">
      <c r="B6" s="149" t="s">
        <v>219</v>
      </c>
      <c r="C6" s="150"/>
      <c r="D6" s="150"/>
      <c r="E6" s="150"/>
      <c r="F6" s="151"/>
      <c r="G6" s="155" t="s">
        <v>220</v>
      </c>
      <c r="H6" s="150"/>
      <c r="I6" s="150"/>
      <c r="J6" s="150"/>
      <c r="K6" s="150"/>
      <c r="L6" s="150"/>
      <c r="M6" s="150"/>
      <c r="N6" s="150"/>
      <c r="O6" s="150"/>
      <c r="P6" s="156"/>
      <c r="Q6" s="298"/>
      <c r="R6" s="299"/>
      <c r="S6" s="159" t="s">
        <v>221</v>
      </c>
      <c r="T6" s="160"/>
      <c r="U6" s="161"/>
      <c r="V6" s="162" t="s">
        <v>222</v>
      </c>
      <c r="W6" s="163"/>
      <c r="X6" s="163"/>
      <c r="Y6" s="163"/>
      <c r="Z6" s="163"/>
      <c r="AA6" s="164"/>
      <c r="AB6" s="159" t="s">
        <v>223</v>
      </c>
      <c r="AC6" s="160"/>
      <c r="AD6" s="161"/>
      <c r="AE6" s="307" t="s">
        <v>224</v>
      </c>
      <c r="AF6" s="308"/>
      <c r="AG6" s="308"/>
      <c r="AH6" s="308"/>
      <c r="AI6" s="40" t="s">
        <v>225</v>
      </c>
    </row>
    <row r="7" spans="2:51" ht="20.100000000000001" customHeight="1">
      <c r="B7" s="152"/>
      <c r="C7" s="153"/>
      <c r="D7" s="153"/>
      <c r="E7" s="153"/>
      <c r="F7" s="154"/>
      <c r="G7" s="157"/>
      <c r="H7" s="153"/>
      <c r="I7" s="153"/>
      <c r="J7" s="153"/>
      <c r="K7" s="153"/>
      <c r="L7" s="153"/>
      <c r="M7" s="153"/>
      <c r="N7" s="153"/>
      <c r="O7" s="153"/>
      <c r="P7" s="158"/>
      <c r="Q7" s="298"/>
      <c r="R7" s="299"/>
      <c r="S7" s="159" t="s">
        <v>148</v>
      </c>
      <c r="T7" s="160"/>
      <c r="U7" s="161"/>
      <c r="V7" s="162" t="s">
        <v>226</v>
      </c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5"/>
    </row>
    <row r="8" spans="2:51" ht="20.100000000000001" customHeight="1">
      <c r="B8" s="166" t="s">
        <v>227</v>
      </c>
      <c r="C8" s="163"/>
      <c r="D8" s="163"/>
      <c r="E8" s="163"/>
      <c r="F8" s="167"/>
      <c r="G8" s="171"/>
      <c r="H8" s="172"/>
      <c r="I8" s="172"/>
      <c r="J8" s="172"/>
      <c r="K8" s="172"/>
      <c r="L8" s="172"/>
      <c r="M8" s="172"/>
      <c r="N8" s="172"/>
      <c r="O8" s="172" t="s">
        <v>228</v>
      </c>
      <c r="P8" s="173"/>
      <c r="Q8" s="298"/>
      <c r="R8" s="299"/>
      <c r="S8" s="159" t="s">
        <v>151</v>
      </c>
      <c r="T8" s="160"/>
      <c r="U8" s="161"/>
      <c r="V8" s="162" t="s">
        <v>229</v>
      </c>
      <c r="W8" s="163"/>
      <c r="X8" s="163"/>
      <c r="Y8" s="163"/>
      <c r="Z8" s="163"/>
      <c r="AA8" s="164"/>
      <c r="AB8" s="159" t="s">
        <v>153</v>
      </c>
      <c r="AC8" s="160"/>
      <c r="AD8" s="161"/>
      <c r="AE8" s="162" t="s">
        <v>230</v>
      </c>
      <c r="AF8" s="163"/>
      <c r="AG8" s="163"/>
      <c r="AH8" s="163"/>
      <c r="AI8" s="165"/>
    </row>
    <row r="9" spans="2:51" ht="20.100000000000001" customHeight="1">
      <c r="B9" s="305" t="s">
        <v>231</v>
      </c>
      <c r="C9" s="212"/>
      <c r="D9" s="212"/>
      <c r="E9" s="212"/>
      <c r="F9" s="306"/>
      <c r="G9" s="168"/>
      <c r="H9" s="169"/>
      <c r="I9" s="169"/>
      <c r="J9" s="169"/>
      <c r="K9" s="169"/>
      <c r="L9" s="169"/>
      <c r="M9" s="169"/>
      <c r="N9" s="169"/>
      <c r="O9" s="169"/>
      <c r="P9" s="170"/>
      <c r="Q9" s="298"/>
      <c r="R9" s="299"/>
      <c r="S9" s="159" t="s">
        <v>232</v>
      </c>
      <c r="T9" s="160"/>
      <c r="U9" s="161"/>
      <c r="V9" s="162" t="s">
        <v>233</v>
      </c>
      <c r="W9" s="163"/>
      <c r="X9" s="163"/>
      <c r="Y9" s="163"/>
      <c r="Z9" s="163"/>
      <c r="AA9" s="164"/>
      <c r="AB9" s="159" t="s">
        <v>234</v>
      </c>
      <c r="AC9" s="160"/>
      <c r="AD9" s="161"/>
      <c r="AE9" s="162" t="s">
        <v>235</v>
      </c>
      <c r="AF9" s="163"/>
      <c r="AG9" s="163"/>
      <c r="AH9" s="163"/>
      <c r="AI9" s="165"/>
    </row>
    <row r="10" spans="2:51" ht="20.100000000000001" customHeight="1">
      <c r="B10" s="166" t="s">
        <v>236</v>
      </c>
      <c r="C10" s="163"/>
      <c r="D10" s="163"/>
      <c r="E10" s="163"/>
      <c r="F10" s="167"/>
      <c r="G10" s="168">
        <v>46134</v>
      </c>
      <c r="H10" s="169"/>
      <c r="I10" s="169"/>
      <c r="J10" s="169"/>
      <c r="K10" s="169"/>
      <c r="L10" s="169"/>
      <c r="M10" s="169"/>
      <c r="N10" s="169"/>
      <c r="O10" s="169"/>
      <c r="P10" s="170"/>
      <c r="Q10" s="298"/>
      <c r="R10" s="299"/>
      <c r="S10" s="159" t="s">
        <v>160</v>
      </c>
      <c r="T10" s="160"/>
      <c r="U10" s="161"/>
      <c r="V10" s="193" t="s">
        <v>237</v>
      </c>
      <c r="W10" s="194"/>
      <c r="X10" s="194"/>
      <c r="Y10" s="194"/>
      <c r="Z10" s="194"/>
      <c r="AA10" s="195"/>
      <c r="AB10" s="159" t="s">
        <v>238</v>
      </c>
      <c r="AC10" s="160"/>
      <c r="AD10" s="161"/>
      <c r="AE10" s="193" t="s">
        <v>239</v>
      </c>
      <c r="AF10" s="194"/>
      <c r="AG10" s="194"/>
      <c r="AH10" s="194"/>
      <c r="AI10" s="196"/>
    </row>
    <row r="11" spans="2:51" ht="20.100000000000001" customHeight="1">
      <c r="B11" s="174" t="s">
        <v>240</v>
      </c>
      <c r="C11" s="175"/>
      <c r="D11" s="175"/>
      <c r="E11" s="175"/>
      <c r="F11" s="176"/>
      <c r="G11" s="309" t="s">
        <v>387</v>
      </c>
      <c r="H11" s="310"/>
      <c r="I11" s="310"/>
      <c r="J11" s="310"/>
      <c r="K11" s="310"/>
      <c r="L11" s="310"/>
      <c r="M11" s="310"/>
      <c r="N11" s="310"/>
      <c r="O11" s="310"/>
      <c r="P11" s="311"/>
      <c r="Q11" s="300"/>
      <c r="R11" s="301"/>
      <c r="S11" s="177" t="s">
        <v>241</v>
      </c>
      <c r="T11" s="178"/>
      <c r="U11" s="179"/>
      <c r="V11" s="180" t="s">
        <v>242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2"/>
    </row>
    <row r="12" spans="2:51" ht="20.100000000000001" customHeight="1">
      <c r="B12" s="183" t="s">
        <v>243</v>
      </c>
      <c r="C12" s="184"/>
      <c r="D12" s="184"/>
      <c r="E12" s="184"/>
      <c r="F12" s="184"/>
      <c r="G12" s="312" t="s">
        <v>445</v>
      </c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9"/>
    </row>
    <row r="13" spans="2:51" ht="20.100000000000001" customHeight="1">
      <c r="B13" s="185"/>
      <c r="C13" s="186"/>
      <c r="D13" s="186"/>
      <c r="E13" s="186"/>
      <c r="F13" s="186"/>
      <c r="G13" s="190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2"/>
    </row>
    <row r="14" spans="2:51" ht="20.100000000000001" customHeight="1">
      <c r="B14" s="183" t="s">
        <v>244</v>
      </c>
      <c r="C14" s="184"/>
      <c r="D14" s="184"/>
      <c r="E14" s="184"/>
      <c r="F14" s="208"/>
      <c r="G14" s="212" t="s">
        <v>245</v>
      </c>
      <c r="H14" s="212"/>
      <c r="I14" s="213">
        <f>W14</f>
        <v>294573480</v>
      </c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5" t="s">
        <v>246</v>
      </c>
      <c r="U14" s="215"/>
      <c r="V14" s="217" t="s">
        <v>247</v>
      </c>
      <c r="W14" s="218">
        <f>AA36</f>
        <v>294573480</v>
      </c>
      <c r="X14" s="218"/>
      <c r="Y14" s="218"/>
      <c r="Z14" s="218"/>
      <c r="AA14" s="218"/>
      <c r="AB14" s="218"/>
      <c r="AC14" s="218"/>
      <c r="AD14" s="218"/>
      <c r="AE14" s="197" t="s">
        <v>172</v>
      </c>
      <c r="AF14" s="198" t="s">
        <v>248</v>
      </c>
      <c r="AG14" s="198"/>
      <c r="AH14" s="198"/>
      <c r="AI14" s="199"/>
    </row>
    <row r="15" spans="2:51" ht="20.100000000000001" customHeight="1" thickBot="1">
      <c r="B15" s="209"/>
      <c r="C15" s="210"/>
      <c r="D15" s="210"/>
      <c r="E15" s="210"/>
      <c r="F15" s="211"/>
      <c r="G15" s="212"/>
      <c r="H15" s="212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6"/>
      <c r="U15" s="216"/>
      <c r="V15" s="217"/>
      <c r="W15" s="219"/>
      <c r="X15" s="219"/>
      <c r="Y15" s="219"/>
      <c r="Z15" s="219"/>
      <c r="AA15" s="219"/>
      <c r="AB15" s="219"/>
      <c r="AC15" s="219"/>
      <c r="AD15" s="219"/>
      <c r="AE15" s="197"/>
      <c r="AF15" s="200"/>
      <c r="AG15" s="200"/>
      <c r="AH15" s="200"/>
      <c r="AI15" s="201"/>
    </row>
    <row r="16" spans="2:51" ht="20.100000000000001" customHeight="1" thickBot="1">
      <c r="B16" s="313" t="s">
        <v>249</v>
      </c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5"/>
    </row>
    <row r="17" spans="2:44" ht="20.100000000000001" customHeight="1">
      <c r="B17" s="316" t="s">
        <v>250</v>
      </c>
      <c r="C17" s="317"/>
      <c r="D17" s="317" t="s">
        <v>251</v>
      </c>
      <c r="E17" s="317"/>
      <c r="F17" s="317"/>
      <c r="G17" s="317"/>
      <c r="H17" s="317"/>
      <c r="I17" s="317"/>
      <c r="J17" s="317"/>
      <c r="K17" s="317" t="s">
        <v>175</v>
      </c>
      <c r="L17" s="317"/>
      <c r="M17" s="317"/>
      <c r="N17" s="317"/>
      <c r="O17" s="317"/>
      <c r="P17" s="317"/>
      <c r="Q17" s="317" t="s">
        <v>252</v>
      </c>
      <c r="R17" s="317"/>
      <c r="S17" s="317" t="s">
        <v>65</v>
      </c>
      <c r="T17" s="317"/>
      <c r="U17" s="317" t="s">
        <v>253</v>
      </c>
      <c r="V17" s="317"/>
      <c r="W17" s="317"/>
      <c r="X17" s="317"/>
      <c r="Y17" s="317"/>
      <c r="Z17" s="317"/>
      <c r="AA17" s="317" t="s">
        <v>254</v>
      </c>
      <c r="AB17" s="317"/>
      <c r="AC17" s="317"/>
      <c r="AD17" s="317"/>
      <c r="AE17" s="317"/>
      <c r="AF17" s="317"/>
      <c r="AG17" s="318" t="s">
        <v>255</v>
      </c>
      <c r="AH17" s="319"/>
      <c r="AI17" s="320"/>
    </row>
    <row r="18" spans="2:44" ht="30" customHeight="1">
      <c r="B18" s="278">
        <v>1</v>
      </c>
      <c r="C18" s="279"/>
      <c r="D18" s="283" t="s">
        <v>256</v>
      </c>
      <c r="E18" s="279"/>
      <c r="F18" s="279"/>
      <c r="G18" s="279"/>
      <c r="H18" s="279"/>
      <c r="I18" s="279"/>
      <c r="J18" s="279"/>
      <c r="K18" s="279" t="s">
        <v>380</v>
      </c>
      <c r="L18" s="279"/>
      <c r="M18" s="279"/>
      <c r="N18" s="279"/>
      <c r="O18" s="279"/>
      <c r="P18" s="279"/>
      <c r="Q18" s="279" t="s">
        <v>182</v>
      </c>
      <c r="R18" s="279"/>
      <c r="S18" s="279">
        <v>4</v>
      </c>
      <c r="T18" s="279"/>
      <c r="U18" s="282">
        <v>24000000</v>
      </c>
      <c r="V18" s="282"/>
      <c r="W18" s="282"/>
      <c r="X18" s="282"/>
      <c r="Y18" s="282"/>
      <c r="Z18" s="282"/>
      <c r="AA18" s="282">
        <f t="shared" ref="AA18:AA23" si="0">U18*S18</f>
        <v>96000000</v>
      </c>
      <c r="AB18" s="282"/>
      <c r="AC18" s="282"/>
      <c r="AD18" s="282"/>
      <c r="AE18" s="282"/>
      <c r="AF18" s="282"/>
      <c r="AG18" s="222"/>
      <c r="AH18" s="280"/>
      <c r="AI18" s="223"/>
      <c r="AR18" s="38">
        <f t="shared" ref="AR18:AR35" si="1">U18</f>
        <v>24000000</v>
      </c>
    </row>
    <row r="19" spans="2:44" ht="30" customHeight="1">
      <c r="B19" s="278">
        <v>2</v>
      </c>
      <c r="C19" s="279"/>
      <c r="D19" s="284" t="s">
        <v>257</v>
      </c>
      <c r="E19" s="285"/>
      <c r="F19" s="285"/>
      <c r="G19" s="285"/>
      <c r="H19" s="285"/>
      <c r="I19" s="285"/>
      <c r="J19" s="286"/>
      <c r="K19" s="279" t="s">
        <v>274</v>
      </c>
      <c r="L19" s="279"/>
      <c r="M19" s="279"/>
      <c r="N19" s="279"/>
      <c r="O19" s="279"/>
      <c r="P19" s="279"/>
      <c r="Q19" s="162" t="s">
        <v>182</v>
      </c>
      <c r="R19" s="164"/>
      <c r="S19" s="279">
        <v>24</v>
      </c>
      <c r="T19" s="279"/>
      <c r="U19" s="282">
        <v>550910</v>
      </c>
      <c r="V19" s="282"/>
      <c r="W19" s="282"/>
      <c r="X19" s="282"/>
      <c r="Y19" s="282"/>
      <c r="Z19" s="282"/>
      <c r="AA19" s="222">
        <f t="shared" si="0"/>
        <v>13221840</v>
      </c>
      <c r="AB19" s="280"/>
      <c r="AC19" s="280"/>
      <c r="AD19" s="280"/>
      <c r="AE19" s="280"/>
      <c r="AF19" s="281"/>
      <c r="AG19" s="222"/>
      <c r="AH19" s="280"/>
      <c r="AI19" s="223"/>
      <c r="AR19" s="38">
        <f t="shared" si="1"/>
        <v>550910</v>
      </c>
    </row>
    <row r="20" spans="2:44" ht="20.100000000000001" customHeight="1">
      <c r="B20" s="278">
        <v>3</v>
      </c>
      <c r="C20" s="279"/>
      <c r="D20" s="162" t="s">
        <v>258</v>
      </c>
      <c r="E20" s="163"/>
      <c r="F20" s="163"/>
      <c r="G20" s="163"/>
      <c r="H20" s="163"/>
      <c r="I20" s="163"/>
      <c r="J20" s="164"/>
      <c r="K20" s="279" t="s">
        <v>274</v>
      </c>
      <c r="L20" s="279"/>
      <c r="M20" s="279"/>
      <c r="N20" s="279"/>
      <c r="O20" s="279"/>
      <c r="P20" s="279"/>
      <c r="Q20" s="162" t="s">
        <v>182</v>
      </c>
      <c r="R20" s="164"/>
      <c r="S20" s="279">
        <v>4</v>
      </c>
      <c r="T20" s="279"/>
      <c r="U20" s="222">
        <v>6800000</v>
      </c>
      <c r="V20" s="280"/>
      <c r="W20" s="280"/>
      <c r="X20" s="280"/>
      <c r="Y20" s="280"/>
      <c r="Z20" s="281"/>
      <c r="AA20" s="222">
        <f t="shared" si="0"/>
        <v>27200000</v>
      </c>
      <c r="AB20" s="280"/>
      <c r="AC20" s="280"/>
      <c r="AD20" s="280"/>
      <c r="AE20" s="280"/>
      <c r="AF20" s="281"/>
      <c r="AG20" s="222"/>
      <c r="AH20" s="280"/>
      <c r="AI20" s="223"/>
      <c r="AR20" s="38">
        <f t="shared" si="1"/>
        <v>6800000</v>
      </c>
    </row>
    <row r="21" spans="2:44" ht="20.100000000000001" customHeight="1">
      <c r="B21" s="278">
        <v>4</v>
      </c>
      <c r="C21" s="279"/>
      <c r="D21" s="162" t="s">
        <v>259</v>
      </c>
      <c r="E21" s="163"/>
      <c r="F21" s="163"/>
      <c r="G21" s="163"/>
      <c r="H21" s="163"/>
      <c r="I21" s="163"/>
      <c r="J21" s="164"/>
      <c r="K21" s="279" t="s">
        <v>274</v>
      </c>
      <c r="L21" s="279"/>
      <c r="M21" s="279"/>
      <c r="N21" s="279"/>
      <c r="O21" s="279"/>
      <c r="P21" s="279"/>
      <c r="Q21" s="162" t="s">
        <v>182</v>
      </c>
      <c r="R21" s="164"/>
      <c r="S21" s="279">
        <v>4</v>
      </c>
      <c r="T21" s="279"/>
      <c r="U21" s="222">
        <v>960000</v>
      </c>
      <c r="V21" s="280"/>
      <c r="W21" s="280"/>
      <c r="X21" s="280"/>
      <c r="Y21" s="280"/>
      <c r="Z21" s="281"/>
      <c r="AA21" s="222">
        <f t="shared" si="0"/>
        <v>3840000</v>
      </c>
      <c r="AB21" s="280"/>
      <c r="AC21" s="280"/>
      <c r="AD21" s="280"/>
      <c r="AE21" s="280"/>
      <c r="AF21" s="281"/>
      <c r="AG21" s="222"/>
      <c r="AH21" s="280"/>
      <c r="AI21" s="223"/>
      <c r="AR21" s="38">
        <f t="shared" si="1"/>
        <v>960000</v>
      </c>
    </row>
    <row r="22" spans="2:44" ht="20.100000000000001" customHeight="1">
      <c r="B22" s="278">
        <v>5</v>
      </c>
      <c r="C22" s="279"/>
      <c r="D22" s="279" t="s">
        <v>264</v>
      </c>
      <c r="E22" s="279"/>
      <c r="F22" s="279"/>
      <c r="G22" s="279"/>
      <c r="H22" s="279"/>
      <c r="I22" s="279"/>
      <c r="J22" s="279"/>
      <c r="K22" s="279" t="s">
        <v>380</v>
      </c>
      <c r="L22" s="279"/>
      <c r="M22" s="279"/>
      <c r="N22" s="279"/>
      <c r="O22" s="279"/>
      <c r="P22" s="279"/>
      <c r="Q22" s="279" t="s">
        <v>182</v>
      </c>
      <c r="R22" s="279"/>
      <c r="S22" s="279">
        <v>4</v>
      </c>
      <c r="T22" s="279"/>
      <c r="U22" s="282">
        <v>17000000</v>
      </c>
      <c r="V22" s="282"/>
      <c r="W22" s="282"/>
      <c r="X22" s="282"/>
      <c r="Y22" s="282"/>
      <c r="Z22" s="282"/>
      <c r="AA22" s="282">
        <f t="shared" si="0"/>
        <v>68000000</v>
      </c>
      <c r="AB22" s="282"/>
      <c r="AC22" s="282"/>
      <c r="AD22" s="282"/>
      <c r="AE22" s="282"/>
      <c r="AF22" s="282"/>
      <c r="AG22" s="222"/>
      <c r="AH22" s="280"/>
      <c r="AI22" s="223"/>
      <c r="AR22" s="38">
        <f t="shared" si="1"/>
        <v>17000000</v>
      </c>
    </row>
    <row r="23" spans="2:44" ht="20.100000000000001" customHeight="1">
      <c r="B23" s="278">
        <v>6</v>
      </c>
      <c r="C23" s="279"/>
      <c r="D23" s="162" t="s">
        <v>265</v>
      </c>
      <c r="E23" s="163"/>
      <c r="F23" s="163"/>
      <c r="G23" s="163"/>
      <c r="H23" s="163"/>
      <c r="I23" s="163"/>
      <c r="J23" s="164"/>
      <c r="K23" s="279" t="s">
        <v>274</v>
      </c>
      <c r="L23" s="279"/>
      <c r="M23" s="279"/>
      <c r="N23" s="279"/>
      <c r="O23" s="279"/>
      <c r="P23" s="279"/>
      <c r="Q23" s="162" t="s">
        <v>182</v>
      </c>
      <c r="R23" s="164"/>
      <c r="S23" s="279">
        <v>4</v>
      </c>
      <c r="T23" s="279"/>
      <c r="U23" s="282">
        <v>9000000</v>
      </c>
      <c r="V23" s="282"/>
      <c r="W23" s="282"/>
      <c r="X23" s="282"/>
      <c r="Y23" s="282"/>
      <c r="Z23" s="282"/>
      <c r="AA23" s="222">
        <f t="shared" si="0"/>
        <v>36000000</v>
      </c>
      <c r="AB23" s="280"/>
      <c r="AC23" s="280"/>
      <c r="AD23" s="280"/>
      <c r="AE23" s="280"/>
      <c r="AF23" s="281"/>
      <c r="AG23" s="222"/>
      <c r="AH23" s="280"/>
      <c r="AI23" s="223"/>
      <c r="AR23" s="38">
        <f t="shared" si="1"/>
        <v>9000000</v>
      </c>
    </row>
    <row r="24" spans="2:44" ht="20.100000000000001" customHeight="1">
      <c r="B24" s="278">
        <v>7</v>
      </c>
      <c r="C24" s="279"/>
      <c r="D24" s="162" t="s">
        <v>266</v>
      </c>
      <c r="E24" s="163"/>
      <c r="F24" s="163"/>
      <c r="G24" s="163"/>
      <c r="H24" s="163"/>
      <c r="I24" s="163"/>
      <c r="J24" s="164"/>
      <c r="K24" s="279" t="s">
        <v>274</v>
      </c>
      <c r="L24" s="279"/>
      <c r="M24" s="279"/>
      <c r="N24" s="279"/>
      <c r="O24" s="279"/>
      <c r="P24" s="279"/>
      <c r="Q24" s="162" t="s">
        <v>182</v>
      </c>
      <c r="R24" s="164"/>
      <c r="S24" s="279">
        <v>4</v>
      </c>
      <c r="T24" s="279"/>
      <c r="U24" s="222">
        <v>2129000</v>
      </c>
      <c r="V24" s="280"/>
      <c r="W24" s="280"/>
      <c r="X24" s="280"/>
      <c r="Y24" s="280"/>
      <c r="Z24" s="281"/>
      <c r="AA24" s="222">
        <f t="shared" ref="AA24:AA30" si="2">U24*S24</f>
        <v>8516000</v>
      </c>
      <c r="AB24" s="280"/>
      <c r="AC24" s="280"/>
      <c r="AD24" s="280"/>
      <c r="AE24" s="280"/>
      <c r="AF24" s="281"/>
      <c r="AG24" s="222"/>
      <c r="AH24" s="280"/>
      <c r="AI24" s="223"/>
      <c r="AR24" s="38">
        <f t="shared" si="1"/>
        <v>2129000</v>
      </c>
    </row>
    <row r="25" spans="2:44" ht="30" customHeight="1">
      <c r="B25" s="278">
        <v>8</v>
      </c>
      <c r="C25" s="279"/>
      <c r="D25" s="283" t="s">
        <v>256</v>
      </c>
      <c r="E25" s="279"/>
      <c r="F25" s="279"/>
      <c r="G25" s="279"/>
      <c r="H25" s="279"/>
      <c r="I25" s="279"/>
      <c r="J25" s="279"/>
      <c r="K25" s="279" t="s">
        <v>446</v>
      </c>
      <c r="L25" s="279"/>
      <c r="M25" s="279"/>
      <c r="N25" s="279"/>
      <c r="O25" s="279"/>
      <c r="P25" s="279"/>
      <c r="Q25" s="279" t="s">
        <v>182</v>
      </c>
      <c r="R25" s="279"/>
      <c r="S25" s="279">
        <v>2</v>
      </c>
      <c r="T25" s="279"/>
      <c r="U25" s="282">
        <v>8200000</v>
      </c>
      <c r="V25" s="282"/>
      <c r="W25" s="282"/>
      <c r="X25" s="282"/>
      <c r="Y25" s="282"/>
      <c r="Z25" s="282"/>
      <c r="AA25" s="282">
        <f t="shared" si="2"/>
        <v>16400000</v>
      </c>
      <c r="AB25" s="282"/>
      <c r="AC25" s="282"/>
      <c r="AD25" s="282"/>
      <c r="AE25" s="282"/>
      <c r="AF25" s="282"/>
      <c r="AG25" s="222"/>
      <c r="AH25" s="280"/>
      <c r="AI25" s="223"/>
      <c r="AR25" s="38">
        <f t="shared" si="1"/>
        <v>8200000</v>
      </c>
    </row>
    <row r="26" spans="2:44" ht="30" customHeight="1">
      <c r="B26" s="278">
        <v>9</v>
      </c>
      <c r="C26" s="279"/>
      <c r="D26" s="284" t="s">
        <v>257</v>
      </c>
      <c r="E26" s="285"/>
      <c r="F26" s="285"/>
      <c r="G26" s="285"/>
      <c r="H26" s="285"/>
      <c r="I26" s="285"/>
      <c r="J26" s="286"/>
      <c r="K26" s="279" t="s">
        <v>447</v>
      </c>
      <c r="L26" s="279"/>
      <c r="M26" s="279"/>
      <c r="N26" s="279"/>
      <c r="O26" s="279"/>
      <c r="P26" s="279"/>
      <c r="Q26" s="162" t="s">
        <v>182</v>
      </c>
      <c r="R26" s="164"/>
      <c r="S26" s="162">
        <v>12</v>
      </c>
      <c r="T26" s="164"/>
      <c r="U26" s="282">
        <v>48970</v>
      </c>
      <c r="V26" s="282"/>
      <c r="W26" s="282"/>
      <c r="X26" s="282"/>
      <c r="Y26" s="282"/>
      <c r="Z26" s="282"/>
      <c r="AA26" s="222">
        <f t="shared" si="2"/>
        <v>587640</v>
      </c>
      <c r="AB26" s="280"/>
      <c r="AC26" s="280"/>
      <c r="AD26" s="280"/>
      <c r="AE26" s="280"/>
      <c r="AF26" s="281"/>
      <c r="AG26" s="222"/>
      <c r="AH26" s="280"/>
      <c r="AI26" s="223"/>
      <c r="AR26" s="38">
        <f t="shared" si="1"/>
        <v>48970</v>
      </c>
    </row>
    <row r="27" spans="2:44" ht="20.100000000000001" customHeight="1">
      <c r="B27" s="278">
        <v>10</v>
      </c>
      <c r="C27" s="279"/>
      <c r="D27" s="162" t="s">
        <v>258</v>
      </c>
      <c r="E27" s="163"/>
      <c r="F27" s="163"/>
      <c r="G27" s="163"/>
      <c r="H27" s="163"/>
      <c r="I27" s="163"/>
      <c r="J27" s="164"/>
      <c r="K27" s="279" t="s">
        <v>447</v>
      </c>
      <c r="L27" s="279"/>
      <c r="M27" s="279"/>
      <c r="N27" s="279"/>
      <c r="O27" s="279"/>
      <c r="P27" s="279"/>
      <c r="Q27" s="162" t="s">
        <v>182</v>
      </c>
      <c r="R27" s="164"/>
      <c r="S27" s="162">
        <v>2</v>
      </c>
      <c r="T27" s="164"/>
      <c r="U27" s="222">
        <v>1680000</v>
      </c>
      <c r="V27" s="280"/>
      <c r="W27" s="280"/>
      <c r="X27" s="280"/>
      <c r="Y27" s="280"/>
      <c r="Z27" s="281"/>
      <c r="AA27" s="222">
        <f t="shared" si="2"/>
        <v>3360000</v>
      </c>
      <c r="AB27" s="280"/>
      <c r="AC27" s="280"/>
      <c r="AD27" s="280"/>
      <c r="AE27" s="280"/>
      <c r="AF27" s="281"/>
      <c r="AG27" s="222"/>
      <c r="AH27" s="280"/>
      <c r="AI27" s="223"/>
      <c r="AR27" s="38">
        <f t="shared" si="1"/>
        <v>1680000</v>
      </c>
    </row>
    <row r="28" spans="2:44" ht="20.100000000000001" customHeight="1">
      <c r="B28" s="278">
        <v>11</v>
      </c>
      <c r="C28" s="279"/>
      <c r="D28" s="162" t="s">
        <v>259</v>
      </c>
      <c r="E28" s="163"/>
      <c r="F28" s="163"/>
      <c r="G28" s="163"/>
      <c r="H28" s="163"/>
      <c r="I28" s="163"/>
      <c r="J28" s="164"/>
      <c r="K28" s="279" t="s">
        <v>447</v>
      </c>
      <c r="L28" s="279"/>
      <c r="M28" s="279"/>
      <c r="N28" s="279"/>
      <c r="O28" s="279"/>
      <c r="P28" s="279"/>
      <c r="Q28" s="162" t="s">
        <v>182</v>
      </c>
      <c r="R28" s="164"/>
      <c r="S28" s="162">
        <v>2</v>
      </c>
      <c r="T28" s="164"/>
      <c r="U28" s="222">
        <v>384000</v>
      </c>
      <c r="V28" s="280"/>
      <c r="W28" s="280"/>
      <c r="X28" s="280"/>
      <c r="Y28" s="280"/>
      <c r="Z28" s="281"/>
      <c r="AA28" s="222">
        <f t="shared" si="2"/>
        <v>768000</v>
      </c>
      <c r="AB28" s="280"/>
      <c r="AC28" s="280"/>
      <c r="AD28" s="280"/>
      <c r="AE28" s="280"/>
      <c r="AF28" s="281"/>
      <c r="AG28" s="222"/>
      <c r="AH28" s="280"/>
      <c r="AI28" s="223"/>
      <c r="AR28" s="38">
        <f t="shared" si="1"/>
        <v>384000</v>
      </c>
    </row>
    <row r="29" spans="2:44" ht="20.100000000000001" customHeight="1">
      <c r="B29" s="278">
        <v>12</v>
      </c>
      <c r="C29" s="279"/>
      <c r="D29" s="279" t="s">
        <v>264</v>
      </c>
      <c r="E29" s="279"/>
      <c r="F29" s="279"/>
      <c r="G29" s="279"/>
      <c r="H29" s="279"/>
      <c r="I29" s="279"/>
      <c r="J29" s="279"/>
      <c r="K29" s="279" t="s">
        <v>446</v>
      </c>
      <c r="L29" s="279"/>
      <c r="M29" s="279"/>
      <c r="N29" s="279"/>
      <c r="O29" s="279"/>
      <c r="P29" s="279"/>
      <c r="Q29" s="279" t="s">
        <v>182</v>
      </c>
      <c r="R29" s="279"/>
      <c r="S29" s="162">
        <v>2</v>
      </c>
      <c r="T29" s="164"/>
      <c r="U29" s="282">
        <v>5650000</v>
      </c>
      <c r="V29" s="282"/>
      <c r="W29" s="282"/>
      <c r="X29" s="282"/>
      <c r="Y29" s="282"/>
      <c r="Z29" s="282"/>
      <c r="AA29" s="282">
        <f t="shared" si="2"/>
        <v>11300000</v>
      </c>
      <c r="AB29" s="282"/>
      <c r="AC29" s="282"/>
      <c r="AD29" s="282"/>
      <c r="AE29" s="282"/>
      <c r="AF29" s="282"/>
      <c r="AG29" s="222"/>
      <c r="AH29" s="280"/>
      <c r="AI29" s="223"/>
      <c r="AR29" s="38">
        <f t="shared" si="1"/>
        <v>5650000</v>
      </c>
    </row>
    <row r="30" spans="2:44" ht="20.100000000000001" customHeight="1">
      <c r="B30" s="278">
        <v>13</v>
      </c>
      <c r="C30" s="279"/>
      <c r="D30" s="162" t="s">
        <v>265</v>
      </c>
      <c r="E30" s="163"/>
      <c r="F30" s="163"/>
      <c r="G30" s="163"/>
      <c r="H30" s="163"/>
      <c r="I30" s="163"/>
      <c r="J30" s="164"/>
      <c r="K30" s="279" t="s">
        <v>447</v>
      </c>
      <c r="L30" s="279"/>
      <c r="M30" s="279"/>
      <c r="N30" s="279"/>
      <c r="O30" s="279"/>
      <c r="P30" s="279"/>
      <c r="Q30" s="162" t="s">
        <v>182</v>
      </c>
      <c r="R30" s="164"/>
      <c r="S30" s="162">
        <v>2</v>
      </c>
      <c r="T30" s="164"/>
      <c r="U30" s="282">
        <v>2700000</v>
      </c>
      <c r="V30" s="282"/>
      <c r="W30" s="282"/>
      <c r="X30" s="282"/>
      <c r="Y30" s="282"/>
      <c r="Z30" s="282"/>
      <c r="AA30" s="222">
        <f t="shared" si="2"/>
        <v>5400000</v>
      </c>
      <c r="AB30" s="280"/>
      <c r="AC30" s="280"/>
      <c r="AD30" s="280"/>
      <c r="AE30" s="280"/>
      <c r="AF30" s="281"/>
      <c r="AG30" s="222"/>
      <c r="AH30" s="280"/>
      <c r="AI30" s="223"/>
      <c r="AR30" s="38">
        <f t="shared" si="1"/>
        <v>2700000</v>
      </c>
    </row>
    <row r="31" spans="2:44" ht="20.100000000000001" customHeight="1">
      <c r="B31" s="278">
        <v>14</v>
      </c>
      <c r="C31" s="279"/>
      <c r="D31" s="162" t="s">
        <v>266</v>
      </c>
      <c r="E31" s="163"/>
      <c r="F31" s="163"/>
      <c r="G31" s="163"/>
      <c r="H31" s="163"/>
      <c r="I31" s="163"/>
      <c r="J31" s="164"/>
      <c r="K31" s="279" t="s">
        <v>447</v>
      </c>
      <c r="L31" s="279"/>
      <c r="M31" s="279"/>
      <c r="N31" s="279"/>
      <c r="O31" s="279"/>
      <c r="P31" s="279"/>
      <c r="Q31" s="162" t="s">
        <v>182</v>
      </c>
      <c r="R31" s="164"/>
      <c r="S31" s="162">
        <v>2</v>
      </c>
      <c r="T31" s="164"/>
      <c r="U31" s="222">
        <v>550000</v>
      </c>
      <c r="V31" s="280"/>
      <c r="W31" s="280"/>
      <c r="X31" s="280"/>
      <c r="Y31" s="280"/>
      <c r="Z31" s="281"/>
      <c r="AA31" s="222">
        <f t="shared" ref="AA31" si="3">U31*S31</f>
        <v>1100000</v>
      </c>
      <c r="AB31" s="280"/>
      <c r="AC31" s="280"/>
      <c r="AD31" s="280"/>
      <c r="AE31" s="280"/>
      <c r="AF31" s="281"/>
      <c r="AG31" s="222"/>
      <c r="AH31" s="280"/>
      <c r="AI31" s="223"/>
      <c r="AR31" s="38">
        <f t="shared" si="1"/>
        <v>550000</v>
      </c>
    </row>
    <row r="32" spans="2:44" ht="30" customHeight="1">
      <c r="B32" s="278">
        <v>22</v>
      </c>
      <c r="C32" s="279"/>
      <c r="D32" s="162" t="s">
        <v>260</v>
      </c>
      <c r="E32" s="163"/>
      <c r="F32" s="163"/>
      <c r="G32" s="163"/>
      <c r="H32" s="163"/>
      <c r="I32" s="163"/>
      <c r="J32" s="164"/>
      <c r="K32" s="162" t="s">
        <v>300</v>
      </c>
      <c r="L32" s="163"/>
      <c r="M32" s="163"/>
      <c r="N32" s="163"/>
      <c r="O32" s="163"/>
      <c r="P32" s="164"/>
      <c r="Q32" s="162" t="s">
        <v>182</v>
      </c>
      <c r="R32" s="164"/>
      <c r="S32" s="162">
        <v>6</v>
      </c>
      <c r="T32" s="164"/>
      <c r="U32" s="222">
        <v>150000</v>
      </c>
      <c r="V32" s="280"/>
      <c r="W32" s="280"/>
      <c r="X32" s="280"/>
      <c r="Y32" s="280"/>
      <c r="Z32" s="281"/>
      <c r="AA32" s="222">
        <f t="shared" ref="AA32" si="4">U32*S32</f>
        <v>900000</v>
      </c>
      <c r="AB32" s="280"/>
      <c r="AC32" s="280"/>
      <c r="AD32" s="280"/>
      <c r="AE32" s="280"/>
      <c r="AF32" s="281"/>
      <c r="AG32" s="222"/>
      <c r="AH32" s="280"/>
      <c r="AI32" s="223"/>
      <c r="AR32" s="38">
        <f t="shared" si="1"/>
        <v>150000</v>
      </c>
    </row>
    <row r="33" spans="2:56" ht="30" customHeight="1">
      <c r="B33" s="278">
        <v>23</v>
      </c>
      <c r="C33" s="279"/>
      <c r="D33" s="279" t="s">
        <v>261</v>
      </c>
      <c r="E33" s="279"/>
      <c r="F33" s="279"/>
      <c r="G33" s="279"/>
      <c r="H33" s="279"/>
      <c r="I33" s="279"/>
      <c r="J33" s="279"/>
      <c r="K33" s="279" t="s">
        <v>300</v>
      </c>
      <c r="L33" s="279"/>
      <c r="M33" s="279"/>
      <c r="N33" s="279"/>
      <c r="O33" s="279"/>
      <c r="P33" s="279"/>
      <c r="Q33" s="279" t="s">
        <v>182</v>
      </c>
      <c r="R33" s="279"/>
      <c r="S33" s="279">
        <v>6</v>
      </c>
      <c r="T33" s="279"/>
      <c r="U33" s="222">
        <v>250000</v>
      </c>
      <c r="V33" s="280"/>
      <c r="W33" s="280"/>
      <c r="X33" s="280"/>
      <c r="Y33" s="280"/>
      <c r="Z33" s="281"/>
      <c r="AA33" s="282">
        <f t="shared" ref="AA33" si="5">U33*S33</f>
        <v>1500000</v>
      </c>
      <c r="AB33" s="282"/>
      <c r="AC33" s="282"/>
      <c r="AD33" s="282"/>
      <c r="AE33" s="282"/>
      <c r="AF33" s="282"/>
      <c r="AG33" s="222"/>
      <c r="AH33" s="280"/>
      <c r="AI33" s="223"/>
      <c r="AR33" s="38">
        <f t="shared" si="1"/>
        <v>250000</v>
      </c>
    </row>
    <row r="34" spans="2:56" ht="20.100000000000001" customHeight="1">
      <c r="B34" s="278">
        <v>24</v>
      </c>
      <c r="C34" s="279"/>
      <c r="D34" s="279" t="s">
        <v>262</v>
      </c>
      <c r="E34" s="279"/>
      <c r="F34" s="279"/>
      <c r="G34" s="279"/>
      <c r="H34" s="279"/>
      <c r="I34" s="279"/>
      <c r="J34" s="279"/>
      <c r="K34" s="279" t="s">
        <v>300</v>
      </c>
      <c r="L34" s="279"/>
      <c r="M34" s="279"/>
      <c r="N34" s="279"/>
      <c r="O34" s="279"/>
      <c r="P34" s="279"/>
      <c r="Q34" s="279" t="s">
        <v>182</v>
      </c>
      <c r="R34" s="279"/>
      <c r="S34" s="279">
        <v>6</v>
      </c>
      <c r="T34" s="279"/>
      <c r="U34" s="222">
        <v>50000</v>
      </c>
      <c r="V34" s="280"/>
      <c r="W34" s="280"/>
      <c r="X34" s="280"/>
      <c r="Y34" s="280"/>
      <c r="Z34" s="281"/>
      <c r="AA34" s="282">
        <f t="shared" ref="AA34" si="6">U34*S34</f>
        <v>300000</v>
      </c>
      <c r="AB34" s="282"/>
      <c r="AC34" s="282"/>
      <c r="AD34" s="282"/>
      <c r="AE34" s="282"/>
      <c r="AF34" s="282"/>
      <c r="AG34" s="222"/>
      <c r="AH34" s="280"/>
      <c r="AI34" s="223"/>
      <c r="AR34" s="38">
        <f t="shared" si="1"/>
        <v>50000</v>
      </c>
    </row>
    <row r="35" spans="2:56" ht="20.100000000000001" customHeight="1" thickBot="1">
      <c r="B35" s="278">
        <v>25</v>
      </c>
      <c r="C35" s="279"/>
      <c r="D35" s="162" t="s">
        <v>263</v>
      </c>
      <c r="E35" s="163"/>
      <c r="F35" s="163"/>
      <c r="G35" s="163"/>
      <c r="H35" s="163"/>
      <c r="I35" s="163"/>
      <c r="J35" s="164"/>
      <c r="K35" s="162" t="s">
        <v>301</v>
      </c>
      <c r="L35" s="163"/>
      <c r="M35" s="163"/>
      <c r="N35" s="163"/>
      <c r="O35" s="163"/>
      <c r="P35" s="164"/>
      <c r="Q35" s="279" t="s">
        <v>182</v>
      </c>
      <c r="R35" s="279"/>
      <c r="S35" s="279">
        <v>6</v>
      </c>
      <c r="T35" s="279"/>
      <c r="U35" s="287">
        <v>30000</v>
      </c>
      <c r="V35" s="288"/>
      <c r="W35" s="288"/>
      <c r="X35" s="288"/>
      <c r="Y35" s="288"/>
      <c r="Z35" s="289"/>
      <c r="AA35" s="282">
        <f t="shared" ref="AA35" si="7">U35*S35</f>
        <v>180000</v>
      </c>
      <c r="AB35" s="282"/>
      <c r="AC35" s="282"/>
      <c r="AD35" s="282"/>
      <c r="AE35" s="282"/>
      <c r="AF35" s="282"/>
      <c r="AG35" s="222"/>
      <c r="AH35" s="280"/>
      <c r="AI35" s="223"/>
      <c r="AR35" s="38">
        <f t="shared" si="1"/>
        <v>30000</v>
      </c>
    </row>
    <row r="36" spans="2:56" ht="20.100000000000001" customHeight="1" thickBot="1">
      <c r="B36" s="248" t="s">
        <v>267</v>
      </c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50"/>
      <c r="AA36" s="325">
        <f>SUM(AA18:AF35)</f>
        <v>294573480</v>
      </c>
      <c r="AB36" s="251"/>
      <c r="AC36" s="251"/>
      <c r="AD36" s="251"/>
      <c r="AE36" s="251"/>
      <c r="AF36" s="251"/>
      <c r="AG36" s="251"/>
      <c r="AH36" s="251"/>
      <c r="AI36" s="252"/>
    </row>
    <row r="37" spans="2:56" ht="20.100000000000001" customHeight="1">
      <c r="B37" s="321" t="s">
        <v>268</v>
      </c>
      <c r="C37" s="297"/>
      <c r="D37" s="257" t="s">
        <v>269</v>
      </c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9"/>
    </row>
    <row r="38" spans="2:56" ht="20.100000000000001" customHeight="1">
      <c r="B38" s="322"/>
      <c r="C38" s="299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2"/>
      <c r="BD38" s="14"/>
    </row>
    <row r="39" spans="2:56" ht="20.100000000000001" customHeight="1">
      <c r="B39" s="322"/>
      <c r="C39" s="299"/>
      <c r="D39" s="260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2"/>
    </row>
    <row r="40" spans="2:56" ht="20.100000000000001" customHeight="1">
      <c r="B40" s="322"/>
      <c r="C40" s="299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2"/>
    </row>
    <row r="41" spans="2:56" ht="20.100000000000001" customHeight="1" thickBot="1">
      <c r="B41" s="323"/>
      <c r="C41" s="324"/>
      <c r="D41" s="263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5"/>
    </row>
    <row r="702" spans="8:8" ht="20.100000000000001" customHeight="1">
      <c r="H702" s="38" t="e">
        <f>자재견적서!#REF!</f>
        <v>#REF!</v>
      </c>
    </row>
  </sheetData>
  <mergeCells count="204"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274" t="s">
        <v>44</v>
      </c>
      <c r="B1" s="274" t="s">
        <v>45</v>
      </c>
      <c r="C1" s="274" t="s">
        <v>3</v>
      </c>
    </row>
    <row r="2" spans="1:3">
      <c r="A2" s="275" t="s">
        <v>17</v>
      </c>
      <c r="B2" s="275" t="s">
        <v>17</v>
      </c>
      <c r="C2" s="275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0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6</vt:i4>
      </vt:variant>
    </vt:vector>
  </HeadingPairs>
  <TitlesOfParts>
    <vt:vector size="20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lovely1002sr@naver.com</cp:lastModifiedBy>
  <cp:lastPrinted>2026-04-15T08:11:02Z</cp:lastPrinted>
  <dcterms:created xsi:type="dcterms:W3CDTF">2023-01-10T01:11:57Z</dcterms:created>
  <dcterms:modified xsi:type="dcterms:W3CDTF">2026-04-21T01:01:53Z</dcterms:modified>
</cp:coreProperties>
</file>