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IA\Downloads\download-master\download-master\"/>
    </mc:Choice>
  </mc:AlternateContent>
  <bookViews>
    <workbookView xWindow="0" yWindow="0" windowWidth="21570" windowHeight="8100" activeTab="3"/>
  </bookViews>
  <sheets>
    <sheet name="종목 기본정보" sheetId="2" r:id="rId1"/>
    <sheet name="일자별 주가" sheetId="8" r:id="rId2"/>
    <sheet name="일자별 시가총액" sheetId="9" r:id="rId3"/>
    <sheet name="펀드" sheetId="11" r:id="rId4"/>
    <sheet name="선물" sheetId="10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1" l="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4" i="1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5" i="8" s="1"/>
  <c r="F126" i="8" s="1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54" i="8" s="1"/>
  <c r="F155" i="8" s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s="1"/>
  <c r="F176" i="8" s="1"/>
  <c r="F177" i="8" s="1"/>
  <c r="F178" i="8" s="1"/>
  <c r="F179" i="8" s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s="1"/>
  <c r="F217" i="8" s="1"/>
  <c r="F218" i="8" s="1"/>
  <c r="F219" i="8" s="1"/>
  <c r="F220" i="8" s="1"/>
  <c r="F221" i="8" s="1"/>
  <c r="F222" i="8" s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234" i="8" s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E3" i="8"/>
  <c r="E4" i="8" s="1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E88" i="8" s="1"/>
  <c r="E89" i="8" s="1"/>
  <c r="E90" i="8" s="1"/>
  <c r="E91" i="8" s="1"/>
  <c r="E92" i="8" s="1"/>
  <c r="E93" i="8" s="1"/>
  <c r="E94" i="8" s="1"/>
  <c r="E95" i="8" s="1"/>
  <c r="E96" i="8" s="1"/>
  <c r="E97" i="8" s="1"/>
  <c r="E98" i="8" s="1"/>
  <c r="E99" i="8" s="1"/>
  <c r="E100" i="8" s="1"/>
  <c r="E101" i="8" s="1"/>
  <c r="E102" i="8" s="1"/>
  <c r="E103" i="8" s="1"/>
  <c r="E104" i="8" s="1"/>
  <c r="E105" i="8" s="1"/>
  <c r="E106" i="8" s="1"/>
  <c r="E107" i="8" s="1"/>
  <c r="E108" i="8" s="1"/>
  <c r="E109" i="8" s="1"/>
  <c r="E110" i="8" s="1"/>
  <c r="E111" i="8" s="1"/>
  <c r="E112" i="8" s="1"/>
  <c r="E113" i="8" s="1"/>
  <c r="E114" i="8" s="1"/>
  <c r="E115" i="8" s="1"/>
  <c r="E116" i="8" s="1"/>
  <c r="E117" i="8" s="1"/>
  <c r="E118" i="8" s="1"/>
  <c r="E119" i="8" s="1"/>
  <c r="E120" i="8" s="1"/>
  <c r="E121" i="8" s="1"/>
  <c r="E122" i="8" s="1"/>
  <c r="E123" i="8" s="1"/>
  <c r="E124" i="8" s="1"/>
  <c r="E125" i="8" s="1"/>
  <c r="E126" i="8" s="1"/>
  <c r="E127" i="8" s="1"/>
  <c r="E128" i="8" s="1"/>
  <c r="E129" i="8" s="1"/>
  <c r="E130" i="8" s="1"/>
  <c r="E131" i="8" s="1"/>
  <c r="E132" i="8" s="1"/>
  <c r="E133" i="8" s="1"/>
  <c r="E134" i="8" s="1"/>
  <c r="E135" i="8" s="1"/>
  <c r="E136" i="8" s="1"/>
  <c r="E137" i="8" s="1"/>
  <c r="E138" i="8" s="1"/>
  <c r="E139" i="8" s="1"/>
  <c r="E140" i="8" s="1"/>
  <c r="E141" i="8" s="1"/>
  <c r="E142" i="8" s="1"/>
  <c r="E143" i="8" s="1"/>
  <c r="E144" i="8" s="1"/>
  <c r="E145" i="8" s="1"/>
  <c r="E146" i="8" s="1"/>
  <c r="E147" i="8" s="1"/>
  <c r="E148" i="8" s="1"/>
  <c r="E149" i="8" s="1"/>
  <c r="E150" i="8" s="1"/>
  <c r="E151" i="8" s="1"/>
  <c r="E152" i="8" s="1"/>
  <c r="E153" i="8" s="1"/>
  <c r="E154" i="8" s="1"/>
  <c r="E155" i="8" s="1"/>
  <c r="E156" i="8" s="1"/>
  <c r="E157" i="8" s="1"/>
  <c r="E158" i="8" s="1"/>
  <c r="E159" i="8" s="1"/>
  <c r="E160" i="8" s="1"/>
  <c r="E161" i="8" s="1"/>
  <c r="E162" i="8" s="1"/>
  <c r="E163" i="8" s="1"/>
  <c r="E164" i="8" s="1"/>
  <c r="E165" i="8" s="1"/>
  <c r="E166" i="8" s="1"/>
  <c r="E167" i="8" s="1"/>
  <c r="E168" i="8" s="1"/>
  <c r="E169" i="8" s="1"/>
  <c r="E170" i="8" s="1"/>
  <c r="E171" i="8" s="1"/>
  <c r="E172" i="8" s="1"/>
  <c r="E173" i="8" s="1"/>
  <c r="E174" i="8" s="1"/>
  <c r="E175" i="8" s="1"/>
  <c r="E176" i="8" s="1"/>
  <c r="E177" i="8" s="1"/>
  <c r="E178" i="8" s="1"/>
  <c r="E179" i="8" s="1"/>
  <c r="E180" i="8" s="1"/>
  <c r="E181" i="8" s="1"/>
  <c r="E182" i="8" s="1"/>
  <c r="E183" i="8" s="1"/>
  <c r="E184" i="8" s="1"/>
  <c r="E185" i="8" s="1"/>
  <c r="E186" i="8" s="1"/>
  <c r="E187" i="8" s="1"/>
  <c r="E188" i="8" s="1"/>
  <c r="E189" i="8" s="1"/>
  <c r="E190" i="8" s="1"/>
  <c r="E191" i="8" s="1"/>
  <c r="E192" i="8" s="1"/>
  <c r="E193" i="8" s="1"/>
  <c r="E194" i="8" s="1"/>
  <c r="E195" i="8" s="1"/>
  <c r="E196" i="8" s="1"/>
  <c r="E197" i="8" s="1"/>
  <c r="E198" i="8" s="1"/>
  <c r="E199" i="8" s="1"/>
  <c r="E200" i="8" s="1"/>
  <c r="E201" i="8" s="1"/>
  <c r="E202" i="8" s="1"/>
  <c r="E203" i="8" s="1"/>
  <c r="E204" i="8" s="1"/>
  <c r="E205" i="8" s="1"/>
  <c r="E206" i="8" s="1"/>
  <c r="E207" i="8" s="1"/>
  <c r="E208" i="8" s="1"/>
  <c r="E209" i="8" s="1"/>
  <c r="E210" i="8" s="1"/>
  <c r="E211" i="8" s="1"/>
  <c r="E212" i="8" s="1"/>
  <c r="E213" i="8" s="1"/>
  <c r="E214" i="8" s="1"/>
  <c r="E215" i="8" s="1"/>
  <c r="E216" i="8" s="1"/>
  <c r="E217" i="8" s="1"/>
  <c r="E218" i="8" s="1"/>
  <c r="E219" i="8" s="1"/>
  <c r="E220" i="8" s="1"/>
  <c r="E221" i="8" s="1"/>
  <c r="E222" i="8" s="1"/>
  <c r="E223" i="8" s="1"/>
  <c r="E224" i="8" s="1"/>
  <c r="E225" i="8" s="1"/>
  <c r="E226" i="8" s="1"/>
  <c r="E227" i="8" s="1"/>
  <c r="E228" i="8" s="1"/>
  <c r="E229" i="8" s="1"/>
  <c r="E230" i="8" s="1"/>
  <c r="E231" i="8" s="1"/>
  <c r="E232" i="8" s="1"/>
  <c r="E233" i="8" s="1"/>
  <c r="E234" i="8" s="1"/>
  <c r="E235" i="8" s="1"/>
  <c r="E236" i="8" s="1"/>
  <c r="E237" i="8" s="1"/>
  <c r="E238" i="8" s="1"/>
  <c r="E239" i="8" s="1"/>
  <c r="E240" i="8" s="1"/>
  <c r="E241" i="8" s="1"/>
  <c r="E242" i="8" s="1"/>
  <c r="E243" i="8" s="1"/>
  <c r="E244" i="8" s="1"/>
  <c r="E245" i="8" s="1"/>
  <c r="E246" i="8" s="1"/>
  <c r="E247" i="8" s="1"/>
  <c r="E248" i="8" s="1"/>
  <c r="E249" i="8" s="1"/>
  <c r="E250" i="8" s="1"/>
  <c r="E251" i="8" s="1"/>
  <c r="E252" i="8" s="1"/>
  <c r="E253" i="8" s="1"/>
  <c r="D3" i="8"/>
  <c r="D4" i="8" s="1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D140" i="8" s="1"/>
  <c r="D141" i="8" s="1"/>
  <c r="D142" i="8" s="1"/>
  <c r="D143" i="8" s="1"/>
  <c r="D144" i="8" s="1"/>
  <c r="D145" i="8" s="1"/>
  <c r="D146" i="8" s="1"/>
  <c r="D147" i="8" s="1"/>
  <c r="D148" i="8" s="1"/>
  <c r="D149" i="8" s="1"/>
  <c r="D150" i="8" s="1"/>
  <c r="D151" i="8" s="1"/>
  <c r="D152" i="8" s="1"/>
  <c r="D153" i="8" s="1"/>
  <c r="D154" i="8" s="1"/>
  <c r="D155" i="8" s="1"/>
  <c r="D156" i="8" s="1"/>
  <c r="D157" i="8" s="1"/>
  <c r="D158" i="8" s="1"/>
  <c r="D159" i="8" s="1"/>
  <c r="D160" i="8" s="1"/>
  <c r="D161" i="8" s="1"/>
  <c r="D162" i="8" s="1"/>
  <c r="D163" i="8" s="1"/>
  <c r="D164" i="8" s="1"/>
  <c r="D165" i="8" s="1"/>
  <c r="D166" i="8" s="1"/>
  <c r="D167" i="8" s="1"/>
  <c r="D168" i="8" s="1"/>
  <c r="D169" i="8" s="1"/>
  <c r="D170" i="8" s="1"/>
  <c r="D171" i="8" s="1"/>
  <c r="D172" i="8" s="1"/>
  <c r="D173" i="8" s="1"/>
  <c r="D174" i="8" s="1"/>
  <c r="D175" i="8" s="1"/>
  <c r="D176" i="8" s="1"/>
  <c r="D177" i="8" s="1"/>
  <c r="D178" i="8" s="1"/>
  <c r="D179" i="8" s="1"/>
  <c r="D180" i="8" s="1"/>
  <c r="D181" i="8" s="1"/>
  <c r="D182" i="8" s="1"/>
  <c r="D183" i="8" s="1"/>
  <c r="D184" i="8" s="1"/>
  <c r="D185" i="8" s="1"/>
  <c r="D186" i="8" s="1"/>
  <c r="D187" i="8" s="1"/>
  <c r="D188" i="8" s="1"/>
  <c r="D189" i="8" s="1"/>
  <c r="D190" i="8" s="1"/>
  <c r="D191" i="8" s="1"/>
  <c r="D192" i="8" s="1"/>
  <c r="D193" i="8" s="1"/>
  <c r="D194" i="8" s="1"/>
  <c r="D195" i="8" s="1"/>
  <c r="D196" i="8" s="1"/>
  <c r="D197" i="8" s="1"/>
  <c r="D198" i="8" s="1"/>
  <c r="D199" i="8" s="1"/>
  <c r="D200" i="8" s="1"/>
  <c r="D201" i="8" s="1"/>
  <c r="D202" i="8" s="1"/>
  <c r="D203" i="8" s="1"/>
  <c r="D204" i="8" s="1"/>
  <c r="D205" i="8" s="1"/>
  <c r="D206" i="8" s="1"/>
  <c r="D207" i="8" s="1"/>
  <c r="D208" i="8" s="1"/>
  <c r="D209" i="8" s="1"/>
  <c r="D210" i="8" s="1"/>
  <c r="D211" i="8" s="1"/>
  <c r="D212" i="8" s="1"/>
  <c r="D213" i="8" s="1"/>
  <c r="D214" i="8" s="1"/>
  <c r="D215" i="8" s="1"/>
  <c r="D216" i="8" s="1"/>
  <c r="D217" i="8" s="1"/>
  <c r="D218" i="8" s="1"/>
  <c r="D219" i="8" s="1"/>
  <c r="D220" i="8" s="1"/>
  <c r="D221" i="8" s="1"/>
  <c r="D222" i="8" s="1"/>
  <c r="D223" i="8" s="1"/>
  <c r="D224" i="8" s="1"/>
  <c r="D225" i="8" s="1"/>
  <c r="D226" i="8" s="1"/>
  <c r="D227" i="8" s="1"/>
  <c r="D228" i="8" s="1"/>
  <c r="D229" i="8" s="1"/>
  <c r="D230" i="8" s="1"/>
  <c r="D231" i="8" s="1"/>
  <c r="D232" i="8" s="1"/>
  <c r="D233" i="8" s="1"/>
  <c r="D234" i="8" s="1"/>
  <c r="D235" i="8" s="1"/>
  <c r="D236" i="8" s="1"/>
  <c r="D237" i="8" s="1"/>
  <c r="D238" i="8" s="1"/>
  <c r="D239" i="8" s="1"/>
  <c r="D240" i="8" s="1"/>
  <c r="D241" i="8" s="1"/>
  <c r="D242" i="8" s="1"/>
  <c r="D243" i="8" s="1"/>
  <c r="D244" i="8" s="1"/>
  <c r="D245" i="8" s="1"/>
  <c r="D246" i="8" s="1"/>
  <c r="D247" i="8" s="1"/>
  <c r="D248" i="8" s="1"/>
  <c r="D249" i="8" s="1"/>
  <c r="D250" i="8" s="1"/>
  <c r="D251" i="8" s="1"/>
  <c r="D252" i="8" s="1"/>
  <c r="D253" i="8" s="1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C167" i="8" s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C191" i="8" s="1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B3" i="8"/>
  <c r="B4" i="8" s="1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123" i="8" s="1"/>
  <c r="B124" i="8" s="1"/>
  <c r="B125" i="8" s="1"/>
  <c r="B126" i="8" s="1"/>
  <c r="B127" i="8" s="1"/>
  <c r="B128" i="8" s="1"/>
  <c r="B129" i="8" s="1"/>
  <c r="B130" i="8" s="1"/>
  <c r="B131" i="8" s="1"/>
  <c r="B132" i="8" s="1"/>
  <c r="B133" i="8" s="1"/>
  <c r="B134" i="8" s="1"/>
  <c r="B135" i="8" s="1"/>
  <c r="B136" i="8" s="1"/>
  <c r="B137" i="8" s="1"/>
  <c r="B138" i="8" s="1"/>
  <c r="B139" i="8" s="1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B151" i="8" s="1"/>
  <c r="B152" i="8" s="1"/>
  <c r="B153" i="8" s="1"/>
  <c r="B154" i="8" s="1"/>
  <c r="B155" i="8" s="1"/>
  <c r="B156" i="8" s="1"/>
  <c r="B157" i="8" s="1"/>
  <c r="B158" i="8" s="1"/>
  <c r="B159" i="8" s="1"/>
  <c r="B160" i="8" s="1"/>
  <c r="B161" i="8" s="1"/>
  <c r="B162" i="8" s="1"/>
  <c r="B163" i="8" s="1"/>
  <c r="B164" i="8" s="1"/>
  <c r="B165" i="8" s="1"/>
  <c r="B166" i="8" s="1"/>
  <c r="B167" i="8" s="1"/>
  <c r="B168" i="8" s="1"/>
  <c r="B169" i="8" s="1"/>
  <c r="B170" i="8" s="1"/>
  <c r="B171" i="8" s="1"/>
  <c r="B172" i="8" s="1"/>
  <c r="B173" i="8" s="1"/>
  <c r="B174" i="8" s="1"/>
  <c r="B175" i="8" s="1"/>
  <c r="B176" i="8" s="1"/>
  <c r="B177" i="8" s="1"/>
  <c r="B178" i="8" s="1"/>
  <c r="B179" i="8" s="1"/>
  <c r="B180" i="8" s="1"/>
  <c r="B181" i="8" s="1"/>
  <c r="B182" i="8" s="1"/>
  <c r="B183" i="8" s="1"/>
  <c r="B184" i="8" s="1"/>
  <c r="B185" i="8" s="1"/>
  <c r="B186" i="8" s="1"/>
  <c r="B187" i="8" s="1"/>
  <c r="B188" i="8" s="1"/>
  <c r="B189" i="8" s="1"/>
  <c r="B190" i="8" s="1"/>
  <c r="B191" i="8" s="1"/>
  <c r="B192" i="8" s="1"/>
  <c r="B193" i="8" s="1"/>
  <c r="B194" i="8" s="1"/>
  <c r="B195" i="8" s="1"/>
  <c r="B196" i="8" s="1"/>
  <c r="B197" i="8" s="1"/>
  <c r="B198" i="8" s="1"/>
  <c r="B199" i="8" s="1"/>
  <c r="B200" i="8" s="1"/>
  <c r="B201" i="8" s="1"/>
  <c r="B202" i="8" s="1"/>
  <c r="B203" i="8" s="1"/>
  <c r="B204" i="8" s="1"/>
  <c r="B205" i="8" s="1"/>
  <c r="B206" i="8" s="1"/>
  <c r="B207" i="8" s="1"/>
  <c r="B208" i="8" s="1"/>
  <c r="B209" i="8" s="1"/>
  <c r="B210" i="8" s="1"/>
  <c r="B211" i="8" s="1"/>
  <c r="B212" i="8" s="1"/>
  <c r="B213" i="8" s="1"/>
  <c r="B214" i="8" s="1"/>
  <c r="B215" i="8" s="1"/>
  <c r="B216" i="8" s="1"/>
  <c r="B217" i="8" s="1"/>
  <c r="B218" i="8" s="1"/>
  <c r="B219" i="8" s="1"/>
  <c r="B220" i="8" s="1"/>
  <c r="B221" i="8" s="1"/>
  <c r="B222" i="8" s="1"/>
  <c r="B223" i="8" s="1"/>
  <c r="B224" i="8" s="1"/>
  <c r="B225" i="8" s="1"/>
  <c r="B226" i="8" s="1"/>
  <c r="B227" i="8" s="1"/>
  <c r="B228" i="8" s="1"/>
  <c r="B229" i="8" s="1"/>
  <c r="B230" i="8" s="1"/>
  <c r="B231" i="8" s="1"/>
  <c r="B232" i="8" s="1"/>
  <c r="B233" i="8" s="1"/>
  <c r="B234" i="8" s="1"/>
  <c r="B235" i="8" s="1"/>
  <c r="B236" i="8" s="1"/>
  <c r="B237" i="8" s="1"/>
  <c r="B238" i="8" s="1"/>
  <c r="B239" i="8" s="1"/>
  <c r="B240" i="8" s="1"/>
  <c r="B241" i="8" s="1"/>
  <c r="B242" i="8" s="1"/>
  <c r="B243" i="8" s="1"/>
  <c r="B244" i="8" s="1"/>
  <c r="B245" i="8" s="1"/>
  <c r="B246" i="8" s="1"/>
  <c r="B247" i="8" s="1"/>
  <c r="B248" i="8" s="1"/>
  <c r="B249" i="8" s="1"/>
  <c r="B250" i="8" s="1"/>
  <c r="B251" i="8" s="1"/>
  <c r="B252" i="8" s="1"/>
  <c r="B253" i="8" s="1"/>
  <c r="J3" i="11" l="1"/>
  <c r="I4" i="11" s="1"/>
  <c r="C2" i="9" l="1"/>
  <c r="D2" i="9"/>
  <c r="E2" i="9"/>
  <c r="F2" i="9"/>
  <c r="B2" i="9"/>
  <c r="C3" i="9"/>
  <c r="D3" i="9"/>
  <c r="E3" i="9"/>
  <c r="F3" i="9"/>
  <c r="B3" i="9"/>
  <c r="C3" i="11" l="1"/>
  <c r="D3" i="11"/>
  <c r="F3" i="11"/>
  <c r="G2" i="9"/>
  <c r="H2" i="9" s="1"/>
  <c r="E3" i="11"/>
  <c r="G3" i="9"/>
  <c r="D4" i="9"/>
  <c r="B4" i="9"/>
  <c r="C4" i="9"/>
  <c r="F4" i="9"/>
  <c r="E4" i="9"/>
  <c r="G3" i="11" l="1"/>
  <c r="K3" i="11" s="1"/>
  <c r="L3" i="11" s="1"/>
  <c r="B2" i="10"/>
  <c r="B3" i="11"/>
  <c r="H3" i="9"/>
  <c r="F4" i="11"/>
  <c r="C4" i="11"/>
  <c r="D4" i="11"/>
  <c r="E4" i="11"/>
  <c r="B4" i="11"/>
  <c r="G4" i="9"/>
  <c r="H4" i="9" s="1"/>
  <c r="B5" i="9"/>
  <c r="F5" i="9"/>
  <c r="E5" i="9"/>
  <c r="C5" i="9"/>
  <c r="D5" i="9"/>
  <c r="D2" i="10" l="1"/>
  <c r="D60" i="10"/>
  <c r="C2" i="10"/>
  <c r="N3" i="11"/>
  <c r="S3" i="11" s="1"/>
  <c r="Q3" i="11"/>
  <c r="V3" i="11" s="1"/>
  <c r="M3" i="11"/>
  <c r="R3" i="11" s="1"/>
  <c r="O3" i="11"/>
  <c r="T3" i="11" s="1"/>
  <c r="P3" i="11"/>
  <c r="U3" i="11" s="1"/>
  <c r="C5" i="11"/>
  <c r="F5" i="11"/>
  <c r="G5" i="11"/>
  <c r="K5" i="11" s="1"/>
  <c r="B4" i="10"/>
  <c r="D62" i="10" s="1"/>
  <c r="E5" i="11"/>
  <c r="B5" i="11"/>
  <c r="D5" i="11"/>
  <c r="G4" i="11"/>
  <c r="K4" i="11" s="1"/>
  <c r="B3" i="10"/>
  <c r="D61" i="10" s="1"/>
  <c r="G5" i="9"/>
  <c r="H5" i="9" s="1"/>
  <c r="C6" i="9"/>
  <c r="F6" i="9"/>
  <c r="D6" i="9"/>
  <c r="E6" i="9"/>
  <c r="B6" i="9"/>
  <c r="C6" i="11" l="1"/>
  <c r="B6" i="11"/>
  <c r="G6" i="11"/>
  <c r="K6" i="11" s="1"/>
  <c r="B5" i="10"/>
  <c r="D63" i="10" s="1"/>
  <c r="D6" i="11"/>
  <c r="F6" i="11"/>
  <c r="E6" i="11"/>
  <c r="D4" i="10"/>
  <c r="C4" i="10"/>
  <c r="C3" i="10"/>
  <c r="D3" i="10"/>
  <c r="G6" i="9"/>
  <c r="H6" i="9" s="1"/>
  <c r="E7" i="9"/>
  <c r="F7" i="9"/>
  <c r="B7" i="9"/>
  <c r="D7" i="9"/>
  <c r="C7" i="9"/>
  <c r="G7" i="11" l="1"/>
  <c r="K7" i="11" s="1"/>
  <c r="B6" i="10"/>
  <c r="D64" i="10" s="1"/>
  <c r="C7" i="11"/>
  <c r="F7" i="11"/>
  <c r="C5" i="10"/>
  <c r="D5" i="10"/>
  <c r="B7" i="11"/>
  <c r="E7" i="11"/>
  <c r="D7" i="11"/>
  <c r="G7" i="9"/>
  <c r="H7" i="9" s="1"/>
  <c r="D8" i="9"/>
  <c r="F8" i="9"/>
  <c r="C8" i="9"/>
  <c r="B8" i="9"/>
  <c r="E8" i="9"/>
  <c r="D8" i="11" l="1"/>
  <c r="C8" i="11"/>
  <c r="B8" i="11"/>
  <c r="C6" i="10"/>
  <c r="D6" i="10"/>
  <c r="G8" i="11"/>
  <c r="K8" i="11" s="1"/>
  <c r="B7" i="10"/>
  <c r="D65" i="10" s="1"/>
  <c r="E8" i="11"/>
  <c r="F8" i="11"/>
  <c r="G8" i="9"/>
  <c r="H8" i="9" s="1"/>
  <c r="C9" i="9"/>
  <c r="B9" i="9"/>
  <c r="F9" i="9"/>
  <c r="E9" i="9"/>
  <c r="D9" i="9"/>
  <c r="F9" i="11" l="1"/>
  <c r="D7" i="10"/>
  <c r="C7" i="10"/>
  <c r="D9" i="11"/>
  <c r="C9" i="11"/>
  <c r="G9" i="11"/>
  <c r="K9" i="11" s="1"/>
  <c r="B8" i="10"/>
  <c r="D66" i="10" s="1"/>
  <c r="B9" i="11"/>
  <c r="E9" i="11"/>
  <c r="G9" i="9"/>
  <c r="H9" i="9" s="1"/>
  <c r="E10" i="9"/>
  <c r="D10" i="9"/>
  <c r="B10" i="9"/>
  <c r="F10" i="9"/>
  <c r="C10" i="9"/>
  <c r="G10" i="11" l="1"/>
  <c r="K10" i="11" s="1"/>
  <c r="B9" i="10"/>
  <c r="D67" i="10" s="1"/>
  <c r="C10" i="11"/>
  <c r="F10" i="11"/>
  <c r="E10" i="11"/>
  <c r="B10" i="11"/>
  <c r="D8" i="10"/>
  <c r="C8" i="10"/>
  <c r="D10" i="11"/>
  <c r="G10" i="9"/>
  <c r="H10" i="9" s="1"/>
  <c r="F11" i="9"/>
  <c r="D11" i="9"/>
  <c r="C11" i="9"/>
  <c r="B11" i="9"/>
  <c r="E11" i="9"/>
  <c r="G11" i="11" l="1"/>
  <c r="K11" i="11" s="1"/>
  <c r="B10" i="10"/>
  <c r="D68" i="10" s="1"/>
  <c r="D11" i="11"/>
  <c r="E11" i="11"/>
  <c r="C9" i="10"/>
  <c r="D9" i="10"/>
  <c r="F11" i="11"/>
  <c r="C11" i="11"/>
  <c r="B11" i="11"/>
  <c r="G11" i="9"/>
  <c r="H11" i="9" s="1"/>
  <c r="B12" i="9"/>
  <c r="D12" i="9"/>
  <c r="C12" i="9"/>
  <c r="E12" i="9"/>
  <c r="F12" i="9"/>
  <c r="D12" i="11" l="1"/>
  <c r="F12" i="11"/>
  <c r="E12" i="11"/>
  <c r="C12" i="11"/>
  <c r="B12" i="11"/>
  <c r="G12" i="11"/>
  <c r="K12" i="11" s="1"/>
  <c r="B11" i="10"/>
  <c r="D69" i="10" s="1"/>
  <c r="D10" i="10"/>
  <c r="C10" i="10"/>
  <c r="G12" i="9"/>
  <c r="H12" i="9" s="1"/>
  <c r="E13" i="9"/>
  <c r="F13" i="9"/>
  <c r="D13" i="9"/>
  <c r="C13" i="9"/>
  <c r="B13" i="9"/>
  <c r="B13" i="11" l="1"/>
  <c r="E13" i="11"/>
  <c r="G13" i="11"/>
  <c r="K13" i="11" s="1"/>
  <c r="B12" i="10"/>
  <c r="D70" i="10" s="1"/>
  <c r="D13" i="11"/>
  <c r="C13" i="11"/>
  <c r="F13" i="11"/>
  <c r="D11" i="10"/>
  <c r="C11" i="10"/>
  <c r="G13" i="9"/>
  <c r="H13" i="9" s="1"/>
  <c r="C14" i="9"/>
  <c r="F14" i="9"/>
  <c r="B14" i="9"/>
  <c r="D14" i="9"/>
  <c r="E14" i="9"/>
  <c r="F14" i="11" l="1"/>
  <c r="C12" i="10"/>
  <c r="D12" i="10"/>
  <c r="G14" i="11"/>
  <c r="K14" i="11" s="1"/>
  <c r="B13" i="10"/>
  <c r="D71" i="10" s="1"/>
  <c r="C14" i="11"/>
  <c r="D14" i="11"/>
  <c r="B14" i="11"/>
  <c r="E14" i="11"/>
  <c r="G14" i="9"/>
  <c r="H14" i="9" s="1"/>
  <c r="D15" i="9"/>
  <c r="F15" i="9"/>
  <c r="E15" i="9"/>
  <c r="B15" i="9"/>
  <c r="C15" i="9"/>
  <c r="G15" i="11" l="1"/>
  <c r="K15" i="11" s="1"/>
  <c r="B14" i="10"/>
  <c r="D72" i="10" s="1"/>
  <c r="F15" i="11"/>
  <c r="D15" i="11"/>
  <c r="B15" i="11"/>
  <c r="C15" i="11"/>
  <c r="C13" i="10"/>
  <c r="D13" i="10"/>
  <c r="E15" i="11"/>
  <c r="G15" i="9"/>
  <c r="H15" i="9" s="1"/>
  <c r="F16" i="9"/>
  <c r="B16" i="9"/>
  <c r="C16" i="9"/>
  <c r="E16" i="9"/>
  <c r="D16" i="9"/>
  <c r="G16" i="11" l="1"/>
  <c r="K16" i="11" s="1"/>
  <c r="B15" i="10"/>
  <c r="D73" i="10" s="1"/>
  <c r="B16" i="11"/>
  <c r="F16" i="11"/>
  <c r="D16" i="11"/>
  <c r="C14" i="10"/>
  <c r="D14" i="10"/>
  <c r="C16" i="11"/>
  <c r="E16" i="11"/>
  <c r="G16" i="9"/>
  <c r="H16" i="9" s="1"/>
  <c r="B17" i="9"/>
  <c r="D17" i="9"/>
  <c r="E17" i="9"/>
  <c r="C17" i="9"/>
  <c r="F17" i="9"/>
  <c r="G17" i="11" l="1"/>
  <c r="K17" i="11" s="1"/>
  <c r="B16" i="10"/>
  <c r="D74" i="10" s="1"/>
  <c r="B17" i="11"/>
  <c r="F17" i="11"/>
  <c r="D17" i="11"/>
  <c r="D15" i="10"/>
  <c r="C15" i="10"/>
  <c r="C17" i="11"/>
  <c r="E17" i="11"/>
  <c r="G17" i="9"/>
  <c r="H17" i="9" s="1"/>
  <c r="C18" i="9"/>
  <c r="D18" i="9"/>
  <c r="F18" i="9"/>
  <c r="E18" i="9"/>
  <c r="B18" i="9"/>
  <c r="B18" i="11" l="1"/>
  <c r="G18" i="11"/>
  <c r="K18" i="11" s="1"/>
  <c r="B17" i="10"/>
  <c r="D75" i="10" s="1"/>
  <c r="C18" i="11"/>
  <c r="F18" i="11"/>
  <c r="D18" i="11"/>
  <c r="D16" i="10"/>
  <c r="C16" i="10"/>
  <c r="E18" i="11"/>
  <c r="G18" i="9"/>
  <c r="H18" i="9" s="1"/>
  <c r="E19" i="9"/>
  <c r="D19" i="9"/>
  <c r="B19" i="9"/>
  <c r="F19" i="9"/>
  <c r="C19" i="9"/>
  <c r="D19" i="11" l="1"/>
  <c r="F19" i="11"/>
  <c r="C19" i="11"/>
  <c r="G19" i="11"/>
  <c r="K19" i="11" s="1"/>
  <c r="B18" i="10"/>
  <c r="D76" i="10" s="1"/>
  <c r="B19" i="11"/>
  <c r="C17" i="10"/>
  <c r="D17" i="10"/>
  <c r="E19" i="11"/>
  <c r="G19" i="9"/>
  <c r="H19" i="9" s="1"/>
  <c r="F20" i="9"/>
  <c r="D20" i="9"/>
  <c r="C20" i="9"/>
  <c r="B20" i="9"/>
  <c r="E20" i="9"/>
  <c r="C20" i="11" l="1"/>
  <c r="F20" i="11"/>
  <c r="E20" i="11"/>
  <c r="B20" i="11"/>
  <c r="G20" i="11"/>
  <c r="K20" i="11" s="1"/>
  <c r="B19" i="10"/>
  <c r="D77" i="10" s="1"/>
  <c r="D18" i="10"/>
  <c r="C18" i="10"/>
  <c r="D20" i="11"/>
  <c r="G20" i="9"/>
  <c r="H20" i="9" s="1"/>
  <c r="B21" i="9"/>
  <c r="D21" i="9"/>
  <c r="E21" i="9"/>
  <c r="C21" i="9"/>
  <c r="F21" i="9"/>
  <c r="F21" i="11" l="1"/>
  <c r="B21" i="11"/>
  <c r="E21" i="11"/>
  <c r="C21" i="11"/>
  <c r="G21" i="11"/>
  <c r="K21" i="11" s="1"/>
  <c r="B20" i="10"/>
  <c r="D78" i="10" s="1"/>
  <c r="D19" i="10"/>
  <c r="C19" i="10"/>
  <c r="D21" i="11"/>
  <c r="G21" i="9"/>
  <c r="H21" i="9" s="1"/>
  <c r="E22" i="9"/>
  <c r="C22" i="9"/>
  <c r="D22" i="9"/>
  <c r="F22" i="9"/>
  <c r="B22" i="9"/>
  <c r="D22" i="11" l="1"/>
  <c r="E22" i="11"/>
  <c r="D20" i="10"/>
  <c r="C20" i="10"/>
  <c r="B22" i="11"/>
  <c r="C22" i="11"/>
  <c r="G22" i="11"/>
  <c r="K22" i="11" s="1"/>
  <c r="B21" i="10"/>
  <c r="D79" i="10" s="1"/>
  <c r="F22" i="11"/>
  <c r="G22" i="9"/>
  <c r="H22" i="9" s="1"/>
  <c r="C23" i="9"/>
  <c r="F23" i="9"/>
  <c r="B23" i="9"/>
  <c r="D23" i="9"/>
  <c r="E23" i="9"/>
  <c r="F23" i="11" l="1"/>
  <c r="C23" i="11"/>
  <c r="E23" i="11"/>
  <c r="G23" i="11"/>
  <c r="K23" i="11" s="1"/>
  <c r="B22" i="10"/>
  <c r="D80" i="10" s="1"/>
  <c r="D23" i="11"/>
  <c r="B23" i="11"/>
  <c r="C21" i="10"/>
  <c r="D21" i="10"/>
  <c r="G23" i="9"/>
  <c r="H23" i="9" s="1"/>
  <c r="E24" i="9"/>
  <c r="B24" i="9"/>
  <c r="D24" i="9"/>
  <c r="F24" i="9"/>
  <c r="C24" i="9"/>
  <c r="F24" i="11" l="1"/>
  <c r="C22" i="10"/>
  <c r="D22" i="10"/>
  <c r="G24" i="11"/>
  <c r="K24" i="11" s="1"/>
  <c r="B23" i="10"/>
  <c r="D81" i="10" s="1"/>
  <c r="E24" i="11"/>
  <c r="B24" i="11"/>
  <c r="D24" i="11"/>
  <c r="C24" i="11"/>
  <c r="G24" i="9"/>
  <c r="H24" i="9" s="1"/>
  <c r="B25" i="9"/>
  <c r="F25" i="9"/>
  <c r="C25" i="9"/>
  <c r="D25" i="9"/>
  <c r="E25" i="9"/>
  <c r="C25" i="11" l="1"/>
  <c r="D25" i="11"/>
  <c r="F25" i="11"/>
  <c r="D23" i="10"/>
  <c r="C23" i="10"/>
  <c r="G25" i="11"/>
  <c r="K25" i="11" s="1"/>
  <c r="B24" i="10"/>
  <c r="D82" i="10" s="1"/>
  <c r="E25" i="11"/>
  <c r="B25" i="11"/>
  <c r="G25" i="9"/>
  <c r="H25" i="9" s="1"/>
  <c r="D26" i="9"/>
  <c r="F26" i="9"/>
  <c r="E26" i="9"/>
  <c r="C26" i="9"/>
  <c r="B26" i="9"/>
  <c r="E26" i="11" l="1"/>
  <c r="C26" i="11"/>
  <c r="D26" i="11"/>
  <c r="C24" i="10"/>
  <c r="D24" i="10"/>
  <c r="G26" i="11"/>
  <c r="K26" i="11" s="1"/>
  <c r="B25" i="10"/>
  <c r="D83" i="10" s="1"/>
  <c r="F26" i="11"/>
  <c r="B26" i="11"/>
  <c r="G26" i="9"/>
  <c r="H26" i="9" s="1"/>
  <c r="F27" i="9"/>
  <c r="C27" i="9"/>
  <c r="B27" i="9"/>
  <c r="E27" i="9"/>
  <c r="D27" i="9"/>
  <c r="G27" i="11" l="1"/>
  <c r="K27" i="11" s="1"/>
  <c r="B26" i="10"/>
  <c r="D84" i="10" s="1"/>
  <c r="D27" i="11"/>
  <c r="B27" i="11"/>
  <c r="E27" i="11"/>
  <c r="C25" i="10"/>
  <c r="D25" i="10"/>
  <c r="C27" i="11"/>
  <c r="F27" i="11"/>
  <c r="G27" i="9"/>
  <c r="H27" i="9" s="1"/>
  <c r="C28" i="9"/>
  <c r="E28" i="9"/>
  <c r="D28" i="9"/>
  <c r="B28" i="9"/>
  <c r="F28" i="9"/>
  <c r="E28" i="11" l="1"/>
  <c r="F28" i="11"/>
  <c r="G28" i="11"/>
  <c r="K28" i="11" s="1"/>
  <c r="B27" i="10"/>
  <c r="D85" i="10" s="1"/>
  <c r="D28" i="11"/>
  <c r="C28" i="11"/>
  <c r="C26" i="10"/>
  <c r="D26" i="10"/>
  <c r="B28" i="11"/>
  <c r="G28" i="9"/>
  <c r="H28" i="9" s="1"/>
  <c r="B29" i="9"/>
  <c r="F29" i="9"/>
  <c r="D29" i="9"/>
  <c r="E29" i="9"/>
  <c r="C29" i="9"/>
  <c r="E29" i="11" l="1"/>
  <c r="D29" i="11"/>
  <c r="F29" i="11"/>
  <c r="B29" i="11"/>
  <c r="D27" i="10"/>
  <c r="C27" i="10"/>
  <c r="G29" i="11"/>
  <c r="K29" i="11" s="1"/>
  <c r="B28" i="10"/>
  <c r="D86" i="10" s="1"/>
  <c r="C29" i="11"/>
  <c r="G29" i="9"/>
  <c r="H29" i="9" s="1"/>
  <c r="E30" i="9"/>
  <c r="F30" i="9"/>
  <c r="C30" i="9"/>
  <c r="D30" i="9"/>
  <c r="B30" i="9"/>
  <c r="E30" i="11" l="1"/>
  <c r="B30" i="11"/>
  <c r="D30" i="11"/>
  <c r="C30" i="11"/>
  <c r="G30" i="11"/>
  <c r="K30" i="11" s="1"/>
  <c r="B29" i="10"/>
  <c r="D87" i="10" s="1"/>
  <c r="D28" i="10"/>
  <c r="C28" i="10"/>
  <c r="F30" i="11"/>
  <c r="G30" i="9"/>
  <c r="H30" i="9" s="1"/>
  <c r="F31" i="9"/>
  <c r="B31" i="9"/>
  <c r="D31" i="9"/>
  <c r="C31" i="9"/>
  <c r="E31" i="9"/>
  <c r="B31" i="11" l="1"/>
  <c r="D31" i="11"/>
  <c r="F31" i="11"/>
  <c r="C29" i="10"/>
  <c r="D29" i="10"/>
  <c r="G31" i="11"/>
  <c r="K31" i="11" s="1"/>
  <c r="B30" i="10"/>
  <c r="D88" i="10" s="1"/>
  <c r="E31" i="11"/>
  <c r="C31" i="11"/>
  <c r="G31" i="9"/>
  <c r="H31" i="9" s="1"/>
  <c r="E32" i="9"/>
  <c r="D32" i="9"/>
  <c r="F32" i="9"/>
  <c r="C32" i="9"/>
  <c r="B32" i="9"/>
  <c r="B32" i="11" l="1"/>
  <c r="D32" i="11"/>
  <c r="G32" i="11"/>
  <c r="K32" i="11" s="1"/>
  <c r="B31" i="10"/>
  <c r="D89" i="10" s="1"/>
  <c r="D30" i="10"/>
  <c r="C30" i="10"/>
  <c r="F32" i="11"/>
  <c r="C32" i="11"/>
  <c r="E32" i="11"/>
  <c r="G32" i="9"/>
  <c r="H32" i="9" s="1"/>
  <c r="F33" i="9"/>
  <c r="C33" i="9"/>
  <c r="D33" i="9"/>
  <c r="B33" i="9"/>
  <c r="E33" i="9"/>
  <c r="D31" i="10" l="1"/>
  <c r="C31" i="10"/>
  <c r="G33" i="11"/>
  <c r="K33" i="11" s="1"/>
  <c r="B32" i="10"/>
  <c r="D90" i="10" s="1"/>
  <c r="B33" i="11"/>
  <c r="F33" i="11"/>
  <c r="E33" i="11"/>
  <c r="D33" i="11"/>
  <c r="C33" i="11"/>
  <c r="G33" i="9"/>
  <c r="H33" i="9" s="1"/>
  <c r="C34" i="9"/>
  <c r="F34" i="9"/>
  <c r="B34" i="9"/>
  <c r="E34" i="9"/>
  <c r="D34" i="9"/>
  <c r="D34" i="11" l="1"/>
  <c r="D32" i="10"/>
  <c r="C32" i="10"/>
  <c r="G34" i="11"/>
  <c r="K34" i="11" s="1"/>
  <c r="B33" i="10"/>
  <c r="D91" i="10" s="1"/>
  <c r="F34" i="11"/>
  <c r="C34" i="11"/>
  <c r="B34" i="11"/>
  <c r="E34" i="11"/>
  <c r="G34" i="9"/>
  <c r="H34" i="9" s="1"/>
  <c r="E35" i="9"/>
  <c r="F35" i="9"/>
  <c r="D35" i="9"/>
  <c r="B35" i="9"/>
  <c r="C35" i="9"/>
  <c r="B35" i="11" l="1"/>
  <c r="C35" i="11"/>
  <c r="C33" i="10"/>
  <c r="D33" i="10"/>
  <c r="D35" i="11"/>
  <c r="G35" i="11"/>
  <c r="K35" i="11" s="1"/>
  <c r="B34" i="10"/>
  <c r="D92" i="10" s="1"/>
  <c r="E35" i="11"/>
  <c r="F35" i="11"/>
  <c r="G35" i="9"/>
  <c r="H35" i="9" s="1"/>
  <c r="B36" i="9"/>
  <c r="C36" i="9"/>
  <c r="D36" i="9"/>
  <c r="F36" i="9"/>
  <c r="E36" i="9"/>
  <c r="D36" i="11" l="1"/>
  <c r="C36" i="11"/>
  <c r="E36" i="11"/>
  <c r="C34" i="10"/>
  <c r="D34" i="10"/>
  <c r="G36" i="11"/>
  <c r="K36" i="11" s="1"/>
  <c r="B35" i="10"/>
  <c r="D93" i="10" s="1"/>
  <c r="B36" i="11"/>
  <c r="F36" i="11"/>
  <c r="G36" i="9"/>
  <c r="H36" i="9" s="1"/>
  <c r="C37" i="9"/>
  <c r="F37" i="9"/>
  <c r="E37" i="9"/>
  <c r="D37" i="9"/>
  <c r="B37" i="9"/>
  <c r="B37" i="11" l="1"/>
  <c r="G37" i="11"/>
  <c r="K37" i="11" s="1"/>
  <c r="B36" i="10"/>
  <c r="D94" i="10" s="1"/>
  <c r="D35" i="10"/>
  <c r="C35" i="10"/>
  <c r="C37" i="11"/>
  <c r="D37" i="11"/>
  <c r="F37" i="11"/>
  <c r="E37" i="11"/>
  <c r="G37" i="9"/>
  <c r="H37" i="9" s="1"/>
  <c r="D38" i="9"/>
  <c r="F38" i="9"/>
  <c r="B38" i="9"/>
  <c r="E38" i="9"/>
  <c r="C38" i="9"/>
  <c r="E38" i="11" l="1"/>
  <c r="D38" i="11"/>
  <c r="C38" i="11"/>
  <c r="C36" i="10"/>
  <c r="D36" i="10"/>
  <c r="G38" i="11"/>
  <c r="K38" i="11" s="1"/>
  <c r="B37" i="10"/>
  <c r="D95" i="10" s="1"/>
  <c r="F38" i="11"/>
  <c r="B38" i="11"/>
  <c r="G38" i="9"/>
  <c r="H38" i="9" s="1"/>
  <c r="F39" i="9"/>
  <c r="E39" i="9"/>
  <c r="C39" i="9"/>
  <c r="B39" i="9"/>
  <c r="D39" i="9"/>
  <c r="D39" i="11" l="1"/>
  <c r="C37" i="10"/>
  <c r="D37" i="10"/>
  <c r="B39" i="11"/>
  <c r="G39" i="11"/>
  <c r="K39" i="11" s="1"/>
  <c r="B38" i="10"/>
  <c r="D96" i="10" s="1"/>
  <c r="E39" i="11"/>
  <c r="F39" i="11"/>
  <c r="C39" i="11"/>
  <c r="G39" i="9"/>
  <c r="H39" i="9" s="1"/>
  <c r="E40" i="9"/>
  <c r="D40" i="9"/>
  <c r="C40" i="9"/>
  <c r="B40" i="9"/>
  <c r="F40" i="9"/>
  <c r="E40" i="11" l="1"/>
  <c r="B40" i="11"/>
  <c r="D38" i="10"/>
  <c r="C38" i="10"/>
  <c r="F40" i="11"/>
  <c r="G40" i="11"/>
  <c r="K40" i="11" s="1"/>
  <c r="B39" i="10"/>
  <c r="D97" i="10" s="1"/>
  <c r="C40" i="11"/>
  <c r="D40" i="11"/>
  <c r="G40" i="9"/>
  <c r="H40" i="9" s="1"/>
  <c r="D41" i="9"/>
  <c r="B41" i="9"/>
  <c r="F41" i="9"/>
  <c r="C41" i="9"/>
  <c r="E41" i="9"/>
  <c r="F41" i="11" l="1"/>
  <c r="E41" i="11"/>
  <c r="G41" i="11"/>
  <c r="K41" i="11" s="1"/>
  <c r="B40" i="10"/>
  <c r="D98" i="10" s="1"/>
  <c r="D41" i="11"/>
  <c r="C41" i="11"/>
  <c r="D39" i="10"/>
  <c r="C39" i="10"/>
  <c r="B41" i="11"/>
  <c r="G41" i="9"/>
  <c r="H41" i="9" s="1"/>
  <c r="C42" i="9"/>
  <c r="B42" i="9"/>
  <c r="E42" i="9"/>
  <c r="F42" i="9"/>
  <c r="D42" i="9"/>
  <c r="B42" i="11" l="1"/>
  <c r="G42" i="11"/>
  <c r="K42" i="11" s="1"/>
  <c r="B41" i="10"/>
  <c r="D99" i="10" s="1"/>
  <c r="F42" i="11"/>
  <c r="D40" i="10"/>
  <c r="C40" i="10"/>
  <c r="E42" i="11"/>
  <c r="D42" i="11"/>
  <c r="C42" i="11"/>
  <c r="G42" i="9"/>
  <c r="H42" i="9" s="1"/>
  <c r="B43" i="9"/>
  <c r="F43" i="9"/>
  <c r="D43" i="9"/>
  <c r="E43" i="9"/>
  <c r="C43" i="9"/>
  <c r="F43" i="11" l="1"/>
  <c r="C43" i="11"/>
  <c r="G43" i="11"/>
  <c r="K43" i="11" s="1"/>
  <c r="B42" i="10"/>
  <c r="D100" i="10" s="1"/>
  <c r="B43" i="11"/>
  <c r="E43" i="11"/>
  <c r="C41" i="10"/>
  <c r="D41" i="10"/>
  <c r="D43" i="11"/>
  <c r="G43" i="9"/>
  <c r="H43" i="9" s="1"/>
  <c r="E44" i="9"/>
  <c r="F44" i="9"/>
  <c r="C44" i="9"/>
  <c r="D44" i="9"/>
  <c r="B44" i="9"/>
  <c r="E44" i="11" l="1"/>
  <c r="F44" i="11"/>
  <c r="C42" i="10"/>
  <c r="D42" i="10"/>
  <c r="D44" i="11"/>
  <c r="B44" i="11"/>
  <c r="G44" i="11"/>
  <c r="K44" i="11" s="1"/>
  <c r="B43" i="10"/>
  <c r="D101" i="10" s="1"/>
  <c r="C44" i="11"/>
  <c r="G44" i="9"/>
  <c r="H44" i="9" s="1"/>
  <c r="B45" i="9"/>
  <c r="E45" i="9"/>
  <c r="D45" i="9"/>
  <c r="F45" i="9"/>
  <c r="C45" i="9"/>
  <c r="E45" i="11" l="1"/>
  <c r="C45" i="11"/>
  <c r="G45" i="11"/>
  <c r="K45" i="11" s="1"/>
  <c r="B44" i="10"/>
  <c r="D102" i="10" s="1"/>
  <c r="D45" i="11"/>
  <c r="B45" i="11"/>
  <c r="D43" i="10"/>
  <c r="C43" i="10"/>
  <c r="F45" i="11"/>
  <c r="G45" i="9"/>
  <c r="H45" i="9" s="1"/>
  <c r="F46" i="9"/>
  <c r="E46" i="9"/>
  <c r="C46" i="9"/>
  <c r="D46" i="9"/>
  <c r="B46" i="9"/>
  <c r="C46" i="11" l="1"/>
  <c r="D46" i="11"/>
  <c r="G46" i="11"/>
  <c r="K46" i="11" s="1"/>
  <c r="B45" i="10"/>
  <c r="D103" i="10" s="1"/>
  <c r="D44" i="10"/>
  <c r="C44" i="10"/>
  <c r="B46" i="11"/>
  <c r="E46" i="11"/>
  <c r="F46" i="11"/>
  <c r="G46" i="9"/>
  <c r="H46" i="9" s="1"/>
  <c r="B47" i="9"/>
  <c r="D47" i="9"/>
  <c r="E47" i="9"/>
  <c r="C47" i="9"/>
  <c r="F47" i="9"/>
  <c r="D47" i="11" l="1"/>
  <c r="C47" i="11"/>
  <c r="B47" i="11"/>
  <c r="C45" i="10"/>
  <c r="D45" i="10"/>
  <c r="F47" i="11"/>
  <c r="G47" i="11"/>
  <c r="K47" i="11" s="1"/>
  <c r="B46" i="10"/>
  <c r="D104" i="10" s="1"/>
  <c r="E47" i="11"/>
  <c r="G47" i="9"/>
  <c r="H47" i="9" s="1"/>
  <c r="D48" i="9"/>
  <c r="C48" i="9"/>
  <c r="F48" i="9"/>
  <c r="E48" i="9"/>
  <c r="B48" i="9"/>
  <c r="F48" i="11" l="1"/>
  <c r="D48" i="11"/>
  <c r="C48" i="11"/>
  <c r="B48" i="11"/>
  <c r="C46" i="10"/>
  <c r="D46" i="10"/>
  <c r="G48" i="11"/>
  <c r="K48" i="11" s="1"/>
  <c r="B47" i="10"/>
  <c r="D105" i="10" s="1"/>
  <c r="E48" i="11"/>
  <c r="G48" i="9"/>
  <c r="H48" i="9" s="1"/>
  <c r="E49" i="9"/>
  <c r="C49" i="9"/>
  <c r="B49" i="9"/>
  <c r="F49" i="9"/>
  <c r="D49" i="9"/>
  <c r="E49" i="11" l="1"/>
  <c r="G49" i="11"/>
  <c r="K49" i="11" s="1"/>
  <c r="B48" i="10"/>
  <c r="D106" i="10" s="1"/>
  <c r="C49" i="11"/>
  <c r="D49" i="11"/>
  <c r="D47" i="10"/>
  <c r="C47" i="10"/>
  <c r="B49" i="11"/>
  <c r="F49" i="11"/>
  <c r="G49" i="9"/>
  <c r="H49" i="9" s="1"/>
  <c r="C50" i="9"/>
  <c r="D50" i="9"/>
  <c r="F50" i="9"/>
  <c r="B50" i="9"/>
  <c r="E50" i="9"/>
  <c r="C50" i="11" l="1"/>
  <c r="F50" i="11"/>
  <c r="B50" i="11"/>
  <c r="D50" i="11"/>
  <c r="C48" i="10"/>
  <c r="D48" i="10"/>
  <c r="G50" i="11"/>
  <c r="K50" i="11" s="1"/>
  <c r="B49" i="10"/>
  <c r="D107" i="10" s="1"/>
  <c r="E50" i="11"/>
  <c r="G50" i="9"/>
  <c r="H50" i="9" s="1"/>
  <c r="B51" i="9"/>
  <c r="D51" i="9"/>
  <c r="E51" i="9"/>
  <c r="F51" i="9"/>
  <c r="C51" i="9"/>
  <c r="F51" i="11" l="1"/>
  <c r="C51" i="11"/>
  <c r="B51" i="11"/>
  <c r="C49" i="10"/>
  <c r="D49" i="10"/>
  <c r="G51" i="11"/>
  <c r="K51" i="11" s="1"/>
  <c r="B50" i="10"/>
  <c r="D108" i="10" s="1"/>
  <c r="D51" i="11"/>
  <c r="E51" i="11"/>
  <c r="G51" i="9"/>
  <c r="H51" i="9" s="1"/>
  <c r="F52" i="9"/>
  <c r="D52" i="9"/>
  <c r="C52" i="9"/>
  <c r="E52" i="9"/>
  <c r="B52" i="9"/>
  <c r="F52" i="11" l="1"/>
  <c r="C52" i="11"/>
  <c r="G52" i="11"/>
  <c r="K52" i="11" s="1"/>
  <c r="B51" i="10"/>
  <c r="D109" i="10" s="1"/>
  <c r="D52" i="11"/>
  <c r="E52" i="11"/>
  <c r="D50" i="10"/>
  <c r="C50" i="10"/>
  <c r="B52" i="11"/>
  <c r="G52" i="9"/>
  <c r="H52" i="9" s="1"/>
  <c r="E53" i="9"/>
  <c r="B53" i="9"/>
  <c r="D53" i="9"/>
  <c r="C53" i="9"/>
  <c r="F53" i="9"/>
  <c r="D53" i="11" l="1"/>
  <c r="F53" i="11"/>
  <c r="E53" i="11"/>
  <c r="D51" i="10"/>
  <c r="C51" i="10"/>
  <c r="G53" i="11"/>
  <c r="K53" i="11" s="1"/>
  <c r="B52" i="10"/>
  <c r="D110" i="10" s="1"/>
  <c r="B53" i="11"/>
  <c r="C53" i="11"/>
  <c r="G53" i="9"/>
  <c r="H53" i="9" s="1"/>
  <c r="C54" i="9"/>
  <c r="B54" i="9"/>
  <c r="F54" i="9"/>
  <c r="D54" i="9"/>
  <c r="E54" i="9"/>
  <c r="G54" i="11" l="1"/>
  <c r="K54" i="11" s="1"/>
  <c r="B53" i="10"/>
  <c r="D111" i="10" s="1"/>
  <c r="D52" i="10"/>
  <c r="C52" i="10"/>
  <c r="C54" i="11"/>
  <c r="B54" i="11"/>
  <c r="F54" i="11"/>
  <c r="E54" i="11"/>
  <c r="D54" i="11"/>
  <c r="G54" i="9"/>
  <c r="H54" i="9" s="1"/>
  <c r="D55" i="9"/>
  <c r="B55" i="9"/>
  <c r="E55" i="9"/>
  <c r="F55" i="9"/>
  <c r="C55" i="9"/>
  <c r="F55" i="11" l="1"/>
  <c r="E55" i="11"/>
  <c r="C55" i="11"/>
  <c r="D55" i="11"/>
  <c r="C53" i="10"/>
  <c r="D53" i="10"/>
  <c r="G55" i="11"/>
  <c r="K55" i="11" s="1"/>
  <c r="B54" i="10"/>
  <c r="D112" i="10" s="1"/>
  <c r="B55" i="11"/>
  <c r="G55" i="9"/>
  <c r="H55" i="9" s="1"/>
  <c r="B56" i="9"/>
  <c r="C56" i="9"/>
  <c r="E56" i="9"/>
  <c r="D56" i="9"/>
  <c r="F56" i="9"/>
  <c r="C54" i="10" l="1"/>
  <c r="D54" i="10"/>
  <c r="F56" i="11"/>
  <c r="C56" i="11"/>
  <c r="G56" i="11"/>
  <c r="K56" i="11" s="1"/>
  <c r="B55" i="10"/>
  <c r="D113" i="10" s="1"/>
  <c r="B56" i="11"/>
  <c r="D56" i="11"/>
  <c r="E56" i="11"/>
  <c r="G56" i="9"/>
  <c r="H56" i="9" s="1"/>
  <c r="C57" i="9"/>
  <c r="D57" i="9"/>
  <c r="F57" i="9"/>
  <c r="E57" i="9"/>
  <c r="B57" i="9"/>
  <c r="G57" i="11" l="1"/>
  <c r="K57" i="11" s="1"/>
  <c r="B56" i="10"/>
  <c r="D114" i="10" s="1"/>
  <c r="D57" i="11"/>
  <c r="D55" i="10"/>
  <c r="C55" i="10"/>
  <c r="F57" i="11"/>
  <c r="E57" i="11"/>
  <c r="B57" i="11"/>
  <c r="C57" i="11"/>
  <c r="G57" i="9"/>
  <c r="H57" i="9" s="1"/>
  <c r="D58" i="9"/>
  <c r="B58" i="9"/>
  <c r="F58" i="9"/>
  <c r="E58" i="9"/>
  <c r="C58" i="9"/>
  <c r="C58" i="11" l="1"/>
  <c r="F58" i="11"/>
  <c r="E58" i="11"/>
  <c r="C56" i="10"/>
  <c r="D56" i="10"/>
  <c r="G58" i="11"/>
  <c r="K58" i="11" s="1"/>
  <c r="B57" i="10"/>
  <c r="D115" i="10" s="1"/>
  <c r="B58" i="11"/>
  <c r="D58" i="11"/>
  <c r="G58" i="9"/>
  <c r="H58" i="9" s="1"/>
  <c r="E59" i="9"/>
  <c r="B59" i="9"/>
  <c r="C59" i="9"/>
  <c r="F59" i="9"/>
  <c r="D59" i="9"/>
  <c r="E59" i="11" l="1"/>
  <c r="G59" i="11"/>
  <c r="K59" i="11" s="1"/>
  <c r="B58" i="10"/>
  <c r="D116" i="10" s="1"/>
  <c r="C59" i="11"/>
  <c r="D59" i="11"/>
  <c r="C57" i="10"/>
  <c r="D57" i="10"/>
  <c r="F59" i="11"/>
  <c r="B59" i="11"/>
  <c r="G59" i="9"/>
  <c r="H59" i="9" s="1"/>
  <c r="E60" i="9"/>
  <c r="F60" i="9"/>
  <c r="B60" i="9"/>
  <c r="D60" i="9"/>
  <c r="C60" i="9"/>
  <c r="G60" i="11" l="1"/>
  <c r="K60" i="11" s="1"/>
  <c r="B59" i="10"/>
  <c r="D117" i="10" s="1"/>
  <c r="C60" i="11"/>
  <c r="E60" i="11"/>
  <c r="D60" i="11"/>
  <c r="D58" i="10"/>
  <c r="C58" i="10"/>
  <c r="F60" i="11"/>
  <c r="B60" i="11"/>
  <c r="G60" i="9"/>
  <c r="H60" i="9" s="1"/>
  <c r="E61" i="9"/>
  <c r="D61" i="9"/>
  <c r="F61" i="9"/>
  <c r="C61" i="9"/>
  <c r="B61" i="9"/>
  <c r="B61" i="11" l="1"/>
  <c r="E61" i="11"/>
  <c r="D61" i="11"/>
  <c r="F61" i="11"/>
  <c r="D59" i="10"/>
  <c r="C59" i="10"/>
  <c r="G61" i="11"/>
  <c r="K61" i="11" s="1"/>
  <c r="B60" i="10"/>
  <c r="C61" i="11"/>
  <c r="G61" i="9"/>
  <c r="H61" i="9" s="1"/>
  <c r="F62" i="9"/>
  <c r="E62" i="9"/>
  <c r="C62" i="9"/>
  <c r="D62" i="9"/>
  <c r="B62" i="9"/>
  <c r="C60" i="10" l="1"/>
  <c r="D118" i="10"/>
  <c r="G62" i="11"/>
  <c r="K62" i="11" s="1"/>
  <c r="B61" i="10"/>
  <c r="E62" i="11"/>
  <c r="F62" i="11"/>
  <c r="C62" i="11"/>
  <c r="B62" i="11"/>
  <c r="D62" i="11"/>
  <c r="G62" i="9"/>
  <c r="H62" i="9" s="1"/>
  <c r="B63" i="9"/>
  <c r="F63" i="9"/>
  <c r="D63" i="9"/>
  <c r="E63" i="9"/>
  <c r="C63" i="9"/>
  <c r="B63" i="11" l="1"/>
  <c r="E63" i="11"/>
  <c r="C63" i="11"/>
  <c r="F63" i="11"/>
  <c r="C61" i="10"/>
  <c r="D119" i="10"/>
  <c r="G63" i="11"/>
  <c r="K63" i="11" s="1"/>
  <c r="B62" i="10"/>
  <c r="D63" i="11"/>
  <c r="G63" i="9"/>
  <c r="H63" i="9" s="1"/>
  <c r="D64" i="9"/>
  <c r="B64" i="9"/>
  <c r="E64" i="9"/>
  <c r="F64" i="9"/>
  <c r="C64" i="9"/>
  <c r="C62" i="10" l="1"/>
  <c r="D120" i="10"/>
  <c r="B64" i="11"/>
  <c r="F64" i="11"/>
  <c r="G64" i="11"/>
  <c r="K64" i="11" s="1"/>
  <c r="B63" i="10"/>
  <c r="E64" i="11"/>
  <c r="C64" i="11"/>
  <c r="D64" i="11"/>
  <c r="G64" i="9"/>
  <c r="H64" i="9" s="1"/>
  <c r="E65" i="9"/>
  <c r="D65" i="9"/>
  <c r="C65" i="9"/>
  <c r="F65" i="9"/>
  <c r="B65" i="9"/>
  <c r="C63" i="10" l="1"/>
  <c r="D121" i="10"/>
  <c r="D65" i="11"/>
  <c r="F65" i="11"/>
  <c r="G65" i="11"/>
  <c r="K65" i="11" s="1"/>
  <c r="B64" i="10"/>
  <c r="B65" i="11"/>
  <c r="C65" i="11"/>
  <c r="E65" i="11"/>
  <c r="G65" i="9"/>
  <c r="H65" i="9" s="1"/>
  <c r="E66" i="9"/>
  <c r="F66" i="9"/>
  <c r="D66" i="9"/>
  <c r="B66" i="9"/>
  <c r="C66" i="9"/>
  <c r="B66" i="11" l="1"/>
  <c r="C64" i="10"/>
  <c r="D122" i="10"/>
  <c r="D66" i="11"/>
  <c r="E66" i="11"/>
  <c r="C66" i="11"/>
  <c r="G66" i="11"/>
  <c r="K66" i="11" s="1"/>
  <c r="B65" i="10"/>
  <c r="F66" i="11"/>
  <c r="G66" i="9"/>
  <c r="H66" i="9" s="1"/>
  <c r="B67" i="9"/>
  <c r="F67" i="9"/>
  <c r="C67" i="9"/>
  <c r="D67" i="9"/>
  <c r="E67" i="9"/>
  <c r="D123" i="10" l="1"/>
  <c r="C67" i="11"/>
  <c r="E67" i="11"/>
  <c r="F67" i="11"/>
  <c r="G67" i="11"/>
  <c r="K67" i="11" s="1"/>
  <c r="B66" i="10"/>
  <c r="B67" i="11"/>
  <c r="D67" i="11"/>
  <c r="G67" i="9"/>
  <c r="H67" i="9" s="1"/>
  <c r="C68" i="9"/>
  <c r="B68" i="9"/>
  <c r="D68" i="9"/>
  <c r="F68" i="9"/>
  <c r="E68" i="9"/>
  <c r="B68" i="11" l="1"/>
  <c r="D124" i="10"/>
  <c r="F68" i="11"/>
  <c r="G68" i="11"/>
  <c r="K68" i="11" s="1"/>
  <c r="B67" i="10"/>
  <c r="E68" i="11"/>
  <c r="C68" i="11"/>
  <c r="D68" i="11"/>
  <c r="G68" i="9"/>
  <c r="H68" i="9" s="1"/>
  <c r="C69" i="9"/>
  <c r="E69" i="9"/>
  <c r="F69" i="9"/>
  <c r="B69" i="9"/>
  <c r="D69" i="9"/>
  <c r="D125" i="10" l="1"/>
  <c r="G69" i="11"/>
  <c r="K69" i="11" s="1"/>
  <c r="B68" i="10"/>
  <c r="F69" i="11"/>
  <c r="E69" i="11"/>
  <c r="B69" i="11"/>
  <c r="D69" i="11"/>
  <c r="C69" i="11"/>
  <c r="G69" i="9"/>
  <c r="H69" i="9" s="1"/>
  <c r="B70" i="9"/>
  <c r="E70" i="9"/>
  <c r="F70" i="9"/>
  <c r="D70" i="9"/>
  <c r="C70" i="9"/>
  <c r="D126" i="10" l="1"/>
  <c r="G70" i="11"/>
  <c r="K70" i="11" s="1"/>
  <c r="B69" i="10"/>
  <c r="C70" i="11"/>
  <c r="E70" i="11"/>
  <c r="D70" i="11"/>
  <c r="F70" i="11"/>
  <c r="B70" i="11"/>
  <c r="G70" i="9"/>
  <c r="H70" i="9" s="1"/>
  <c r="D71" i="9"/>
  <c r="E71" i="9"/>
  <c r="C71" i="9"/>
  <c r="F71" i="9"/>
  <c r="B71" i="9"/>
  <c r="E71" i="11" l="1"/>
  <c r="D127" i="10"/>
  <c r="B71" i="11"/>
  <c r="C71" i="11"/>
  <c r="G71" i="11"/>
  <c r="K71" i="11" s="1"/>
  <c r="B70" i="10"/>
  <c r="F71" i="11"/>
  <c r="D71" i="11"/>
  <c r="G71" i="9"/>
  <c r="H71" i="9" s="1"/>
  <c r="E72" i="9"/>
  <c r="F72" i="9"/>
  <c r="B72" i="9"/>
  <c r="C72" i="9"/>
  <c r="D72" i="9"/>
  <c r="E72" i="11" l="1"/>
  <c r="D72" i="11"/>
  <c r="G72" i="11"/>
  <c r="K72" i="11" s="1"/>
  <c r="B71" i="10"/>
  <c r="F72" i="11"/>
  <c r="B72" i="11"/>
  <c r="C72" i="11"/>
  <c r="G72" i="9"/>
  <c r="H72" i="9" s="1"/>
  <c r="C73" i="9"/>
  <c r="F73" i="9"/>
  <c r="D73" i="9"/>
  <c r="B73" i="9"/>
  <c r="E73" i="9"/>
  <c r="E73" i="11" l="1"/>
  <c r="F73" i="11"/>
  <c r="C73" i="11"/>
  <c r="G73" i="11"/>
  <c r="K73" i="11" s="1"/>
  <c r="B72" i="10"/>
  <c r="D73" i="11"/>
  <c r="B73" i="11"/>
  <c r="G73" i="9"/>
  <c r="H73" i="9" s="1"/>
  <c r="E74" i="9"/>
  <c r="D74" i="9"/>
  <c r="B74" i="9"/>
  <c r="F74" i="9"/>
  <c r="C74" i="9"/>
  <c r="G74" i="11" l="1"/>
  <c r="K74" i="11" s="1"/>
  <c r="B73" i="10"/>
  <c r="C74" i="11"/>
  <c r="B74" i="11"/>
  <c r="F74" i="11"/>
  <c r="D74" i="11"/>
  <c r="E74" i="11"/>
  <c r="G74" i="9"/>
  <c r="H74" i="9" s="1"/>
  <c r="D75" i="9"/>
  <c r="C75" i="9"/>
  <c r="F75" i="9"/>
  <c r="B75" i="9"/>
  <c r="E75" i="9"/>
  <c r="D75" i="11" l="1"/>
  <c r="G75" i="11"/>
  <c r="K75" i="11" s="1"/>
  <c r="B74" i="10"/>
  <c r="C75" i="11"/>
  <c r="F75" i="11"/>
  <c r="B75" i="11"/>
  <c r="E75" i="11"/>
  <c r="G75" i="9"/>
  <c r="H75" i="9" s="1"/>
  <c r="D76" i="9"/>
  <c r="B76" i="9"/>
  <c r="C76" i="9"/>
  <c r="E76" i="9"/>
  <c r="F76" i="9"/>
  <c r="F76" i="11" l="1"/>
  <c r="E76" i="11"/>
  <c r="B76" i="11"/>
  <c r="G76" i="11"/>
  <c r="K76" i="11" s="1"/>
  <c r="B75" i="10"/>
  <c r="D76" i="11"/>
  <c r="C76" i="11"/>
  <c r="G76" i="9"/>
  <c r="H76" i="9" s="1"/>
  <c r="F77" i="9"/>
  <c r="C77" i="9"/>
  <c r="D77" i="9"/>
  <c r="E77" i="9"/>
  <c r="B77" i="9"/>
  <c r="G77" i="11" l="1"/>
  <c r="K77" i="11" s="1"/>
  <c r="B76" i="10"/>
  <c r="E77" i="11"/>
  <c r="D77" i="11"/>
  <c r="C77" i="11"/>
  <c r="B77" i="11"/>
  <c r="F77" i="11"/>
  <c r="G77" i="9"/>
  <c r="H77" i="9" s="1"/>
  <c r="D78" i="9"/>
  <c r="F78" i="9"/>
  <c r="E78" i="9"/>
  <c r="C78" i="9"/>
  <c r="B78" i="9"/>
  <c r="D78" i="11" l="1"/>
  <c r="G78" i="11"/>
  <c r="K78" i="11" s="1"/>
  <c r="B77" i="10"/>
  <c r="B78" i="11"/>
  <c r="F78" i="11"/>
  <c r="E78" i="11"/>
  <c r="C78" i="11"/>
  <c r="G78" i="9"/>
  <c r="H78" i="9" s="1"/>
  <c r="C79" i="9"/>
  <c r="F79" i="9"/>
  <c r="B79" i="9"/>
  <c r="E79" i="9"/>
  <c r="D79" i="9"/>
  <c r="F79" i="11" l="1"/>
  <c r="E79" i="11"/>
  <c r="D79" i="11"/>
  <c r="C79" i="11"/>
  <c r="G79" i="11"/>
  <c r="K79" i="11" s="1"/>
  <c r="B78" i="10"/>
  <c r="B79" i="11"/>
  <c r="G79" i="9"/>
  <c r="H79" i="9" s="1"/>
  <c r="D80" i="9"/>
  <c r="B80" i="9"/>
  <c r="C80" i="9"/>
  <c r="E80" i="9"/>
  <c r="F80" i="9"/>
  <c r="G80" i="11" l="1"/>
  <c r="K80" i="11" s="1"/>
  <c r="B79" i="10"/>
  <c r="F80" i="11"/>
  <c r="C80" i="11"/>
  <c r="B80" i="11"/>
  <c r="D80" i="11"/>
  <c r="E80" i="11"/>
  <c r="G80" i="9"/>
  <c r="H80" i="9" s="1"/>
  <c r="E81" i="9"/>
  <c r="B81" i="9"/>
  <c r="F81" i="9"/>
  <c r="C81" i="9"/>
  <c r="D81" i="9"/>
  <c r="D81" i="11" l="1"/>
  <c r="G81" i="11"/>
  <c r="K81" i="11" s="1"/>
  <c r="B80" i="10"/>
  <c r="B81" i="11"/>
  <c r="F81" i="11"/>
  <c r="E81" i="11"/>
  <c r="C81" i="11"/>
  <c r="G81" i="9"/>
  <c r="H81" i="9" s="1"/>
  <c r="C82" i="9"/>
  <c r="B82" i="9"/>
  <c r="D82" i="9"/>
  <c r="F82" i="9"/>
  <c r="E82" i="9"/>
  <c r="B82" i="11" l="1"/>
  <c r="E82" i="11"/>
  <c r="G82" i="11"/>
  <c r="K82" i="11" s="1"/>
  <c r="B81" i="10"/>
  <c r="C82" i="11"/>
  <c r="F82" i="11"/>
  <c r="D82" i="11"/>
  <c r="G82" i="9"/>
  <c r="H82" i="9" s="1"/>
  <c r="F83" i="9"/>
  <c r="B83" i="9"/>
  <c r="E83" i="9"/>
  <c r="D83" i="9"/>
  <c r="C83" i="9"/>
  <c r="E83" i="11" l="1"/>
  <c r="B83" i="11"/>
  <c r="F83" i="11"/>
  <c r="G83" i="11"/>
  <c r="K83" i="11" s="1"/>
  <c r="B82" i="10"/>
  <c r="D83" i="11"/>
  <c r="C83" i="11"/>
  <c r="G83" i="9"/>
  <c r="H83" i="9" s="1"/>
  <c r="C84" i="9"/>
  <c r="D84" i="9"/>
  <c r="B84" i="9"/>
  <c r="E84" i="9"/>
  <c r="F84" i="9"/>
  <c r="F84" i="11" l="1"/>
  <c r="C84" i="11"/>
  <c r="G84" i="11"/>
  <c r="K84" i="11" s="1"/>
  <c r="B83" i="10"/>
  <c r="D84" i="11"/>
  <c r="E84" i="11"/>
  <c r="B84" i="11"/>
  <c r="G84" i="9"/>
  <c r="H84" i="9" s="1"/>
  <c r="C85" i="9"/>
  <c r="E85" i="9"/>
  <c r="D85" i="9"/>
  <c r="F85" i="9"/>
  <c r="B85" i="9"/>
  <c r="C85" i="11" l="1"/>
  <c r="F85" i="11"/>
  <c r="B85" i="11"/>
  <c r="D85" i="11"/>
  <c r="G85" i="11"/>
  <c r="K85" i="11" s="1"/>
  <c r="B84" i="10"/>
  <c r="E85" i="11"/>
  <c r="G85" i="9"/>
  <c r="H85" i="9" s="1"/>
  <c r="B86" i="9"/>
  <c r="D86" i="9"/>
  <c r="E86" i="9"/>
  <c r="F86" i="9"/>
  <c r="C86" i="9"/>
  <c r="F86" i="11" l="1"/>
  <c r="E86" i="11"/>
  <c r="C86" i="11"/>
  <c r="B86" i="11"/>
  <c r="G86" i="11"/>
  <c r="K86" i="11" s="1"/>
  <c r="B85" i="10"/>
  <c r="D86" i="11"/>
  <c r="G86" i="9"/>
  <c r="H86" i="9" s="1"/>
  <c r="E87" i="9"/>
  <c r="B87" i="9"/>
  <c r="F87" i="9"/>
  <c r="D87" i="9"/>
  <c r="C87" i="9"/>
  <c r="C87" i="11" l="1"/>
  <c r="G87" i="11"/>
  <c r="K87" i="11" s="1"/>
  <c r="B86" i="10"/>
  <c r="F87" i="11"/>
  <c r="D87" i="11"/>
  <c r="B87" i="11"/>
  <c r="E87" i="11"/>
  <c r="G87" i="9"/>
  <c r="H87" i="9" s="1"/>
  <c r="F88" i="9"/>
  <c r="E88" i="9"/>
  <c r="D88" i="9"/>
  <c r="B88" i="9"/>
  <c r="C88" i="9"/>
  <c r="G88" i="11" l="1"/>
  <c r="K88" i="11" s="1"/>
  <c r="B87" i="10"/>
  <c r="E88" i="11"/>
  <c r="F88" i="11"/>
  <c r="C88" i="11"/>
  <c r="D88" i="11"/>
  <c r="B88" i="11"/>
  <c r="G88" i="9"/>
  <c r="H88" i="9" s="1"/>
  <c r="B89" i="9"/>
  <c r="E89" i="9"/>
  <c r="C89" i="9"/>
  <c r="D89" i="9"/>
  <c r="F89" i="9"/>
  <c r="E89" i="11" l="1"/>
  <c r="D89" i="11"/>
  <c r="B89" i="11"/>
  <c r="F89" i="11"/>
  <c r="G89" i="11"/>
  <c r="K89" i="11" s="1"/>
  <c r="B88" i="10"/>
  <c r="C89" i="11"/>
  <c r="G89" i="9"/>
  <c r="H89" i="9" s="1"/>
  <c r="B90" i="9"/>
  <c r="F90" i="9"/>
  <c r="C90" i="9"/>
  <c r="D90" i="9"/>
  <c r="E90" i="9"/>
  <c r="B90" i="11" l="1"/>
  <c r="D90" i="11"/>
  <c r="F90" i="11"/>
  <c r="G90" i="11"/>
  <c r="K90" i="11" s="1"/>
  <c r="B89" i="10"/>
  <c r="C90" i="11"/>
  <c r="E90" i="11"/>
  <c r="G90" i="9"/>
  <c r="H90" i="9" s="1"/>
  <c r="E91" i="9"/>
  <c r="C91" i="9"/>
  <c r="B91" i="9"/>
  <c r="D91" i="9"/>
  <c r="F91" i="9"/>
  <c r="B91" i="11" l="1"/>
  <c r="D91" i="11"/>
  <c r="G91" i="11"/>
  <c r="K91" i="11" s="1"/>
  <c r="B90" i="10"/>
  <c r="C91" i="11"/>
  <c r="F91" i="11"/>
  <c r="E91" i="11"/>
  <c r="G91" i="9"/>
  <c r="H91" i="9" s="1"/>
  <c r="C92" i="9"/>
  <c r="F92" i="9"/>
  <c r="B92" i="9"/>
  <c r="E92" i="9"/>
  <c r="D92" i="9"/>
  <c r="E92" i="11" l="1"/>
  <c r="B92" i="11"/>
  <c r="F92" i="11"/>
  <c r="D92" i="11"/>
  <c r="C92" i="11"/>
  <c r="G92" i="11"/>
  <c r="K92" i="11" s="1"/>
  <c r="B91" i="10"/>
  <c r="G92" i="9"/>
  <c r="H92" i="9" s="1"/>
  <c r="E93" i="9"/>
  <c r="F93" i="9"/>
  <c r="D93" i="9"/>
  <c r="B93" i="9"/>
  <c r="C93" i="9"/>
  <c r="G93" i="11" l="1"/>
  <c r="K93" i="11" s="1"/>
  <c r="B92" i="10"/>
  <c r="B93" i="11"/>
  <c r="D93" i="11"/>
  <c r="E93" i="11"/>
  <c r="C93" i="11"/>
  <c r="F93" i="11"/>
  <c r="G93" i="9"/>
  <c r="H93" i="9" s="1"/>
  <c r="B94" i="9"/>
  <c r="F94" i="9"/>
  <c r="C94" i="9"/>
  <c r="D94" i="9"/>
  <c r="E94" i="9"/>
  <c r="F94" i="11" l="1"/>
  <c r="C94" i="11"/>
  <c r="D94" i="11"/>
  <c r="G94" i="11"/>
  <c r="K94" i="11" s="1"/>
  <c r="B93" i="10"/>
  <c r="E94" i="11"/>
  <c r="B94" i="11"/>
  <c r="G94" i="9"/>
  <c r="H94" i="9" s="1"/>
  <c r="D95" i="9"/>
  <c r="F95" i="9"/>
  <c r="E95" i="9"/>
  <c r="C95" i="9"/>
  <c r="B95" i="9"/>
  <c r="E95" i="11" l="1"/>
  <c r="B95" i="11"/>
  <c r="F95" i="11"/>
  <c r="G95" i="11"/>
  <c r="K95" i="11" s="1"/>
  <c r="B94" i="10"/>
  <c r="D95" i="11"/>
  <c r="C95" i="11"/>
  <c r="G95" i="9"/>
  <c r="H95" i="9" s="1"/>
  <c r="B96" i="9"/>
  <c r="C96" i="9"/>
  <c r="F96" i="9"/>
  <c r="E96" i="9"/>
  <c r="D96" i="9"/>
  <c r="D96" i="11" l="1"/>
  <c r="F96" i="11"/>
  <c r="E96" i="11"/>
  <c r="G96" i="11"/>
  <c r="K96" i="11" s="1"/>
  <c r="B95" i="10"/>
  <c r="C96" i="11"/>
  <c r="B96" i="11"/>
  <c r="G96" i="9"/>
  <c r="H96" i="9" s="1"/>
  <c r="C97" i="9"/>
  <c r="D97" i="9"/>
  <c r="F97" i="9"/>
  <c r="E97" i="9"/>
  <c r="B97" i="9"/>
  <c r="E97" i="11" l="1"/>
  <c r="F97" i="11"/>
  <c r="G97" i="11"/>
  <c r="K97" i="11" s="1"/>
  <c r="B96" i="10"/>
  <c r="B97" i="11"/>
  <c r="D97" i="11"/>
  <c r="C97" i="11"/>
  <c r="G97" i="9"/>
  <c r="H97" i="9" s="1"/>
  <c r="E98" i="9"/>
  <c r="D98" i="9"/>
  <c r="B98" i="9"/>
  <c r="F98" i="9"/>
  <c r="C98" i="9"/>
  <c r="G98" i="11" l="1"/>
  <c r="K98" i="11" s="1"/>
  <c r="B97" i="10"/>
  <c r="E98" i="11"/>
  <c r="F98" i="11"/>
  <c r="B98" i="11"/>
  <c r="D98" i="11"/>
  <c r="C98" i="11"/>
  <c r="G98" i="9"/>
  <c r="H98" i="9" s="1"/>
  <c r="C99" i="9"/>
  <c r="B99" i="9"/>
  <c r="E99" i="9"/>
  <c r="F99" i="9"/>
  <c r="D99" i="9"/>
  <c r="E99" i="11" l="1"/>
  <c r="C99" i="11"/>
  <c r="B99" i="11"/>
  <c r="G99" i="11"/>
  <c r="K99" i="11" s="1"/>
  <c r="B98" i="10"/>
  <c r="D99" i="11"/>
  <c r="F99" i="11"/>
  <c r="G99" i="9"/>
  <c r="H99" i="9" s="1"/>
  <c r="B100" i="9"/>
  <c r="F100" i="9"/>
  <c r="D100" i="9"/>
  <c r="E100" i="9"/>
  <c r="C100" i="9"/>
  <c r="E100" i="11" l="1"/>
  <c r="F100" i="11"/>
  <c r="D100" i="11"/>
  <c r="G100" i="11"/>
  <c r="K100" i="11" s="1"/>
  <c r="B99" i="10"/>
  <c r="C100" i="11"/>
  <c r="B100" i="11"/>
  <c r="G100" i="9"/>
  <c r="H100" i="9" s="1"/>
  <c r="E101" i="9"/>
  <c r="F101" i="9"/>
  <c r="C101" i="9"/>
  <c r="D101" i="9"/>
  <c r="B101" i="9"/>
  <c r="F101" i="11" l="1"/>
  <c r="D101" i="11"/>
  <c r="G101" i="11"/>
  <c r="K101" i="11" s="1"/>
  <c r="B100" i="10"/>
  <c r="B101" i="11"/>
  <c r="E101" i="11"/>
  <c r="C101" i="11"/>
  <c r="G101" i="9"/>
  <c r="H101" i="9" s="1"/>
  <c r="E102" i="9"/>
  <c r="D102" i="9"/>
  <c r="F102" i="9"/>
  <c r="B102" i="9"/>
  <c r="C102" i="9"/>
  <c r="D102" i="11" l="1"/>
  <c r="B102" i="11"/>
  <c r="E102" i="11"/>
  <c r="F102" i="11"/>
  <c r="C102" i="11"/>
  <c r="G102" i="11"/>
  <c r="K102" i="11" s="1"/>
  <c r="B101" i="10"/>
  <c r="G102" i="9"/>
  <c r="H102" i="9" s="1"/>
  <c r="B103" i="9"/>
  <c r="D103" i="9"/>
  <c r="C103" i="9"/>
  <c r="F103" i="9"/>
  <c r="E103" i="9"/>
  <c r="C103" i="11" l="1"/>
  <c r="B103" i="11"/>
  <c r="F103" i="11"/>
  <c r="G103" i="11"/>
  <c r="K103" i="11" s="1"/>
  <c r="B102" i="10"/>
  <c r="D103" i="11"/>
  <c r="E103" i="11"/>
  <c r="G103" i="9"/>
  <c r="H103" i="9" s="1"/>
  <c r="F104" i="9"/>
  <c r="D104" i="9"/>
  <c r="E104" i="9"/>
  <c r="C104" i="9"/>
  <c r="B104" i="9"/>
  <c r="C104" i="11" l="1"/>
  <c r="B104" i="11"/>
  <c r="F104" i="11"/>
  <c r="G104" i="11"/>
  <c r="K104" i="11" s="1"/>
  <c r="B103" i="10"/>
  <c r="D104" i="11"/>
  <c r="E104" i="11"/>
  <c r="G104" i="9"/>
  <c r="H104" i="9" s="1"/>
  <c r="C105" i="9"/>
  <c r="D105" i="9"/>
  <c r="B105" i="9"/>
  <c r="E105" i="9"/>
  <c r="F105" i="9"/>
  <c r="F105" i="11" l="1"/>
  <c r="G105" i="11"/>
  <c r="K105" i="11" s="1"/>
  <c r="B104" i="10"/>
  <c r="B105" i="11"/>
  <c r="E105" i="11"/>
  <c r="D105" i="11"/>
  <c r="C105" i="11"/>
  <c r="G105" i="9"/>
  <c r="H105" i="9" s="1"/>
  <c r="D106" i="9"/>
  <c r="E106" i="9"/>
  <c r="F106" i="9"/>
  <c r="B106" i="9"/>
  <c r="C106" i="9"/>
  <c r="E106" i="11" l="1"/>
  <c r="C106" i="11"/>
  <c r="D106" i="11"/>
  <c r="G106" i="11"/>
  <c r="K106" i="11" s="1"/>
  <c r="B105" i="10"/>
  <c r="B106" i="11"/>
  <c r="F106" i="11"/>
  <c r="G106" i="9"/>
  <c r="H106" i="9" s="1"/>
  <c r="E107" i="9"/>
  <c r="B107" i="9"/>
  <c r="C107" i="9"/>
  <c r="F107" i="9"/>
  <c r="D107" i="9"/>
  <c r="D107" i="11" l="1"/>
  <c r="E107" i="11"/>
  <c r="G107" i="11"/>
  <c r="K107" i="11" s="1"/>
  <c r="B106" i="10"/>
  <c r="F107" i="11"/>
  <c r="B107" i="11"/>
  <c r="C107" i="11"/>
  <c r="G107" i="9"/>
  <c r="H107" i="9" s="1"/>
  <c r="F108" i="9"/>
  <c r="B108" i="9"/>
  <c r="D108" i="9"/>
  <c r="C108" i="9"/>
  <c r="E108" i="9"/>
  <c r="G108" i="11" l="1"/>
  <c r="K108" i="11" s="1"/>
  <c r="B107" i="10"/>
  <c r="D108" i="11"/>
  <c r="C108" i="11"/>
  <c r="B108" i="11"/>
  <c r="F108" i="11"/>
  <c r="E108" i="11"/>
  <c r="G108" i="9"/>
  <c r="H108" i="9" s="1"/>
  <c r="C109" i="9"/>
  <c r="B109" i="9"/>
  <c r="E109" i="9"/>
  <c r="D109" i="9"/>
  <c r="F109" i="9"/>
  <c r="E109" i="11" l="1"/>
  <c r="G109" i="11"/>
  <c r="K109" i="11" s="1"/>
  <c r="B108" i="10"/>
  <c r="B109" i="11"/>
  <c r="D109" i="11"/>
  <c r="C109" i="11"/>
  <c r="F109" i="11"/>
  <c r="G109" i="9"/>
  <c r="H109" i="9" s="1"/>
  <c r="B110" i="9"/>
  <c r="D110" i="9"/>
  <c r="F110" i="9"/>
  <c r="E110" i="9"/>
  <c r="C110" i="9"/>
  <c r="D110" i="11" l="1"/>
  <c r="F110" i="11"/>
  <c r="G110" i="11"/>
  <c r="K110" i="11" s="1"/>
  <c r="B109" i="10"/>
  <c r="B110" i="11"/>
  <c r="E110" i="11"/>
  <c r="C110" i="11"/>
  <c r="G110" i="9"/>
  <c r="H110" i="9" s="1"/>
  <c r="E111" i="9"/>
  <c r="D111" i="9"/>
  <c r="C111" i="9"/>
  <c r="F111" i="9"/>
  <c r="B111" i="9"/>
  <c r="B111" i="11" l="1"/>
  <c r="D111" i="11"/>
  <c r="G111" i="11"/>
  <c r="K111" i="11" s="1"/>
  <c r="B110" i="10"/>
  <c r="F111" i="11"/>
  <c r="E111" i="11"/>
  <c r="C111" i="11"/>
  <c r="G111" i="9"/>
  <c r="H111" i="9" s="1"/>
  <c r="F112" i="9"/>
  <c r="D112" i="9"/>
  <c r="C112" i="9"/>
  <c r="B112" i="9"/>
  <c r="E112" i="9"/>
  <c r="F112" i="11" l="1"/>
  <c r="C112" i="11"/>
  <c r="B112" i="11"/>
  <c r="G112" i="11"/>
  <c r="K112" i="11" s="1"/>
  <c r="B111" i="10"/>
  <c r="D112" i="11"/>
  <c r="E112" i="11"/>
  <c r="G112" i="9"/>
  <c r="H112" i="9" s="1"/>
  <c r="D113" i="9"/>
  <c r="B113" i="9"/>
  <c r="E113" i="9"/>
  <c r="C113" i="9"/>
  <c r="F113" i="9"/>
  <c r="E113" i="11" l="1"/>
  <c r="C113" i="11"/>
  <c r="G113" i="11"/>
  <c r="K113" i="11" s="1"/>
  <c r="B112" i="10"/>
  <c r="D113" i="11"/>
  <c r="B113" i="11"/>
  <c r="F113" i="11"/>
  <c r="G113" i="9"/>
  <c r="H113" i="9" s="1"/>
  <c r="C114" i="9"/>
  <c r="B114" i="9"/>
  <c r="F114" i="9"/>
  <c r="E114" i="9"/>
  <c r="D114" i="9"/>
  <c r="E114" i="11" l="1"/>
  <c r="G114" i="11"/>
  <c r="K114" i="11" s="1"/>
  <c r="B113" i="10"/>
  <c r="F114" i="11"/>
  <c r="B114" i="11"/>
  <c r="D114" i="11"/>
  <c r="C114" i="11"/>
  <c r="G114" i="9"/>
  <c r="H114" i="9" s="1"/>
  <c r="E115" i="9"/>
  <c r="B115" i="9"/>
  <c r="D115" i="9"/>
  <c r="F115" i="9"/>
  <c r="C115" i="9"/>
  <c r="G115" i="11" l="1"/>
  <c r="K115" i="11" s="1"/>
  <c r="B114" i="10"/>
  <c r="B115" i="11"/>
  <c r="C115" i="11"/>
  <c r="F115" i="11"/>
  <c r="E115" i="11"/>
  <c r="D115" i="11"/>
  <c r="G115" i="9"/>
  <c r="H115" i="9" s="1"/>
  <c r="F116" i="9"/>
  <c r="B116" i="9"/>
  <c r="C116" i="9"/>
  <c r="D116" i="9"/>
  <c r="E116" i="9"/>
  <c r="D116" i="11" l="1"/>
  <c r="E116" i="11"/>
  <c r="B116" i="11"/>
  <c r="G116" i="11"/>
  <c r="K116" i="11" s="1"/>
  <c r="B115" i="10"/>
  <c r="F116" i="11"/>
  <c r="C116" i="11"/>
  <c r="G116" i="9"/>
  <c r="H116" i="9" s="1"/>
  <c r="B117" i="9"/>
  <c r="D117" i="9"/>
  <c r="E117" i="9"/>
  <c r="C117" i="9"/>
  <c r="F117" i="9"/>
  <c r="B117" i="11" l="1"/>
  <c r="G117" i="11"/>
  <c r="K117" i="11" s="1"/>
  <c r="B116" i="10"/>
  <c r="F117" i="11"/>
  <c r="C117" i="11"/>
  <c r="E117" i="11"/>
  <c r="D117" i="11"/>
  <c r="G117" i="9"/>
  <c r="H117" i="9" s="1"/>
  <c r="D118" i="9"/>
  <c r="C118" i="9"/>
  <c r="F118" i="9"/>
  <c r="E118" i="9"/>
  <c r="B118" i="9"/>
  <c r="E118" i="11" l="1"/>
  <c r="C118" i="11"/>
  <c r="B118" i="11"/>
  <c r="G118" i="11"/>
  <c r="K118" i="11" s="1"/>
  <c r="B117" i="10"/>
  <c r="F118" i="11"/>
  <c r="D118" i="11"/>
  <c r="G118" i="9"/>
  <c r="H118" i="9" s="1"/>
  <c r="E119" i="9"/>
  <c r="C119" i="9"/>
  <c r="F119" i="9"/>
  <c r="B119" i="9"/>
  <c r="D119" i="9"/>
  <c r="C119" i="11" l="1"/>
  <c r="F119" i="11"/>
  <c r="B119" i="11"/>
  <c r="G119" i="11"/>
  <c r="K119" i="11" s="1"/>
  <c r="B118" i="10"/>
  <c r="D119" i="11"/>
  <c r="E119" i="11"/>
  <c r="G119" i="9"/>
  <c r="H119" i="9" s="1"/>
  <c r="F120" i="9"/>
  <c r="B120" i="9"/>
  <c r="C120" i="9"/>
  <c r="D120" i="9"/>
  <c r="E120" i="9"/>
  <c r="G120" i="11" l="1"/>
  <c r="K120" i="11" s="1"/>
  <c r="B119" i="10"/>
  <c r="B120" i="11"/>
  <c r="C120" i="11"/>
  <c r="F120" i="11"/>
  <c r="D120" i="11"/>
  <c r="E120" i="11"/>
  <c r="G120" i="9"/>
  <c r="H120" i="9" s="1"/>
  <c r="D121" i="9"/>
  <c r="B121" i="9"/>
  <c r="E121" i="9"/>
  <c r="C121" i="9"/>
  <c r="F121" i="9"/>
  <c r="F121" i="11" l="1"/>
  <c r="C121" i="11"/>
  <c r="B121" i="11"/>
  <c r="G121" i="11"/>
  <c r="K121" i="11" s="1"/>
  <c r="B120" i="10"/>
  <c r="D121" i="11"/>
  <c r="E121" i="11"/>
  <c r="G121" i="9"/>
  <c r="H121" i="9" s="1"/>
  <c r="B122" i="9"/>
  <c r="F122" i="9"/>
  <c r="E122" i="9"/>
  <c r="C122" i="9"/>
  <c r="D122" i="9"/>
  <c r="B122" i="11" l="1"/>
  <c r="E122" i="11"/>
  <c r="D122" i="11"/>
  <c r="C122" i="11"/>
  <c r="G122" i="11"/>
  <c r="K122" i="11" s="1"/>
  <c r="B121" i="10"/>
  <c r="F122" i="11"/>
  <c r="G122" i="9"/>
  <c r="H122" i="9" s="1"/>
  <c r="C123" i="9"/>
  <c r="F123" i="9"/>
  <c r="D123" i="9"/>
  <c r="E123" i="9"/>
  <c r="B123" i="9"/>
  <c r="B123" i="11" l="1"/>
  <c r="C123" i="11"/>
  <c r="D123" i="11"/>
  <c r="G123" i="11"/>
  <c r="K123" i="11" s="1"/>
  <c r="B122" i="10"/>
  <c r="E123" i="11"/>
  <c r="F123" i="11"/>
  <c r="G123" i="9"/>
  <c r="H123" i="9" s="1"/>
  <c r="F124" i="9"/>
  <c r="E124" i="9"/>
  <c r="B124" i="9"/>
  <c r="D124" i="9"/>
  <c r="C124" i="9"/>
  <c r="E124" i="11" l="1"/>
  <c r="C124" i="11"/>
  <c r="G124" i="11"/>
  <c r="K124" i="11" s="1"/>
  <c r="B123" i="10"/>
  <c r="F124" i="11"/>
  <c r="B124" i="11"/>
  <c r="D124" i="11"/>
  <c r="G124" i="9"/>
  <c r="H124" i="9" s="1"/>
  <c r="E125" i="9"/>
  <c r="D125" i="9"/>
  <c r="C125" i="9"/>
  <c r="B125" i="9"/>
  <c r="F125" i="9"/>
  <c r="G125" i="11" l="1"/>
  <c r="K125" i="11" s="1"/>
  <c r="B124" i="10"/>
  <c r="D125" i="11"/>
  <c r="C125" i="11"/>
  <c r="B125" i="11"/>
  <c r="E125" i="11"/>
  <c r="F125" i="11"/>
  <c r="G125" i="9"/>
  <c r="H125" i="9" s="1"/>
  <c r="B126" i="9"/>
  <c r="D126" i="9"/>
  <c r="F126" i="9"/>
  <c r="C126" i="9"/>
  <c r="E126" i="9"/>
  <c r="C126" i="11" l="1"/>
  <c r="B126" i="11"/>
  <c r="D126" i="11"/>
  <c r="E126" i="11"/>
  <c r="G126" i="11"/>
  <c r="K126" i="11" s="1"/>
  <c r="B125" i="10"/>
  <c r="F126" i="11"/>
  <c r="G126" i="9"/>
  <c r="H126" i="9" s="1"/>
  <c r="C127" i="9"/>
  <c r="D127" i="9"/>
  <c r="E127" i="9"/>
  <c r="F127" i="9"/>
  <c r="B127" i="9"/>
  <c r="D127" i="11" l="1"/>
  <c r="F127" i="11"/>
  <c r="C127" i="11"/>
  <c r="G127" i="11"/>
  <c r="K127" i="11" s="1"/>
  <c r="B126" i="10"/>
  <c r="B127" i="11"/>
  <c r="E127" i="11"/>
  <c r="G127" i="9"/>
  <c r="H127" i="9" s="1"/>
  <c r="D128" i="9"/>
  <c r="F128" i="9"/>
  <c r="B128" i="9"/>
  <c r="E128" i="9"/>
  <c r="C128" i="9"/>
  <c r="C128" i="11" l="1"/>
  <c r="F128" i="11"/>
  <c r="B128" i="11"/>
  <c r="E128" i="11"/>
  <c r="G128" i="11"/>
  <c r="K128" i="11" s="1"/>
  <c r="B127" i="10"/>
  <c r="D128" i="11"/>
  <c r="G128" i="9"/>
  <c r="H128" i="9" s="1"/>
  <c r="E129" i="9"/>
  <c r="F129" i="9"/>
  <c r="C129" i="9"/>
  <c r="B129" i="9"/>
  <c r="D129" i="9"/>
  <c r="D129" i="11" l="1"/>
  <c r="E129" i="11"/>
  <c r="F129" i="11"/>
  <c r="G129" i="11"/>
  <c r="K129" i="11" s="1"/>
  <c r="B128" i="10"/>
  <c r="C129" i="11"/>
  <c r="B129" i="11"/>
  <c r="G129" i="9"/>
  <c r="H129" i="9" s="1"/>
  <c r="F130" i="9"/>
  <c r="B130" i="9"/>
  <c r="D130" i="9"/>
  <c r="C130" i="9"/>
  <c r="E130" i="9"/>
  <c r="E130" i="11" l="1"/>
  <c r="C130" i="11"/>
  <c r="B130" i="11"/>
  <c r="G130" i="11"/>
  <c r="K130" i="11" s="1"/>
  <c r="B129" i="10"/>
  <c r="D130" i="11"/>
  <c r="F130" i="11"/>
  <c r="G130" i="9"/>
  <c r="H130" i="9" s="1"/>
  <c r="B131" i="9"/>
  <c r="C131" i="9"/>
  <c r="E131" i="9"/>
  <c r="D131" i="9"/>
  <c r="F131" i="9"/>
  <c r="D131" i="11" l="1"/>
  <c r="E131" i="11"/>
  <c r="B131" i="11"/>
  <c r="C131" i="11"/>
  <c r="G131" i="11"/>
  <c r="K131" i="11" s="1"/>
  <c r="B130" i="10"/>
  <c r="F131" i="11"/>
  <c r="G131" i="9"/>
  <c r="H131" i="9" s="1"/>
  <c r="D132" i="9"/>
  <c r="C132" i="9"/>
  <c r="F132" i="9"/>
  <c r="E132" i="9"/>
  <c r="B132" i="9"/>
  <c r="F132" i="11" l="1"/>
  <c r="C132" i="11"/>
  <c r="G132" i="11"/>
  <c r="K132" i="11" s="1"/>
  <c r="B131" i="10"/>
  <c r="B132" i="11"/>
  <c r="D132" i="11"/>
  <c r="E132" i="11"/>
  <c r="G132" i="9"/>
  <c r="H132" i="9" s="1"/>
  <c r="C133" i="9"/>
  <c r="E133" i="9"/>
  <c r="F133" i="9"/>
  <c r="B133" i="9"/>
  <c r="D133" i="9"/>
  <c r="C133" i="11" l="1"/>
  <c r="D133" i="11"/>
  <c r="B133" i="11"/>
  <c r="G133" i="11"/>
  <c r="K133" i="11" s="1"/>
  <c r="B132" i="10"/>
  <c r="F133" i="11"/>
  <c r="E133" i="11"/>
  <c r="G133" i="9"/>
  <c r="H133" i="9" s="1"/>
  <c r="B134" i="9"/>
  <c r="E134" i="9"/>
  <c r="D134" i="9"/>
  <c r="F134" i="9"/>
  <c r="C134" i="9"/>
  <c r="E134" i="11" l="1"/>
  <c r="C134" i="11"/>
  <c r="G134" i="11"/>
  <c r="K134" i="11" s="1"/>
  <c r="B133" i="10"/>
  <c r="F134" i="11"/>
  <c r="D134" i="11"/>
  <c r="B134" i="11"/>
  <c r="G134" i="9"/>
  <c r="H134" i="9" s="1"/>
  <c r="E135" i="9"/>
  <c r="C135" i="9"/>
  <c r="B135" i="9"/>
  <c r="F135" i="9"/>
  <c r="D135" i="9"/>
  <c r="F135" i="11" l="1"/>
  <c r="D135" i="11"/>
  <c r="B135" i="11"/>
  <c r="C135" i="11"/>
  <c r="G135" i="11"/>
  <c r="K135" i="11" s="1"/>
  <c r="B134" i="10"/>
  <c r="E135" i="11"/>
  <c r="G135" i="9"/>
  <c r="H135" i="9" s="1"/>
  <c r="F136" i="9"/>
  <c r="C136" i="9"/>
  <c r="D136" i="9"/>
  <c r="B136" i="9"/>
  <c r="E136" i="9"/>
  <c r="G136" i="11" l="1"/>
  <c r="K136" i="11" s="1"/>
  <c r="B135" i="10"/>
  <c r="F136" i="11"/>
  <c r="E136" i="11"/>
  <c r="D136" i="11"/>
  <c r="C136" i="11"/>
  <c r="B136" i="11"/>
  <c r="G136" i="9"/>
  <c r="H136" i="9" s="1"/>
  <c r="C137" i="9"/>
  <c r="D137" i="9"/>
  <c r="B137" i="9"/>
  <c r="E137" i="9"/>
  <c r="F137" i="9"/>
  <c r="B137" i="11" l="1"/>
  <c r="F137" i="11"/>
  <c r="G137" i="11"/>
  <c r="K137" i="11" s="1"/>
  <c r="B136" i="10"/>
  <c r="E137" i="11"/>
  <c r="C137" i="11"/>
  <c r="D137" i="11"/>
  <c r="G137" i="9"/>
  <c r="H137" i="9" s="1"/>
  <c r="E138" i="9"/>
  <c r="D138" i="9"/>
  <c r="F138" i="9"/>
  <c r="B138" i="9"/>
  <c r="C138" i="9"/>
  <c r="D138" i="11" l="1"/>
  <c r="C138" i="11"/>
  <c r="E138" i="11"/>
  <c r="B138" i="11"/>
  <c r="G138" i="11"/>
  <c r="K138" i="11" s="1"/>
  <c r="B137" i="10"/>
  <c r="F138" i="11"/>
  <c r="G138" i="9"/>
  <c r="H138" i="9" s="1"/>
  <c r="D139" i="9"/>
  <c r="B139" i="9"/>
  <c r="C139" i="9"/>
  <c r="F139" i="9"/>
  <c r="E139" i="9"/>
  <c r="G139" i="11" l="1"/>
  <c r="K139" i="11" s="1"/>
  <c r="B138" i="10"/>
  <c r="D139" i="11"/>
  <c r="E139" i="11"/>
  <c r="F139" i="11"/>
  <c r="B139" i="11"/>
  <c r="C139" i="11"/>
  <c r="G139" i="9"/>
  <c r="H139" i="9" s="1"/>
  <c r="F140" i="9"/>
  <c r="E140" i="9"/>
  <c r="C140" i="9"/>
  <c r="D140" i="9"/>
  <c r="B140" i="9"/>
  <c r="D140" i="11" l="1"/>
  <c r="E140" i="11"/>
  <c r="B140" i="11"/>
  <c r="G140" i="11"/>
  <c r="K140" i="11" s="1"/>
  <c r="B139" i="10"/>
  <c r="C140" i="11"/>
  <c r="F140" i="11"/>
  <c r="G140" i="9"/>
  <c r="H140" i="9" s="1"/>
  <c r="F141" i="9"/>
  <c r="D141" i="9"/>
  <c r="E141" i="9"/>
  <c r="C141" i="9"/>
  <c r="B141" i="9"/>
  <c r="C141" i="11" l="1"/>
  <c r="B141" i="11"/>
  <c r="D141" i="11"/>
  <c r="G141" i="11"/>
  <c r="K141" i="11" s="1"/>
  <c r="B140" i="10"/>
  <c r="E141" i="11"/>
  <c r="F141" i="11"/>
  <c r="G141" i="9"/>
  <c r="H141" i="9" s="1"/>
  <c r="C142" i="9"/>
  <c r="D142" i="9"/>
  <c r="B142" i="9"/>
  <c r="E142" i="9"/>
  <c r="F142" i="9"/>
  <c r="C142" i="11" l="1"/>
  <c r="F142" i="11"/>
  <c r="G142" i="11"/>
  <c r="K142" i="11" s="1"/>
  <c r="B141" i="10"/>
  <c r="B142" i="11"/>
  <c r="E142" i="11"/>
  <c r="D142" i="11"/>
  <c r="G142" i="9"/>
  <c r="H142" i="9" s="1"/>
  <c r="D143" i="9"/>
  <c r="E143" i="9"/>
  <c r="F143" i="9"/>
  <c r="B143" i="9"/>
  <c r="C143" i="9"/>
  <c r="G143" i="11" l="1"/>
  <c r="K143" i="11" s="1"/>
  <c r="B142" i="10"/>
  <c r="C143" i="11"/>
  <c r="D143" i="11"/>
  <c r="B143" i="11"/>
  <c r="E143" i="11"/>
  <c r="F143" i="11"/>
  <c r="G143" i="9"/>
  <c r="H143" i="9" s="1"/>
  <c r="E144" i="9"/>
  <c r="B144" i="9"/>
  <c r="F144" i="9"/>
  <c r="C144" i="9"/>
  <c r="D144" i="9"/>
  <c r="C144" i="11" l="1"/>
  <c r="G144" i="11"/>
  <c r="K144" i="11" s="1"/>
  <c r="B143" i="10"/>
  <c r="E144" i="11"/>
  <c r="F144" i="11"/>
  <c r="D144" i="11"/>
  <c r="B144" i="11"/>
  <c r="G144" i="9"/>
  <c r="H144" i="9" s="1"/>
  <c r="C145" i="9"/>
  <c r="B145" i="9"/>
  <c r="D145" i="9"/>
  <c r="F145" i="9"/>
  <c r="E145" i="9"/>
  <c r="F145" i="11" l="1"/>
  <c r="E145" i="11"/>
  <c r="G145" i="11"/>
  <c r="K145" i="11" s="1"/>
  <c r="B144" i="10"/>
  <c r="C145" i="11"/>
  <c r="B145" i="11"/>
  <c r="D145" i="11"/>
  <c r="G145" i="9"/>
  <c r="H145" i="9" s="1"/>
  <c r="B146" i="9"/>
  <c r="F146" i="9"/>
  <c r="E146" i="9"/>
  <c r="D146" i="9"/>
  <c r="C146" i="9"/>
  <c r="B146" i="11" l="1"/>
  <c r="G146" i="11"/>
  <c r="K146" i="11" s="1"/>
  <c r="B145" i="10"/>
  <c r="C146" i="11"/>
  <c r="D146" i="11"/>
  <c r="E146" i="11"/>
  <c r="F146" i="11"/>
  <c r="G146" i="9"/>
  <c r="H146" i="9" s="1"/>
  <c r="F147" i="9"/>
  <c r="D147" i="9"/>
  <c r="C147" i="9"/>
  <c r="E147" i="9"/>
  <c r="B147" i="9"/>
  <c r="E147" i="11" l="1"/>
  <c r="C147" i="11"/>
  <c r="F147" i="11"/>
  <c r="B147" i="11"/>
  <c r="G147" i="11"/>
  <c r="K147" i="11" s="1"/>
  <c r="B146" i="10"/>
  <c r="D147" i="11"/>
  <c r="G147" i="9"/>
  <c r="H147" i="9" s="1"/>
  <c r="B148" i="9"/>
  <c r="C148" i="9"/>
  <c r="E148" i="9"/>
  <c r="D148" i="9"/>
  <c r="F148" i="9"/>
  <c r="C148" i="11" l="1"/>
  <c r="E148" i="11"/>
  <c r="G148" i="11"/>
  <c r="K148" i="11" s="1"/>
  <c r="B147" i="10"/>
  <c r="B148" i="11"/>
  <c r="D148" i="11"/>
  <c r="F148" i="11"/>
  <c r="G148" i="9"/>
  <c r="H148" i="9" s="1"/>
  <c r="C149" i="9"/>
  <c r="D149" i="9"/>
  <c r="F149" i="9"/>
  <c r="E149" i="9"/>
  <c r="B149" i="9"/>
  <c r="E149" i="11" l="1"/>
  <c r="D149" i="11"/>
  <c r="C149" i="11"/>
  <c r="B149" i="11"/>
  <c r="G149" i="11"/>
  <c r="K149" i="11" s="1"/>
  <c r="B148" i="10"/>
  <c r="F149" i="11"/>
  <c r="G149" i="9"/>
  <c r="H149" i="9" s="1"/>
  <c r="D150" i="9"/>
  <c r="B150" i="9"/>
  <c r="F150" i="9"/>
  <c r="E150" i="9"/>
  <c r="C150" i="9"/>
  <c r="C150" i="11" l="1"/>
  <c r="G150" i="11"/>
  <c r="K150" i="11" s="1"/>
  <c r="B149" i="10"/>
  <c r="E150" i="11"/>
  <c r="F150" i="11"/>
  <c r="B150" i="11"/>
  <c r="D150" i="11"/>
  <c r="G150" i="9"/>
  <c r="H150" i="9" s="1"/>
  <c r="E151" i="9"/>
  <c r="B151" i="9"/>
  <c r="C151" i="9"/>
  <c r="F151" i="9"/>
  <c r="D151" i="9"/>
  <c r="D151" i="11" l="1"/>
  <c r="C151" i="11"/>
  <c r="E151" i="11"/>
  <c r="G151" i="11"/>
  <c r="K151" i="11" s="1"/>
  <c r="B150" i="10"/>
  <c r="F151" i="11"/>
  <c r="B151" i="11"/>
  <c r="G151" i="9"/>
  <c r="H151" i="9" s="1"/>
  <c r="B152" i="9"/>
  <c r="F152" i="9"/>
  <c r="D152" i="9"/>
  <c r="C152" i="9"/>
  <c r="E152" i="9"/>
  <c r="B152" i="11" l="1"/>
  <c r="G152" i="11"/>
  <c r="K152" i="11" s="1"/>
  <c r="B151" i="10"/>
  <c r="E152" i="11"/>
  <c r="F152" i="11"/>
  <c r="D152" i="11"/>
  <c r="C152" i="11"/>
  <c r="G152" i="9"/>
  <c r="H152" i="9" s="1"/>
  <c r="C153" i="9"/>
  <c r="F153" i="9"/>
  <c r="E153" i="9"/>
  <c r="D153" i="9"/>
  <c r="B153" i="9"/>
  <c r="E153" i="11" l="1"/>
  <c r="F153" i="11"/>
  <c r="C153" i="11"/>
  <c r="B153" i="11"/>
  <c r="G153" i="11"/>
  <c r="K153" i="11" s="1"/>
  <c r="B152" i="10"/>
  <c r="D153" i="11"/>
  <c r="G153" i="9"/>
  <c r="H153" i="9" s="1"/>
  <c r="F154" i="9"/>
  <c r="D154" i="9"/>
  <c r="B154" i="9"/>
  <c r="E154" i="9"/>
  <c r="C154" i="9"/>
  <c r="G154" i="11" l="1"/>
  <c r="K154" i="11" s="1"/>
  <c r="B153" i="10"/>
  <c r="D154" i="11"/>
  <c r="F154" i="11"/>
  <c r="C154" i="11"/>
  <c r="B154" i="11"/>
  <c r="E154" i="11"/>
  <c r="G154" i="9"/>
  <c r="H154" i="9" s="1"/>
  <c r="D155" i="9"/>
  <c r="B155" i="9"/>
  <c r="F155" i="9"/>
  <c r="E155" i="9"/>
  <c r="C155" i="9"/>
  <c r="C155" i="11" l="1"/>
  <c r="B155" i="11"/>
  <c r="G155" i="11"/>
  <c r="K155" i="11" s="1"/>
  <c r="B154" i="10"/>
  <c r="D155" i="11"/>
  <c r="E155" i="11"/>
  <c r="F155" i="11"/>
  <c r="G155" i="9"/>
  <c r="H155" i="9" s="1"/>
  <c r="B156" i="9"/>
  <c r="E156" i="9"/>
  <c r="C156" i="9"/>
  <c r="F156" i="9"/>
  <c r="D156" i="9"/>
  <c r="D156" i="11" l="1"/>
  <c r="C156" i="11"/>
  <c r="B156" i="11"/>
  <c r="F156" i="11"/>
  <c r="G156" i="11"/>
  <c r="K156" i="11" s="1"/>
  <c r="B155" i="10"/>
  <c r="E156" i="11"/>
  <c r="G156" i="9"/>
  <c r="H156" i="9" s="1"/>
  <c r="E157" i="9"/>
  <c r="D157" i="9"/>
  <c r="C157" i="9"/>
  <c r="F157" i="9"/>
  <c r="B157" i="9"/>
  <c r="D157" i="11" l="1"/>
  <c r="F157" i="11"/>
  <c r="E157" i="11"/>
  <c r="G157" i="11"/>
  <c r="K157" i="11" s="1"/>
  <c r="B156" i="10"/>
  <c r="B157" i="11"/>
  <c r="C157" i="11"/>
  <c r="G157" i="9"/>
  <c r="H157" i="9" s="1"/>
  <c r="D158" i="9"/>
  <c r="F158" i="9"/>
  <c r="B158" i="9"/>
  <c r="C158" i="9"/>
  <c r="E158" i="9"/>
  <c r="B158" i="11" l="1"/>
  <c r="F158" i="11"/>
  <c r="C158" i="11"/>
  <c r="E158" i="11"/>
  <c r="G158" i="11"/>
  <c r="K158" i="11" s="1"/>
  <c r="B157" i="10"/>
  <c r="D158" i="11"/>
  <c r="G158" i="9"/>
  <c r="H158" i="9" s="1"/>
  <c r="C159" i="9"/>
  <c r="F159" i="9"/>
  <c r="E159" i="9"/>
  <c r="B159" i="9"/>
  <c r="D159" i="9"/>
  <c r="D159" i="11" l="1"/>
  <c r="C159" i="11"/>
  <c r="G159" i="11"/>
  <c r="K159" i="11" s="1"/>
  <c r="B158" i="10"/>
  <c r="E159" i="11"/>
  <c r="B159" i="11"/>
  <c r="F159" i="11"/>
  <c r="G159" i="9"/>
  <c r="H159" i="9" s="1"/>
  <c r="B160" i="9"/>
  <c r="F160" i="9"/>
  <c r="D160" i="9"/>
  <c r="E160" i="9"/>
  <c r="C160" i="9"/>
  <c r="E160" i="11" l="1"/>
  <c r="B160" i="11"/>
  <c r="C160" i="11"/>
  <c r="G160" i="11"/>
  <c r="K160" i="11" s="1"/>
  <c r="B159" i="10"/>
  <c r="D160" i="11"/>
  <c r="F160" i="11"/>
  <c r="G160" i="9"/>
  <c r="H160" i="9" s="1"/>
  <c r="F161" i="9"/>
  <c r="E161" i="9"/>
  <c r="C161" i="9"/>
  <c r="D161" i="9"/>
  <c r="B161" i="9"/>
  <c r="C161" i="11" l="1"/>
  <c r="D161" i="11"/>
  <c r="B161" i="11"/>
  <c r="G161" i="11"/>
  <c r="K161" i="11" s="1"/>
  <c r="B160" i="10"/>
  <c r="E161" i="11"/>
  <c r="F161" i="11"/>
  <c r="G161" i="9"/>
  <c r="H161" i="9" s="1"/>
  <c r="C162" i="9"/>
  <c r="D162" i="9"/>
  <c r="E162" i="9"/>
  <c r="B162" i="9"/>
  <c r="F162" i="9"/>
  <c r="E162" i="11" l="1"/>
  <c r="C162" i="11"/>
  <c r="B162" i="11"/>
  <c r="G162" i="11"/>
  <c r="K162" i="11" s="1"/>
  <c r="B161" i="10"/>
  <c r="F162" i="11"/>
  <c r="D162" i="11"/>
  <c r="G162" i="9"/>
  <c r="H162" i="9" s="1"/>
  <c r="D163" i="9"/>
  <c r="B163" i="9"/>
  <c r="F163" i="9"/>
  <c r="E163" i="9"/>
  <c r="C163" i="9"/>
  <c r="E163" i="11" l="1"/>
  <c r="B163" i="11"/>
  <c r="G163" i="11"/>
  <c r="K163" i="11" s="1"/>
  <c r="B162" i="10"/>
  <c r="D163" i="11"/>
  <c r="F163" i="11"/>
  <c r="C163" i="11"/>
  <c r="G163" i="9"/>
  <c r="H163" i="9" s="1"/>
  <c r="E164" i="9"/>
  <c r="B164" i="9"/>
  <c r="C164" i="9"/>
  <c r="F164" i="9"/>
  <c r="D164" i="9"/>
  <c r="F164" i="11" l="1"/>
  <c r="E164" i="11"/>
  <c r="G164" i="11"/>
  <c r="K164" i="11" s="1"/>
  <c r="B163" i="10"/>
  <c r="B164" i="11"/>
  <c r="C164" i="11"/>
  <c r="D164" i="11"/>
  <c r="G164" i="9"/>
  <c r="H164" i="9" s="1"/>
  <c r="F165" i="9"/>
  <c r="B165" i="9"/>
  <c r="D165" i="9"/>
  <c r="C165" i="9"/>
  <c r="E165" i="9"/>
  <c r="F165" i="11" l="1"/>
  <c r="E165" i="11"/>
  <c r="B165" i="11"/>
  <c r="G165" i="11"/>
  <c r="K165" i="11" s="1"/>
  <c r="B164" i="10"/>
  <c r="C165" i="11"/>
  <c r="D165" i="11"/>
  <c r="G165" i="9"/>
  <c r="H165" i="9" s="1"/>
  <c r="C166" i="9"/>
  <c r="B166" i="9"/>
  <c r="E166" i="9"/>
  <c r="D166" i="9"/>
  <c r="F166" i="9"/>
  <c r="E166" i="11" l="1"/>
  <c r="G166" i="11"/>
  <c r="K166" i="11" s="1"/>
  <c r="B165" i="10"/>
  <c r="C166" i="11"/>
  <c r="D166" i="11"/>
  <c r="F166" i="11"/>
  <c r="B166" i="11"/>
  <c r="G166" i="9"/>
  <c r="H166" i="9" s="1"/>
  <c r="D167" i="9"/>
  <c r="B167" i="9"/>
  <c r="F167" i="9"/>
  <c r="E167" i="9"/>
  <c r="C167" i="9"/>
  <c r="C167" i="11" l="1"/>
  <c r="B167" i="11"/>
  <c r="E167" i="11"/>
  <c r="G167" i="11"/>
  <c r="K167" i="11" s="1"/>
  <c r="B166" i="10"/>
  <c r="D167" i="11"/>
  <c r="F167" i="11"/>
  <c r="G167" i="9"/>
  <c r="H167" i="9" s="1"/>
  <c r="B168" i="9"/>
  <c r="E168" i="9"/>
  <c r="C168" i="9"/>
  <c r="F168" i="9"/>
  <c r="D168" i="9"/>
  <c r="E168" i="11" l="1"/>
  <c r="G168" i="11"/>
  <c r="K168" i="11" s="1"/>
  <c r="B167" i="10"/>
  <c r="C168" i="11"/>
  <c r="F168" i="11"/>
  <c r="B168" i="11"/>
  <c r="D168" i="11"/>
  <c r="G168" i="9"/>
  <c r="H168" i="9" s="1"/>
  <c r="E169" i="9"/>
  <c r="F169" i="9"/>
  <c r="D169" i="9"/>
  <c r="C169" i="9"/>
  <c r="B169" i="9"/>
  <c r="C169" i="11" l="1"/>
  <c r="B169" i="11"/>
  <c r="E169" i="11"/>
  <c r="G169" i="11"/>
  <c r="K169" i="11" s="1"/>
  <c r="B168" i="10"/>
  <c r="F169" i="11"/>
  <c r="D169" i="11"/>
  <c r="G169" i="9"/>
  <c r="H169" i="9" s="1"/>
  <c r="C170" i="9"/>
  <c r="F170" i="9"/>
  <c r="B170" i="9"/>
  <c r="D170" i="9"/>
  <c r="E170" i="9"/>
  <c r="G170" i="11" l="1"/>
  <c r="K170" i="11" s="1"/>
  <c r="B169" i="10"/>
  <c r="E170" i="11"/>
  <c r="C170" i="11"/>
  <c r="F170" i="11"/>
  <c r="B170" i="11"/>
  <c r="D170" i="11"/>
  <c r="G170" i="9"/>
  <c r="H170" i="9" s="1"/>
  <c r="F171" i="9"/>
  <c r="B171" i="9"/>
  <c r="D171" i="9"/>
  <c r="E171" i="9"/>
  <c r="C171" i="9"/>
  <c r="C171" i="11" l="1"/>
  <c r="G171" i="11"/>
  <c r="K171" i="11" s="1"/>
  <c r="B170" i="10"/>
  <c r="E171" i="11"/>
  <c r="F171" i="11"/>
  <c r="B171" i="11"/>
  <c r="D171" i="11"/>
  <c r="G171" i="9"/>
  <c r="H171" i="9" s="1"/>
  <c r="E172" i="9"/>
  <c r="B172" i="9"/>
  <c r="C172" i="9"/>
  <c r="D172" i="9"/>
  <c r="F172" i="9"/>
  <c r="D172" i="11" l="1"/>
  <c r="C172" i="11"/>
  <c r="B172" i="11"/>
  <c r="G172" i="11"/>
  <c r="K172" i="11" s="1"/>
  <c r="B171" i="10"/>
  <c r="E172" i="11"/>
  <c r="F172" i="11"/>
  <c r="G172" i="9"/>
  <c r="H172" i="9" s="1"/>
  <c r="B173" i="9"/>
  <c r="D173" i="9"/>
  <c r="F173" i="9"/>
  <c r="C173" i="9"/>
  <c r="E173" i="9"/>
  <c r="C173" i="11" l="1"/>
  <c r="E173" i="11"/>
  <c r="G173" i="11"/>
  <c r="K173" i="11" s="1"/>
  <c r="B172" i="10"/>
  <c r="D173" i="11"/>
  <c r="B173" i="11"/>
  <c r="F173" i="11"/>
  <c r="G173" i="9"/>
  <c r="H173" i="9" s="1"/>
  <c r="C174" i="9"/>
  <c r="D174" i="9"/>
  <c r="E174" i="9"/>
  <c r="F174" i="9"/>
  <c r="B174" i="9"/>
  <c r="E174" i="11" l="1"/>
  <c r="F174" i="11"/>
  <c r="B174" i="11"/>
  <c r="G174" i="11"/>
  <c r="K174" i="11" s="1"/>
  <c r="B173" i="10"/>
  <c r="C174" i="11"/>
  <c r="D174" i="11"/>
  <c r="G174" i="9"/>
  <c r="H174" i="9" s="1"/>
  <c r="F175" i="9"/>
  <c r="D175" i="9"/>
  <c r="B175" i="9"/>
  <c r="E175" i="9"/>
  <c r="C175" i="9"/>
  <c r="C175" i="11" l="1"/>
  <c r="B175" i="11"/>
  <c r="F175" i="11"/>
  <c r="G175" i="11"/>
  <c r="K175" i="11" s="1"/>
  <c r="B174" i="10"/>
  <c r="D175" i="11"/>
  <c r="E175" i="11"/>
  <c r="G175" i="9"/>
  <c r="H175" i="9" s="1"/>
  <c r="E176" i="9"/>
  <c r="D176" i="9"/>
  <c r="C176" i="9"/>
  <c r="B176" i="9"/>
  <c r="F176" i="9"/>
  <c r="D176" i="11" l="1"/>
  <c r="B176" i="11"/>
  <c r="F176" i="11"/>
  <c r="G176" i="11"/>
  <c r="K176" i="11" s="1"/>
  <c r="B175" i="10"/>
  <c r="E176" i="11"/>
  <c r="C176" i="11"/>
  <c r="G176" i="9"/>
  <c r="H176" i="9" s="1"/>
  <c r="B177" i="9"/>
  <c r="D177" i="9"/>
  <c r="F177" i="9"/>
  <c r="C177" i="9"/>
  <c r="E177" i="9"/>
  <c r="E177" i="11" l="1"/>
  <c r="B177" i="11"/>
  <c r="C177" i="11"/>
  <c r="G177" i="11"/>
  <c r="K177" i="11" s="1"/>
  <c r="B176" i="10"/>
  <c r="F177" i="11"/>
  <c r="D177" i="11"/>
  <c r="G177" i="9"/>
  <c r="H177" i="9" s="1"/>
  <c r="C178" i="9"/>
  <c r="D178" i="9"/>
  <c r="E178" i="9"/>
  <c r="F178" i="9"/>
  <c r="B178" i="9"/>
  <c r="D178" i="11" l="1"/>
  <c r="F178" i="11"/>
  <c r="G178" i="11"/>
  <c r="K178" i="11" s="1"/>
  <c r="B177" i="10"/>
  <c r="B178" i="11"/>
  <c r="C178" i="11"/>
  <c r="E178" i="11"/>
  <c r="G178" i="9"/>
  <c r="H178" i="9" s="1"/>
  <c r="F179" i="9"/>
  <c r="D179" i="9"/>
  <c r="B179" i="9"/>
  <c r="E179" i="9"/>
  <c r="C179" i="9"/>
  <c r="D179" i="11" l="1"/>
  <c r="F179" i="11"/>
  <c r="G179" i="11"/>
  <c r="K179" i="11" s="1"/>
  <c r="B178" i="10"/>
  <c r="B179" i="11"/>
  <c r="E179" i="11"/>
  <c r="C179" i="11"/>
  <c r="G179" i="9"/>
  <c r="H179" i="9" s="1"/>
  <c r="E180" i="9"/>
  <c r="D180" i="9"/>
  <c r="C180" i="9"/>
  <c r="B180" i="9"/>
  <c r="F180" i="9"/>
  <c r="F180" i="11" l="1"/>
  <c r="G180" i="11"/>
  <c r="K180" i="11" s="1"/>
  <c r="B179" i="10"/>
  <c r="D180" i="11"/>
  <c r="B180" i="11"/>
  <c r="E180" i="11"/>
  <c r="C180" i="11"/>
  <c r="G180" i="9"/>
  <c r="H180" i="9" s="1"/>
  <c r="D181" i="9"/>
  <c r="F181" i="9"/>
  <c r="C181" i="9"/>
  <c r="B181" i="9"/>
  <c r="E181" i="9"/>
  <c r="E181" i="11" l="1"/>
  <c r="G181" i="11"/>
  <c r="K181" i="11" s="1"/>
  <c r="B180" i="10"/>
  <c r="C181" i="11"/>
  <c r="D181" i="11"/>
  <c r="B181" i="11"/>
  <c r="F181" i="11"/>
  <c r="G181" i="9"/>
  <c r="H181" i="9" s="1"/>
  <c r="F182" i="9"/>
  <c r="B182" i="9"/>
  <c r="E182" i="9"/>
  <c r="C182" i="9"/>
  <c r="D182" i="9"/>
  <c r="B182" i="11" l="1"/>
  <c r="G182" i="11"/>
  <c r="K182" i="11" s="1"/>
  <c r="B181" i="10"/>
  <c r="D182" i="11"/>
  <c r="C182" i="11"/>
  <c r="F182" i="11"/>
  <c r="E182" i="11"/>
  <c r="G182" i="9"/>
  <c r="H182" i="9" s="1"/>
  <c r="B183" i="9"/>
  <c r="C183" i="9"/>
  <c r="D183" i="9"/>
  <c r="E183" i="9"/>
  <c r="F183" i="9"/>
  <c r="D183" i="11" l="1"/>
  <c r="F183" i="11"/>
  <c r="B183" i="11"/>
  <c r="G183" i="11"/>
  <c r="K183" i="11" s="1"/>
  <c r="B182" i="10"/>
  <c r="E183" i="11"/>
  <c r="C183" i="11"/>
  <c r="G183" i="9"/>
  <c r="H183" i="9" s="1"/>
  <c r="E184" i="9"/>
  <c r="C184" i="9"/>
  <c r="F184" i="9"/>
  <c r="D184" i="9"/>
  <c r="B184" i="9"/>
  <c r="D184" i="11" l="1"/>
  <c r="G184" i="11"/>
  <c r="K184" i="11" s="1"/>
  <c r="B183" i="10"/>
  <c r="B184" i="11"/>
  <c r="E184" i="11"/>
  <c r="F184" i="11"/>
  <c r="C184" i="11"/>
  <c r="G184" i="9"/>
  <c r="H184" i="9" s="1"/>
  <c r="C185" i="9"/>
  <c r="B185" i="9"/>
  <c r="F185" i="9"/>
  <c r="D185" i="9"/>
  <c r="E185" i="9"/>
  <c r="D185" i="11" l="1"/>
  <c r="B185" i="11"/>
  <c r="E185" i="11"/>
  <c r="C185" i="11"/>
  <c r="G185" i="11"/>
  <c r="K185" i="11" s="1"/>
  <c r="B184" i="10"/>
  <c r="F185" i="11"/>
  <c r="G185" i="9"/>
  <c r="H185" i="9" s="1"/>
  <c r="B186" i="9"/>
  <c r="D186" i="9"/>
  <c r="E186" i="9"/>
  <c r="F186" i="9"/>
  <c r="C186" i="9"/>
  <c r="D186" i="11" l="1"/>
  <c r="G186" i="11"/>
  <c r="K186" i="11" s="1"/>
  <c r="B185" i="10"/>
  <c r="C186" i="11"/>
  <c r="E186" i="11"/>
  <c r="F186" i="11"/>
  <c r="B186" i="11"/>
  <c r="G186" i="9"/>
  <c r="H186" i="9" s="1"/>
  <c r="C187" i="9"/>
  <c r="F187" i="9"/>
  <c r="E187" i="9"/>
  <c r="D187" i="9"/>
  <c r="B187" i="9"/>
  <c r="E187" i="11" l="1"/>
  <c r="F187" i="11"/>
  <c r="C187" i="11"/>
  <c r="G187" i="11"/>
  <c r="K187" i="11" s="1"/>
  <c r="B186" i="10"/>
  <c r="B187" i="11"/>
  <c r="D187" i="11"/>
  <c r="G187" i="9"/>
  <c r="H187" i="9" s="1"/>
  <c r="D188" i="9"/>
  <c r="F188" i="9"/>
  <c r="B188" i="9"/>
  <c r="E188" i="9"/>
  <c r="C188" i="9"/>
  <c r="C188" i="11" l="1"/>
  <c r="E188" i="11"/>
  <c r="G188" i="11"/>
  <c r="K188" i="11" s="1"/>
  <c r="B187" i="10"/>
  <c r="D188" i="11"/>
  <c r="B188" i="11"/>
  <c r="F188" i="11"/>
  <c r="G188" i="9"/>
  <c r="H188" i="9" s="1"/>
  <c r="C189" i="9"/>
  <c r="E189" i="9"/>
  <c r="F189" i="9"/>
  <c r="B189" i="9"/>
  <c r="D189" i="9"/>
  <c r="D189" i="11" l="1"/>
  <c r="F189" i="11"/>
  <c r="E189" i="11"/>
  <c r="B189" i="11"/>
  <c r="G189" i="11"/>
  <c r="K189" i="11" s="1"/>
  <c r="B188" i="10"/>
  <c r="C189" i="11"/>
  <c r="G189" i="9"/>
  <c r="H189" i="9" s="1"/>
  <c r="E190" i="9"/>
  <c r="B190" i="9"/>
  <c r="D190" i="9"/>
  <c r="F190" i="9"/>
  <c r="C190" i="9"/>
  <c r="E190" i="11" l="1"/>
  <c r="D190" i="11"/>
  <c r="C190" i="11"/>
  <c r="G190" i="11"/>
  <c r="K190" i="11" s="1"/>
  <c r="B189" i="10"/>
  <c r="F190" i="11"/>
  <c r="B190" i="11"/>
  <c r="G190" i="9"/>
  <c r="H190" i="9" s="1"/>
  <c r="B191" i="9"/>
  <c r="F191" i="9"/>
  <c r="C191" i="9"/>
  <c r="D191" i="9"/>
  <c r="E191" i="9"/>
  <c r="F191" i="11" l="1"/>
  <c r="G191" i="11"/>
  <c r="K191" i="11" s="1"/>
  <c r="B190" i="10"/>
  <c r="E191" i="11"/>
  <c r="C191" i="11"/>
  <c r="B191" i="11"/>
  <c r="D191" i="11"/>
  <c r="G191" i="9"/>
  <c r="H191" i="9" s="1"/>
  <c r="D192" i="9"/>
  <c r="F192" i="9"/>
  <c r="E192" i="9"/>
  <c r="C192" i="9"/>
  <c r="B192" i="9"/>
  <c r="B192" i="11" l="1"/>
  <c r="G192" i="11"/>
  <c r="K192" i="11" s="1"/>
  <c r="B191" i="10"/>
  <c r="E192" i="11"/>
  <c r="C192" i="11"/>
  <c r="F192" i="11"/>
  <c r="D192" i="11"/>
  <c r="G192" i="9"/>
  <c r="H192" i="9" s="1"/>
  <c r="C193" i="9"/>
  <c r="F193" i="9"/>
  <c r="B193" i="9"/>
  <c r="E193" i="9"/>
  <c r="D193" i="9"/>
  <c r="F193" i="11" l="1"/>
  <c r="C193" i="11"/>
  <c r="G193" i="11"/>
  <c r="K193" i="11" s="1"/>
  <c r="B192" i="10"/>
  <c r="E193" i="11"/>
  <c r="D193" i="11"/>
  <c r="B193" i="11"/>
  <c r="G193" i="9"/>
  <c r="H193" i="9" s="1"/>
  <c r="F194" i="9"/>
  <c r="E194" i="9"/>
  <c r="D194" i="9"/>
  <c r="B194" i="9"/>
  <c r="C194" i="9"/>
  <c r="E194" i="11" l="1"/>
  <c r="D194" i="11"/>
  <c r="B194" i="11"/>
  <c r="C194" i="11"/>
  <c r="G194" i="11"/>
  <c r="K194" i="11" s="1"/>
  <c r="B193" i="10"/>
  <c r="F194" i="11"/>
  <c r="G194" i="9"/>
  <c r="H194" i="9" s="1"/>
  <c r="E195" i="9"/>
  <c r="C195" i="9"/>
  <c r="B195" i="9"/>
  <c r="D195" i="9"/>
  <c r="F195" i="9"/>
  <c r="B195" i="11" l="1"/>
  <c r="F195" i="11"/>
  <c r="E195" i="11"/>
  <c r="G195" i="11"/>
  <c r="K195" i="11" s="1"/>
  <c r="B194" i="10"/>
  <c r="C195" i="11"/>
  <c r="D195" i="11"/>
  <c r="G195" i="9"/>
  <c r="H195" i="9" s="1"/>
  <c r="D196" i="9"/>
  <c r="F196" i="9"/>
  <c r="C196" i="9"/>
  <c r="B196" i="9"/>
  <c r="E196" i="9"/>
  <c r="F196" i="11" l="1"/>
  <c r="D196" i="11"/>
  <c r="B196" i="11"/>
  <c r="C196" i="11"/>
  <c r="G196" i="11"/>
  <c r="K196" i="11" s="1"/>
  <c r="B195" i="10"/>
  <c r="E196" i="11"/>
  <c r="G196" i="9"/>
  <c r="H196" i="9" s="1"/>
  <c r="B197" i="9"/>
  <c r="F197" i="9"/>
  <c r="E197" i="9"/>
  <c r="C197" i="9"/>
  <c r="D197" i="9"/>
  <c r="D197" i="11" l="1"/>
  <c r="B197" i="11"/>
  <c r="F197" i="11"/>
  <c r="E197" i="11"/>
  <c r="G197" i="11"/>
  <c r="K197" i="11" s="1"/>
  <c r="B196" i="10"/>
  <c r="C197" i="11"/>
  <c r="G197" i="9"/>
  <c r="H197" i="9" s="1"/>
  <c r="F198" i="9"/>
  <c r="D198" i="9"/>
  <c r="C198" i="9"/>
  <c r="E198" i="9"/>
  <c r="B198" i="9"/>
  <c r="E198" i="11" l="1"/>
  <c r="C198" i="11"/>
  <c r="D198" i="11"/>
  <c r="B198" i="11"/>
  <c r="G198" i="11"/>
  <c r="K198" i="11" s="1"/>
  <c r="B197" i="10"/>
  <c r="F198" i="11"/>
  <c r="G198" i="9"/>
  <c r="H198" i="9" s="1"/>
  <c r="E199" i="9"/>
  <c r="D199" i="9"/>
  <c r="B199" i="9"/>
  <c r="C199" i="9"/>
  <c r="F199" i="9"/>
  <c r="G199" i="11" l="1"/>
  <c r="K199" i="11" s="1"/>
  <c r="B198" i="10"/>
  <c r="B199" i="11"/>
  <c r="D199" i="11"/>
  <c r="C199" i="11"/>
  <c r="E199" i="11"/>
  <c r="F199" i="11"/>
  <c r="G199" i="9"/>
  <c r="H199" i="9" s="1"/>
  <c r="C200" i="9"/>
  <c r="D200" i="9"/>
  <c r="F200" i="9"/>
  <c r="B200" i="9"/>
  <c r="E200" i="9"/>
  <c r="G200" i="11" l="1"/>
  <c r="K200" i="11" s="1"/>
  <c r="B199" i="10"/>
  <c r="D200" i="11"/>
  <c r="B200" i="11"/>
  <c r="F200" i="11"/>
  <c r="E200" i="11"/>
  <c r="C200" i="11"/>
  <c r="G200" i="9"/>
  <c r="H200" i="9" s="1"/>
  <c r="D201" i="9"/>
  <c r="B201" i="9"/>
  <c r="E201" i="9"/>
  <c r="F201" i="9"/>
  <c r="C201" i="9"/>
  <c r="C201" i="11" l="1"/>
  <c r="E201" i="11"/>
  <c r="F201" i="11"/>
  <c r="G201" i="11"/>
  <c r="K201" i="11" s="1"/>
  <c r="B200" i="10"/>
  <c r="D201" i="11"/>
  <c r="B201" i="11"/>
  <c r="G201" i="9"/>
  <c r="H201" i="9" s="1"/>
  <c r="F202" i="9"/>
  <c r="C202" i="9"/>
  <c r="B202" i="9"/>
  <c r="E202" i="9"/>
  <c r="D202" i="9"/>
  <c r="F202" i="11" l="1"/>
  <c r="B202" i="11"/>
  <c r="D202" i="11"/>
  <c r="G202" i="11"/>
  <c r="K202" i="11" s="1"/>
  <c r="B201" i="10"/>
  <c r="E202" i="11"/>
  <c r="C202" i="11"/>
  <c r="G202" i="9"/>
  <c r="H202" i="9" s="1"/>
  <c r="C203" i="9"/>
  <c r="E203" i="9"/>
  <c r="D203" i="9"/>
  <c r="B203" i="9"/>
  <c r="F203" i="9"/>
  <c r="F203" i="11" l="1"/>
  <c r="E203" i="11"/>
  <c r="D203" i="11"/>
  <c r="C203" i="11"/>
  <c r="G203" i="11"/>
  <c r="K203" i="11" s="1"/>
  <c r="B202" i="10"/>
  <c r="B203" i="11"/>
  <c r="G203" i="9"/>
  <c r="H203" i="9" s="1"/>
  <c r="B204" i="9"/>
  <c r="D204" i="9"/>
  <c r="E204" i="9"/>
  <c r="F204" i="9"/>
  <c r="C204" i="9"/>
  <c r="G204" i="11" l="1"/>
  <c r="K204" i="11" s="1"/>
  <c r="B203" i="10"/>
  <c r="B204" i="11"/>
  <c r="C204" i="11"/>
  <c r="F204" i="11"/>
  <c r="E204" i="11"/>
  <c r="D204" i="11"/>
  <c r="G204" i="9"/>
  <c r="H204" i="9" s="1"/>
  <c r="D205" i="9"/>
  <c r="F205" i="9"/>
  <c r="C205" i="9"/>
  <c r="E205" i="9"/>
  <c r="B205" i="9"/>
  <c r="D205" i="11" l="1"/>
  <c r="C205" i="11"/>
  <c r="G205" i="11"/>
  <c r="K205" i="11" s="1"/>
  <c r="B204" i="10"/>
  <c r="F205" i="11"/>
  <c r="E205" i="11"/>
  <c r="B205" i="11"/>
  <c r="G205" i="9"/>
  <c r="H205" i="9" s="1"/>
  <c r="B206" i="9"/>
  <c r="E206" i="9"/>
  <c r="F206" i="9"/>
  <c r="C206" i="9"/>
  <c r="D206" i="9"/>
  <c r="G206" i="11" l="1"/>
  <c r="K206" i="11" s="1"/>
  <c r="B205" i="10"/>
  <c r="F206" i="11"/>
  <c r="B206" i="11"/>
  <c r="E206" i="11"/>
  <c r="C206" i="11"/>
  <c r="D206" i="11"/>
  <c r="G206" i="9"/>
  <c r="H206" i="9" s="1"/>
  <c r="C207" i="9"/>
  <c r="E207" i="9"/>
  <c r="D207" i="9"/>
  <c r="F207" i="9"/>
  <c r="B207" i="9"/>
  <c r="F207" i="11" l="1"/>
  <c r="E207" i="11"/>
  <c r="G207" i="11"/>
  <c r="K207" i="11" s="1"/>
  <c r="B206" i="10"/>
  <c r="C207" i="11"/>
  <c r="B207" i="11"/>
  <c r="D207" i="11"/>
  <c r="G207" i="9"/>
  <c r="H207" i="9" s="1"/>
  <c r="F208" i="9"/>
  <c r="B208" i="9"/>
  <c r="E208" i="9"/>
  <c r="D208" i="9"/>
  <c r="C208" i="9"/>
  <c r="E208" i="11" l="1"/>
  <c r="F208" i="11"/>
  <c r="B208" i="11"/>
  <c r="G208" i="11"/>
  <c r="K208" i="11" s="1"/>
  <c r="B207" i="10"/>
  <c r="C208" i="11"/>
  <c r="D208" i="11"/>
  <c r="G208" i="9"/>
  <c r="H208" i="9" s="1"/>
  <c r="D209" i="9"/>
  <c r="B209" i="9"/>
  <c r="C209" i="9"/>
  <c r="E209" i="9"/>
  <c r="F209" i="9"/>
  <c r="B209" i="11" l="1"/>
  <c r="G209" i="11"/>
  <c r="K209" i="11" s="1"/>
  <c r="B208" i="10"/>
  <c r="F209" i="11"/>
  <c r="D209" i="11"/>
  <c r="C209" i="11"/>
  <c r="E209" i="11"/>
  <c r="G209" i="9"/>
  <c r="H209" i="9" s="1"/>
  <c r="F210" i="9"/>
  <c r="E210" i="9"/>
  <c r="B210" i="9"/>
  <c r="C210" i="9"/>
  <c r="D210" i="9"/>
  <c r="C210" i="11" l="1"/>
  <c r="E210" i="11"/>
  <c r="D210" i="11"/>
  <c r="F210" i="11"/>
  <c r="G210" i="11"/>
  <c r="K210" i="11" s="1"/>
  <c r="B209" i="10"/>
  <c r="B210" i="11"/>
  <c r="G210" i="9"/>
  <c r="H210" i="9" s="1"/>
  <c r="C211" i="9"/>
  <c r="D211" i="9"/>
  <c r="E211" i="9"/>
  <c r="B211" i="9"/>
  <c r="F211" i="9"/>
  <c r="B211" i="11" l="1"/>
  <c r="C211" i="11"/>
  <c r="F211" i="11"/>
  <c r="G211" i="11"/>
  <c r="K211" i="11" s="1"/>
  <c r="B210" i="10"/>
  <c r="D211" i="11"/>
  <c r="E211" i="11"/>
  <c r="G211" i="9"/>
  <c r="H211" i="9" s="1"/>
  <c r="B212" i="9"/>
  <c r="D212" i="9"/>
  <c r="F212" i="9"/>
  <c r="E212" i="9"/>
  <c r="C212" i="9"/>
  <c r="F212" i="11" l="1"/>
  <c r="D212" i="11"/>
  <c r="G212" i="11"/>
  <c r="K212" i="11" s="1"/>
  <c r="B211" i="10"/>
  <c r="E212" i="11"/>
  <c r="B212" i="11"/>
  <c r="C212" i="11"/>
  <c r="G212" i="9"/>
  <c r="H212" i="9" s="1"/>
  <c r="E213" i="9"/>
  <c r="D213" i="9"/>
  <c r="C213" i="9"/>
  <c r="F213" i="9"/>
  <c r="B213" i="9"/>
  <c r="B213" i="11" l="1"/>
  <c r="D213" i="11"/>
  <c r="G213" i="11"/>
  <c r="K213" i="11" s="1"/>
  <c r="B212" i="10"/>
  <c r="E213" i="11"/>
  <c r="F213" i="11"/>
  <c r="C213" i="11"/>
  <c r="G213" i="9"/>
  <c r="H213" i="9" s="1"/>
  <c r="F214" i="9"/>
  <c r="B214" i="9"/>
  <c r="D214" i="9"/>
  <c r="C214" i="9"/>
  <c r="E214" i="9"/>
  <c r="F214" i="11" l="1"/>
  <c r="E214" i="11"/>
  <c r="D214" i="11"/>
  <c r="G214" i="11"/>
  <c r="K214" i="11" s="1"/>
  <c r="B213" i="10"/>
  <c r="B214" i="11"/>
  <c r="C214" i="11"/>
  <c r="G214" i="9"/>
  <c r="H214" i="9" s="1"/>
  <c r="C215" i="9"/>
  <c r="B215" i="9"/>
  <c r="E215" i="9"/>
  <c r="D215" i="9"/>
  <c r="F215" i="9"/>
  <c r="C215" i="11" l="1"/>
  <c r="B215" i="11"/>
  <c r="E215" i="11"/>
  <c r="G215" i="11"/>
  <c r="K215" i="11" s="1"/>
  <c r="B214" i="10"/>
  <c r="D215" i="11"/>
  <c r="F215" i="11"/>
  <c r="G215" i="9"/>
  <c r="H215" i="9" s="1"/>
  <c r="B216" i="9"/>
  <c r="D216" i="9"/>
  <c r="F216" i="9"/>
  <c r="E216" i="9"/>
  <c r="C216" i="9"/>
  <c r="D216" i="11" l="1"/>
  <c r="C216" i="11"/>
  <c r="B216" i="11"/>
  <c r="F216" i="11"/>
  <c r="G216" i="11"/>
  <c r="K216" i="11" s="1"/>
  <c r="B215" i="10"/>
  <c r="E216" i="11"/>
  <c r="G216" i="9"/>
  <c r="H216" i="9" s="1"/>
  <c r="E217" i="9"/>
  <c r="D217" i="9"/>
  <c r="C217" i="9"/>
  <c r="F217" i="9"/>
  <c r="B217" i="9"/>
  <c r="C217" i="11" l="1"/>
  <c r="G217" i="11"/>
  <c r="K217" i="11" s="1"/>
  <c r="B216" i="10"/>
  <c r="F217" i="11"/>
  <c r="D217" i="11"/>
  <c r="B217" i="11"/>
  <c r="E217" i="11"/>
  <c r="G217" i="9"/>
  <c r="H217" i="9" s="1"/>
  <c r="F218" i="9"/>
  <c r="D218" i="9"/>
  <c r="B218" i="9"/>
  <c r="C218" i="9"/>
  <c r="E218" i="9"/>
  <c r="C218" i="11" l="1"/>
  <c r="B218" i="11"/>
  <c r="G218" i="11"/>
  <c r="K218" i="11" s="1"/>
  <c r="B217" i="10"/>
  <c r="D218" i="11"/>
  <c r="E218" i="11"/>
  <c r="F218" i="11"/>
  <c r="G218" i="9"/>
  <c r="H218" i="9" s="1"/>
  <c r="C219" i="9"/>
  <c r="D219" i="9"/>
  <c r="E219" i="9"/>
  <c r="B219" i="9"/>
  <c r="F219" i="9"/>
  <c r="D219" i="11" l="1"/>
  <c r="B219" i="11"/>
  <c r="E219" i="11"/>
  <c r="G219" i="11"/>
  <c r="K219" i="11" s="1"/>
  <c r="B218" i="10"/>
  <c r="C219" i="11"/>
  <c r="F219" i="11"/>
  <c r="G219" i="9"/>
  <c r="H219" i="9" s="1"/>
  <c r="B220" i="9"/>
  <c r="D220" i="9"/>
  <c r="F220" i="9"/>
  <c r="E220" i="9"/>
  <c r="C220" i="9"/>
  <c r="E220" i="11" l="1"/>
  <c r="B220" i="11"/>
  <c r="G220" i="11"/>
  <c r="K220" i="11" s="1"/>
  <c r="B219" i="10"/>
  <c r="F220" i="11"/>
  <c r="D220" i="11"/>
  <c r="C220" i="11"/>
  <c r="G220" i="9"/>
  <c r="H220" i="9" s="1"/>
  <c r="D221" i="9"/>
  <c r="E221" i="9"/>
  <c r="C221" i="9"/>
  <c r="F221" i="9"/>
  <c r="B221" i="9"/>
  <c r="E221" i="11" l="1"/>
  <c r="B221" i="11"/>
  <c r="C221" i="11"/>
  <c r="D221" i="11"/>
  <c r="G221" i="11"/>
  <c r="K221" i="11" s="1"/>
  <c r="B220" i="10"/>
  <c r="F221" i="11"/>
  <c r="G221" i="9"/>
  <c r="H221" i="9" s="1"/>
  <c r="E222" i="9"/>
  <c r="F222" i="9"/>
  <c r="B222" i="9"/>
  <c r="C222" i="9"/>
  <c r="D222" i="9"/>
  <c r="B222" i="11" l="1"/>
  <c r="G222" i="11"/>
  <c r="K222" i="11" s="1"/>
  <c r="B221" i="10"/>
  <c r="F222" i="11"/>
  <c r="E222" i="11"/>
  <c r="C222" i="11"/>
  <c r="D222" i="11"/>
  <c r="G222" i="9"/>
  <c r="H222" i="9" s="1"/>
  <c r="C223" i="9"/>
  <c r="F223" i="9"/>
  <c r="D223" i="9"/>
  <c r="B223" i="9"/>
  <c r="E223" i="9"/>
  <c r="D223" i="11" l="1"/>
  <c r="B223" i="11"/>
  <c r="E223" i="11"/>
  <c r="G223" i="11"/>
  <c r="K223" i="11" s="1"/>
  <c r="B222" i="10"/>
  <c r="C223" i="11"/>
  <c r="F223" i="11"/>
  <c r="G223" i="9"/>
  <c r="H223" i="9" s="1"/>
  <c r="F224" i="9"/>
  <c r="E224" i="9"/>
  <c r="B224" i="9"/>
  <c r="D224" i="9"/>
  <c r="C224" i="9"/>
  <c r="B224" i="11" l="1"/>
  <c r="G224" i="11"/>
  <c r="K224" i="11" s="1"/>
  <c r="B223" i="10"/>
  <c r="E224" i="11"/>
  <c r="C224" i="11"/>
  <c r="F224" i="11"/>
  <c r="D224" i="11"/>
  <c r="G224" i="9"/>
  <c r="H224" i="9" s="1"/>
  <c r="E225" i="9"/>
  <c r="C225" i="9"/>
  <c r="D225" i="9"/>
  <c r="B225" i="9"/>
  <c r="F225" i="9"/>
  <c r="B225" i="11" l="1"/>
  <c r="C225" i="11"/>
  <c r="D225" i="11"/>
  <c r="G225" i="11"/>
  <c r="K225" i="11" s="1"/>
  <c r="B224" i="10"/>
  <c r="E225" i="11"/>
  <c r="F225" i="11"/>
  <c r="G225" i="9"/>
  <c r="H225" i="9" s="1"/>
  <c r="B226" i="9"/>
  <c r="C226" i="9"/>
  <c r="F226" i="9"/>
  <c r="D226" i="9"/>
  <c r="E226" i="9"/>
  <c r="C226" i="11" l="1"/>
  <c r="E226" i="11"/>
  <c r="D226" i="11"/>
  <c r="G226" i="11"/>
  <c r="K226" i="11" s="1"/>
  <c r="B225" i="10"/>
  <c r="F226" i="11"/>
  <c r="B226" i="11"/>
  <c r="G226" i="9"/>
  <c r="H226" i="9" s="1"/>
  <c r="D227" i="9"/>
  <c r="C227" i="9"/>
  <c r="E227" i="9"/>
  <c r="F227" i="9"/>
  <c r="B227" i="9"/>
  <c r="G227" i="11" l="1"/>
  <c r="K227" i="11" s="1"/>
  <c r="B226" i="10"/>
  <c r="F227" i="11"/>
  <c r="B227" i="11"/>
  <c r="D227" i="11"/>
  <c r="C227" i="11"/>
  <c r="E227" i="11"/>
  <c r="G227" i="9"/>
  <c r="H227" i="9" s="1"/>
  <c r="F228" i="9"/>
  <c r="C228" i="9"/>
  <c r="B228" i="9"/>
  <c r="E228" i="9"/>
  <c r="D228" i="9"/>
  <c r="D228" i="11" l="1"/>
  <c r="G228" i="11"/>
  <c r="K228" i="11" s="1"/>
  <c r="B227" i="10"/>
  <c r="B228" i="11"/>
  <c r="F228" i="11"/>
  <c r="C228" i="11"/>
  <c r="E228" i="11"/>
  <c r="G228" i="9"/>
  <c r="H228" i="9" s="1"/>
  <c r="E229" i="9"/>
  <c r="C229" i="9"/>
  <c r="D229" i="9"/>
  <c r="B229" i="9"/>
  <c r="F229" i="9"/>
  <c r="B229" i="11" l="1"/>
  <c r="F229" i="11"/>
  <c r="C229" i="11"/>
  <c r="G229" i="11"/>
  <c r="K229" i="11" s="1"/>
  <c r="B228" i="10"/>
  <c r="E229" i="11"/>
  <c r="D229" i="11"/>
  <c r="G229" i="9"/>
  <c r="H229" i="9" s="1"/>
  <c r="B230" i="9"/>
  <c r="F230" i="9"/>
  <c r="C230" i="9"/>
  <c r="D230" i="9"/>
  <c r="E230" i="9"/>
  <c r="E230" i="11" l="1"/>
  <c r="D230" i="11"/>
  <c r="F230" i="11"/>
  <c r="G230" i="11"/>
  <c r="K230" i="11" s="1"/>
  <c r="B229" i="10"/>
  <c r="B230" i="11"/>
  <c r="C230" i="11"/>
  <c r="G230" i="9"/>
  <c r="H230" i="9" s="1"/>
  <c r="F231" i="9"/>
  <c r="D231" i="9"/>
  <c r="E231" i="9"/>
  <c r="C231" i="9"/>
  <c r="B231" i="9"/>
  <c r="C231" i="11" l="1"/>
  <c r="E231" i="11"/>
  <c r="D231" i="11"/>
  <c r="G231" i="11"/>
  <c r="K231" i="11" s="1"/>
  <c r="B230" i="10"/>
  <c r="F231" i="11"/>
  <c r="B231" i="11"/>
  <c r="G231" i="9"/>
  <c r="H231" i="9" s="1"/>
  <c r="D232" i="9"/>
  <c r="C232" i="9"/>
  <c r="B232" i="9"/>
  <c r="E232" i="9"/>
  <c r="F232" i="9"/>
  <c r="C232" i="11" l="1"/>
  <c r="B232" i="11"/>
  <c r="F232" i="11"/>
  <c r="G232" i="11"/>
  <c r="K232" i="11" s="1"/>
  <c r="B231" i="10"/>
  <c r="E232" i="11"/>
  <c r="D232" i="11"/>
  <c r="G232" i="9"/>
  <c r="H232" i="9" s="1"/>
  <c r="C233" i="9"/>
  <c r="E233" i="9"/>
  <c r="F233" i="9"/>
  <c r="B233" i="9"/>
  <c r="D233" i="9"/>
  <c r="E233" i="11" l="1"/>
  <c r="C233" i="11"/>
  <c r="G233" i="11"/>
  <c r="K233" i="11" s="1"/>
  <c r="B232" i="10"/>
  <c r="F233" i="11"/>
  <c r="B233" i="11"/>
  <c r="D233" i="11"/>
  <c r="G233" i="9"/>
  <c r="H233" i="9" s="1"/>
  <c r="B234" i="9"/>
  <c r="E234" i="9"/>
  <c r="F234" i="9"/>
  <c r="D234" i="9"/>
  <c r="C234" i="9"/>
  <c r="F234" i="11" l="1"/>
  <c r="D234" i="11"/>
  <c r="B234" i="11"/>
  <c r="G234" i="11"/>
  <c r="K234" i="11" s="1"/>
  <c r="B233" i="10"/>
  <c r="C234" i="11"/>
  <c r="E234" i="11"/>
  <c r="G234" i="9"/>
  <c r="H234" i="9" s="1"/>
  <c r="D235" i="9"/>
  <c r="E235" i="9"/>
  <c r="C235" i="9"/>
  <c r="F235" i="9"/>
  <c r="B235" i="9"/>
  <c r="B235" i="11" l="1"/>
  <c r="C235" i="11"/>
  <c r="E235" i="11"/>
  <c r="F235" i="11"/>
  <c r="G235" i="11"/>
  <c r="K235" i="11" s="1"/>
  <c r="B234" i="10"/>
  <c r="D235" i="11"/>
  <c r="G235" i="9"/>
  <c r="H235" i="9" s="1"/>
  <c r="F236" i="9"/>
  <c r="E236" i="9"/>
  <c r="B236" i="9"/>
  <c r="C236" i="9"/>
  <c r="D236" i="9"/>
  <c r="C236" i="11" l="1"/>
  <c r="D236" i="11"/>
  <c r="G236" i="11"/>
  <c r="K236" i="11" s="1"/>
  <c r="B235" i="10"/>
  <c r="E236" i="11"/>
  <c r="F236" i="11"/>
  <c r="B236" i="11"/>
  <c r="G236" i="9"/>
  <c r="H236" i="9" s="1"/>
  <c r="E237" i="9"/>
  <c r="C237" i="9"/>
  <c r="D237" i="9"/>
  <c r="B237" i="9"/>
  <c r="F237" i="9"/>
  <c r="C237" i="11" l="1"/>
  <c r="G237" i="11"/>
  <c r="K237" i="11" s="1"/>
  <c r="B236" i="10"/>
  <c r="B237" i="11"/>
  <c r="E237" i="11"/>
  <c r="F237" i="11"/>
  <c r="D237" i="11"/>
  <c r="G237" i="9"/>
  <c r="H237" i="9" s="1"/>
  <c r="B238" i="9"/>
  <c r="C238" i="9"/>
  <c r="F238" i="9"/>
  <c r="D238" i="9"/>
  <c r="E238" i="9"/>
  <c r="F238" i="11" l="1"/>
  <c r="C238" i="11"/>
  <c r="G238" i="11"/>
  <c r="K238" i="11" s="1"/>
  <c r="B237" i="10"/>
  <c r="B238" i="11"/>
  <c r="D238" i="11"/>
  <c r="E238" i="11"/>
  <c r="G238" i="9"/>
  <c r="H238" i="9" s="1"/>
  <c r="C239" i="9"/>
  <c r="D239" i="9"/>
  <c r="E239" i="9"/>
  <c r="F239" i="9"/>
  <c r="B239" i="9"/>
  <c r="G239" i="11" l="1"/>
  <c r="K239" i="11" s="1"/>
  <c r="B238" i="10"/>
  <c r="B239" i="11"/>
  <c r="D239" i="11"/>
  <c r="F239" i="11"/>
  <c r="C239" i="11"/>
  <c r="E239" i="11"/>
  <c r="G239" i="9"/>
  <c r="H239" i="9" s="1"/>
  <c r="D240" i="9"/>
  <c r="F240" i="9"/>
  <c r="B240" i="9"/>
  <c r="E240" i="9"/>
  <c r="C240" i="9"/>
  <c r="E240" i="11" l="1"/>
  <c r="B240" i="11"/>
  <c r="D240" i="11"/>
  <c r="F240" i="11"/>
  <c r="G240" i="11"/>
  <c r="K240" i="11" s="1"/>
  <c r="B239" i="10"/>
  <c r="C240" i="11"/>
  <c r="G240" i="9"/>
  <c r="H240" i="9" s="1"/>
  <c r="F241" i="9"/>
  <c r="E241" i="9"/>
  <c r="C241" i="9"/>
  <c r="B241" i="9"/>
  <c r="D241" i="9"/>
  <c r="C241" i="11" l="1"/>
  <c r="B241" i="11"/>
  <c r="G241" i="11"/>
  <c r="K241" i="11" s="1"/>
  <c r="B240" i="10"/>
  <c r="D241" i="11"/>
  <c r="F241" i="11"/>
  <c r="E241" i="11"/>
  <c r="G241" i="9"/>
  <c r="H241" i="9" s="1"/>
  <c r="E242" i="9"/>
  <c r="B242" i="9"/>
  <c r="D242" i="9"/>
  <c r="C242" i="9"/>
  <c r="F242" i="9"/>
  <c r="E242" i="11" l="1"/>
  <c r="D242" i="11"/>
  <c r="B242" i="11"/>
  <c r="G242" i="11"/>
  <c r="K242" i="11" s="1"/>
  <c r="B241" i="10"/>
  <c r="F242" i="11"/>
  <c r="C242" i="11"/>
  <c r="G242" i="9"/>
  <c r="H242" i="9" s="1"/>
  <c r="B243" i="9"/>
  <c r="C243" i="9"/>
  <c r="F243" i="9"/>
  <c r="D243" i="9"/>
  <c r="E243" i="9"/>
  <c r="C243" i="11" l="1"/>
  <c r="D243" i="11"/>
  <c r="E243" i="11"/>
  <c r="G243" i="11"/>
  <c r="K243" i="11" s="1"/>
  <c r="B242" i="10"/>
  <c r="B243" i="11"/>
  <c r="F243" i="11"/>
  <c r="G243" i="9"/>
  <c r="H243" i="9" s="1"/>
  <c r="D244" i="9"/>
  <c r="C244" i="9"/>
  <c r="E244" i="9"/>
  <c r="F244" i="9"/>
  <c r="B244" i="9"/>
  <c r="C244" i="11" l="1"/>
  <c r="B244" i="11"/>
  <c r="F244" i="11"/>
  <c r="G244" i="11"/>
  <c r="K244" i="11" s="1"/>
  <c r="B243" i="10"/>
  <c r="D244" i="11"/>
  <c r="E244" i="11"/>
  <c r="G244" i="9"/>
  <c r="H244" i="9" s="1"/>
  <c r="F245" i="9"/>
  <c r="C245" i="9"/>
  <c r="B245" i="9"/>
  <c r="E245" i="9"/>
  <c r="D245" i="9"/>
  <c r="F245" i="11" l="1"/>
  <c r="D245" i="11"/>
  <c r="B245" i="11"/>
  <c r="G245" i="11"/>
  <c r="K245" i="11" s="1"/>
  <c r="B244" i="10"/>
  <c r="E245" i="11"/>
  <c r="C245" i="11"/>
  <c r="G245" i="9"/>
  <c r="H245" i="9" s="1"/>
  <c r="C246" i="9"/>
  <c r="E246" i="9"/>
  <c r="D246" i="9"/>
  <c r="B246" i="9"/>
  <c r="F246" i="9"/>
  <c r="F246" i="11" l="1"/>
  <c r="B246" i="11"/>
  <c r="G246" i="11"/>
  <c r="K246" i="11" s="1"/>
  <c r="B245" i="10"/>
  <c r="D246" i="11"/>
  <c r="C246" i="11"/>
  <c r="E246" i="11"/>
  <c r="G246" i="9"/>
  <c r="H246" i="9" s="1"/>
  <c r="B247" i="9"/>
  <c r="E247" i="9"/>
  <c r="F247" i="9"/>
  <c r="D247" i="9"/>
  <c r="C247" i="9"/>
  <c r="D247" i="11" l="1"/>
  <c r="E247" i="11"/>
  <c r="B247" i="11"/>
  <c r="C247" i="11"/>
  <c r="G247" i="11"/>
  <c r="K247" i="11" s="1"/>
  <c r="B246" i="10"/>
  <c r="F247" i="11"/>
  <c r="G247" i="9"/>
  <c r="H247" i="9" s="1"/>
  <c r="D248" i="9"/>
  <c r="E248" i="9"/>
  <c r="C248" i="9"/>
  <c r="F248" i="9"/>
  <c r="B248" i="9"/>
  <c r="C248" i="11" l="1"/>
  <c r="E248" i="11"/>
  <c r="G248" i="11"/>
  <c r="K248" i="11" s="1"/>
  <c r="B247" i="10"/>
  <c r="D248" i="11"/>
  <c r="B248" i="11"/>
  <c r="F248" i="11"/>
  <c r="G248" i="9"/>
  <c r="H248" i="9" s="1"/>
  <c r="F249" i="9"/>
  <c r="E249" i="9"/>
  <c r="B249" i="9"/>
  <c r="C249" i="9"/>
  <c r="D249" i="9"/>
  <c r="F249" i="11" l="1"/>
  <c r="B249" i="11"/>
  <c r="E249" i="11"/>
  <c r="G249" i="11"/>
  <c r="K249" i="11" s="1"/>
  <c r="B248" i="10"/>
  <c r="C249" i="11"/>
  <c r="D249" i="11"/>
  <c r="G249" i="9"/>
  <c r="H249" i="9" s="1"/>
  <c r="C250" i="9"/>
  <c r="E250" i="9"/>
  <c r="D250" i="9"/>
  <c r="B250" i="9"/>
  <c r="F250" i="9"/>
  <c r="D250" i="11" l="1"/>
  <c r="E250" i="11"/>
  <c r="F250" i="11"/>
  <c r="B250" i="11"/>
  <c r="G250" i="11"/>
  <c r="K250" i="11" s="1"/>
  <c r="B249" i="10"/>
  <c r="C250" i="11"/>
  <c r="G250" i="9"/>
  <c r="H250" i="9" s="1"/>
  <c r="B251" i="9"/>
  <c r="E251" i="9"/>
  <c r="F251" i="9"/>
  <c r="D251" i="9"/>
  <c r="C251" i="9"/>
  <c r="D251" i="11" l="1"/>
  <c r="G251" i="11"/>
  <c r="K251" i="11" s="1"/>
  <c r="B250" i="10"/>
  <c r="F251" i="11"/>
  <c r="C251" i="11"/>
  <c r="B251" i="11"/>
  <c r="E251" i="11"/>
  <c r="G251" i="9"/>
  <c r="H251" i="9" s="1"/>
  <c r="D252" i="9"/>
  <c r="E252" i="9"/>
  <c r="C252" i="9"/>
  <c r="F252" i="9"/>
  <c r="B252" i="9"/>
  <c r="G252" i="11" l="1"/>
  <c r="K252" i="11" s="1"/>
  <c r="B251" i="10"/>
  <c r="F252" i="11"/>
  <c r="B252" i="11"/>
  <c r="C252" i="11"/>
  <c r="D252" i="11"/>
  <c r="E252" i="11"/>
  <c r="G252" i="9"/>
  <c r="H252" i="9" s="1"/>
  <c r="E253" i="9"/>
  <c r="B253" i="9"/>
  <c r="C253" i="9"/>
  <c r="D253" i="9"/>
  <c r="F253" i="9"/>
  <c r="C253" i="11" l="1"/>
  <c r="F253" i="11"/>
  <c r="D253" i="11"/>
  <c r="E253" i="11"/>
  <c r="G253" i="11"/>
  <c r="K253" i="11" s="1"/>
  <c r="B252" i="10"/>
  <c r="B253" i="11"/>
  <c r="G253" i="9"/>
  <c r="H253" i="9" s="1"/>
  <c r="D254" i="11" l="1"/>
  <c r="B254" i="11"/>
  <c r="F254" i="11"/>
  <c r="E254" i="11"/>
  <c r="G254" i="11"/>
  <c r="K254" i="11" s="1"/>
  <c r="B253" i="10"/>
  <c r="C254" i="11"/>
  <c r="J4" i="11"/>
  <c r="I5" i="11" l="1"/>
  <c r="J5" i="11" s="1"/>
  <c r="L4" i="11"/>
  <c r="I6" i="11" l="1"/>
  <c r="J6" i="11" s="1"/>
  <c r="I7" i="11" s="1"/>
  <c r="L5" i="11"/>
  <c r="O4" i="11"/>
  <c r="T4" i="11" s="1"/>
  <c r="M4" i="11"/>
  <c r="R4" i="11" s="1"/>
  <c r="Q4" i="11"/>
  <c r="V4" i="11" s="1"/>
  <c r="P4" i="11"/>
  <c r="U4" i="11" s="1"/>
  <c r="N4" i="11"/>
  <c r="S4" i="11" s="1"/>
  <c r="N5" i="11" l="1"/>
  <c r="S5" i="11" s="1"/>
  <c r="M5" i="11"/>
  <c r="R5" i="11" s="1"/>
  <c r="L6" i="11"/>
  <c r="J7" i="11"/>
  <c r="I8" i="11" s="1"/>
  <c r="J8" i="11" s="1"/>
  <c r="I9" i="11" s="1"/>
  <c r="P5" i="11"/>
  <c r="U5" i="11" s="1"/>
  <c r="O5" i="11"/>
  <c r="T5" i="11" s="1"/>
  <c r="Q5" i="11"/>
  <c r="V5" i="11" s="1"/>
  <c r="N6" i="11" l="1"/>
  <c r="S6" i="11" s="1"/>
  <c r="P6" i="11"/>
  <c r="U6" i="11" s="1"/>
  <c r="M6" i="11"/>
  <c r="R6" i="11" s="1"/>
  <c r="L7" i="11"/>
  <c r="Q6" i="11"/>
  <c r="V6" i="11" s="1"/>
  <c r="O6" i="11"/>
  <c r="T6" i="11" s="1"/>
  <c r="L8" i="11"/>
  <c r="J9" i="11"/>
  <c r="I10" i="11" s="1"/>
  <c r="Q7" i="11" l="1"/>
  <c r="V7" i="11" s="1"/>
  <c r="Q8" i="11" s="1"/>
  <c r="N7" i="11"/>
  <c r="S7" i="11" s="1"/>
  <c r="N8" i="11" s="1"/>
  <c r="S8" i="11" s="1"/>
  <c r="O7" i="11"/>
  <c r="T7" i="11" s="1"/>
  <c r="L9" i="11"/>
  <c r="J10" i="11"/>
  <c r="I11" i="11" s="1"/>
  <c r="M7" i="11"/>
  <c r="R7" i="11" s="1"/>
  <c r="M8" i="11" s="1"/>
  <c r="P7" i="11"/>
  <c r="U7" i="11" s="1"/>
  <c r="P8" i="11" s="1"/>
  <c r="O8" i="11" l="1"/>
  <c r="T8" i="11" s="1"/>
  <c r="N9" i="11"/>
  <c r="S9" i="11" s="1"/>
  <c r="R8" i="11"/>
  <c r="U8" i="11"/>
  <c r="P9" i="11" s="1"/>
  <c r="L10" i="11"/>
  <c r="J11" i="11"/>
  <c r="I12" i="11" s="1"/>
  <c r="V8" i="11"/>
  <c r="Q9" i="11" s="1"/>
  <c r="O9" i="11" l="1"/>
  <c r="T9" i="11" s="1"/>
  <c r="N10" i="11"/>
  <c r="S10" i="11" s="1"/>
  <c r="L11" i="11"/>
  <c r="J12" i="11"/>
  <c r="I13" i="11" s="1"/>
  <c r="U9" i="11"/>
  <c r="P10" i="11" s="1"/>
  <c r="V9" i="11"/>
  <c r="M9" i="11"/>
  <c r="R9" i="11" s="1"/>
  <c r="M10" i="11" l="1"/>
  <c r="R10" i="11" s="1"/>
  <c r="O10" i="11"/>
  <c r="T10" i="11" s="1"/>
  <c r="O11" i="11" s="1"/>
  <c r="U10" i="11"/>
  <c r="L12" i="11"/>
  <c r="J13" i="11"/>
  <c r="I14" i="11" s="1"/>
  <c r="Q10" i="11"/>
  <c r="V10" i="11" s="1"/>
  <c r="N11" i="11"/>
  <c r="S11" i="11" s="1"/>
  <c r="Q11" i="11" l="1"/>
  <c r="V11" i="11" s="1"/>
  <c r="M11" i="11"/>
  <c r="R11" i="11" s="1"/>
  <c r="M12" i="11" s="1"/>
  <c r="L13" i="11"/>
  <c r="J14" i="11"/>
  <c r="I15" i="11" s="1"/>
  <c r="N12" i="11"/>
  <c r="S12" i="11" s="1"/>
  <c r="T11" i="11"/>
  <c r="O12" i="11" s="1"/>
  <c r="P11" i="11"/>
  <c r="U11" i="11" s="1"/>
  <c r="P12" i="11" l="1"/>
  <c r="U12" i="11" s="1"/>
  <c r="Q12" i="11"/>
  <c r="V12" i="11" s="1"/>
  <c r="R12" i="11"/>
  <c r="L14" i="11"/>
  <c r="J15" i="11"/>
  <c r="I16" i="11" s="1"/>
  <c r="N13" i="11"/>
  <c r="S13" i="11" s="1"/>
  <c r="T12" i="11"/>
  <c r="O13" i="11" s="1"/>
  <c r="P13" i="11" l="1"/>
  <c r="U13" i="11" s="1"/>
  <c r="P14" i="11" s="1"/>
  <c r="Q13" i="11"/>
  <c r="V13" i="11" s="1"/>
  <c r="Q14" i="11" s="1"/>
  <c r="N14" i="11"/>
  <c r="S14" i="11" s="1"/>
  <c r="L15" i="11"/>
  <c r="J16" i="11"/>
  <c r="I17" i="11" s="1"/>
  <c r="T13" i="11"/>
  <c r="O14" i="11" s="1"/>
  <c r="M13" i="11"/>
  <c r="R13" i="11" s="1"/>
  <c r="M14" i="11" l="1"/>
  <c r="R14" i="11" s="1"/>
  <c r="N15" i="11"/>
  <c r="S15" i="11" s="1"/>
  <c r="V14" i="11"/>
  <c r="T14" i="11"/>
  <c r="O15" i="11" s="1"/>
  <c r="U14" i="11"/>
  <c r="P15" i="11" s="1"/>
  <c r="L16" i="11"/>
  <c r="J17" i="11"/>
  <c r="I18" i="11" s="1"/>
  <c r="M15" i="11" l="1"/>
  <c r="R15" i="11" s="1"/>
  <c r="N16" i="11"/>
  <c r="S16" i="11" s="1"/>
  <c r="U15" i="11"/>
  <c r="P16" i="11" s="1"/>
  <c r="T15" i="11"/>
  <c r="L17" i="11"/>
  <c r="J18" i="11"/>
  <c r="I19" i="11" s="1"/>
  <c r="Q15" i="11"/>
  <c r="V15" i="11" s="1"/>
  <c r="Q16" i="11" l="1"/>
  <c r="V16" i="11" s="1"/>
  <c r="M16" i="11"/>
  <c r="R16" i="11" s="1"/>
  <c r="N17" i="11"/>
  <c r="S17" i="11" s="1"/>
  <c r="L18" i="11"/>
  <c r="J19" i="11"/>
  <c r="I20" i="11" s="1"/>
  <c r="O16" i="11"/>
  <c r="T16" i="11" s="1"/>
  <c r="U16" i="11"/>
  <c r="P17" i="11" s="1"/>
  <c r="O17" i="11" l="1"/>
  <c r="T17" i="11" s="1"/>
  <c r="Q17" i="11"/>
  <c r="V17" i="11" s="1"/>
  <c r="Q18" i="11" s="1"/>
  <c r="L19" i="11"/>
  <c r="J20" i="11"/>
  <c r="I21" i="11" s="1"/>
  <c r="U17" i="11"/>
  <c r="P18" i="11" s="1"/>
  <c r="N18" i="11"/>
  <c r="S18" i="11" s="1"/>
  <c r="M17" i="11"/>
  <c r="R17" i="11" s="1"/>
  <c r="O18" i="11" l="1"/>
  <c r="T18" i="11" s="1"/>
  <c r="V18" i="11"/>
  <c r="L20" i="11"/>
  <c r="J21" i="11"/>
  <c r="I22" i="11" s="1"/>
  <c r="N19" i="11"/>
  <c r="S19" i="11" s="1"/>
  <c r="M18" i="11"/>
  <c r="R18" i="11" s="1"/>
  <c r="M19" i="11" s="1"/>
  <c r="U18" i="11"/>
  <c r="Q19" i="11" l="1"/>
  <c r="V19" i="11" s="1"/>
  <c r="R19" i="11"/>
  <c r="P19" i="11"/>
  <c r="U19" i="11" s="1"/>
  <c r="P20" i="11" s="1"/>
  <c r="L21" i="11"/>
  <c r="J22" i="11"/>
  <c r="I23" i="11" s="1"/>
  <c r="O19" i="11"/>
  <c r="T19" i="11" s="1"/>
  <c r="N20" i="11"/>
  <c r="S20" i="11" s="1"/>
  <c r="O20" i="11" l="1"/>
  <c r="T20" i="11" s="1"/>
  <c r="N21" i="11"/>
  <c r="S21" i="11" s="1"/>
  <c r="U20" i="11"/>
  <c r="P21" i="11" s="1"/>
  <c r="M20" i="11"/>
  <c r="R20" i="11" s="1"/>
  <c r="Q20" i="11"/>
  <c r="V20" i="11" s="1"/>
  <c r="L22" i="11"/>
  <c r="J23" i="11"/>
  <c r="I24" i="11" s="1"/>
  <c r="M21" i="11" l="1"/>
  <c r="R21" i="11" s="1"/>
  <c r="M22" i="11" s="1"/>
  <c r="O21" i="11"/>
  <c r="T21" i="11" s="1"/>
  <c r="L23" i="11"/>
  <c r="J24" i="11"/>
  <c r="I25" i="11" s="1"/>
  <c r="U21" i="11"/>
  <c r="P22" i="11" s="1"/>
  <c r="N22" i="11"/>
  <c r="S22" i="11" s="1"/>
  <c r="Q21" i="11"/>
  <c r="V21" i="11" s="1"/>
  <c r="L24" i="11" l="1"/>
  <c r="J25" i="11"/>
  <c r="I26" i="11" s="1"/>
  <c r="N23" i="11"/>
  <c r="S23" i="11" s="1"/>
  <c r="O22" i="11"/>
  <c r="T22" i="11" s="1"/>
  <c r="R22" i="11"/>
  <c r="Q22" i="11"/>
  <c r="V22" i="11" s="1"/>
  <c r="U22" i="11"/>
  <c r="P23" i="11" s="1"/>
  <c r="O23" i="11" l="1"/>
  <c r="T23" i="11" s="1"/>
  <c r="L25" i="11"/>
  <c r="J26" i="11"/>
  <c r="I27" i="11" s="1"/>
  <c r="N24" i="11"/>
  <c r="S24" i="11" s="1"/>
  <c r="U23" i="11"/>
  <c r="M23" i="11"/>
  <c r="R23" i="11" s="1"/>
  <c r="M24" i="11" s="1"/>
  <c r="Q23" i="11"/>
  <c r="V23" i="11" s="1"/>
  <c r="Q24" i="11" l="1"/>
  <c r="V24" i="11" s="1"/>
  <c r="Q25" i="11" s="1"/>
  <c r="P24" i="11"/>
  <c r="U24" i="11" s="1"/>
  <c r="P25" i="11" s="1"/>
  <c r="R24" i="11"/>
  <c r="L26" i="11"/>
  <c r="J27" i="11"/>
  <c r="I28" i="11" s="1"/>
  <c r="O24" i="11"/>
  <c r="T24" i="11" s="1"/>
  <c r="N25" i="11"/>
  <c r="S25" i="11" s="1"/>
  <c r="O25" i="11" l="1"/>
  <c r="T25" i="11" s="1"/>
  <c r="U25" i="11"/>
  <c r="P26" i="11" s="1"/>
  <c r="V25" i="11"/>
  <c r="Q26" i="11" s="1"/>
  <c r="N26" i="11"/>
  <c r="S26" i="11" s="1"/>
  <c r="M25" i="11"/>
  <c r="R25" i="11" s="1"/>
  <c r="L27" i="11"/>
  <c r="J28" i="11"/>
  <c r="I29" i="11" s="1"/>
  <c r="M26" i="11" l="1"/>
  <c r="R26" i="11" s="1"/>
  <c r="O26" i="11"/>
  <c r="T26" i="11" s="1"/>
  <c r="L28" i="11"/>
  <c r="J29" i="11"/>
  <c r="I30" i="11" s="1"/>
  <c r="V26" i="11"/>
  <c r="Q27" i="11" s="1"/>
  <c r="N27" i="11"/>
  <c r="S27" i="11" s="1"/>
  <c r="U26" i="11"/>
  <c r="P27" i="11" s="1"/>
  <c r="M27" i="11" l="1"/>
  <c r="R27" i="11" s="1"/>
  <c r="V27" i="11"/>
  <c r="L29" i="11"/>
  <c r="J30" i="11"/>
  <c r="I31" i="11" s="1"/>
  <c r="U27" i="11"/>
  <c r="N28" i="11"/>
  <c r="S28" i="11" s="1"/>
  <c r="O27" i="11"/>
  <c r="T27" i="11" s="1"/>
  <c r="O28" i="11" l="1"/>
  <c r="T28" i="11" s="1"/>
  <c r="M28" i="11"/>
  <c r="R28" i="11" s="1"/>
  <c r="L30" i="11"/>
  <c r="J31" i="11"/>
  <c r="I32" i="11" s="1"/>
  <c r="N29" i="11"/>
  <c r="S29" i="11" s="1"/>
  <c r="Q28" i="11"/>
  <c r="V28" i="11" s="1"/>
  <c r="P28" i="11"/>
  <c r="U28" i="11" s="1"/>
  <c r="P29" i="11" l="1"/>
  <c r="U29" i="11" s="1"/>
  <c r="Q29" i="11"/>
  <c r="V29" i="11" s="1"/>
  <c r="O29" i="11"/>
  <c r="T29" i="11" s="1"/>
  <c r="L31" i="11"/>
  <c r="J32" i="11"/>
  <c r="I33" i="11" s="1"/>
  <c r="N30" i="11"/>
  <c r="S30" i="11" s="1"/>
  <c r="M29" i="11"/>
  <c r="R29" i="11" s="1"/>
  <c r="M30" i="11" l="1"/>
  <c r="R30" i="11" s="1"/>
  <c r="O30" i="11"/>
  <c r="T30" i="11" s="1"/>
  <c r="Q30" i="11"/>
  <c r="V30" i="11" s="1"/>
  <c r="Q31" i="11" s="1"/>
  <c r="P30" i="11"/>
  <c r="U30" i="11" s="1"/>
  <c r="P31" i="11" s="1"/>
  <c r="N31" i="11"/>
  <c r="S31" i="11" s="1"/>
  <c r="L32" i="11"/>
  <c r="J33" i="11"/>
  <c r="I34" i="11" s="1"/>
  <c r="O31" i="11" l="1"/>
  <c r="T31" i="11" s="1"/>
  <c r="O32" i="11" s="1"/>
  <c r="M31" i="11"/>
  <c r="R31" i="11" s="1"/>
  <c r="L33" i="11"/>
  <c r="J34" i="11"/>
  <c r="I35" i="11" s="1"/>
  <c r="N32" i="11"/>
  <c r="S32" i="11" s="1"/>
  <c r="U31" i="11"/>
  <c r="P32" i="11" s="1"/>
  <c r="V31" i="11"/>
  <c r="L34" i="11" l="1"/>
  <c r="J35" i="11"/>
  <c r="I36" i="11" s="1"/>
  <c r="N33" i="11"/>
  <c r="S33" i="11" s="1"/>
  <c r="M32" i="11"/>
  <c r="R32" i="11" s="1"/>
  <c r="T32" i="11"/>
  <c r="U32" i="11"/>
  <c r="Q32" i="11"/>
  <c r="V32" i="11" s="1"/>
  <c r="M33" i="11" l="1"/>
  <c r="R33" i="11" s="1"/>
  <c r="Q33" i="11"/>
  <c r="V33" i="11" s="1"/>
  <c r="N34" i="11"/>
  <c r="S34" i="11" s="1"/>
  <c r="L35" i="11"/>
  <c r="J36" i="11"/>
  <c r="I37" i="11" s="1"/>
  <c r="O33" i="11"/>
  <c r="T33" i="11" s="1"/>
  <c r="P33" i="11"/>
  <c r="U33" i="11" s="1"/>
  <c r="P34" i="11" l="1"/>
  <c r="U34" i="11" s="1"/>
  <c r="O34" i="11"/>
  <c r="T34" i="11" s="1"/>
  <c r="O35" i="11" s="1"/>
  <c r="Q34" i="11"/>
  <c r="V34" i="11" s="1"/>
  <c r="M34" i="11"/>
  <c r="R34" i="11" s="1"/>
  <c r="N35" i="11"/>
  <c r="S35" i="11" s="1"/>
  <c r="L36" i="11"/>
  <c r="J37" i="11"/>
  <c r="I38" i="11" s="1"/>
  <c r="P35" i="11" l="1"/>
  <c r="U35" i="11" s="1"/>
  <c r="P36" i="11" s="1"/>
  <c r="T35" i="11"/>
  <c r="N36" i="11"/>
  <c r="S36" i="11" s="1"/>
  <c r="L37" i="11"/>
  <c r="J38" i="11"/>
  <c r="I39" i="11" s="1"/>
  <c r="M35" i="11"/>
  <c r="R35" i="11" s="1"/>
  <c r="Q35" i="11"/>
  <c r="V35" i="11" s="1"/>
  <c r="M36" i="11" l="1"/>
  <c r="R36" i="11" s="1"/>
  <c r="Q36" i="11"/>
  <c r="V36" i="11" s="1"/>
  <c r="Q37" i="11" s="1"/>
  <c r="N37" i="11"/>
  <c r="S37" i="11" s="1"/>
  <c r="L38" i="11"/>
  <c r="J39" i="11"/>
  <c r="I40" i="11" s="1"/>
  <c r="U36" i="11"/>
  <c r="O36" i="11"/>
  <c r="T36" i="11" s="1"/>
  <c r="O37" i="11" l="1"/>
  <c r="T37" i="11" s="1"/>
  <c r="M37" i="11"/>
  <c r="R37" i="11" s="1"/>
  <c r="M38" i="11" s="1"/>
  <c r="N38" i="11"/>
  <c r="S38" i="11" s="1"/>
  <c r="V37" i="11"/>
  <c r="L39" i="11"/>
  <c r="J40" i="11"/>
  <c r="I41" i="11" s="1"/>
  <c r="P37" i="11"/>
  <c r="U37" i="11" s="1"/>
  <c r="P38" i="11" s="1"/>
  <c r="O38" i="11" l="1"/>
  <c r="T38" i="11" s="1"/>
  <c r="O39" i="11" s="1"/>
  <c r="U38" i="11"/>
  <c r="P39" i="11" s="1"/>
  <c r="R38" i="11"/>
  <c r="L40" i="11"/>
  <c r="J41" i="11"/>
  <c r="I42" i="11" s="1"/>
  <c r="N39" i="11"/>
  <c r="S39" i="11" s="1"/>
  <c r="Q38" i="11"/>
  <c r="V38" i="11" s="1"/>
  <c r="Q39" i="11" l="1"/>
  <c r="V39" i="11" s="1"/>
  <c r="Q40" i="11" s="1"/>
  <c r="L41" i="11"/>
  <c r="J42" i="11"/>
  <c r="I43" i="11" s="1"/>
  <c r="N40" i="11"/>
  <c r="S40" i="11" s="1"/>
  <c r="T39" i="11"/>
  <c r="O40" i="11" s="1"/>
  <c r="M39" i="11"/>
  <c r="R39" i="11" s="1"/>
  <c r="U39" i="11"/>
  <c r="N41" i="11" l="1"/>
  <c r="S41" i="11" s="1"/>
  <c r="M40" i="11"/>
  <c r="R40" i="11" s="1"/>
  <c r="T40" i="11"/>
  <c r="O41" i="11" s="1"/>
  <c r="P40" i="11"/>
  <c r="U40" i="11" s="1"/>
  <c r="V40" i="11"/>
  <c r="L42" i="11"/>
  <c r="J43" i="11"/>
  <c r="I44" i="11" s="1"/>
  <c r="M41" i="11" l="1"/>
  <c r="R41" i="11" s="1"/>
  <c r="P41" i="11"/>
  <c r="U41" i="11" s="1"/>
  <c r="P42" i="11" s="1"/>
  <c r="L43" i="11"/>
  <c r="J44" i="11"/>
  <c r="I45" i="11" s="1"/>
  <c r="Q41" i="11"/>
  <c r="V41" i="11" s="1"/>
  <c r="Q42" i="11" s="1"/>
  <c r="N42" i="11"/>
  <c r="S42" i="11" s="1"/>
  <c r="T41" i="11"/>
  <c r="M42" i="11" l="1"/>
  <c r="R42" i="11" s="1"/>
  <c r="L44" i="11"/>
  <c r="J45" i="11"/>
  <c r="I46" i="11" s="1"/>
  <c r="N43" i="11"/>
  <c r="S43" i="11" s="1"/>
  <c r="U42" i="11"/>
  <c r="P43" i="11" s="1"/>
  <c r="V42" i="11"/>
  <c r="Q43" i="11" s="1"/>
  <c r="O42" i="11"/>
  <c r="T42" i="11" s="1"/>
  <c r="O43" i="11" l="1"/>
  <c r="T43" i="11" s="1"/>
  <c r="M43" i="11"/>
  <c r="R43" i="11" s="1"/>
  <c r="M44" i="11" s="1"/>
  <c r="U43" i="11"/>
  <c r="N44" i="11"/>
  <c r="S44" i="11" s="1"/>
  <c r="V43" i="11"/>
  <c r="Q44" i="11" s="1"/>
  <c r="L45" i="11"/>
  <c r="J46" i="11"/>
  <c r="I47" i="11" s="1"/>
  <c r="O44" i="11" l="1"/>
  <c r="T44" i="11" s="1"/>
  <c r="V44" i="11"/>
  <c r="Q45" i="11" s="1"/>
  <c r="R44" i="11"/>
  <c r="M45" i="11" s="1"/>
  <c r="L46" i="11"/>
  <c r="J47" i="11"/>
  <c r="I48" i="11" s="1"/>
  <c r="N45" i="11"/>
  <c r="S45" i="11" s="1"/>
  <c r="P44" i="11"/>
  <c r="U44" i="11" s="1"/>
  <c r="O45" i="11" l="1"/>
  <c r="T45" i="11" s="1"/>
  <c r="L47" i="11"/>
  <c r="J48" i="11"/>
  <c r="I49" i="11" s="1"/>
  <c r="V45" i="11"/>
  <c r="Q46" i="11" s="1"/>
  <c r="N46" i="11"/>
  <c r="S46" i="11" s="1"/>
  <c r="P45" i="11"/>
  <c r="U45" i="11" s="1"/>
  <c r="P46" i="11" s="1"/>
  <c r="R45" i="11"/>
  <c r="O46" i="11" l="1"/>
  <c r="T46" i="11" s="1"/>
  <c r="U46" i="11"/>
  <c r="P47" i="11" s="1"/>
  <c r="V46" i="11"/>
  <c r="Q47" i="11" s="1"/>
  <c r="L48" i="11"/>
  <c r="J49" i="11"/>
  <c r="I50" i="11" s="1"/>
  <c r="M46" i="11"/>
  <c r="R46" i="11" s="1"/>
  <c r="M47" i="11" s="1"/>
  <c r="N47" i="11"/>
  <c r="S47" i="11" s="1"/>
  <c r="O47" i="11" l="1"/>
  <c r="T47" i="11" s="1"/>
  <c r="R47" i="11"/>
  <c r="M48" i="11" s="1"/>
  <c r="L49" i="11"/>
  <c r="J50" i="11"/>
  <c r="I51" i="11" s="1"/>
  <c r="U47" i="11"/>
  <c r="P48" i="11" s="1"/>
  <c r="N48" i="11"/>
  <c r="S48" i="11" s="1"/>
  <c r="V47" i="11"/>
  <c r="Q48" i="11" s="1"/>
  <c r="O48" i="11" l="1"/>
  <c r="T48" i="11" s="1"/>
  <c r="U48" i="11"/>
  <c r="L50" i="11"/>
  <c r="J51" i="11"/>
  <c r="I52" i="11" s="1"/>
  <c r="R48" i="11"/>
  <c r="M49" i="11" s="1"/>
  <c r="V48" i="11"/>
  <c r="Q49" i="11" s="1"/>
  <c r="N49" i="11"/>
  <c r="S49" i="11" s="1"/>
  <c r="R49" i="11" l="1"/>
  <c r="L51" i="11"/>
  <c r="J52" i="11"/>
  <c r="I53" i="11" s="1"/>
  <c r="V49" i="11"/>
  <c r="Q50" i="11" s="1"/>
  <c r="P49" i="11"/>
  <c r="U49" i="11" s="1"/>
  <c r="O49" i="11"/>
  <c r="T49" i="11" s="1"/>
  <c r="O50" i="11" s="1"/>
  <c r="N50" i="11"/>
  <c r="S50" i="11" s="1"/>
  <c r="P50" i="11" l="1"/>
  <c r="U50" i="11" s="1"/>
  <c r="T50" i="11"/>
  <c r="O51" i="11" s="1"/>
  <c r="N51" i="11"/>
  <c r="S51" i="11" s="1"/>
  <c r="V50" i="11"/>
  <c r="M50" i="11"/>
  <c r="R50" i="11" s="1"/>
  <c r="L52" i="11"/>
  <c r="J53" i="11"/>
  <c r="I54" i="11" s="1"/>
  <c r="M51" i="11" l="1"/>
  <c r="R51" i="11" s="1"/>
  <c r="M52" i="11" s="1"/>
  <c r="P51" i="11"/>
  <c r="U51" i="11" s="1"/>
  <c r="P52" i="11" s="1"/>
  <c r="L53" i="11"/>
  <c r="J54" i="11"/>
  <c r="I55" i="11" s="1"/>
  <c r="T51" i="11"/>
  <c r="O52" i="11" s="1"/>
  <c r="Q51" i="11"/>
  <c r="V51" i="11" s="1"/>
  <c r="N52" i="11"/>
  <c r="S52" i="11" s="1"/>
  <c r="Q52" i="11" l="1"/>
  <c r="V52" i="11" s="1"/>
  <c r="L54" i="11"/>
  <c r="J55" i="11"/>
  <c r="I56" i="11" s="1"/>
  <c r="N53" i="11"/>
  <c r="S53" i="11" s="1"/>
  <c r="U52" i="11"/>
  <c r="P53" i="11" s="1"/>
  <c r="R52" i="11"/>
  <c r="T52" i="11"/>
  <c r="O53" i="11" s="1"/>
  <c r="Q53" i="11" l="1"/>
  <c r="V53" i="11" s="1"/>
  <c r="N54" i="11"/>
  <c r="S54" i="11" s="1"/>
  <c r="U53" i="11"/>
  <c r="P54" i="11" s="1"/>
  <c r="M53" i="11"/>
  <c r="R53" i="11" s="1"/>
  <c r="T53" i="11"/>
  <c r="L55" i="11"/>
  <c r="J56" i="11"/>
  <c r="I57" i="11" s="1"/>
  <c r="M54" i="11" l="1"/>
  <c r="R54" i="11" s="1"/>
  <c r="Q54" i="11"/>
  <c r="V54" i="11" s="1"/>
  <c r="U54" i="11"/>
  <c r="P55" i="11" s="1"/>
  <c r="L56" i="11"/>
  <c r="J57" i="11"/>
  <c r="I58" i="11" s="1"/>
  <c r="N55" i="11"/>
  <c r="S55" i="11" s="1"/>
  <c r="O54" i="11"/>
  <c r="T54" i="11" s="1"/>
  <c r="O55" i="11" l="1"/>
  <c r="T55" i="11" s="1"/>
  <c r="O56" i="11" s="1"/>
  <c r="M55" i="11"/>
  <c r="R55" i="11" s="1"/>
  <c r="M56" i="11" s="1"/>
  <c r="U55" i="11"/>
  <c r="P56" i="11" s="1"/>
  <c r="N56" i="11"/>
  <c r="S56" i="11" s="1"/>
  <c r="Q55" i="11"/>
  <c r="V55" i="11" s="1"/>
  <c r="Q56" i="11" s="1"/>
  <c r="L57" i="11"/>
  <c r="J58" i="11"/>
  <c r="I59" i="11" s="1"/>
  <c r="L58" i="11" l="1"/>
  <c r="J59" i="11"/>
  <c r="I60" i="11" s="1"/>
  <c r="U56" i="11"/>
  <c r="P57" i="11" s="1"/>
  <c r="R56" i="11"/>
  <c r="M57" i="11" s="1"/>
  <c r="V56" i="11"/>
  <c r="N57" i="11"/>
  <c r="S57" i="11" s="1"/>
  <c r="T56" i="11"/>
  <c r="O57" i="11" l="1"/>
  <c r="T57" i="11" s="1"/>
  <c r="L59" i="11"/>
  <c r="J60" i="11"/>
  <c r="I61" i="11" s="1"/>
  <c r="U57" i="11"/>
  <c r="N58" i="11"/>
  <c r="S58" i="11" s="1"/>
  <c r="Q57" i="11"/>
  <c r="V57" i="11" s="1"/>
  <c r="Q58" i="11" s="1"/>
  <c r="R57" i="11"/>
  <c r="M58" i="11" s="1"/>
  <c r="O58" i="11" l="1"/>
  <c r="T58" i="11" s="1"/>
  <c r="V58" i="11"/>
  <c r="N59" i="11"/>
  <c r="S59" i="11" s="1"/>
  <c r="R58" i="11"/>
  <c r="P58" i="11"/>
  <c r="U58" i="11" s="1"/>
  <c r="L60" i="11"/>
  <c r="J61" i="11"/>
  <c r="I62" i="11" s="1"/>
  <c r="P59" i="11" l="1"/>
  <c r="U59" i="11" s="1"/>
  <c r="O59" i="11"/>
  <c r="T59" i="11" s="1"/>
  <c r="O60" i="11" s="1"/>
  <c r="L61" i="11"/>
  <c r="J62" i="11"/>
  <c r="I63" i="11" s="1"/>
  <c r="Q59" i="11"/>
  <c r="V59" i="11" s="1"/>
  <c r="N60" i="11"/>
  <c r="S60" i="11" s="1"/>
  <c r="M59" i="11"/>
  <c r="R59" i="11" s="1"/>
  <c r="M60" i="11" l="1"/>
  <c r="R60" i="11" s="1"/>
  <c r="Q60" i="11"/>
  <c r="V60" i="11" s="1"/>
  <c r="Q61" i="11" s="1"/>
  <c r="P60" i="11"/>
  <c r="U60" i="11" s="1"/>
  <c r="N61" i="11"/>
  <c r="S61" i="11" s="1"/>
  <c r="T60" i="11"/>
  <c r="O61" i="11" s="1"/>
  <c r="L62" i="11"/>
  <c r="J63" i="11"/>
  <c r="I64" i="11" s="1"/>
  <c r="P61" i="11" l="1"/>
  <c r="U61" i="11" s="1"/>
  <c r="M61" i="11"/>
  <c r="R61" i="11" s="1"/>
  <c r="V61" i="11"/>
  <c r="L63" i="11"/>
  <c r="J64" i="11"/>
  <c r="I65" i="11" s="1"/>
  <c r="N62" i="11"/>
  <c r="S62" i="11" s="1"/>
  <c r="Q62" i="11"/>
  <c r="T61" i="11"/>
  <c r="P62" i="11" l="1"/>
  <c r="U62" i="11" s="1"/>
  <c r="L64" i="11"/>
  <c r="J65" i="11"/>
  <c r="I66" i="11" s="1"/>
  <c r="N63" i="11"/>
  <c r="S63" i="11" s="1"/>
  <c r="V62" i="11"/>
  <c r="Q63" i="11" s="1"/>
  <c r="M62" i="11"/>
  <c r="R62" i="11" s="1"/>
  <c r="O62" i="11"/>
  <c r="T62" i="11" s="1"/>
  <c r="O63" i="11" l="1"/>
  <c r="T63" i="11" s="1"/>
  <c r="M63" i="11"/>
  <c r="R63" i="11" s="1"/>
  <c r="P63" i="11"/>
  <c r="U63" i="11" s="1"/>
  <c r="P64" i="11" s="1"/>
  <c r="V63" i="11"/>
  <c r="N64" i="11"/>
  <c r="S64" i="11" s="1"/>
  <c r="L65" i="11"/>
  <c r="J66" i="11"/>
  <c r="I67" i="11" s="1"/>
  <c r="M64" i="11" l="1"/>
  <c r="R64" i="11" s="1"/>
  <c r="M65" i="11" s="1"/>
  <c r="O64" i="11"/>
  <c r="T64" i="11" s="1"/>
  <c r="O65" i="11" s="1"/>
  <c r="L66" i="11"/>
  <c r="J67" i="11"/>
  <c r="I68" i="11" s="1"/>
  <c r="U64" i="11"/>
  <c r="P65" i="11" s="1"/>
  <c r="N65" i="11"/>
  <c r="S65" i="11" s="1"/>
  <c r="Q64" i="11"/>
  <c r="V64" i="11" s="1"/>
  <c r="L67" i="11" l="1"/>
  <c r="J68" i="11"/>
  <c r="I69" i="11" s="1"/>
  <c r="T65" i="11"/>
  <c r="O66" i="11" s="1"/>
  <c r="N66" i="11"/>
  <c r="S66" i="11" s="1"/>
  <c r="Q65" i="11"/>
  <c r="V65" i="11" s="1"/>
  <c r="R65" i="11"/>
  <c r="U65" i="11"/>
  <c r="P66" i="11" s="1"/>
  <c r="Q66" i="11" l="1"/>
  <c r="V66" i="11" s="1"/>
  <c r="L68" i="11"/>
  <c r="J69" i="11"/>
  <c r="I70" i="11" s="1"/>
  <c r="M66" i="11"/>
  <c r="R66" i="11" s="1"/>
  <c r="M67" i="11" s="1"/>
  <c r="N67" i="11"/>
  <c r="S67" i="11" s="1"/>
  <c r="U66" i="11"/>
  <c r="P67" i="11" s="1"/>
  <c r="T66" i="11"/>
  <c r="Q67" i="11" l="1"/>
  <c r="V67" i="11" s="1"/>
  <c r="R67" i="11"/>
  <c r="M68" i="11" s="1"/>
  <c r="L69" i="11"/>
  <c r="J70" i="11"/>
  <c r="I71" i="11" s="1"/>
  <c r="U67" i="11"/>
  <c r="P68" i="11" s="1"/>
  <c r="O67" i="11"/>
  <c r="T67" i="11" s="1"/>
  <c r="N68" i="11"/>
  <c r="S68" i="11" s="1"/>
  <c r="O68" i="11" l="1"/>
  <c r="T68" i="11" s="1"/>
  <c r="Q68" i="11"/>
  <c r="V68" i="11" s="1"/>
  <c r="L70" i="11"/>
  <c r="J71" i="11"/>
  <c r="I72" i="11" s="1"/>
  <c r="U68" i="11"/>
  <c r="P69" i="11" s="1"/>
  <c r="R68" i="11"/>
  <c r="M69" i="11" s="1"/>
  <c r="N69" i="11"/>
  <c r="S69" i="11" s="1"/>
  <c r="O69" i="11" l="1"/>
  <c r="T69" i="11" s="1"/>
  <c r="L71" i="11"/>
  <c r="J72" i="11"/>
  <c r="I73" i="11" s="1"/>
  <c r="U69" i="11"/>
  <c r="Q69" i="11"/>
  <c r="V69" i="11" s="1"/>
  <c r="N70" i="11"/>
  <c r="S70" i="11" s="1"/>
  <c r="R69" i="11"/>
  <c r="M70" i="11" s="1"/>
  <c r="Q70" i="11" l="1"/>
  <c r="V70" i="11" s="1"/>
  <c r="O70" i="11"/>
  <c r="T70" i="11" s="1"/>
  <c r="O71" i="11" s="1"/>
  <c r="R70" i="11"/>
  <c r="M71" i="11" s="1"/>
  <c r="L72" i="11"/>
  <c r="J73" i="11"/>
  <c r="I74" i="11" s="1"/>
  <c r="P70" i="11"/>
  <c r="U70" i="11" s="1"/>
  <c r="P71" i="11" s="1"/>
  <c r="N71" i="11"/>
  <c r="S71" i="11" s="1"/>
  <c r="T71" i="11" l="1"/>
  <c r="R71" i="11"/>
  <c r="M72" i="11" s="1"/>
  <c r="U71" i="11"/>
  <c r="P72" i="11" s="1"/>
  <c r="N72" i="11"/>
  <c r="S72" i="11" s="1"/>
  <c r="O72" i="11"/>
  <c r="Q71" i="11"/>
  <c r="V71" i="11" s="1"/>
  <c r="L73" i="11"/>
  <c r="J74" i="11"/>
  <c r="I75" i="11" s="1"/>
  <c r="Q72" i="11" l="1"/>
  <c r="V72" i="11" s="1"/>
  <c r="R72" i="11"/>
  <c r="N73" i="11"/>
  <c r="S73" i="11" s="1"/>
  <c r="U72" i="11"/>
  <c r="T72" i="11"/>
  <c r="O73" i="11" s="1"/>
  <c r="L74" i="11"/>
  <c r="J75" i="11"/>
  <c r="I76" i="11" s="1"/>
  <c r="Q73" i="11" l="1"/>
  <c r="V73" i="11" s="1"/>
  <c r="N74" i="11"/>
  <c r="S74" i="11" s="1"/>
  <c r="T73" i="11"/>
  <c r="L75" i="11"/>
  <c r="J76" i="11"/>
  <c r="I77" i="11" s="1"/>
  <c r="M73" i="11"/>
  <c r="R73" i="11" s="1"/>
  <c r="P73" i="11"/>
  <c r="U73" i="11" s="1"/>
  <c r="P74" i="11" l="1"/>
  <c r="U74" i="11" s="1"/>
  <c r="M74" i="11"/>
  <c r="R74" i="11" s="1"/>
  <c r="Q74" i="11"/>
  <c r="V74" i="11" s="1"/>
  <c r="N75" i="11"/>
  <c r="S75" i="11" s="1"/>
  <c r="L76" i="11"/>
  <c r="J77" i="11"/>
  <c r="I78" i="11" s="1"/>
  <c r="O74" i="11"/>
  <c r="T74" i="11" s="1"/>
  <c r="O75" i="11" l="1"/>
  <c r="T75" i="11" s="1"/>
  <c r="M75" i="11"/>
  <c r="R75" i="11" s="1"/>
  <c r="P75" i="11"/>
  <c r="U75" i="11" s="1"/>
  <c r="L77" i="11"/>
  <c r="J78" i="11"/>
  <c r="I79" i="11" s="1"/>
  <c r="N76" i="11"/>
  <c r="S76" i="11" s="1"/>
  <c r="Q75" i="11"/>
  <c r="V75" i="11" s="1"/>
  <c r="Q76" i="11" l="1"/>
  <c r="V76" i="11" s="1"/>
  <c r="P76" i="11"/>
  <c r="U76" i="11" s="1"/>
  <c r="M76" i="11"/>
  <c r="R76" i="11" s="1"/>
  <c r="M77" i="11" s="1"/>
  <c r="O76" i="11"/>
  <c r="T76" i="11" s="1"/>
  <c r="N77" i="11"/>
  <c r="S77" i="11" s="1"/>
  <c r="L78" i="11"/>
  <c r="J79" i="11"/>
  <c r="I80" i="11" s="1"/>
  <c r="P77" i="11" l="1"/>
  <c r="U77" i="11" s="1"/>
  <c r="Q77" i="11"/>
  <c r="V77" i="11" s="1"/>
  <c r="L79" i="11"/>
  <c r="J80" i="11"/>
  <c r="I81" i="11" s="1"/>
  <c r="N78" i="11"/>
  <c r="S78" i="11" s="1"/>
  <c r="R77" i="11"/>
  <c r="M78" i="11" s="1"/>
  <c r="O77" i="11"/>
  <c r="T77" i="11" s="1"/>
  <c r="O78" i="11" l="1"/>
  <c r="T78" i="11" s="1"/>
  <c r="P78" i="11"/>
  <c r="U78" i="11" s="1"/>
  <c r="L80" i="11"/>
  <c r="J81" i="11"/>
  <c r="I82" i="11" s="1"/>
  <c r="N79" i="11"/>
  <c r="S79" i="11" s="1"/>
  <c r="Q78" i="11"/>
  <c r="V78" i="11" s="1"/>
  <c r="R78" i="11"/>
  <c r="Q79" i="11" l="1"/>
  <c r="V79" i="11" s="1"/>
  <c r="O79" i="11"/>
  <c r="T79" i="11" s="1"/>
  <c r="N80" i="11"/>
  <c r="S80" i="11" s="1"/>
  <c r="P79" i="11"/>
  <c r="U79" i="11" s="1"/>
  <c r="L81" i="11"/>
  <c r="J82" i="11"/>
  <c r="I83" i="11" s="1"/>
  <c r="M79" i="11"/>
  <c r="R79" i="11" s="1"/>
  <c r="M80" i="11" l="1"/>
  <c r="R80" i="11" s="1"/>
  <c r="P80" i="11"/>
  <c r="U80" i="11" s="1"/>
  <c r="P81" i="11" s="1"/>
  <c r="Q80" i="11"/>
  <c r="V80" i="11" s="1"/>
  <c r="O80" i="11"/>
  <c r="T80" i="11" s="1"/>
  <c r="L82" i="11"/>
  <c r="J83" i="11"/>
  <c r="I84" i="11" s="1"/>
  <c r="N81" i="11"/>
  <c r="S81" i="11" s="1"/>
  <c r="Q81" i="11" l="1"/>
  <c r="V81" i="11" s="1"/>
  <c r="M81" i="11"/>
  <c r="R81" i="11" s="1"/>
  <c r="L83" i="11"/>
  <c r="J84" i="11"/>
  <c r="I85" i="11" s="1"/>
  <c r="U81" i="11"/>
  <c r="P82" i="11" s="1"/>
  <c r="O81" i="11"/>
  <c r="T81" i="11" s="1"/>
  <c r="N82" i="11"/>
  <c r="S82" i="11" s="1"/>
  <c r="O82" i="11" l="1"/>
  <c r="T82" i="11" s="1"/>
  <c r="Q82" i="11"/>
  <c r="V82" i="11" s="1"/>
  <c r="Q83" i="11" s="1"/>
  <c r="M82" i="11"/>
  <c r="R82" i="11" s="1"/>
  <c r="N83" i="11"/>
  <c r="S83" i="11" s="1"/>
  <c r="J85" i="11"/>
  <c r="I86" i="11" s="1"/>
  <c r="L84" i="11"/>
  <c r="U82" i="11"/>
  <c r="M83" i="11" l="1"/>
  <c r="R83" i="11" s="1"/>
  <c r="O83" i="11"/>
  <c r="T83" i="11" s="1"/>
  <c r="P83" i="11"/>
  <c r="U83" i="11" s="1"/>
  <c r="P84" i="11" s="1"/>
  <c r="V83" i="11"/>
  <c r="N84" i="11"/>
  <c r="S84" i="11" s="1"/>
  <c r="L85" i="11"/>
  <c r="J86" i="11"/>
  <c r="I87" i="11" s="1"/>
  <c r="M84" i="11" l="1"/>
  <c r="R84" i="11" s="1"/>
  <c r="L86" i="11"/>
  <c r="J87" i="11"/>
  <c r="I88" i="11" s="1"/>
  <c r="Q84" i="11"/>
  <c r="V84" i="11" s="1"/>
  <c r="U84" i="11"/>
  <c r="N85" i="11"/>
  <c r="S85" i="11" s="1"/>
  <c r="O84" i="11"/>
  <c r="T84" i="11" s="1"/>
  <c r="O85" i="11" l="1"/>
  <c r="T85" i="11" s="1"/>
  <c r="M85" i="11"/>
  <c r="R85" i="11" s="1"/>
  <c r="M86" i="11" s="1"/>
  <c r="P85" i="11"/>
  <c r="U85" i="11" s="1"/>
  <c r="P86" i="11" s="1"/>
  <c r="Q85" i="11"/>
  <c r="V85" i="11" s="1"/>
  <c r="Q86" i="11" s="1"/>
  <c r="L87" i="11"/>
  <c r="J88" i="11"/>
  <c r="I89" i="11" s="1"/>
  <c r="N86" i="11"/>
  <c r="S86" i="11" s="1"/>
  <c r="O86" i="11" l="1"/>
  <c r="T86" i="11" s="1"/>
  <c r="R86" i="11"/>
  <c r="L88" i="11"/>
  <c r="J89" i="11"/>
  <c r="I90" i="11" s="1"/>
  <c r="N87" i="11"/>
  <c r="S87" i="11" s="1"/>
  <c r="V86" i="11"/>
  <c r="U86" i="11"/>
  <c r="P87" i="11" s="1"/>
  <c r="O87" i="11" l="1"/>
  <c r="T87" i="11" s="1"/>
  <c r="M87" i="11"/>
  <c r="R87" i="11" s="1"/>
  <c r="L89" i="11"/>
  <c r="J90" i="11"/>
  <c r="I91" i="11" s="1"/>
  <c r="U87" i="11"/>
  <c r="P88" i="11" s="1"/>
  <c r="Q87" i="11"/>
  <c r="V87" i="11" s="1"/>
  <c r="Q88" i="11" s="1"/>
  <c r="N88" i="11"/>
  <c r="S88" i="11" s="1"/>
  <c r="M88" i="11" l="1"/>
  <c r="R88" i="11" s="1"/>
  <c r="O88" i="11"/>
  <c r="T88" i="11" s="1"/>
  <c r="V88" i="11"/>
  <c r="Q89" i="11" s="1"/>
  <c r="N89" i="11"/>
  <c r="S89" i="11" s="1"/>
  <c r="L90" i="11"/>
  <c r="J91" i="11"/>
  <c r="I92" i="11" s="1"/>
  <c r="U88" i="11"/>
  <c r="M89" i="11" l="1"/>
  <c r="R89" i="11" s="1"/>
  <c r="N90" i="11"/>
  <c r="S90" i="11" s="1"/>
  <c r="V89" i="11"/>
  <c r="O89" i="11"/>
  <c r="T89" i="11" s="1"/>
  <c r="L91" i="11"/>
  <c r="J92" i="11"/>
  <c r="I93" i="11" s="1"/>
  <c r="P89" i="11"/>
  <c r="U89" i="11" s="1"/>
  <c r="O90" i="11" l="1"/>
  <c r="T90" i="11" s="1"/>
  <c r="P90" i="11"/>
  <c r="U90" i="11" s="1"/>
  <c r="M90" i="11"/>
  <c r="R90" i="11" s="1"/>
  <c r="L92" i="11"/>
  <c r="J93" i="11"/>
  <c r="I94" i="11" s="1"/>
  <c r="N91" i="11"/>
  <c r="S91" i="11" s="1"/>
  <c r="Q90" i="11"/>
  <c r="V90" i="11" s="1"/>
  <c r="Q91" i="11" l="1"/>
  <c r="V91" i="11" s="1"/>
  <c r="M91" i="11"/>
  <c r="R91" i="11" s="1"/>
  <c r="P91" i="11"/>
  <c r="U91" i="11" s="1"/>
  <c r="P92" i="11" s="1"/>
  <c r="O91" i="11"/>
  <c r="T91" i="11" s="1"/>
  <c r="O92" i="11" s="1"/>
  <c r="N92" i="11"/>
  <c r="S92" i="11" s="1"/>
  <c r="L93" i="11"/>
  <c r="J94" i="11"/>
  <c r="I95" i="11" s="1"/>
  <c r="M92" i="11" l="1"/>
  <c r="R92" i="11" s="1"/>
  <c r="Q92" i="11"/>
  <c r="V92" i="11" s="1"/>
  <c r="Q93" i="11" s="1"/>
  <c r="L94" i="11"/>
  <c r="J95" i="11"/>
  <c r="I96" i="11" s="1"/>
  <c r="N93" i="11"/>
  <c r="S93" i="11" s="1"/>
  <c r="T92" i="11"/>
  <c r="O93" i="11" s="1"/>
  <c r="U92" i="11"/>
  <c r="M93" i="11" l="1"/>
  <c r="R93" i="11" s="1"/>
  <c r="L95" i="11"/>
  <c r="J96" i="11"/>
  <c r="I97" i="11" s="1"/>
  <c r="V93" i="11"/>
  <c r="Q94" i="11" s="1"/>
  <c r="N94" i="11"/>
  <c r="S94" i="11" s="1"/>
  <c r="T93" i="11"/>
  <c r="P93" i="11"/>
  <c r="U93" i="11" s="1"/>
  <c r="P94" i="11" l="1"/>
  <c r="U94" i="11" s="1"/>
  <c r="M94" i="11"/>
  <c r="R94" i="11" s="1"/>
  <c r="N95" i="11"/>
  <c r="S95" i="11" s="1"/>
  <c r="V94" i="11"/>
  <c r="Q95" i="11" s="1"/>
  <c r="O94" i="11"/>
  <c r="T94" i="11" s="1"/>
  <c r="L96" i="11"/>
  <c r="J97" i="11"/>
  <c r="I98" i="11" s="1"/>
  <c r="P95" i="11" l="1"/>
  <c r="U95" i="11" s="1"/>
  <c r="L97" i="11"/>
  <c r="J98" i="11"/>
  <c r="I99" i="11" s="1"/>
  <c r="V95" i="11"/>
  <c r="Q96" i="11" s="1"/>
  <c r="O95" i="11"/>
  <c r="T95" i="11" s="1"/>
  <c r="N96" i="11"/>
  <c r="S96" i="11" s="1"/>
  <c r="M95" i="11"/>
  <c r="R95" i="11" s="1"/>
  <c r="M96" i="11" l="1"/>
  <c r="R96" i="11" s="1"/>
  <c r="P96" i="11"/>
  <c r="U96" i="11" s="1"/>
  <c r="L98" i="11"/>
  <c r="J99" i="11"/>
  <c r="I100" i="11" s="1"/>
  <c r="V96" i="11"/>
  <c r="Q97" i="11" s="1"/>
  <c r="O96" i="11"/>
  <c r="T96" i="11" s="1"/>
  <c r="N97" i="11"/>
  <c r="S97" i="11" s="1"/>
  <c r="O97" i="11" l="1"/>
  <c r="T97" i="11" s="1"/>
  <c r="M97" i="11"/>
  <c r="R97" i="11" s="1"/>
  <c r="M98" i="11" s="1"/>
  <c r="L99" i="11"/>
  <c r="J100" i="11"/>
  <c r="I101" i="11" s="1"/>
  <c r="N98" i="11"/>
  <c r="S98" i="11" s="1"/>
  <c r="P97" i="11"/>
  <c r="U97" i="11" s="1"/>
  <c r="V97" i="11"/>
  <c r="Q98" i="11" s="1"/>
  <c r="P98" i="11" l="1"/>
  <c r="U98" i="11" s="1"/>
  <c r="O98" i="11"/>
  <c r="T98" i="11" s="1"/>
  <c r="O99" i="11" s="1"/>
  <c r="R98" i="11"/>
  <c r="M99" i="11" s="1"/>
  <c r="V98" i="11"/>
  <c r="L100" i="11"/>
  <c r="J101" i="11"/>
  <c r="I102" i="11" s="1"/>
  <c r="N99" i="11"/>
  <c r="S99" i="11" s="1"/>
  <c r="P99" i="11" l="1"/>
  <c r="U99" i="11" s="1"/>
  <c r="T99" i="11"/>
  <c r="O100" i="11" s="1"/>
  <c r="N100" i="11"/>
  <c r="S100" i="11" s="1"/>
  <c r="R99" i="11"/>
  <c r="Q99" i="11"/>
  <c r="V99" i="11" s="1"/>
  <c r="L101" i="11"/>
  <c r="J102" i="11"/>
  <c r="I103" i="11" s="1"/>
  <c r="Q100" i="11" l="1"/>
  <c r="V100" i="11" s="1"/>
  <c r="P100" i="11"/>
  <c r="U100" i="11" s="1"/>
  <c r="P101" i="11" s="1"/>
  <c r="T100" i="11"/>
  <c r="L102" i="11"/>
  <c r="J103" i="11"/>
  <c r="I104" i="11" s="1"/>
  <c r="M100" i="11"/>
  <c r="R100" i="11" s="1"/>
  <c r="M101" i="11" s="1"/>
  <c r="N101" i="11"/>
  <c r="S101" i="11" s="1"/>
  <c r="Q101" i="11" l="1"/>
  <c r="V101" i="11" s="1"/>
  <c r="U101" i="11"/>
  <c r="N102" i="11"/>
  <c r="S102" i="11" s="1"/>
  <c r="R101" i="11"/>
  <c r="O101" i="11"/>
  <c r="T101" i="11" s="1"/>
  <c r="L103" i="11"/>
  <c r="J104" i="11"/>
  <c r="I105" i="11" s="1"/>
  <c r="O102" i="11" l="1"/>
  <c r="T102" i="11" s="1"/>
  <c r="Q102" i="11"/>
  <c r="V102" i="11" s="1"/>
  <c r="Q103" i="11" s="1"/>
  <c r="L104" i="11"/>
  <c r="J105" i="11"/>
  <c r="I106" i="11" s="1"/>
  <c r="M102" i="11"/>
  <c r="R102" i="11" s="1"/>
  <c r="N103" i="11"/>
  <c r="S103" i="11" s="1"/>
  <c r="P102" i="11"/>
  <c r="U102" i="11" s="1"/>
  <c r="M103" i="11" l="1"/>
  <c r="R103" i="11" s="1"/>
  <c r="P103" i="11"/>
  <c r="U103" i="11" s="1"/>
  <c r="P104" i="11" s="1"/>
  <c r="O103" i="11"/>
  <c r="T103" i="11" s="1"/>
  <c r="V103" i="11"/>
  <c r="N104" i="11"/>
  <c r="S104" i="11" s="1"/>
  <c r="L105" i="11"/>
  <c r="J106" i="11"/>
  <c r="I107" i="11" s="1"/>
  <c r="O104" i="11" l="1"/>
  <c r="T104" i="11" s="1"/>
  <c r="M104" i="11"/>
  <c r="R104" i="11" s="1"/>
  <c r="U104" i="11"/>
  <c r="P105" i="11" s="1"/>
  <c r="L106" i="11"/>
  <c r="J107" i="11"/>
  <c r="I108" i="11" s="1"/>
  <c r="N105" i="11"/>
  <c r="S105" i="11" s="1"/>
  <c r="Q104" i="11"/>
  <c r="V104" i="11" s="1"/>
  <c r="Q105" i="11" l="1"/>
  <c r="V105" i="11" s="1"/>
  <c r="Q106" i="11" s="1"/>
  <c r="O105" i="11"/>
  <c r="T105" i="11" s="1"/>
  <c r="U105" i="11"/>
  <c r="P106" i="11" s="1"/>
  <c r="N106" i="11"/>
  <c r="S106" i="11" s="1"/>
  <c r="M105" i="11"/>
  <c r="R105" i="11" s="1"/>
  <c r="M106" i="11" s="1"/>
  <c r="L107" i="11"/>
  <c r="J108" i="11"/>
  <c r="I109" i="11" s="1"/>
  <c r="L108" i="11" l="1"/>
  <c r="J109" i="11"/>
  <c r="I110" i="11" s="1"/>
  <c r="U106" i="11"/>
  <c r="P107" i="11" s="1"/>
  <c r="R106" i="11"/>
  <c r="M107" i="11" s="1"/>
  <c r="N107" i="11"/>
  <c r="S107" i="11" s="1"/>
  <c r="V106" i="11"/>
  <c r="Q107" i="11" s="1"/>
  <c r="O106" i="11"/>
  <c r="T106" i="11" s="1"/>
  <c r="O107" i="11" l="1"/>
  <c r="T107" i="11" s="1"/>
  <c r="L109" i="11"/>
  <c r="J110" i="11"/>
  <c r="I111" i="11" s="1"/>
  <c r="V107" i="11"/>
  <c r="Q108" i="11" s="1"/>
  <c r="U107" i="11"/>
  <c r="R107" i="11"/>
  <c r="N108" i="11"/>
  <c r="S108" i="11" s="1"/>
  <c r="O108" i="11" l="1"/>
  <c r="T108" i="11" s="1"/>
  <c r="N109" i="11"/>
  <c r="S109" i="11" s="1"/>
  <c r="M108" i="11"/>
  <c r="R108" i="11" s="1"/>
  <c r="M109" i="11" s="1"/>
  <c r="V108" i="11"/>
  <c r="Q109" i="11" s="1"/>
  <c r="P108" i="11"/>
  <c r="U108" i="11" s="1"/>
  <c r="L110" i="11"/>
  <c r="J111" i="11"/>
  <c r="I112" i="11" s="1"/>
  <c r="P109" i="11" l="1"/>
  <c r="U109" i="11" s="1"/>
  <c r="O109" i="11"/>
  <c r="T109" i="11" s="1"/>
  <c r="R109" i="11"/>
  <c r="M110" i="11" s="1"/>
  <c r="V109" i="11"/>
  <c r="L111" i="11"/>
  <c r="J112" i="11"/>
  <c r="I113" i="11" s="1"/>
  <c r="N110" i="11"/>
  <c r="S110" i="11" s="1"/>
  <c r="P110" i="11" l="1"/>
  <c r="U110" i="11" s="1"/>
  <c r="N111" i="11"/>
  <c r="S111" i="11" s="1"/>
  <c r="O110" i="11"/>
  <c r="T110" i="11" s="1"/>
  <c r="O111" i="11" s="1"/>
  <c r="R110" i="11"/>
  <c r="M111" i="11" s="1"/>
  <c r="Q110" i="11"/>
  <c r="V110" i="11" s="1"/>
  <c r="L112" i="11"/>
  <c r="J113" i="11"/>
  <c r="I114" i="11" s="1"/>
  <c r="Q111" i="11" l="1"/>
  <c r="V111" i="11" s="1"/>
  <c r="L113" i="11"/>
  <c r="J114" i="11"/>
  <c r="I115" i="11" s="1"/>
  <c r="R111" i="11"/>
  <c r="T111" i="11"/>
  <c r="O112" i="11" s="1"/>
  <c r="N112" i="11"/>
  <c r="S112" i="11" s="1"/>
  <c r="P111" i="11"/>
  <c r="U111" i="11" s="1"/>
  <c r="P112" i="11" l="1"/>
  <c r="U112" i="11" s="1"/>
  <c r="Q112" i="11"/>
  <c r="V112" i="11" s="1"/>
  <c r="N113" i="11"/>
  <c r="S113" i="11" s="1"/>
  <c r="T112" i="11"/>
  <c r="O113" i="11" s="1"/>
  <c r="M112" i="11"/>
  <c r="R112" i="11" s="1"/>
  <c r="M113" i="11" s="1"/>
  <c r="L114" i="11"/>
  <c r="J115" i="11"/>
  <c r="I116" i="11" s="1"/>
  <c r="P113" i="11" l="1"/>
  <c r="U113" i="11" s="1"/>
  <c r="L115" i="11"/>
  <c r="J116" i="11"/>
  <c r="I117" i="11" s="1"/>
  <c r="T113" i="11"/>
  <c r="O114" i="11" s="1"/>
  <c r="R113" i="11"/>
  <c r="N114" i="11"/>
  <c r="S114" i="11" s="1"/>
  <c r="Q113" i="11"/>
  <c r="V113" i="11" s="1"/>
  <c r="Q114" i="11" s="1"/>
  <c r="P114" i="11" l="1"/>
  <c r="U114" i="11" s="1"/>
  <c r="N115" i="11"/>
  <c r="S115" i="11" s="1"/>
  <c r="V114" i="11"/>
  <c r="T114" i="11"/>
  <c r="O115" i="11" s="1"/>
  <c r="M114" i="11"/>
  <c r="R114" i="11" s="1"/>
  <c r="L116" i="11"/>
  <c r="J117" i="11"/>
  <c r="I118" i="11" s="1"/>
  <c r="M115" i="11" l="1"/>
  <c r="R115" i="11" s="1"/>
  <c r="P115" i="11"/>
  <c r="U115" i="11" s="1"/>
  <c r="P116" i="11" s="1"/>
  <c r="T115" i="11"/>
  <c r="O116" i="11" s="1"/>
  <c r="L117" i="11"/>
  <c r="J118" i="11"/>
  <c r="I119" i="11" s="1"/>
  <c r="N116" i="11"/>
  <c r="S116" i="11" s="1"/>
  <c r="Q115" i="11"/>
  <c r="V115" i="11" s="1"/>
  <c r="Q116" i="11" l="1"/>
  <c r="V116" i="11" s="1"/>
  <c r="M116" i="11"/>
  <c r="R116" i="11" s="1"/>
  <c r="N117" i="11"/>
  <c r="S117" i="11" s="1"/>
  <c r="U116" i="11"/>
  <c r="T116" i="11"/>
  <c r="O117" i="11" s="1"/>
  <c r="L118" i="11"/>
  <c r="J119" i="11"/>
  <c r="I120" i="11" s="1"/>
  <c r="Q117" i="11" l="1"/>
  <c r="V117" i="11" s="1"/>
  <c r="L119" i="11"/>
  <c r="J120" i="11"/>
  <c r="I121" i="11" s="1"/>
  <c r="T117" i="11"/>
  <c r="O118" i="11" s="1"/>
  <c r="M117" i="11"/>
  <c r="R117" i="11" s="1"/>
  <c r="M118" i="11" s="1"/>
  <c r="N118" i="11"/>
  <c r="S118" i="11" s="1"/>
  <c r="P117" i="11"/>
  <c r="U117" i="11" s="1"/>
  <c r="P118" i="11" s="1"/>
  <c r="Q118" i="11" l="1"/>
  <c r="V118" i="11" s="1"/>
  <c r="U118" i="11"/>
  <c r="P119" i="11" s="1"/>
  <c r="T118" i="11"/>
  <c r="R118" i="11"/>
  <c r="L120" i="11"/>
  <c r="J121" i="11"/>
  <c r="I122" i="11" s="1"/>
  <c r="O119" i="11"/>
  <c r="N119" i="11"/>
  <c r="S119" i="11" s="1"/>
  <c r="Q119" i="11" l="1"/>
  <c r="V119" i="11" s="1"/>
  <c r="L121" i="11"/>
  <c r="J122" i="11"/>
  <c r="I123" i="11" s="1"/>
  <c r="N120" i="11"/>
  <c r="S120" i="11" s="1"/>
  <c r="U119" i="11"/>
  <c r="P120" i="11" s="1"/>
  <c r="M119" i="11"/>
  <c r="R119" i="11" s="1"/>
  <c r="T119" i="11"/>
  <c r="O120" i="11" s="1"/>
  <c r="Q120" i="11" l="1"/>
  <c r="V120" i="11" s="1"/>
  <c r="U120" i="11"/>
  <c r="N121" i="11"/>
  <c r="S121" i="11" s="1"/>
  <c r="T120" i="11"/>
  <c r="O121" i="11" s="1"/>
  <c r="M120" i="11"/>
  <c r="R120" i="11" s="1"/>
  <c r="L122" i="11"/>
  <c r="J123" i="11"/>
  <c r="I124" i="11" s="1"/>
  <c r="M121" i="11" l="1"/>
  <c r="R121" i="11" s="1"/>
  <c r="Q121" i="11"/>
  <c r="V121" i="11" s="1"/>
  <c r="T121" i="11"/>
  <c r="L123" i="11"/>
  <c r="J124" i="11"/>
  <c r="I125" i="11" s="1"/>
  <c r="P121" i="11"/>
  <c r="U121" i="11" s="1"/>
  <c r="O122" i="11"/>
  <c r="N122" i="11"/>
  <c r="S122" i="11" s="1"/>
  <c r="P122" i="11" l="1"/>
  <c r="U122" i="11" s="1"/>
  <c r="M122" i="11"/>
  <c r="R122" i="11" s="1"/>
  <c r="M123" i="11" s="1"/>
  <c r="N123" i="11"/>
  <c r="S123" i="11" s="1"/>
  <c r="T122" i="11"/>
  <c r="O123" i="11" s="1"/>
  <c r="Q122" i="11"/>
  <c r="V122" i="11" s="1"/>
  <c r="L124" i="11"/>
  <c r="J125" i="11"/>
  <c r="I126" i="11" s="1"/>
  <c r="P123" i="11" l="1"/>
  <c r="U123" i="11" s="1"/>
  <c r="L125" i="11"/>
  <c r="J126" i="11"/>
  <c r="I127" i="11" s="1"/>
  <c r="T123" i="11"/>
  <c r="O124" i="11" s="1"/>
  <c r="R123" i="11"/>
  <c r="M124" i="11" s="1"/>
  <c r="N124" i="11"/>
  <c r="S124" i="11" s="1"/>
  <c r="Q123" i="11"/>
  <c r="V123" i="11" s="1"/>
  <c r="Q124" i="11" l="1"/>
  <c r="V124" i="11" s="1"/>
  <c r="P124" i="11"/>
  <c r="U124" i="11" s="1"/>
  <c r="R124" i="11"/>
  <c r="M125" i="11" s="1"/>
  <c r="L126" i="11"/>
  <c r="J127" i="11"/>
  <c r="I128" i="11" s="1"/>
  <c r="N125" i="11"/>
  <c r="S125" i="11" s="1"/>
  <c r="T124" i="11"/>
  <c r="Q125" i="11" l="1"/>
  <c r="V125" i="11" s="1"/>
  <c r="N126" i="11"/>
  <c r="S126" i="11" s="1"/>
  <c r="R125" i="11"/>
  <c r="L127" i="11"/>
  <c r="J128" i="11"/>
  <c r="I129" i="11" s="1"/>
  <c r="O125" i="11"/>
  <c r="T125" i="11" s="1"/>
  <c r="P125" i="11"/>
  <c r="U125" i="11" s="1"/>
  <c r="P126" i="11" s="1"/>
  <c r="O126" i="11" l="1"/>
  <c r="T126" i="11" s="1"/>
  <c r="Q126" i="11"/>
  <c r="V126" i="11" s="1"/>
  <c r="N127" i="11"/>
  <c r="S127" i="11" s="1"/>
  <c r="L128" i="11"/>
  <c r="J129" i="11"/>
  <c r="I130" i="11" s="1"/>
  <c r="U126" i="11"/>
  <c r="M126" i="11"/>
  <c r="R126" i="11" s="1"/>
  <c r="M127" i="11" l="1"/>
  <c r="R127" i="11" s="1"/>
  <c r="O127" i="11"/>
  <c r="T127" i="11" s="1"/>
  <c r="L129" i="11"/>
  <c r="J130" i="11"/>
  <c r="I131" i="11" s="1"/>
  <c r="N128" i="11"/>
  <c r="S128" i="11" s="1"/>
  <c r="Q127" i="11"/>
  <c r="V127" i="11" s="1"/>
  <c r="Q128" i="11" s="1"/>
  <c r="P127" i="11"/>
  <c r="U127" i="11" s="1"/>
  <c r="P128" i="11" l="1"/>
  <c r="U128" i="11" s="1"/>
  <c r="P129" i="11" s="1"/>
  <c r="M128" i="11"/>
  <c r="R128" i="11" s="1"/>
  <c r="L130" i="11"/>
  <c r="J131" i="11"/>
  <c r="I132" i="11" s="1"/>
  <c r="V128" i="11"/>
  <c r="Q129" i="11" s="1"/>
  <c r="N129" i="11"/>
  <c r="S129" i="11" s="1"/>
  <c r="O128" i="11"/>
  <c r="T128" i="11" s="1"/>
  <c r="O129" i="11" l="1"/>
  <c r="T129" i="11" s="1"/>
  <c r="L131" i="11"/>
  <c r="J132" i="11"/>
  <c r="I133" i="11" s="1"/>
  <c r="N130" i="11"/>
  <c r="S130" i="11" s="1"/>
  <c r="U129" i="11"/>
  <c r="M129" i="11"/>
  <c r="R129" i="11" s="1"/>
  <c r="V129" i="11"/>
  <c r="Q130" i="11" s="1"/>
  <c r="N131" i="11" l="1"/>
  <c r="S131" i="11" s="1"/>
  <c r="M130" i="11"/>
  <c r="R130" i="11" s="1"/>
  <c r="V130" i="11"/>
  <c r="Q131" i="11" s="1"/>
  <c r="P130" i="11"/>
  <c r="U130" i="11" s="1"/>
  <c r="O130" i="11"/>
  <c r="T130" i="11" s="1"/>
  <c r="O131" i="11" s="1"/>
  <c r="L132" i="11"/>
  <c r="J133" i="11"/>
  <c r="I134" i="11" s="1"/>
  <c r="M131" i="11" l="1"/>
  <c r="R131" i="11" s="1"/>
  <c r="P131" i="11"/>
  <c r="U131" i="11" s="1"/>
  <c r="L133" i="11"/>
  <c r="J134" i="11"/>
  <c r="I135" i="11" s="1"/>
  <c r="V131" i="11"/>
  <c r="Q132" i="11" s="1"/>
  <c r="N132" i="11"/>
  <c r="S132" i="11" s="1"/>
  <c r="T131" i="11"/>
  <c r="O132" i="11" s="1"/>
  <c r="P132" i="11" l="1"/>
  <c r="U132" i="11" s="1"/>
  <c r="P133" i="11" s="1"/>
  <c r="M132" i="11"/>
  <c r="R132" i="11" s="1"/>
  <c r="M133" i="11" s="1"/>
  <c r="L134" i="11"/>
  <c r="J135" i="11"/>
  <c r="I136" i="11" s="1"/>
  <c r="V132" i="11"/>
  <c r="Q133" i="11" s="1"/>
  <c r="T132" i="11"/>
  <c r="O133" i="11" s="1"/>
  <c r="N133" i="11"/>
  <c r="S133" i="11" s="1"/>
  <c r="R133" i="11" l="1"/>
  <c r="M134" i="11" s="1"/>
  <c r="L135" i="11"/>
  <c r="J136" i="11"/>
  <c r="I137" i="11" s="1"/>
  <c r="U133" i="11"/>
  <c r="P134" i="11" s="1"/>
  <c r="V133" i="11"/>
  <c r="Q134" i="11" s="1"/>
  <c r="N134" i="11"/>
  <c r="S134" i="11" s="1"/>
  <c r="T133" i="11"/>
  <c r="L136" i="11" l="1"/>
  <c r="J137" i="11"/>
  <c r="I138" i="11" s="1"/>
  <c r="N135" i="11"/>
  <c r="S135" i="11" s="1"/>
  <c r="V134" i="11"/>
  <c r="R134" i="11"/>
  <c r="O134" i="11"/>
  <c r="T134" i="11" s="1"/>
  <c r="U134" i="11"/>
  <c r="P135" i="11" s="1"/>
  <c r="O135" i="11" l="1"/>
  <c r="T135" i="11" s="1"/>
  <c r="L137" i="11"/>
  <c r="J138" i="11"/>
  <c r="I139" i="11" s="1"/>
  <c r="N136" i="11"/>
  <c r="S136" i="11" s="1"/>
  <c r="U135" i="11"/>
  <c r="P136" i="11" s="1"/>
  <c r="Q135" i="11"/>
  <c r="V135" i="11" s="1"/>
  <c r="M135" i="11"/>
  <c r="R135" i="11" s="1"/>
  <c r="M136" i="11" l="1"/>
  <c r="R136" i="11" s="1"/>
  <c r="O136" i="11"/>
  <c r="T136" i="11" s="1"/>
  <c r="O137" i="11" s="1"/>
  <c r="N137" i="11"/>
  <c r="S137" i="11" s="1"/>
  <c r="Q136" i="11"/>
  <c r="V136" i="11" s="1"/>
  <c r="U136" i="11"/>
  <c r="P137" i="11" s="1"/>
  <c r="L138" i="11"/>
  <c r="J139" i="11"/>
  <c r="I140" i="11" s="1"/>
  <c r="Q137" i="11" l="1"/>
  <c r="V137" i="11" s="1"/>
  <c r="M137" i="11"/>
  <c r="R137" i="11" s="1"/>
  <c r="L139" i="11"/>
  <c r="J140" i="11"/>
  <c r="I141" i="11" s="1"/>
  <c r="N138" i="11"/>
  <c r="S138" i="11" s="1"/>
  <c r="T137" i="11"/>
  <c r="O138" i="11" s="1"/>
  <c r="U137" i="11"/>
  <c r="M138" i="11" l="1"/>
  <c r="R138" i="11" s="1"/>
  <c r="M139" i="11" s="1"/>
  <c r="Q138" i="11"/>
  <c r="V138" i="11" s="1"/>
  <c r="Q139" i="11" s="1"/>
  <c r="P138" i="11"/>
  <c r="U138" i="11" s="1"/>
  <c r="L140" i="11"/>
  <c r="J141" i="11"/>
  <c r="I142" i="11" s="1"/>
  <c r="T138" i="11"/>
  <c r="O139" i="11" s="1"/>
  <c r="N139" i="11"/>
  <c r="S139" i="11" s="1"/>
  <c r="V139" i="11" l="1"/>
  <c r="Q140" i="11" s="1"/>
  <c r="N140" i="11"/>
  <c r="S140" i="11" s="1"/>
  <c r="T139" i="11"/>
  <c r="O140" i="11" s="1"/>
  <c r="R139" i="11"/>
  <c r="P139" i="11"/>
  <c r="U139" i="11" s="1"/>
  <c r="J142" i="11"/>
  <c r="I143" i="11" s="1"/>
  <c r="L141" i="11"/>
  <c r="P140" i="11" l="1"/>
  <c r="U140" i="11" s="1"/>
  <c r="L142" i="11"/>
  <c r="J143" i="11"/>
  <c r="I144" i="11" s="1"/>
  <c r="V140" i="11"/>
  <c r="N141" i="11"/>
  <c r="S141" i="11" s="1"/>
  <c r="T140" i="11"/>
  <c r="O141" i="11" s="1"/>
  <c r="M140" i="11"/>
  <c r="R140" i="11" s="1"/>
  <c r="M141" i="11" l="1"/>
  <c r="R141" i="11" s="1"/>
  <c r="P141" i="11"/>
  <c r="U141" i="11" s="1"/>
  <c r="P142" i="11" s="1"/>
  <c r="N142" i="11"/>
  <c r="S142" i="11" s="1"/>
  <c r="T141" i="11"/>
  <c r="Q141" i="11"/>
  <c r="V141" i="11" s="1"/>
  <c r="L143" i="11"/>
  <c r="J144" i="11"/>
  <c r="I145" i="11" s="1"/>
  <c r="M142" i="11" l="1"/>
  <c r="R142" i="11" s="1"/>
  <c r="M143" i="11" s="1"/>
  <c r="L144" i="11"/>
  <c r="J145" i="11"/>
  <c r="I146" i="11" s="1"/>
  <c r="U142" i="11"/>
  <c r="N143" i="11"/>
  <c r="S143" i="11" s="1"/>
  <c r="Q142" i="11"/>
  <c r="V142" i="11" s="1"/>
  <c r="O142" i="11"/>
  <c r="T142" i="11" s="1"/>
  <c r="Q143" i="11" l="1"/>
  <c r="V143" i="11" s="1"/>
  <c r="O143" i="11"/>
  <c r="T143" i="11" s="1"/>
  <c r="O144" i="11" s="1"/>
  <c r="N144" i="11"/>
  <c r="S144" i="11" s="1"/>
  <c r="R143" i="11"/>
  <c r="P143" i="11"/>
  <c r="U143" i="11" s="1"/>
  <c r="P144" i="11" s="1"/>
  <c r="L145" i="11"/>
  <c r="J146" i="11"/>
  <c r="I147" i="11" s="1"/>
  <c r="Q144" i="11" l="1"/>
  <c r="V144" i="11" s="1"/>
  <c r="L146" i="11"/>
  <c r="J147" i="11"/>
  <c r="I148" i="11" s="1"/>
  <c r="U144" i="11"/>
  <c r="T144" i="11"/>
  <c r="O145" i="11" s="1"/>
  <c r="N145" i="11"/>
  <c r="S145" i="11" s="1"/>
  <c r="M144" i="11"/>
  <c r="R144" i="11" s="1"/>
  <c r="M145" i="11" l="1"/>
  <c r="R145" i="11" s="1"/>
  <c r="Q145" i="11"/>
  <c r="V145" i="11" s="1"/>
  <c r="N146" i="11"/>
  <c r="S146" i="11" s="1"/>
  <c r="T145" i="11"/>
  <c r="P145" i="11"/>
  <c r="U145" i="11" s="1"/>
  <c r="P146" i="11" s="1"/>
  <c r="L147" i="11"/>
  <c r="J148" i="11"/>
  <c r="I149" i="11" s="1"/>
  <c r="M146" i="11" l="1"/>
  <c r="R146" i="11" s="1"/>
  <c r="L148" i="11"/>
  <c r="J149" i="11"/>
  <c r="I150" i="11" s="1"/>
  <c r="U146" i="11"/>
  <c r="N147" i="11"/>
  <c r="S147" i="11" s="1"/>
  <c r="Q146" i="11"/>
  <c r="V146" i="11" s="1"/>
  <c r="O146" i="11"/>
  <c r="T146" i="11" s="1"/>
  <c r="O147" i="11" s="1"/>
  <c r="Q147" i="11" l="1"/>
  <c r="V147" i="11" s="1"/>
  <c r="M147" i="11"/>
  <c r="R147" i="11" s="1"/>
  <c r="M148" i="11" s="1"/>
  <c r="T147" i="11"/>
  <c r="J150" i="11"/>
  <c r="I151" i="11" s="1"/>
  <c r="L149" i="11"/>
  <c r="N148" i="11"/>
  <c r="S148" i="11" s="1"/>
  <c r="O148" i="11"/>
  <c r="P147" i="11"/>
  <c r="U147" i="11" s="1"/>
  <c r="P148" i="11" l="1"/>
  <c r="U148" i="11" s="1"/>
  <c r="P149" i="11" s="1"/>
  <c r="Q148" i="11"/>
  <c r="V148" i="11" s="1"/>
  <c r="R148" i="11"/>
  <c r="L150" i="11"/>
  <c r="J151" i="11"/>
  <c r="I152" i="11" s="1"/>
  <c r="N149" i="11"/>
  <c r="S149" i="11" s="1"/>
  <c r="M149" i="11"/>
  <c r="T148" i="11"/>
  <c r="O149" i="11" s="1"/>
  <c r="N150" i="11" l="1"/>
  <c r="S150" i="11" s="1"/>
  <c r="T149" i="11"/>
  <c r="O150" i="11" s="1"/>
  <c r="U149" i="11"/>
  <c r="L151" i="11"/>
  <c r="J152" i="11"/>
  <c r="I153" i="11" s="1"/>
  <c r="R149" i="11"/>
  <c r="M150" i="11" s="1"/>
  <c r="Q149" i="11"/>
  <c r="V149" i="11" s="1"/>
  <c r="Q150" i="11" s="1"/>
  <c r="T150" i="11" l="1"/>
  <c r="O151" i="11" s="1"/>
  <c r="L152" i="11"/>
  <c r="J153" i="11"/>
  <c r="I154" i="11" s="1"/>
  <c r="R150" i="11"/>
  <c r="M151" i="11" s="1"/>
  <c r="N151" i="11"/>
  <c r="S151" i="11" s="1"/>
  <c r="V150" i="11"/>
  <c r="Q151" i="11" s="1"/>
  <c r="P150" i="11"/>
  <c r="U150" i="11" s="1"/>
  <c r="V151" i="11" l="1"/>
  <c r="N152" i="11"/>
  <c r="S152" i="11" s="1"/>
  <c r="J154" i="11"/>
  <c r="I155" i="11" s="1"/>
  <c r="L153" i="11"/>
  <c r="T151" i="11"/>
  <c r="O152" i="11" s="1"/>
  <c r="P151" i="11"/>
  <c r="U151" i="11" s="1"/>
  <c r="R151" i="11"/>
  <c r="M152" i="11" s="1"/>
  <c r="P152" i="11" l="1"/>
  <c r="U152" i="11" s="1"/>
  <c r="T152" i="11"/>
  <c r="N153" i="11"/>
  <c r="S153" i="11" s="1"/>
  <c r="R152" i="11"/>
  <c r="M153" i="11" s="1"/>
  <c r="L154" i="11"/>
  <c r="J155" i="11"/>
  <c r="I156" i="11" s="1"/>
  <c r="Q152" i="11"/>
  <c r="V152" i="11" s="1"/>
  <c r="Q153" i="11" l="1"/>
  <c r="V153" i="11" s="1"/>
  <c r="P153" i="11"/>
  <c r="U153" i="11" s="1"/>
  <c r="N154" i="11"/>
  <c r="S154" i="11" s="1"/>
  <c r="R153" i="11"/>
  <c r="O153" i="11"/>
  <c r="T153" i="11" s="1"/>
  <c r="L155" i="11"/>
  <c r="J156" i="11"/>
  <c r="I157" i="11" s="1"/>
  <c r="Q154" i="11" l="1"/>
  <c r="V154" i="11" s="1"/>
  <c r="L156" i="11"/>
  <c r="J157" i="11"/>
  <c r="I158" i="11" s="1"/>
  <c r="O154" i="11"/>
  <c r="T154" i="11" s="1"/>
  <c r="O155" i="11" s="1"/>
  <c r="N155" i="11"/>
  <c r="S155" i="11" s="1"/>
  <c r="P154" i="11"/>
  <c r="U154" i="11" s="1"/>
  <c r="M154" i="11"/>
  <c r="R154" i="11" s="1"/>
  <c r="M155" i="11" l="1"/>
  <c r="R155" i="11" s="1"/>
  <c r="P155" i="11"/>
  <c r="U155" i="11" s="1"/>
  <c r="Q155" i="11"/>
  <c r="V155" i="11" s="1"/>
  <c r="Q156" i="11" s="1"/>
  <c r="J158" i="11"/>
  <c r="I159" i="11" s="1"/>
  <c r="L157" i="11"/>
  <c r="T155" i="11"/>
  <c r="N156" i="11"/>
  <c r="S156" i="11" s="1"/>
  <c r="P156" i="11" l="1"/>
  <c r="U156" i="11" s="1"/>
  <c r="M156" i="11"/>
  <c r="R156" i="11" s="1"/>
  <c r="M157" i="11" s="1"/>
  <c r="L158" i="11"/>
  <c r="J159" i="11"/>
  <c r="I160" i="11" s="1"/>
  <c r="V156" i="11"/>
  <c r="Q157" i="11" s="1"/>
  <c r="O156" i="11"/>
  <c r="T156" i="11" s="1"/>
  <c r="N157" i="11"/>
  <c r="S157" i="11" s="1"/>
  <c r="O157" i="11" l="1"/>
  <c r="T157" i="11" s="1"/>
  <c r="P157" i="11"/>
  <c r="U157" i="11" s="1"/>
  <c r="R157" i="11"/>
  <c r="M158" i="11" s="1"/>
  <c r="L159" i="11"/>
  <c r="J160" i="11"/>
  <c r="I161" i="11" s="1"/>
  <c r="V157" i="11"/>
  <c r="Q158" i="11" s="1"/>
  <c r="N158" i="11"/>
  <c r="S158" i="11" s="1"/>
  <c r="O158" i="11" l="1"/>
  <c r="T158" i="11" s="1"/>
  <c r="L160" i="11"/>
  <c r="J161" i="11"/>
  <c r="I162" i="11" s="1"/>
  <c r="N159" i="11"/>
  <c r="S159" i="11" s="1"/>
  <c r="R158" i="11"/>
  <c r="P158" i="11"/>
  <c r="U158" i="11" s="1"/>
  <c r="P159" i="11" s="1"/>
  <c r="V158" i="11"/>
  <c r="Q159" i="11" s="1"/>
  <c r="O159" i="11" l="1"/>
  <c r="T159" i="11" s="1"/>
  <c r="N160" i="11"/>
  <c r="S160" i="11" s="1"/>
  <c r="V159" i="11"/>
  <c r="U159" i="11"/>
  <c r="M159" i="11"/>
  <c r="R159" i="11" s="1"/>
  <c r="L161" i="11"/>
  <c r="J162" i="11"/>
  <c r="I163" i="11" s="1"/>
  <c r="M160" i="11" l="1"/>
  <c r="R160" i="11" s="1"/>
  <c r="O160" i="11"/>
  <c r="T160" i="11" s="1"/>
  <c r="P160" i="11"/>
  <c r="U160" i="11" s="1"/>
  <c r="L162" i="11"/>
  <c r="J163" i="11"/>
  <c r="I164" i="11" s="1"/>
  <c r="N161" i="11"/>
  <c r="S161" i="11" s="1"/>
  <c r="Q160" i="11"/>
  <c r="V160" i="11" s="1"/>
  <c r="Q161" i="11" l="1"/>
  <c r="V161" i="11" s="1"/>
  <c r="P161" i="11"/>
  <c r="U161" i="11" s="1"/>
  <c r="M161" i="11"/>
  <c r="R161" i="11" s="1"/>
  <c r="M162" i="11" s="1"/>
  <c r="J164" i="11"/>
  <c r="I165" i="11" s="1"/>
  <c r="L163" i="11"/>
  <c r="O161" i="11"/>
  <c r="T161" i="11" s="1"/>
  <c r="O162" i="11" s="1"/>
  <c r="N162" i="11"/>
  <c r="S162" i="11" s="1"/>
  <c r="P162" i="11" l="1"/>
  <c r="U162" i="11" s="1"/>
  <c r="Q162" i="11"/>
  <c r="V162" i="11" s="1"/>
  <c r="Q163" i="11" s="1"/>
  <c r="T162" i="11"/>
  <c r="R162" i="11"/>
  <c r="M163" i="11" s="1"/>
  <c r="N163" i="11"/>
  <c r="S163" i="11" s="1"/>
  <c r="L164" i="11"/>
  <c r="J165" i="11"/>
  <c r="I166" i="11" s="1"/>
  <c r="P163" i="11" l="1"/>
  <c r="U163" i="11" s="1"/>
  <c r="P164" i="11" s="1"/>
  <c r="V163" i="11"/>
  <c r="R163" i="11"/>
  <c r="M164" i="11" s="1"/>
  <c r="L165" i="11"/>
  <c r="J166" i="11"/>
  <c r="I167" i="11" s="1"/>
  <c r="N164" i="11"/>
  <c r="S164" i="11" s="1"/>
  <c r="O163" i="11"/>
  <c r="T163" i="11" s="1"/>
  <c r="O164" i="11" l="1"/>
  <c r="T164" i="11" s="1"/>
  <c r="L166" i="11"/>
  <c r="J167" i="11"/>
  <c r="I168" i="11" s="1"/>
  <c r="N165" i="11"/>
  <c r="S165" i="11" s="1"/>
  <c r="U164" i="11"/>
  <c r="P165" i="11" s="1"/>
  <c r="Q164" i="11"/>
  <c r="V164" i="11" s="1"/>
  <c r="R164" i="11"/>
  <c r="M165" i="11" s="1"/>
  <c r="O165" i="11" l="1"/>
  <c r="T165" i="11" s="1"/>
  <c r="R165" i="11"/>
  <c r="U165" i="11"/>
  <c r="P166" i="11" s="1"/>
  <c r="L167" i="11"/>
  <c r="J168" i="11"/>
  <c r="I169" i="11" s="1"/>
  <c r="Q165" i="11"/>
  <c r="V165" i="11" s="1"/>
  <c r="Q166" i="11" s="1"/>
  <c r="N166" i="11"/>
  <c r="S166" i="11" s="1"/>
  <c r="O166" i="11" l="1"/>
  <c r="T166" i="11" s="1"/>
  <c r="L168" i="11"/>
  <c r="J169" i="11"/>
  <c r="I170" i="11" s="1"/>
  <c r="N167" i="11"/>
  <c r="S167" i="11" s="1"/>
  <c r="V166" i="11"/>
  <c r="Q167" i="11" s="1"/>
  <c r="M166" i="11"/>
  <c r="R166" i="11" s="1"/>
  <c r="M167" i="11" s="1"/>
  <c r="U166" i="11"/>
  <c r="O167" i="11" l="1"/>
  <c r="T167" i="11" s="1"/>
  <c r="R167" i="11"/>
  <c r="M168" i="11" s="1"/>
  <c r="V167" i="11"/>
  <c r="Q168" i="11" s="1"/>
  <c r="N168" i="11"/>
  <c r="S168" i="11" s="1"/>
  <c r="P167" i="11"/>
  <c r="U167" i="11" s="1"/>
  <c r="L169" i="11"/>
  <c r="J170" i="11"/>
  <c r="I171" i="11" s="1"/>
  <c r="P168" i="11" l="1"/>
  <c r="U168" i="11" s="1"/>
  <c r="O168" i="11"/>
  <c r="T168" i="11" s="1"/>
  <c r="O169" i="11" s="1"/>
  <c r="R168" i="11"/>
  <c r="L170" i="11"/>
  <c r="J171" i="11"/>
  <c r="I172" i="11" s="1"/>
  <c r="N169" i="11"/>
  <c r="S169" i="11" s="1"/>
  <c r="M169" i="11"/>
  <c r="V168" i="11"/>
  <c r="Q169" i="11" s="1"/>
  <c r="P169" i="11" l="1"/>
  <c r="U169" i="11" s="1"/>
  <c r="T169" i="11"/>
  <c r="N170" i="11"/>
  <c r="S170" i="11" s="1"/>
  <c r="L171" i="11"/>
  <c r="J172" i="11"/>
  <c r="I173" i="11" s="1"/>
  <c r="V169" i="11"/>
  <c r="R169" i="11"/>
  <c r="P170" i="11" l="1"/>
  <c r="U170" i="11" s="1"/>
  <c r="P171" i="11" s="1"/>
  <c r="L172" i="11"/>
  <c r="J173" i="11"/>
  <c r="I174" i="11" s="1"/>
  <c r="N171" i="11"/>
  <c r="S171" i="11" s="1"/>
  <c r="O170" i="11"/>
  <c r="T170" i="11" s="1"/>
  <c r="O171" i="11" s="1"/>
  <c r="M170" i="11"/>
  <c r="R170" i="11" s="1"/>
  <c r="Q170" i="11"/>
  <c r="V170" i="11" s="1"/>
  <c r="Q171" i="11" l="1"/>
  <c r="V171" i="11" s="1"/>
  <c r="M171" i="11"/>
  <c r="R171" i="11" s="1"/>
  <c r="T171" i="11"/>
  <c r="O172" i="11" s="1"/>
  <c r="N172" i="11"/>
  <c r="S172" i="11" s="1"/>
  <c r="U171" i="11"/>
  <c r="J174" i="11"/>
  <c r="I175" i="11" s="1"/>
  <c r="L173" i="11"/>
  <c r="M172" i="11" l="1"/>
  <c r="R172" i="11" s="1"/>
  <c r="Q172" i="11"/>
  <c r="V172" i="11" s="1"/>
  <c r="N173" i="11"/>
  <c r="S173" i="11" s="1"/>
  <c r="T172" i="11"/>
  <c r="L174" i="11"/>
  <c r="J175" i="11"/>
  <c r="I176" i="11" s="1"/>
  <c r="P172" i="11"/>
  <c r="U172" i="11" s="1"/>
  <c r="P173" i="11" l="1"/>
  <c r="U173" i="11" s="1"/>
  <c r="M173" i="11"/>
  <c r="R173" i="11" s="1"/>
  <c r="Q173" i="11"/>
  <c r="V173" i="11" s="1"/>
  <c r="J176" i="11"/>
  <c r="I177" i="11" s="1"/>
  <c r="L175" i="11"/>
  <c r="N174" i="11"/>
  <c r="S174" i="11" s="1"/>
  <c r="O173" i="11"/>
  <c r="T173" i="11" s="1"/>
  <c r="O174" i="11" l="1"/>
  <c r="T174" i="11" s="1"/>
  <c r="Q174" i="11"/>
  <c r="V174" i="11" s="1"/>
  <c r="P174" i="11"/>
  <c r="U174" i="11" s="1"/>
  <c r="P175" i="11" s="1"/>
  <c r="M174" i="11"/>
  <c r="R174" i="11" s="1"/>
  <c r="N175" i="11"/>
  <c r="S175" i="11" s="1"/>
  <c r="L176" i="11"/>
  <c r="J177" i="11"/>
  <c r="I178" i="11" s="1"/>
  <c r="Q175" i="11" l="1"/>
  <c r="V175" i="11" s="1"/>
  <c r="O175" i="11"/>
  <c r="T175" i="11" s="1"/>
  <c r="L177" i="11"/>
  <c r="J178" i="11"/>
  <c r="I179" i="11" s="1"/>
  <c r="N176" i="11"/>
  <c r="S176" i="11" s="1"/>
  <c r="U175" i="11"/>
  <c r="P176" i="11" s="1"/>
  <c r="M175" i="11"/>
  <c r="R175" i="11" s="1"/>
  <c r="M176" i="11" l="1"/>
  <c r="R176" i="11" s="1"/>
  <c r="Q176" i="11"/>
  <c r="V176" i="11" s="1"/>
  <c r="Q177" i="11" s="1"/>
  <c r="L178" i="11"/>
  <c r="J179" i="11"/>
  <c r="I180" i="11" s="1"/>
  <c r="N177" i="11"/>
  <c r="S177" i="11" s="1"/>
  <c r="U176" i="11"/>
  <c r="O176" i="11"/>
  <c r="T176" i="11" s="1"/>
  <c r="O177" i="11" l="1"/>
  <c r="T177" i="11" s="1"/>
  <c r="M177" i="11"/>
  <c r="R177" i="11" s="1"/>
  <c r="V177" i="11"/>
  <c r="Q178" i="11" s="1"/>
  <c r="N178" i="11"/>
  <c r="S178" i="11" s="1"/>
  <c r="J180" i="11"/>
  <c r="I181" i="11" s="1"/>
  <c r="L179" i="11"/>
  <c r="P177" i="11"/>
  <c r="U177" i="11" s="1"/>
  <c r="P178" i="11" l="1"/>
  <c r="U178" i="11" s="1"/>
  <c r="O178" i="11"/>
  <c r="T178" i="11" s="1"/>
  <c r="M178" i="11"/>
  <c r="R178" i="11" s="1"/>
  <c r="M179" i="11" s="1"/>
  <c r="L180" i="11"/>
  <c r="J181" i="11"/>
  <c r="I182" i="11" s="1"/>
  <c r="V178" i="11"/>
  <c r="Q179" i="11" s="1"/>
  <c r="N179" i="11"/>
  <c r="S179" i="11" s="1"/>
  <c r="N180" i="11" l="1"/>
  <c r="S180" i="11" s="1"/>
  <c r="R179" i="11"/>
  <c r="O179" i="11"/>
  <c r="T179" i="11" s="1"/>
  <c r="O180" i="11" s="1"/>
  <c r="V179" i="11"/>
  <c r="P179" i="11"/>
  <c r="U179" i="11" s="1"/>
  <c r="J182" i="11"/>
  <c r="I183" i="11" s="1"/>
  <c r="L181" i="11"/>
  <c r="P180" i="11" l="1"/>
  <c r="U180" i="11" s="1"/>
  <c r="T180" i="11"/>
  <c r="O181" i="11" s="1"/>
  <c r="N181" i="11"/>
  <c r="S181" i="11" s="1"/>
  <c r="M180" i="11"/>
  <c r="R180" i="11" s="1"/>
  <c r="L182" i="11"/>
  <c r="J183" i="11"/>
  <c r="I184" i="11" s="1"/>
  <c r="Q180" i="11"/>
  <c r="V180" i="11" s="1"/>
  <c r="Q181" i="11" l="1"/>
  <c r="V181" i="11" s="1"/>
  <c r="M181" i="11"/>
  <c r="R181" i="11" s="1"/>
  <c r="P181" i="11"/>
  <c r="U181" i="11" s="1"/>
  <c r="P182" i="11" s="1"/>
  <c r="L183" i="11"/>
  <c r="J184" i="11"/>
  <c r="I185" i="11" s="1"/>
  <c r="N182" i="11"/>
  <c r="S182" i="11" s="1"/>
  <c r="T181" i="11"/>
  <c r="Q182" i="11" l="1"/>
  <c r="V182" i="11" s="1"/>
  <c r="N183" i="11"/>
  <c r="S183" i="11" s="1"/>
  <c r="U182" i="11"/>
  <c r="P183" i="11" s="1"/>
  <c r="O182" i="11"/>
  <c r="T182" i="11" s="1"/>
  <c r="M182" i="11"/>
  <c r="R182" i="11" s="1"/>
  <c r="M183" i="11" s="1"/>
  <c r="L184" i="11"/>
  <c r="J185" i="11"/>
  <c r="I186" i="11" s="1"/>
  <c r="O183" i="11" l="1"/>
  <c r="T183" i="11" s="1"/>
  <c r="Q183" i="11"/>
  <c r="V183" i="11" s="1"/>
  <c r="L185" i="11"/>
  <c r="J186" i="11"/>
  <c r="I187" i="11" s="1"/>
  <c r="R183" i="11"/>
  <c r="M184" i="11" s="1"/>
  <c r="N184" i="11"/>
  <c r="S184" i="11" s="1"/>
  <c r="U183" i="11"/>
  <c r="P184" i="11" s="1"/>
  <c r="O184" i="11" l="1"/>
  <c r="T184" i="11" s="1"/>
  <c r="L186" i="11"/>
  <c r="J187" i="11"/>
  <c r="I188" i="11" s="1"/>
  <c r="R184" i="11"/>
  <c r="N185" i="11"/>
  <c r="S185" i="11" s="1"/>
  <c r="U184" i="11"/>
  <c r="P185" i="11" s="1"/>
  <c r="Q184" i="11"/>
  <c r="V184" i="11" s="1"/>
  <c r="Q185" i="11" l="1"/>
  <c r="V185" i="11" s="1"/>
  <c r="O185" i="11"/>
  <c r="T185" i="11" s="1"/>
  <c r="O186" i="11" s="1"/>
  <c r="L187" i="11"/>
  <c r="J188" i="11"/>
  <c r="I189" i="11" s="1"/>
  <c r="U185" i="11"/>
  <c r="P186" i="11" s="1"/>
  <c r="M185" i="11"/>
  <c r="R185" i="11" s="1"/>
  <c r="N186" i="11"/>
  <c r="S186" i="11" s="1"/>
  <c r="M186" i="11" l="1"/>
  <c r="R186" i="11" s="1"/>
  <c r="Q186" i="11"/>
  <c r="V186" i="11" s="1"/>
  <c r="N187" i="11"/>
  <c r="S187" i="11" s="1"/>
  <c r="T186" i="11"/>
  <c r="O187" i="11" s="1"/>
  <c r="L188" i="11"/>
  <c r="J189" i="11"/>
  <c r="I190" i="11" s="1"/>
  <c r="U186" i="11"/>
  <c r="M187" i="11" l="1"/>
  <c r="R187" i="11" s="1"/>
  <c r="T187" i="11"/>
  <c r="O188" i="11" s="1"/>
  <c r="Q187" i="11"/>
  <c r="V187" i="11" s="1"/>
  <c r="Q188" i="11" s="1"/>
  <c r="N188" i="11"/>
  <c r="S188" i="11" s="1"/>
  <c r="J190" i="11"/>
  <c r="I191" i="11" s="1"/>
  <c r="L189" i="11"/>
  <c r="P187" i="11"/>
  <c r="U187" i="11" s="1"/>
  <c r="P188" i="11" s="1"/>
  <c r="M188" i="11" l="1"/>
  <c r="R188" i="11" s="1"/>
  <c r="U188" i="11"/>
  <c r="V188" i="11"/>
  <c r="Q189" i="11" s="1"/>
  <c r="N189" i="11"/>
  <c r="S189" i="11" s="1"/>
  <c r="L190" i="11"/>
  <c r="J191" i="11"/>
  <c r="I192" i="11" s="1"/>
  <c r="T188" i="11"/>
  <c r="O189" i="11" s="1"/>
  <c r="M189" i="11" l="1"/>
  <c r="R189" i="11" s="1"/>
  <c r="N190" i="11"/>
  <c r="S190" i="11" s="1"/>
  <c r="L191" i="11"/>
  <c r="J192" i="11"/>
  <c r="I193" i="11" s="1"/>
  <c r="T189" i="11"/>
  <c r="P189" i="11"/>
  <c r="U189" i="11" s="1"/>
  <c r="V189" i="11"/>
  <c r="M190" i="11" l="1"/>
  <c r="R190" i="11" s="1"/>
  <c r="O190" i="11"/>
  <c r="T190" i="11" s="1"/>
  <c r="O191" i="11" s="1"/>
  <c r="P190" i="11"/>
  <c r="U190" i="11" s="1"/>
  <c r="P191" i="11" s="1"/>
  <c r="L192" i="11"/>
  <c r="J193" i="11"/>
  <c r="I194" i="11" s="1"/>
  <c r="N191" i="11"/>
  <c r="S191" i="11" s="1"/>
  <c r="Q190" i="11"/>
  <c r="V190" i="11" s="1"/>
  <c r="Q191" i="11" l="1"/>
  <c r="V191" i="11" s="1"/>
  <c r="T191" i="11"/>
  <c r="O192" i="11" s="1"/>
  <c r="U191" i="11"/>
  <c r="L193" i="11"/>
  <c r="J194" i="11"/>
  <c r="I195" i="11" s="1"/>
  <c r="M191" i="11"/>
  <c r="R191" i="11" s="1"/>
  <c r="M192" i="11" s="1"/>
  <c r="P192" i="11"/>
  <c r="N192" i="11"/>
  <c r="S192" i="11" s="1"/>
  <c r="Q192" i="11" l="1"/>
  <c r="V192" i="11" s="1"/>
  <c r="R192" i="11"/>
  <c r="M193" i="11" s="1"/>
  <c r="T192" i="11"/>
  <c r="L194" i="11"/>
  <c r="J195" i="11"/>
  <c r="I196" i="11" s="1"/>
  <c r="N193" i="11"/>
  <c r="S193" i="11" s="1"/>
  <c r="O193" i="11"/>
  <c r="U192" i="11"/>
  <c r="P193" i="11" s="1"/>
  <c r="R193" i="11" l="1"/>
  <c r="L195" i="11"/>
  <c r="J196" i="11"/>
  <c r="I197" i="11" s="1"/>
  <c r="N194" i="11"/>
  <c r="S194" i="11" s="1"/>
  <c r="U193" i="11"/>
  <c r="P194" i="11" s="1"/>
  <c r="Q193" i="11"/>
  <c r="V193" i="11" s="1"/>
  <c r="T193" i="11"/>
  <c r="Q194" i="11" l="1"/>
  <c r="V194" i="11" s="1"/>
  <c r="L196" i="11"/>
  <c r="J197" i="11"/>
  <c r="I198" i="11" s="1"/>
  <c r="U194" i="11"/>
  <c r="N195" i="11"/>
  <c r="S195" i="11" s="1"/>
  <c r="M194" i="11"/>
  <c r="R194" i="11" s="1"/>
  <c r="O194" i="11"/>
  <c r="T194" i="11" s="1"/>
  <c r="O195" i="11" l="1"/>
  <c r="T195" i="11" s="1"/>
  <c r="Q195" i="11"/>
  <c r="V195" i="11" s="1"/>
  <c r="M195" i="11"/>
  <c r="R195" i="11" s="1"/>
  <c r="M196" i="11" s="1"/>
  <c r="N196" i="11"/>
  <c r="S196" i="11" s="1"/>
  <c r="P195" i="11"/>
  <c r="U195" i="11" s="1"/>
  <c r="L197" i="11"/>
  <c r="J198" i="11"/>
  <c r="I199" i="11" s="1"/>
  <c r="P196" i="11" l="1"/>
  <c r="U196" i="11" s="1"/>
  <c r="O196" i="11"/>
  <c r="T196" i="11" s="1"/>
  <c r="O197" i="11" s="1"/>
  <c r="L198" i="11"/>
  <c r="J199" i="11"/>
  <c r="I200" i="11" s="1"/>
  <c r="N197" i="11"/>
  <c r="S197" i="11" s="1"/>
  <c r="Q196" i="11"/>
  <c r="V196" i="11" s="1"/>
  <c r="R196" i="11"/>
  <c r="Q197" i="11" l="1"/>
  <c r="V197" i="11" s="1"/>
  <c r="P197" i="11"/>
  <c r="U197" i="11" s="1"/>
  <c r="M197" i="11"/>
  <c r="R197" i="11" s="1"/>
  <c r="L199" i="11"/>
  <c r="J200" i="11"/>
  <c r="I201" i="11" s="1"/>
  <c r="N198" i="11"/>
  <c r="S198" i="11" s="1"/>
  <c r="T197" i="11"/>
  <c r="M198" i="11" l="1"/>
  <c r="R198" i="11" s="1"/>
  <c r="P198" i="11"/>
  <c r="U198" i="11" s="1"/>
  <c r="P199" i="11" s="1"/>
  <c r="Q198" i="11"/>
  <c r="V198" i="11" s="1"/>
  <c r="Q199" i="11" s="1"/>
  <c r="L200" i="11"/>
  <c r="J201" i="11"/>
  <c r="I202" i="11" s="1"/>
  <c r="O198" i="11"/>
  <c r="T198" i="11" s="1"/>
  <c r="N199" i="11"/>
  <c r="S199" i="11" s="1"/>
  <c r="O199" i="11" l="1"/>
  <c r="T199" i="11" s="1"/>
  <c r="M199" i="11"/>
  <c r="R199" i="11" s="1"/>
  <c r="N200" i="11"/>
  <c r="S200" i="11" s="1"/>
  <c r="V199" i="11"/>
  <c r="Q200" i="11" s="1"/>
  <c r="U199" i="11"/>
  <c r="L201" i="11"/>
  <c r="J202" i="11"/>
  <c r="I203" i="11" s="1"/>
  <c r="O200" i="11" l="1"/>
  <c r="T200" i="11" s="1"/>
  <c r="V200" i="11"/>
  <c r="P200" i="11"/>
  <c r="U200" i="11" s="1"/>
  <c r="L202" i="11"/>
  <c r="J203" i="11"/>
  <c r="I204" i="11" s="1"/>
  <c r="N201" i="11"/>
  <c r="S201" i="11" s="1"/>
  <c r="M200" i="11"/>
  <c r="R200" i="11" s="1"/>
  <c r="M201" i="11" l="1"/>
  <c r="R201" i="11" s="1"/>
  <c r="O201" i="11"/>
  <c r="T201" i="11" s="1"/>
  <c r="N202" i="11"/>
  <c r="S202" i="11" s="1"/>
  <c r="P201" i="11"/>
  <c r="U201" i="11" s="1"/>
  <c r="Q201" i="11"/>
  <c r="V201" i="11" s="1"/>
  <c r="L203" i="11"/>
  <c r="J204" i="11"/>
  <c r="I205" i="11" s="1"/>
  <c r="Q202" i="11" l="1"/>
  <c r="V202" i="11" s="1"/>
  <c r="P202" i="11"/>
  <c r="U202" i="11" s="1"/>
  <c r="P203" i="11" s="1"/>
  <c r="M202" i="11"/>
  <c r="R202" i="11" s="1"/>
  <c r="N203" i="11"/>
  <c r="S203" i="11" s="1"/>
  <c r="O202" i="11"/>
  <c r="T202" i="11" s="1"/>
  <c r="L204" i="11"/>
  <c r="J205" i="11"/>
  <c r="I206" i="11" s="1"/>
  <c r="M203" i="11" l="1"/>
  <c r="R203" i="11" s="1"/>
  <c r="Q203" i="11"/>
  <c r="V203" i="11" s="1"/>
  <c r="Q204" i="11" s="1"/>
  <c r="U203" i="11"/>
  <c r="P204" i="11" s="1"/>
  <c r="N204" i="11"/>
  <c r="S204" i="11" s="1"/>
  <c r="J206" i="11"/>
  <c r="I207" i="11" s="1"/>
  <c r="L205" i="11"/>
  <c r="O203" i="11"/>
  <c r="T203" i="11" s="1"/>
  <c r="O204" i="11" l="1"/>
  <c r="T204" i="11" s="1"/>
  <c r="M204" i="11"/>
  <c r="R204" i="11" s="1"/>
  <c r="L206" i="11"/>
  <c r="J207" i="11"/>
  <c r="I208" i="11" s="1"/>
  <c r="V204" i="11"/>
  <c r="Q205" i="11" s="1"/>
  <c r="U204" i="11"/>
  <c r="P205" i="11" s="1"/>
  <c r="N205" i="11"/>
  <c r="S205" i="11" s="1"/>
  <c r="M205" i="11" l="1"/>
  <c r="R205" i="11" s="1"/>
  <c r="O205" i="11"/>
  <c r="T205" i="11" s="1"/>
  <c r="V205" i="11"/>
  <c r="Q206" i="11" s="1"/>
  <c r="L207" i="11"/>
  <c r="J208" i="11"/>
  <c r="I209" i="11" s="1"/>
  <c r="U205" i="11"/>
  <c r="P206" i="11" s="1"/>
  <c r="N206" i="11"/>
  <c r="S206" i="11" s="1"/>
  <c r="O206" i="11" l="1"/>
  <c r="T206" i="11" s="1"/>
  <c r="M206" i="11"/>
  <c r="R206" i="11" s="1"/>
  <c r="L208" i="11"/>
  <c r="J209" i="11"/>
  <c r="I210" i="11" s="1"/>
  <c r="N207" i="11"/>
  <c r="S207" i="11" s="1"/>
  <c r="U206" i="11"/>
  <c r="P207" i="11" s="1"/>
  <c r="V206" i="11"/>
  <c r="Q207" i="11" s="1"/>
  <c r="O207" i="11" l="1"/>
  <c r="T207" i="11" s="1"/>
  <c r="M207" i="11"/>
  <c r="R207" i="11" s="1"/>
  <c r="M208" i="11" s="1"/>
  <c r="J210" i="11"/>
  <c r="I211" i="11" s="1"/>
  <c r="L209" i="11"/>
  <c r="N208" i="11"/>
  <c r="S208" i="11" s="1"/>
  <c r="V207" i="11"/>
  <c r="Q208" i="11" s="1"/>
  <c r="U207" i="11"/>
  <c r="O208" i="11" l="1"/>
  <c r="T208" i="11" s="1"/>
  <c r="R208" i="11"/>
  <c r="M209" i="11" s="1"/>
  <c r="N209" i="11"/>
  <c r="S209" i="11" s="1"/>
  <c r="L210" i="11"/>
  <c r="J211" i="11"/>
  <c r="I212" i="11" s="1"/>
  <c r="V208" i="11"/>
  <c r="Q209" i="11" s="1"/>
  <c r="P208" i="11"/>
  <c r="U208" i="11" s="1"/>
  <c r="P209" i="11" l="1"/>
  <c r="U209" i="11" s="1"/>
  <c r="L211" i="11"/>
  <c r="J212" i="11"/>
  <c r="I213" i="11" s="1"/>
  <c r="R209" i="11"/>
  <c r="N210" i="11"/>
  <c r="S210" i="11" s="1"/>
  <c r="V209" i="11"/>
  <c r="Q210" i="11" s="1"/>
  <c r="O209" i="11"/>
  <c r="T209" i="11" s="1"/>
  <c r="P210" i="11" l="1"/>
  <c r="U210" i="11" s="1"/>
  <c r="P211" i="11" s="1"/>
  <c r="N211" i="11"/>
  <c r="S211" i="11" s="1"/>
  <c r="O210" i="11"/>
  <c r="T210" i="11" s="1"/>
  <c r="V210" i="11"/>
  <c r="M210" i="11"/>
  <c r="R210" i="11" s="1"/>
  <c r="L212" i="11"/>
  <c r="J213" i="11"/>
  <c r="I214" i="11" s="1"/>
  <c r="L213" i="11" l="1"/>
  <c r="J214" i="11"/>
  <c r="I215" i="11" s="1"/>
  <c r="Q211" i="11"/>
  <c r="V211" i="11" s="1"/>
  <c r="N212" i="11"/>
  <c r="S212" i="11" s="1"/>
  <c r="U211" i="11"/>
  <c r="P212" i="11" s="1"/>
  <c r="M211" i="11"/>
  <c r="R211" i="11" s="1"/>
  <c r="O211" i="11"/>
  <c r="T211" i="11" s="1"/>
  <c r="O212" i="11" l="1"/>
  <c r="T212" i="11" s="1"/>
  <c r="M212" i="11"/>
  <c r="R212" i="11" s="1"/>
  <c r="Q212" i="11"/>
  <c r="V212" i="11" s="1"/>
  <c r="L214" i="11"/>
  <c r="J215" i="11"/>
  <c r="I216" i="11" s="1"/>
  <c r="N213" i="11"/>
  <c r="S213" i="11" s="1"/>
  <c r="U212" i="11"/>
  <c r="P213" i="11" s="1"/>
  <c r="Q213" i="11" l="1"/>
  <c r="V213" i="11" s="1"/>
  <c r="M213" i="11"/>
  <c r="R213" i="11" s="1"/>
  <c r="O213" i="11"/>
  <c r="T213" i="11" s="1"/>
  <c r="U213" i="11"/>
  <c r="P214" i="11" s="1"/>
  <c r="N214" i="11"/>
  <c r="S214" i="11" s="1"/>
  <c r="J216" i="11"/>
  <c r="I217" i="11" s="1"/>
  <c r="L215" i="11"/>
  <c r="O214" i="11" l="1"/>
  <c r="T214" i="11" s="1"/>
  <c r="Q214" i="11"/>
  <c r="V214" i="11" s="1"/>
  <c r="U214" i="11"/>
  <c r="P215" i="11" s="1"/>
  <c r="N215" i="11"/>
  <c r="S215" i="11" s="1"/>
  <c r="L216" i="11"/>
  <c r="J217" i="11"/>
  <c r="I218" i="11" s="1"/>
  <c r="M214" i="11"/>
  <c r="R214" i="11" s="1"/>
  <c r="M215" i="11" l="1"/>
  <c r="R215" i="11" s="1"/>
  <c r="O215" i="11"/>
  <c r="T215" i="11" s="1"/>
  <c r="L217" i="11"/>
  <c r="J218" i="11"/>
  <c r="I219" i="11" s="1"/>
  <c r="U215" i="11"/>
  <c r="P216" i="11" s="1"/>
  <c r="N216" i="11"/>
  <c r="S216" i="11" s="1"/>
  <c r="Q215" i="11"/>
  <c r="V215" i="11" s="1"/>
  <c r="Q216" i="11" l="1"/>
  <c r="V216" i="11" s="1"/>
  <c r="M216" i="11"/>
  <c r="R216" i="11" s="1"/>
  <c r="M217" i="11" s="1"/>
  <c r="N217" i="11"/>
  <c r="S217" i="11" s="1"/>
  <c r="L218" i="11"/>
  <c r="J219" i="11"/>
  <c r="I220" i="11" s="1"/>
  <c r="O216" i="11"/>
  <c r="T216" i="11" s="1"/>
  <c r="U216" i="11"/>
  <c r="P217" i="11" s="1"/>
  <c r="O217" i="11" l="1"/>
  <c r="T217" i="11" s="1"/>
  <c r="Q217" i="11"/>
  <c r="V217" i="11" s="1"/>
  <c r="Q218" i="11" s="1"/>
  <c r="U217" i="11"/>
  <c r="P218" i="11" s="1"/>
  <c r="N218" i="11"/>
  <c r="S218" i="11" s="1"/>
  <c r="R217" i="11"/>
  <c r="L219" i="11"/>
  <c r="J220" i="11"/>
  <c r="I221" i="11" s="1"/>
  <c r="O218" i="11" l="1"/>
  <c r="T218" i="11" s="1"/>
  <c r="V218" i="11"/>
  <c r="L220" i="11"/>
  <c r="J221" i="11"/>
  <c r="I222" i="11" s="1"/>
  <c r="U218" i="11"/>
  <c r="Q219" i="11"/>
  <c r="N219" i="11"/>
  <c r="S219" i="11" s="1"/>
  <c r="M218" i="11"/>
  <c r="R218" i="11" s="1"/>
  <c r="M219" i="11" l="1"/>
  <c r="R219" i="11" s="1"/>
  <c r="O219" i="11"/>
  <c r="T219" i="11" s="1"/>
  <c r="P219" i="11"/>
  <c r="U219" i="11" s="1"/>
  <c r="J222" i="11"/>
  <c r="I223" i="11" s="1"/>
  <c r="L221" i="11"/>
  <c r="N220" i="11"/>
  <c r="S220" i="11" s="1"/>
  <c r="V219" i="11"/>
  <c r="Q220" i="11" s="1"/>
  <c r="P220" i="11" l="1"/>
  <c r="U220" i="11" s="1"/>
  <c r="M220" i="11"/>
  <c r="R220" i="11" s="1"/>
  <c r="M221" i="11" s="1"/>
  <c r="L222" i="11"/>
  <c r="J223" i="11"/>
  <c r="I224" i="11" s="1"/>
  <c r="V220" i="11"/>
  <c r="Q221" i="11" s="1"/>
  <c r="O220" i="11"/>
  <c r="T220" i="11" s="1"/>
  <c r="N221" i="11"/>
  <c r="S221" i="11" s="1"/>
  <c r="O221" i="11" l="1"/>
  <c r="T221" i="11" s="1"/>
  <c r="P221" i="11"/>
  <c r="U221" i="11" s="1"/>
  <c r="L223" i="11"/>
  <c r="J224" i="11"/>
  <c r="I225" i="11" s="1"/>
  <c r="N222" i="11"/>
  <c r="S222" i="11" s="1"/>
  <c r="R221" i="11"/>
  <c r="M222" i="11" s="1"/>
  <c r="V221" i="11"/>
  <c r="O222" i="11" l="1"/>
  <c r="T222" i="11" s="1"/>
  <c r="L224" i="11"/>
  <c r="J225" i="11"/>
  <c r="I226" i="11" s="1"/>
  <c r="Q222" i="11"/>
  <c r="V222" i="11" s="1"/>
  <c r="N223" i="11"/>
  <c r="S223" i="11" s="1"/>
  <c r="R222" i="11"/>
  <c r="P222" i="11"/>
  <c r="U222" i="11" s="1"/>
  <c r="Q223" i="11" l="1"/>
  <c r="V223" i="11" s="1"/>
  <c r="P223" i="11"/>
  <c r="U223" i="11" s="1"/>
  <c r="O223" i="11"/>
  <c r="T223" i="11" s="1"/>
  <c r="N224" i="11"/>
  <c r="S224" i="11" s="1"/>
  <c r="M223" i="11"/>
  <c r="R223" i="11" s="1"/>
  <c r="L225" i="11"/>
  <c r="J226" i="11"/>
  <c r="I227" i="11" s="1"/>
  <c r="O224" i="11" l="1"/>
  <c r="T224" i="11" s="1"/>
  <c r="O225" i="11" s="1"/>
  <c r="P224" i="11"/>
  <c r="U224" i="11" s="1"/>
  <c r="M224" i="11"/>
  <c r="R224" i="11" s="1"/>
  <c r="Q224" i="11"/>
  <c r="V224" i="11" s="1"/>
  <c r="Q225" i="11" s="1"/>
  <c r="L226" i="11"/>
  <c r="J227" i="11"/>
  <c r="I228" i="11" s="1"/>
  <c r="N225" i="11"/>
  <c r="S225" i="11" s="1"/>
  <c r="M225" i="11" l="1"/>
  <c r="R225" i="11" s="1"/>
  <c r="M226" i="11" s="1"/>
  <c r="L227" i="11"/>
  <c r="J228" i="11"/>
  <c r="I229" i="11" s="1"/>
  <c r="V225" i="11"/>
  <c r="Q226" i="11" s="1"/>
  <c r="T225" i="11"/>
  <c r="P225" i="11"/>
  <c r="U225" i="11" s="1"/>
  <c r="P226" i="11" s="1"/>
  <c r="N226" i="11"/>
  <c r="S226" i="11" s="1"/>
  <c r="U226" i="11" l="1"/>
  <c r="N227" i="11"/>
  <c r="S227" i="11" s="1"/>
  <c r="R226" i="11"/>
  <c r="M227" i="11" s="1"/>
  <c r="V226" i="11"/>
  <c r="Q227" i="11" s="1"/>
  <c r="O226" i="11"/>
  <c r="T226" i="11" s="1"/>
  <c r="O227" i="11" s="1"/>
  <c r="J229" i="11"/>
  <c r="I230" i="11" s="1"/>
  <c r="L228" i="11"/>
  <c r="J230" i="11" l="1"/>
  <c r="I231" i="11" s="1"/>
  <c r="L229" i="11"/>
  <c r="T227" i="11"/>
  <c r="O228" i="11" s="1"/>
  <c r="V227" i="11"/>
  <c r="Q228" i="11" s="1"/>
  <c r="N228" i="11"/>
  <c r="S228" i="11" s="1"/>
  <c r="R227" i="11"/>
  <c r="P227" i="11"/>
  <c r="U227" i="11" s="1"/>
  <c r="P228" i="11" s="1"/>
  <c r="N229" i="11" l="1"/>
  <c r="S229" i="11" s="1"/>
  <c r="T228" i="11"/>
  <c r="U228" i="11"/>
  <c r="P229" i="11" s="1"/>
  <c r="L230" i="11"/>
  <c r="J231" i="11"/>
  <c r="I232" i="11" s="1"/>
  <c r="M228" i="11"/>
  <c r="R228" i="11" s="1"/>
  <c r="V228" i="11"/>
  <c r="Q229" i="11" s="1"/>
  <c r="M229" i="11" l="1"/>
  <c r="R229" i="11" s="1"/>
  <c r="L231" i="11"/>
  <c r="J232" i="11"/>
  <c r="I233" i="11" s="1"/>
  <c r="N230" i="11"/>
  <c r="S230" i="11" s="1"/>
  <c r="V229" i="11"/>
  <c r="U229" i="11"/>
  <c r="P230" i="11" s="1"/>
  <c r="O229" i="11"/>
  <c r="T229" i="11" s="1"/>
  <c r="O230" i="11" s="1"/>
  <c r="M230" i="11" l="1"/>
  <c r="R230" i="11" s="1"/>
  <c r="T230" i="11"/>
  <c r="O231" i="11" s="1"/>
  <c r="L232" i="11"/>
  <c r="J233" i="11"/>
  <c r="I234" i="11" s="1"/>
  <c r="Q230" i="11"/>
  <c r="V230" i="11" s="1"/>
  <c r="U230" i="11"/>
  <c r="P231" i="11" s="1"/>
  <c r="N231" i="11"/>
  <c r="S231" i="11" s="1"/>
  <c r="Q231" i="11" l="1"/>
  <c r="V231" i="11" s="1"/>
  <c r="M231" i="11"/>
  <c r="R231" i="11" s="1"/>
  <c r="M232" i="11" s="1"/>
  <c r="T231" i="11"/>
  <c r="L233" i="11"/>
  <c r="J234" i="11"/>
  <c r="I235" i="11" s="1"/>
  <c r="U231" i="11"/>
  <c r="P232" i="11" s="1"/>
  <c r="N232" i="11"/>
  <c r="S232" i="11" s="1"/>
  <c r="Q232" i="11" l="1"/>
  <c r="V232" i="11" s="1"/>
  <c r="L234" i="11"/>
  <c r="J235" i="11"/>
  <c r="I236" i="11" s="1"/>
  <c r="N233" i="11"/>
  <c r="S233" i="11" s="1"/>
  <c r="R232" i="11"/>
  <c r="M233" i="11" s="1"/>
  <c r="O232" i="11"/>
  <c r="T232" i="11" s="1"/>
  <c r="U232" i="11"/>
  <c r="P233" i="11" s="1"/>
  <c r="Q233" i="11" l="1"/>
  <c r="V233" i="11" s="1"/>
  <c r="R233" i="11"/>
  <c r="N234" i="11"/>
  <c r="S234" i="11" s="1"/>
  <c r="U233" i="11"/>
  <c r="O233" i="11"/>
  <c r="T233" i="11" s="1"/>
  <c r="L235" i="11"/>
  <c r="J236" i="11"/>
  <c r="I237" i="11" s="1"/>
  <c r="O234" i="11" l="1"/>
  <c r="T234" i="11" s="1"/>
  <c r="Q234" i="11"/>
  <c r="V234" i="11" s="1"/>
  <c r="Q235" i="11" s="1"/>
  <c r="L236" i="11"/>
  <c r="J237" i="11"/>
  <c r="I238" i="11" s="1"/>
  <c r="M234" i="11"/>
  <c r="R234" i="11" s="1"/>
  <c r="N235" i="11"/>
  <c r="S235" i="11" s="1"/>
  <c r="P234" i="11"/>
  <c r="U234" i="11" s="1"/>
  <c r="M235" i="11" l="1"/>
  <c r="R235" i="11" s="1"/>
  <c r="P235" i="11"/>
  <c r="U235" i="11" s="1"/>
  <c r="P236" i="11" s="1"/>
  <c r="O235" i="11"/>
  <c r="T235" i="11" s="1"/>
  <c r="N236" i="11"/>
  <c r="S236" i="11" s="1"/>
  <c r="V235" i="11"/>
  <c r="Q236" i="11" s="1"/>
  <c r="L237" i="11"/>
  <c r="J238" i="11"/>
  <c r="I239" i="11" s="1"/>
  <c r="O236" i="11" l="1"/>
  <c r="T236" i="11" s="1"/>
  <c r="M236" i="11"/>
  <c r="R236" i="11" s="1"/>
  <c r="U236" i="11"/>
  <c r="L238" i="11"/>
  <c r="J239" i="11"/>
  <c r="I240" i="11" s="1"/>
  <c r="N237" i="11"/>
  <c r="S237" i="11" s="1"/>
  <c r="V236" i="11"/>
  <c r="Q237" i="11" s="1"/>
  <c r="O237" i="11" l="1"/>
  <c r="T237" i="11" s="1"/>
  <c r="L239" i="11"/>
  <c r="J240" i="11"/>
  <c r="I241" i="11" s="1"/>
  <c r="N238" i="11"/>
  <c r="S238" i="11" s="1"/>
  <c r="V237" i="11"/>
  <c r="Q238" i="11" s="1"/>
  <c r="M237" i="11"/>
  <c r="R237" i="11" s="1"/>
  <c r="P237" i="11"/>
  <c r="U237" i="11" s="1"/>
  <c r="P238" i="11" l="1"/>
  <c r="U238" i="11" s="1"/>
  <c r="P239" i="11" s="1"/>
  <c r="M238" i="11"/>
  <c r="R238" i="11" s="1"/>
  <c r="O238" i="11"/>
  <c r="T238" i="11" s="1"/>
  <c r="O239" i="11" s="1"/>
  <c r="N239" i="11"/>
  <c r="S239" i="11" s="1"/>
  <c r="V238" i="11"/>
  <c r="L240" i="11"/>
  <c r="J241" i="11"/>
  <c r="I242" i="11" s="1"/>
  <c r="M239" i="11" l="1"/>
  <c r="R239" i="11" s="1"/>
  <c r="U239" i="11"/>
  <c r="P240" i="11" s="1"/>
  <c r="J242" i="11"/>
  <c r="I243" i="11" s="1"/>
  <c r="L241" i="11"/>
  <c r="Q239" i="11"/>
  <c r="V239" i="11" s="1"/>
  <c r="N240" i="11"/>
  <c r="S240" i="11" s="1"/>
  <c r="T239" i="11"/>
  <c r="Q240" i="11" l="1"/>
  <c r="V240" i="11" s="1"/>
  <c r="M240" i="11"/>
  <c r="R240" i="11" s="1"/>
  <c r="N241" i="11"/>
  <c r="S241" i="11" s="1"/>
  <c r="O240" i="11"/>
  <c r="T240" i="11" s="1"/>
  <c r="L242" i="11"/>
  <c r="J243" i="11"/>
  <c r="I244" i="11" s="1"/>
  <c r="U240" i="11"/>
  <c r="O241" i="11" l="1"/>
  <c r="T241" i="11" s="1"/>
  <c r="M241" i="11"/>
  <c r="R241" i="11" s="1"/>
  <c r="M242" i="11" s="1"/>
  <c r="Q241" i="11"/>
  <c r="V241" i="11" s="1"/>
  <c r="Q242" i="11" s="1"/>
  <c r="L243" i="11"/>
  <c r="J244" i="11"/>
  <c r="I245" i="11" s="1"/>
  <c r="N242" i="11"/>
  <c r="S242" i="11" s="1"/>
  <c r="P241" i="11"/>
  <c r="U241" i="11" s="1"/>
  <c r="P242" i="11" l="1"/>
  <c r="U242" i="11" s="1"/>
  <c r="O242" i="11"/>
  <c r="T242" i="11" s="1"/>
  <c r="O243" i="11" s="1"/>
  <c r="R242" i="11"/>
  <c r="M243" i="11" s="1"/>
  <c r="V242" i="11"/>
  <c r="Q243" i="11" s="1"/>
  <c r="L244" i="11"/>
  <c r="J245" i="11"/>
  <c r="I246" i="11" s="1"/>
  <c r="N243" i="11"/>
  <c r="S243" i="11" s="1"/>
  <c r="P243" i="11" l="1"/>
  <c r="U243" i="11" s="1"/>
  <c r="N244" i="11"/>
  <c r="S244" i="11" s="1"/>
  <c r="T243" i="11"/>
  <c r="O244" i="11" s="1"/>
  <c r="V243" i="11"/>
  <c r="Q244" i="11" s="1"/>
  <c r="R243" i="11"/>
  <c r="M244" i="11" s="1"/>
  <c r="L245" i="11"/>
  <c r="J246" i="11"/>
  <c r="I247" i="11" s="1"/>
  <c r="P244" i="11" l="1"/>
  <c r="U244" i="11" s="1"/>
  <c r="R244" i="11"/>
  <c r="N245" i="11"/>
  <c r="S245" i="11" s="1"/>
  <c r="V244" i="11"/>
  <c r="L246" i="11"/>
  <c r="J247" i="11"/>
  <c r="I248" i="11" s="1"/>
  <c r="T244" i="11"/>
  <c r="O245" i="11" s="1"/>
  <c r="P245" i="11" l="1"/>
  <c r="U245" i="11" s="1"/>
  <c r="P246" i="11" s="1"/>
  <c r="L247" i="11"/>
  <c r="J248" i="11"/>
  <c r="I249" i="11" s="1"/>
  <c r="M245" i="11"/>
  <c r="R245" i="11" s="1"/>
  <c r="M246" i="11" s="1"/>
  <c r="N246" i="11"/>
  <c r="S246" i="11" s="1"/>
  <c r="T245" i="11"/>
  <c r="Q245" i="11"/>
  <c r="V245" i="11" s="1"/>
  <c r="N247" i="11" l="1"/>
  <c r="S247" i="11" s="1"/>
  <c r="R246" i="11"/>
  <c r="M247" i="11" s="1"/>
  <c r="O246" i="11"/>
  <c r="T246" i="11" s="1"/>
  <c r="U246" i="11"/>
  <c r="P247" i="11" s="1"/>
  <c r="Q246" i="11"/>
  <c r="V246" i="11" s="1"/>
  <c r="L248" i="11"/>
  <c r="J249" i="11"/>
  <c r="I250" i="11" s="1"/>
  <c r="O247" i="11" l="1"/>
  <c r="T247" i="11" s="1"/>
  <c r="Q247" i="11"/>
  <c r="V247" i="11" s="1"/>
  <c r="J250" i="11"/>
  <c r="I251" i="11" s="1"/>
  <c r="L249" i="11"/>
  <c r="R247" i="11"/>
  <c r="M248" i="11" s="1"/>
  <c r="U247" i="11"/>
  <c r="P248" i="11" s="1"/>
  <c r="N248" i="11"/>
  <c r="S248" i="11" s="1"/>
  <c r="Q248" i="11" l="1"/>
  <c r="V248" i="11" s="1"/>
  <c r="O248" i="11"/>
  <c r="T248" i="11" s="1"/>
  <c r="L250" i="11"/>
  <c r="J251" i="11"/>
  <c r="I252" i="11" s="1"/>
  <c r="U248" i="11"/>
  <c r="P249" i="11" s="1"/>
  <c r="R248" i="11"/>
  <c r="N249" i="11"/>
  <c r="S249" i="11" s="1"/>
  <c r="O249" i="11" l="1"/>
  <c r="T249" i="11" s="1"/>
  <c r="O250" i="11" s="1"/>
  <c r="Q249" i="11"/>
  <c r="V249" i="11" s="1"/>
  <c r="J252" i="11"/>
  <c r="I253" i="11" s="1"/>
  <c r="L251" i="11"/>
  <c r="N250" i="11"/>
  <c r="S250" i="11" s="1"/>
  <c r="M249" i="11"/>
  <c r="R249" i="11" s="1"/>
  <c r="U249" i="11"/>
  <c r="P250" i="11" s="1"/>
  <c r="Q250" i="11" l="1"/>
  <c r="V250" i="11" s="1"/>
  <c r="M250" i="11"/>
  <c r="R250" i="11" s="1"/>
  <c r="L252" i="11"/>
  <c r="J253" i="11"/>
  <c r="I254" i="11" s="1"/>
  <c r="U250" i="11"/>
  <c r="N251" i="11"/>
  <c r="S251" i="11" s="1"/>
  <c r="T250" i="11"/>
  <c r="O251" i="11" s="1"/>
  <c r="M251" i="11" l="1"/>
  <c r="R251" i="11" s="1"/>
  <c r="Q251" i="11"/>
  <c r="V251" i="11" s="1"/>
  <c r="T251" i="11"/>
  <c r="O252" i="11" s="1"/>
  <c r="J254" i="11"/>
  <c r="L254" i="11" s="1"/>
  <c r="L253" i="11"/>
  <c r="P251" i="11"/>
  <c r="U251" i="11" s="1"/>
  <c r="N252" i="11"/>
  <c r="S252" i="11" s="1"/>
  <c r="P252" i="11" l="1"/>
  <c r="U252" i="11" s="1"/>
  <c r="Q252" i="11"/>
  <c r="V252" i="11" s="1"/>
  <c r="Q253" i="11" s="1"/>
  <c r="M252" i="11"/>
  <c r="R252" i="11" s="1"/>
  <c r="N253" i="11"/>
  <c r="S253" i="11" s="1"/>
  <c r="T252" i="11"/>
  <c r="O253" i="11" s="1"/>
  <c r="N254" i="11" l="1"/>
  <c r="S254" i="11" s="1"/>
  <c r="M253" i="11"/>
  <c r="R253" i="11" s="1"/>
  <c r="P253" i="11"/>
  <c r="U253" i="11" s="1"/>
  <c r="V253" i="11"/>
  <c r="T253" i="11"/>
  <c r="P254" i="11" l="1"/>
  <c r="U254" i="11" s="1"/>
  <c r="M254" i="11"/>
  <c r="R254" i="11" s="1"/>
  <c r="O254" i="11"/>
  <c r="T254" i="11" s="1"/>
  <c r="Q254" i="11"/>
  <c r="V254" i="11" s="1"/>
</calcChain>
</file>

<file path=xl/sharedStrings.xml><?xml version="1.0" encoding="utf-8"?>
<sst xmlns="http://schemas.openxmlformats.org/spreadsheetml/2006/main" count="56" uniqueCount="28">
  <si>
    <t>유동비율</t>
    <phoneticPr fontId="2" type="noConversion"/>
  </si>
  <si>
    <t>종목명</t>
    <phoneticPr fontId="2" type="noConversion"/>
  </si>
  <si>
    <t>상장주식수</t>
    <phoneticPr fontId="2" type="noConversion"/>
  </si>
  <si>
    <t>지수</t>
    <phoneticPr fontId="2" type="noConversion"/>
  </si>
  <si>
    <t>A전자</t>
    <phoneticPr fontId="2" type="noConversion"/>
  </si>
  <si>
    <t>B건설</t>
    <phoneticPr fontId="2" type="noConversion"/>
  </si>
  <si>
    <t>C증권</t>
    <phoneticPr fontId="2" type="noConversion"/>
  </si>
  <si>
    <t>D화학</t>
    <phoneticPr fontId="2" type="noConversion"/>
  </si>
  <si>
    <t>E엔터</t>
    <phoneticPr fontId="2" type="noConversion"/>
  </si>
  <si>
    <t>일자</t>
    <phoneticPr fontId="2" type="noConversion"/>
  </si>
  <si>
    <t>합계</t>
    <phoneticPr fontId="2" type="noConversion"/>
  </si>
  <si>
    <t>지수</t>
    <phoneticPr fontId="2" type="noConversion"/>
  </si>
  <si>
    <t>선물이론가(1분기)</t>
    <phoneticPr fontId="2" type="noConversion"/>
  </si>
  <si>
    <t>이자율</t>
    <phoneticPr fontId="2" type="noConversion"/>
  </si>
  <si>
    <t>만기(1분기)</t>
    <phoneticPr fontId="2" type="noConversion"/>
  </si>
  <si>
    <t>만기(2분기)</t>
    <phoneticPr fontId="2" type="noConversion"/>
  </si>
  <si>
    <t>배당률</t>
    <phoneticPr fontId="2" type="noConversion"/>
  </si>
  <si>
    <t>선물이론가(2분기)</t>
    <phoneticPr fontId="2" type="noConversion"/>
  </si>
  <si>
    <t>편입비중</t>
    <phoneticPr fontId="2" type="noConversion"/>
  </si>
  <si>
    <t>지수</t>
    <phoneticPr fontId="2" type="noConversion"/>
  </si>
  <si>
    <t>설정좌수</t>
    <phoneticPr fontId="2" type="noConversion"/>
  </si>
  <si>
    <t>환매좌수</t>
    <phoneticPr fontId="2" type="noConversion"/>
  </si>
  <si>
    <t>(Random)</t>
    <phoneticPr fontId="2" type="noConversion"/>
  </si>
  <si>
    <t>총좌수</t>
    <phoneticPr fontId="2" type="noConversion"/>
  </si>
  <si>
    <t>iNAV</t>
    <phoneticPr fontId="2" type="noConversion"/>
  </si>
  <si>
    <t>일자별 매매내역</t>
    <phoneticPr fontId="2" type="noConversion"/>
  </si>
  <si>
    <t>주식 잔고</t>
    <phoneticPr fontId="2" type="noConversion"/>
  </si>
  <si>
    <t>AUM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</si>
</sst>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_-* #,##0.00_-;\-* #,##0.0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9" fontId="0" fillId="0" borderId="1" xfId="1" applyNumberFormat="1" applyFont="1" applyBorder="1" applyAlignment="1">
      <alignment horizontal="center" vertical="center"/>
    </xf>
    <xf numFmtId="176" fontId="0" fillId="0" borderId="0" xfId="1" applyNumberFormat="1" applyFont="1">
      <alignment vertical="center"/>
    </xf>
    <xf numFmtId="41" fontId="3" fillId="2" borderId="1" xfId="1" applyFont="1" applyFill="1" applyBorder="1" applyAlignment="1">
      <alignment horizontal="center" vertical="center"/>
    </xf>
    <xf numFmtId="41" fontId="0" fillId="0" borderId="0" xfId="1" applyFont="1">
      <alignment vertical="center"/>
    </xf>
    <xf numFmtId="41" fontId="3" fillId="2" borderId="2" xfId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10" fontId="0" fillId="0" borderId="0" xfId="0" applyNumberFormat="1">
      <alignment vertical="center"/>
    </xf>
    <xf numFmtId="176" fontId="3" fillId="2" borderId="1" xfId="1" applyNumberFormat="1" applyFont="1" applyFill="1" applyBorder="1" applyAlignment="1">
      <alignment horizontal="center" vertical="center"/>
    </xf>
    <xf numFmtId="2" fontId="0" fillId="0" borderId="0" xfId="0" applyNumberFormat="1">
      <alignment vertical="center"/>
    </xf>
    <xf numFmtId="10" fontId="0" fillId="0" borderId="0" xfId="2" applyNumberFormat="1" applyFont="1">
      <alignment vertical="center"/>
    </xf>
    <xf numFmtId="41" fontId="0" fillId="0" borderId="0" xfId="0" applyNumberFormat="1">
      <alignment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'일자별 시가총액'!$H$2:$H$253</c:f>
              <c:numCache>
                <c:formatCode>_-* #,##0.00_-;\-* #,##0.00_-;_-* "-"_-;_-@_-</c:formatCode>
                <c:ptCount val="252"/>
                <c:pt idx="0">
                  <c:v>100</c:v>
                </c:pt>
                <c:pt idx="1">
                  <c:v>98.872775903614468</c:v>
                </c:pt>
                <c:pt idx="2">
                  <c:v>97.54951485943775</c:v>
                </c:pt>
                <c:pt idx="3">
                  <c:v>97.279693172690756</c:v>
                </c:pt>
                <c:pt idx="4">
                  <c:v>97.77447228915662</c:v>
                </c:pt>
                <c:pt idx="5">
                  <c:v>97.551553413654631</c:v>
                </c:pt>
                <c:pt idx="6">
                  <c:v>98.304136546184736</c:v>
                </c:pt>
                <c:pt idx="7">
                  <c:v>97.515489156626515</c:v>
                </c:pt>
                <c:pt idx="8">
                  <c:v>96.853937349397583</c:v>
                </c:pt>
                <c:pt idx="9">
                  <c:v>95.563853815261041</c:v>
                </c:pt>
                <c:pt idx="10">
                  <c:v>95.716647389558233</c:v>
                </c:pt>
                <c:pt idx="11">
                  <c:v>95.843842570281126</c:v>
                </c:pt>
                <c:pt idx="12">
                  <c:v>97.768446586345377</c:v>
                </c:pt>
                <c:pt idx="13">
                  <c:v>95.92386987951808</c:v>
                </c:pt>
                <c:pt idx="14">
                  <c:v>96.977625702811238</c:v>
                </c:pt>
                <c:pt idx="15">
                  <c:v>98.90136224899598</c:v>
                </c:pt>
                <c:pt idx="16">
                  <c:v>100.14019116465865</c:v>
                </c:pt>
                <c:pt idx="17">
                  <c:v>101.08124016064257</c:v>
                </c:pt>
                <c:pt idx="18">
                  <c:v>101.10196787148595</c:v>
                </c:pt>
                <c:pt idx="19">
                  <c:v>101.67765301204818</c:v>
                </c:pt>
                <c:pt idx="20">
                  <c:v>101.91330602409639</c:v>
                </c:pt>
                <c:pt idx="21">
                  <c:v>102.19306987951806</c:v>
                </c:pt>
                <c:pt idx="22">
                  <c:v>100.79762248995985</c:v>
                </c:pt>
                <c:pt idx="23">
                  <c:v>99.594017670682732</c:v>
                </c:pt>
                <c:pt idx="24">
                  <c:v>98.39362088353414</c:v>
                </c:pt>
                <c:pt idx="25">
                  <c:v>100.5477734939759</c:v>
                </c:pt>
                <c:pt idx="26">
                  <c:v>100.44775582329318</c:v>
                </c:pt>
                <c:pt idx="27">
                  <c:v>100.24666827309237</c:v>
                </c:pt>
                <c:pt idx="28">
                  <c:v>101.1776514056225</c:v>
                </c:pt>
                <c:pt idx="29">
                  <c:v>99.675164658634543</c:v>
                </c:pt>
                <c:pt idx="30">
                  <c:v>100.86237429718877</c:v>
                </c:pt>
                <c:pt idx="31">
                  <c:v>100.00738152610442</c:v>
                </c:pt>
                <c:pt idx="32">
                  <c:v>100.67568835341365</c:v>
                </c:pt>
                <c:pt idx="33">
                  <c:v>101.77756947791165</c:v>
                </c:pt>
                <c:pt idx="34">
                  <c:v>103.57687550200802</c:v>
                </c:pt>
                <c:pt idx="35">
                  <c:v>104.59727228915663</c:v>
                </c:pt>
                <c:pt idx="36">
                  <c:v>105.9433686746988</c:v>
                </c:pt>
                <c:pt idx="37">
                  <c:v>103.7237204819277</c:v>
                </c:pt>
                <c:pt idx="38">
                  <c:v>103.86932690763054</c:v>
                </c:pt>
                <c:pt idx="39">
                  <c:v>103.25827309236948</c:v>
                </c:pt>
                <c:pt idx="40">
                  <c:v>103.63026024096385</c:v>
                </c:pt>
                <c:pt idx="41">
                  <c:v>102.22025542168676</c:v>
                </c:pt>
                <c:pt idx="42">
                  <c:v>102.05158875502008</c:v>
                </c:pt>
                <c:pt idx="43">
                  <c:v>103.22804337349399</c:v>
                </c:pt>
                <c:pt idx="44">
                  <c:v>103.13269879518072</c:v>
                </c:pt>
                <c:pt idx="45">
                  <c:v>102.14211405622491</c:v>
                </c:pt>
                <c:pt idx="46">
                  <c:v>102.21867469879517</c:v>
                </c:pt>
                <c:pt idx="47">
                  <c:v>102.60787148594378</c:v>
                </c:pt>
                <c:pt idx="48">
                  <c:v>104.40950682730923</c:v>
                </c:pt>
                <c:pt idx="49">
                  <c:v>107.08141365461847</c:v>
                </c:pt>
                <c:pt idx="50">
                  <c:v>106.08740080321286</c:v>
                </c:pt>
                <c:pt idx="51">
                  <c:v>105.26857188755021</c:v>
                </c:pt>
                <c:pt idx="52">
                  <c:v>106.70275020080322</c:v>
                </c:pt>
                <c:pt idx="53">
                  <c:v>105.61248835341365</c:v>
                </c:pt>
                <c:pt idx="54">
                  <c:v>107.15333654618473</c:v>
                </c:pt>
                <c:pt idx="55">
                  <c:v>107.14547469879518</c:v>
                </c:pt>
                <c:pt idx="56">
                  <c:v>106.42313253012048</c:v>
                </c:pt>
                <c:pt idx="57">
                  <c:v>107.3274329317269</c:v>
                </c:pt>
                <c:pt idx="58">
                  <c:v>107.66462489959841</c:v>
                </c:pt>
                <c:pt idx="59">
                  <c:v>106.83854297188755</c:v>
                </c:pt>
                <c:pt idx="60">
                  <c:v>109.14212530120481</c:v>
                </c:pt>
                <c:pt idx="61">
                  <c:v>109.191081124498</c:v>
                </c:pt>
                <c:pt idx="62">
                  <c:v>109.6615967871486</c:v>
                </c:pt>
                <c:pt idx="63">
                  <c:v>108.78981526104418</c:v>
                </c:pt>
                <c:pt idx="64">
                  <c:v>107.93367871485944</c:v>
                </c:pt>
                <c:pt idx="65">
                  <c:v>108.88241606425704</c:v>
                </c:pt>
                <c:pt idx="66">
                  <c:v>108.83424738955823</c:v>
                </c:pt>
                <c:pt idx="67">
                  <c:v>107.31461204819277</c:v>
                </c:pt>
                <c:pt idx="68">
                  <c:v>107.15317751004017</c:v>
                </c:pt>
                <c:pt idx="69">
                  <c:v>106.33086265060241</c:v>
                </c:pt>
                <c:pt idx="70">
                  <c:v>106.96172208835341</c:v>
                </c:pt>
                <c:pt idx="71">
                  <c:v>105.1876658634538</c:v>
                </c:pt>
                <c:pt idx="72">
                  <c:v>105.03138795180722</c:v>
                </c:pt>
                <c:pt idx="73">
                  <c:v>105.05288835341366</c:v>
                </c:pt>
                <c:pt idx="74">
                  <c:v>106.37374136546185</c:v>
                </c:pt>
                <c:pt idx="75">
                  <c:v>107.79039678714859</c:v>
                </c:pt>
                <c:pt idx="76">
                  <c:v>109.95910522088353</c:v>
                </c:pt>
                <c:pt idx="77">
                  <c:v>109.10679999999999</c:v>
                </c:pt>
                <c:pt idx="78">
                  <c:v>109.40186666666666</c:v>
                </c:pt>
                <c:pt idx="79">
                  <c:v>111.31087871485943</c:v>
                </c:pt>
                <c:pt idx="80">
                  <c:v>109.8178297188755</c:v>
                </c:pt>
                <c:pt idx="81">
                  <c:v>109.29122570281125</c:v>
                </c:pt>
                <c:pt idx="82">
                  <c:v>109.8736578313253</c:v>
                </c:pt>
                <c:pt idx="83">
                  <c:v>111.55961124497993</c:v>
                </c:pt>
                <c:pt idx="84">
                  <c:v>109.36941847389559</c:v>
                </c:pt>
                <c:pt idx="85">
                  <c:v>110.83391967871485</c:v>
                </c:pt>
                <c:pt idx="86">
                  <c:v>111.33226827309237</c:v>
                </c:pt>
                <c:pt idx="87">
                  <c:v>110.74439196787149</c:v>
                </c:pt>
                <c:pt idx="88">
                  <c:v>110.80408192771085</c:v>
                </c:pt>
                <c:pt idx="89">
                  <c:v>111.33718072289156</c:v>
                </c:pt>
                <c:pt idx="90">
                  <c:v>111.70437429718876</c:v>
                </c:pt>
                <c:pt idx="91">
                  <c:v>112.84336867469879</c:v>
                </c:pt>
                <c:pt idx="92">
                  <c:v>112.49016546184738</c:v>
                </c:pt>
                <c:pt idx="93">
                  <c:v>112.75300240963855</c:v>
                </c:pt>
                <c:pt idx="94">
                  <c:v>114.88258313253013</c:v>
                </c:pt>
                <c:pt idx="95">
                  <c:v>114.9902891566265</c:v>
                </c:pt>
                <c:pt idx="96">
                  <c:v>113.52755341365462</c:v>
                </c:pt>
                <c:pt idx="97">
                  <c:v>113.78483212851404</c:v>
                </c:pt>
                <c:pt idx="98">
                  <c:v>113.98219437751006</c:v>
                </c:pt>
                <c:pt idx="99">
                  <c:v>114.05928995983936</c:v>
                </c:pt>
                <c:pt idx="100">
                  <c:v>115.95200000000001</c:v>
                </c:pt>
                <c:pt idx="101">
                  <c:v>116.02296546184738</c:v>
                </c:pt>
                <c:pt idx="102">
                  <c:v>118.47015742971887</c:v>
                </c:pt>
                <c:pt idx="103">
                  <c:v>117.26155662650601</c:v>
                </c:pt>
                <c:pt idx="104">
                  <c:v>118.43131244979918</c:v>
                </c:pt>
                <c:pt idx="105">
                  <c:v>118.82996305220883</c:v>
                </c:pt>
                <c:pt idx="106">
                  <c:v>117.26172208835341</c:v>
                </c:pt>
                <c:pt idx="107">
                  <c:v>117.72177670682731</c:v>
                </c:pt>
                <c:pt idx="108">
                  <c:v>118.07724658634538</c:v>
                </c:pt>
                <c:pt idx="109">
                  <c:v>117.14401445783133</c:v>
                </c:pt>
                <c:pt idx="110">
                  <c:v>117.24680321285142</c:v>
                </c:pt>
                <c:pt idx="111">
                  <c:v>116.44589558232931</c:v>
                </c:pt>
                <c:pt idx="112">
                  <c:v>116.31244497991969</c:v>
                </c:pt>
                <c:pt idx="113">
                  <c:v>118.02831807228915</c:v>
                </c:pt>
                <c:pt idx="114">
                  <c:v>117.43177670682732</c:v>
                </c:pt>
                <c:pt idx="115">
                  <c:v>116.05435502008032</c:v>
                </c:pt>
                <c:pt idx="116">
                  <c:v>116.49379116465863</c:v>
                </c:pt>
                <c:pt idx="117">
                  <c:v>115.83248835341367</c:v>
                </c:pt>
                <c:pt idx="118">
                  <c:v>116.59313895582328</c:v>
                </c:pt>
                <c:pt idx="119">
                  <c:v>118.80846907630523</c:v>
                </c:pt>
                <c:pt idx="120">
                  <c:v>120.46558072289157</c:v>
                </c:pt>
                <c:pt idx="121">
                  <c:v>119.64470843373493</c:v>
                </c:pt>
                <c:pt idx="122">
                  <c:v>117.51346827309237</c:v>
                </c:pt>
                <c:pt idx="123">
                  <c:v>118.30120803212851</c:v>
                </c:pt>
                <c:pt idx="124">
                  <c:v>119.48234538152612</c:v>
                </c:pt>
                <c:pt idx="125">
                  <c:v>120.01985702811244</c:v>
                </c:pt>
                <c:pt idx="126">
                  <c:v>119.63922088353414</c:v>
                </c:pt>
                <c:pt idx="127">
                  <c:v>119.23727389558232</c:v>
                </c:pt>
                <c:pt idx="128">
                  <c:v>120.20881927710843</c:v>
                </c:pt>
                <c:pt idx="129">
                  <c:v>119.55316947791164</c:v>
                </c:pt>
                <c:pt idx="130">
                  <c:v>119.92684819277109</c:v>
                </c:pt>
                <c:pt idx="131">
                  <c:v>120.28244176706828</c:v>
                </c:pt>
                <c:pt idx="132">
                  <c:v>121.23551164658635</c:v>
                </c:pt>
                <c:pt idx="133">
                  <c:v>121.85197751004016</c:v>
                </c:pt>
                <c:pt idx="134">
                  <c:v>122.59888192771085</c:v>
                </c:pt>
                <c:pt idx="135">
                  <c:v>121.90404176706828</c:v>
                </c:pt>
                <c:pt idx="136">
                  <c:v>123.3432064257028</c:v>
                </c:pt>
                <c:pt idx="137">
                  <c:v>123.36736385542169</c:v>
                </c:pt>
                <c:pt idx="138">
                  <c:v>123.50711325301205</c:v>
                </c:pt>
                <c:pt idx="139">
                  <c:v>123.41974136546186</c:v>
                </c:pt>
                <c:pt idx="140">
                  <c:v>121.44193413654618</c:v>
                </c:pt>
                <c:pt idx="141">
                  <c:v>121.33976064257028</c:v>
                </c:pt>
                <c:pt idx="142">
                  <c:v>123.9350923694779</c:v>
                </c:pt>
                <c:pt idx="143">
                  <c:v>125.27989879518073</c:v>
                </c:pt>
                <c:pt idx="144">
                  <c:v>123.71201606425703</c:v>
                </c:pt>
                <c:pt idx="145">
                  <c:v>124.8690875502008</c:v>
                </c:pt>
                <c:pt idx="146">
                  <c:v>122.61173815261044</c:v>
                </c:pt>
                <c:pt idx="147">
                  <c:v>125.02347630522088</c:v>
                </c:pt>
                <c:pt idx="148">
                  <c:v>126.55927389558232</c:v>
                </c:pt>
                <c:pt idx="149">
                  <c:v>126.88109558232932</c:v>
                </c:pt>
                <c:pt idx="150">
                  <c:v>126.18858795180724</c:v>
                </c:pt>
                <c:pt idx="151">
                  <c:v>127.16445943775101</c:v>
                </c:pt>
                <c:pt idx="152">
                  <c:v>126.43995823293173</c:v>
                </c:pt>
                <c:pt idx="153">
                  <c:v>124.8054313253012</c:v>
                </c:pt>
                <c:pt idx="154">
                  <c:v>125.89401445783133</c:v>
                </c:pt>
                <c:pt idx="155">
                  <c:v>128.07989558232933</c:v>
                </c:pt>
                <c:pt idx="156">
                  <c:v>130.0402361445783</c:v>
                </c:pt>
                <c:pt idx="157">
                  <c:v>131.18211887550203</c:v>
                </c:pt>
                <c:pt idx="158">
                  <c:v>130.4466795180723</c:v>
                </c:pt>
                <c:pt idx="159">
                  <c:v>132.11782168674699</c:v>
                </c:pt>
                <c:pt idx="160">
                  <c:v>132.16021526104419</c:v>
                </c:pt>
                <c:pt idx="161">
                  <c:v>132.37229879518074</c:v>
                </c:pt>
                <c:pt idx="162">
                  <c:v>132.67404979919678</c:v>
                </c:pt>
                <c:pt idx="163">
                  <c:v>134.18801124497992</c:v>
                </c:pt>
                <c:pt idx="164">
                  <c:v>132.04370602409639</c:v>
                </c:pt>
                <c:pt idx="165">
                  <c:v>131.45085943775101</c:v>
                </c:pt>
                <c:pt idx="166">
                  <c:v>133.06968674698797</c:v>
                </c:pt>
                <c:pt idx="167">
                  <c:v>131.48178152610441</c:v>
                </c:pt>
                <c:pt idx="168">
                  <c:v>129.34159196787149</c:v>
                </c:pt>
                <c:pt idx="169">
                  <c:v>130.65979919678713</c:v>
                </c:pt>
                <c:pt idx="170">
                  <c:v>128.71107148594379</c:v>
                </c:pt>
                <c:pt idx="171">
                  <c:v>127.13877590361446</c:v>
                </c:pt>
                <c:pt idx="172">
                  <c:v>128.07620883534136</c:v>
                </c:pt>
                <c:pt idx="173">
                  <c:v>127.35140883534137</c:v>
                </c:pt>
                <c:pt idx="174">
                  <c:v>126.32341365461848</c:v>
                </c:pt>
                <c:pt idx="175">
                  <c:v>128.65106024096386</c:v>
                </c:pt>
                <c:pt idx="176">
                  <c:v>128.43690602409637</c:v>
                </c:pt>
                <c:pt idx="177">
                  <c:v>127.87992289156627</c:v>
                </c:pt>
                <c:pt idx="178">
                  <c:v>130.10615582329316</c:v>
                </c:pt>
                <c:pt idx="179">
                  <c:v>130.05892048192771</c:v>
                </c:pt>
                <c:pt idx="180">
                  <c:v>128.04159999999999</c:v>
                </c:pt>
                <c:pt idx="181">
                  <c:v>128.55073895582331</c:v>
                </c:pt>
                <c:pt idx="182">
                  <c:v>129.74427951807229</c:v>
                </c:pt>
                <c:pt idx="183">
                  <c:v>130.43843694779116</c:v>
                </c:pt>
                <c:pt idx="184">
                  <c:v>132.27158714859436</c:v>
                </c:pt>
                <c:pt idx="185">
                  <c:v>131.45446586345381</c:v>
                </c:pt>
                <c:pt idx="186">
                  <c:v>132.08579437751004</c:v>
                </c:pt>
                <c:pt idx="187">
                  <c:v>130.98896867469881</c:v>
                </c:pt>
                <c:pt idx="188">
                  <c:v>130.05072289156627</c:v>
                </c:pt>
                <c:pt idx="189">
                  <c:v>129.57638232931728</c:v>
                </c:pt>
                <c:pt idx="190">
                  <c:v>128.86866184738957</c:v>
                </c:pt>
                <c:pt idx="191">
                  <c:v>127.70660562248996</c:v>
                </c:pt>
                <c:pt idx="192">
                  <c:v>130.48991325301205</c:v>
                </c:pt>
                <c:pt idx="193">
                  <c:v>131.36948594377512</c:v>
                </c:pt>
                <c:pt idx="194">
                  <c:v>130.91203373493977</c:v>
                </c:pt>
                <c:pt idx="195">
                  <c:v>130.61990843373493</c:v>
                </c:pt>
                <c:pt idx="196">
                  <c:v>129.65555983935744</c:v>
                </c:pt>
                <c:pt idx="197">
                  <c:v>131.01965622489959</c:v>
                </c:pt>
                <c:pt idx="198">
                  <c:v>129.70536224899598</c:v>
                </c:pt>
                <c:pt idx="199">
                  <c:v>129.97192771084337</c:v>
                </c:pt>
                <c:pt idx="200">
                  <c:v>129.09329317269075</c:v>
                </c:pt>
                <c:pt idx="201">
                  <c:v>130.25156305220884</c:v>
                </c:pt>
                <c:pt idx="202">
                  <c:v>130.16040000000001</c:v>
                </c:pt>
                <c:pt idx="203">
                  <c:v>129.54776706827309</c:v>
                </c:pt>
                <c:pt idx="204">
                  <c:v>132.34182168674698</c:v>
                </c:pt>
                <c:pt idx="205">
                  <c:v>131.67207710843374</c:v>
                </c:pt>
                <c:pt idx="206">
                  <c:v>134.11444819277108</c:v>
                </c:pt>
                <c:pt idx="207">
                  <c:v>134.26955983935741</c:v>
                </c:pt>
                <c:pt idx="208">
                  <c:v>134.82549236947793</c:v>
                </c:pt>
                <c:pt idx="209">
                  <c:v>135.82236305220883</c:v>
                </c:pt>
                <c:pt idx="210">
                  <c:v>137.35704578313252</c:v>
                </c:pt>
                <c:pt idx="211">
                  <c:v>137.88855742971887</c:v>
                </c:pt>
                <c:pt idx="212">
                  <c:v>140.664221686747</c:v>
                </c:pt>
                <c:pt idx="213">
                  <c:v>138.20124016064256</c:v>
                </c:pt>
                <c:pt idx="214">
                  <c:v>139.99754698795181</c:v>
                </c:pt>
                <c:pt idx="215">
                  <c:v>142.33533975903615</c:v>
                </c:pt>
                <c:pt idx="216">
                  <c:v>141.47485783132529</c:v>
                </c:pt>
                <c:pt idx="217">
                  <c:v>142.31876947791164</c:v>
                </c:pt>
                <c:pt idx="218">
                  <c:v>145.51622008032129</c:v>
                </c:pt>
                <c:pt idx="219">
                  <c:v>146.05724016064258</c:v>
                </c:pt>
                <c:pt idx="220">
                  <c:v>143.29703453815262</c:v>
                </c:pt>
                <c:pt idx="221">
                  <c:v>142.64539759036145</c:v>
                </c:pt>
                <c:pt idx="222">
                  <c:v>141.27464417670683</c:v>
                </c:pt>
                <c:pt idx="223">
                  <c:v>138.84451887550199</c:v>
                </c:pt>
                <c:pt idx="224">
                  <c:v>141.29195341365462</c:v>
                </c:pt>
                <c:pt idx="225">
                  <c:v>141.38448514056225</c:v>
                </c:pt>
                <c:pt idx="226">
                  <c:v>139.36967550200802</c:v>
                </c:pt>
                <c:pt idx="227">
                  <c:v>140.05826987951809</c:v>
                </c:pt>
                <c:pt idx="228">
                  <c:v>142.08632289156625</c:v>
                </c:pt>
                <c:pt idx="229">
                  <c:v>142.38750843373492</c:v>
                </c:pt>
                <c:pt idx="230">
                  <c:v>142.47322570281125</c:v>
                </c:pt>
                <c:pt idx="231">
                  <c:v>145.24647710843374</c:v>
                </c:pt>
                <c:pt idx="232">
                  <c:v>145.146962248996</c:v>
                </c:pt>
                <c:pt idx="233">
                  <c:v>142.95525622489959</c:v>
                </c:pt>
                <c:pt idx="234">
                  <c:v>141.87662329317271</c:v>
                </c:pt>
                <c:pt idx="235">
                  <c:v>142.72120160642569</c:v>
                </c:pt>
                <c:pt idx="236">
                  <c:v>143.81990522088353</c:v>
                </c:pt>
                <c:pt idx="237">
                  <c:v>144.77371405622489</c:v>
                </c:pt>
                <c:pt idx="238">
                  <c:v>146.04807871485943</c:v>
                </c:pt>
                <c:pt idx="239">
                  <c:v>146.58693493975903</c:v>
                </c:pt>
                <c:pt idx="240">
                  <c:v>147.77898795180724</c:v>
                </c:pt>
                <c:pt idx="241">
                  <c:v>149.69158072289156</c:v>
                </c:pt>
                <c:pt idx="242">
                  <c:v>150.20133012048194</c:v>
                </c:pt>
                <c:pt idx="243">
                  <c:v>150.78913092369476</c:v>
                </c:pt>
                <c:pt idx="244">
                  <c:v>153.45835020080321</c:v>
                </c:pt>
                <c:pt idx="245">
                  <c:v>151.66005140562248</c:v>
                </c:pt>
                <c:pt idx="246">
                  <c:v>152.14246907630522</c:v>
                </c:pt>
                <c:pt idx="247">
                  <c:v>150.49352931726906</c:v>
                </c:pt>
                <c:pt idx="248">
                  <c:v>150.54476144578314</c:v>
                </c:pt>
                <c:pt idx="249">
                  <c:v>149.09989558232931</c:v>
                </c:pt>
                <c:pt idx="250">
                  <c:v>149.37414618473898</c:v>
                </c:pt>
                <c:pt idx="251">
                  <c:v>148.92438393574295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0-4A5D-B696-B10C4180C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327152"/>
        <c:axId val="528327544"/>
      </c:lineChart>
      <c:catAx>
        <c:axId val="528327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8327544"/>
        <c:crosses val="autoZero"/>
        <c:auto val="1"/>
        <c:lblAlgn val="ctr"/>
        <c:lblOffset val="100"/>
        <c:noMultiLvlLbl val="0"/>
      </c:catAx>
      <c:valAx>
        <c:axId val="528327544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832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0</xdr:row>
      <xdr:rowOff>119062</xdr:rowOff>
    </xdr:from>
    <xdr:to>
      <xdr:col>14</xdr:col>
      <xdr:colOff>495300</xdr:colOff>
      <xdr:row>13</xdr:row>
      <xdr:rowOff>138112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F1" sqref="B1:F1"/>
    </sheetView>
  </sheetViews>
  <sheetFormatPr defaultRowHeight="16.5" x14ac:dyDescent="0.3"/>
  <cols>
    <col min="1" max="1" width="11" style="1" bestFit="1" customWidth="1"/>
    <col min="2" max="2" width="11.875" style="1" bestFit="1" customWidth="1"/>
    <col min="3" max="4" width="10.875" style="1" bestFit="1" customWidth="1"/>
    <col min="5" max="5" width="11.875" style="1" bestFit="1" customWidth="1"/>
    <col min="6" max="6" width="10.875" style="1" bestFit="1" customWidth="1"/>
    <col min="7" max="9" width="9" style="1"/>
    <col min="10" max="10" width="11.875" style="1" bestFit="1" customWidth="1"/>
    <col min="11" max="16384" width="9" style="1"/>
  </cols>
  <sheetData>
    <row r="1" spans="1:6" x14ac:dyDescent="0.3">
      <c r="A1" s="3" t="s">
        <v>1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</row>
    <row r="2" spans="1:6" x14ac:dyDescent="0.3">
      <c r="A2" s="4" t="s">
        <v>2</v>
      </c>
      <c r="B2" s="5">
        <v>10000000</v>
      </c>
      <c r="C2" s="5">
        <v>5000000</v>
      </c>
      <c r="D2" s="5">
        <v>20000000</v>
      </c>
      <c r="E2" s="5">
        <v>1000000</v>
      </c>
      <c r="F2" s="5">
        <v>1000000</v>
      </c>
    </row>
    <row r="3" spans="1:6" x14ac:dyDescent="0.3">
      <c r="A3" s="4" t="s">
        <v>0</v>
      </c>
      <c r="B3" s="6">
        <v>0.75</v>
      </c>
      <c r="C3" s="6">
        <v>0.9</v>
      </c>
      <c r="D3" s="6">
        <v>0.82</v>
      </c>
      <c r="E3" s="6">
        <v>0.88</v>
      </c>
      <c r="F3" s="6">
        <v>0.5</v>
      </c>
    </row>
    <row r="23" spans="10:10" x14ac:dyDescent="0.3">
      <c r="J23" s="2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3"/>
  <sheetViews>
    <sheetView workbookViewId="0">
      <selection activeCell="C6" sqref="C6"/>
    </sheetView>
  </sheetViews>
  <sheetFormatPr defaultColWidth="9.625" defaultRowHeight="16.5" x14ac:dyDescent="0.3"/>
  <cols>
    <col min="1" max="1" width="5.5" customWidth="1"/>
    <col min="2" max="5" width="9.75" style="9" bestFit="1" customWidth="1"/>
    <col min="6" max="6" width="10.875" style="9" bestFit="1" customWidth="1"/>
  </cols>
  <sheetData>
    <row r="1" spans="1:6" x14ac:dyDescent="0.3">
      <c r="A1" s="3" t="s">
        <v>9</v>
      </c>
      <c r="B1" s="8" t="s">
        <v>4</v>
      </c>
      <c r="C1" s="8" t="s">
        <v>5</v>
      </c>
      <c r="D1" s="8" t="s">
        <v>6</v>
      </c>
      <c r="E1" s="8" t="s">
        <v>7</v>
      </c>
      <c r="F1" s="8" t="s">
        <v>8</v>
      </c>
    </row>
    <row r="2" spans="1:6" x14ac:dyDescent="0.3">
      <c r="A2">
        <v>1</v>
      </c>
      <c r="B2" s="9">
        <v>10000</v>
      </c>
      <c r="C2" s="9">
        <v>20000</v>
      </c>
      <c r="D2" s="9">
        <v>30000</v>
      </c>
      <c r="E2" s="9">
        <v>100000</v>
      </c>
      <c r="F2" s="9">
        <v>1000000</v>
      </c>
    </row>
    <row r="3" spans="1:6" x14ac:dyDescent="0.3">
      <c r="A3">
        <v>2</v>
      </c>
      <c r="B3" s="9">
        <f ca="1">RANDBETWEEN(B2*0.97, B2*1.033)</f>
        <v>9938</v>
      </c>
      <c r="C3" s="9">
        <f t="shared" ref="C3:F3" ca="1" si="0">RANDBETWEEN(C2*0.97, C2*1.033)</f>
        <v>19689</v>
      </c>
      <c r="D3" s="9">
        <f t="shared" ca="1" si="0"/>
        <v>30147</v>
      </c>
      <c r="E3" s="9">
        <f t="shared" ca="1" si="0"/>
        <v>97802</v>
      </c>
      <c r="F3" s="9">
        <f t="shared" ca="1" si="0"/>
        <v>974708</v>
      </c>
    </row>
    <row r="4" spans="1:6" x14ac:dyDescent="0.3">
      <c r="A4">
        <v>3</v>
      </c>
      <c r="B4" s="9">
        <f t="shared" ref="B4:B67" ca="1" si="1">RANDBETWEEN(B3*0.97, B3*1.033)</f>
        <v>10151</v>
      </c>
      <c r="C4" s="9">
        <f t="shared" ref="C4:C67" ca="1" si="2">RANDBETWEEN(C3*0.97, C3*1.033)</f>
        <v>19574</v>
      </c>
      <c r="D4" s="9">
        <f t="shared" ref="D4:D67" ca="1" si="3">RANDBETWEEN(D3*0.97, D3*1.033)</f>
        <v>30035</v>
      </c>
      <c r="E4" s="9">
        <f t="shared" ref="E4:E67" ca="1" si="4">RANDBETWEEN(E3*0.97, E3*1.033)</f>
        <v>96017</v>
      </c>
      <c r="F4" s="9">
        <f t="shared" ref="F4:F67" ca="1" si="5">RANDBETWEEN(F3*0.97, F3*1.033)</f>
        <v>946414</v>
      </c>
    </row>
    <row r="5" spans="1:6" x14ac:dyDescent="0.3">
      <c r="A5">
        <v>4</v>
      </c>
      <c r="B5" s="9">
        <f t="shared" ca="1" si="1"/>
        <v>10093</v>
      </c>
      <c r="C5" s="9">
        <f t="shared" ca="1" si="2"/>
        <v>19401</v>
      </c>
      <c r="D5" s="9">
        <f t="shared" ca="1" si="3"/>
        <v>29347</v>
      </c>
      <c r="E5" s="9">
        <f t="shared" ca="1" si="4"/>
        <v>93526</v>
      </c>
      <c r="F5" s="9">
        <f t="shared" ca="1" si="5"/>
        <v>969073</v>
      </c>
    </row>
    <row r="6" spans="1:6" x14ac:dyDescent="0.3">
      <c r="A6">
        <v>5</v>
      </c>
      <c r="B6" s="9">
        <f t="shared" ca="1" si="1"/>
        <v>9886</v>
      </c>
      <c r="C6" s="9">
        <f t="shared" ca="1" si="2"/>
        <v>19237</v>
      </c>
      <c r="D6" s="9">
        <f t="shared" ca="1" si="3"/>
        <v>29035</v>
      </c>
      <c r="E6" s="9">
        <f t="shared" ca="1" si="4"/>
        <v>93661</v>
      </c>
      <c r="F6" s="9">
        <f t="shared" ca="1" si="5"/>
        <v>995970</v>
      </c>
    </row>
    <row r="7" spans="1:6" x14ac:dyDescent="0.3">
      <c r="A7">
        <v>6</v>
      </c>
      <c r="B7" s="9">
        <f t="shared" ca="1" si="1"/>
        <v>10211</v>
      </c>
      <c r="C7" s="9">
        <f t="shared" ca="1" si="2"/>
        <v>19261</v>
      </c>
      <c r="D7" s="9">
        <f t="shared" ca="1" si="3"/>
        <v>28878</v>
      </c>
      <c r="E7" s="9">
        <f t="shared" ca="1" si="4"/>
        <v>91053</v>
      </c>
      <c r="F7" s="9">
        <f t="shared" ca="1" si="5"/>
        <v>995068</v>
      </c>
    </row>
    <row r="8" spans="1:6" x14ac:dyDescent="0.3">
      <c r="A8">
        <v>7</v>
      </c>
      <c r="B8" s="9">
        <f t="shared" ca="1" si="1"/>
        <v>10317</v>
      </c>
      <c r="C8" s="9">
        <f t="shared" ca="1" si="2"/>
        <v>19340</v>
      </c>
      <c r="D8" s="9">
        <f t="shared" ca="1" si="3"/>
        <v>28429</v>
      </c>
      <c r="E8" s="9">
        <f t="shared" ca="1" si="4"/>
        <v>91280</v>
      </c>
      <c r="F8" s="9">
        <f t="shared" ca="1" si="5"/>
        <v>1025834</v>
      </c>
    </row>
    <row r="9" spans="1:6" x14ac:dyDescent="0.3">
      <c r="A9">
        <v>8</v>
      </c>
      <c r="B9" s="9">
        <f t="shared" ca="1" si="1"/>
        <v>10585</v>
      </c>
      <c r="C9" s="9">
        <f t="shared" ca="1" si="2"/>
        <v>19022</v>
      </c>
      <c r="D9" s="9">
        <f t="shared" ca="1" si="3"/>
        <v>28118</v>
      </c>
      <c r="E9" s="9">
        <f t="shared" ca="1" si="4"/>
        <v>94178</v>
      </c>
      <c r="F9" s="9">
        <f t="shared" ca="1" si="5"/>
        <v>1010139</v>
      </c>
    </row>
    <row r="10" spans="1:6" x14ac:dyDescent="0.3">
      <c r="A10">
        <v>9</v>
      </c>
      <c r="B10" s="9">
        <f t="shared" ca="1" si="1"/>
        <v>10813</v>
      </c>
      <c r="C10" s="9">
        <f t="shared" ca="1" si="2"/>
        <v>19349</v>
      </c>
      <c r="D10" s="9">
        <f t="shared" ca="1" si="3"/>
        <v>28236</v>
      </c>
      <c r="E10" s="9">
        <f t="shared" ca="1" si="4"/>
        <v>94724</v>
      </c>
      <c r="F10" s="9">
        <f t="shared" ca="1" si="5"/>
        <v>982472</v>
      </c>
    </row>
    <row r="11" spans="1:6" x14ac:dyDescent="0.3">
      <c r="A11">
        <v>10</v>
      </c>
      <c r="B11" s="9">
        <f t="shared" ca="1" si="1"/>
        <v>10670</v>
      </c>
      <c r="C11" s="9">
        <f t="shared" ca="1" si="2"/>
        <v>19729</v>
      </c>
      <c r="D11" s="9">
        <f t="shared" ca="1" si="3"/>
        <v>28075</v>
      </c>
      <c r="E11" s="9">
        <f t="shared" ca="1" si="4"/>
        <v>94046</v>
      </c>
      <c r="F11" s="9">
        <f t="shared" ca="1" si="5"/>
        <v>955548</v>
      </c>
    </row>
    <row r="12" spans="1:6" x14ac:dyDescent="0.3">
      <c r="A12">
        <v>11</v>
      </c>
      <c r="B12" s="9">
        <f t="shared" ca="1" si="1"/>
        <v>10945</v>
      </c>
      <c r="C12" s="9">
        <f t="shared" ca="1" si="2"/>
        <v>19537</v>
      </c>
      <c r="D12" s="9">
        <f t="shared" ca="1" si="3"/>
        <v>27630</v>
      </c>
      <c r="E12" s="9">
        <f t="shared" ca="1" si="4"/>
        <v>92852</v>
      </c>
      <c r="F12" s="9">
        <f t="shared" ca="1" si="5"/>
        <v>973653</v>
      </c>
    </row>
    <row r="13" spans="1:6" x14ac:dyDescent="0.3">
      <c r="A13">
        <v>12</v>
      </c>
      <c r="B13" s="9">
        <f t="shared" ca="1" si="1"/>
        <v>11130</v>
      </c>
      <c r="C13" s="9">
        <f t="shared" ca="1" si="2"/>
        <v>20167</v>
      </c>
      <c r="D13" s="9">
        <f t="shared" ca="1" si="3"/>
        <v>27040</v>
      </c>
      <c r="E13" s="9">
        <f t="shared" ca="1" si="4"/>
        <v>93718</v>
      </c>
      <c r="F13" s="9">
        <f t="shared" ca="1" si="5"/>
        <v>986203</v>
      </c>
    </row>
    <row r="14" spans="1:6" x14ac:dyDescent="0.3">
      <c r="A14">
        <v>13</v>
      </c>
      <c r="B14" s="9">
        <f t="shared" ca="1" si="1"/>
        <v>10925</v>
      </c>
      <c r="C14" s="9">
        <f t="shared" ca="1" si="2"/>
        <v>20747</v>
      </c>
      <c r="D14" s="9">
        <f t="shared" ca="1" si="3"/>
        <v>27518</v>
      </c>
      <c r="E14" s="9">
        <f t="shared" ca="1" si="4"/>
        <v>96292</v>
      </c>
      <c r="F14" s="9">
        <f t="shared" ca="1" si="5"/>
        <v>1011772</v>
      </c>
    </row>
    <row r="15" spans="1:6" x14ac:dyDescent="0.3">
      <c r="A15">
        <v>14</v>
      </c>
      <c r="B15" s="9">
        <f t="shared" ca="1" si="1"/>
        <v>10966</v>
      </c>
      <c r="C15" s="9">
        <f t="shared" ca="1" si="2"/>
        <v>20155</v>
      </c>
      <c r="D15" s="9">
        <f t="shared" ca="1" si="3"/>
        <v>27156</v>
      </c>
      <c r="E15" s="9">
        <f t="shared" ca="1" si="4"/>
        <v>94031</v>
      </c>
      <c r="F15" s="9">
        <f t="shared" ca="1" si="5"/>
        <v>986408</v>
      </c>
    </row>
    <row r="16" spans="1:6" x14ac:dyDescent="0.3">
      <c r="A16">
        <v>15</v>
      </c>
      <c r="B16" s="9">
        <f t="shared" ca="1" si="1"/>
        <v>10889</v>
      </c>
      <c r="C16" s="9">
        <f t="shared" ca="1" si="2"/>
        <v>20806</v>
      </c>
      <c r="D16" s="9">
        <f t="shared" ca="1" si="3"/>
        <v>27332</v>
      </c>
      <c r="E16" s="9">
        <f t="shared" ca="1" si="4"/>
        <v>93028</v>
      </c>
      <c r="F16" s="9">
        <f t="shared" ca="1" si="5"/>
        <v>1003935</v>
      </c>
    </row>
    <row r="17" spans="1:6" x14ac:dyDescent="0.3">
      <c r="A17">
        <v>16</v>
      </c>
      <c r="B17" s="9">
        <f t="shared" ca="1" si="1"/>
        <v>10991</v>
      </c>
      <c r="C17" s="9">
        <f t="shared" ca="1" si="2"/>
        <v>21462</v>
      </c>
      <c r="D17" s="9">
        <f t="shared" ca="1" si="3"/>
        <v>27811</v>
      </c>
      <c r="E17" s="9">
        <f t="shared" ca="1" si="4"/>
        <v>95412</v>
      </c>
      <c r="F17" s="9">
        <f t="shared" ca="1" si="5"/>
        <v>1024495</v>
      </c>
    </row>
    <row r="18" spans="1:6" x14ac:dyDescent="0.3">
      <c r="A18">
        <v>17</v>
      </c>
      <c r="B18" s="9">
        <f t="shared" ca="1" si="1"/>
        <v>11196</v>
      </c>
      <c r="C18" s="9">
        <f t="shared" ca="1" si="2"/>
        <v>20904</v>
      </c>
      <c r="D18" s="9">
        <f t="shared" ca="1" si="3"/>
        <v>28262</v>
      </c>
      <c r="E18" s="9">
        <f t="shared" ca="1" si="4"/>
        <v>97741</v>
      </c>
      <c r="F18" s="9">
        <f t="shared" ca="1" si="5"/>
        <v>1038397</v>
      </c>
    </row>
    <row r="19" spans="1:6" x14ac:dyDescent="0.3">
      <c r="A19">
        <v>18</v>
      </c>
      <c r="B19" s="9">
        <f t="shared" ca="1" si="1"/>
        <v>11237</v>
      </c>
      <c r="C19" s="9">
        <f t="shared" ca="1" si="2"/>
        <v>20412</v>
      </c>
      <c r="D19" s="9">
        <f t="shared" ca="1" si="3"/>
        <v>29174</v>
      </c>
      <c r="E19" s="9">
        <f t="shared" ca="1" si="4"/>
        <v>99718</v>
      </c>
      <c r="F19" s="9">
        <f t="shared" ca="1" si="5"/>
        <v>1032249</v>
      </c>
    </row>
    <row r="20" spans="1:6" x14ac:dyDescent="0.3">
      <c r="A20">
        <v>19</v>
      </c>
      <c r="B20" s="9">
        <f t="shared" ca="1" si="1"/>
        <v>11500</v>
      </c>
      <c r="C20" s="9">
        <f t="shared" ca="1" si="2"/>
        <v>20588</v>
      </c>
      <c r="D20" s="9">
        <f t="shared" ca="1" si="3"/>
        <v>28475</v>
      </c>
      <c r="E20" s="9">
        <f t="shared" ca="1" si="4"/>
        <v>98200</v>
      </c>
      <c r="F20" s="9">
        <f t="shared" ca="1" si="5"/>
        <v>1052835</v>
      </c>
    </row>
    <row r="21" spans="1:6" x14ac:dyDescent="0.3">
      <c r="A21">
        <v>20</v>
      </c>
      <c r="B21" s="9">
        <f t="shared" ca="1" si="1"/>
        <v>11755</v>
      </c>
      <c r="C21" s="9">
        <f t="shared" ca="1" si="2"/>
        <v>20459</v>
      </c>
      <c r="D21" s="9">
        <f t="shared" ca="1" si="3"/>
        <v>28308</v>
      </c>
      <c r="E21" s="9">
        <f t="shared" ca="1" si="4"/>
        <v>97841</v>
      </c>
      <c r="F21" s="9">
        <f t="shared" ca="1" si="5"/>
        <v>1070615</v>
      </c>
    </row>
    <row r="22" spans="1:6" x14ac:dyDescent="0.3">
      <c r="A22">
        <v>21</v>
      </c>
      <c r="B22" s="9">
        <f t="shared" ca="1" si="1"/>
        <v>12094</v>
      </c>
      <c r="C22" s="9">
        <f t="shared" ca="1" si="2"/>
        <v>21095</v>
      </c>
      <c r="D22" s="9">
        <f t="shared" ca="1" si="3"/>
        <v>27493</v>
      </c>
      <c r="E22" s="9">
        <f t="shared" ca="1" si="4"/>
        <v>100867</v>
      </c>
      <c r="F22" s="9">
        <f t="shared" ca="1" si="5"/>
        <v>1087080</v>
      </c>
    </row>
    <row r="23" spans="1:6" x14ac:dyDescent="0.3">
      <c r="A23">
        <v>22</v>
      </c>
      <c r="B23" s="9">
        <f t="shared" ca="1" si="1"/>
        <v>11770</v>
      </c>
      <c r="C23" s="9">
        <f t="shared" ca="1" si="2"/>
        <v>21346</v>
      </c>
      <c r="D23" s="9">
        <f t="shared" ca="1" si="3"/>
        <v>27125</v>
      </c>
      <c r="E23" s="9">
        <f t="shared" ca="1" si="4"/>
        <v>98694</v>
      </c>
      <c r="F23" s="9">
        <f t="shared" ca="1" si="5"/>
        <v>1112542</v>
      </c>
    </row>
    <row r="24" spans="1:6" x14ac:dyDescent="0.3">
      <c r="A24">
        <v>23</v>
      </c>
      <c r="B24" s="9">
        <f t="shared" ca="1" si="1"/>
        <v>12053</v>
      </c>
      <c r="C24" s="9">
        <f t="shared" ca="1" si="2"/>
        <v>21364</v>
      </c>
      <c r="D24" s="9">
        <f t="shared" ca="1" si="3"/>
        <v>26563</v>
      </c>
      <c r="E24" s="9">
        <f t="shared" ca="1" si="4"/>
        <v>101240</v>
      </c>
      <c r="F24" s="9">
        <f t="shared" ca="1" si="5"/>
        <v>1087341</v>
      </c>
    </row>
    <row r="25" spans="1:6" x14ac:dyDescent="0.3">
      <c r="A25">
        <v>24</v>
      </c>
      <c r="B25" s="9">
        <f t="shared" ca="1" si="1"/>
        <v>11715</v>
      </c>
      <c r="C25" s="9">
        <f t="shared" ca="1" si="2"/>
        <v>22058</v>
      </c>
      <c r="D25" s="9">
        <f t="shared" ca="1" si="3"/>
        <v>26556</v>
      </c>
      <c r="E25" s="9">
        <f t="shared" ca="1" si="4"/>
        <v>100574</v>
      </c>
      <c r="F25" s="9">
        <f t="shared" ca="1" si="5"/>
        <v>1057597</v>
      </c>
    </row>
    <row r="26" spans="1:6" x14ac:dyDescent="0.3">
      <c r="A26">
        <v>25</v>
      </c>
      <c r="B26" s="9">
        <f t="shared" ca="1" si="1"/>
        <v>11816</v>
      </c>
      <c r="C26" s="9">
        <f t="shared" ca="1" si="2"/>
        <v>22564</v>
      </c>
      <c r="D26" s="9">
        <f t="shared" ca="1" si="3"/>
        <v>26393</v>
      </c>
      <c r="E26" s="9">
        <f t="shared" ca="1" si="4"/>
        <v>97701</v>
      </c>
      <c r="F26" s="9">
        <f t="shared" ca="1" si="5"/>
        <v>1032041</v>
      </c>
    </row>
    <row r="27" spans="1:6" x14ac:dyDescent="0.3">
      <c r="A27">
        <v>26</v>
      </c>
      <c r="B27" s="9">
        <f t="shared" ca="1" si="1"/>
        <v>11484</v>
      </c>
      <c r="C27" s="9">
        <f t="shared" ca="1" si="2"/>
        <v>22843</v>
      </c>
      <c r="D27" s="9">
        <f t="shared" ca="1" si="3"/>
        <v>27091</v>
      </c>
      <c r="E27" s="9">
        <f t="shared" ca="1" si="4"/>
        <v>97801</v>
      </c>
      <c r="F27" s="9">
        <f t="shared" ca="1" si="5"/>
        <v>1065078</v>
      </c>
    </row>
    <row r="28" spans="1:6" x14ac:dyDescent="0.3">
      <c r="A28">
        <v>27</v>
      </c>
      <c r="B28" s="9">
        <f t="shared" ca="1" si="1"/>
        <v>11177</v>
      </c>
      <c r="C28" s="9">
        <f t="shared" ca="1" si="2"/>
        <v>22449</v>
      </c>
      <c r="D28" s="9">
        <f t="shared" ca="1" si="3"/>
        <v>27826</v>
      </c>
      <c r="E28" s="9">
        <f t="shared" ca="1" si="4"/>
        <v>98857</v>
      </c>
      <c r="F28" s="9">
        <f t="shared" ca="1" si="5"/>
        <v>1044772</v>
      </c>
    </row>
    <row r="29" spans="1:6" x14ac:dyDescent="0.3">
      <c r="A29">
        <v>28</v>
      </c>
      <c r="B29" s="9">
        <f t="shared" ca="1" si="1"/>
        <v>11045</v>
      </c>
      <c r="C29" s="9">
        <f t="shared" ca="1" si="2"/>
        <v>22812</v>
      </c>
      <c r="D29" s="9">
        <f t="shared" ca="1" si="3"/>
        <v>27629</v>
      </c>
      <c r="E29" s="9">
        <f t="shared" ca="1" si="4"/>
        <v>98009</v>
      </c>
      <c r="F29" s="9">
        <f t="shared" ca="1" si="5"/>
        <v>1046432</v>
      </c>
    </row>
    <row r="30" spans="1:6" x14ac:dyDescent="0.3">
      <c r="A30">
        <v>29</v>
      </c>
      <c r="B30" s="9">
        <f t="shared" ca="1" si="1"/>
        <v>11389</v>
      </c>
      <c r="C30" s="9">
        <f t="shared" ca="1" si="2"/>
        <v>22858</v>
      </c>
      <c r="D30" s="9">
        <f t="shared" ca="1" si="3"/>
        <v>27473</v>
      </c>
      <c r="E30" s="9">
        <f t="shared" ca="1" si="4"/>
        <v>95387</v>
      </c>
      <c r="F30" s="9">
        <f t="shared" ca="1" si="5"/>
        <v>1073771</v>
      </c>
    </row>
    <row r="31" spans="1:6" x14ac:dyDescent="0.3">
      <c r="A31">
        <v>30</v>
      </c>
      <c r="B31" s="9">
        <f t="shared" ca="1" si="1"/>
        <v>11428</v>
      </c>
      <c r="C31" s="9">
        <f t="shared" ca="1" si="2"/>
        <v>22728</v>
      </c>
      <c r="D31" s="9">
        <f t="shared" ca="1" si="3"/>
        <v>26932</v>
      </c>
      <c r="E31" s="9">
        <f t="shared" ca="1" si="4"/>
        <v>96675</v>
      </c>
      <c r="F31" s="9">
        <f t="shared" ca="1" si="5"/>
        <v>1052422</v>
      </c>
    </row>
    <row r="32" spans="1:6" x14ac:dyDescent="0.3">
      <c r="A32">
        <v>31</v>
      </c>
      <c r="B32" s="9">
        <f t="shared" ca="1" si="1"/>
        <v>11139</v>
      </c>
      <c r="C32" s="9">
        <f t="shared" ca="1" si="2"/>
        <v>23210</v>
      </c>
      <c r="D32" s="9">
        <f t="shared" ca="1" si="3"/>
        <v>27497</v>
      </c>
      <c r="E32" s="9">
        <f t="shared" ca="1" si="4"/>
        <v>94952</v>
      </c>
      <c r="F32" s="9">
        <f t="shared" ca="1" si="5"/>
        <v>1066481</v>
      </c>
    </row>
    <row r="33" spans="1:6" x14ac:dyDescent="0.3">
      <c r="A33">
        <v>32</v>
      </c>
      <c r="B33" s="9">
        <f t="shared" ca="1" si="1"/>
        <v>11386</v>
      </c>
      <c r="C33" s="9">
        <f t="shared" ca="1" si="2"/>
        <v>22706</v>
      </c>
      <c r="D33" s="9">
        <f t="shared" ca="1" si="3"/>
        <v>26809</v>
      </c>
      <c r="E33" s="9">
        <f t="shared" ca="1" si="4"/>
        <v>96685</v>
      </c>
      <c r="F33" s="9">
        <f t="shared" ca="1" si="5"/>
        <v>1065539</v>
      </c>
    </row>
    <row r="34" spans="1:6" x14ac:dyDescent="0.3">
      <c r="A34">
        <v>33</v>
      </c>
      <c r="B34" s="9">
        <f t="shared" ca="1" si="1"/>
        <v>11575</v>
      </c>
      <c r="C34" s="9">
        <f t="shared" ca="1" si="2"/>
        <v>23086</v>
      </c>
      <c r="D34" s="9">
        <f t="shared" ca="1" si="3"/>
        <v>26156</v>
      </c>
      <c r="E34" s="9">
        <f t="shared" ca="1" si="4"/>
        <v>99259</v>
      </c>
      <c r="F34" s="9">
        <f t="shared" ca="1" si="5"/>
        <v>1092813</v>
      </c>
    </row>
    <row r="35" spans="1:6" x14ac:dyDescent="0.3">
      <c r="A35">
        <v>34</v>
      </c>
      <c r="B35" s="9">
        <f t="shared" ca="1" si="1"/>
        <v>11609</v>
      </c>
      <c r="C35" s="9">
        <f t="shared" ca="1" si="2"/>
        <v>23633</v>
      </c>
      <c r="D35" s="9">
        <f t="shared" ca="1" si="3"/>
        <v>26515</v>
      </c>
      <c r="E35" s="9">
        <f t="shared" ca="1" si="4"/>
        <v>97798</v>
      </c>
      <c r="F35" s="9">
        <f t="shared" ca="1" si="5"/>
        <v>1105613</v>
      </c>
    </row>
    <row r="36" spans="1:6" x14ac:dyDescent="0.3">
      <c r="A36">
        <v>35</v>
      </c>
      <c r="B36" s="9">
        <f t="shared" ca="1" si="1"/>
        <v>11582</v>
      </c>
      <c r="C36" s="9">
        <f t="shared" ca="1" si="2"/>
        <v>23898</v>
      </c>
      <c r="D36" s="9">
        <f t="shared" ca="1" si="3"/>
        <v>27242</v>
      </c>
      <c r="E36" s="9">
        <f t="shared" ca="1" si="4"/>
        <v>99635</v>
      </c>
      <c r="F36" s="9">
        <f t="shared" ca="1" si="5"/>
        <v>1121357</v>
      </c>
    </row>
    <row r="37" spans="1:6" x14ac:dyDescent="0.3">
      <c r="A37">
        <v>36</v>
      </c>
      <c r="B37" s="9">
        <f t="shared" ca="1" si="1"/>
        <v>11278</v>
      </c>
      <c r="C37" s="9">
        <f t="shared" ca="1" si="2"/>
        <v>23521</v>
      </c>
      <c r="D37" s="9">
        <f t="shared" ca="1" si="3"/>
        <v>27517</v>
      </c>
      <c r="E37" s="9">
        <f t="shared" ca="1" si="4"/>
        <v>99323</v>
      </c>
      <c r="F37" s="9">
        <f t="shared" ca="1" si="5"/>
        <v>1146247</v>
      </c>
    </row>
    <row r="38" spans="1:6" x14ac:dyDescent="0.3">
      <c r="A38">
        <v>37</v>
      </c>
      <c r="B38" s="9">
        <f t="shared" ca="1" si="1"/>
        <v>11455</v>
      </c>
      <c r="C38" s="9">
        <f t="shared" ca="1" si="2"/>
        <v>24188</v>
      </c>
      <c r="D38" s="9">
        <f t="shared" ca="1" si="3"/>
        <v>27506</v>
      </c>
      <c r="E38" s="9">
        <f t="shared" ca="1" si="4"/>
        <v>97058</v>
      </c>
      <c r="F38" s="9">
        <f t="shared" ca="1" si="5"/>
        <v>1175454</v>
      </c>
    </row>
    <row r="39" spans="1:6" x14ac:dyDescent="0.3">
      <c r="A39">
        <v>38</v>
      </c>
      <c r="B39" s="9">
        <f t="shared" ca="1" si="1"/>
        <v>11178</v>
      </c>
      <c r="C39" s="9">
        <f t="shared" ca="1" si="2"/>
        <v>23666</v>
      </c>
      <c r="D39" s="9">
        <f t="shared" ca="1" si="3"/>
        <v>27106</v>
      </c>
      <c r="E39" s="9">
        <f t="shared" ca="1" si="4"/>
        <v>95809</v>
      </c>
      <c r="F39" s="9">
        <f t="shared" ca="1" si="5"/>
        <v>1144356</v>
      </c>
    </row>
    <row r="40" spans="1:6" x14ac:dyDescent="0.3">
      <c r="A40">
        <v>39</v>
      </c>
      <c r="B40" s="9">
        <f t="shared" ca="1" si="1"/>
        <v>10977</v>
      </c>
      <c r="C40" s="9">
        <f t="shared" ca="1" si="2"/>
        <v>23956</v>
      </c>
      <c r="D40" s="9">
        <f t="shared" ca="1" si="3"/>
        <v>27294</v>
      </c>
      <c r="E40" s="9">
        <f t="shared" ca="1" si="4"/>
        <v>96129</v>
      </c>
      <c r="F40" s="9">
        <f t="shared" ca="1" si="5"/>
        <v>1141657</v>
      </c>
    </row>
    <row r="41" spans="1:6" x14ac:dyDescent="0.3">
      <c r="A41">
        <v>40</v>
      </c>
      <c r="B41" s="9">
        <f t="shared" ca="1" si="1"/>
        <v>10902</v>
      </c>
      <c r="C41" s="9">
        <f t="shared" ca="1" si="2"/>
        <v>23734</v>
      </c>
      <c r="D41" s="9">
        <f t="shared" ca="1" si="3"/>
        <v>27721</v>
      </c>
      <c r="E41" s="9">
        <f t="shared" ca="1" si="4"/>
        <v>96745</v>
      </c>
      <c r="F41" s="9">
        <f t="shared" ca="1" si="5"/>
        <v>1114475</v>
      </c>
    </row>
    <row r="42" spans="1:6" x14ac:dyDescent="0.3">
      <c r="A42">
        <v>41</v>
      </c>
      <c r="B42" s="9">
        <f t="shared" ca="1" si="1"/>
        <v>10641</v>
      </c>
      <c r="C42" s="9">
        <f t="shared" ca="1" si="2"/>
        <v>24407</v>
      </c>
      <c r="D42" s="9">
        <f t="shared" ca="1" si="3"/>
        <v>28106</v>
      </c>
      <c r="E42" s="9">
        <f t="shared" ca="1" si="4"/>
        <v>98093</v>
      </c>
      <c r="F42" s="9">
        <f t="shared" ca="1" si="5"/>
        <v>1106595</v>
      </c>
    </row>
    <row r="43" spans="1:6" x14ac:dyDescent="0.3">
      <c r="A43">
        <v>42</v>
      </c>
      <c r="B43" s="9">
        <f t="shared" ca="1" si="1"/>
        <v>10514</v>
      </c>
      <c r="C43" s="9">
        <f t="shared" ca="1" si="2"/>
        <v>25203</v>
      </c>
      <c r="D43" s="9">
        <f t="shared" ca="1" si="3"/>
        <v>27725</v>
      </c>
      <c r="E43" s="9">
        <f t="shared" ca="1" si="4"/>
        <v>98961</v>
      </c>
      <c r="F43" s="9">
        <f t="shared" ca="1" si="5"/>
        <v>1077196</v>
      </c>
    </row>
    <row r="44" spans="1:6" x14ac:dyDescent="0.3">
      <c r="A44">
        <v>43</v>
      </c>
      <c r="B44" s="9">
        <f t="shared" ca="1" si="1"/>
        <v>10367</v>
      </c>
      <c r="C44" s="9">
        <f t="shared" ca="1" si="2"/>
        <v>25894</v>
      </c>
      <c r="D44" s="9">
        <f t="shared" ca="1" si="3"/>
        <v>27540</v>
      </c>
      <c r="E44" s="9">
        <f t="shared" ca="1" si="4"/>
        <v>97006</v>
      </c>
      <c r="F44" s="9">
        <f t="shared" ca="1" si="5"/>
        <v>1078491</v>
      </c>
    </row>
    <row r="45" spans="1:6" x14ac:dyDescent="0.3">
      <c r="A45">
        <v>44</v>
      </c>
      <c r="B45" s="9">
        <f t="shared" ca="1" si="1"/>
        <v>10418</v>
      </c>
      <c r="C45" s="9">
        <f t="shared" ca="1" si="2"/>
        <v>26189</v>
      </c>
      <c r="D45" s="9">
        <f t="shared" ca="1" si="3"/>
        <v>27141</v>
      </c>
      <c r="E45" s="9">
        <f t="shared" ca="1" si="4"/>
        <v>99848</v>
      </c>
      <c r="F45" s="9">
        <f t="shared" ca="1" si="5"/>
        <v>1112450</v>
      </c>
    </row>
    <row r="46" spans="1:6" x14ac:dyDescent="0.3">
      <c r="A46">
        <v>45</v>
      </c>
      <c r="B46" s="9">
        <f t="shared" ca="1" si="1"/>
        <v>10694</v>
      </c>
      <c r="C46" s="9">
        <f t="shared" ca="1" si="2"/>
        <v>27021</v>
      </c>
      <c r="D46" s="9">
        <f t="shared" ca="1" si="3"/>
        <v>26550</v>
      </c>
      <c r="E46" s="9">
        <f t="shared" ca="1" si="4"/>
        <v>101945</v>
      </c>
      <c r="F46" s="9">
        <f t="shared" ca="1" si="5"/>
        <v>1114142</v>
      </c>
    </row>
    <row r="47" spans="1:6" x14ac:dyDescent="0.3">
      <c r="A47">
        <v>46</v>
      </c>
      <c r="B47" s="9">
        <f t="shared" ca="1" si="1"/>
        <v>10423</v>
      </c>
      <c r="C47" s="9">
        <f t="shared" ca="1" si="2"/>
        <v>26577</v>
      </c>
      <c r="D47" s="9">
        <f t="shared" ca="1" si="3"/>
        <v>26605</v>
      </c>
      <c r="E47" s="9">
        <f t="shared" ca="1" si="4"/>
        <v>103589</v>
      </c>
      <c r="F47" s="9">
        <f t="shared" ca="1" si="5"/>
        <v>1092840</v>
      </c>
    </row>
    <row r="48" spans="1:6" x14ac:dyDescent="0.3">
      <c r="A48">
        <v>47</v>
      </c>
      <c r="B48" s="9">
        <f t="shared" ca="1" si="1"/>
        <v>10539</v>
      </c>
      <c r="C48" s="9">
        <f t="shared" ca="1" si="2"/>
        <v>27133</v>
      </c>
      <c r="D48" s="9">
        <f t="shared" ca="1" si="3"/>
        <v>27407</v>
      </c>
      <c r="E48" s="9">
        <f t="shared" ca="1" si="4"/>
        <v>101390</v>
      </c>
      <c r="F48" s="9">
        <f t="shared" ca="1" si="5"/>
        <v>1065567</v>
      </c>
    </row>
    <row r="49" spans="1:6" x14ac:dyDescent="0.3">
      <c r="A49">
        <v>48</v>
      </c>
      <c r="B49" s="9">
        <f t="shared" ca="1" si="1"/>
        <v>10618</v>
      </c>
      <c r="C49" s="9">
        <f t="shared" ca="1" si="2"/>
        <v>27361</v>
      </c>
      <c r="D49" s="9">
        <f t="shared" ca="1" si="3"/>
        <v>27075</v>
      </c>
      <c r="E49" s="9">
        <f t="shared" ca="1" si="4"/>
        <v>101650</v>
      </c>
      <c r="F49" s="9">
        <f t="shared" ca="1" si="5"/>
        <v>1082453</v>
      </c>
    </row>
    <row r="50" spans="1:6" x14ac:dyDescent="0.3">
      <c r="A50">
        <v>49</v>
      </c>
      <c r="B50" s="9">
        <f t="shared" ca="1" si="1"/>
        <v>10402</v>
      </c>
      <c r="C50" s="9">
        <f t="shared" ca="1" si="2"/>
        <v>27531</v>
      </c>
      <c r="D50" s="9">
        <f t="shared" ca="1" si="3"/>
        <v>27409</v>
      </c>
      <c r="E50" s="9">
        <f t="shared" ca="1" si="4"/>
        <v>103977</v>
      </c>
      <c r="F50" s="9">
        <f t="shared" ca="1" si="5"/>
        <v>1113973</v>
      </c>
    </row>
    <row r="51" spans="1:6" x14ac:dyDescent="0.3">
      <c r="A51">
        <v>50</v>
      </c>
      <c r="B51" s="9">
        <f t="shared" ca="1" si="1"/>
        <v>10373</v>
      </c>
      <c r="C51" s="9">
        <f t="shared" ca="1" si="2"/>
        <v>28327</v>
      </c>
      <c r="D51" s="9">
        <f t="shared" ca="1" si="3"/>
        <v>28202</v>
      </c>
      <c r="E51" s="9">
        <f t="shared" ca="1" si="4"/>
        <v>104360</v>
      </c>
      <c r="F51" s="9">
        <f t="shared" ca="1" si="5"/>
        <v>1147090</v>
      </c>
    </row>
    <row r="52" spans="1:6" x14ac:dyDescent="0.3">
      <c r="A52">
        <v>51</v>
      </c>
      <c r="B52" s="9">
        <f t="shared" ca="1" si="1"/>
        <v>10328</v>
      </c>
      <c r="C52" s="9">
        <f t="shared" ca="1" si="2"/>
        <v>28203</v>
      </c>
      <c r="D52" s="9">
        <f t="shared" ca="1" si="3"/>
        <v>28179</v>
      </c>
      <c r="E52" s="9">
        <f t="shared" ca="1" si="4"/>
        <v>105608</v>
      </c>
      <c r="F52" s="9">
        <f t="shared" ca="1" si="5"/>
        <v>1122688</v>
      </c>
    </row>
    <row r="53" spans="1:6" x14ac:dyDescent="0.3">
      <c r="A53">
        <v>52</v>
      </c>
      <c r="B53" s="9">
        <f t="shared" ca="1" si="1"/>
        <v>10348</v>
      </c>
      <c r="C53" s="9">
        <f t="shared" ca="1" si="2"/>
        <v>29108</v>
      </c>
      <c r="D53" s="9">
        <f t="shared" ca="1" si="3"/>
        <v>27932</v>
      </c>
      <c r="E53" s="9">
        <f t="shared" ca="1" si="4"/>
        <v>107284</v>
      </c>
      <c r="F53" s="9">
        <f t="shared" ca="1" si="5"/>
        <v>1099006</v>
      </c>
    </row>
    <row r="54" spans="1:6" x14ac:dyDescent="0.3">
      <c r="A54">
        <v>53</v>
      </c>
      <c r="B54" s="9">
        <f t="shared" ca="1" si="1"/>
        <v>10325</v>
      </c>
      <c r="C54" s="9">
        <f t="shared" ca="1" si="2"/>
        <v>28754</v>
      </c>
      <c r="D54" s="9">
        <f t="shared" ca="1" si="3"/>
        <v>28853</v>
      </c>
      <c r="E54" s="9">
        <f t="shared" ca="1" si="4"/>
        <v>104083</v>
      </c>
      <c r="F54" s="9">
        <f t="shared" ca="1" si="5"/>
        <v>1113673</v>
      </c>
    </row>
    <row r="55" spans="1:6" x14ac:dyDescent="0.3">
      <c r="A55">
        <v>54</v>
      </c>
      <c r="B55" s="9">
        <f t="shared" ca="1" si="1"/>
        <v>10500</v>
      </c>
      <c r="C55" s="9">
        <f t="shared" ca="1" si="2"/>
        <v>28259</v>
      </c>
      <c r="D55" s="9">
        <f t="shared" ca="1" si="3"/>
        <v>28363</v>
      </c>
      <c r="E55" s="9">
        <f t="shared" ca="1" si="4"/>
        <v>106381</v>
      </c>
      <c r="F55" s="9">
        <f t="shared" ca="1" si="5"/>
        <v>1100383</v>
      </c>
    </row>
    <row r="56" spans="1:6" x14ac:dyDescent="0.3">
      <c r="A56">
        <v>55</v>
      </c>
      <c r="B56" s="9">
        <f t="shared" ca="1" si="1"/>
        <v>10831</v>
      </c>
      <c r="C56" s="9">
        <f t="shared" ca="1" si="2"/>
        <v>28097</v>
      </c>
      <c r="D56" s="9">
        <f t="shared" ca="1" si="3"/>
        <v>29087</v>
      </c>
      <c r="E56" s="9">
        <f t="shared" ca="1" si="4"/>
        <v>106798</v>
      </c>
      <c r="F56" s="9">
        <f t="shared" ca="1" si="5"/>
        <v>1110762</v>
      </c>
    </row>
    <row r="57" spans="1:6" x14ac:dyDescent="0.3">
      <c r="A57">
        <v>56</v>
      </c>
      <c r="B57" s="9">
        <f t="shared" ca="1" si="1"/>
        <v>10900</v>
      </c>
      <c r="C57" s="9">
        <f t="shared" ca="1" si="2"/>
        <v>28386</v>
      </c>
      <c r="D57" s="9">
        <f t="shared" ca="1" si="3"/>
        <v>29727</v>
      </c>
      <c r="E57" s="9">
        <f t="shared" ca="1" si="4"/>
        <v>108597</v>
      </c>
      <c r="F57" s="9">
        <f t="shared" ca="1" si="5"/>
        <v>1082772</v>
      </c>
    </row>
    <row r="58" spans="1:6" x14ac:dyDescent="0.3">
      <c r="A58">
        <v>57</v>
      </c>
      <c r="B58" s="9">
        <f t="shared" ca="1" si="1"/>
        <v>10730</v>
      </c>
      <c r="C58" s="9">
        <f t="shared" ca="1" si="2"/>
        <v>27772</v>
      </c>
      <c r="D58" s="9">
        <f t="shared" ca="1" si="3"/>
        <v>28949</v>
      </c>
      <c r="E58" s="9">
        <f t="shared" ca="1" si="4"/>
        <v>105455</v>
      </c>
      <c r="F58" s="9">
        <f t="shared" ca="1" si="5"/>
        <v>1103910</v>
      </c>
    </row>
    <row r="59" spans="1:6" x14ac:dyDescent="0.3">
      <c r="A59">
        <v>58</v>
      </c>
      <c r="B59" s="9">
        <f t="shared" ca="1" si="1"/>
        <v>10590</v>
      </c>
      <c r="C59" s="9">
        <f t="shared" ca="1" si="2"/>
        <v>28081</v>
      </c>
      <c r="D59" s="9">
        <f t="shared" ca="1" si="3"/>
        <v>28885</v>
      </c>
      <c r="E59" s="9">
        <f t="shared" ca="1" si="4"/>
        <v>102883</v>
      </c>
      <c r="F59" s="9">
        <f t="shared" ca="1" si="5"/>
        <v>1132372</v>
      </c>
    </row>
    <row r="60" spans="1:6" x14ac:dyDescent="0.3">
      <c r="A60">
        <v>59</v>
      </c>
      <c r="B60" s="9">
        <f t="shared" ca="1" si="1"/>
        <v>10632</v>
      </c>
      <c r="C60" s="9">
        <f t="shared" ca="1" si="2"/>
        <v>28071</v>
      </c>
      <c r="D60" s="9">
        <f t="shared" ca="1" si="3"/>
        <v>29562</v>
      </c>
      <c r="E60" s="9">
        <f t="shared" ca="1" si="4"/>
        <v>104681</v>
      </c>
      <c r="F60" s="9">
        <f t="shared" ca="1" si="5"/>
        <v>1114858</v>
      </c>
    </row>
    <row r="61" spans="1:6" x14ac:dyDescent="0.3">
      <c r="A61">
        <v>60</v>
      </c>
      <c r="B61" s="9">
        <f t="shared" ca="1" si="1"/>
        <v>10445</v>
      </c>
      <c r="C61" s="9">
        <f t="shared" ca="1" si="2"/>
        <v>27543</v>
      </c>
      <c r="D61" s="9">
        <f t="shared" ca="1" si="3"/>
        <v>29129</v>
      </c>
      <c r="E61" s="9">
        <f t="shared" ca="1" si="4"/>
        <v>105952</v>
      </c>
      <c r="F61" s="9">
        <f t="shared" ca="1" si="5"/>
        <v>1113811</v>
      </c>
    </row>
    <row r="62" spans="1:6" x14ac:dyDescent="0.3">
      <c r="A62">
        <v>61</v>
      </c>
      <c r="B62" s="9">
        <f t="shared" ca="1" si="1"/>
        <v>10745</v>
      </c>
      <c r="C62" s="9">
        <f t="shared" ca="1" si="2"/>
        <v>27653</v>
      </c>
      <c r="D62" s="9">
        <f t="shared" ca="1" si="3"/>
        <v>29910</v>
      </c>
      <c r="E62" s="9">
        <f t="shared" ca="1" si="4"/>
        <v>108917</v>
      </c>
      <c r="F62" s="9">
        <f t="shared" ca="1" si="5"/>
        <v>1134845</v>
      </c>
    </row>
    <row r="63" spans="1:6" x14ac:dyDescent="0.3">
      <c r="A63">
        <v>62</v>
      </c>
      <c r="B63" s="9">
        <f t="shared" ca="1" si="1"/>
        <v>10844</v>
      </c>
      <c r="C63" s="9">
        <f t="shared" ca="1" si="2"/>
        <v>27940</v>
      </c>
      <c r="D63" s="9">
        <f t="shared" ca="1" si="3"/>
        <v>29747</v>
      </c>
      <c r="E63" s="9">
        <f t="shared" ca="1" si="4"/>
        <v>111432</v>
      </c>
      <c r="F63" s="9">
        <f t="shared" ca="1" si="5"/>
        <v>1132916</v>
      </c>
    </row>
    <row r="64" spans="1:6" x14ac:dyDescent="0.3">
      <c r="A64">
        <v>63</v>
      </c>
      <c r="B64" s="9">
        <f t="shared" ca="1" si="1"/>
        <v>10896</v>
      </c>
      <c r="C64" s="9">
        <f t="shared" ca="1" si="2"/>
        <v>27638</v>
      </c>
      <c r="D64" s="9">
        <f t="shared" ca="1" si="3"/>
        <v>30188</v>
      </c>
      <c r="E64" s="9">
        <f t="shared" ca="1" si="4"/>
        <v>110586</v>
      </c>
      <c r="F64" s="9">
        <f t="shared" ca="1" si="5"/>
        <v>1133594</v>
      </c>
    </row>
    <row r="65" spans="1:6" x14ac:dyDescent="0.3">
      <c r="A65">
        <v>64</v>
      </c>
      <c r="B65" s="9">
        <f t="shared" ca="1" si="1"/>
        <v>10998</v>
      </c>
      <c r="C65" s="9">
        <f t="shared" ca="1" si="2"/>
        <v>28134</v>
      </c>
      <c r="D65" s="9">
        <f t="shared" ca="1" si="3"/>
        <v>29561</v>
      </c>
      <c r="E65" s="9">
        <f t="shared" ca="1" si="4"/>
        <v>113760</v>
      </c>
      <c r="F65" s="9">
        <f t="shared" ca="1" si="5"/>
        <v>1120872</v>
      </c>
    </row>
    <row r="66" spans="1:6" x14ac:dyDescent="0.3">
      <c r="A66">
        <v>65</v>
      </c>
      <c r="B66" s="9">
        <f t="shared" ca="1" si="1"/>
        <v>11341</v>
      </c>
      <c r="C66" s="9">
        <f t="shared" ca="1" si="2"/>
        <v>27916</v>
      </c>
      <c r="D66" s="9">
        <f t="shared" ca="1" si="3"/>
        <v>29185</v>
      </c>
      <c r="E66" s="9">
        <f t="shared" ca="1" si="4"/>
        <v>112610</v>
      </c>
      <c r="F66" s="9">
        <f t="shared" ca="1" si="5"/>
        <v>1110728</v>
      </c>
    </row>
    <row r="67" spans="1:6" x14ac:dyDescent="0.3">
      <c r="A67">
        <v>66</v>
      </c>
      <c r="B67" s="9">
        <f t="shared" ca="1" si="1"/>
        <v>11345</v>
      </c>
      <c r="C67" s="9">
        <f t="shared" ca="1" si="2"/>
        <v>27211</v>
      </c>
      <c r="D67" s="9">
        <f t="shared" ca="1" si="3"/>
        <v>28900</v>
      </c>
      <c r="E67" s="9">
        <f t="shared" ca="1" si="4"/>
        <v>115691</v>
      </c>
      <c r="F67" s="9">
        <f t="shared" ca="1" si="5"/>
        <v>1144562</v>
      </c>
    </row>
    <row r="68" spans="1:6" x14ac:dyDescent="0.3">
      <c r="A68">
        <v>67</v>
      </c>
      <c r="B68" s="9">
        <f t="shared" ref="B68:B131" ca="1" si="6">RANDBETWEEN(B67*0.97, B67*1.033)</f>
        <v>11202</v>
      </c>
      <c r="C68" s="9">
        <f t="shared" ref="C68:C131" ca="1" si="7">RANDBETWEEN(C67*0.97, C67*1.033)</f>
        <v>28089</v>
      </c>
      <c r="D68" s="9">
        <f t="shared" ref="D68:D131" ca="1" si="8">RANDBETWEEN(D67*0.97, D67*1.033)</f>
        <v>29490</v>
      </c>
      <c r="E68" s="9">
        <f t="shared" ref="E68:E131" ca="1" si="9">RANDBETWEEN(E67*0.97, E67*1.033)</f>
        <v>116176</v>
      </c>
      <c r="F68" s="9">
        <f t="shared" ref="F68:F131" ca="1" si="10">RANDBETWEEN(F67*0.97, F67*1.033)</f>
        <v>1117400</v>
      </c>
    </row>
    <row r="69" spans="1:6" x14ac:dyDescent="0.3">
      <c r="A69">
        <v>68</v>
      </c>
      <c r="B69" s="9">
        <f t="shared" ca="1" si="6"/>
        <v>11224</v>
      </c>
      <c r="C69" s="9">
        <f t="shared" ca="1" si="7"/>
        <v>28316</v>
      </c>
      <c r="D69" s="9">
        <f t="shared" ca="1" si="8"/>
        <v>29146</v>
      </c>
      <c r="E69" s="9">
        <f t="shared" ca="1" si="9"/>
        <v>118554</v>
      </c>
      <c r="F69" s="9">
        <f t="shared" ca="1" si="10"/>
        <v>1084286</v>
      </c>
    </row>
    <row r="70" spans="1:6" x14ac:dyDescent="0.3">
      <c r="A70">
        <v>69</v>
      </c>
      <c r="B70" s="9">
        <f t="shared" ca="1" si="6"/>
        <v>11206</v>
      </c>
      <c r="C70" s="9">
        <f t="shared" ca="1" si="7"/>
        <v>27875</v>
      </c>
      <c r="D70" s="9">
        <f t="shared" ca="1" si="8"/>
        <v>29964</v>
      </c>
      <c r="E70" s="9">
        <f t="shared" ca="1" si="9"/>
        <v>120317</v>
      </c>
      <c r="F70" s="9">
        <f t="shared" ca="1" si="10"/>
        <v>1054572</v>
      </c>
    </row>
    <row r="71" spans="1:6" x14ac:dyDescent="0.3">
      <c r="A71">
        <v>70</v>
      </c>
      <c r="B71" s="9">
        <f t="shared" ca="1" si="6"/>
        <v>11368</v>
      </c>
      <c r="C71" s="9">
        <f t="shared" ca="1" si="7"/>
        <v>27969</v>
      </c>
      <c r="D71" s="9">
        <f t="shared" ca="1" si="8"/>
        <v>29855</v>
      </c>
      <c r="E71" s="9">
        <f t="shared" ca="1" si="9"/>
        <v>117448</v>
      </c>
      <c r="F71" s="9">
        <f t="shared" ca="1" si="10"/>
        <v>1039445</v>
      </c>
    </row>
    <row r="72" spans="1:6" x14ac:dyDescent="0.3">
      <c r="A72">
        <v>71</v>
      </c>
      <c r="B72" s="9">
        <f t="shared" ca="1" si="6"/>
        <v>11546</v>
      </c>
      <c r="C72" s="9">
        <f t="shared" ca="1" si="7"/>
        <v>28360</v>
      </c>
      <c r="D72" s="9">
        <f t="shared" ca="1" si="8"/>
        <v>29746</v>
      </c>
      <c r="E72" s="9">
        <f t="shared" ca="1" si="9"/>
        <v>121308</v>
      </c>
      <c r="F72" s="9">
        <f t="shared" ca="1" si="10"/>
        <v>1045746</v>
      </c>
    </row>
    <row r="73" spans="1:6" x14ac:dyDescent="0.3">
      <c r="A73">
        <v>72</v>
      </c>
      <c r="B73" s="9">
        <f t="shared" ca="1" si="6"/>
        <v>11548</v>
      </c>
      <c r="C73" s="9">
        <f t="shared" ca="1" si="7"/>
        <v>28561</v>
      </c>
      <c r="D73" s="9">
        <f t="shared" ca="1" si="8"/>
        <v>28874</v>
      </c>
      <c r="E73" s="9">
        <f t="shared" ca="1" si="9"/>
        <v>120993</v>
      </c>
      <c r="F73" s="9">
        <f t="shared" ca="1" si="10"/>
        <v>1028889</v>
      </c>
    </row>
    <row r="74" spans="1:6" x14ac:dyDescent="0.3">
      <c r="A74">
        <v>73</v>
      </c>
      <c r="B74" s="9">
        <f t="shared" ca="1" si="6"/>
        <v>11515</v>
      </c>
      <c r="C74" s="9">
        <f t="shared" ca="1" si="7"/>
        <v>28280</v>
      </c>
      <c r="D74" s="9">
        <f t="shared" ca="1" si="8"/>
        <v>28204</v>
      </c>
      <c r="E74" s="9">
        <f t="shared" ca="1" si="9"/>
        <v>124436</v>
      </c>
      <c r="F74" s="9">
        <f t="shared" ca="1" si="10"/>
        <v>1043938</v>
      </c>
    </row>
    <row r="75" spans="1:6" x14ac:dyDescent="0.3">
      <c r="A75">
        <v>74</v>
      </c>
      <c r="B75" s="9">
        <f t="shared" ca="1" si="6"/>
        <v>11755</v>
      </c>
      <c r="C75" s="9">
        <f t="shared" ca="1" si="7"/>
        <v>29119</v>
      </c>
      <c r="D75" s="9">
        <f t="shared" ca="1" si="8"/>
        <v>27465</v>
      </c>
      <c r="E75" s="9">
        <f t="shared" ca="1" si="9"/>
        <v>128492</v>
      </c>
      <c r="F75" s="9">
        <f t="shared" ca="1" si="10"/>
        <v>1050423</v>
      </c>
    </row>
    <row r="76" spans="1:6" x14ac:dyDescent="0.3">
      <c r="A76">
        <v>75</v>
      </c>
      <c r="B76" s="9">
        <f t="shared" ca="1" si="6"/>
        <v>11607</v>
      </c>
      <c r="C76" s="9">
        <f t="shared" ca="1" si="7"/>
        <v>29021</v>
      </c>
      <c r="D76" s="9">
        <f t="shared" ca="1" si="8"/>
        <v>28343</v>
      </c>
      <c r="E76" s="9">
        <f t="shared" ca="1" si="9"/>
        <v>124776</v>
      </c>
      <c r="F76" s="9">
        <f t="shared" ca="1" si="10"/>
        <v>1064156</v>
      </c>
    </row>
    <row r="77" spans="1:6" x14ac:dyDescent="0.3">
      <c r="A77">
        <v>76</v>
      </c>
      <c r="B77" s="9">
        <f t="shared" ca="1" si="6"/>
        <v>11728</v>
      </c>
      <c r="C77" s="9">
        <f t="shared" ca="1" si="7"/>
        <v>29647</v>
      </c>
      <c r="D77" s="9">
        <f t="shared" ca="1" si="8"/>
        <v>28196</v>
      </c>
      <c r="E77" s="9">
        <f t="shared" ca="1" si="9"/>
        <v>127758</v>
      </c>
      <c r="F77" s="9">
        <f t="shared" ca="1" si="10"/>
        <v>1091555</v>
      </c>
    </row>
    <row r="78" spans="1:6" x14ac:dyDescent="0.3">
      <c r="A78">
        <v>77</v>
      </c>
      <c r="B78" s="9">
        <f t="shared" ca="1" si="6"/>
        <v>11451</v>
      </c>
      <c r="C78" s="9">
        <f t="shared" ca="1" si="7"/>
        <v>30321</v>
      </c>
      <c r="D78" s="9">
        <f t="shared" ca="1" si="8"/>
        <v>28995</v>
      </c>
      <c r="E78" s="9">
        <f t="shared" ca="1" si="9"/>
        <v>125822</v>
      </c>
      <c r="F78" s="9">
        <f t="shared" ca="1" si="10"/>
        <v>1120845</v>
      </c>
    </row>
    <row r="79" spans="1:6" x14ac:dyDescent="0.3">
      <c r="A79">
        <v>78</v>
      </c>
      <c r="B79" s="9">
        <f t="shared" ca="1" si="6"/>
        <v>11805</v>
      </c>
      <c r="C79" s="9">
        <f t="shared" ca="1" si="7"/>
        <v>30320</v>
      </c>
      <c r="D79" s="9">
        <f t="shared" ca="1" si="8"/>
        <v>28804</v>
      </c>
      <c r="E79" s="9">
        <f t="shared" ca="1" si="9"/>
        <v>127362</v>
      </c>
      <c r="F79" s="9">
        <f t="shared" ca="1" si="10"/>
        <v>1097876</v>
      </c>
    </row>
    <row r="80" spans="1:6" x14ac:dyDescent="0.3">
      <c r="A80">
        <v>79</v>
      </c>
      <c r="B80" s="9">
        <f t="shared" ca="1" si="6"/>
        <v>12101</v>
      </c>
      <c r="C80" s="9">
        <f t="shared" ca="1" si="7"/>
        <v>29786</v>
      </c>
      <c r="D80" s="9">
        <f t="shared" ca="1" si="8"/>
        <v>28595</v>
      </c>
      <c r="E80" s="9">
        <f t="shared" ca="1" si="9"/>
        <v>125648</v>
      </c>
      <c r="F80" s="9">
        <f t="shared" ca="1" si="10"/>
        <v>1115461</v>
      </c>
    </row>
    <row r="81" spans="1:6" x14ac:dyDescent="0.3">
      <c r="A81">
        <v>80</v>
      </c>
      <c r="B81" s="9">
        <f t="shared" ca="1" si="6"/>
        <v>12093</v>
      </c>
      <c r="C81" s="9">
        <f t="shared" ca="1" si="7"/>
        <v>30541</v>
      </c>
      <c r="D81" s="9">
        <f t="shared" ca="1" si="8"/>
        <v>29254</v>
      </c>
      <c r="E81" s="9">
        <f t="shared" ca="1" si="9"/>
        <v>128193</v>
      </c>
      <c r="F81" s="9">
        <f t="shared" ca="1" si="10"/>
        <v>1130226</v>
      </c>
    </row>
    <row r="82" spans="1:6" x14ac:dyDescent="0.3">
      <c r="A82">
        <v>81</v>
      </c>
      <c r="B82" s="9">
        <f t="shared" ca="1" si="6"/>
        <v>12306</v>
      </c>
      <c r="C82" s="9">
        <f t="shared" ca="1" si="7"/>
        <v>31220</v>
      </c>
      <c r="D82" s="9">
        <f t="shared" ca="1" si="8"/>
        <v>28624</v>
      </c>
      <c r="E82" s="9">
        <f t="shared" ca="1" si="9"/>
        <v>132126</v>
      </c>
      <c r="F82" s="9">
        <f t="shared" ca="1" si="10"/>
        <v>1097485</v>
      </c>
    </row>
    <row r="83" spans="1:6" x14ac:dyDescent="0.3">
      <c r="A83">
        <v>82</v>
      </c>
      <c r="B83" s="9">
        <f t="shared" ca="1" si="6"/>
        <v>11960</v>
      </c>
      <c r="C83" s="9">
        <f t="shared" ca="1" si="7"/>
        <v>30730</v>
      </c>
      <c r="D83" s="9">
        <f t="shared" ca="1" si="8"/>
        <v>28353</v>
      </c>
      <c r="E83" s="9">
        <f t="shared" ca="1" si="9"/>
        <v>136037</v>
      </c>
      <c r="F83" s="9">
        <f t="shared" ca="1" si="10"/>
        <v>1095978</v>
      </c>
    </row>
    <row r="84" spans="1:6" x14ac:dyDescent="0.3">
      <c r="A84">
        <v>83</v>
      </c>
      <c r="B84" s="9">
        <f t="shared" ca="1" si="6"/>
        <v>12058</v>
      </c>
      <c r="C84" s="9">
        <f t="shared" ca="1" si="7"/>
        <v>31293</v>
      </c>
      <c r="D84" s="9">
        <f t="shared" ca="1" si="8"/>
        <v>28938</v>
      </c>
      <c r="E84" s="9">
        <f t="shared" ca="1" si="9"/>
        <v>139143</v>
      </c>
      <c r="F84" s="9">
        <f t="shared" ca="1" si="10"/>
        <v>1079289</v>
      </c>
    </row>
    <row r="85" spans="1:6" x14ac:dyDescent="0.3">
      <c r="A85">
        <v>84</v>
      </c>
      <c r="B85" s="9">
        <f t="shared" ca="1" si="6"/>
        <v>12296</v>
      </c>
      <c r="C85" s="9">
        <f t="shared" ca="1" si="7"/>
        <v>31676</v>
      </c>
      <c r="D85" s="9">
        <f t="shared" ca="1" si="8"/>
        <v>29219</v>
      </c>
      <c r="E85" s="9">
        <f t="shared" ca="1" si="9"/>
        <v>136112</v>
      </c>
      <c r="F85" s="9">
        <f t="shared" ca="1" si="10"/>
        <v>1110370</v>
      </c>
    </row>
    <row r="86" spans="1:6" x14ac:dyDescent="0.3">
      <c r="A86">
        <v>85</v>
      </c>
      <c r="B86" s="9">
        <f t="shared" ca="1" si="6"/>
        <v>12300</v>
      </c>
      <c r="C86" s="9">
        <f t="shared" ca="1" si="7"/>
        <v>31292</v>
      </c>
      <c r="D86" s="9">
        <f t="shared" ca="1" si="8"/>
        <v>28727</v>
      </c>
      <c r="E86" s="9">
        <f t="shared" ca="1" si="9"/>
        <v>134567</v>
      </c>
      <c r="F86" s="9">
        <f t="shared" ca="1" si="10"/>
        <v>1078087</v>
      </c>
    </row>
    <row r="87" spans="1:6" x14ac:dyDescent="0.3">
      <c r="A87">
        <v>86</v>
      </c>
      <c r="B87" s="9">
        <f t="shared" ca="1" si="6"/>
        <v>12077</v>
      </c>
      <c r="C87" s="9">
        <f t="shared" ca="1" si="7"/>
        <v>32067</v>
      </c>
      <c r="D87" s="9">
        <f t="shared" ca="1" si="8"/>
        <v>28648</v>
      </c>
      <c r="E87" s="9">
        <f t="shared" ca="1" si="9"/>
        <v>136520</v>
      </c>
      <c r="F87" s="9">
        <f t="shared" ca="1" si="10"/>
        <v>1110077</v>
      </c>
    </row>
    <row r="88" spans="1:6" x14ac:dyDescent="0.3">
      <c r="A88">
        <v>87</v>
      </c>
      <c r="B88" s="9">
        <f t="shared" ca="1" si="6"/>
        <v>12257</v>
      </c>
      <c r="C88" s="9">
        <f t="shared" ca="1" si="7"/>
        <v>32525</v>
      </c>
      <c r="D88" s="9">
        <f t="shared" ca="1" si="8"/>
        <v>29342</v>
      </c>
      <c r="E88" s="9">
        <f t="shared" ca="1" si="9"/>
        <v>132463</v>
      </c>
      <c r="F88" s="9">
        <f t="shared" ca="1" si="10"/>
        <v>1100041</v>
      </c>
    </row>
    <row r="89" spans="1:6" x14ac:dyDescent="0.3">
      <c r="A89">
        <v>88</v>
      </c>
      <c r="B89" s="9">
        <f t="shared" ca="1" si="6"/>
        <v>12417</v>
      </c>
      <c r="C89" s="9">
        <f t="shared" ca="1" si="7"/>
        <v>31557</v>
      </c>
      <c r="D89" s="9">
        <f t="shared" ca="1" si="8"/>
        <v>29209</v>
      </c>
      <c r="E89" s="9">
        <f t="shared" ca="1" si="9"/>
        <v>135841</v>
      </c>
      <c r="F89" s="9">
        <f t="shared" ca="1" si="10"/>
        <v>1090132</v>
      </c>
    </row>
    <row r="90" spans="1:6" x14ac:dyDescent="0.3">
      <c r="A90">
        <v>89</v>
      </c>
      <c r="B90" s="9">
        <f t="shared" ca="1" si="6"/>
        <v>12767</v>
      </c>
      <c r="C90" s="9">
        <f t="shared" ca="1" si="7"/>
        <v>31943</v>
      </c>
      <c r="D90" s="9">
        <f t="shared" ca="1" si="8"/>
        <v>30129</v>
      </c>
      <c r="E90" s="9">
        <f t="shared" ca="1" si="9"/>
        <v>132194</v>
      </c>
      <c r="F90" s="9">
        <f t="shared" ca="1" si="10"/>
        <v>1059137</v>
      </c>
    </row>
    <row r="91" spans="1:6" x14ac:dyDescent="0.3">
      <c r="A91">
        <v>90</v>
      </c>
      <c r="B91" s="9">
        <f t="shared" ca="1" si="6"/>
        <v>12638</v>
      </c>
      <c r="C91" s="9">
        <f t="shared" ca="1" si="7"/>
        <v>31684</v>
      </c>
      <c r="D91" s="9">
        <f t="shared" ca="1" si="8"/>
        <v>29531</v>
      </c>
      <c r="E91" s="9">
        <f t="shared" ca="1" si="9"/>
        <v>136300</v>
      </c>
      <c r="F91" s="9">
        <f t="shared" ca="1" si="10"/>
        <v>1089065</v>
      </c>
    </row>
    <row r="92" spans="1:6" x14ac:dyDescent="0.3">
      <c r="A92">
        <v>91</v>
      </c>
      <c r="B92" s="9">
        <f t="shared" ca="1" si="6"/>
        <v>13001</v>
      </c>
      <c r="C92" s="9">
        <f t="shared" ca="1" si="7"/>
        <v>30841</v>
      </c>
      <c r="D92" s="9">
        <f t="shared" ca="1" si="8"/>
        <v>30235</v>
      </c>
      <c r="E92" s="9">
        <f t="shared" ca="1" si="9"/>
        <v>133592</v>
      </c>
      <c r="F92" s="9">
        <f t="shared" ca="1" si="10"/>
        <v>1082025</v>
      </c>
    </row>
    <row r="93" spans="1:6" x14ac:dyDescent="0.3">
      <c r="A93">
        <v>92</v>
      </c>
      <c r="B93" s="9">
        <f t="shared" ca="1" si="6"/>
        <v>12899</v>
      </c>
      <c r="C93" s="9">
        <f t="shared" ca="1" si="7"/>
        <v>31153</v>
      </c>
      <c r="D93" s="9">
        <f t="shared" ca="1" si="8"/>
        <v>30843</v>
      </c>
      <c r="E93" s="9">
        <f t="shared" ca="1" si="9"/>
        <v>134673</v>
      </c>
      <c r="F93" s="9">
        <f t="shared" ca="1" si="10"/>
        <v>1087263</v>
      </c>
    </row>
    <row r="94" spans="1:6" x14ac:dyDescent="0.3">
      <c r="A94">
        <v>93</v>
      </c>
      <c r="B94" s="9">
        <f t="shared" ca="1" si="6"/>
        <v>12817</v>
      </c>
      <c r="C94" s="9">
        <f t="shared" ca="1" si="7"/>
        <v>31325</v>
      </c>
      <c r="D94" s="9">
        <f t="shared" ca="1" si="8"/>
        <v>30414</v>
      </c>
      <c r="E94" s="9">
        <f t="shared" ca="1" si="9"/>
        <v>132967</v>
      </c>
      <c r="F94" s="9">
        <f t="shared" ca="1" si="10"/>
        <v>1095224</v>
      </c>
    </row>
    <row r="95" spans="1:6" x14ac:dyDescent="0.3">
      <c r="A95">
        <v>94</v>
      </c>
      <c r="B95" s="9">
        <f t="shared" ca="1" si="6"/>
        <v>12817</v>
      </c>
      <c r="C95" s="9">
        <f t="shared" ca="1" si="7"/>
        <v>31776</v>
      </c>
      <c r="D95" s="9">
        <f t="shared" ca="1" si="8"/>
        <v>30677</v>
      </c>
      <c r="E95" s="9">
        <f t="shared" ca="1" si="9"/>
        <v>134191</v>
      </c>
      <c r="F95" s="9">
        <f t="shared" ca="1" si="10"/>
        <v>1086929</v>
      </c>
    </row>
    <row r="96" spans="1:6" x14ac:dyDescent="0.3">
      <c r="A96">
        <v>95</v>
      </c>
      <c r="B96" s="9">
        <f t="shared" ca="1" si="6"/>
        <v>12588</v>
      </c>
      <c r="C96" s="9">
        <f t="shared" ca="1" si="7"/>
        <v>32216</v>
      </c>
      <c r="D96" s="9">
        <f t="shared" ca="1" si="8"/>
        <v>31610</v>
      </c>
      <c r="E96" s="9">
        <f t="shared" ca="1" si="9"/>
        <v>135957</v>
      </c>
      <c r="F96" s="9">
        <f t="shared" ca="1" si="10"/>
        <v>1105720</v>
      </c>
    </row>
    <row r="97" spans="1:6" x14ac:dyDescent="0.3">
      <c r="A97">
        <v>96</v>
      </c>
      <c r="B97" s="9">
        <f t="shared" ca="1" si="6"/>
        <v>12366</v>
      </c>
      <c r="C97" s="9">
        <f t="shared" ca="1" si="7"/>
        <v>32519</v>
      </c>
      <c r="D97" s="9">
        <f t="shared" ca="1" si="8"/>
        <v>31104</v>
      </c>
      <c r="E97" s="9">
        <f t="shared" ca="1" si="9"/>
        <v>139775</v>
      </c>
      <c r="F97" s="9">
        <f t="shared" ca="1" si="10"/>
        <v>1118882</v>
      </c>
    </row>
    <row r="98" spans="1:6" x14ac:dyDescent="0.3">
      <c r="A98">
        <v>97</v>
      </c>
      <c r="B98" s="9">
        <f t="shared" ca="1" si="6"/>
        <v>12093</v>
      </c>
      <c r="C98" s="9">
        <f t="shared" ca="1" si="7"/>
        <v>32764</v>
      </c>
      <c r="D98" s="9">
        <f t="shared" ca="1" si="8"/>
        <v>30743</v>
      </c>
      <c r="E98" s="9">
        <f t="shared" ca="1" si="9"/>
        <v>141368</v>
      </c>
      <c r="F98" s="9">
        <f t="shared" ca="1" si="10"/>
        <v>1093387</v>
      </c>
    </row>
    <row r="99" spans="1:6" x14ac:dyDescent="0.3">
      <c r="A99">
        <v>98</v>
      </c>
      <c r="B99" s="9">
        <f t="shared" ca="1" si="6"/>
        <v>12126</v>
      </c>
      <c r="C99" s="9">
        <f t="shared" ca="1" si="7"/>
        <v>33489</v>
      </c>
      <c r="D99" s="9">
        <f t="shared" ca="1" si="8"/>
        <v>30181</v>
      </c>
      <c r="E99" s="9">
        <f t="shared" ca="1" si="9"/>
        <v>142327</v>
      </c>
      <c r="F99" s="9">
        <f t="shared" ca="1" si="10"/>
        <v>1109519</v>
      </c>
    </row>
    <row r="100" spans="1:6" x14ac:dyDescent="0.3">
      <c r="A100">
        <v>99</v>
      </c>
      <c r="B100" s="9">
        <f t="shared" ca="1" si="6"/>
        <v>12353</v>
      </c>
      <c r="C100" s="9">
        <f t="shared" ca="1" si="7"/>
        <v>33007</v>
      </c>
      <c r="D100" s="9">
        <f t="shared" ca="1" si="8"/>
        <v>29498</v>
      </c>
      <c r="E100" s="9">
        <f t="shared" ca="1" si="9"/>
        <v>142224</v>
      </c>
      <c r="F100" s="9">
        <f t="shared" ca="1" si="10"/>
        <v>1137950</v>
      </c>
    </row>
    <row r="101" spans="1:6" x14ac:dyDescent="0.3">
      <c r="A101">
        <v>100</v>
      </c>
      <c r="B101" s="9">
        <f t="shared" ca="1" si="6"/>
        <v>12473</v>
      </c>
      <c r="C101" s="9">
        <f t="shared" ca="1" si="7"/>
        <v>32955</v>
      </c>
      <c r="D101" s="9">
        <f t="shared" ca="1" si="8"/>
        <v>30278</v>
      </c>
      <c r="E101" s="9">
        <f t="shared" ca="1" si="9"/>
        <v>139867</v>
      </c>
      <c r="F101" s="9">
        <f t="shared" ca="1" si="10"/>
        <v>1117102</v>
      </c>
    </row>
    <row r="102" spans="1:6" x14ac:dyDescent="0.3">
      <c r="A102">
        <v>101</v>
      </c>
      <c r="B102" s="9">
        <f t="shared" ca="1" si="6"/>
        <v>12314</v>
      </c>
      <c r="C102" s="9">
        <f t="shared" ca="1" si="7"/>
        <v>33829</v>
      </c>
      <c r="D102" s="9">
        <f t="shared" ca="1" si="8"/>
        <v>30789</v>
      </c>
      <c r="E102" s="9">
        <f t="shared" ca="1" si="9"/>
        <v>140810</v>
      </c>
      <c r="F102" s="9">
        <f t="shared" ca="1" si="10"/>
        <v>1140329</v>
      </c>
    </row>
    <row r="103" spans="1:6" x14ac:dyDescent="0.3">
      <c r="A103">
        <v>102</v>
      </c>
      <c r="B103" s="9">
        <f t="shared" ca="1" si="6"/>
        <v>12209</v>
      </c>
      <c r="C103" s="9">
        <f t="shared" ca="1" si="7"/>
        <v>34040</v>
      </c>
      <c r="D103" s="9">
        <f t="shared" ca="1" si="8"/>
        <v>30693</v>
      </c>
      <c r="E103" s="9">
        <f t="shared" ca="1" si="9"/>
        <v>139569</v>
      </c>
      <c r="F103" s="9">
        <f t="shared" ca="1" si="10"/>
        <v>1147105</v>
      </c>
    </row>
    <row r="104" spans="1:6" x14ac:dyDescent="0.3">
      <c r="A104">
        <v>103</v>
      </c>
      <c r="B104" s="9">
        <f t="shared" ca="1" si="6"/>
        <v>12268</v>
      </c>
      <c r="C104" s="9">
        <f t="shared" ca="1" si="7"/>
        <v>34758</v>
      </c>
      <c r="D104" s="9">
        <f t="shared" ca="1" si="8"/>
        <v>31590</v>
      </c>
      <c r="E104" s="9">
        <f t="shared" ca="1" si="9"/>
        <v>140667</v>
      </c>
      <c r="F104" s="9">
        <f t="shared" ca="1" si="10"/>
        <v>1169339</v>
      </c>
    </row>
    <row r="105" spans="1:6" x14ac:dyDescent="0.3">
      <c r="A105">
        <v>104</v>
      </c>
      <c r="B105" s="9">
        <f t="shared" ca="1" si="6"/>
        <v>12506</v>
      </c>
      <c r="C105" s="9">
        <f t="shared" ca="1" si="7"/>
        <v>34505</v>
      </c>
      <c r="D105" s="9">
        <f t="shared" ca="1" si="8"/>
        <v>31088</v>
      </c>
      <c r="E105" s="9">
        <f t="shared" ca="1" si="9"/>
        <v>142511</v>
      </c>
      <c r="F105" s="9">
        <f t="shared" ca="1" si="10"/>
        <v>1151172</v>
      </c>
    </row>
    <row r="106" spans="1:6" x14ac:dyDescent="0.3">
      <c r="A106">
        <v>105</v>
      </c>
      <c r="B106" s="9">
        <f t="shared" ca="1" si="6"/>
        <v>12604</v>
      </c>
      <c r="C106" s="9">
        <f t="shared" ca="1" si="7"/>
        <v>34342</v>
      </c>
      <c r="D106" s="9">
        <f t="shared" ca="1" si="8"/>
        <v>31051</v>
      </c>
      <c r="E106" s="9">
        <f t="shared" ca="1" si="9"/>
        <v>140288</v>
      </c>
      <c r="F106" s="9">
        <f t="shared" ca="1" si="10"/>
        <v>1185422</v>
      </c>
    </row>
    <row r="107" spans="1:6" x14ac:dyDescent="0.3">
      <c r="A107">
        <v>106</v>
      </c>
      <c r="B107" s="9">
        <f t="shared" ca="1" si="6"/>
        <v>12328</v>
      </c>
      <c r="C107" s="9">
        <f t="shared" ca="1" si="7"/>
        <v>34328</v>
      </c>
      <c r="D107" s="9">
        <f t="shared" ca="1" si="8"/>
        <v>31377</v>
      </c>
      <c r="E107" s="9">
        <f t="shared" ca="1" si="9"/>
        <v>138923</v>
      </c>
      <c r="F107" s="9">
        <f t="shared" ca="1" si="10"/>
        <v>1191324</v>
      </c>
    </row>
    <row r="108" spans="1:6" x14ac:dyDescent="0.3">
      <c r="A108">
        <v>107</v>
      </c>
      <c r="B108" s="9">
        <f t="shared" ca="1" si="6"/>
        <v>12007</v>
      </c>
      <c r="C108" s="9">
        <f t="shared" ca="1" si="7"/>
        <v>33564</v>
      </c>
      <c r="D108" s="9">
        <f t="shared" ca="1" si="8"/>
        <v>30478</v>
      </c>
      <c r="E108" s="9">
        <f t="shared" ca="1" si="9"/>
        <v>135473</v>
      </c>
      <c r="F108" s="9">
        <f t="shared" ca="1" si="10"/>
        <v>1199525</v>
      </c>
    </row>
    <row r="109" spans="1:6" x14ac:dyDescent="0.3">
      <c r="A109">
        <v>108</v>
      </c>
      <c r="B109" s="9">
        <f t="shared" ca="1" si="6"/>
        <v>11965</v>
      </c>
      <c r="C109" s="9">
        <f t="shared" ca="1" si="7"/>
        <v>33122</v>
      </c>
      <c r="D109" s="9">
        <f t="shared" ca="1" si="8"/>
        <v>30732</v>
      </c>
      <c r="E109" s="9">
        <f t="shared" ca="1" si="9"/>
        <v>136064</v>
      </c>
      <c r="F109" s="9">
        <f t="shared" ca="1" si="10"/>
        <v>1206217</v>
      </c>
    </row>
    <row r="110" spans="1:6" x14ac:dyDescent="0.3">
      <c r="A110">
        <v>109</v>
      </c>
      <c r="B110" s="9">
        <f t="shared" ca="1" si="6"/>
        <v>12044</v>
      </c>
      <c r="C110" s="9">
        <f t="shared" ca="1" si="7"/>
        <v>33379</v>
      </c>
      <c r="D110" s="9">
        <f t="shared" ca="1" si="8"/>
        <v>30133</v>
      </c>
      <c r="E110" s="9">
        <f t="shared" ca="1" si="9"/>
        <v>138879</v>
      </c>
      <c r="F110" s="9">
        <f t="shared" ca="1" si="10"/>
        <v>1226263</v>
      </c>
    </row>
    <row r="111" spans="1:6" x14ac:dyDescent="0.3">
      <c r="A111">
        <v>110</v>
      </c>
      <c r="B111" s="9">
        <f t="shared" ca="1" si="6"/>
        <v>12078</v>
      </c>
      <c r="C111" s="9">
        <f t="shared" ca="1" si="7"/>
        <v>33485</v>
      </c>
      <c r="D111" s="9">
        <f t="shared" ca="1" si="8"/>
        <v>30520</v>
      </c>
      <c r="E111" s="9">
        <f t="shared" ca="1" si="9"/>
        <v>137521</v>
      </c>
      <c r="F111" s="9">
        <f t="shared" ca="1" si="10"/>
        <v>1191258</v>
      </c>
    </row>
    <row r="112" spans="1:6" x14ac:dyDescent="0.3">
      <c r="A112">
        <v>111</v>
      </c>
      <c r="B112" s="9">
        <f t="shared" ca="1" si="6"/>
        <v>12152</v>
      </c>
      <c r="C112" s="9">
        <f t="shared" ca="1" si="7"/>
        <v>34265</v>
      </c>
      <c r="D112" s="9">
        <f t="shared" ca="1" si="8"/>
        <v>30003</v>
      </c>
      <c r="E112" s="9">
        <f t="shared" ca="1" si="9"/>
        <v>140100</v>
      </c>
      <c r="F112" s="9">
        <f t="shared" ca="1" si="10"/>
        <v>1198106</v>
      </c>
    </row>
    <row r="113" spans="1:6" x14ac:dyDescent="0.3">
      <c r="A113">
        <v>112</v>
      </c>
      <c r="B113" s="9">
        <f t="shared" ca="1" si="6"/>
        <v>12203</v>
      </c>
      <c r="C113" s="9">
        <f t="shared" ca="1" si="7"/>
        <v>33823</v>
      </c>
      <c r="D113" s="9">
        <f t="shared" ca="1" si="8"/>
        <v>30061</v>
      </c>
      <c r="E113" s="9">
        <f t="shared" ca="1" si="9"/>
        <v>139150</v>
      </c>
      <c r="F113" s="9">
        <f t="shared" ca="1" si="10"/>
        <v>1181146</v>
      </c>
    </row>
    <row r="114" spans="1:6" x14ac:dyDescent="0.3">
      <c r="A114">
        <v>113</v>
      </c>
      <c r="B114" s="9">
        <f t="shared" ca="1" si="6"/>
        <v>12336</v>
      </c>
      <c r="C114" s="9">
        <f t="shared" ca="1" si="7"/>
        <v>32971</v>
      </c>
      <c r="D114" s="9">
        <f t="shared" ca="1" si="8"/>
        <v>30367</v>
      </c>
      <c r="E114" s="9">
        <f t="shared" ca="1" si="9"/>
        <v>136028</v>
      </c>
      <c r="F114" s="9">
        <f t="shared" ca="1" si="10"/>
        <v>1178954</v>
      </c>
    </row>
    <row r="115" spans="1:6" x14ac:dyDescent="0.3">
      <c r="A115">
        <v>114</v>
      </c>
      <c r="B115" s="9">
        <f t="shared" ca="1" si="6"/>
        <v>12353</v>
      </c>
      <c r="C115" s="9">
        <f t="shared" ca="1" si="7"/>
        <v>33867</v>
      </c>
      <c r="D115" s="9">
        <f t="shared" ca="1" si="8"/>
        <v>31141</v>
      </c>
      <c r="E115" s="9">
        <f t="shared" ca="1" si="9"/>
        <v>139407</v>
      </c>
      <c r="F115" s="9">
        <f t="shared" ca="1" si="10"/>
        <v>1182026</v>
      </c>
    </row>
    <row r="116" spans="1:6" x14ac:dyDescent="0.3">
      <c r="A116">
        <v>115</v>
      </c>
      <c r="B116" s="9">
        <f t="shared" ca="1" si="6"/>
        <v>12234</v>
      </c>
      <c r="C116" s="9">
        <f t="shared" ca="1" si="7"/>
        <v>32926</v>
      </c>
      <c r="D116" s="9">
        <f t="shared" ca="1" si="8"/>
        <v>31726</v>
      </c>
      <c r="E116" s="9">
        <f t="shared" ca="1" si="9"/>
        <v>137594</v>
      </c>
      <c r="F116" s="9">
        <f t="shared" ca="1" si="10"/>
        <v>1161429</v>
      </c>
    </row>
    <row r="117" spans="1:6" x14ac:dyDescent="0.3">
      <c r="A117">
        <v>116</v>
      </c>
      <c r="B117" s="9">
        <f t="shared" ca="1" si="6"/>
        <v>12612</v>
      </c>
      <c r="C117" s="9">
        <f t="shared" ca="1" si="7"/>
        <v>32619</v>
      </c>
      <c r="D117" s="9">
        <f t="shared" ca="1" si="8"/>
        <v>30785</v>
      </c>
      <c r="E117" s="9">
        <f t="shared" ca="1" si="9"/>
        <v>134719</v>
      </c>
      <c r="F117" s="9">
        <f t="shared" ca="1" si="10"/>
        <v>1160149</v>
      </c>
    </row>
    <row r="118" spans="1:6" x14ac:dyDescent="0.3">
      <c r="A118">
        <v>117</v>
      </c>
      <c r="B118" s="9">
        <f t="shared" ca="1" si="6"/>
        <v>12759</v>
      </c>
      <c r="C118" s="9">
        <f t="shared" ca="1" si="7"/>
        <v>32889</v>
      </c>
      <c r="D118" s="9">
        <f t="shared" ca="1" si="8"/>
        <v>30476</v>
      </c>
      <c r="E118" s="9">
        <f t="shared" ca="1" si="9"/>
        <v>136910</v>
      </c>
      <c r="F118" s="9">
        <f t="shared" ca="1" si="10"/>
        <v>1172735</v>
      </c>
    </row>
    <row r="119" spans="1:6" x14ac:dyDescent="0.3">
      <c r="A119">
        <v>118</v>
      </c>
      <c r="B119" s="9">
        <f t="shared" ca="1" si="6"/>
        <v>12893</v>
      </c>
      <c r="C119" s="9">
        <f t="shared" ca="1" si="7"/>
        <v>32967</v>
      </c>
      <c r="D119" s="9">
        <f t="shared" ca="1" si="8"/>
        <v>30345</v>
      </c>
      <c r="E119" s="9">
        <f t="shared" ca="1" si="9"/>
        <v>139896</v>
      </c>
      <c r="F119" s="9">
        <f t="shared" ca="1" si="10"/>
        <v>1152598</v>
      </c>
    </row>
    <row r="120" spans="1:6" x14ac:dyDescent="0.3">
      <c r="A120">
        <v>119</v>
      </c>
      <c r="B120" s="9">
        <f t="shared" ca="1" si="6"/>
        <v>13033</v>
      </c>
      <c r="C120" s="9">
        <f t="shared" ca="1" si="7"/>
        <v>33511</v>
      </c>
      <c r="D120" s="9">
        <f t="shared" ca="1" si="8"/>
        <v>30868</v>
      </c>
      <c r="E120" s="9">
        <f t="shared" ca="1" si="9"/>
        <v>138926</v>
      </c>
      <c r="F120" s="9">
        <f t="shared" ca="1" si="10"/>
        <v>1149095</v>
      </c>
    </row>
    <row r="121" spans="1:6" x14ac:dyDescent="0.3">
      <c r="A121">
        <v>120</v>
      </c>
      <c r="B121" s="9">
        <f t="shared" ca="1" si="6"/>
        <v>13456</v>
      </c>
      <c r="C121" s="9">
        <f t="shared" ca="1" si="7"/>
        <v>34066</v>
      </c>
      <c r="D121" s="9">
        <f t="shared" ca="1" si="8"/>
        <v>31850</v>
      </c>
      <c r="E121" s="9">
        <f t="shared" ca="1" si="9"/>
        <v>142188</v>
      </c>
      <c r="F121" s="9">
        <f t="shared" ca="1" si="10"/>
        <v>1154966</v>
      </c>
    </row>
    <row r="122" spans="1:6" x14ac:dyDescent="0.3">
      <c r="A122">
        <v>121</v>
      </c>
      <c r="B122" s="9">
        <f t="shared" ca="1" si="6"/>
        <v>13347</v>
      </c>
      <c r="C122" s="9">
        <f t="shared" ca="1" si="7"/>
        <v>34927</v>
      </c>
      <c r="D122" s="9">
        <f t="shared" ca="1" si="8"/>
        <v>31843</v>
      </c>
      <c r="E122" s="9">
        <f t="shared" ca="1" si="9"/>
        <v>145856</v>
      </c>
      <c r="F122" s="9">
        <f t="shared" ca="1" si="10"/>
        <v>1183888</v>
      </c>
    </row>
    <row r="123" spans="1:6" x14ac:dyDescent="0.3">
      <c r="A123">
        <v>122</v>
      </c>
      <c r="B123" s="9">
        <f t="shared" ca="1" si="6"/>
        <v>13415</v>
      </c>
      <c r="C123" s="9">
        <f t="shared" ca="1" si="7"/>
        <v>35688</v>
      </c>
      <c r="D123" s="9">
        <f t="shared" ca="1" si="8"/>
        <v>31136</v>
      </c>
      <c r="E123" s="9">
        <f t="shared" ca="1" si="9"/>
        <v>145869</v>
      </c>
      <c r="F123" s="9">
        <f t="shared" ca="1" si="10"/>
        <v>1178746</v>
      </c>
    </row>
    <row r="124" spans="1:6" x14ac:dyDescent="0.3">
      <c r="A124">
        <v>123</v>
      </c>
      <c r="B124" s="9">
        <f t="shared" ca="1" si="6"/>
        <v>13237</v>
      </c>
      <c r="C124" s="9">
        <f t="shared" ca="1" si="7"/>
        <v>34633</v>
      </c>
      <c r="D124" s="9">
        <f t="shared" ca="1" si="8"/>
        <v>30974</v>
      </c>
      <c r="E124" s="9">
        <f t="shared" ca="1" si="9"/>
        <v>145216</v>
      </c>
      <c r="F124" s="9">
        <f t="shared" ca="1" si="10"/>
        <v>1144306</v>
      </c>
    </row>
    <row r="125" spans="1:6" x14ac:dyDescent="0.3">
      <c r="A125">
        <v>124</v>
      </c>
      <c r="B125" s="9">
        <f t="shared" ca="1" si="6"/>
        <v>13456</v>
      </c>
      <c r="C125" s="9">
        <f t="shared" ca="1" si="7"/>
        <v>34611</v>
      </c>
      <c r="D125" s="9">
        <f t="shared" ca="1" si="8"/>
        <v>30540</v>
      </c>
      <c r="E125" s="9">
        <f t="shared" ca="1" si="9"/>
        <v>143158</v>
      </c>
      <c r="F125" s="9">
        <f t="shared" ca="1" si="10"/>
        <v>1178691</v>
      </c>
    </row>
    <row r="126" spans="1:6" x14ac:dyDescent="0.3">
      <c r="A126">
        <v>125</v>
      </c>
      <c r="B126" s="9">
        <f t="shared" ca="1" si="6"/>
        <v>13289</v>
      </c>
      <c r="C126" s="9">
        <f t="shared" ca="1" si="7"/>
        <v>34045</v>
      </c>
      <c r="D126" s="9">
        <f t="shared" ca="1" si="8"/>
        <v>31249</v>
      </c>
      <c r="E126" s="9">
        <f t="shared" ca="1" si="9"/>
        <v>141795</v>
      </c>
      <c r="F126" s="9">
        <f t="shared" ca="1" si="10"/>
        <v>1194844</v>
      </c>
    </row>
    <row r="127" spans="1:6" x14ac:dyDescent="0.3">
      <c r="A127">
        <v>126</v>
      </c>
      <c r="B127" s="9">
        <f t="shared" ca="1" si="6"/>
        <v>13113</v>
      </c>
      <c r="C127" s="9">
        <f t="shared" ca="1" si="7"/>
        <v>34637</v>
      </c>
      <c r="D127" s="9">
        <f t="shared" ca="1" si="8"/>
        <v>30718</v>
      </c>
      <c r="E127" s="9">
        <f t="shared" ca="1" si="9"/>
        <v>140529</v>
      </c>
      <c r="F127" s="9">
        <f t="shared" ca="1" si="10"/>
        <v>1225185</v>
      </c>
    </row>
    <row r="128" spans="1:6" x14ac:dyDescent="0.3">
      <c r="A128">
        <v>127</v>
      </c>
      <c r="B128" s="9">
        <f t="shared" ca="1" si="6"/>
        <v>13276</v>
      </c>
      <c r="C128" s="9">
        <f t="shared" ca="1" si="7"/>
        <v>34662</v>
      </c>
      <c r="D128" s="9">
        <f t="shared" ca="1" si="8"/>
        <v>31189</v>
      </c>
      <c r="E128" s="9">
        <f t="shared" ca="1" si="9"/>
        <v>138340</v>
      </c>
      <c r="F128" s="9">
        <f t="shared" ca="1" si="10"/>
        <v>1201441</v>
      </c>
    </row>
    <row r="129" spans="1:6" x14ac:dyDescent="0.3">
      <c r="A129">
        <v>128</v>
      </c>
      <c r="B129" s="9">
        <f t="shared" ca="1" si="6"/>
        <v>12910</v>
      </c>
      <c r="C129" s="9">
        <f t="shared" ca="1" si="7"/>
        <v>35461</v>
      </c>
      <c r="D129" s="9">
        <f t="shared" ca="1" si="8"/>
        <v>31717</v>
      </c>
      <c r="E129" s="9">
        <f t="shared" ca="1" si="9"/>
        <v>142227</v>
      </c>
      <c r="F129" s="9">
        <f t="shared" ca="1" si="10"/>
        <v>1165572</v>
      </c>
    </row>
    <row r="130" spans="1:6" x14ac:dyDescent="0.3">
      <c r="A130">
        <v>129</v>
      </c>
      <c r="B130" s="9">
        <f t="shared" ca="1" si="6"/>
        <v>12987</v>
      </c>
      <c r="C130" s="9">
        <f t="shared" ca="1" si="7"/>
        <v>35294</v>
      </c>
      <c r="D130" s="9">
        <f t="shared" ca="1" si="8"/>
        <v>31585</v>
      </c>
      <c r="E130" s="9">
        <f t="shared" ca="1" si="9"/>
        <v>140610</v>
      </c>
      <c r="F130" s="9">
        <f t="shared" ca="1" si="10"/>
        <v>1197287</v>
      </c>
    </row>
    <row r="131" spans="1:6" x14ac:dyDescent="0.3">
      <c r="A131">
        <v>130</v>
      </c>
      <c r="B131" s="9">
        <f t="shared" ca="1" si="6"/>
        <v>12801</v>
      </c>
      <c r="C131" s="9">
        <f t="shared" ca="1" si="7"/>
        <v>34681</v>
      </c>
      <c r="D131" s="9">
        <f t="shared" ca="1" si="8"/>
        <v>31799</v>
      </c>
      <c r="E131" s="9">
        <f t="shared" ca="1" si="9"/>
        <v>139547</v>
      </c>
      <c r="F131" s="9">
        <f t="shared" ca="1" si="10"/>
        <v>1184120</v>
      </c>
    </row>
    <row r="132" spans="1:6" x14ac:dyDescent="0.3">
      <c r="A132">
        <v>131</v>
      </c>
      <c r="B132" s="9">
        <f t="shared" ref="B132:B195" ca="1" si="11">RANDBETWEEN(B131*0.97, B131*1.033)</f>
        <v>12632</v>
      </c>
      <c r="C132" s="9">
        <f t="shared" ref="C132:C195" ca="1" si="12">RANDBETWEEN(C131*0.97, C131*1.033)</f>
        <v>34600</v>
      </c>
      <c r="D132" s="9">
        <f t="shared" ref="D132:D195" ca="1" si="13">RANDBETWEEN(D131*0.97, D131*1.033)</f>
        <v>31354</v>
      </c>
      <c r="E132" s="9">
        <f t="shared" ref="E132:E195" ca="1" si="14">RANDBETWEEN(E131*0.97, E131*1.033)</f>
        <v>135732</v>
      </c>
      <c r="F132" s="9">
        <f t="shared" ref="F132:F195" ca="1" si="15">RANDBETWEEN(F131*0.97, F131*1.033)</f>
        <v>1217999</v>
      </c>
    </row>
    <row r="133" spans="1:6" x14ac:dyDescent="0.3">
      <c r="A133">
        <v>132</v>
      </c>
      <c r="B133" s="9">
        <f t="shared" ca="1" si="11"/>
        <v>12484</v>
      </c>
      <c r="C133" s="9">
        <f t="shared" ca="1" si="12"/>
        <v>34596</v>
      </c>
      <c r="D133" s="9">
        <f t="shared" ca="1" si="13"/>
        <v>31939</v>
      </c>
      <c r="E133" s="9">
        <f t="shared" ca="1" si="14"/>
        <v>136985</v>
      </c>
      <c r="F133" s="9">
        <f t="shared" ca="1" si="15"/>
        <v>1207716</v>
      </c>
    </row>
    <row r="134" spans="1:6" x14ac:dyDescent="0.3">
      <c r="A134">
        <v>133</v>
      </c>
      <c r="B134" s="9">
        <f t="shared" ca="1" si="11"/>
        <v>12501</v>
      </c>
      <c r="C134" s="9">
        <f t="shared" ca="1" si="12"/>
        <v>34988</v>
      </c>
      <c r="D134" s="9">
        <f t="shared" ca="1" si="13"/>
        <v>31919</v>
      </c>
      <c r="E134" s="9">
        <f t="shared" ca="1" si="14"/>
        <v>138229</v>
      </c>
      <c r="F134" s="9">
        <f t="shared" ca="1" si="15"/>
        <v>1226131</v>
      </c>
    </row>
    <row r="135" spans="1:6" x14ac:dyDescent="0.3">
      <c r="A135">
        <v>134</v>
      </c>
      <c r="B135" s="9">
        <f t="shared" ca="1" si="11"/>
        <v>12816</v>
      </c>
      <c r="C135" s="9">
        <f t="shared" ca="1" si="12"/>
        <v>35527</v>
      </c>
      <c r="D135" s="9">
        <f t="shared" ca="1" si="13"/>
        <v>31538</v>
      </c>
      <c r="E135" s="9">
        <f t="shared" ca="1" si="14"/>
        <v>140059</v>
      </c>
      <c r="F135" s="9">
        <f t="shared" ca="1" si="15"/>
        <v>1241181</v>
      </c>
    </row>
    <row r="136" spans="1:6" x14ac:dyDescent="0.3">
      <c r="A136">
        <v>135</v>
      </c>
      <c r="B136" s="9">
        <f t="shared" ca="1" si="11"/>
        <v>12864</v>
      </c>
      <c r="C136" s="9">
        <f t="shared" ca="1" si="12"/>
        <v>36695</v>
      </c>
      <c r="D136" s="9">
        <f t="shared" ca="1" si="13"/>
        <v>32504</v>
      </c>
      <c r="E136" s="9">
        <f t="shared" ca="1" si="14"/>
        <v>136046</v>
      </c>
      <c r="F136" s="9">
        <f t="shared" ca="1" si="15"/>
        <v>1223925</v>
      </c>
    </row>
    <row r="137" spans="1:6" x14ac:dyDescent="0.3">
      <c r="A137">
        <v>136</v>
      </c>
      <c r="B137" s="9">
        <f t="shared" ca="1" si="11"/>
        <v>13189</v>
      </c>
      <c r="C137" s="9">
        <f t="shared" ca="1" si="12"/>
        <v>35745</v>
      </c>
      <c r="D137" s="9">
        <f t="shared" ca="1" si="13"/>
        <v>32436</v>
      </c>
      <c r="E137" s="9">
        <f t="shared" ca="1" si="14"/>
        <v>139609</v>
      </c>
      <c r="F137" s="9">
        <f t="shared" ca="1" si="15"/>
        <v>1206258</v>
      </c>
    </row>
    <row r="138" spans="1:6" x14ac:dyDescent="0.3">
      <c r="A138">
        <v>137</v>
      </c>
      <c r="B138" s="9">
        <f t="shared" ca="1" si="11"/>
        <v>13051</v>
      </c>
      <c r="C138" s="9">
        <f t="shared" ca="1" si="12"/>
        <v>35562</v>
      </c>
      <c r="D138" s="9">
        <f t="shared" ca="1" si="13"/>
        <v>32977</v>
      </c>
      <c r="E138" s="9">
        <f t="shared" ca="1" si="14"/>
        <v>137474</v>
      </c>
      <c r="F138" s="9">
        <f t="shared" ca="1" si="15"/>
        <v>1231823</v>
      </c>
    </row>
    <row r="139" spans="1:6" x14ac:dyDescent="0.3">
      <c r="A139">
        <v>138</v>
      </c>
      <c r="B139" s="9">
        <f t="shared" ca="1" si="11"/>
        <v>12908</v>
      </c>
      <c r="C139" s="9">
        <f t="shared" ca="1" si="12"/>
        <v>35673</v>
      </c>
      <c r="D139" s="9">
        <f t="shared" ca="1" si="13"/>
        <v>33116</v>
      </c>
      <c r="E139" s="9">
        <f t="shared" ca="1" si="14"/>
        <v>142006</v>
      </c>
      <c r="F139" s="9">
        <f t="shared" ca="1" si="15"/>
        <v>1221035</v>
      </c>
    </row>
    <row r="140" spans="1:6" x14ac:dyDescent="0.3">
      <c r="A140">
        <v>139</v>
      </c>
      <c r="B140" s="9">
        <f t="shared" ca="1" si="11"/>
        <v>12538</v>
      </c>
      <c r="C140" s="9">
        <f t="shared" ca="1" si="12"/>
        <v>35075</v>
      </c>
      <c r="D140" s="9">
        <f t="shared" ca="1" si="13"/>
        <v>33017</v>
      </c>
      <c r="E140" s="9">
        <f t="shared" ca="1" si="14"/>
        <v>141177</v>
      </c>
      <c r="F140" s="9">
        <f t="shared" ca="1" si="15"/>
        <v>1240153</v>
      </c>
    </row>
    <row r="141" spans="1:6" x14ac:dyDescent="0.3">
      <c r="A141">
        <v>140</v>
      </c>
      <c r="B141" s="9">
        <f t="shared" ca="1" si="11"/>
        <v>12550</v>
      </c>
      <c r="C141" s="9">
        <f t="shared" ca="1" si="12"/>
        <v>35265</v>
      </c>
      <c r="D141" s="9">
        <f t="shared" ca="1" si="13"/>
        <v>32624</v>
      </c>
      <c r="E141" s="9">
        <f t="shared" ca="1" si="14"/>
        <v>140811</v>
      </c>
      <c r="F141" s="9">
        <f t="shared" ca="1" si="15"/>
        <v>1249622</v>
      </c>
    </row>
    <row r="142" spans="1:6" x14ac:dyDescent="0.3">
      <c r="A142">
        <v>141</v>
      </c>
      <c r="B142" s="9">
        <f t="shared" ca="1" si="11"/>
        <v>12941</v>
      </c>
      <c r="C142" s="9">
        <f t="shared" ca="1" si="12"/>
        <v>35860</v>
      </c>
      <c r="D142" s="9">
        <f t="shared" ca="1" si="13"/>
        <v>31664</v>
      </c>
      <c r="E142" s="9">
        <f t="shared" ca="1" si="14"/>
        <v>140446</v>
      </c>
      <c r="F142" s="9">
        <f t="shared" ca="1" si="15"/>
        <v>1221285</v>
      </c>
    </row>
    <row r="143" spans="1:6" x14ac:dyDescent="0.3">
      <c r="A143">
        <v>142</v>
      </c>
      <c r="B143" s="9">
        <f t="shared" ca="1" si="11"/>
        <v>13003</v>
      </c>
      <c r="C143" s="9">
        <f t="shared" ca="1" si="12"/>
        <v>34957</v>
      </c>
      <c r="D143" s="9">
        <f t="shared" ca="1" si="13"/>
        <v>32312</v>
      </c>
      <c r="E143" s="9">
        <f t="shared" ca="1" si="14"/>
        <v>142994</v>
      </c>
      <c r="F143" s="9">
        <f t="shared" ca="1" si="15"/>
        <v>1200199</v>
      </c>
    </row>
    <row r="144" spans="1:6" x14ac:dyDescent="0.3">
      <c r="A144">
        <v>143</v>
      </c>
      <c r="B144" s="9">
        <f t="shared" ca="1" si="11"/>
        <v>12678</v>
      </c>
      <c r="C144" s="9">
        <f t="shared" ca="1" si="12"/>
        <v>35267</v>
      </c>
      <c r="D144" s="9">
        <f t="shared" ca="1" si="13"/>
        <v>33188</v>
      </c>
      <c r="E144" s="9">
        <f t="shared" ca="1" si="14"/>
        <v>142465</v>
      </c>
      <c r="F144" s="9">
        <f t="shared" ca="1" si="15"/>
        <v>1239106</v>
      </c>
    </row>
    <row r="145" spans="1:6" x14ac:dyDescent="0.3">
      <c r="A145">
        <v>144</v>
      </c>
      <c r="B145" s="9">
        <f t="shared" ca="1" si="11"/>
        <v>12357</v>
      </c>
      <c r="C145" s="9">
        <f t="shared" ca="1" si="12"/>
        <v>34884</v>
      </c>
      <c r="D145" s="9">
        <f t="shared" ca="1" si="13"/>
        <v>33921</v>
      </c>
      <c r="E145" s="9">
        <f t="shared" ca="1" si="14"/>
        <v>142843</v>
      </c>
      <c r="F145" s="9">
        <f t="shared" ca="1" si="15"/>
        <v>1256146</v>
      </c>
    </row>
    <row r="146" spans="1:6" x14ac:dyDescent="0.3">
      <c r="A146">
        <v>145</v>
      </c>
      <c r="B146" s="9">
        <f t="shared" ca="1" si="11"/>
        <v>12300</v>
      </c>
      <c r="C146" s="9">
        <f t="shared" ca="1" si="12"/>
        <v>35082</v>
      </c>
      <c r="D146" s="9">
        <f t="shared" ca="1" si="13"/>
        <v>33900</v>
      </c>
      <c r="E146" s="9">
        <f t="shared" ca="1" si="14"/>
        <v>138795</v>
      </c>
      <c r="F146" s="9">
        <f t="shared" ca="1" si="15"/>
        <v>1223992</v>
      </c>
    </row>
    <row r="147" spans="1:6" x14ac:dyDescent="0.3">
      <c r="A147">
        <v>146</v>
      </c>
      <c r="B147" s="9">
        <f t="shared" ca="1" si="11"/>
        <v>12555</v>
      </c>
      <c r="C147" s="9">
        <f t="shared" ca="1" si="12"/>
        <v>35967</v>
      </c>
      <c r="D147" s="9">
        <f t="shared" ca="1" si="13"/>
        <v>33901</v>
      </c>
      <c r="E147" s="9">
        <f t="shared" ca="1" si="14"/>
        <v>139598</v>
      </c>
      <c r="F147" s="9">
        <f t="shared" ca="1" si="15"/>
        <v>1239567</v>
      </c>
    </row>
    <row r="148" spans="1:6" x14ac:dyDescent="0.3">
      <c r="A148">
        <v>147</v>
      </c>
      <c r="B148" s="9">
        <f t="shared" ca="1" si="11"/>
        <v>12846</v>
      </c>
      <c r="C148" s="9">
        <f t="shared" ca="1" si="12"/>
        <v>35122</v>
      </c>
      <c r="D148" s="9">
        <f t="shared" ca="1" si="13"/>
        <v>33277</v>
      </c>
      <c r="E148" s="9">
        <f t="shared" ca="1" si="14"/>
        <v>142068</v>
      </c>
      <c r="F148" s="9">
        <f t="shared" ca="1" si="15"/>
        <v>1202719</v>
      </c>
    </row>
    <row r="149" spans="1:6" x14ac:dyDescent="0.3">
      <c r="A149">
        <v>148</v>
      </c>
      <c r="B149" s="9">
        <f t="shared" ca="1" si="11"/>
        <v>13098</v>
      </c>
      <c r="C149" s="9">
        <f t="shared" ca="1" si="12"/>
        <v>36120</v>
      </c>
      <c r="D149" s="9">
        <f t="shared" ca="1" si="13"/>
        <v>33891</v>
      </c>
      <c r="E149" s="9">
        <f t="shared" ca="1" si="14"/>
        <v>138851</v>
      </c>
      <c r="F149" s="9">
        <f t="shared" ca="1" si="15"/>
        <v>1235532</v>
      </c>
    </row>
    <row r="150" spans="1:6" x14ac:dyDescent="0.3">
      <c r="A150">
        <v>149</v>
      </c>
      <c r="B150" s="9">
        <f t="shared" ca="1" si="11"/>
        <v>13048</v>
      </c>
      <c r="C150" s="9">
        <f t="shared" ca="1" si="12"/>
        <v>36869</v>
      </c>
      <c r="D150" s="9">
        <f t="shared" ca="1" si="13"/>
        <v>34761</v>
      </c>
      <c r="E150" s="9">
        <f t="shared" ca="1" si="14"/>
        <v>138837</v>
      </c>
      <c r="F150" s="9">
        <f t="shared" ca="1" si="15"/>
        <v>1239271</v>
      </c>
    </row>
    <row r="151" spans="1:6" x14ac:dyDescent="0.3">
      <c r="A151">
        <v>150</v>
      </c>
      <c r="B151" s="9">
        <f t="shared" ca="1" si="11"/>
        <v>12747</v>
      </c>
      <c r="C151" s="9">
        <f t="shared" ca="1" si="12"/>
        <v>36032</v>
      </c>
      <c r="D151" s="9">
        <f t="shared" ca="1" si="13"/>
        <v>34232</v>
      </c>
      <c r="E151" s="9">
        <f t="shared" ca="1" si="14"/>
        <v>140768</v>
      </c>
      <c r="F151" s="9">
        <f t="shared" ca="1" si="15"/>
        <v>1273285</v>
      </c>
    </row>
    <row r="152" spans="1:6" x14ac:dyDescent="0.3">
      <c r="A152">
        <v>151</v>
      </c>
      <c r="B152" s="9">
        <f t="shared" ca="1" si="11"/>
        <v>12812</v>
      </c>
      <c r="C152" s="9">
        <f t="shared" ca="1" si="12"/>
        <v>35100</v>
      </c>
      <c r="D152" s="9">
        <f t="shared" ca="1" si="13"/>
        <v>33865</v>
      </c>
      <c r="E152" s="9">
        <f t="shared" ca="1" si="14"/>
        <v>141984</v>
      </c>
      <c r="F152" s="9">
        <f t="shared" ca="1" si="15"/>
        <v>1273352</v>
      </c>
    </row>
    <row r="153" spans="1:6" x14ac:dyDescent="0.3">
      <c r="A153">
        <v>152</v>
      </c>
      <c r="B153" s="9">
        <f t="shared" ca="1" si="11"/>
        <v>12550</v>
      </c>
      <c r="C153" s="9">
        <f t="shared" ca="1" si="12"/>
        <v>36114</v>
      </c>
      <c r="D153" s="9">
        <f t="shared" ca="1" si="13"/>
        <v>34380</v>
      </c>
      <c r="E153" s="9">
        <f t="shared" ca="1" si="14"/>
        <v>140079</v>
      </c>
      <c r="F153" s="9">
        <f t="shared" ca="1" si="15"/>
        <v>1278916</v>
      </c>
    </row>
    <row r="154" spans="1:6" x14ac:dyDescent="0.3">
      <c r="A154">
        <v>153</v>
      </c>
      <c r="B154" s="9">
        <f t="shared" ca="1" si="11"/>
        <v>12494</v>
      </c>
      <c r="C154" s="9">
        <f t="shared" ca="1" si="12"/>
        <v>36595</v>
      </c>
      <c r="D154" s="9">
        <f t="shared" ca="1" si="13"/>
        <v>34231</v>
      </c>
      <c r="E154" s="9">
        <f t="shared" ca="1" si="14"/>
        <v>139841</v>
      </c>
      <c r="F154" s="9">
        <f t="shared" ca="1" si="15"/>
        <v>1262693</v>
      </c>
    </row>
    <row r="155" spans="1:6" x14ac:dyDescent="0.3">
      <c r="A155">
        <v>154</v>
      </c>
      <c r="B155" s="9">
        <f t="shared" ca="1" si="11"/>
        <v>12380</v>
      </c>
      <c r="C155" s="9">
        <f t="shared" ca="1" si="12"/>
        <v>37428</v>
      </c>
      <c r="D155" s="9">
        <f t="shared" ca="1" si="13"/>
        <v>33499</v>
      </c>
      <c r="E155" s="9">
        <f t="shared" ca="1" si="14"/>
        <v>142079</v>
      </c>
      <c r="F155" s="9">
        <f t="shared" ca="1" si="15"/>
        <v>1236277</v>
      </c>
    </row>
    <row r="156" spans="1:6" x14ac:dyDescent="0.3">
      <c r="A156">
        <v>155</v>
      </c>
      <c r="B156" s="9">
        <f t="shared" ca="1" si="11"/>
        <v>12748</v>
      </c>
      <c r="C156" s="9">
        <f t="shared" ca="1" si="12"/>
        <v>38515</v>
      </c>
      <c r="D156" s="9">
        <f t="shared" ca="1" si="13"/>
        <v>33636</v>
      </c>
      <c r="E156" s="9">
        <f t="shared" ca="1" si="14"/>
        <v>141141</v>
      </c>
      <c r="F156" s="9">
        <f t="shared" ca="1" si="15"/>
        <v>1245237</v>
      </c>
    </row>
    <row r="157" spans="1:6" x14ac:dyDescent="0.3">
      <c r="A157">
        <v>156</v>
      </c>
      <c r="B157" s="9">
        <f t="shared" ca="1" si="11"/>
        <v>13111</v>
      </c>
      <c r="C157" s="9">
        <f t="shared" ca="1" si="12"/>
        <v>38403</v>
      </c>
      <c r="D157" s="9">
        <f t="shared" ca="1" si="13"/>
        <v>33812</v>
      </c>
      <c r="E157" s="9">
        <f t="shared" ca="1" si="14"/>
        <v>143205</v>
      </c>
      <c r="F157" s="9">
        <f t="shared" ca="1" si="15"/>
        <v>1285823</v>
      </c>
    </row>
    <row r="158" spans="1:6" x14ac:dyDescent="0.3">
      <c r="A158">
        <v>157</v>
      </c>
      <c r="B158" s="9">
        <f t="shared" ca="1" si="11"/>
        <v>13534</v>
      </c>
      <c r="C158" s="9">
        <f t="shared" ca="1" si="12"/>
        <v>38489</v>
      </c>
      <c r="D158" s="9">
        <f t="shared" ca="1" si="13"/>
        <v>33917</v>
      </c>
      <c r="E158" s="9">
        <f t="shared" ca="1" si="14"/>
        <v>142003</v>
      </c>
      <c r="F158" s="9">
        <f t="shared" ca="1" si="15"/>
        <v>1326188</v>
      </c>
    </row>
    <row r="159" spans="1:6" x14ac:dyDescent="0.3">
      <c r="A159">
        <v>158</v>
      </c>
      <c r="B159" s="9">
        <f t="shared" ca="1" si="11"/>
        <v>13771</v>
      </c>
      <c r="C159" s="9">
        <f t="shared" ca="1" si="12"/>
        <v>38030</v>
      </c>
      <c r="D159" s="9">
        <f t="shared" ca="1" si="13"/>
        <v>33961</v>
      </c>
      <c r="E159" s="9">
        <f t="shared" ca="1" si="14"/>
        <v>139896</v>
      </c>
      <c r="F159" s="9">
        <f t="shared" ca="1" si="15"/>
        <v>1357462</v>
      </c>
    </row>
    <row r="160" spans="1:6" x14ac:dyDescent="0.3">
      <c r="A160">
        <v>159</v>
      </c>
      <c r="B160" s="9">
        <f t="shared" ca="1" si="11"/>
        <v>13696</v>
      </c>
      <c r="C160" s="9">
        <f t="shared" ca="1" si="12"/>
        <v>36917</v>
      </c>
      <c r="D160" s="9">
        <f t="shared" ca="1" si="13"/>
        <v>33717</v>
      </c>
      <c r="E160" s="9">
        <f t="shared" ca="1" si="14"/>
        <v>141072</v>
      </c>
      <c r="F160" s="9">
        <f t="shared" ca="1" si="15"/>
        <v>1356225</v>
      </c>
    </row>
    <row r="161" spans="1:6" x14ac:dyDescent="0.3">
      <c r="A161">
        <v>160</v>
      </c>
      <c r="B161" s="9">
        <f t="shared" ca="1" si="11"/>
        <v>13931</v>
      </c>
      <c r="C161" s="9">
        <f t="shared" ca="1" si="12"/>
        <v>37749</v>
      </c>
      <c r="D161" s="9">
        <f t="shared" ca="1" si="13"/>
        <v>33589</v>
      </c>
      <c r="E161" s="9">
        <f t="shared" ca="1" si="14"/>
        <v>143756</v>
      </c>
      <c r="F161" s="9">
        <f t="shared" ca="1" si="15"/>
        <v>1386298</v>
      </c>
    </row>
    <row r="162" spans="1:6" x14ac:dyDescent="0.3">
      <c r="A162">
        <v>161</v>
      </c>
      <c r="B162" s="9">
        <f t="shared" ca="1" si="11"/>
        <v>14029</v>
      </c>
      <c r="C162" s="9">
        <f t="shared" ca="1" si="12"/>
        <v>37831</v>
      </c>
      <c r="D162" s="9">
        <f t="shared" ca="1" si="13"/>
        <v>33095</v>
      </c>
      <c r="E162" s="9">
        <f t="shared" ca="1" si="14"/>
        <v>145961</v>
      </c>
      <c r="F162" s="9">
        <f t="shared" ca="1" si="15"/>
        <v>1397468</v>
      </c>
    </row>
    <row r="163" spans="1:6" x14ac:dyDescent="0.3">
      <c r="A163">
        <v>162</v>
      </c>
      <c r="B163" s="9">
        <f t="shared" ca="1" si="11"/>
        <v>14478</v>
      </c>
      <c r="C163" s="9">
        <f t="shared" ca="1" si="12"/>
        <v>38034</v>
      </c>
      <c r="D163" s="9">
        <f t="shared" ca="1" si="13"/>
        <v>33965</v>
      </c>
      <c r="E163" s="9">
        <f t="shared" ca="1" si="14"/>
        <v>143174</v>
      </c>
      <c r="F163" s="9">
        <f t="shared" ca="1" si="15"/>
        <v>1370556</v>
      </c>
    </row>
    <row r="164" spans="1:6" x14ac:dyDescent="0.3">
      <c r="A164">
        <v>163</v>
      </c>
      <c r="B164" s="9">
        <f t="shared" ca="1" si="11"/>
        <v>14692</v>
      </c>
      <c r="C164" s="9">
        <f t="shared" ca="1" si="12"/>
        <v>37762</v>
      </c>
      <c r="D164" s="9">
        <f t="shared" ca="1" si="13"/>
        <v>33296</v>
      </c>
      <c r="E164" s="9">
        <f t="shared" ca="1" si="14"/>
        <v>141529</v>
      </c>
      <c r="F164" s="9">
        <f t="shared" ca="1" si="15"/>
        <v>1402146</v>
      </c>
    </row>
    <row r="165" spans="1:6" x14ac:dyDescent="0.3">
      <c r="A165">
        <v>164</v>
      </c>
      <c r="B165" s="9">
        <f t="shared" ca="1" si="11"/>
        <v>14393</v>
      </c>
      <c r="C165" s="9">
        <f t="shared" ca="1" si="12"/>
        <v>37890</v>
      </c>
      <c r="D165" s="9">
        <f t="shared" ca="1" si="13"/>
        <v>33787</v>
      </c>
      <c r="E165" s="9">
        <f t="shared" ca="1" si="14"/>
        <v>144938</v>
      </c>
      <c r="F165" s="9">
        <f t="shared" ca="1" si="15"/>
        <v>1421072</v>
      </c>
    </row>
    <row r="166" spans="1:6" x14ac:dyDescent="0.3">
      <c r="A166">
        <v>165</v>
      </c>
      <c r="B166" s="9">
        <f t="shared" ca="1" si="11"/>
        <v>14254</v>
      </c>
      <c r="C166" s="9">
        <f t="shared" ca="1" si="12"/>
        <v>38595</v>
      </c>
      <c r="D166" s="9">
        <f t="shared" ca="1" si="13"/>
        <v>33030</v>
      </c>
      <c r="E166" s="9">
        <f t="shared" ca="1" si="14"/>
        <v>149703</v>
      </c>
      <c r="F166" s="9">
        <f t="shared" ca="1" si="15"/>
        <v>1379862</v>
      </c>
    </row>
    <row r="167" spans="1:6" x14ac:dyDescent="0.3">
      <c r="A167">
        <v>166</v>
      </c>
      <c r="B167" s="9">
        <f t="shared" ca="1" si="11"/>
        <v>14192</v>
      </c>
      <c r="C167" s="9">
        <f t="shared" ca="1" si="12"/>
        <v>39227</v>
      </c>
      <c r="D167" s="9">
        <f t="shared" ca="1" si="13"/>
        <v>33234</v>
      </c>
      <c r="E167" s="9">
        <f t="shared" ca="1" si="14"/>
        <v>152645</v>
      </c>
      <c r="F167" s="9">
        <f t="shared" ca="1" si="15"/>
        <v>1348473</v>
      </c>
    </row>
    <row r="168" spans="1:6" x14ac:dyDescent="0.3">
      <c r="A168">
        <v>167</v>
      </c>
      <c r="B168" s="9">
        <f t="shared" ca="1" si="11"/>
        <v>14140</v>
      </c>
      <c r="C168" s="9">
        <f t="shared" ca="1" si="12"/>
        <v>40253</v>
      </c>
      <c r="D168" s="9">
        <f t="shared" ca="1" si="13"/>
        <v>34122</v>
      </c>
      <c r="E168" s="9">
        <f t="shared" ca="1" si="14"/>
        <v>154735</v>
      </c>
      <c r="F168" s="9">
        <f t="shared" ca="1" si="15"/>
        <v>1347523</v>
      </c>
    </row>
    <row r="169" spans="1:6" x14ac:dyDescent="0.3">
      <c r="A169">
        <v>168</v>
      </c>
      <c r="B169" s="9">
        <f t="shared" ca="1" si="11"/>
        <v>14280</v>
      </c>
      <c r="C169" s="9">
        <f t="shared" ca="1" si="12"/>
        <v>40747</v>
      </c>
      <c r="D169" s="9">
        <f t="shared" ca="1" si="13"/>
        <v>33836</v>
      </c>
      <c r="E169" s="9">
        <f t="shared" ca="1" si="14"/>
        <v>150631</v>
      </c>
      <c r="F169" s="9">
        <f t="shared" ca="1" si="15"/>
        <v>1318042</v>
      </c>
    </row>
    <row r="170" spans="1:6" x14ac:dyDescent="0.3">
      <c r="A170">
        <v>169</v>
      </c>
      <c r="B170" s="9">
        <f t="shared" ca="1" si="11"/>
        <v>14210</v>
      </c>
      <c r="C170" s="9">
        <f t="shared" ca="1" si="12"/>
        <v>39923</v>
      </c>
      <c r="D170" s="9">
        <f t="shared" ca="1" si="13"/>
        <v>33423</v>
      </c>
      <c r="E170" s="9">
        <f t="shared" ca="1" si="14"/>
        <v>148674</v>
      </c>
      <c r="F170" s="9">
        <f t="shared" ca="1" si="15"/>
        <v>1290208</v>
      </c>
    </row>
    <row r="171" spans="1:6" x14ac:dyDescent="0.3">
      <c r="A171">
        <v>170</v>
      </c>
      <c r="B171" s="9">
        <f t="shared" ca="1" si="11"/>
        <v>14523</v>
      </c>
      <c r="C171" s="9">
        <f t="shared" ca="1" si="12"/>
        <v>39246</v>
      </c>
      <c r="D171" s="9">
        <f t="shared" ca="1" si="13"/>
        <v>33773</v>
      </c>
      <c r="E171" s="9">
        <f t="shared" ca="1" si="14"/>
        <v>146735</v>
      </c>
      <c r="F171" s="9">
        <f t="shared" ca="1" si="15"/>
        <v>1316362</v>
      </c>
    </row>
    <row r="172" spans="1:6" x14ac:dyDescent="0.3">
      <c r="A172">
        <v>171</v>
      </c>
      <c r="B172" s="9">
        <f t="shared" ca="1" si="11"/>
        <v>14567</v>
      </c>
      <c r="C172" s="9">
        <f t="shared" ca="1" si="12"/>
        <v>39330</v>
      </c>
      <c r="D172" s="9">
        <f t="shared" ca="1" si="13"/>
        <v>33364</v>
      </c>
      <c r="E172" s="9">
        <f t="shared" ca="1" si="14"/>
        <v>143673</v>
      </c>
      <c r="F172" s="9">
        <f t="shared" ca="1" si="15"/>
        <v>1285227</v>
      </c>
    </row>
    <row r="173" spans="1:6" x14ac:dyDescent="0.3">
      <c r="A173">
        <v>172</v>
      </c>
      <c r="B173" s="9">
        <f t="shared" ca="1" si="11"/>
        <v>14181</v>
      </c>
      <c r="C173" s="9">
        <f t="shared" ca="1" si="12"/>
        <v>38895</v>
      </c>
      <c r="D173" s="9">
        <f t="shared" ca="1" si="13"/>
        <v>33284</v>
      </c>
      <c r="E173" s="9">
        <f t="shared" ca="1" si="14"/>
        <v>142632</v>
      </c>
      <c r="F173" s="9">
        <f t="shared" ca="1" si="15"/>
        <v>1260238</v>
      </c>
    </row>
    <row r="174" spans="1:6" x14ac:dyDescent="0.3">
      <c r="A174">
        <v>173</v>
      </c>
      <c r="B174" s="9">
        <f t="shared" ca="1" si="11"/>
        <v>13963</v>
      </c>
      <c r="C174" s="9">
        <f t="shared" ca="1" si="12"/>
        <v>38340</v>
      </c>
      <c r="D174" s="9">
        <f t="shared" ca="1" si="13"/>
        <v>32972</v>
      </c>
      <c r="E174" s="9">
        <f t="shared" ca="1" si="14"/>
        <v>145850</v>
      </c>
      <c r="F174" s="9">
        <f t="shared" ca="1" si="15"/>
        <v>1296415</v>
      </c>
    </row>
    <row r="175" spans="1:6" x14ac:dyDescent="0.3">
      <c r="A175">
        <v>174</v>
      </c>
      <c r="B175" s="9">
        <f t="shared" ca="1" si="11"/>
        <v>14167</v>
      </c>
      <c r="C175" s="9">
        <f t="shared" ca="1" si="12"/>
        <v>37568</v>
      </c>
      <c r="D175" s="9">
        <f t="shared" ca="1" si="13"/>
        <v>32233</v>
      </c>
      <c r="E175" s="9">
        <f t="shared" ca="1" si="14"/>
        <v>142443</v>
      </c>
      <c r="F175" s="9">
        <f t="shared" ca="1" si="15"/>
        <v>1312491</v>
      </c>
    </row>
    <row r="176" spans="1:6" x14ac:dyDescent="0.3">
      <c r="A176">
        <v>175</v>
      </c>
      <c r="B176" s="9">
        <f t="shared" ca="1" si="11"/>
        <v>14030</v>
      </c>
      <c r="C176" s="9">
        <f t="shared" ca="1" si="12"/>
        <v>37095</v>
      </c>
      <c r="D176" s="9">
        <f t="shared" ca="1" si="13"/>
        <v>32758</v>
      </c>
      <c r="E176" s="9">
        <f t="shared" ca="1" si="14"/>
        <v>140410</v>
      </c>
      <c r="F176" s="9">
        <f t="shared" ca="1" si="15"/>
        <v>1279564</v>
      </c>
    </row>
    <row r="177" spans="1:6" x14ac:dyDescent="0.3">
      <c r="A177">
        <v>176</v>
      </c>
      <c r="B177" s="9">
        <f t="shared" ca="1" si="11"/>
        <v>14220</v>
      </c>
      <c r="C177" s="9">
        <f t="shared" ca="1" si="12"/>
        <v>37028</v>
      </c>
      <c r="D177" s="9">
        <f t="shared" ca="1" si="13"/>
        <v>33756</v>
      </c>
      <c r="E177" s="9">
        <f t="shared" ca="1" si="14"/>
        <v>139085</v>
      </c>
      <c r="F177" s="9">
        <f t="shared" ca="1" si="15"/>
        <v>1304873</v>
      </c>
    </row>
    <row r="178" spans="1:6" x14ac:dyDescent="0.3">
      <c r="A178">
        <v>177</v>
      </c>
      <c r="B178" s="9">
        <f t="shared" ca="1" si="11"/>
        <v>14544</v>
      </c>
      <c r="C178" s="9">
        <f t="shared" ca="1" si="12"/>
        <v>36337</v>
      </c>
      <c r="D178" s="9">
        <f t="shared" ca="1" si="13"/>
        <v>33556</v>
      </c>
      <c r="E178" s="9">
        <f t="shared" ca="1" si="14"/>
        <v>140591</v>
      </c>
      <c r="F178" s="9">
        <f t="shared" ca="1" si="15"/>
        <v>1304809</v>
      </c>
    </row>
    <row r="179" spans="1:6" x14ac:dyDescent="0.3">
      <c r="A179">
        <v>178</v>
      </c>
      <c r="B179" s="9">
        <f t="shared" ca="1" si="11"/>
        <v>14749</v>
      </c>
      <c r="C179" s="9">
        <f t="shared" ca="1" si="12"/>
        <v>37331</v>
      </c>
      <c r="D179" s="9">
        <f t="shared" ca="1" si="13"/>
        <v>33854</v>
      </c>
      <c r="E179" s="9">
        <f t="shared" ca="1" si="14"/>
        <v>139888</v>
      </c>
      <c r="F179" s="9">
        <f t="shared" ca="1" si="15"/>
        <v>1270382</v>
      </c>
    </row>
    <row r="180" spans="1:6" x14ac:dyDescent="0.3">
      <c r="A180">
        <v>179</v>
      </c>
      <c r="B180" s="9">
        <f t="shared" ca="1" si="11"/>
        <v>14890</v>
      </c>
      <c r="C180" s="9">
        <f t="shared" ca="1" si="12"/>
        <v>37446</v>
      </c>
      <c r="D180" s="9">
        <f t="shared" ca="1" si="13"/>
        <v>34852</v>
      </c>
      <c r="E180" s="9">
        <f t="shared" ca="1" si="14"/>
        <v>142668</v>
      </c>
      <c r="F180" s="9">
        <f t="shared" ca="1" si="15"/>
        <v>1285038</v>
      </c>
    </row>
    <row r="181" spans="1:6" x14ac:dyDescent="0.3">
      <c r="A181">
        <v>180</v>
      </c>
      <c r="B181" s="9">
        <f t="shared" ca="1" si="11"/>
        <v>14979</v>
      </c>
      <c r="C181" s="9">
        <f t="shared" ca="1" si="12"/>
        <v>37934</v>
      </c>
      <c r="D181" s="9">
        <f t="shared" ca="1" si="13"/>
        <v>34717</v>
      </c>
      <c r="E181" s="9">
        <f t="shared" ca="1" si="14"/>
        <v>141177</v>
      </c>
      <c r="F181" s="9">
        <f t="shared" ca="1" si="15"/>
        <v>1285187</v>
      </c>
    </row>
    <row r="182" spans="1:6" x14ac:dyDescent="0.3">
      <c r="A182">
        <v>181</v>
      </c>
      <c r="B182" s="9">
        <f t="shared" ca="1" si="11"/>
        <v>14844</v>
      </c>
      <c r="C182" s="9">
        <f t="shared" ca="1" si="12"/>
        <v>37765</v>
      </c>
      <c r="D182" s="9">
        <f t="shared" ca="1" si="13"/>
        <v>34308</v>
      </c>
      <c r="E182" s="9">
        <f t="shared" ca="1" si="14"/>
        <v>143819</v>
      </c>
      <c r="F182" s="9">
        <f t="shared" ca="1" si="15"/>
        <v>1247267</v>
      </c>
    </row>
    <row r="183" spans="1:6" x14ac:dyDescent="0.3">
      <c r="A183">
        <v>182</v>
      </c>
      <c r="B183" s="9">
        <f t="shared" ca="1" si="11"/>
        <v>15091</v>
      </c>
      <c r="C183" s="9">
        <f t="shared" ca="1" si="12"/>
        <v>37531</v>
      </c>
      <c r="D183" s="9">
        <f t="shared" ca="1" si="13"/>
        <v>35209</v>
      </c>
      <c r="E183" s="9">
        <f t="shared" ca="1" si="14"/>
        <v>147020</v>
      </c>
      <c r="F183" s="9">
        <f t="shared" ca="1" si="15"/>
        <v>1223159</v>
      </c>
    </row>
    <row r="184" spans="1:6" x14ac:dyDescent="0.3">
      <c r="A184">
        <v>183</v>
      </c>
      <c r="B184" s="9">
        <f t="shared" ca="1" si="11"/>
        <v>14774</v>
      </c>
      <c r="C184" s="9">
        <f t="shared" ca="1" si="12"/>
        <v>37801</v>
      </c>
      <c r="D184" s="9">
        <f t="shared" ca="1" si="13"/>
        <v>35827</v>
      </c>
      <c r="E184" s="9">
        <f t="shared" ca="1" si="14"/>
        <v>147621</v>
      </c>
      <c r="F184" s="9">
        <f t="shared" ca="1" si="15"/>
        <v>1233875</v>
      </c>
    </row>
    <row r="185" spans="1:6" x14ac:dyDescent="0.3">
      <c r="A185">
        <v>184</v>
      </c>
      <c r="B185" s="9">
        <f t="shared" ca="1" si="11"/>
        <v>14521</v>
      </c>
      <c r="C185" s="9">
        <f t="shared" ca="1" si="12"/>
        <v>37457</v>
      </c>
      <c r="D185" s="9">
        <f t="shared" ca="1" si="13"/>
        <v>36716</v>
      </c>
      <c r="E185" s="9">
        <f t="shared" ca="1" si="14"/>
        <v>152028</v>
      </c>
      <c r="F185" s="9">
        <f t="shared" ca="1" si="15"/>
        <v>1221135</v>
      </c>
    </row>
    <row r="186" spans="1:6" x14ac:dyDescent="0.3">
      <c r="A186">
        <v>185</v>
      </c>
      <c r="B186" s="9">
        <f t="shared" ca="1" si="11"/>
        <v>14908</v>
      </c>
      <c r="C186" s="9">
        <f t="shared" ca="1" si="12"/>
        <v>38600</v>
      </c>
      <c r="D186" s="9">
        <f t="shared" ca="1" si="13"/>
        <v>36941</v>
      </c>
      <c r="E186" s="9">
        <f t="shared" ca="1" si="14"/>
        <v>147672</v>
      </c>
      <c r="F186" s="9">
        <f t="shared" ca="1" si="15"/>
        <v>1250975</v>
      </c>
    </row>
    <row r="187" spans="1:6" x14ac:dyDescent="0.3">
      <c r="A187">
        <v>186</v>
      </c>
      <c r="B187" s="9">
        <f t="shared" ca="1" si="11"/>
        <v>14644</v>
      </c>
      <c r="C187" s="9">
        <f t="shared" ca="1" si="12"/>
        <v>39707</v>
      </c>
      <c r="D187" s="9">
        <f t="shared" ca="1" si="13"/>
        <v>36294</v>
      </c>
      <c r="E187" s="9">
        <f t="shared" ca="1" si="14"/>
        <v>145025</v>
      </c>
      <c r="F187" s="9">
        <f t="shared" ca="1" si="15"/>
        <v>1250506</v>
      </c>
    </row>
    <row r="188" spans="1:6" x14ac:dyDescent="0.3">
      <c r="A188">
        <v>187</v>
      </c>
      <c r="B188" s="9">
        <f t="shared" ca="1" si="11"/>
        <v>14966</v>
      </c>
      <c r="C188" s="9">
        <f t="shared" ca="1" si="12"/>
        <v>39850</v>
      </c>
      <c r="D188" s="9">
        <f t="shared" ca="1" si="13"/>
        <v>36818</v>
      </c>
      <c r="E188" s="9">
        <f t="shared" ca="1" si="14"/>
        <v>148963</v>
      </c>
      <c r="F188" s="9">
        <f t="shared" ca="1" si="15"/>
        <v>1235991</v>
      </c>
    </row>
    <row r="189" spans="1:6" x14ac:dyDescent="0.3">
      <c r="A189">
        <v>188</v>
      </c>
      <c r="B189" s="9">
        <f t="shared" ca="1" si="11"/>
        <v>14548</v>
      </c>
      <c r="C189" s="9">
        <f t="shared" ca="1" si="12"/>
        <v>38821</v>
      </c>
      <c r="D189" s="9">
        <f t="shared" ca="1" si="13"/>
        <v>36911</v>
      </c>
      <c r="E189" s="9">
        <f t="shared" ca="1" si="14"/>
        <v>149302</v>
      </c>
      <c r="F189" s="9">
        <f t="shared" ca="1" si="15"/>
        <v>1220564</v>
      </c>
    </row>
    <row r="190" spans="1:6" x14ac:dyDescent="0.3">
      <c r="A190">
        <v>189</v>
      </c>
      <c r="B190" s="9">
        <f t="shared" ca="1" si="11"/>
        <v>14838</v>
      </c>
      <c r="C190" s="9">
        <f t="shared" ca="1" si="12"/>
        <v>38068</v>
      </c>
      <c r="D190" s="9">
        <f t="shared" ca="1" si="13"/>
        <v>36120</v>
      </c>
      <c r="E190" s="9">
        <f t="shared" ca="1" si="14"/>
        <v>150250</v>
      </c>
      <c r="F190" s="9">
        <f t="shared" ca="1" si="15"/>
        <v>1223905</v>
      </c>
    </row>
    <row r="191" spans="1:6" x14ac:dyDescent="0.3">
      <c r="A191">
        <v>190</v>
      </c>
      <c r="B191" s="9">
        <f t="shared" ca="1" si="11"/>
        <v>14448</v>
      </c>
      <c r="C191" s="9">
        <f t="shared" ca="1" si="12"/>
        <v>38247</v>
      </c>
      <c r="D191" s="9">
        <f t="shared" ca="1" si="13"/>
        <v>37046</v>
      </c>
      <c r="E191" s="9">
        <f t="shared" ca="1" si="14"/>
        <v>146537</v>
      </c>
      <c r="F191" s="9">
        <f t="shared" ca="1" si="15"/>
        <v>1192495</v>
      </c>
    </row>
    <row r="192" spans="1:6" x14ac:dyDescent="0.3">
      <c r="A192">
        <v>191</v>
      </c>
      <c r="B192" s="9">
        <f t="shared" ca="1" si="11"/>
        <v>14227</v>
      </c>
      <c r="C192" s="9">
        <f t="shared" ca="1" si="12"/>
        <v>38461</v>
      </c>
      <c r="D192" s="9">
        <f t="shared" ca="1" si="13"/>
        <v>37500</v>
      </c>
      <c r="E192" s="9">
        <f t="shared" ca="1" si="14"/>
        <v>144518</v>
      </c>
      <c r="F192" s="9">
        <f t="shared" ca="1" si="15"/>
        <v>1164924</v>
      </c>
    </row>
    <row r="193" spans="1:6" x14ac:dyDescent="0.3">
      <c r="A193">
        <v>192</v>
      </c>
      <c r="B193" s="9">
        <f t="shared" ca="1" si="11"/>
        <v>14577</v>
      </c>
      <c r="C193" s="9">
        <f t="shared" ca="1" si="12"/>
        <v>38881</v>
      </c>
      <c r="D193" s="9">
        <f t="shared" ca="1" si="13"/>
        <v>36729</v>
      </c>
      <c r="E193" s="9">
        <f t="shared" ca="1" si="14"/>
        <v>144428</v>
      </c>
      <c r="F193" s="9">
        <f t="shared" ca="1" si="15"/>
        <v>1152406</v>
      </c>
    </row>
    <row r="194" spans="1:6" x14ac:dyDescent="0.3">
      <c r="A194">
        <v>193</v>
      </c>
      <c r="B194" s="9">
        <f t="shared" ca="1" si="11"/>
        <v>14804</v>
      </c>
      <c r="C194" s="9">
        <f t="shared" ca="1" si="12"/>
        <v>39740</v>
      </c>
      <c r="D194" s="9">
        <f t="shared" ca="1" si="13"/>
        <v>37531</v>
      </c>
      <c r="E194" s="9">
        <f t="shared" ca="1" si="14"/>
        <v>148354</v>
      </c>
      <c r="F194" s="9">
        <f t="shared" ca="1" si="15"/>
        <v>1177359</v>
      </c>
    </row>
    <row r="195" spans="1:6" x14ac:dyDescent="0.3">
      <c r="A195">
        <v>194</v>
      </c>
      <c r="B195" s="9">
        <f t="shared" ca="1" si="11"/>
        <v>14460</v>
      </c>
      <c r="C195" s="9">
        <f t="shared" ca="1" si="12"/>
        <v>39780</v>
      </c>
      <c r="D195" s="9">
        <f t="shared" ca="1" si="13"/>
        <v>38642</v>
      </c>
      <c r="E195" s="9">
        <f t="shared" ca="1" si="14"/>
        <v>150635</v>
      </c>
      <c r="F195" s="9">
        <f t="shared" ca="1" si="15"/>
        <v>1163605</v>
      </c>
    </row>
    <row r="196" spans="1:6" x14ac:dyDescent="0.3">
      <c r="A196">
        <v>195</v>
      </c>
      <c r="B196" s="9">
        <f t="shared" ref="B196:B253" ca="1" si="16">RANDBETWEEN(B195*0.97, B195*1.033)</f>
        <v>14108</v>
      </c>
      <c r="C196" s="9">
        <f t="shared" ref="C196:C253" ca="1" si="17">RANDBETWEEN(C195*0.97, C195*1.033)</f>
        <v>40147</v>
      </c>
      <c r="D196" s="9">
        <f t="shared" ref="D196:D253" ca="1" si="18">RANDBETWEEN(D195*0.97, D195*1.033)</f>
        <v>37913</v>
      </c>
      <c r="E196" s="9">
        <f t="shared" ref="E196:E253" ca="1" si="19">RANDBETWEEN(E195*0.97, E195*1.033)</f>
        <v>147299</v>
      </c>
      <c r="F196" s="9">
        <f t="shared" ref="F196:F253" ca="1" si="20">RANDBETWEEN(F195*0.97, F195*1.033)</f>
        <v>1183974</v>
      </c>
    </row>
    <row r="197" spans="1:6" x14ac:dyDescent="0.3">
      <c r="A197">
        <v>196</v>
      </c>
      <c r="B197" s="9">
        <f t="shared" ca="1" si="16"/>
        <v>14331</v>
      </c>
      <c r="C197" s="9">
        <f t="shared" ca="1" si="17"/>
        <v>40726</v>
      </c>
      <c r="D197" s="9">
        <f t="shared" ca="1" si="18"/>
        <v>36779</v>
      </c>
      <c r="E197" s="9">
        <f t="shared" ca="1" si="19"/>
        <v>147477</v>
      </c>
      <c r="F197" s="9">
        <f t="shared" ca="1" si="20"/>
        <v>1205026</v>
      </c>
    </row>
    <row r="198" spans="1:6" x14ac:dyDescent="0.3">
      <c r="A198">
        <v>197</v>
      </c>
      <c r="B198" s="9">
        <f t="shared" ca="1" si="16"/>
        <v>14569</v>
      </c>
      <c r="C198" s="9">
        <f t="shared" ca="1" si="17"/>
        <v>39950</v>
      </c>
      <c r="D198" s="9">
        <f t="shared" ca="1" si="18"/>
        <v>37012</v>
      </c>
      <c r="E198" s="9">
        <f t="shared" ca="1" si="19"/>
        <v>148359</v>
      </c>
      <c r="F198" s="9">
        <f t="shared" ca="1" si="20"/>
        <v>1175233</v>
      </c>
    </row>
    <row r="199" spans="1:6" x14ac:dyDescent="0.3">
      <c r="A199">
        <v>198</v>
      </c>
      <c r="B199" s="9">
        <f t="shared" ca="1" si="16"/>
        <v>14249</v>
      </c>
      <c r="C199" s="9">
        <f t="shared" ca="1" si="17"/>
        <v>41095</v>
      </c>
      <c r="D199" s="9">
        <f t="shared" ca="1" si="18"/>
        <v>37926</v>
      </c>
      <c r="E199" s="9">
        <f t="shared" ca="1" si="19"/>
        <v>145739</v>
      </c>
      <c r="F199" s="9">
        <f t="shared" ca="1" si="20"/>
        <v>1178326</v>
      </c>
    </row>
    <row r="200" spans="1:6" x14ac:dyDescent="0.3">
      <c r="A200">
        <v>199</v>
      </c>
      <c r="B200" s="9">
        <f t="shared" ca="1" si="16"/>
        <v>14584</v>
      </c>
      <c r="C200" s="9">
        <f t="shared" ca="1" si="17"/>
        <v>40115</v>
      </c>
      <c r="D200" s="9">
        <f t="shared" ca="1" si="18"/>
        <v>38288</v>
      </c>
      <c r="E200" s="9">
        <f t="shared" ca="1" si="19"/>
        <v>141537</v>
      </c>
      <c r="F200" s="9">
        <f t="shared" ca="1" si="20"/>
        <v>1144917</v>
      </c>
    </row>
    <row r="201" spans="1:6" x14ac:dyDescent="0.3">
      <c r="A201">
        <v>200</v>
      </c>
      <c r="B201" s="9">
        <f t="shared" ca="1" si="16"/>
        <v>14432</v>
      </c>
      <c r="C201" s="9">
        <f t="shared" ca="1" si="17"/>
        <v>39977</v>
      </c>
      <c r="D201" s="9">
        <f t="shared" ca="1" si="18"/>
        <v>39271</v>
      </c>
      <c r="E201" s="9">
        <f t="shared" ca="1" si="19"/>
        <v>139320</v>
      </c>
      <c r="F201" s="9">
        <f t="shared" ca="1" si="20"/>
        <v>1126736</v>
      </c>
    </row>
    <row r="202" spans="1:6" x14ac:dyDescent="0.3">
      <c r="A202">
        <v>201</v>
      </c>
      <c r="B202" s="9">
        <f t="shared" ca="1" si="16"/>
        <v>14575</v>
      </c>
      <c r="C202" s="9">
        <f t="shared" ca="1" si="17"/>
        <v>39712</v>
      </c>
      <c r="D202" s="9">
        <f t="shared" ca="1" si="18"/>
        <v>38749</v>
      </c>
      <c r="E202" s="9">
        <f t="shared" ca="1" si="19"/>
        <v>142405</v>
      </c>
      <c r="F202" s="9">
        <f t="shared" ca="1" si="20"/>
        <v>1116790</v>
      </c>
    </row>
    <row r="203" spans="1:6" x14ac:dyDescent="0.3">
      <c r="A203">
        <v>202</v>
      </c>
      <c r="B203" s="9">
        <f t="shared" ca="1" si="16"/>
        <v>14620</v>
      </c>
      <c r="C203" s="9">
        <f t="shared" ca="1" si="17"/>
        <v>39604</v>
      </c>
      <c r="D203" s="9">
        <f t="shared" ca="1" si="18"/>
        <v>38353</v>
      </c>
      <c r="E203" s="9">
        <f t="shared" ca="1" si="19"/>
        <v>146677</v>
      </c>
      <c r="F203" s="9">
        <f t="shared" ca="1" si="20"/>
        <v>1151398</v>
      </c>
    </row>
    <row r="204" spans="1:6" x14ac:dyDescent="0.3">
      <c r="A204">
        <v>203</v>
      </c>
      <c r="B204" s="9">
        <f t="shared" ca="1" si="16"/>
        <v>14932</v>
      </c>
      <c r="C204" s="9">
        <f t="shared" ca="1" si="17"/>
        <v>39001</v>
      </c>
      <c r="D204" s="9">
        <f t="shared" ca="1" si="18"/>
        <v>39240</v>
      </c>
      <c r="E204" s="9">
        <f t="shared" ca="1" si="19"/>
        <v>147471</v>
      </c>
      <c r="F204" s="9">
        <f t="shared" ca="1" si="20"/>
        <v>1119384</v>
      </c>
    </row>
    <row r="205" spans="1:6" x14ac:dyDescent="0.3">
      <c r="A205">
        <v>204</v>
      </c>
      <c r="B205" s="9">
        <f t="shared" ca="1" si="16"/>
        <v>14667</v>
      </c>
      <c r="C205" s="9">
        <f t="shared" ca="1" si="17"/>
        <v>39566</v>
      </c>
      <c r="D205" s="9">
        <f t="shared" ca="1" si="18"/>
        <v>39594</v>
      </c>
      <c r="E205" s="9">
        <f t="shared" ca="1" si="19"/>
        <v>147045</v>
      </c>
      <c r="F205" s="9">
        <f t="shared" ca="1" si="20"/>
        <v>1092158</v>
      </c>
    </row>
    <row r="206" spans="1:6" x14ac:dyDescent="0.3">
      <c r="A206">
        <v>205</v>
      </c>
      <c r="B206" s="9">
        <f t="shared" ca="1" si="16"/>
        <v>15136</v>
      </c>
      <c r="C206" s="9">
        <f t="shared" ca="1" si="17"/>
        <v>40456</v>
      </c>
      <c r="D206" s="9">
        <f t="shared" ca="1" si="18"/>
        <v>40619</v>
      </c>
      <c r="E206" s="9">
        <f t="shared" ca="1" si="19"/>
        <v>145241</v>
      </c>
      <c r="F206" s="9">
        <f t="shared" ca="1" si="20"/>
        <v>1116240</v>
      </c>
    </row>
    <row r="207" spans="1:6" x14ac:dyDescent="0.3">
      <c r="A207">
        <v>206</v>
      </c>
      <c r="B207" s="9">
        <f t="shared" ca="1" si="16"/>
        <v>14820</v>
      </c>
      <c r="C207" s="9">
        <f t="shared" ca="1" si="17"/>
        <v>39685</v>
      </c>
      <c r="D207" s="9">
        <f t="shared" ca="1" si="18"/>
        <v>40343</v>
      </c>
      <c r="E207" s="9">
        <f t="shared" ca="1" si="19"/>
        <v>144382</v>
      </c>
      <c r="F207" s="9">
        <f t="shared" ca="1" si="20"/>
        <v>1121807</v>
      </c>
    </row>
    <row r="208" spans="1:6" x14ac:dyDescent="0.3">
      <c r="A208">
        <v>207</v>
      </c>
      <c r="B208" s="9">
        <f t="shared" ca="1" si="16"/>
        <v>14533</v>
      </c>
      <c r="C208" s="9">
        <f t="shared" ca="1" si="17"/>
        <v>39636</v>
      </c>
      <c r="D208" s="9">
        <f t="shared" ca="1" si="18"/>
        <v>41596</v>
      </c>
      <c r="E208" s="9">
        <f t="shared" ca="1" si="19"/>
        <v>143446</v>
      </c>
      <c r="F208" s="9">
        <f t="shared" ca="1" si="20"/>
        <v>1147917</v>
      </c>
    </row>
    <row r="209" spans="1:6" x14ac:dyDescent="0.3">
      <c r="A209">
        <v>208</v>
      </c>
      <c r="B209" s="9">
        <f t="shared" ca="1" si="16"/>
        <v>14781</v>
      </c>
      <c r="C209" s="9">
        <f t="shared" ca="1" si="17"/>
        <v>39662</v>
      </c>
      <c r="D209" s="9">
        <f t="shared" ca="1" si="18"/>
        <v>41839</v>
      </c>
      <c r="E209" s="9">
        <f t="shared" ca="1" si="19"/>
        <v>140409</v>
      </c>
      <c r="F209" s="9">
        <f t="shared" ca="1" si="20"/>
        <v>1145200</v>
      </c>
    </row>
    <row r="210" spans="1:6" x14ac:dyDescent="0.3">
      <c r="A210">
        <v>209</v>
      </c>
      <c r="B210" s="9">
        <f t="shared" ca="1" si="16"/>
        <v>14556</v>
      </c>
      <c r="C210" s="9">
        <f t="shared" ca="1" si="17"/>
        <v>40675</v>
      </c>
      <c r="D210" s="9">
        <f t="shared" ca="1" si="18"/>
        <v>42958</v>
      </c>
      <c r="E210" s="9">
        <f t="shared" ca="1" si="19"/>
        <v>138436</v>
      </c>
      <c r="F210" s="9">
        <f t="shared" ca="1" si="20"/>
        <v>1120070</v>
      </c>
    </row>
    <row r="211" spans="1:6" x14ac:dyDescent="0.3">
      <c r="A211">
        <v>210</v>
      </c>
      <c r="B211" s="9">
        <f t="shared" ca="1" si="16"/>
        <v>14442</v>
      </c>
      <c r="C211" s="9">
        <f t="shared" ca="1" si="17"/>
        <v>40179</v>
      </c>
      <c r="D211" s="9">
        <f t="shared" ca="1" si="18"/>
        <v>43189</v>
      </c>
      <c r="E211" s="9">
        <f t="shared" ca="1" si="19"/>
        <v>140214</v>
      </c>
      <c r="F211" s="9">
        <f t="shared" ca="1" si="20"/>
        <v>1140360</v>
      </c>
    </row>
    <row r="212" spans="1:6" x14ac:dyDescent="0.3">
      <c r="A212">
        <v>211</v>
      </c>
      <c r="B212" s="9">
        <f t="shared" ca="1" si="16"/>
        <v>14581</v>
      </c>
      <c r="C212" s="9">
        <f t="shared" ca="1" si="17"/>
        <v>41371</v>
      </c>
      <c r="D212" s="9">
        <f t="shared" ca="1" si="18"/>
        <v>42615</v>
      </c>
      <c r="E212" s="9">
        <f t="shared" ca="1" si="19"/>
        <v>144144</v>
      </c>
      <c r="F212" s="9">
        <f t="shared" ca="1" si="20"/>
        <v>1177671</v>
      </c>
    </row>
    <row r="213" spans="1:6" x14ac:dyDescent="0.3">
      <c r="A213">
        <v>212</v>
      </c>
      <c r="B213" s="9">
        <f t="shared" ca="1" si="16"/>
        <v>14275</v>
      </c>
      <c r="C213" s="9">
        <f t="shared" ca="1" si="17"/>
        <v>41265</v>
      </c>
      <c r="D213" s="9">
        <f t="shared" ca="1" si="18"/>
        <v>42904</v>
      </c>
      <c r="E213" s="9">
        <f t="shared" ca="1" si="19"/>
        <v>148263</v>
      </c>
      <c r="F213" s="9">
        <f t="shared" ca="1" si="20"/>
        <v>1179721</v>
      </c>
    </row>
    <row r="214" spans="1:6" x14ac:dyDescent="0.3">
      <c r="A214">
        <v>213</v>
      </c>
      <c r="B214" s="9">
        <f t="shared" ca="1" si="16"/>
        <v>14720</v>
      </c>
      <c r="C214" s="9">
        <f t="shared" ca="1" si="17"/>
        <v>40252</v>
      </c>
      <c r="D214" s="9">
        <f t="shared" ca="1" si="18"/>
        <v>43984</v>
      </c>
      <c r="E214" s="9">
        <f t="shared" ca="1" si="19"/>
        <v>147667</v>
      </c>
      <c r="F214" s="9">
        <f t="shared" ca="1" si="20"/>
        <v>1216902</v>
      </c>
    </row>
    <row r="215" spans="1:6" x14ac:dyDescent="0.3">
      <c r="A215">
        <v>214</v>
      </c>
      <c r="B215" s="9">
        <f t="shared" ca="1" si="16"/>
        <v>14783</v>
      </c>
      <c r="C215" s="9">
        <f t="shared" ca="1" si="17"/>
        <v>40708</v>
      </c>
      <c r="D215" s="9">
        <f t="shared" ca="1" si="18"/>
        <v>42944</v>
      </c>
      <c r="E215" s="9">
        <f t="shared" ca="1" si="19"/>
        <v>149718</v>
      </c>
      <c r="F215" s="9">
        <f t="shared" ca="1" si="20"/>
        <v>1181027</v>
      </c>
    </row>
    <row r="216" spans="1:6" x14ac:dyDescent="0.3">
      <c r="A216">
        <v>215</v>
      </c>
      <c r="B216" s="9">
        <f t="shared" ca="1" si="16"/>
        <v>14456</v>
      </c>
      <c r="C216" s="9">
        <f t="shared" ca="1" si="17"/>
        <v>41848</v>
      </c>
      <c r="D216" s="9">
        <f t="shared" ca="1" si="18"/>
        <v>43106</v>
      </c>
      <c r="E216" s="9">
        <f t="shared" ca="1" si="19"/>
        <v>147187</v>
      </c>
      <c r="F216" s="9">
        <f t="shared" ca="1" si="20"/>
        <v>1219541</v>
      </c>
    </row>
    <row r="217" spans="1:6" x14ac:dyDescent="0.3">
      <c r="A217">
        <v>216</v>
      </c>
      <c r="B217" s="9">
        <f t="shared" ca="1" si="16"/>
        <v>14759</v>
      </c>
      <c r="C217" s="9">
        <f t="shared" ca="1" si="17"/>
        <v>42761</v>
      </c>
      <c r="D217" s="9">
        <f t="shared" ca="1" si="18"/>
        <v>43764</v>
      </c>
      <c r="E217" s="9">
        <f t="shared" ca="1" si="19"/>
        <v>149251</v>
      </c>
      <c r="F217" s="9">
        <f t="shared" ca="1" si="20"/>
        <v>1239775</v>
      </c>
    </row>
    <row r="218" spans="1:6" x14ac:dyDescent="0.3">
      <c r="A218">
        <v>217</v>
      </c>
      <c r="B218" s="9">
        <f t="shared" ca="1" si="16"/>
        <v>14561</v>
      </c>
      <c r="C218" s="9">
        <f t="shared" ca="1" si="17"/>
        <v>43406</v>
      </c>
      <c r="D218" s="9">
        <f t="shared" ca="1" si="18"/>
        <v>43386</v>
      </c>
      <c r="E218" s="9">
        <f t="shared" ca="1" si="19"/>
        <v>153666</v>
      </c>
      <c r="F218" s="9">
        <f t="shared" ca="1" si="20"/>
        <v>1220142</v>
      </c>
    </row>
    <row r="219" spans="1:6" x14ac:dyDescent="0.3">
      <c r="A219">
        <v>218</v>
      </c>
      <c r="B219" s="9">
        <f t="shared" ca="1" si="16"/>
        <v>14244</v>
      </c>
      <c r="C219" s="9">
        <f t="shared" ca="1" si="17"/>
        <v>43487</v>
      </c>
      <c r="D219" s="9">
        <f t="shared" ca="1" si="18"/>
        <v>44809</v>
      </c>
      <c r="E219" s="9">
        <f t="shared" ca="1" si="19"/>
        <v>153366</v>
      </c>
      <c r="F219" s="9">
        <f t="shared" ca="1" si="20"/>
        <v>1199035</v>
      </c>
    </row>
    <row r="220" spans="1:6" x14ac:dyDescent="0.3">
      <c r="A220">
        <v>219</v>
      </c>
      <c r="B220" s="9">
        <f t="shared" ca="1" si="16"/>
        <v>14564</v>
      </c>
      <c r="C220" s="9">
        <f t="shared" ca="1" si="17"/>
        <v>44326</v>
      </c>
      <c r="D220" s="9">
        <f t="shared" ca="1" si="18"/>
        <v>45846</v>
      </c>
      <c r="E220" s="9">
        <f t="shared" ca="1" si="19"/>
        <v>153333</v>
      </c>
      <c r="F220" s="9">
        <f t="shared" ca="1" si="20"/>
        <v>1232345</v>
      </c>
    </row>
    <row r="221" spans="1:6" x14ac:dyDescent="0.3">
      <c r="A221">
        <v>220</v>
      </c>
      <c r="B221" s="9">
        <f t="shared" ca="1" si="16"/>
        <v>14711</v>
      </c>
      <c r="C221" s="9">
        <f t="shared" ca="1" si="17"/>
        <v>43865</v>
      </c>
      <c r="D221" s="9">
        <f t="shared" ca="1" si="18"/>
        <v>45172</v>
      </c>
      <c r="E221" s="9">
        <f t="shared" ca="1" si="19"/>
        <v>156668</v>
      </c>
      <c r="F221" s="9">
        <f t="shared" ca="1" si="20"/>
        <v>1263998</v>
      </c>
    </row>
    <row r="222" spans="1:6" x14ac:dyDescent="0.3">
      <c r="A222">
        <v>221</v>
      </c>
      <c r="B222" s="9">
        <f t="shared" ca="1" si="16"/>
        <v>14793</v>
      </c>
      <c r="C222" s="9">
        <f t="shared" ca="1" si="17"/>
        <v>44117</v>
      </c>
      <c r="D222" s="9">
        <f t="shared" ca="1" si="18"/>
        <v>43977</v>
      </c>
      <c r="E222" s="9">
        <f t="shared" ca="1" si="19"/>
        <v>155256</v>
      </c>
      <c r="F222" s="9">
        <f t="shared" ca="1" si="20"/>
        <v>1233452</v>
      </c>
    </row>
    <row r="223" spans="1:6" x14ac:dyDescent="0.3">
      <c r="A223">
        <v>222</v>
      </c>
      <c r="B223" s="9">
        <f t="shared" ca="1" si="16"/>
        <v>14541</v>
      </c>
      <c r="C223" s="9">
        <f t="shared" ca="1" si="17"/>
        <v>44373</v>
      </c>
      <c r="D223" s="9">
        <f t="shared" ca="1" si="18"/>
        <v>42745</v>
      </c>
      <c r="E223" s="9">
        <f t="shared" ca="1" si="19"/>
        <v>154240</v>
      </c>
      <c r="F223" s="9">
        <f t="shared" ca="1" si="20"/>
        <v>1260900</v>
      </c>
    </row>
    <row r="224" spans="1:6" x14ac:dyDescent="0.3">
      <c r="A224">
        <v>223</v>
      </c>
      <c r="B224" s="9">
        <f t="shared" ca="1" si="16"/>
        <v>14436</v>
      </c>
      <c r="C224" s="9">
        <f t="shared" ca="1" si="17"/>
        <v>44785</v>
      </c>
      <c r="D224" s="9">
        <f t="shared" ca="1" si="18"/>
        <v>41626</v>
      </c>
      <c r="E224" s="9">
        <f t="shared" ca="1" si="19"/>
        <v>151559</v>
      </c>
      <c r="F224" s="9">
        <f t="shared" ca="1" si="20"/>
        <v>1266057</v>
      </c>
    </row>
    <row r="225" spans="1:6" x14ac:dyDescent="0.3">
      <c r="A225">
        <v>224</v>
      </c>
      <c r="B225" s="9">
        <f t="shared" ca="1" si="16"/>
        <v>14641</v>
      </c>
      <c r="C225" s="9">
        <f t="shared" ca="1" si="17"/>
        <v>44950</v>
      </c>
      <c r="D225" s="9">
        <f t="shared" ca="1" si="18"/>
        <v>40473</v>
      </c>
      <c r="E225" s="9">
        <f t="shared" ca="1" si="19"/>
        <v>150412</v>
      </c>
      <c r="F225" s="9">
        <f t="shared" ca="1" si="20"/>
        <v>1240824</v>
      </c>
    </row>
    <row r="226" spans="1:6" x14ac:dyDescent="0.3">
      <c r="A226">
        <v>225</v>
      </c>
      <c r="B226" s="9">
        <f t="shared" ca="1" si="16"/>
        <v>14421</v>
      </c>
      <c r="C226" s="9">
        <f t="shared" ca="1" si="17"/>
        <v>45366</v>
      </c>
      <c r="D226" s="9">
        <f t="shared" ca="1" si="18"/>
        <v>41670</v>
      </c>
      <c r="E226" s="9">
        <f t="shared" ca="1" si="19"/>
        <v>146564</v>
      </c>
      <c r="F226" s="9">
        <f t="shared" ca="1" si="20"/>
        <v>1268832</v>
      </c>
    </row>
    <row r="227" spans="1:6" x14ac:dyDescent="0.3">
      <c r="A227">
        <v>226</v>
      </c>
      <c r="B227" s="9">
        <f t="shared" ca="1" si="16"/>
        <v>14286</v>
      </c>
      <c r="C227" s="9">
        <f t="shared" ca="1" si="17"/>
        <v>44972</v>
      </c>
      <c r="D227" s="9">
        <f t="shared" ca="1" si="18"/>
        <v>42954</v>
      </c>
      <c r="E227" s="9">
        <f t="shared" ca="1" si="19"/>
        <v>146848</v>
      </c>
      <c r="F227" s="9">
        <f t="shared" ca="1" si="20"/>
        <v>1234092</v>
      </c>
    </row>
    <row r="228" spans="1:6" x14ac:dyDescent="0.3">
      <c r="A228">
        <v>227</v>
      </c>
      <c r="B228" s="9">
        <f t="shared" ca="1" si="16"/>
        <v>14298</v>
      </c>
      <c r="C228" s="9">
        <f t="shared" ca="1" si="17"/>
        <v>44494</v>
      </c>
      <c r="D228" s="9">
        <f t="shared" ca="1" si="18"/>
        <v>42156</v>
      </c>
      <c r="E228" s="9">
        <f t="shared" ca="1" si="19"/>
        <v>148112</v>
      </c>
      <c r="F228" s="9">
        <f t="shared" ca="1" si="20"/>
        <v>1211995</v>
      </c>
    </row>
    <row r="229" spans="1:6" x14ac:dyDescent="0.3">
      <c r="A229">
        <v>228</v>
      </c>
      <c r="B229" s="9">
        <f t="shared" ca="1" si="16"/>
        <v>14637</v>
      </c>
      <c r="C229" s="9">
        <f t="shared" ca="1" si="17"/>
        <v>45282</v>
      </c>
      <c r="D229" s="9">
        <f t="shared" ca="1" si="18"/>
        <v>42959</v>
      </c>
      <c r="E229" s="9">
        <f t="shared" ca="1" si="19"/>
        <v>149472</v>
      </c>
      <c r="F229" s="9">
        <f t="shared" ca="1" si="20"/>
        <v>1188232</v>
      </c>
    </row>
    <row r="230" spans="1:6" x14ac:dyDescent="0.3">
      <c r="A230">
        <v>229</v>
      </c>
      <c r="B230" s="9">
        <f t="shared" ca="1" si="16"/>
        <v>14726</v>
      </c>
      <c r="C230" s="9">
        <f t="shared" ca="1" si="17"/>
        <v>46094</v>
      </c>
      <c r="D230" s="9">
        <f t="shared" ca="1" si="18"/>
        <v>44109</v>
      </c>
      <c r="E230" s="9">
        <f t="shared" ca="1" si="19"/>
        <v>147349</v>
      </c>
      <c r="F230" s="9">
        <f t="shared" ca="1" si="20"/>
        <v>1196104</v>
      </c>
    </row>
    <row r="231" spans="1:6" x14ac:dyDescent="0.3">
      <c r="A231">
        <v>230</v>
      </c>
      <c r="B231" s="9">
        <f t="shared" ca="1" si="16"/>
        <v>14426</v>
      </c>
      <c r="C231" s="9">
        <f t="shared" ca="1" si="17"/>
        <v>46865</v>
      </c>
      <c r="D231" s="9">
        <f t="shared" ca="1" si="18"/>
        <v>44761</v>
      </c>
      <c r="E231" s="9">
        <f t="shared" ca="1" si="19"/>
        <v>145066</v>
      </c>
      <c r="F231" s="9">
        <f t="shared" ca="1" si="20"/>
        <v>1183797</v>
      </c>
    </row>
    <row r="232" spans="1:6" x14ac:dyDescent="0.3">
      <c r="A232">
        <v>231</v>
      </c>
      <c r="B232" s="9">
        <f t="shared" ca="1" si="16"/>
        <v>14623</v>
      </c>
      <c r="C232" s="9">
        <f t="shared" ca="1" si="17"/>
        <v>48078</v>
      </c>
      <c r="D232" s="9">
        <f t="shared" ca="1" si="18"/>
        <v>45222</v>
      </c>
      <c r="E232" s="9">
        <f t="shared" ca="1" si="19"/>
        <v>146097</v>
      </c>
      <c r="F232" s="9">
        <f t="shared" ca="1" si="20"/>
        <v>1155124</v>
      </c>
    </row>
    <row r="233" spans="1:6" x14ac:dyDescent="0.3">
      <c r="A233">
        <v>232</v>
      </c>
      <c r="B233" s="9">
        <f t="shared" ca="1" si="16"/>
        <v>14408</v>
      </c>
      <c r="C233" s="9">
        <f t="shared" ca="1" si="17"/>
        <v>48090</v>
      </c>
      <c r="D233" s="9">
        <f t="shared" ca="1" si="18"/>
        <v>46466</v>
      </c>
      <c r="E233" s="9">
        <f t="shared" ca="1" si="19"/>
        <v>147973</v>
      </c>
      <c r="F233" s="9">
        <f t="shared" ca="1" si="20"/>
        <v>1183190</v>
      </c>
    </row>
    <row r="234" spans="1:6" x14ac:dyDescent="0.3">
      <c r="A234">
        <v>233</v>
      </c>
      <c r="B234" s="9">
        <f t="shared" ca="1" si="16"/>
        <v>14625</v>
      </c>
      <c r="C234" s="9">
        <f t="shared" ca="1" si="17"/>
        <v>48718</v>
      </c>
      <c r="D234" s="9">
        <f t="shared" ca="1" si="18"/>
        <v>45144</v>
      </c>
      <c r="E234" s="9">
        <f t="shared" ca="1" si="19"/>
        <v>147416</v>
      </c>
      <c r="F234" s="9">
        <f t="shared" ca="1" si="20"/>
        <v>1216147</v>
      </c>
    </row>
    <row r="235" spans="1:6" x14ac:dyDescent="0.3">
      <c r="A235">
        <v>234</v>
      </c>
      <c r="B235" s="9">
        <f t="shared" ca="1" si="16"/>
        <v>14521</v>
      </c>
      <c r="C235" s="9">
        <f t="shared" ca="1" si="17"/>
        <v>47655</v>
      </c>
      <c r="D235" s="9">
        <f t="shared" ca="1" si="18"/>
        <v>44357</v>
      </c>
      <c r="E235" s="9">
        <f t="shared" ca="1" si="19"/>
        <v>150728</v>
      </c>
      <c r="F235" s="9">
        <f t="shared" ca="1" si="20"/>
        <v>1192685</v>
      </c>
    </row>
    <row r="236" spans="1:6" x14ac:dyDescent="0.3">
      <c r="A236">
        <v>235</v>
      </c>
      <c r="B236" s="9">
        <f t="shared" ca="1" si="16"/>
        <v>14452</v>
      </c>
      <c r="C236" s="9">
        <f t="shared" ca="1" si="17"/>
        <v>48608</v>
      </c>
      <c r="D236" s="9">
        <f t="shared" ca="1" si="18"/>
        <v>43795</v>
      </c>
      <c r="E236" s="9">
        <f t="shared" ca="1" si="19"/>
        <v>146517</v>
      </c>
      <c r="F236" s="9">
        <f t="shared" ca="1" si="20"/>
        <v>1184130</v>
      </c>
    </row>
    <row r="237" spans="1:6" x14ac:dyDescent="0.3">
      <c r="A237">
        <v>236</v>
      </c>
      <c r="B237" s="9">
        <f t="shared" ca="1" si="16"/>
        <v>14543</v>
      </c>
      <c r="C237" s="9">
        <f t="shared" ca="1" si="17"/>
        <v>49087</v>
      </c>
      <c r="D237" s="9">
        <f t="shared" ca="1" si="18"/>
        <v>42952</v>
      </c>
      <c r="E237" s="9">
        <f t="shared" ca="1" si="19"/>
        <v>150832</v>
      </c>
      <c r="F237" s="9">
        <f t="shared" ca="1" si="20"/>
        <v>1219540</v>
      </c>
    </row>
    <row r="238" spans="1:6" x14ac:dyDescent="0.3">
      <c r="A238">
        <v>237</v>
      </c>
      <c r="B238" s="9">
        <f t="shared" ca="1" si="16"/>
        <v>14209</v>
      </c>
      <c r="C238" s="9">
        <f t="shared" ca="1" si="17"/>
        <v>49710</v>
      </c>
      <c r="D238" s="9">
        <f t="shared" ca="1" si="18"/>
        <v>44150</v>
      </c>
      <c r="E238" s="9">
        <f t="shared" ca="1" si="19"/>
        <v>149764</v>
      </c>
      <c r="F238" s="9">
        <f t="shared" ca="1" si="20"/>
        <v>1208886</v>
      </c>
    </row>
    <row r="239" spans="1:6" x14ac:dyDescent="0.3">
      <c r="A239">
        <v>238</v>
      </c>
      <c r="B239" s="9">
        <f t="shared" ca="1" si="16"/>
        <v>14129</v>
      </c>
      <c r="C239" s="9">
        <f t="shared" ca="1" si="17"/>
        <v>50048</v>
      </c>
      <c r="D239" s="9">
        <f t="shared" ca="1" si="18"/>
        <v>44242</v>
      </c>
      <c r="E239" s="9">
        <f t="shared" ca="1" si="19"/>
        <v>148563</v>
      </c>
      <c r="F239" s="9">
        <f t="shared" ca="1" si="20"/>
        <v>1229890</v>
      </c>
    </row>
    <row r="240" spans="1:6" x14ac:dyDescent="0.3">
      <c r="A240">
        <v>239</v>
      </c>
      <c r="B240" s="9">
        <f t="shared" ca="1" si="16"/>
        <v>14284</v>
      </c>
      <c r="C240" s="9">
        <f t="shared" ca="1" si="17"/>
        <v>50714</v>
      </c>
      <c r="D240" s="9">
        <f t="shared" ca="1" si="18"/>
        <v>44346</v>
      </c>
      <c r="E240" s="9">
        <f t="shared" ca="1" si="19"/>
        <v>144136</v>
      </c>
      <c r="F240" s="9">
        <f t="shared" ca="1" si="20"/>
        <v>1257683</v>
      </c>
    </row>
    <row r="241" spans="1:6" x14ac:dyDescent="0.3">
      <c r="A241">
        <v>240</v>
      </c>
      <c r="B241" s="9">
        <f t="shared" ca="1" si="16"/>
        <v>14368</v>
      </c>
      <c r="C241" s="9">
        <f t="shared" ca="1" si="17"/>
        <v>51678</v>
      </c>
      <c r="D241" s="9">
        <f t="shared" ca="1" si="18"/>
        <v>44725</v>
      </c>
      <c r="E241" s="9">
        <f t="shared" ca="1" si="19"/>
        <v>146943</v>
      </c>
      <c r="F241" s="9">
        <f t="shared" ca="1" si="20"/>
        <v>1243793</v>
      </c>
    </row>
    <row r="242" spans="1:6" x14ac:dyDescent="0.3">
      <c r="A242">
        <v>241</v>
      </c>
      <c r="B242" s="9">
        <f t="shared" ca="1" si="16"/>
        <v>14278</v>
      </c>
      <c r="C242" s="9">
        <f t="shared" ca="1" si="17"/>
        <v>52854</v>
      </c>
      <c r="D242" s="9">
        <f t="shared" ca="1" si="18"/>
        <v>45005</v>
      </c>
      <c r="E242" s="9">
        <f t="shared" ca="1" si="19"/>
        <v>150280</v>
      </c>
      <c r="F242" s="9">
        <f t="shared" ca="1" si="20"/>
        <v>1249184</v>
      </c>
    </row>
    <row r="243" spans="1:6" x14ac:dyDescent="0.3">
      <c r="A243">
        <v>242</v>
      </c>
      <c r="B243" s="9">
        <f t="shared" ca="1" si="16"/>
        <v>13934</v>
      </c>
      <c r="C243" s="9">
        <f t="shared" ca="1" si="17"/>
        <v>51542</v>
      </c>
      <c r="D243" s="9">
        <f t="shared" ca="1" si="18"/>
        <v>46287</v>
      </c>
      <c r="E243" s="9">
        <f t="shared" ca="1" si="19"/>
        <v>152351</v>
      </c>
      <c r="F243" s="9">
        <f t="shared" ca="1" si="20"/>
        <v>1268081</v>
      </c>
    </row>
    <row r="244" spans="1:6" x14ac:dyDescent="0.3">
      <c r="A244">
        <v>243</v>
      </c>
      <c r="B244" s="9">
        <f t="shared" ca="1" si="16"/>
        <v>14121</v>
      </c>
      <c r="C244" s="9">
        <f t="shared" ca="1" si="17"/>
        <v>52981</v>
      </c>
      <c r="D244" s="9">
        <f t="shared" ca="1" si="18"/>
        <v>45756</v>
      </c>
      <c r="E244" s="9">
        <f t="shared" ca="1" si="19"/>
        <v>152407</v>
      </c>
      <c r="F244" s="9">
        <f t="shared" ca="1" si="20"/>
        <v>1282336</v>
      </c>
    </row>
    <row r="245" spans="1:6" x14ac:dyDescent="0.3">
      <c r="A245">
        <v>244</v>
      </c>
      <c r="B245" s="9">
        <f t="shared" ca="1" si="16"/>
        <v>13889</v>
      </c>
      <c r="C245" s="9">
        <f t="shared" ca="1" si="17"/>
        <v>51830</v>
      </c>
      <c r="D245" s="9">
        <f t="shared" ca="1" si="18"/>
        <v>45541</v>
      </c>
      <c r="E245" s="9">
        <f t="shared" ca="1" si="19"/>
        <v>152256</v>
      </c>
      <c r="F245" s="9">
        <f t="shared" ca="1" si="20"/>
        <v>1318129</v>
      </c>
    </row>
    <row r="246" spans="1:6" x14ac:dyDescent="0.3">
      <c r="A246">
        <v>245</v>
      </c>
      <c r="B246" s="9">
        <f t="shared" ca="1" si="16"/>
        <v>14337</v>
      </c>
      <c r="C246" s="9">
        <f t="shared" ca="1" si="17"/>
        <v>51169</v>
      </c>
      <c r="D246" s="9">
        <f t="shared" ca="1" si="18"/>
        <v>46628</v>
      </c>
      <c r="E246" s="9">
        <f t="shared" ca="1" si="19"/>
        <v>157077</v>
      </c>
      <c r="F246" s="9">
        <f t="shared" ca="1" si="20"/>
        <v>1339683</v>
      </c>
    </row>
    <row r="247" spans="1:6" x14ac:dyDescent="0.3">
      <c r="A247">
        <v>246</v>
      </c>
      <c r="B247" s="9">
        <f t="shared" ca="1" si="16"/>
        <v>14313</v>
      </c>
      <c r="C247" s="9">
        <f t="shared" ca="1" si="17"/>
        <v>51567</v>
      </c>
      <c r="D247" s="9">
        <f t="shared" ca="1" si="18"/>
        <v>45733</v>
      </c>
      <c r="E247" s="9">
        <f t="shared" ca="1" si="19"/>
        <v>153588</v>
      </c>
      <c r="F247" s="9">
        <f t="shared" ca="1" si="20"/>
        <v>1327180</v>
      </c>
    </row>
    <row r="248" spans="1:6" x14ac:dyDescent="0.3">
      <c r="A248">
        <v>247</v>
      </c>
      <c r="B248" s="9">
        <f t="shared" ca="1" si="16"/>
        <v>14104</v>
      </c>
      <c r="C248" s="9">
        <f t="shared" ca="1" si="17"/>
        <v>51895</v>
      </c>
      <c r="D248" s="9">
        <f t="shared" ca="1" si="18"/>
        <v>46256</v>
      </c>
      <c r="E248" s="9">
        <f t="shared" ca="1" si="19"/>
        <v>151818</v>
      </c>
      <c r="F248" s="9">
        <f t="shared" ca="1" si="20"/>
        <v>1325336</v>
      </c>
    </row>
    <row r="249" spans="1:6" x14ac:dyDescent="0.3">
      <c r="A249">
        <v>248</v>
      </c>
      <c r="B249" s="9">
        <f t="shared" ca="1" si="16"/>
        <v>13759</v>
      </c>
      <c r="C249" s="9">
        <f t="shared" ca="1" si="17"/>
        <v>51680</v>
      </c>
      <c r="D249" s="9">
        <f t="shared" ca="1" si="18"/>
        <v>45800</v>
      </c>
      <c r="E249" s="9">
        <f t="shared" ca="1" si="19"/>
        <v>153938</v>
      </c>
      <c r="F249" s="9">
        <f t="shared" ca="1" si="20"/>
        <v>1302613</v>
      </c>
    </row>
    <row r="250" spans="1:6" x14ac:dyDescent="0.3">
      <c r="A250">
        <v>249</v>
      </c>
      <c r="B250" s="9">
        <f t="shared" ca="1" si="16"/>
        <v>13817</v>
      </c>
      <c r="C250" s="9">
        <f t="shared" ca="1" si="17"/>
        <v>51874</v>
      </c>
      <c r="D250" s="9">
        <f t="shared" ca="1" si="18"/>
        <v>46747</v>
      </c>
      <c r="E250" s="9">
        <f t="shared" ca="1" si="19"/>
        <v>150446</v>
      </c>
      <c r="F250" s="9">
        <f t="shared" ca="1" si="20"/>
        <v>1276357</v>
      </c>
    </row>
    <row r="251" spans="1:6" x14ac:dyDescent="0.3">
      <c r="A251">
        <v>250</v>
      </c>
      <c r="B251" s="9">
        <f t="shared" ca="1" si="16"/>
        <v>13601</v>
      </c>
      <c r="C251" s="9">
        <f t="shared" ca="1" si="17"/>
        <v>52975</v>
      </c>
      <c r="D251" s="9">
        <f t="shared" ca="1" si="18"/>
        <v>45987</v>
      </c>
      <c r="E251" s="9">
        <f t="shared" ca="1" si="19"/>
        <v>151305</v>
      </c>
      <c r="F251" s="9">
        <f t="shared" ca="1" si="20"/>
        <v>1257127</v>
      </c>
    </row>
    <row r="252" spans="1:6" x14ac:dyDescent="0.3">
      <c r="A252">
        <v>251</v>
      </c>
      <c r="B252" s="9">
        <f t="shared" ca="1" si="16"/>
        <v>13764</v>
      </c>
      <c r="C252" s="9">
        <f t="shared" ca="1" si="17"/>
        <v>53299</v>
      </c>
      <c r="D252" s="9">
        <f t="shared" ca="1" si="18"/>
        <v>45639</v>
      </c>
      <c r="E252" s="9">
        <f t="shared" ca="1" si="19"/>
        <v>155354</v>
      </c>
      <c r="F252" s="9">
        <f t="shared" ca="1" si="20"/>
        <v>1262883</v>
      </c>
    </row>
    <row r="253" spans="1:6" x14ac:dyDescent="0.3">
      <c r="A253">
        <v>252</v>
      </c>
      <c r="B253" s="9">
        <f t="shared" ca="1" si="16"/>
        <v>14118</v>
      </c>
      <c r="C253" s="9">
        <f t="shared" ca="1" si="17"/>
        <v>52596</v>
      </c>
      <c r="D253" s="9">
        <f t="shared" ca="1" si="18"/>
        <v>46143</v>
      </c>
      <c r="E253" s="9">
        <f t="shared" ca="1" si="19"/>
        <v>156326</v>
      </c>
      <c r="F253" s="9">
        <f t="shared" ca="1" si="20"/>
        <v>1234459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3"/>
  <sheetViews>
    <sheetView topLeftCell="B1" workbookViewId="0">
      <selection activeCell="G13" sqref="G13"/>
    </sheetView>
  </sheetViews>
  <sheetFormatPr defaultRowHeight="16.5" x14ac:dyDescent="0.3"/>
  <cols>
    <col min="1" max="1" width="5.5" bestFit="1" customWidth="1"/>
    <col min="2" max="6" width="15.25" style="9" customWidth="1"/>
    <col min="7" max="7" width="18.375" style="9" bestFit="1" customWidth="1"/>
    <col min="8" max="8" width="9.875" style="9" customWidth="1"/>
  </cols>
  <sheetData>
    <row r="1" spans="1:8" x14ac:dyDescent="0.3">
      <c r="A1" s="3" t="s">
        <v>9</v>
      </c>
      <c r="B1" s="8" t="s">
        <v>4</v>
      </c>
      <c r="C1" s="8" t="s">
        <v>5</v>
      </c>
      <c r="D1" s="8" t="s">
        <v>6</v>
      </c>
      <c r="E1" s="8" t="s">
        <v>7</v>
      </c>
      <c r="F1" s="8" t="s">
        <v>8</v>
      </c>
      <c r="G1" s="10" t="s">
        <v>10</v>
      </c>
      <c r="H1" s="10" t="s">
        <v>3</v>
      </c>
    </row>
    <row r="2" spans="1:8" x14ac:dyDescent="0.3">
      <c r="A2">
        <v>1</v>
      </c>
      <c r="B2" s="9">
        <f>'일자별 주가'!B2*'종목 기본정보'!B$2*'종목 기본정보'!B$3</f>
        <v>75000000000</v>
      </c>
      <c r="C2" s="9">
        <f>'일자별 주가'!C2*'종목 기본정보'!C$2*'종목 기본정보'!C$3</f>
        <v>90000000000</v>
      </c>
      <c r="D2" s="9">
        <f>'일자별 주가'!D2*'종목 기본정보'!D$2*'종목 기본정보'!D$3</f>
        <v>492000000000</v>
      </c>
      <c r="E2" s="9">
        <f>'일자별 주가'!E2*'종목 기본정보'!E$2*'종목 기본정보'!E$3</f>
        <v>88000000000</v>
      </c>
      <c r="F2" s="9">
        <f>'일자별 주가'!F2*'종목 기본정보'!F$2*'종목 기본정보'!F$3</f>
        <v>500000000000</v>
      </c>
      <c r="G2" s="9">
        <f>SUM(B2:F2)</f>
        <v>1245000000000</v>
      </c>
      <c r="H2" s="7">
        <f>G2/G$2*100</f>
        <v>100</v>
      </c>
    </row>
    <row r="3" spans="1:8" x14ac:dyDescent="0.3">
      <c r="A3">
        <v>2</v>
      </c>
      <c r="B3" s="9">
        <f ca="1">'일자별 주가'!B3*'종목 기본정보'!B$2*'종목 기본정보'!B$3</f>
        <v>74535000000</v>
      </c>
      <c r="C3" s="9">
        <f ca="1">'일자별 주가'!C3*'종목 기본정보'!C$2*'종목 기본정보'!C$3</f>
        <v>88600500000</v>
      </c>
      <c r="D3" s="9">
        <f ca="1">'일자별 주가'!D3*'종목 기본정보'!D$2*'종목 기본정보'!D$3</f>
        <v>494410800000</v>
      </c>
      <c r="E3" s="9">
        <f ca="1">'일자별 주가'!E3*'종목 기본정보'!E$2*'종목 기본정보'!E$3</f>
        <v>86065760000</v>
      </c>
      <c r="F3" s="9">
        <f ca="1">'일자별 주가'!F3*'종목 기본정보'!F$2*'종목 기본정보'!F$3</f>
        <v>487354000000</v>
      </c>
      <c r="G3" s="9">
        <f t="shared" ref="G3:G66" ca="1" si="0">SUM(B3:F3)</f>
        <v>1230966060000</v>
      </c>
      <c r="H3" s="7">
        <f t="shared" ref="H3:H66" ca="1" si="1">G3/G$2*100</f>
        <v>98.872775903614468</v>
      </c>
    </row>
    <row r="4" spans="1:8" x14ac:dyDescent="0.3">
      <c r="A4">
        <v>3</v>
      </c>
      <c r="B4" s="9">
        <f ca="1">'일자별 주가'!B4*'종목 기본정보'!B$2*'종목 기본정보'!B$3</f>
        <v>76132500000</v>
      </c>
      <c r="C4" s="9">
        <f ca="1">'일자별 주가'!C4*'종목 기본정보'!C$2*'종목 기본정보'!C$3</f>
        <v>88083000000</v>
      </c>
      <c r="D4" s="9">
        <f ca="1">'일자별 주가'!D4*'종목 기본정보'!D$2*'종목 기본정보'!D$3</f>
        <v>492574000000</v>
      </c>
      <c r="E4" s="9">
        <f ca="1">'일자별 주가'!E4*'종목 기본정보'!E$2*'종목 기본정보'!E$3</f>
        <v>84494960000</v>
      </c>
      <c r="F4" s="9">
        <f ca="1">'일자별 주가'!F4*'종목 기본정보'!F$2*'종목 기본정보'!F$3</f>
        <v>473207000000</v>
      </c>
      <c r="G4" s="9">
        <f t="shared" ca="1" si="0"/>
        <v>1214491460000</v>
      </c>
      <c r="H4" s="7">
        <f t="shared" ca="1" si="1"/>
        <v>97.54951485943775</v>
      </c>
    </row>
    <row r="5" spans="1:8" x14ac:dyDescent="0.3">
      <c r="A5">
        <v>4</v>
      </c>
      <c r="B5" s="9">
        <f ca="1">'일자별 주가'!B5*'종목 기본정보'!B$2*'종목 기본정보'!B$3</f>
        <v>75697500000</v>
      </c>
      <c r="C5" s="9">
        <f ca="1">'일자별 주가'!C5*'종목 기본정보'!C$2*'종목 기본정보'!C$3</f>
        <v>87304500000</v>
      </c>
      <c r="D5" s="9">
        <f ca="1">'일자별 주가'!D5*'종목 기본정보'!D$2*'종목 기본정보'!D$3</f>
        <v>481290800000</v>
      </c>
      <c r="E5" s="9">
        <f ca="1">'일자별 주가'!E5*'종목 기본정보'!E$2*'종목 기본정보'!E$3</f>
        <v>82302880000</v>
      </c>
      <c r="F5" s="9">
        <f ca="1">'일자별 주가'!F5*'종목 기본정보'!F$2*'종목 기본정보'!F$3</f>
        <v>484536500000</v>
      </c>
      <c r="G5" s="9">
        <f t="shared" ca="1" si="0"/>
        <v>1211132180000</v>
      </c>
      <c r="H5" s="7">
        <f t="shared" ca="1" si="1"/>
        <v>97.279693172690756</v>
      </c>
    </row>
    <row r="6" spans="1:8" x14ac:dyDescent="0.3">
      <c r="A6">
        <v>5</v>
      </c>
      <c r="B6" s="9">
        <f ca="1">'일자별 주가'!B6*'종목 기본정보'!B$2*'종목 기본정보'!B$3</f>
        <v>74145000000</v>
      </c>
      <c r="C6" s="9">
        <f ca="1">'일자별 주가'!C6*'종목 기본정보'!C$2*'종목 기본정보'!C$3</f>
        <v>86566500000</v>
      </c>
      <c r="D6" s="9">
        <f ca="1">'일자별 주가'!D6*'종목 기본정보'!D$2*'종목 기본정보'!D$3</f>
        <v>476174000000</v>
      </c>
      <c r="E6" s="9">
        <f ca="1">'일자별 주가'!E6*'종목 기본정보'!E$2*'종목 기본정보'!E$3</f>
        <v>82421680000</v>
      </c>
      <c r="F6" s="9">
        <f ca="1">'일자별 주가'!F6*'종목 기본정보'!F$2*'종목 기본정보'!F$3</f>
        <v>497985000000</v>
      </c>
      <c r="G6" s="9">
        <f t="shared" ca="1" si="0"/>
        <v>1217292180000</v>
      </c>
      <c r="H6" s="7">
        <f t="shared" ca="1" si="1"/>
        <v>97.77447228915662</v>
      </c>
    </row>
    <row r="7" spans="1:8" x14ac:dyDescent="0.3">
      <c r="A7">
        <v>6</v>
      </c>
      <c r="B7" s="9">
        <f ca="1">'일자별 주가'!B7*'종목 기본정보'!B$2*'종목 기본정보'!B$3</f>
        <v>76582500000</v>
      </c>
      <c r="C7" s="9">
        <f ca="1">'일자별 주가'!C7*'종목 기본정보'!C$2*'종목 기본정보'!C$3</f>
        <v>86674500000</v>
      </c>
      <c r="D7" s="9">
        <f ca="1">'일자별 주가'!D7*'종목 기본정보'!D$2*'종목 기본정보'!D$3</f>
        <v>473599200000</v>
      </c>
      <c r="E7" s="9">
        <f ca="1">'일자별 주가'!E7*'종목 기본정보'!E$2*'종목 기본정보'!E$3</f>
        <v>80126640000</v>
      </c>
      <c r="F7" s="9">
        <f ca="1">'일자별 주가'!F7*'종목 기본정보'!F$2*'종목 기본정보'!F$3</f>
        <v>497534000000</v>
      </c>
      <c r="G7" s="9">
        <f t="shared" ca="1" si="0"/>
        <v>1214516840000</v>
      </c>
      <c r="H7" s="7">
        <f t="shared" ca="1" si="1"/>
        <v>97.551553413654631</v>
      </c>
    </row>
    <row r="8" spans="1:8" x14ac:dyDescent="0.3">
      <c r="A8">
        <v>7</v>
      </c>
      <c r="B8" s="9">
        <f ca="1">'일자별 주가'!B8*'종목 기본정보'!B$2*'종목 기본정보'!B$3</f>
        <v>77377500000</v>
      </c>
      <c r="C8" s="9">
        <f ca="1">'일자별 주가'!C8*'종목 기본정보'!C$2*'종목 기본정보'!C$3</f>
        <v>87030000000</v>
      </c>
      <c r="D8" s="9">
        <f ca="1">'일자별 주가'!D8*'종목 기본정보'!D$2*'종목 기본정보'!D$3</f>
        <v>466235600000</v>
      </c>
      <c r="E8" s="9">
        <f ca="1">'일자별 주가'!E8*'종목 기본정보'!E$2*'종목 기본정보'!E$3</f>
        <v>80326400000</v>
      </c>
      <c r="F8" s="9">
        <f ca="1">'일자별 주가'!F8*'종목 기본정보'!F$2*'종목 기본정보'!F$3</f>
        <v>512917000000</v>
      </c>
      <c r="G8" s="9">
        <f t="shared" ca="1" si="0"/>
        <v>1223886500000</v>
      </c>
      <c r="H8" s="7">
        <f t="shared" ca="1" si="1"/>
        <v>98.304136546184736</v>
      </c>
    </row>
    <row r="9" spans="1:8" x14ac:dyDescent="0.3">
      <c r="A9">
        <v>8</v>
      </c>
      <c r="B9" s="9">
        <f ca="1">'일자별 주가'!B9*'종목 기본정보'!B$2*'종목 기본정보'!B$3</f>
        <v>79387500000</v>
      </c>
      <c r="C9" s="9">
        <f ca="1">'일자별 주가'!C9*'종목 기본정보'!C$2*'종목 기본정보'!C$3</f>
        <v>85599000000</v>
      </c>
      <c r="D9" s="9">
        <f ca="1">'일자별 주가'!D9*'종목 기본정보'!D$2*'종목 기본정보'!D$3</f>
        <v>461135200000</v>
      </c>
      <c r="E9" s="9">
        <f ca="1">'일자별 주가'!E9*'종목 기본정보'!E$2*'종목 기본정보'!E$3</f>
        <v>82876640000</v>
      </c>
      <c r="F9" s="9">
        <f ca="1">'일자별 주가'!F9*'종목 기본정보'!F$2*'종목 기본정보'!F$3</f>
        <v>505069500000</v>
      </c>
      <c r="G9" s="9">
        <f t="shared" ca="1" si="0"/>
        <v>1214067840000</v>
      </c>
      <c r="H9" s="7">
        <f t="shared" ca="1" si="1"/>
        <v>97.515489156626515</v>
      </c>
    </row>
    <row r="10" spans="1:8" x14ac:dyDescent="0.3">
      <c r="A10">
        <v>9</v>
      </c>
      <c r="B10" s="9">
        <f ca="1">'일자별 주가'!B10*'종목 기본정보'!B$2*'종목 기본정보'!B$3</f>
        <v>81097500000</v>
      </c>
      <c r="C10" s="9">
        <f ca="1">'일자별 주가'!C10*'종목 기본정보'!C$2*'종목 기본정보'!C$3</f>
        <v>87070500000</v>
      </c>
      <c r="D10" s="9">
        <f ca="1">'일자별 주가'!D10*'종목 기본정보'!D$2*'종목 기본정보'!D$3</f>
        <v>463070400000</v>
      </c>
      <c r="E10" s="9">
        <f ca="1">'일자별 주가'!E10*'종목 기본정보'!E$2*'종목 기본정보'!E$3</f>
        <v>83357120000</v>
      </c>
      <c r="F10" s="9">
        <f ca="1">'일자별 주가'!F10*'종목 기본정보'!F$2*'종목 기본정보'!F$3</f>
        <v>491236000000</v>
      </c>
      <c r="G10" s="9">
        <f t="shared" ca="1" si="0"/>
        <v>1205831520000</v>
      </c>
      <c r="H10" s="7">
        <f t="shared" ca="1" si="1"/>
        <v>96.853937349397583</v>
      </c>
    </row>
    <row r="11" spans="1:8" x14ac:dyDescent="0.3">
      <c r="A11">
        <v>10</v>
      </c>
      <c r="B11" s="9">
        <f ca="1">'일자별 주가'!B11*'종목 기본정보'!B$2*'종목 기본정보'!B$3</f>
        <v>80025000000</v>
      </c>
      <c r="C11" s="9">
        <f ca="1">'일자별 주가'!C11*'종목 기본정보'!C$2*'종목 기본정보'!C$3</f>
        <v>88780500000</v>
      </c>
      <c r="D11" s="9">
        <f ca="1">'일자별 주가'!D11*'종목 기본정보'!D$2*'종목 기본정보'!D$3</f>
        <v>460430000000</v>
      </c>
      <c r="E11" s="9">
        <f ca="1">'일자별 주가'!E11*'종목 기본정보'!E$2*'종목 기본정보'!E$3</f>
        <v>82760480000</v>
      </c>
      <c r="F11" s="9">
        <f ca="1">'일자별 주가'!F11*'종목 기본정보'!F$2*'종목 기본정보'!F$3</f>
        <v>477774000000</v>
      </c>
      <c r="G11" s="9">
        <f t="shared" ca="1" si="0"/>
        <v>1189769980000</v>
      </c>
      <c r="H11" s="7">
        <f t="shared" ca="1" si="1"/>
        <v>95.563853815261041</v>
      </c>
    </row>
    <row r="12" spans="1:8" x14ac:dyDescent="0.3">
      <c r="A12">
        <v>11</v>
      </c>
      <c r="B12" s="9">
        <f ca="1">'일자별 주가'!B12*'종목 기본정보'!B$2*'종목 기본정보'!B$3</f>
        <v>82087500000</v>
      </c>
      <c r="C12" s="9">
        <f ca="1">'일자별 주가'!C12*'종목 기본정보'!C$2*'종목 기본정보'!C$3</f>
        <v>87916500000</v>
      </c>
      <c r="D12" s="9">
        <f ca="1">'일자별 주가'!D12*'종목 기본정보'!D$2*'종목 기본정보'!D$3</f>
        <v>453132000000</v>
      </c>
      <c r="E12" s="9">
        <f ca="1">'일자별 주가'!E12*'종목 기본정보'!E$2*'종목 기본정보'!E$3</f>
        <v>81709760000</v>
      </c>
      <c r="F12" s="9">
        <f ca="1">'일자별 주가'!F12*'종목 기본정보'!F$2*'종목 기본정보'!F$3</f>
        <v>486826500000</v>
      </c>
      <c r="G12" s="9">
        <f t="shared" ca="1" si="0"/>
        <v>1191672260000</v>
      </c>
      <c r="H12" s="7">
        <f t="shared" ca="1" si="1"/>
        <v>95.716647389558233</v>
      </c>
    </row>
    <row r="13" spans="1:8" x14ac:dyDescent="0.3">
      <c r="A13">
        <v>12</v>
      </c>
      <c r="B13" s="9">
        <f ca="1">'일자별 주가'!B13*'종목 기본정보'!B$2*'종목 기본정보'!B$3</f>
        <v>83475000000</v>
      </c>
      <c r="C13" s="9">
        <f ca="1">'일자별 주가'!C13*'종목 기본정보'!C$2*'종목 기본정보'!C$3</f>
        <v>90751500000</v>
      </c>
      <c r="D13" s="9">
        <f ca="1">'일자별 주가'!D13*'종목 기본정보'!D$2*'종목 기본정보'!D$3</f>
        <v>443456000000</v>
      </c>
      <c r="E13" s="9">
        <f ca="1">'일자별 주가'!E13*'종목 기본정보'!E$2*'종목 기본정보'!E$3</f>
        <v>82471840000</v>
      </c>
      <c r="F13" s="9">
        <f ca="1">'일자별 주가'!F13*'종목 기본정보'!F$2*'종목 기본정보'!F$3</f>
        <v>493101500000</v>
      </c>
      <c r="G13" s="9">
        <f t="shared" ca="1" si="0"/>
        <v>1193255840000</v>
      </c>
      <c r="H13" s="7">
        <f t="shared" ca="1" si="1"/>
        <v>95.843842570281126</v>
      </c>
    </row>
    <row r="14" spans="1:8" x14ac:dyDescent="0.3">
      <c r="A14">
        <v>13</v>
      </c>
      <c r="B14" s="9">
        <f ca="1">'일자별 주가'!B14*'종목 기본정보'!B$2*'종목 기본정보'!B$3</f>
        <v>81937500000</v>
      </c>
      <c r="C14" s="9">
        <f ca="1">'일자별 주가'!C14*'종목 기본정보'!C$2*'종목 기본정보'!C$3</f>
        <v>93361500000</v>
      </c>
      <c r="D14" s="9">
        <f ca="1">'일자별 주가'!D14*'종목 기본정보'!D$2*'종목 기본정보'!D$3</f>
        <v>451295200000</v>
      </c>
      <c r="E14" s="9">
        <f ca="1">'일자별 주가'!E14*'종목 기본정보'!E$2*'종목 기본정보'!E$3</f>
        <v>84736960000</v>
      </c>
      <c r="F14" s="9">
        <f ca="1">'일자별 주가'!F14*'종목 기본정보'!F$2*'종목 기본정보'!F$3</f>
        <v>505886000000</v>
      </c>
      <c r="G14" s="9">
        <f t="shared" ca="1" si="0"/>
        <v>1217217160000</v>
      </c>
      <c r="H14" s="7">
        <f t="shared" ca="1" si="1"/>
        <v>97.768446586345377</v>
      </c>
    </row>
    <row r="15" spans="1:8" x14ac:dyDescent="0.3">
      <c r="A15">
        <v>14</v>
      </c>
      <c r="B15" s="9">
        <f ca="1">'일자별 주가'!B15*'종목 기본정보'!B$2*'종목 기본정보'!B$3</f>
        <v>82245000000</v>
      </c>
      <c r="C15" s="9">
        <f ca="1">'일자별 주가'!C15*'종목 기본정보'!C$2*'종목 기본정보'!C$3</f>
        <v>90697500000</v>
      </c>
      <c r="D15" s="9">
        <f ca="1">'일자별 주가'!D15*'종목 기본정보'!D$2*'종목 기본정보'!D$3</f>
        <v>445358400000</v>
      </c>
      <c r="E15" s="9">
        <f ca="1">'일자별 주가'!E15*'종목 기본정보'!E$2*'종목 기본정보'!E$3</f>
        <v>82747280000</v>
      </c>
      <c r="F15" s="9">
        <f ca="1">'일자별 주가'!F15*'종목 기본정보'!F$2*'종목 기본정보'!F$3</f>
        <v>493204000000</v>
      </c>
      <c r="G15" s="9">
        <f t="shared" ca="1" si="0"/>
        <v>1194252180000</v>
      </c>
      <c r="H15" s="7">
        <f t="shared" ca="1" si="1"/>
        <v>95.92386987951808</v>
      </c>
    </row>
    <row r="16" spans="1:8" x14ac:dyDescent="0.3">
      <c r="A16">
        <v>15</v>
      </c>
      <c r="B16" s="9">
        <f ca="1">'일자별 주가'!B16*'종목 기본정보'!B$2*'종목 기본정보'!B$3</f>
        <v>81667500000</v>
      </c>
      <c r="C16" s="9">
        <f ca="1">'일자별 주가'!C16*'종목 기본정보'!C$2*'종목 기본정보'!C$3</f>
        <v>93627000000</v>
      </c>
      <c r="D16" s="9">
        <f ca="1">'일자별 주가'!D16*'종목 기본정보'!D$2*'종목 기본정보'!D$3</f>
        <v>448244800000</v>
      </c>
      <c r="E16" s="9">
        <f ca="1">'일자별 주가'!E16*'종목 기본정보'!E$2*'종목 기본정보'!E$3</f>
        <v>81864640000</v>
      </c>
      <c r="F16" s="9">
        <f ca="1">'일자별 주가'!F16*'종목 기본정보'!F$2*'종목 기본정보'!F$3</f>
        <v>501967500000</v>
      </c>
      <c r="G16" s="9">
        <f t="shared" ca="1" si="0"/>
        <v>1207371440000</v>
      </c>
      <c r="H16" s="7">
        <f t="shared" ca="1" si="1"/>
        <v>96.977625702811238</v>
      </c>
    </row>
    <row r="17" spans="1:8" x14ac:dyDescent="0.3">
      <c r="A17">
        <v>16</v>
      </c>
      <c r="B17" s="9">
        <f ca="1">'일자별 주가'!B17*'종목 기본정보'!B$2*'종목 기본정보'!B$3</f>
        <v>82432500000</v>
      </c>
      <c r="C17" s="9">
        <f ca="1">'일자별 주가'!C17*'종목 기본정보'!C$2*'종목 기본정보'!C$3</f>
        <v>96579000000</v>
      </c>
      <c r="D17" s="9">
        <f ca="1">'일자별 주가'!D17*'종목 기본정보'!D$2*'종목 기본정보'!D$3</f>
        <v>456100400000</v>
      </c>
      <c r="E17" s="9">
        <f ca="1">'일자별 주가'!E17*'종목 기본정보'!E$2*'종목 기본정보'!E$3</f>
        <v>83962560000</v>
      </c>
      <c r="F17" s="9">
        <f ca="1">'일자별 주가'!F17*'종목 기본정보'!F$2*'종목 기본정보'!F$3</f>
        <v>512247500000</v>
      </c>
      <c r="G17" s="9">
        <f t="shared" ca="1" si="0"/>
        <v>1231321960000</v>
      </c>
      <c r="H17" s="7">
        <f t="shared" ca="1" si="1"/>
        <v>98.90136224899598</v>
      </c>
    </row>
    <row r="18" spans="1:8" x14ac:dyDescent="0.3">
      <c r="A18">
        <v>17</v>
      </c>
      <c r="B18" s="9">
        <f ca="1">'일자별 주가'!B18*'종목 기본정보'!B$2*'종목 기본정보'!B$3</f>
        <v>83970000000</v>
      </c>
      <c r="C18" s="9">
        <f ca="1">'일자별 주가'!C18*'종목 기본정보'!C$2*'종목 기본정보'!C$3</f>
        <v>94068000000</v>
      </c>
      <c r="D18" s="9">
        <f ca="1">'일자별 주가'!D18*'종목 기본정보'!D$2*'종목 기본정보'!D$3</f>
        <v>463496800000</v>
      </c>
      <c r="E18" s="9">
        <f ca="1">'일자별 주가'!E18*'종목 기본정보'!E$2*'종목 기본정보'!E$3</f>
        <v>86012080000</v>
      </c>
      <c r="F18" s="9">
        <f ca="1">'일자별 주가'!F18*'종목 기본정보'!F$2*'종목 기본정보'!F$3</f>
        <v>519198500000</v>
      </c>
      <c r="G18" s="9">
        <f t="shared" ca="1" si="0"/>
        <v>1246745380000</v>
      </c>
      <c r="H18" s="7">
        <f t="shared" ca="1" si="1"/>
        <v>100.14019116465865</v>
      </c>
    </row>
    <row r="19" spans="1:8" x14ac:dyDescent="0.3">
      <c r="A19">
        <v>18</v>
      </c>
      <c r="B19" s="9">
        <f ca="1">'일자별 주가'!B19*'종목 기본정보'!B$2*'종목 기본정보'!B$3</f>
        <v>84277500000</v>
      </c>
      <c r="C19" s="9">
        <f ca="1">'일자별 주가'!C19*'종목 기본정보'!C$2*'종목 기본정보'!C$3</f>
        <v>91854000000</v>
      </c>
      <c r="D19" s="9">
        <f ca="1">'일자별 주가'!D19*'종목 기본정보'!D$2*'종목 기본정보'!D$3</f>
        <v>478453600000</v>
      </c>
      <c r="E19" s="9">
        <f ca="1">'일자별 주가'!E19*'종목 기본정보'!E$2*'종목 기본정보'!E$3</f>
        <v>87751840000</v>
      </c>
      <c r="F19" s="9">
        <f ca="1">'일자별 주가'!F19*'종목 기본정보'!F$2*'종목 기본정보'!F$3</f>
        <v>516124500000</v>
      </c>
      <c r="G19" s="9">
        <f t="shared" ca="1" si="0"/>
        <v>1258461440000</v>
      </c>
      <c r="H19" s="7">
        <f t="shared" ca="1" si="1"/>
        <v>101.08124016064257</v>
      </c>
    </row>
    <row r="20" spans="1:8" x14ac:dyDescent="0.3">
      <c r="A20">
        <v>19</v>
      </c>
      <c r="B20" s="9">
        <f ca="1">'일자별 주가'!B20*'종목 기본정보'!B$2*'종목 기본정보'!B$3</f>
        <v>86250000000</v>
      </c>
      <c r="C20" s="9">
        <f ca="1">'일자별 주가'!C20*'종목 기본정보'!C$2*'종목 기본정보'!C$3</f>
        <v>92646000000</v>
      </c>
      <c r="D20" s="9">
        <f ca="1">'일자별 주가'!D20*'종목 기본정보'!D$2*'종목 기본정보'!D$3</f>
        <v>466990000000</v>
      </c>
      <c r="E20" s="9">
        <f ca="1">'일자별 주가'!E20*'종목 기본정보'!E$2*'종목 기본정보'!E$3</f>
        <v>86416000000</v>
      </c>
      <c r="F20" s="9">
        <f ca="1">'일자별 주가'!F20*'종목 기본정보'!F$2*'종목 기본정보'!F$3</f>
        <v>526417500000</v>
      </c>
      <c r="G20" s="9">
        <f t="shared" ca="1" si="0"/>
        <v>1258719500000</v>
      </c>
      <c r="H20" s="7">
        <f t="shared" ca="1" si="1"/>
        <v>101.10196787148595</v>
      </c>
    </row>
    <row r="21" spans="1:8" x14ac:dyDescent="0.3">
      <c r="A21">
        <v>20</v>
      </c>
      <c r="B21" s="9">
        <f ca="1">'일자별 주가'!B21*'종목 기본정보'!B$2*'종목 기본정보'!B$3</f>
        <v>88162500000</v>
      </c>
      <c r="C21" s="9">
        <f ca="1">'일자별 주가'!C21*'종목 기본정보'!C$2*'종목 기본정보'!C$3</f>
        <v>92065500000</v>
      </c>
      <c r="D21" s="9">
        <f ca="1">'일자별 주가'!D21*'종목 기본정보'!D$2*'종목 기본정보'!D$3</f>
        <v>464251200000</v>
      </c>
      <c r="E21" s="9">
        <f ca="1">'일자별 주가'!E21*'종목 기본정보'!E$2*'종목 기본정보'!E$3</f>
        <v>86100080000</v>
      </c>
      <c r="F21" s="9">
        <f ca="1">'일자별 주가'!F21*'종목 기본정보'!F$2*'종목 기본정보'!F$3</f>
        <v>535307500000</v>
      </c>
      <c r="G21" s="9">
        <f t="shared" ca="1" si="0"/>
        <v>1265886780000</v>
      </c>
      <c r="H21" s="7">
        <f t="shared" ca="1" si="1"/>
        <v>101.67765301204818</v>
      </c>
    </row>
    <row r="22" spans="1:8" x14ac:dyDescent="0.3">
      <c r="A22">
        <v>21</v>
      </c>
      <c r="B22" s="9">
        <f ca="1">'일자별 주가'!B22*'종목 기본정보'!B$2*'종목 기본정보'!B$3</f>
        <v>90705000000</v>
      </c>
      <c r="C22" s="9">
        <f ca="1">'일자별 주가'!C22*'종목 기본정보'!C$2*'종목 기본정보'!C$3</f>
        <v>94927500000</v>
      </c>
      <c r="D22" s="9">
        <f ca="1">'일자별 주가'!D22*'종목 기본정보'!D$2*'종목 기본정보'!D$3</f>
        <v>450885200000</v>
      </c>
      <c r="E22" s="9">
        <f ca="1">'일자별 주가'!E22*'종목 기본정보'!E$2*'종목 기본정보'!E$3</f>
        <v>88762960000</v>
      </c>
      <c r="F22" s="9">
        <f ca="1">'일자별 주가'!F22*'종목 기본정보'!F$2*'종목 기본정보'!F$3</f>
        <v>543540000000</v>
      </c>
      <c r="G22" s="9">
        <f t="shared" ca="1" si="0"/>
        <v>1268820660000</v>
      </c>
      <c r="H22" s="7">
        <f t="shared" ca="1" si="1"/>
        <v>101.91330602409639</v>
      </c>
    </row>
    <row r="23" spans="1:8" x14ac:dyDescent="0.3">
      <c r="A23">
        <v>22</v>
      </c>
      <c r="B23" s="9">
        <f ca="1">'일자별 주가'!B23*'종목 기본정보'!B$2*'종목 기본정보'!B$3</f>
        <v>88275000000</v>
      </c>
      <c r="C23" s="9">
        <f ca="1">'일자별 주가'!C23*'종목 기본정보'!C$2*'종목 기본정보'!C$3</f>
        <v>96057000000</v>
      </c>
      <c r="D23" s="9">
        <f ca="1">'일자별 주가'!D23*'종목 기본정보'!D$2*'종목 기본정보'!D$3</f>
        <v>444850000000</v>
      </c>
      <c r="E23" s="9">
        <f ca="1">'일자별 주가'!E23*'종목 기본정보'!E$2*'종목 기본정보'!E$3</f>
        <v>86850720000</v>
      </c>
      <c r="F23" s="9">
        <f ca="1">'일자별 주가'!F23*'종목 기본정보'!F$2*'종목 기본정보'!F$3</f>
        <v>556271000000</v>
      </c>
      <c r="G23" s="9">
        <f t="shared" ca="1" si="0"/>
        <v>1272303720000</v>
      </c>
      <c r="H23" s="7">
        <f t="shared" ca="1" si="1"/>
        <v>102.19306987951806</v>
      </c>
    </row>
    <row r="24" spans="1:8" x14ac:dyDescent="0.3">
      <c r="A24">
        <v>23</v>
      </c>
      <c r="B24" s="9">
        <f ca="1">'일자별 주가'!B24*'종목 기본정보'!B$2*'종목 기본정보'!B$3</f>
        <v>90397500000</v>
      </c>
      <c r="C24" s="9">
        <f ca="1">'일자별 주가'!C24*'종목 기본정보'!C$2*'종목 기본정보'!C$3</f>
        <v>96138000000</v>
      </c>
      <c r="D24" s="9">
        <f ca="1">'일자별 주가'!D24*'종목 기본정보'!D$2*'종목 기본정보'!D$3</f>
        <v>435633200000</v>
      </c>
      <c r="E24" s="9">
        <f ca="1">'일자별 주가'!E24*'종목 기본정보'!E$2*'종목 기본정보'!E$3</f>
        <v>89091200000</v>
      </c>
      <c r="F24" s="9">
        <f ca="1">'일자별 주가'!F24*'종목 기본정보'!F$2*'종목 기본정보'!F$3</f>
        <v>543670500000</v>
      </c>
      <c r="G24" s="9">
        <f t="shared" ca="1" si="0"/>
        <v>1254930400000</v>
      </c>
      <c r="H24" s="7">
        <f t="shared" ca="1" si="1"/>
        <v>100.79762248995985</v>
      </c>
    </row>
    <row r="25" spans="1:8" x14ac:dyDescent="0.3">
      <c r="A25">
        <v>24</v>
      </c>
      <c r="B25" s="9">
        <f ca="1">'일자별 주가'!B25*'종목 기본정보'!B$2*'종목 기본정보'!B$3</f>
        <v>87862500000</v>
      </c>
      <c r="C25" s="9">
        <f ca="1">'일자별 주가'!C25*'종목 기본정보'!C$2*'종목 기본정보'!C$3</f>
        <v>99261000000</v>
      </c>
      <c r="D25" s="9">
        <f ca="1">'일자별 주가'!D25*'종목 기본정보'!D$2*'종목 기본정보'!D$3</f>
        <v>435518400000</v>
      </c>
      <c r="E25" s="9">
        <f ca="1">'일자별 주가'!E25*'종목 기본정보'!E$2*'종목 기본정보'!E$3</f>
        <v>88505120000</v>
      </c>
      <c r="F25" s="9">
        <f ca="1">'일자별 주가'!F25*'종목 기본정보'!F$2*'종목 기본정보'!F$3</f>
        <v>528798500000</v>
      </c>
      <c r="G25" s="9">
        <f t="shared" ca="1" si="0"/>
        <v>1239945520000</v>
      </c>
      <c r="H25" s="7">
        <f t="shared" ca="1" si="1"/>
        <v>99.594017670682732</v>
      </c>
    </row>
    <row r="26" spans="1:8" x14ac:dyDescent="0.3">
      <c r="A26">
        <v>25</v>
      </c>
      <c r="B26" s="9">
        <f ca="1">'일자별 주가'!B26*'종목 기본정보'!B$2*'종목 기본정보'!B$3</f>
        <v>88620000000</v>
      </c>
      <c r="C26" s="9">
        <f ca="1">'일자별 주가'!C26*'종목 기본정보'!C$2*'종목 기본정보'!C$3</f>
        <v>101538000000</v>
      </c>
      <c r="D26" s="9">
        <f ca="1">'일자별 주가'!D26*'종목 기본정보'!D$2*'종목 기본정보'!D$3</f>
        <v>432845200000</v>
      </c>
      <c r="E26" s="9">
        <f ca="1">'일자별 주가'!E26*'종목 기본정보'!E$2*'종목 기본정보'!E$3</f>
        <v>85976880000</v>
      </c>
      <c r="F26" s="9">
        <f ca="1">'일자별 주가'!F26*'종목 기본정보'!F$2*'종목 기본정보'!F$3</f>
        <v>516020500000</v>
      </c>
      <c r="G26" s="9">
        <f t="shared" ca="1" si="0"/>
        <v>1225000580000</v>
      </c>
      <c r="H26" s="7">
        <f t="shared" ca="1" si="1"/>
        <v>98.39362088353414</v>
      </c>
    </row>
    <row r="27" spans="1:8" x14ac:dyDescent="0.3">
      <c r="A27">
        <v>26</v>
      </c>
      <c r="B27" s="9">
        <f ca="1">'일자별 주가'!B27*'종목 기본정보'!B$2*'종목 기본정보'!B$3</f>
        <v>86130000000</v>
      </c>
      <c r="C27" s="9">
        <f ca="1">'일자별 주가'!C27*'종목 기본정보'!C$2*'종목 기본정보'!C$3</f>
        <v>102793500000</v>
      </c>
      <c r="D27" s="9">
        <f ca="1">'일자별 주가'!D27*'종목 기본정보'!D$2*'종목 기본정보'!D$3</f>
        <v>444292400000</v>
      </c>
      <c r="E27" s="9">
        <f ca="1">'일자별 주가'!E27*'종목 기본정보'!E$2*'종목 기본정보'!E$3</f>
        <v>86064880000</v>
      </c>
      <c r="F27" s="9">
        <f ca="1">'일자별 주가'!F27*'종목 기본정보'!F$2*'종목 기본정보'!F$3</f>
        <v>532539000000</v>
      </c>
      <c r="G27" s="9">
        <f t="shared" ca="1" si="0"/>
        <v>1251819780000</v>
      </c>
      <c r="H27" s="7">
        <f t="shared" ca="1" si="1"/>
        <v>100.5477734939759</v>
      </c>
    </row>
    <row r="28" spans="1:8" x14ac:dyDescent="0.3">
      <c r="A28">
        <v>27</v>
      </c>
      <c r="B28" s="9">
        <f ca="1">'일자별 주가'!B28*'종목 기본정보'!B$2*'종목 기본정보'!B$3</f>
        <v>83827500000</v>
      </c>
      <c r="C28" s="9">
        <f ca="1">'일자별 주가'!C28*'종목 기본정보'!C$2*'종목 기본정보'!C$3</f>
        <v>101020500000</v>
      </c>
      <c r="D28" s="9">
        <f ca="1">'일자별 주가'!D28*'종목 기본정보'!D$2*'종목 기본정보'!D$3</f>
        <v>456346400000</v>
      </c>
      <c r="E28" s="9">
        <f ca="1">'일자별 주가'!E28*'종목 기본정보'!E$2*'종목 기본정보'!E$3</f>
        <v>86994160000</v>
      </c>
      <c r="F28" s="9">
        <f ca="1">'일자별 주가'!F28*'종목 기본정보'!F$2*'종목 기본정보'!F$3</f>
        <v>522386000000</v>
      </c>
      <c r="G28" s="9">
        <f t="shared" ca="1" si="0"/>
        <v>1250574560000</v>
      </c>
      <c r="H28" s="7">
        <f t="shared" ca="1" si="1"/>
        <v>100.44775582329318</v>
      </c>
    </row>
    <row r="29" spans="1:8" x14ac:dyDescent="0.3">
      <c r="A29">
        <v>28</v>
      </c>
      <c r="B29" s="9">
        <f ca="1">'일자별 주가'!B29*'종목 기본정보'!B$2*'종목 기본정보'!B$3</f>
        <v>82837500000</v>
      </c>
      <c r="C29" s="9">
        <f ca="1">'일자별 주가'!C29*'종목 기본정보'!C$2*'종목 기본정보'!C$3</f>
        <v>102654000000</v>
      </c>
      <c r="D29" s="9">
        <f ca="1">'일자별 주가'!D29*'종목 기본정보'!D$2*'종목 기본정보'!D$3</f>
        <v>453115600000</v>
      </c>
      <c r="E29" s="9">
        <f ca="1">'일자별 주가'!E29*'종목 기본정보'!E$2*'종목 기본정보'!E$3</f>
        <v>86247920000</v>
      </c>
      <c r="F29" s="9">
        <f ca="1">'일자별 주가'!F29*'종목 기본정보'!F$2*'종목 기본정보'!F$3</f>
        <v>523216000000</v>
      </c>
      <c r="G29" s="9">
        <f t="shared" ca="1" si="0"/>
        <v>1248071020000</v>
      </c>
      <c r="H29" s="7">
        <f t="shared" ca="1" si="1"/>
        <v>100.24666827309237</v>
      </c>
    </row>
    <row r="30" spans="1:8" x14ac:dyDescent="0.3">
      <c r="A30">
        <v>29</v>
      </c>
      <c r="B30" s="9">
        <f ca="1">'일자별 주가'!B30*'종목 기본정보'!B$2*'종목 기본정보'!B$3</f>
        <v>85417500000</v>
      </c>
      <c r="C30" s="9">
        <f ca="1">'일자별 주가'!C30*'종목 기본정보'!C$2*'종목 기본정보'!C$3</f>
        <v>102861000000</v>
      </c>
      <c r="D30" s="9">
        <f ca="1">'일자별 주가'!D30*'종목 기본정보'!D$2*'종목 기본정보'!D$3</f>
        <v>450557200000</v>
      </c>
      <c r="E30" s="9">
        <f ca="1">'일자별 주가'!E30*'종목 기본정보'!E$2*'종목 기본정보'!E$3</f>
        <v>83940560000</v>
      </c>
      <c r="F30" s="9">
        <f ca="1">'일자별 주가'!F30*'종목 기본정보'!F$2*'종목 기본정보'!F$3</f>
        <v>536885500000</v>
      </c>
      <c r="G30" s="9">
        <f t="shared" ca="1" si="0"/>
        <v>1259661760000</v>
      </c>
      <c r="H30" s="7">
        <f t="shared" ca="1" si="1"/>
        <v>101.1776514056225</v>
      </c>
    </row>
    <row r="31" spans="1:8" x14ac:dyDescent="0.3">
      <c r="A31">
        <v>30</v>
      </c>
      <c r="B31" s="9">
        <f ca="1">'일자별 주가'!B31*'종목 기본정보'!B$2*'종목 기본정보'!B$3</f>
        <v>85710000000</v>
      </c>
      <c r="C31" s="9">
        <f ca="1">'일자별 주가'!C31*'종목 기본정보'!C$2*'종목 기본정보'!C$3</f>
        <v>102276000000</v>
      </c>
      <c r="D31" s="9">
        <f ca="1">'일자별 주가'!D31*'종목 기본정보'!D$2*'종목 기본정보'!D$3</f>
        <v>441684800000</v>
      </c>
      <c r="E31" s="9">
        <f ca="1">'일자별 주가'!E31*'종목 기본정보'!E$2*'종목 기본정보'!E$3</f>
        <v>85074000000</v>
      </c>
      <c r="F31" s="9">
        <f ca="1">'일자별 주가'!F31*'종목 기본정보'!F$2*'종목 기본정보'!F$3</f>
        <v>526211000000</v>
      </c>
      <c r="G31" s="9">
        <f t="shared" ca="1" si="0"/>
        <v>1240955800000</v>
      </c>
      <c r="H31" s="7">
        <f t="shared" ca="1" si="1"/>
        <v>99.675164658634543</v>
      </c>
    </row>
    <row r="32" spans="1:8" x14ac:dyDescent="0.3">
      <c r="A32">
        <v>31</v>
      </c>
      <c r="B32" s="9">
        <f ca="1">'일자별 주가'!B32*'종목 기본정보'!B$2*'종목 기본정보'!B$3</f>
        <v>83542500000</v>
      </c>
      <c r="C32" s="9">
        <f ca="1">'일자별 주가'!C32*'종목 기본정보'!C$2*'종목 기본정보'!C$3</f>
        <v>104445000000</v>
      </c>
      <c r="D32" s="9">
        <f ca="1">'일자별 주가'!D32*'종목 기본정보'!D$2*'종목 기본정보'!D$3</f>
        <v>450950800000</v>
      </c>
      <c r="E32" s="9">
        <f ca="1">'일자별 주가'!E32*'종목 기본정보'!E$2*'종목 기본정보'!E$3</f>
        <v>83557760000</v>
      </c>
      <c r="F32" s="9">
        <f ca="1">'일자별 주가'!F32*'종목 기본정보'!F$2*'종목 기본정보'!F$3</f>
        <v>533240500000</v>
      </c>
      <c r="G32" s="9">
        <f t="shared" ca="1" si="0"/>
        <v>1255736560000</v>
      </c>
      <c r="H32" s="7">
        <f t="shared" ca="1" si="1"/>
        <v>100.86237429718877</v>
      </c>
    </row>
    <row r="33" spans="1:8" x14ac:dyDescent="0.3">
      <c r="A33">
        <v>32</v>
      </c>
      <c r="B33" s="9">
        <f ca="1">'일자별 주가'!B33*'종목 기본정보'!B$2*'종목 기본정보'!B$3</f>
        <v>85395000000</v>
      </c>
      <c r="C33" s="9">
        <f ca="1">'일자별 주가'!C33*'종목 기본정보'!C$2*'종목 기본정보'!C$3</f>
        <v>102177000000</v>
      </c>
      <c r="D33" s="9">
        <f ca="1">'일자별 주가'!D33*'종목 기본정보'!D$2*'종목 기본정보'!D$3</f>
        <v>439667600000</v>
      </c>
      <c r="E33" s="9">
        <f ca="1">'일자별 주가'!E33*'종목 기본정보'!E$2*'종목 기본정보'!E$3</f>
        <v>85082800000</v>
      </c>
      <c r="F33" s="9">
        <f ca="1">'일자별 주가'!F33*'종목 기본정보'!F$2*'종목 기본정보'!F$3</f>
        <v>532769500000</v>
      </c>
      <c r="G33" s="9">
        <f t="shared" ca="1" si="0"/>
        <v>1245091900000</v>
      </c>
      <c r="H33" s="7">
        <f t="shared" ca="1" si="1"/>
        <v>100.00738152610442</v>
      </c>
    </row>
    <row r="34" spans="1:8" x14ac:dyDescent="0.3">
      <c r="A34">
        <v>33</v>
      </c>
      <c r="B34" s="9">
        <f ca="1">'일자별 주가'!B34*'종목 기본정보'!B$2*'종목 기본정보'!B$3</f>
        <v>86812500000</v>
      </c>
      <c r="C34" s="9">
        <f ca="1">'일자별 주가'!C34*'종목 기본정보'!C$2*'종목 기본정보'!C$3</f>
        <v>103887000000</v>
      </c>
      <c r="D34" s="9">
        <f ca="1">'일자별 주가'!D34*'종목 기본정보'!D$2*'종목 기본정보'!D$3</f>
        <v>428958400000</v>
      </c>
      <c r="E34" s="9">
        <f ca="1">'일자별 주가'!E34*'종목 기본정보'!E$2*'종목 기본정보'!E$3</f>
        <v>87347920000</v>
      </c>
      <c r="F34" s="9">
        <f ca="1">'일자별 주가'!F34*'종목 기본정보'!F$2*'종목 기본정보'!F$3</f>
        <v>546406500000</v>
      </c>
      <c r="G34" s="9">
        <f t="shared" ca="1" si="0"/>
        <v>1253412320000</v>
      </c>
      <c r="H34" s="7">
        <f t="shared" ca="1" si="1"/>
        <v>100.67568835341365</v>
      </c>
    </row>
    <row r="35" spans="1:8" x14ac:dyDescent="0.3">
      <c r="A35">
        <v>34</v>
      </c>
      <c r="B35" s="9">
        <f ca="1">'일자별 주가'!B35*'종목 기본정보'!B$2*'종목 기본정보'!B$3</f>
        <v>87067500000</v>
      </c>
      <c r="C35" s="9">
        <f ca="1">'일자별 주가'!C35*'종목 기본정보'!C$2*'종목 기본정보'!C$3</f>
        <v>106348500000</v>
      </c>
      <c r="D35" s="9">
        <f ca="1">'일자별 주가'!D35*'종목 기본정보'!D$2*'종목 기본정보'!D$3</f>
        <v>434846000000</v>
      </c>
      <c r="E35" s="9">
        <f ca="1">'일자별 주가'!E35*'종목 기본정보'!E$2*'종목 기본정보'!E$3</f>
        <v>86062240000</v>
      </c>
      <c r="F35" s="9">
        <f ca="1">'일자별 주가'!F35*'종목 기본정보'!F$2*'종목 기본정보'!F$3</f>
        <v>552806500000</v>
      </c>
      <c r="G35" s="9">
        <f t="shared" ca="1" si="0"/>
        <v>1267130740000</v>
      </c>
      <c r="H35" s="7">
        <f t="shared" ca="1" si="1"/>
        <v>101.77756947791165</v>
      </c>
    </row>
    <row r="36" spans="1:8" x14ac:dyDescent="0.3">
      <c r="A36">
        <v>35</v>
      </c>
      <c r="B36" s="9">
        <f ca="1">'일자별 주가'!B36*'종목 기본정보'!B$2*'종목 기본정보'!B$3</f>
        <v>86865000000</v>
      </c>
      <c r="C36" s="9">
        <f ca="1">'일자별 주가'!C36*'종목 기본정보'!C$2*'종목 기본정보'!C$3</f>
        <v>107541000000</v>
      </c>
      <c r="D36" s="9">
        <f ca="1">'일자별 주가'!D36*'종목 기본정보'!D$2*'종목 기본정보'!D$3</f>
        <v>446768800000</v>
      </c>
      <c r="E36" s="9">
        <f ca="1">'일자별 주가'!E36*'종목 기본정보'!E$2*'종목 기본정보'!E$3</f>
        <v>87678800000</v>
      </c>
      <c r="F36" s="9">
        <f ca="1">'일자별 주가'!F36*'종목 기본정보'!F$2*'종목 기본정보'!F$3</f>
        <v>560678500000</v>
      </c>
      <c r="G36" s="9">
        <f t="shared" ca="1" si="0"/>
        <v>1289532100000</v>
      </c>
      <c r="H36" s="7">
        <f t="shared" ca="1" si="1"/>
        <v>103.57687550200802</v>
      </c>
    </row>
    <row r="37" spans="1:8" x14ac:dyDescent="0.3">
      <c r="A37">
        <v>36</v>
      </c>
      <c r="B37" s="9">
        <f ca="1">'일자별 주가'!B37*'종목 기본정보'!B$2*'종목 기본정보'!B$3</f>
        <v>84585000000</v>
      </c>
      <c r="C37" s="9">
        <f ca="1">'일자별 주가'!C37*'종목 기본정보'!C$2*'종목 기본정보'!C$3</f>
        <v>105844500000</v>
      </c>
      <c r="D37" s="9">
        <f ca="1">'일자별 주가'!D37*'종목 기본정보'!D$2*'종목 기본정보'!D$3</f>
        <v>451278800000</v>
      </c>
      <c r="E37" s="9">
        <f ca="1">'일자별 주가'!E37*'종목 기본정보'!E$2*'종목 기본정보'!E$3</f>
        <v>87404240000</v>
      </c>
      <c r="F37" s="9">
        <f ca="1">'일자별 주가'!F37*'종목 기본정보'!F$2*'종목 기본정보'!F$3</f>
        <v>573123500000</v>
      </c>
      <c r="G37" s="9">
        <f t="shared" ca="1" si="0"/>
        <v>1302236040000</v>
      </c>
      <c r="H37" s="7">
        <f t="shared" ca="1" si="1"/>
        <v>104.59727228915663</v>
      </c>
    </row>
    <row r="38" spans="1:8" x14ac:dyDescent="0.3">
      <c r="A38">
        <v>37</v>
      </c>
      <c r="B38" s="9">
        <f ca="1">'일자별 주가'!B38*'종목 기본정보'!B$2*'종목 기본정보'!B$3</f>
        <v>85912500000</v>
      </c>
      <c r="C38" s="9">
        <f ca="1">'일자별 주가'!C38*'종목 기본정보'!C$2*'종목 기본정보'!C$3</f>
        <v>108846000000</v>
      </c>
      <c r="D38" s="9">
        <f ca="1">'일자별 주가'!D38*'종목 기본정보'!D$2*'종목 기본정보'!D$3</f>
        <v>451098400000</v>
      </c>
      <c r="E38" s="9">
        <f ca="1">'일자별 주가'!E38*'종목 기본정보'!E$2*'종목 기본정보'!E$3</f>
        <v>85411040000</v>
      </c>
      <c r="F38" s="9">
        <f ca="1">'일자별 주가'!F38*'종목 기본정보'!F$2*'종목 기본정보'!F$3</f>
        <v>587727000000</v>
      </c>
      <c r="G38" s="9">
        <f t="shared" ca="1" si="0"/>
        <v>1318994940000</v>
      </c>
      <c r="H38" s="7">
        <f t="shared" ca="1" si="1"/>
        <v>105.9433686746988</v>
      </c>
    </row>
    <row r="39" spans="1:8" x14ac:dyDescent="0.3">
      <c r="A39">
        <v>38</v>
      </c>
      <c r="B39" s="9">
        <f ca="1">'일자별 주가'!B39*'종목 기본정보'!B$2*'종목 기본정보'!B$3</f>
        <v>83835000000</v>
      </c>
      <c r="C39" s="9">
        <f ca="1">'일자별 주가'!C39*'종목 기본정보'!C$2*'종목 기본정보'!C$3</f>
        <v>106497000000</v>
      </c>
      <c r="D39" s="9">
        <f ca="1">'일자별 주가'!D39*'종목 기본정보'!D$2*'종목 기본정보'!D$3</f>
        <v>444538400000</v>
      </c>
      <c r="E39" s="9">
        <f ca="1">'일자별 주가'!E39*'종목 기본정보'!E$2*'종목 기본정보'!E$3</f>
        <v>84311920000</v>
      </c>
      <c r="F39" s="9">
        <f ca="1">'일자별 주가'!F39*'종목 기본정보'!F$2*'종목 기본정보'!F$3</f>
        <v>572178000000</v>
      </c>
      <c r="G39" s="9">
        <f t="shared" ca="1" si="0"/>
        <v>1291360320000</v>
      </c>
      <c r="H39" s="7">
        <f t="shared" ca="1" si="1"/>
        <v>103.7237204819277</v>
      </c>
    </row>
    <row r="40" spans="1:8" x14ac:dyDescent="0.3">
      <c r="A40">
        <v>39</v>
      </c>
      <c r="B40" s="9">
        <f ca="1">'일자별 주가'!B40*'종목 기본정보'!B$2*'종목 기본정보'!B$3</f>
        <v>82327500000</v>
      </c>
      <c r="C40" s="9">
        <f ca="1">'일자별 주가'!C40*'종목 기본정보'!C$2*'종목 기본정보'!C$3</f>
        <v>107802000000</v>
      </c>
      <c r="D40" s="9">
        <f ca="1">'일자별 주가'!D40*'종목 기본정보'!D$2*'종목 기본정보'!D$3</f>
        <v>447621600000</v>
      </c>
      <c r="E40" s="9">
        <f ca="1">'일자별 주가'!E40*'종목 기본정보'!E$2*'종목 기본정보'!E$3</f>
        <v>84593520000</v>
      </c>
      <c r="F40" s="9">
        <f ca="1">'일자별 주가'!F40*'종목 기본정보'!F$2*'종목 기본정보'!F$3</f>
        <v>570828500000</v>
      </c>
      <c r="G40" s="9">
        <f t="shared" ca="1" si="0"/>
        <v>1293173120000</v>
      </c>
      <c r="H40" s="7">
        <f t="shared" ca="1" si="1"/>
        <v>103.86932690763054</v>
      </c>
    </row>
    <row r="41" spans="1:8" x14ac:dyDescent="0.3">
      <c r="A41">
        <v>40</v>
      </c>
      <c r="B41" s="9">
        <f ca="1">'일자별 주가'!B41*'종목 기본정보'!B$2*'종목 기본정보'!B$3</f>
        <v>81765000000</v>
      </c>
      <c r="C41" s="9">
        <f ca="1">'일자별 주가'!C41*'종목 기본정보'!C$2*'종목 기본정보'!C$3</f>
        <v>106803000000</v>
      </c>
      <c r="D41" s="9">
        <f ca="1">'일자별 주가'!D41*'종목 기본정보'!D$2*'종목 기본정보'!D$3</f>
        <v>454624400000</v>
      </c>
      <c r="E41" s="9">
        <f ca="1">'일자별 주가'!E41*'종목 기본정보'!E$2*'종목 기본정보'!E$3</f>
        <v>85135600000</v>
      </c>
      <c r="F41" s="9">
        <f ca="1">'일자별 주가'!F41*'종목 기본정보'!F$2*'종목 기본정보'!F$3</f>
        <v>557237500000</v>
      </c>
      <c r="G41" s="9">
        <f t="shared" ca="1" si="0"/>
        <v>1285565500000</v>
      </c>
      <c r="H41" s="7">
        <f t="shared" ca="1" si="1"/>
        <v>103.25827309236948</v>
      </c>
    </row>
    <row r="42" spans="1:8" x14ac:dyDescent="0.3">
      <c r="A42">
        <v>41</v>
      </c>
      <c r="B42" s="9">
        <f ca="1">'일자별 주가'!B42*'종목 기본정보'!B$2*'종목 기본정보'!B$3</f>
        <v>79807500000</v>
      </c>
      <c r="C42" s="9">
        <f ca="1">'일자별 주가'!C42*'종목 기본정보'!C$2*'종목 기본정보'!C$3</f>
        <v>109831500000</v>
      </c>
      <c r="D42" s="9">
        <f ca="1">'일자별 주가'!D42*'종목 기본정보'!D$2*'종목 기본정보'!D$3</f>
        <v>460938400000</v>
      </c>
      <c r="E42" s="9">
        <f ca="1">'일자별 주가'!E42*'종목 기본정보'!E$2*'종목 기본정보'!E$3</f>
        <v>86321840000</v>
      </c>
      <c r="F42" s="9">
        <f ca="1">'일자별 주가'!F42*'종목 기본정보'!F$2*'종목 기본정보'!F$3</f>
        <v>553297500000</v>
      </c>
      <c r="G42" s="9">
        <f t="shared" ca="1" si="0"/>
        <v>1290196740000</v>
      </c>
      <c r="H42" s="7">
        <f t="shared" ca="1" si="1"/>
        <v>103.63026024096385</v>
      </c>
    </row>
    <row r="43" spans="1:8" x14ac:dyDescent="0.3">
      <c r="A43">
        <v>42</v>
      </c>
      <c r="B43" s="9">
        <f ca="1">'일자별 주가'!B43*'종목 기본정보'!B$2*'종목 기본정보'!B$3</f>
        <v>78855000000</v>
      </c>
      <c r="C43" s="9">
        <f ca="1">'일자별 주가'!C43*'종목 기본정보'!C$2*'종목 기본정보'!C$3</f>
        <v>113413500000</v>
      </c>
      <c r="D43" s="9">
        <f ca="1">'일자별 주가'!D43*'종목 기본정보'!D$2*'종목 기본정보'!D$3</f>
        <v>454690000000</v>
      </c>
      <c r="E43" s="9">
        <f ca="1">'일자별 주가'!E43*'종목 기본정보'!E$2*'종목 기본정보'!E$3</f>
        <v>87085680000</v>
      </c>
      <c r="F43" s="9">
        <f ca="1">'일자별 주가'!F43*'종목 기본정보'!F$2*'종목 기본정보'!F$3</f>
        <v>538598000000</v>
      </c>
      <c r="G43" s="9">
        <f t="shared" ca="1" si="0"/>
        <v>1272642180000</v>
      </c>
      <c r="H43" s="7">
        <f t="shared" ca="1" si="1"/>
        <v>102.22025542168676</v>
      </c>
    </row>
    <row r="44" spans="1:8" x14ac:dyDescent="0.3">
      <c r="A44">
        <v>43</v>
      </c>
      <c r="B44" s="9">
        <f ca="1">'일자별 주가'!B44*'종목 기본정보'!B$2*'종목 기본정보'!B$3</f>
        <v>77752500000</v>
      </c>
      <c r="C44" s="9">
        <f ca="1">'일자별 주가'!C44*'종목 기본정보'!C$2*'종목 기본정보'!C$3</f>
        <v>116523000000</v>
      </c>
      <c r="D44" s="9">
        <f ca="1">'일자별 주가'!D44*'종목 기본정보'!D$2*'종목 기본정보'!D$3</f>
        <v>451656000000</v>
      </c>
      <c r="E44" s="9">
        <f ca="1">'일자별 주가'!E44*'종목 기본정보'!E$2*'종목 기본정보'!E$3</f>
        <v>85365280000</v>
      </c>
      <c r="F44" s="9">
        <f ca="1">'일자별 주가'!F44*'종목 기본정보'!F$2*'종목 기본정보'!F$3</f>
        <v>539245500000</v>
      </c>
      <c r="G44" s="9">
        <f t="shared" ca="1" si="0"/>
        <v>1270542280000</v>
      </c>
      <c r="H44" s="7">
        <f t="shared" ca="1" si="1"/>
        <v>102.05158875502008</v>
      </c>
    </row>
    <row r="45" spans="1:8" x14ac:dyDescent="0.3">
      <c r="A45">
        <v>44</v>
      </c>
      <c r="B45" s="9">
        <f ca="1">'일자별 주가'!B45*'종목 기본정보'!B$2*'종목 기본정보'!B$3</f>
        <v>78135000000</v>
      </c>
      <c r="C45" s="9">
        <f ca="1">'일자별 주가'!C45*'종목 기본정보'!C$2*'종목 기본정보'!C$3</f>
        <v>117850500000</v>
      </c>
      <c r="D45" s="9">
        <f ca="1">'일자별 주가'!D45*'종목 기본정보'!D$2*'종목 기본정보'!D$3</f>
        <v>445112400000</v>
      </c>
      <c r="E45" s="9">
        <f ca="1">'일자별 주가'!E45*'종목 기본정보'!E$2*'종목 기본정보'!E$3</f>
        <v>87866240000</v>
      </c>
      <c r="F45" s="9">
        <f ca="1">'일자별 주가'!F45*'종목 기본정보'!F$2*'종목 기본정보'!F$3</f>
        <v>556225000000</v>
      </c>
      <c r="G45" s="9">
        <f t="shared" ca="1" si="0"/>
        <v>1285189140000</v>
      </c>
      <c r="H45" s="7">
        <f t="shared" ca="1" si="1"/>
        <v>103.22804337349399</v>
      </c>
    </row>
    <row r="46" spans="1:8" x14ac:dyDescent="0.3">
      <c r="A46">
        <v>45</v>
      </c>
      <c r="B46" s="9">
        <f ca="1">'일자별 주가'!B46*'종목 기본정보'!B$2*'종목 기본정보'!B$3</f>
        <v>80205000000</v>
      </c>
      <c r="C46" s="9">
        <f ca="1">'일자별 주가'!C46*'종목 기본정보'!C$2*'종목 기본정보'!C$3</f>
        <v>121594500000</v>
      </c>
      <c r="D46" s="9">
        <f ca="1">'일자별 주가'!D46*'종목 기본정보'!D$2*'종목 기본정보'!D$3</f>
        <v>435420000000</v>
      </c>
      <c r="E46" s="9">
        <f ca="1">'일자별 주가'!E46*'종목 기본정보'!E$2*'종목 기본정보'!E$3</f>
        <v>89711600000</v>
      </c>
      <c r="F46" s="9">
        <f ca="1">'일자별 주가'!F46*'종목 기본정보'!F$2*'종목 기본정보'!F$3</f>
        <v>557071000000</v>
      </c>
      <c r="G46" s="9">
        <f t="shared" ca="1" si="0"/>
        <v>1284002100000</v>
      </c>
      <c r="H46" s="7">
        <f t="shared" ca="1" si="1"/>
        <v>103.13269879518072</v>
      </c>
    </row>
    <row r="47" spans="1:8" x14ac:dyDescent="0.3">
      <c r="A47">
        <v>46</v>
      </c>
      <c r="B47" s="9">
        <f ca="1">'일자별 주가'!B47*'종목 기본정보'!B$2*'종목 기본정보'!B$3</f>
        <v>78172500000</v>
      </c>
      <c r="C47" s="9">
        <f ca="1">'일자별 주가'!C47*'종목 기본정보'!C$2*'종목 기본정보'!C$3</f>
        <v>119596500000</v>
      </c>
      <c r="D47" s="9">
        <f ca="1">'일자별 주가'!D47*'종목 기본정보'!D$2*'종목 기본정보'!D$3</f>
        <v>436322000000</v>
      </c>
      <c r="E47" s="9">
        <f ca="1">'일자별 주가'!E47*'종목 기본정보'!E$2*'종목 기본정보'!E$3</f>
        <v>91158320000</v>
      </c>
      <c r="F47" s="9">
        <f ca="1">'일자별 주가'!F47*'종목 기본정보'!F$2*'종목 기본정보'!F$3</f>
        <v>546420000000</v>
      </c>
      <c r="G47" s="9">
        <f t="shared" ca="1" si="0"/>
        <v>1271669320000</v>
      </c>
      <c r="H47" s="7">
        <f t="shared" ca="1" si="1"/>
        <v>102.14211405622491</v>
      </c>
    </row>
    <row r="48" spans="1:8" x14ac:dyDescent="0.3">
      <c r="A48">
        <v>47</v>
      </c>
      <c r="B48" s="9">
        <f ca="1">'일자별 주가'!B48*'종목 기본정보'!B$2*'종목 기본정보'!B$3</f>
        <v>79042500000</v>
      </c>
      <c r="C48" s="9">
        <f ca="1">'일자별 주가'!C48*'종목 기본정보'!C$2*'종목 기본정보'!C$3</f>
        <v>122098500000</v>
      </c>
      <c r="D48" s="9">
        <f ca="1">'일자별 주가'!D48*'종목 기본정보'!D$2*'종목 기본정보'!D$3</f>
        <v>449474800000</v>
      </c>
      <c r="E48" s="9">
        <f ca="1">'일자별 주가'!E48*'종목 기본정보'!E$2*'종목 기본정보'!E$3</f>
        <v>89223200000</v>
      </c>
      <c r="F48" s="9">
        <f ca="1">'일자별 주가'!F48*'종목 기본정보'!F$2*'종목 기본정보'!F$3</f>
        <v>532783500000</v>
      </c>
      <c r="G48" s="9">
        <f t="shared" ca="1" si="0"/>
        <v>1272622500000</v>
      </c>
      <c r="H48" s="7">
        <f t="shared" ca="1" si="1"/>
        <v>102.21867469879517</v>
      </c>
    </row>
    <row r="49" spans="1:8" x14ac:dyDescent="0.3">
      <c r="A49">
        <v>48</v>
      </c>
      <c r="B49" s="9">
        <f ca="1">'일자별 주가'!B49*'종목 기본정보'!B$2*'종목 기본정보'!B$3</f>
        <v>79635000000</v>
      </c>
      <c r="C49" s="9">
        <f ca="1">'일자별 주가'!C49*'종목 기본정보'!C$2*'종목 기본정보'!C$3</f>
        <v>123124500000</v>
      </c>
      <c r="D49" s="9">
        <f ca="1">'일자별 주가'!D49*'종목 기본정보'!D$2*'종목 기본정보'!D$3</f>
        <v>444030000000</v>
      </c>
      <c r="E49" s="9">
        <f ca="1">'일자별 주가'!E49*'종목 기본정보'!E$2*'종목 기본정보'!E$3</f>
        <v>89452000000</v>
      </c>
      <c r="F49" s="9">
        <f ca="1">'일자별 주가'!F49*'종목 기본정보'!F$2*'종목 기본정보'!F$3</f>
        <v>541226500000</v>
      </c>
      <c r="G49" s="9">
        <f t="shared" ca="1" si="0"/>
        <v>1277468000000</v>
      </c>
      <c r="H49" s="7">
        <f t="shared" ca="1" si="1"/>
        <v>102.60787148594378</v>
      </c>
    </row>
    <row r="50" spans="1:8" x14ac:dyDescent="0.3">
      <c r="A50">
        <v>49</v>
      </c>
      <c r="B50" s="9">
        <f ca="1">'일자별 주가'!B50*'종목 기본정보'!B$2*'종목 기본정보'!B$3</f>
        <v>78015000000</v>
      </c>
      <c r="C50" s="9">
        <f ca="1">'일자별 주가'!C50*'종목 기본정보'!C$2*'종목 기본정보'!C$3</f>
        <v>123889500000</v>
      </c>
      <c r="D50" s="9">
        <f ca="1">'일자별 주가'!D50*'종목 기본정보'!D$2*'종목 기본정보'!D$3</f>
        <v>449507600000</v>
      </c>
      <c r="E50" s="9">
        <f ca="1">'일자별 주가'!E50*'종목 기본정보'!E$2*'종목 기본정보'!E$3</f>
        <v>91499760000</v>
      </c>
      <c r="F50" s="9">
        <f ca="1">'일자별 주가'!F50*'종목 기본정보'!F$2*'종목 기본정보'!F$3</f>
        <v>556986500000</v>
      </c>
      <c r="G50" s="9">
        <f t="shared" ca="1" si="0"/>
        <v>1299898360000</v>
      </c>
      <c r="H50" s="7">
        <f t="shared" ca="1" si="1"/>
        <v>104.40950682730923</v>
      </c>
    </row>
    <row r="51" spans="1:8" x14ac:dyDescent="0.3">
      <c r="A51">
        <v>50</v>
      </c>
      <c r="B51" s="9">
        <f ca="1">'일자별 주가'!B51*'종목 기본정보'!B$2*'종목 기본정보'!B$3</f>
        <v>77797500000</v>
      </c>
      <c r="C51" s="9">
        <f ca="1">'일자별 주가'!C51*'종목 기본정보'!C$2*'종목 기본정보'!C$3</f>
        <v>127471500000</v>
      </c>
      <c r="D51" s="9">
        <f ca="1">'일자별 주가'!D51*'종목 기본정보'!D$2*'종목 기본정보'!D$3</f>
        <v>462512800000</v>
      </c>
      <c r="E51" s="9">
        <f ca="1">'일자별 주가'!E51*'종목 기본정보'!E$2*'종목 기본정보'!E$3</f>
        <v>91836800000</v>
      </c>
      <c r="F51" s="9">
        <f ca="1">'일자별 주가'!F51*'종목 기본정보'!F$2*'종목 기본정보'!F$3</f>
        <v>573545000000</v>
      </c>
      <c r="G51" s="9">
        <f t="shared" ca="1" si="0"/>
        <v>1333163600000</v>
      </c>
      <c r="H51" s="7">
        <f t="shared" ca="1" si="1"/>
        <v>107.08141365461847</v>
      </c>
    </row>
    <row r="52" spans="1:8" x14ac:dyDescent="0.3">
      <c r="A52">
        <v>51</v>
      </c>
      <c r="B52" s="9">
        <f ca="1">'일자별 주가'!B52*'종목 기본정보'!B$2*'종목 기본정보'!B$3</f>
        <v>77460000000</v>
      </c>
      <c r="C52" s="9">
        <f ca="1">'일자별 주가'!C52*'종목 기본정보'!C$2*'종목 기본정보'!C$3</f>
        <v>126913500000</v>
      </c>
      <c r="D52" s="9">
        <f ca="1">'일자별 주가'!D52*'종목 기본정보'!D$2*'종목 기본정보'!D$3</f>
        <v>462135600000</v>
      </c>
      <c r="E52" s="9">
        <f ca="1">'일자별 주가'!E52*'종목 기본정보'!E$2*'종목 기본정보'!E$3</f>
        <v>92935040000</v>
      </c>
      <c r="F52" s="9">
        <f ca="1">'일자별 주가'!F52*'종목 기본정보'!F$2*'종목 기본정보'!F$3</f>
        <v>561344000000</v>
      </c>
      <c r="G52" s="9">
        <f t="shared" ca="1" si="0"/>
        <v>1320788140000</v>
      </c>
      <c r="H52" s="7">
        <f t="shared" ca="1" si="1"/>
        <v>106.08740080321286</v>
      </c>
    </row>
    <row r="53" spans="1:8" x14ac:dyDescent="0.3">
      <c r="A53">
        <v>52</v>
      </c>
      <c r="B53" s="9">
        <f ca="1">'일자별 주가'!B53*'종목 기본정보'!B$2*'종목 기본정보'!B$3</f>
        <v>77610000000</v>
      </c>
      <c r="C53" s="9">
        <f ca="1">'일자별 주가'!C53*'종목 기본정보'!C$2*'종목 기본정보'!C$3</f>
        <v>130986000000</v>
      </c>
      <c r="D53" s="9">
        <f ca="1">'일자별 주가'!D53*'종목 기본정보'!D$2*'종목 기본정보'!D$3</f>
        <v>458084800000</v>
      </c>
      <c r="E53" s="9">
        <f ca="1">'일자별 주가'!E53*'종목 기본정보'!E$2*'종목 기본정보'!E$3</f>
        <v>94409920000</v>
      </c>
      <c r="F53" s="9">
        <f ca="1">'일자별 주가'!F53*'종목 기본정보'!F$2*'종목 기본정보'!F$3</f>
        <v>549503000000</v>
      </c>
      <c r="G53" s="9">
        <f t="shared" ca="1" si="0"/>
        <v>1310593720000</v>
      </c>
      <c r="H53" s="7">
        <f t="shared" ca="1" si="1"/>
        <v>105.26857188755021</v>
      </c>
    </row>
    <row r="54" spans="1:8" x14ac:dyDescent="0.3">
      <c r="A54">
        <v>53</v>
      </c>
      <c r="B54" s="9">
        <f ca="1">'일자별 주가'!B54*'종목 기본정보'!B$2*'종목 기본정보'!B$3</f>
        <v>77437500000</v>
      </c>
      <c r="C54" s="9">
        <f ca="1">'일자별 주가'!C54*'종목 기본정보'!C$2*'종목 기본정보'!C$3</f>
        <v>129393000000</v>
      </c>
      <c r="D54" s="9">
        <f ca="1">'일자별 주가'!D54*'종목 기본정보'!D$2*'종목 기본정보'!D$3</f>
        <v>473189200000</v>
      </c>
      <c r="E54" s="9">
        <f ca="1">'일자별 주가'!E54*'종목 기본정보'!E$2*'종목 기본정보'!E$3</f>
        <v>91593040000</v>
      </c>
      <c r="F54" s="9">
        <f ca="1">'일자별 주가'!F54*'종목 기본정보'!F$2*'종목 기본정보'!F$3</f>
        <v>556836500000</v>
      </c>
      <c r="G54" s="9">
        <f t="shared" ca="1" si="0"/>
        <v>1328449240000</v>
      </c>
      <c r="H54" s="7">
        <f t="shared" ca="1" si="1"/>
        <v>106.70275020080322</v>
      </c>
    </row>
    <row r="55" spans="1:8" x14ac:dyDescent="0.3">
      <c r="A55">
        <v>54</v>
      </c>
      <c r="B55" s="9">
        <f ca="1">'일자별 주가'!B55*'종목 기본정보'!B$2*'종목 기본정보'!B$3</f>
        <v>78750000000</v>
      </c>
      <c r="C55" s="9">
        <f ca="1">'일자별 주가'!C55*'종목 기본정보'!C$2*'종목 기본정보'!C$3</f>
        <v>127165500000</v>
      </c>
      <c r="D55" s="9">
        <f ca="1">'일자별 주가'!D55*'종목 기본정보'!D$2*'종목 기본정보'!D$3</f>
        <v>465153200000</v>
      </c>
      <c r="E55" s="9">
        <f ca="1">'일자별 주가'!E55*'종목 기본정보'!E$2*'종목 기본정보'!E$3</f>
        <v>93615280000</v>
      </c>
      <c r="F55" s="9">
        <f ca="1">'일자별 주가'!F55*'종목 기본정보'!F$2*'종목 기본정보'!F$3</f>
        <v>550191500000</v>
      </c>
      <c r="G55" s="9">
        <f t="shared" ca="1" si="0"/>
        <v>1314875480000</v>
      </c>
      <c r="H55" s="7">
        <f t="shared" ca="1" si="1"/>
        <v>105.61248835341365</v>
      </c>
    </row>
    <row r="56" spans="1:8" x14ac:dyDescent="0.3">
      <c r="A56">
        <v>55</v>
      </c>
      <c r="B56" s="9">
        <f ca="1">'일자별 주가'!B56*'종목 기본정보'!B$2*'종목 기본정보'!B$3</f>
        <v>81232500000</v>
      </c>
      <c r="C56" s="9">
        <f ca="1">'일자별 주가'!C56*'종목 기본정보'!C$2*'종목 기본정보'!C$3</f>
        <v>126436500000</v>
      </c>
      <c r="D56" s="9">
        <f ca="1">'일자별 주가'!D56*'종목 기본정보'!D$2*'종목 기본정보'!D$3</f>
        <v>477026800000</v>
      </c>
      <c r="E56" s="9">
        <f ca="1">'일자별 주가'!E56*'종목 기본정보'!E$2*'종목 기본정보'!E$3</f>
        <v>93982240000</v>
      </c>
      <c r="F56" s="9">
        <f ca="1">'일자별 주가'!F56*'종목 기본정보'!F$2*'종목 기본정보'!F$3</f>
        <v>555381000000</v>
      </c>
      <c r="G56" s="9">
        <f t="shared" ca="1" si="0"/>
        <v>1334059040000</v>
      </c>
      <c r="H56" s="7">
        <f t="shared" ca="1" si="1"/>
        <v>107.15333654618473</v>
      </c>
    </row>
    <row r="57" spans="1:8" x14ac:dyDescent="0.3">
      <c r="A57">
        <v>56</v>
      </c>
      <c r="B57" s="9">
        <f ca="1">'일자별 주가'!B57*'종목 기본정보'!B$2*'종목 기본정보'!B$3</f>
        <v>81750000000</v>
      </c>
      <c r="C57" s="9">
        <f ca="1">'일자별 주가'!C57*'종목 기본정보'!C$2*'종목 기본정보'!C$3</f>
        <v>127737000000</v>
      </c>
      <c r="D57" s="9">
        <f ca="1">'일자별 주가'!D57*'종목 기본정보'!D$2*'종목 기본정보'!D$3</f>
        <v>487522800000</v>
      </c>
      <c r="E57" s="9">
        <f ca="1">'일자별 주가'!E57*'종목 기본정보'!E$2*'종목 기본정보'!E$3</f>
        <v>95565360000</v>
      </c>
      <c r="F57" s="9">
        <f ca="1">'일자별 주가'!F57*'종목 기본정보'!F$2*'종목 기본정보'!F$3</f>
        <v>541386000000</v>
      </c>
      <c r="G57" s="9">
        <f t="shared" ca="1" si="0"/>
        <v>1333961160000</v>
      </c>
      <c r="H57" s="7">
        <f t="shared" ca="1" si="1"/>
        <v>107.14547469879518</v>
      </c>
    </row>
    <row r="58" spans="1:8" x14ac:dyDescent="0.3">
      <c r="A58">
        <v>57</v>
      </c>
      <c r="B58" s="9">
        <f ca="1">'일자별 주가'!B58*'종목 기본정보'!B$2*'종목 기본정보'!B$3</f>
        <v>80475000000</v>
      </c>
      <c r="C58" s="9">
        <f ca="1">'일자별 주가'!C58*'종목 기본정보'!C$2*'종목 기본정보'!C$3</f>
        <v>124974000000</v>
      </c>
      <c r="D58" s="9">
        <f ca="1">'일자별 주가'!D58*'종목 기본정보'!D$2*'종목 기본정보'!D$3</f>
        <v>474763600000</v>
      </c>
      <c r="E58" s="9">
        <f ca="1">'일자별 주가'!E58*'종목 기본정보'!E$2*'종목 기본정보'!E$3</f>
        <v>92800400000</v>
      </c>
      <c r="F58" s="9">
        <f ca="1">'일자별 주가'!F58*'종목 기본정보'!F$2*'종목 기본정보'!F$3</f>
        <v>551955000000</v>
      </c>
      <c r="G58" s="9">
        <f t="shared" ca="1" si="0"/>
        <v>1324968000000</v>
      </c>
      <c r="H58" s="7">
        <f t="shared" ca="1" si="1"/>
        <v>106.42313253012048</v>
      </c>
    </row>
    <row r="59" spans="1:8" x14ac:dyDescent="0.3">
      <c r="A59">
        <v>58</v>
      </c>
      <c r="B59" s="9">
        <f ca="1">'일자별 주가'!B59*'종목 기본정보'!B$2*'종목 기본정보'!B$3</f>
        <v>79425000000</v>
      </c>
      <c r="C59" s="9">
        <f ca="1">'일자별 주가'!C59*'종목 기본정보'!C$2*'종목 기본정보'!C$3</f>
        <v>126364500000</v>
      </c>
      <c r="D59" s="9">
        <f ca="1">'일자별 주가'!D59*'종목 기본정보'!D$2*'종목 기본정보'!D$3</f>
        <v>473714000000</v>
      </c>
      <c r="E59" s="9">
        <f ca="1">'일자별 주가'!E59*'종목 기본정보'!E$2*'종목 기본정보'!E$3</f>
        <v>90537040000</v>
      </c>
      <c r="F59" s="9">
        <f ca="1">'일자별 주가'!F59*'종목 기본정보'!F$2*'종목 기본정보'!F$3</f>
        <v>566186000000</v>
      </c>
      <c r="G59" s="9">
        <f t="shared" ca="1" si="0"/>
        <v>1336226540000</v>
      </c>
      <c r="H59" s="7">
        <f t="shared" ca="1" si="1"/>
        <v>107.3274329317269</v>
      </c>
    </row>
    <row r="60" spans="1:8" x14ac:dyDescent="0.3">
      <c r="A60">
        <v>59</v>
      </c>
      <c r="B60" s="9">
        <f ca="1">'일자별 주가'!B60*'종목 기본정보'!B$2*'종목 기본정보'!B$3</f>
        <v>79740000000</v>
      </c>
      <c r="C60" s="9">
        <f ca="1">'일자별 주가'!C60*'종목 기본정보'!C$2*'종목 기본정보'!C$3</f>
        <v>126319500000</v>
      </c>
      <c r="D60" s="9">
        <f ca="1">'일자별 주가'!D60*'종목 기본정보'!D$2*'종목 기본정보'!D$3</f>
        <v>484816800000</v>
      </c>
      <c r="E60" s="9">
        <f ca="1">'일자별 주가'!E60*'종목 기본정보'!E$2*'종목 기본정보'!E$3</f>
        <v>92119280000</v>
      </c>
      <c r="F60" s="9">
        <f ca="1">'일자별 주가'!F60*'종목 기본정보'!F$2*'종목 기본정보'!F$3</f>
        <v>557429000000</v>
      </c>
      <c r="G60" s="9">
        <f t="shared" ca="1" si="0"/>
        <v>1340424580000</v>
      </c>
      <c r="H60" s="7">
        <f t="shared" ca="1" si="1"/>
        <v>107.66462489959841</v>
      </c>
    </row>
    <row r="61" spans="1:8" x14ac:dyDescent="0.3">
      <c r="A61">
        <v>60</v>
      </c>
      <c r="B61" s="9">
        <f ca="1">'일자별 주가'!B61*'종목 기본정보'!B$2*'종목 기본정보'!B$3</f>
        <v>78337500000</v>
      </c>
      <c r="C61" s="9">
        <f ca="1">'일자별 주가'!C61*'종목 기본정보'!C$2*'종목 기본정보'!C$3</f>
        <v>123943500000</v>
      </c>
      <c r="D61" s="9">
        <f ca="1">'일자별 주가'!D61*'종목 기본정보'!D$2*'종목 기본정보'!D$3</f>
        <v>477715600000</v>
      </c>
      <c r="E61" s="9">
        <f ca="1">'일자별 주가'!E61*'종목 기본정보'!E$2*'종목 기본정보'!E$3</f>
        <v>93237760000</v>
      </c>
      <c r="F61" s="9">
        <f ca="1">'일자별 주가'!F61*'종목 기본정보'!F$2*'종목 기본정보'!F$3</f>
        <v>556905500000</v>
      </c>
      <c r="G61" s="9">
        <f t="shared" ca="1" si="0"/>
        <v>1330139860000</v>
      </c>
      <c r="H61" s="7">
        <f t="shared" ca="1" si="1"/>
        <v>106.83854297188755</v>
      </c>
    </row>
    <row r="62" spans="1:8" x14ac:dyDescent="0.3">
      <c r="A62">
        <v>61</v>
      </c>
      <c r="B62" s="9">
        <f ca="1">'일자별 주가'!B62*'종목 기본정보'!B$2*'종목 기본정보'!B$3</f>
        <v>80587500000</v>
      </c>
      <c r="C62" s="9">
        <f ca="1">'일자별 주가'!C62*'종목 기본정보'!C$2*'종목 기본정보'!C$3</f>
        <v>124438500000</v>
      </c>
      <c r="D62" s="9">
        <f ca="1">'일자별 주가'!D62*'종목 기본정보'!D$2*'종목 기본정보'!D$3</f>
        <v>490524000000</v>
      </c>
      <c r="E62" s="9">
        <f ca="1">'일자별 주가'!E62*'종목 기본정보'!E$2*'종목 기본정보'!E$3</f>
        <v>95846960000</v>
      </c>
      <c r="F62" s="9">
        <f ca="1">'일자별 주가'!F62*'종목 기본정보'!F$2*'종목 기본정보'!F$3</f>
        <v>567422500000</v>
      </c>
      <c r="G62" s="9">
        <f t="shared" ca="1" si="0"/>
        <v>1358819460000</v>
      </c>
      <c r="H62" s="7">
        <f t="shared" ca="1" si="1"/>
        <v>109.14212530120481</v>
      </c>
    </row>
    <row r="63" spans="1:8" x14ac:dyDescent="0.3">
      <c r="A63">
        <v>62</v>
      </c>
      <c r="B63" s="9">
        <f ca="1">'일자별 주가'!B63*'종목 기본정보'!B$2*'종목 기본정보'!B$3</f>
        <v>81330000000</v>
      </c>
      <c r="C63" s="9">
        <f ca="1">'일자별 주가'!C63*'종목 기본정보'!C$2*'종목 기본정보'!C$3</f>
        <v>125730000000</v>
      </c>
      <c r="D63" s="9">
        <f ca="1">'일자별 주가'!D63*'종목 기본정보'!D$2*'종목 기본정보'!D$3</f>
        <v>487850800000</v>
      </c>
      <c r="E63" s="9">
        <f ca="1">'일자별 주가'!E63*'종목 기본정보'!E$2*'종목 기본정보'!E$3</f>
        <v>98060160000</v>
      </c>
      <c r="F63" s="9">
        <f ca="1">'일자별 주가'!F63*'종목 기본정보'!F$2*'종목 기본정보'!F$3</f>
        <v>566458000000</v>
      </c>
      <c r="G63" s="9">
        <f t="shared" ca="1" si="0"/>
        <v>1359428960000</v>
      </c>
      <c r="H63" s="7">
        <f t="shared" ca="1" si="1"/>
        <v>109.191081124498</v>
      </c>
    </row>
    <row r="64" spans="1:8" x14ac:dyDescent="0.3">
      <c r="A64">
        <v>63</v>
      </c>
      <c r="B64" s="9">
        <f ca="1">'일자별 주가'!B64*'종목 기본정보'!B$2*'종목 기본정보'!B$3</f>
        <v>81720000000</v>
      </c>
      <c r="C64" s="9">
        <f ca="1">'일자별 주가'!C64*'종목 기본정보'!C$2*'종목 기본정보'!C$3</f>
        <v>124371000000</v>
      </c>
      <c r="D64" s="9">
        <f ca="1">'일자별 주가'!D64*'종목 기본정보'!D$2*'종목 기본정보'!D$3</f>
        <v>495083200000</v>
      </c>
      <c r="E64" s="9">
        <f ca="1">'일자별 주가'!E64*'종목 기본정보'!E$2*'종목 기본정보'!E$3</f>
        <v>97315680000</v>
      </c>
      <c r="F64" s="9">
        <f ca="1">'일자별 주가'!F64*'종목 기본정보'!F$2*'종목 기본정보'!F$3</f>
        <v>566797000000</v>
      </c>
      <c r="G64" s="9">
        <f t="shared" ca="1" si="0"/>
        <v>1365286880000</v>
      </c>
      <c r="H64" s="7">
        <f t="shared" ca="1" si="1"/>
        <v>109.6615967871486</v>
      </c>
    </row>
    <row r="65" spans="1:8" x14ac:dyDescent="0.3">
      <c r="A65">
        <v>64</v>
      </c>
      <c r="B65" s="9">
        <f ca="1">'일자별 주가'!B65*'종목 기본정보'!B$2*'종목 기본정보'!B$3</f>
        <v>82485000000</v>
      </c>
      <c r="C65" s="9">
        <f ca="1">'일자별 주가'!C65*'종목 기본정보'!C$2*'종목 기본정보'!C$3</f>
        <v>126603000000</v>
      </c>
      <c r="D65" s="9">
        <f ca="1">'일자별 주가'!D65*'종목 기본정보'!D$2*'종목 기본정보'!D$3</f>
        <v>484800400000</v>
      </c>
      <c r="E65" s="9">
        <f ca="1">'일자별 주가'!E65*'종목 기본정보'!E$2*'종목 기본정보'!E$3</f>
        <v>100108800000</v>
      </c>
      <c r="F65" s="9">
        <f ca="1">'일자별 주가'!F65*'종목 기본정보'!F$2*'종목 기본정보'!F$3</f>
        <v>560436000000</v>
      </c>
      <c r="G65" s="9">
        <f t="shared" ca="1" si="0"/>
        <v>1354433200000</v>
      </c>
      <c r="H65" s="7">
        <f t="shared" ca="1" si="1"/>
        <v>108.78981526104418</v>
      </c>
    </row>
    <row r="66" spans="1:8" x14ac:dyDescent="0.3">
      <c r="A66">
        <v>65</v>
      </c>
      <c r="B66" s="9">
        <f ca="1">'일자별 주가'!B66*'종목 기본정보'!B$2*'종목 기본정보'!B$3</f>
        <v>85057500000</v>
      </c>
      <c r="C66" s="9">
        <f ca="1">'일자별 주가'!C66*'종목 기본정보'!C$2*'종목 기본정보'!C$3</f>
        <v>125622000000</v>
      </c>
      <c r="D66" s="9">
        <f ca="1">'일자별 주가'!D66*'종목 기본정보'!D$2*'종목 기본정보'!D$3</f>
        <v>478634000000</v>
      </c>
      <c r="E66" s="9">
        <f ca="1">'일자별 주가'!E66*'종목 기본정보'!E$2*'종목 기본정보'!E$3</f>
        <v>99096800000</v>
      </c>
      <c r="F66" s="9">
        <f ca="1">'일자별 주가'!F66*'종목 기본정보'!F$2*'종목 기본정보'!F$3</f>
        <v>555364000000</v>
      </c>
      <c r="G66" s="9">
        <f t="shared" ca="1" si="0"/>
        <v>1343774300000</v>
      </c>
      <c r="H66" s="7">
        <f t="shared" ca="1" si="1"/>
        <v>107.93367871485944</v>
      </c>
    </row>
    <row r="67" spans="1:8" x14ac:dyDescent="0.3">
      <c r="A67">
        <v>66</v>
      </c>
      <c r="B67" s="9">
        <f ca="1">'일자별 주가'!B67*'종목 기본정보'!B$2*'종목 기본정보'!B$3</f>
        <v>85087500000</v>
      </c>
      <c r="C67" s="9">
        <f ca="1">'일자별 주가'!C67*'종목 기본정보'!C$2*'종목 기본정보'!C$3</f>
        <v>122449500000</v>
      </c>
      <c r="D67" s="9">
        <f ca="1">'일자별 주가'!D67*'종목 기본정보'!D$2*'종목 기본정보'!D$3</f>
        <v>473960000000</v>
      </c>
      <c r="E67" s="9">
        <f ca="1">'일자별 주가'!E67*'종목 기본정보'!E$2*'종목 기본정보'!E$3</f>
        <v>101808080000</v>
      </c>
      <c r="F67" s="9">
        <f ca="1">'일자별 주가'!F67*'종목 기본정보'!F$2*'종목 기본정보'!F$3</f>
        <v>572281000000</v>
      </c>
      <c r="G67" s="9">
        <f t="shared" ref="G67:G130" ca="1" si="2">SUM(B67:F67)</f>
        <v>1355586080000</v>
      </c>
      <c r="H67" s="7">
        <f t="shared" ref="H67:H130" ca="1" si="3">G67/G$2*100</f>
        <v>108.88241606425704</v>
      </c>
    </row>
    <row r="68" spans="1:8" x14ac:dyDescent="0.3">
      <c r="A68">
        <v>67</v>
      </c>
      <c r="B68" s="9">
        <f ca="1">'일자별 주가'!B68*'종목 기본정보'!B$2*'종목 기본정보'!B$3</f>
        <v>84015000000</v>
      </c>
      <c r="C68" s="9">
        <f ca="1">'일자별 주가'!C68*'종목 기본정보'!C$2*'종목 기본정보'!C$3</f>
        <v>126400500000</v>
      </c>
      <c r="D68" s="9">
        <f ca="1">'일자별 주가'!D68*'종목 기본정보'!D$2*'종목 기본정보'!D$3</f>
        <v>483636000000</v>
      </c>
      <c r="E68" s="9">
        <f ca="1">'일자별 주가'!E68*'종목 기본정보'!E$2*'종목 기본정보'!E$3</f>
        <v>102234880000</v>
      </c>
      <c r="F68" s="9">
        <f ca="1">'일자별 주가'!F68*'종목 기본정보'!F$2*'종목 기본정보'!F$3</f>
        <v>558700000000</v>
      </c>
      <c r="G68" s="9">
        <f t="shared" ca="1" si="2"/>
        <v>1354986380000</v>
      </c>
      <c r="H68" s="7">
        <f t="shared" ca="1" si="3"/>
        <v>108.83424738955823</v>
      </c>
    </row>
    <row r="69" spans="1:8" x14ac:dyDescent="0.3">
      <c r="A69">
        <v>68</v>
      </c>
      <c r="B69" s="9">
        <f ca="1">'일자별 주가'!B69*'종목 기본정보'!B$2*'종목 기본정보'!B$3</f>
        <v>84180000000</v>
      </c>
      <c r="C69" s="9">
        <f ca="1">'일자별 주가'!C69*'종목 기본정보'!C$2*'종목 기본정보'!C$3</f>
        <v>127422000000</v>
      </c>
      <c r="D69" s="9">
        <f ca="1">'일자별 주가'!D69*'종목 기본정보'!D$2*'종목 기본정보'!D$3</f>
        <v>477994400000</v>
      </c>
      <c r="E69" s="9">
        <f ca="1">'일자별 주가'!E69*'종목 기본정보'!E$2*'종목 기본정보'!E$3</f>
        <v>104327520000</v>
      </c>
      <c r="F69" s="9">
        <f ca="1">'일자별 주가'!F69*'종목 기본정보'!F$2*'종목 기본정보'!F$3</f>
        <v>542143000000</v>
      </c>
      <c r="G69" s="9">
        <f t="shared" ca="1" si="2"/>
        <v>1336066920000</v>
      </c>
      <c r="H69" s="7">
        <f t="shared" ca="1" si="3"/>
        <v>107.31461204819277</v>
      </c>
    </row>
    <row r="70" spans="1:8" x14ac:dyDescent="0.3">
      <c r="A70">
        <v>69</v>
      </c>
      <c r="B70" s="9">
        <f ca="1">'일자별 주가'!B70*'종목 기본정보'!B$2*'종목 기본정보'!B$3</f>
        <v>84045000000</v>
      </c>
      <c r="C70" s="9">
        <f ca="1">'일자별 주가'!C70*'종목 기본정보'!C$2*'종목 기본정보'!C$3</f>
        <v>125437500000</v>
      </c>
      <c r="D70" s="9">
        <f ca="1">'일자별 주가'!D70*'종목 기본정보'!D$2*'종목 기본정보'!D$3</f>
        <v>491409600000</v>
      </c>
      <c r="E70" s="9">
        <f ca="1">'일자별 주가'!E70*'종목 기본정보'!E$2*'종목 기본정보'!E$3</f>
        <v>105878960000</v>
      </c>
      <c r="F70" s="9">
        <f ca="1">'일자별 주가'!F70*'종목 기본정보'!F$2*'종목 기본정보'!F$3</f>
        <v>527286000000</v>
      </c>
      <c r="G70" s="9">
        <f t="shared" ca="1" si="2"/>
        <v>1334057060000</v>
      </c>
      <c r="H70" s="7">
        <f t="shared" ca="1" si="3"/>
        <v>107.15317751004017</v>
      </c>
    </row>
    <row r="71" spans="1:8" x14ac:dyDescent="0.3">
      <c r="A71">
        <v>70</v>
      </c>
      <c r="B71" s="9">
        <f ca="1">'일자별 주가'!B71*'종목 기본정보'!B$2*'종목 기본정보'!B$3</f>
        <v>85260000000</v>
      </c>
      <c r="C71" s="9">
        <f ca="1">'일자별 주가'!C71*'종목 기본정보'!C$2*'종목 기본정보'!C$3</f>
        <v>125860500000</v>
      </c>
      <c r="D71" s="9">
        <f ca="1">'일자별 주가'!D71*'종목 기본정보'!D$2*'종목 기본정보'!D$3</f>
        <v>489622000000</v>
      </c>
      <c r="E71" s="9">
        <f ca="1">'일자별 주가'!E71*'종목 기본정보'!E$2*'종목 기본정보'!E$3</f>
        <v>103354240000</v>
      </c>
      <c r="F71" s="9">
        <f ca="1">'일자별 주가'!F71*'종목 기본정보'!F$2*'종목 기본정보'!F$3</f>
        <v>519722500000</v>
      </c>
      <c r="G71" s="9">
        <f t="shared" ca="1" si="2"/>
        <v>1323819240000</v>
      </c>
      <c r="H71" s="7">
        <f t="shared" ca="1" si="3"/>
        <v>106.33086265060241</v>
      </c>
    </row>
    <row r="72" spans="1:8" x14ac:dyDescent="0.3">
      <c r="A72">
        <v>71</v>
      </c>
      <c r="B72" s="9">
        <f ca="1">'일자별 주가'!B72*'종목 기본정보'!B$2*'종목 기본정보'!B$3</f>
        <v>86595000000</v>
      </c>
      <c r="C72" s="9">
        <f ca="1">'일자별 주가'!C72*'종목 기본정보'!C$2*'종목 기본정보'!C$3</f>
        <v>127620000000</v>
      </c>
      <c r="D72" s="9">
        <f ca="1">'일자별 주가'!D72*'종목 기본정보'!D$2*'종목 기본정보'!D$3</f>
        <v>487834400000</v>
      </c>
      <c r="E72" s="9">
        <f ca="1">'일자별 주가'!E72*'종목 기본정보'!E$2*'종목 기본정보'!E$3</f>
        <v>106751040000</v>
      </c>
      <c r="F72" s="9">
        <f ca="1">'일자별 주가'!F72*'종목 기본정보'!F$2*'종목 기본정보'!F$3</f>
        <v>522873000000</v>
      </c>
      <c r="G72" s="9">
        <f t="shared" ca="1" si="2"/>
        <v>1331673440000</v>
      </c>
      <c r="H72" s="7">
        <f t="shared" ca="1" si="3"/>
        <v>106.96172208835341</v>
      </c>
    </row>
    <row r="73" spans="1:8" x14ac:dyDescent="0.3">
      <c r="A73">
        <v>72</v>
      </c>
      <c r="B73" s="9">
        <f ca="1">'일자별 주가'!B73*'종목 기본정보'!B$2*'종목 기본정보'!B$3</f>
        <v>86610000000</v>
      </c>
      <c r="C73" s="9">
        <f ca="1">'일자별 주가'!C73*'종목 기본정보'!C$2*'종목 기본정보'!C$3</f>
        <v>128524500000</v>
      </c>
      <c r="D73" s="9">
        <f ca="1">'일자별 주가'!D73*'종목 기본정보'!D$2*'종목 기본정보'!D$3</f>
        <v>473533600000</v>
      </c>
      <c r="E73" s="9">
        <f ca="1">'일자별 주가'!E73*'종목 기본정보'!E$2*'종목 기본정보'!E$3</f>
        <v>106473840000</v>
      </c>
      <c r="F73" s="9">
        <f ca="1">'일자별 주가'!F73*'종목 기본정보'!F$2*'종목 기본정보'!F$3</f>
        <v>514444500000</v>
      </c>
      <c r="G73" s="9">
        <f t="shared" ca="1" si="2"/>
        <v>1309586440000</v>
      </c>
      <c r="H73" s="7">
        <f t="shared" ca="1" si="3"/>
        <v>105.1876658634538</v>
      </c>
    </row>
    <row r="74" spans="1:8" x14ac:dyDescent="0.3">
      <c r="A74">
        <v>73</v>
      </c>
      <c r="B74" s="9">
        <f ca="1">'일자별 주가'!B74*'종목 기본정보'!B$2*'종목 기본정보'!B$3</f>
        <v>86362500000</v>
      </c>
      <c r="C74" s="9">
        <f ca="1">'일자별 주가'!C74*'종목 기본정보'!C$2*'종목 기본정보'!C$3</f>
        <v>127260000000</v>
      </c>
      <c r="D74" s="9">
        <f ca="1">'일자별 주가'!D74*'종목 기본정보'!D$2*'종목 기본정보'!D$3</f>
        <v>462545600000</v>
      </c>
      <c r="E74" s="9">
        <f ca="1">'일자별 주가'!E74*'종목 기본정보'!E$2*'종목 기본정보'!E$3</f>
        <v>109503680000</v>
      </c>
      <c r="F74" s="9">
        <f ca="1">'일자별 주가'!F74*'종목 기본정보'!F$2*'종목 기본정보'!F$3</f>
        <v>521969000000</v>
      </c>
      <c r="G74" s="9">
        <f t="shared" ca="1" si="2"/>
        <v>1307640780000</v>
      </c>
      <c r="H74" s="7">
        <f t="shared" ca="1" si="3"/>
        <v>105.03138795180722</v>
      </c>
    </row>
    <row r="75" spans="1:8" x14ac:dyDescent="0.3">
      <c r="A75">
        <v>74</v>
      </c>
      <c r="B75" s="9">
        <f ca="1">'일자별 주가'!B75*'종목 기본정보'!B$2*'종목 기본정보'!B$3</f>
        <v>88162500000</v>
      </c>
      <c r="C75" s="9">
        <f ca="1">'일자별 주가'!C75*'종목 기본정보'!C$2*'종목 기본정보'!C$3</f>
        <v>131035500000</v>
      </c>
      <c r="D75" s="9">
        <f ca="1">'일자별 주가'!D75*'종목 기본정보'!D$2*'종목 기본정보'!D$3</f>
        <v>450426000000</v>
      </c>
      <c r="E75" s="9">
        <f ca="1">'일자별 주가'!E75*'종목 기본정보'!E$2*'종목 기본정보'!E$3</f>
        <v>113072960000</v>
      </c>
      <c r="F75" s="9">
        <f ca="1">'일자별 주가'!F75*'종목 기본정보'!F$2*'종목 기본정보'!F$3</f>
        <v>525211500000</v>
      </c>
      <c r="G75" s="9">
        <f t="shared" ca="1" si="2"/>
        <v>1307908460000</v>
      </c>
      <c r="H75" s="7">
        <f t="shared" ca="1" si="3"/>
        <v>105.05288835341366</v>
      </c>
    </row>
    <row r="76" spans="1:8" x14ac:dyDescent="0.3">
      <c r="A76">
        <v>75</v>
      </c>
      <c r="B76" s="9">
        <f ca="1">'일자별 주가'!B76*'종목 기본정보'!B$2*'종목 기본정보'!B$3</f>
        <v>87052500000</v>
      </c>
      <c r="C76" s="9">
        <f ca="1">'일자별 주가'!C76*'종목 기본정보'!C$2*'종목 기본정보'!C$3</f>
        <v>130594500000</v>
      </c>
      <c r="D76" s="9">
        <f ca="1">'일자별 주가'!D76*'종목 기본정보'!D$2*'종목 기본정보'!D$3</f>
        <v>464825200000</v>
      </c>
      <c r="E76" s="9">
        <f ca="1">'일자별 주가'!E76*'종목 기본정보'!E$2*'종목 기본정보'!E$3</f>
        <v>109802880000</v>
      </c>
      <c r="F76" s="9">
        <f ca="1">'일자별 주가'!F76*'종목 기본정보'!F$2*'종목 기본정보'!F$3</f>
        <v>532078000000</v>
      </c>
      <c r="G76" s="9">
        <f t="shared" ca="1" si="2"/>
        <v>1324353080000</v>
      </c>
      <c r="H76" s="7">
        <f t="shared" ca="1" si="3"/>
        <v>106.37374136546185</v>
      </c>
    </row>
    <row r="77" spans="1:8" x14ac:dyDescent="0.3">
      <c r="A77">
        <v>76</v>
      </c>
      <c r="B77" s="9">
        <f ca="1">'일자별 주가'!B77*'종목 기본정보'!B$2*'종목 기본정보'!B$3</f>
        <v>87960000000</v>
      </c>
      <c r="C77" s="9">
        <f ca="1">'일자별 주가'!C77*'종목 기본정보'!C$2*'종목 기본정보'!C$3</f>
        <v>133411500000</v>
      </c>
      <c r="D77" s="9">
        <f ca="1">'일자별 주가'!D77*'종목 기본정보'!D$2*'종목 기본정보'!D$3</f>
        <v>462414400000</v>
      </c>
      <c r="E77" s="9">
        <f ca="1">'일자별 주가'!E77*'종목 기본정보'!E$2*'종목 기본정보'!E$3</f>
        <v>112427040000</v>
      </c>
      <c r="F77" s="9">
        <f ca="1">'일자별 주가'!F77*'종목 기본정보'!F$2*'종목 기본정보'!F$3</f>
        <v>545777500000</v>
      </c>
      <c r="G77" s="9">
        <f t="shared" ca="1" si="2"/>
        <v>1341990440000</v>
      </c>
      <c r="H77" s="7">
        <f t="shared" ca="1" si="3"/>
        <v>107.79039678714859</v>
      </c>
    </row>
    <row r="78" spans="1:8" x14ac:dyDescent="0.3">
      <c r="A78">
        <v>77</v>
      </c>
      <c r="B78" s="9">
        <f ca="1">'일자별 주가'!B78*'종목 기본정보'!B$2*'종목 기본정보'!B$3</f>
        <v>85882500000</v>
      </c>
      <c r="C78" s="9">
        <f ca="1">'일자별 주가'!C78*'종목 기본정보'!C$2*'종목 기본정보'!C$3</f>
        <v>136444500000</v>
      </c>
      <c r="D78" s="9">
        <f ca="1">'일자별 주가'!D78*'종목 기본정보'!D$2*'종목 기본정보'!D$3</f>
        <v>475518000000</v>
      </c>
      <c r="E78" s="9">
        <f ca="1">'일자별 주가'!E78*'종목 기본정보'!E$2*'종목 기본정보'!E$3</f>
        <v>110723360000</v>
      </c>
      <c r="F78" s="9">
        <f ca="1">'일자별 주가'!F78*'종목 기본정보'!F$2*'종목 기본정보'!F$3</f>
        <v>560422500000</v>
      </c>
      <c r="G78" s="9">
        <f t="shared" ca="1" si="2"/>
        <v>1368990860000</v>
      </c>
      <c r="H78" s="7">
        <f t="shared" ca="1" si="3"/>
        <v>109.95910522088353</v>
      </c>
    </row>
    <row r="79" spans="1:8" x14ac:dyDescent="0.3">
      <c r="A79">
        <v>78</v>
      </c>
      <c r="B79" s="9">
        <f ca="1">'일자별 주가'!B79*'종목 기본정보'!B$2*'종목 기본정보'!B$3</f>
        <v>88537500000</v>
      </c>
      <c r="C79" s="9">
        <f ca="1">'일자별 주가'!C79*'종목 기본정보'!C$2*'종목 기본정보'!C$3</f>
        <v>136440000000</v>
      </c>
      <c r="D79" s="9">
        <f ca="1">'일자별 주가'!D79*'종목 기본정보'!D$2*'종목 기본정보'!D$3</f>
        <v>472385600000</v>
      </c>
      <c r="E79" s="9">
        <f ca="1">'일자별 주가'!E79*'종목 기본정보'!E$2*'종목 기본정보'!E$3</f>
        <v>112078560000</v>
      </c>
      <c r="F79" s="9">
        <f ca="1">'일자별 주가'!F79*'종목 기본정보'!F$2*'종목 기본정보'!F$3</f>
        <v>548938000000</v>
      </c>
      <c r="G79" s="9">
        <f t="shared" ca="1" si="2"/>
        <v>1358379660000</v>
      </c>
      <c r="H79" s="7">
        <f t="shared" ca="1" si="3"/>
        <v>109.10679999999999</v>
      </c>
    </row>
    <row r="80" spans="1:8" x14ac:dyDescent="0.3">
      <c r="A80">
        <v>79</v>
      </c>
      <c r="B80" s="9">
        <f ca="1">'일자별 주가'!B80*'종목 기본정보'!B$2*'종목 기본정보'!B$3</f>
        <v>90757500000</v>
      </c>
      <c r="C80" s="9">
        <f ca="1">'일자별 주가'!C80*'종목 기본정보'!C$2*'종목 기본정보'!C$3</f>
        <v>134037000000</v>
      </c>
      <c r="D80" s="9">
        <f ca="1">'일자별 주가'!D80*'종목 기본정보'!D$2*'종목 기본정보'!D$3</f>
        <v>468958000000</v>
      </c>
      <c r="E80" s="9">
        <f ca="1">'일자별 주가'!E80*'종목 기본정보'!E$2*'종목 기본정보'!E$3</f>
        <v>110570240000</v>
      </c>
      <c r="F80" s="9">
        <f ca="1">'일자별 주가'!F80*'종목 기본정보'!F$2*'종목 기본정보'!F$3</f>
        <v>557730500000</v>
      </c>
      <c r="G80" s="9">
        <f t="shared" ca="1" si="2"/>
        <v>1362053240000</v>
      </c>
      <c r="H80" s="7">
        <f t="shared" ca="1" si="3"/>
        <v>109.40186666666666</v>
      </c>
    </row>
    <row r="81" spans="1:8" x14ac:dyDescent="0.3">
      <c r="A81">
        <v>80</v>
      </c>
      <c r="B81" s="9">
        <f ca="1">'일자별 주가'!B81*'종목 기본정보'!B$2*'종목 기본정보'!B$3</f>
        <v>90697500000</v>
      </c>
      <c r="C81" s="9">
        <f ca="1">'일자별 주가'!C81*'종목 기본정보'!C$2*'종목 기본정보'!C$3</f>
        <v>137434500000</v>
      </c>
      <c r="D81" s="9">
        <f ca="1">'일자별 주가'!D81*'종목 기본정보'!D$2*'종목 기본정보'!D$3</f>
        <v>479765600000</v>
      </c>
      <c r="E81" s="9">
        <f ca="1">'일자별 주가'!E81*'종목 기본정보'!E$2*'종목 기본정보'!E$3</f>
        <v>112809840000</v>
      </c>
      <c r="F81" s="9">
        <f ca="1">'일자별 주가'!F81*'종목 기본정보'!F$2*'종목 기본정보'!F$3</f>
        <v>565113000000</v>
      </c>
      <c r="G81" s="9">
        <f t="shared" ca="1" si="2"/>
        <v>1385820440000</v>
      </c>
      <c r="H81" s="7">
        <f t="shared" ca="1" si="3"/>
        <v>111.31087871485943</v>
      </c>
    </row>
    <row r="82" spans="1:8" x14ac:dyDescent="0.3">
      <c r="A82">
        <v>81</v>
      </c>
      <c r="B82" s="9">
        <f ca="1">'일자별 주가'!B82*'종목 기본정보'!B$2*'종목 기본정보'!B$3</f>
        <v>92295000000</v>
      </c>
      <c r="C82" s="9">
        <f ca="1">'일자별 주가'!C82*'종목 기본정보'!C$2*'종목 기본정보'!C$3</f>
        <v>140490000000</v>
      </c>
      <c r="D82" s="9">
        <f ca="1">'일자별 주가'!D82*'종목 기본정보'!D$2*'종목 기본정보'!D$3</f>
        <v>469433600000</v>
      </c>
      <c r="E82" s="9">
        <f ca="1">'일자별 주가'!E82*'종목 기본정보'!E$2*'종목 기본정보'!E$3</f>
        <v>116270880000</v>
      </c>
      <c r="F82" s="9">
        <f ca="1">'일자별 주가'!F82*'종목 기본정보'!F$2*'종목 기본정보'!F$3</f>
        <v>548742500000</v>
      </c>
      <c r="G82" s="9">
        <f t="shared" ca="1" si="2"/>
        <v>1367231980000</v>
      </c>
      <c r="H82" s="7">
        <f t="shared" ca="1" si="3"/>
        <v>109.8178297188755</v>
      </c>
    </row>
    <row r="83" spans="1:8" x14ac:dyDescent="0.3">
      <c r="A83">
        <v>82</v>
      </c>
      <c r="B83" s="9">
        <f ca="1">'일자별 주가'!B83*'종목 기본정보'!B$2*'종목 기본정보'!B$3</f>
        <v>89700000000</v>
      </c>
      <c r="C83" s="9">
        <f ca="1">'일자별 주가'!C83*'종목 기본정보'!C$2*'종목 기본정보'!C$3</f>
        <v>138285000000</v>
      </c>
      <c r="D83" s="9">
        <f ca="1">'일자별 주가'!D83*'종목 기본정보'!D$2*'종목 기본정보'!D$3</f>
        <v>464989200000</v>
      </c>
      <c r="E83" s="9">
        <f ca="1">'일자별 주가'!E83*'종목 기본정보'!E$2*'종목 기본정보'!E$3</f>
        <v>119712560000</v>
      </c>
      <c r="F83" s="9">
        <f ca="1">'일자별 주가'!F83*'종목 기본정보'!F$2*'종목 기본정보'!F$3</f>
        <v>547989000000</v>
      </c>
      <c r="G83" s="9">
        <f t="shared" ca="1" si="2"/>
        <v>1360675760000</v>
      </c>
      <c r="H83" s="7">
        <f t="shared" ca="1" si="3"/>
        <v>109.29122570281125</v>
      </c>
    </row>
    <row r="84" spans="1:8" x14ac:dyDescent="0.3">
      <c r="A84">
        <v>83</v>
      </c>
      <c r="B84" s="9">
        <f ca="1">'일자별 주가'!B84*'종목 기본정보'!B$2*'종목 기본정보'!B$3</f>
        <v>90435000000</v>
      </c>
      <c r="C84" s="9">
        <f ca="1">'일자별 주가'!C84*'종목 기본정보'!C$2*'종목 기본정보'!C$3</f>
        <v>140818500000</v>
      </c>
      <c r="D84" s="9">
        <f ca="1">'일자별 주가'!D84*'종목 기본정보'!D$2*'종목 기본정보'!D$3</f>
        <v>474583200000</v>
      </c>
      <c r="E84" s="9">
        <f ca="1">'일자별 주가'!E84*'종목 기본정보'!E$2*'종목 기본정보'!E$3</f>
        <v>122445840000</v>
      </c>
      <c r="F84" s="9">
        <f ca="1">'일자별 주가'!F84*'종목 기본정보'!F$2*'종목 기본정보'!F$3</f>
        <v>539644500000</v>
      </c>
      <c r="G84" s="9">
        <f t="shared" ca="1" si="2"/>
        <v>1367927040000</v>
      </c>
      <c r="H84" s="7">
        <f t="shared" ca="1" si="3"/>
        <v>109.8736578313253</v>
      </c>
    </row>
    <row r="85" spans="1:8" x14ac:dyDescent="0.3">
      <c r="A85">
        <v>84</v>
      </c>
      <c r="B85" s="9">
        <f ca="1">'일자별 주가'!B85*'종목 기본정보'!B$2*'종목 기본정보'!B$3</f>
        <v>92220000000</v>
      </c>
      <c r="C85" s="9">
        <f ca="1">'일자별 주가'!C85*'종목 기본정보'!C$2*'종목 기본정보'!C$3</f>
        <v>142542000000</v>
      </c>
      <c r="D85" s="9">
        <f ca="1">'일자별 주가'!D85*'종목 기본정보'!D$2*'종목 기본정보'!D$3</f>
        <v>479191600000</v>
      </c>
      <c r="E85" s="9">
        <f ca="1">'일자별 주가'!E85*'종목 기본정보'!E$2*'종목 기본정보'!E$3</f>
        <v>119778560000</v>
      </c>
      <c r="F85" s="9">
        <f ca="1">'일자별 주가'!F85*'종목 기본정보'!F$2*'종목 기본정보'!F$3</f>
        <v>555185000000</v>
      </c>
      <c r="G85" s="9">
        <f t="shared" ca="1" si="2"/>
        <v>1388917160000</v>
      </c>
      <c r="H85" s="7">
        <f t="shared" ca="1" si="3"/>
        <v>111.55961124497993</v>
      </c>
    </row>
    <row r="86" spans="1:8" x14ac:dyDescent="0.3">
      <c r="A86">
        <v>85</v>
      </c>
      <c r="B86" s="9">
        <f ca="1">'일자별 주가'!B86*'종목 기본정보'!B$2*'종목 기본정보'!B$3</f>
        <v>92250000000</v>
      </c>
      <c r="C86" s="9">
        <f ca="1">'일자별 주가'!C86*'종목 기본정보'!C$2*'종목 기본정보'!C$3</f>
        <v>140814000000</v>
      </c>
      <c r="D86" s="9">
        <f ca="1">'일자별 주가'!D86*'종목 기본정보'!D$2*'종목 기본정보'!D$3</f>
        <v>471122800000</v>
      </c>
      <c r="E86" s="9">
        <f ca="1">'일자별 주가'!E86*'종목 기본정보'!E$2*'종목 기본정보'!E$3</f>
        <v>118418960000</v>
      </c>
      <c r="F86" s="9">
        <f ca="1">'일자별 주가'!F86*'종목 기본정보'!F$2*'종목 기본정보'!F$3</f>
        <v>539043500000</v>
      </c>
      <c r="G86" s="9">
        <f t="shared" ca="1" si="2"/>
        <v>1361649260000</v>
      </c>
      <c r="H86" s="7">
        <f t="shared" ca="1" si="3"/>
        <v>109.36941847389559</v>
      </c>
    </row>
    <row r="87" spans="1:8" x14ac:dyDescent="0.3">
      <c r="A87">
        <v>86</v>
      </c>
      <c r="B87" s="9">
        <f ca="1">'일자별 주가'!B87*'종목 기본정보'!B$2*'종목 기본정보'!B$3</f>
        <v>90577500000</v>
      </c>
      <c r="C87" s="9">
        <f ca="1">'일자별 주가'!C87*'종목 기본정보'!C$2*'종목 기본정보'!C$3</f>
        <v>144301500000</v>
      </c>
      <c r="D87" s="9">
        <f ca="1">'일자별 주가'!D87*'종목 기본정보'!D$2*'종목 기본정보'!D$3</f>
        <v>469827200000</v>
      </c>
      <c r="E87" s="9">
        <f ca="1">'일자별 주가'!E87*'종목 기본정보'!E$2*'종목 기본정보'!E$3</f>
        <v>120137600000</v>
      </c>
      <c r="F87" s="9">
        <f ca="1">'일자별 주가'!F87*'종목 기본정보'!F$2*'종목 기본정보'!F$3</f>
        <v>555038500000</v>
      </c>
      <c r="G87" s="9">
        <f t="shared" ca="1" si="2"/>
        <v>1379882300000</v>
      </c>
      <c r="H87" s="7">
        <f t="shared" ca="1" si="3"/>
        <v>110.83391967871485</v>
      </c>
    </row>
    <row r="88" spans="1:8" x14ac:dyDescent="0.3">
      <c r="A88">
        <v>87</v>
      </c>
      <c r="B88" s="9">
        <f ca="1">'일자별 주가'!B88*'종목 기본정보'!B$2*'종목 기본정보'!B$3</f>
        <v>91927500000</v>
      </c>
      <c r="C88" s="9">
        <f ca="1">'일자별 주가'!C88*'종목 기본정보'!C$2*'종목 기본정보'!C$3</f>
        <v>146362500000</v>
      </c>
      <c r="D88" s="9">
        <f ca="1">'일자별 주가'!D88*'종목 기본정보'!D$2*'종목 기본정보'!D$3</f>
        <v>481208800000</v>
      </c>
      <c r="E88" s="9">
        <f ca="1">'일자별 주가'!E88*'종목 기본정보'!E$2*'종목 기본정보'!E$3</f>
        <v>116567440000</v>
      </c>
      <c r="F88" s="9">
        <f ca="1">'일자별 주가'!F88*'종목 기본정보'!F$2*'종목 기본정보'!F$3</f>
        <v>550020500000</v>
      </c>
      <c r="G88" s="9">
        <f t="shared" ca="1" si="2"/>
        <v>1386086740000</v>
      </c>
      <c r="H88" s="7">
        <f t="shared" ca="1" si="3"/>
        <v>111.33226827309237</v>
      </c>
    </row>
    <row r="89" spans="1:8" x14ac:dyDescent="0.3">
      <c r="A89">
        <v>88</v>
      </c>
      <c r="B89" s="9">
        <f ca="1">'일자별 주가'!B89*'종목 기본정보'!B$2*'종목 기본정보'!B$3</f>
        <v>93127500000</v>
      </c>
      <c r="C89" s="9">
        <f ca="1">'일자별 주가'!C89*'종목 기본정보'!C$2*'종목 기본정보'!C$3</f>
        <v>142006500000</v>
      </c>
      <c r="D89" s="9">
        <f ca="1">'일자별 주가'!D89*'종목 기본정보'!D$2*'종목 기본정보'!D$3</f>
        <v>479027600000</v>
      </c>
      <c r="E89" s="9">
        <f ca="1">'일자별 주가'!E89*'종목 기본정보'!E$2*'종목 기본정보'!E$3</f>
        <v>119540080000</v>
      </c>
      <c r="F89" s="9">
        <f ca="1">'일자별 주가'!F89*'종목 기본정보'!F$2*'종목 기본정보'!F$3</f>
        <v>545066000000</v>
      </c>
      <c r="G89" s="9">
        <f t="shared" ca="1" si="2"/>
        <v>1378767680000</v>
      </c>
      <c r="H89" s="7">
        <f t="shared" ca="1" si="3"/>
        <v>110.74439196787149</v>
      </c>
    </row>
    <row r="90" spans="1:8" x14ac:dyDescent="0.3">
      <c r="A90">
        <v>89</v>
      </c>
      <c r="B90" s="9">
        <f ca="1">'일자별 주가'!B90*'종목 기본정보'!B$2*'종목 기본정보'!B$3</f>
        <v>95752500000</v>
      </c>
      <c r="C90" s="9">
        <f ca="1">'일자별 주가'!C90*'종목 기본정보'!C$2*'종목 기본정보'!C$3</f>
        <v>143743500000</v>
      </c>
      <c r="D90" s="9">
        <f ca="1">'일자별 주가'!D90*'종목 기본정보'!D$2*'종목 기본정보'!D$3</f>
        <v>494115600000</v>
      </c>
      <c r="E90" s="9">
        <f ca="1">'일자별 주가'!E90*'종목 기본정보'!E$2*'종목 기본정보'!E$3</f>
        <v>116330720000</v>
      </c>
      <c r="F90" s="9">
        <f ca="1">'일자별 주가'!F90*'종목 기본정보'!F$2*'종목 기본정보'!F$3</f>
        <v>529568500000</v>
      </c>
      <c r="G90" s="9">
        <f t="shared" ca="1" si="2"/>
        <v>1379510820000</v>
      </c>
      <c r="H90" s="7">
        <f t="shared" ca="1" si="3"/>
        <v>110.80408192771085</v>
      </c>
    </row>
    <row r="91" spans="1:8" x14ac:dyDescent="0.3">
      <c r="A91">
        <v>90</v>
      </c>
      <c r="B91" s="9">
        <f ca="1">'일자별 주가'!B91*'종목 기본정보'!B$2*'종목 기본정보'!B$3</f>
        <v>94785000000</v>
      </c>
      <c r="C91" s="9">
        <f ca="1">'일자별 주가'!C91*'종목 기본정보'!C$2*'종목 기본정보'!C$3</f>
        <v>142578000000</v>
      </c>
      <c r="D91" s="9">
        <f ca="1">'일자별 주가'!D91*'종목 기본정보'!D$2*'종목 기본정보'!D$3</f>
        <v>484308400000</v>
      </c>
      <c r="E91" s="9">
        <f ca="1">'일자별 주가'!E91*'종목 기본정보'!E$2*'종목 기본정보'!E$3</f>
        <v>119944000000</v>
      </c>
      <c r="F91" s="9">
        <f ca="1">'일자별 주가'!F91*'종목 기본정보'!F$2*'종목 기본정보'!F$3</f>
        <v>544532500000</v>
      </c>
      <c r="G91" s="9">
        <f t="shared" ca="1" si="2"/>
        <v>1386147900000</v>
      </c>
      <c r="H91" s="7">
        <f t="shared" ca="1" si="3"/>
        <v>111.33718072289156</v>
      </c>
    </row>
    <row r="92" spans="1:8" x14ac:dyDescent="0.3">
      <c r="A92">
        <v>91</v>
      </c>
      <c r="B92" s="9">
        <f ca="1">'일자별 주가'!B92*'종목 기본정보'!B$2*'종목 기본정보'!B$3</f>
        <v>97507500000</v>
      </c>
      <c r="C92" s="9">
        <f ca="1">'일자별 주가'!C92*'종목 기본정보'!C$2*'종목 기본정보'!C$3</f>
        <v>138784500000</v>
      </c>
      <c r="D92" s="9">
        <f ca="1">'일자별 주가'!D92*'종목 기본정보'!D$2*'종목 기본정보'!D$3</f>
        <v>495854000000</v>
      </c>
      <c r="E92" s="9">
        <f ca="1">'일자별 주가'!E92*'종목 기본정보'!E$2*'종목 기본정보'!E$3</f>
        <v>117560960000</v>
      </c>
      <c r="F92" s="9">
        <f ca="1">'일자별 주가'!F92*'종목 기본정보'!F$2*'종목 기본정보'!F$3</f>
        <v>541012500000</v>
      </c>
      <c r="G92" s="9">
        <f t="shared" ca="1" si="2"/>
        <v>1390719460000</v>
      </c>
      <c r="H92" s="7">
        <f t="shared" ca="1" si="3"/>
        <v>111.70437429718876</v>
      </c>
    </row>
    <row r="93" spans="1:8" x14ac:dyDescent="0.3">
      <c r="A93">
        <v>92</v>
      </c>
      <c r="B93" s="9">
        <f ca="1">'일자별 주가'!B93*'종목 기본정보'!B$2*'종목 기본정보'!B$3</f>
        <v>96742500000</v>
      </c>
      <c r="C93" s="9">
        <f ca="1">'일자별 주가'!C93*'종목 기본정보'!C$2*'종목 기본정보'!C$3</f>
        <v>140188500000</v>
      </c>
      <c r="D93" s="9">
        <f ca="1">'일자별 주가'!D93*'종목 기본정보'!D$2*'종목 기본정보'!D$3</f>
        <v>505825200000</v>
      </c>
      <c r="E93" s="9">
        <f ca="1">'일자별 주가'!E93*'종목 기본정보'!E$2*'종목 기본정보'!E$3</f>
        <v>118512240000</v>
      </c>
      <c r="F93" s="9">
        <f ca="1">'일자별 주가'!F93*'종목 기본정보'!F$2*'종목 기본정보'!F$3</f>
        <v>543631500000</v>
      </c>
      <c r="G93" s="9">
        <f t="shared" ca="1" si="2"/>
        <v>1404899940000</v>
      </c>
      <c r="H93" s="7">
        <f t="shared" ca="1" si="3"/>
        <v>112.84336867469879</v>
      </c>
    </row>
    <row r="94" spans="1:8" x14ac:dyDescent="0.3">
      <c r="A94">
        <v>93</v>
      </c>
      <c r="B94" s="9">
        <f ca="1">'일자별 주가'!B94*'종목 기본정보'!B$2*'종목 기본정보'!B$3</f>
        <v>96127500000</v>
      </c>
      <c r="C94" s="9">
        <f ca="1">'일자별 주가'!C94*'종목 기본정보'!C$2*'종목 기본정보'!C$3</f>
        <v>140962500000</v>
      </c>
      <c r="D94" s="9">
        <f ca="1">'일자별 주가'!D94*'종목 기본정보'!D$2*'종목 기본정보'!D$3</f>
        <v>498789600000</v>
      </c>
      <c r="E94" s="9">
        <f ca="1">'일자별 주가'!E94*'종목 기본정보'!E$2*'종목 기본정보'!E$3</f>
        <v>117010960000</v>
      </c>
      <c r="F94" s="9">
        <f ca="1">'일자별 주가'!F94*'종목 기본정보'!F$2*'종목 기본정보'!F$3</f>
        <v>547612000000</v>
      </c>
      <c r="G94" s="9">
        <f t="shared" ca="1" si="2"/>
        <v>1400502560000</v>
      </c>
      <c r="H94" s="7">
        <f t="shared" ca="1" si="3"/>
        <v>112.49016546184738</v>
      </c>
    </row>
    <row r="95" spans="1:8" x14ac:dyDescent="0.3">
      <c r="A95">
        <v>94</v>
      </c>
      <c r="B95" s="9">
        <f ca="1">'일자별 주가'!B95*'종목 기본정보'!B$2*'종목 기본정보'!B$3</f>
        <v>96127500000</v>
      </c>
      <c r="C95" s="9">
        <f ca="1">'일자별 주가'!C95*'종목 기본정보'!C$2*'종목 기본정보'!C$3</f>
        <v>142992000000</v>
      </c>
      <c r="D95" s="9">
        <f ca="1">'일자별 주가'!D95*'종목 기본정보'!D$2*'종목 기본정보'!D$3</f>
        <v>503102800000</v>
      </c>
      <c r="E95" s="9">
        <f ca="1">'일자별 주가'!E95*'종목 기본정보'!E$2*'종목 기본정보'!E$3</f>
        <v>118088080000</v>
      </c>
      <c r="F95" s="9">
        <f ca="1">'일자별 주가'!F95*'종목 기본정보'!F$2*'종목 기본정보'!F$3</f>
        <v>543464500000</v>
      </c>
      <c r="G95" s="9">
        <f t="shared" ca="1" si="2"/>
        <v>1403774880000</v>
      </c>
      <c r="H95" s="7">
        <f t="shared" ca="1" si="3"/>
        <v>112.75300240963855</v>
      </c>
    </row>
    <row r="96" spans="1:8" x14ac:dyDescent="0.3">
      <c r="A96">
        <v>95</v>
      </c>
      <c r="B96" s="9">
        <f ca="1">'일자별 주가'!B96*'종목 기본정보'!B$2*'종목 기본정보'!B$3</f>
        <v>94410000000</v>
      </c>
      <c r="C96" s="9">
        <f ca="1">'일자별 주가'!C96*'종목 기본정보'!C$2*'종목 기본정보'!C$3</f>
        <v>144972000000</v>
      </c>
      <c r="D96" s="9">
        <f ca="1">'일자별 주가'!D96*'종목 기본정보'!D$2*'종목 기본정보'!D$3</f>
        <v>518403999999.99994</v>
      </c>
      <c r="E96" s="9">
        <f ca="1">'일자별 주가'!E96*'종목 기본정보'!E$2*'종목 기본정보'!E$3</f>
        <v>119642160000</v>
      </c>
      <c r="F96" s="9">
        <f ca="1">'일자별 주가'!F96*'종목 기본정보'!F$2*'종목 기본정보'!F$3</f>
        <v>552860000000</v>
      </c>
      <c r="G96" s="9">
        <f t="shared" ca="1" si="2"/>
        <v>1430288160000</v>
      </c>
      <c r="H96" s="7">
        <f t="shared" ca="1" si="3"/>
        <v>114.88258313253013</v>
      </c>
    </row>
    <row r="97" spans="1:8" x14ac:dyDescent="0.3">
      <c r="A97">
        <v>96</v>
      </c>
      <c r="B97" s="9">
        <f ca="1">'일자별 주가'!B97*'종목 기본정보'!B$2*'종목 기본정보'!B$3</f>
        <v>92745000000</v>
      </c>
      <c r="C97" s="9">
        <f ca="1">'일자별 주가'!C97*'종목 기본정보'!C$2*'종목 기본정보'!C$3</f>
        <v>146335500000</v>
      </c>
      <c r="D97" s="9">
        <f ca="1">'일자별 주가'!D97*'종목 기본정보'!D$2*'종목 기본정보'!D$3</f>
        <v>510105600000</v>
      </c>
      <c r="E97" s="9">
        <f ca="1">'일자별 주가'!E97*'종목 기본정보'!E$2*'종목 기본정보'!E$3</f>
        <v>123002000000</v>
      </c>
      <c r="F97" s="9">
        <f ca="1">'일자별 주가'!F97*'종목 기본정보'!F$2*'종목 기본정보'!F$3</f>
        <v>559441000000</v>
      </c>
      <c r="G97" s="9">
        <f t="shared" ca="1" si="2"/>
        <v>1431629100000</v>
      </c>
      <c r="H97" s="7">
        <f t="shared" ca="1" si="3"/>
        <v>114.9902891566265</v>
      </c>
    </row>
    <row r="98" spans="1:8" x14ac:dyDescent="0.3">
      <c r="A98">
        <v>97</v>
      </c>
      <c r="B98" s="9">
        <f ca="1">'일자별 주가'!B98*'종목 기본정보'!B$2*'종목 기본정보'!B$3</f>
        <v>90697500000</v>
      </c>
      <c r="C98" s="9">
        <f ca="1">'일자별 주가'!C98*'종목 기본정보'!C$2*'종목 기본정보'!C$3</f>
        <v>147438000000</v>
      </c>
      <c r="D98" s="9">
        <f ca="1">'일자별 주가'!D98*'종목 기본정보'!D$2*'종목 기본정보'!D$3</f>
        <v>504185200000</v>
      </c>
      <c r="E98" s="9">
        <f ca="1">'일자별 주가'!E98*'종목 기본정보'!E$2*'종목 기본정보'!E$3</f>
        <v>124403840000</v>
      </c>
      <c r="F98" s="9">
        <f ca="1">'일자별 주가'!F98*'종목 기본정보'!F$2*'종목 기본정보'!F$3</f>
        <v>546693500000</v>
      </c>
      <c r="G98" s="9">
        <f t="shared" ca="1" si="2"/>
        <v>1413418040000</v>
      </c>
      <c r="H98" s="7">
        <f t="shared" ca="1" si="3"/>
        <v>113.52755341365462</v>
      </c>
    </row>
    <row r="99" spans="1:8" x14ac:dyDescent="0.3">
      <c r="A99">
        <v>98</v>
      </c>
      <c r="B99" s="9">
        <f ca="1">'일자별 주가'!B99*'종목 기본정보'!B$2*'종목 기본정보'!B$3</f>
        <v>90945000000</v>
      </c>
      <c r="C99" s="9">
        <f ca="1">'일자별 주가'!C99*'종목 기본정보'!C$2*'종목 기본정보'!C$3</f>
        <v>150700500000</v>
      </c>
      <c r="D99" s="9">
        <f ca="1">'일자별 주가'!D99*'종목 기본정보'!D$2*'종목 기본정보'!D$3</f>
        <v>494968400000</v>
      </c>
      <c r="E99" s="9">
        <f ca="1">'일자별 주가'!E99*'종목 기본정보'!E$2*'종목 기본정보'!E$3</f>
        <v>125247760000</v>
      </c>
      <c r="F99" s="9">
        <f ca="1">'일자별 주가'!F99*'종목 기본정보'!F$2*'종목 기본정보'!F$3</f>
        <v>554759500000</v>
      </c>
      <c r="G99" s="9">
        <f t="shared" ca="1" si="2"/>
        <v>1416621160000</v>
      </c>
      <c r="H99" s="7">
        <f t="shared" ca="1" si="3"/>
        <v>113.78483212851404</v>
      </c>
    </row>
    <row r="100" spans="1:8" x14ac:dyDescent="0.3">
      <c r="A100">
        <v>99</v>
      </c>
      <c r="B100" s="9">
        <f ca="1">'일자별 주가'!B100*'종목 기본정보'!B$2*'종목 기본정보'!B$3</f>
        <v>92647500000</v>
      </c>
      <c r="C100" s="9">
        <f ca="1">'일자별 주가'!C100*'종목 기본정보'!C$2*'종목 기본정보'!C$3</f>
        <v>148531500000</v>
      </c>
      <c r="D100" s="9">
        <f ca="1">'일자별 주가'!D100*'종목 기본정보'!D$2*'종목 기본정보'!D$3</f>
        <v>483767200000</v>
      </c>
      <c r="E100" s="9">
        <f ca="1">'일자별 주가'!E100*'종목 기본정보'!E$2*'종목 기본정보'!E$3</f>
        <v>125157120000</v>
      </c>
      <c r="F100" s="9">
        <f ca="1">'일자별 주가'!F100*'종목 기본정보'!F$2*'종목 기본정보'!F$3</f>
        <v>568975000000</v>
      </c>
      <c r="G100" s="9">
        <f t="shared" ca="1" si="2"/>
        <v>1419078320000</v>
      </c>
      <c r="H100" s="7">
        <f t="shared" ca="1" si="3"/>
        <v>113.98219437751006</v>
      </c>
    </row>
    <row r="101" spans="1:8" x14ac:dyDescent="0.3">
      <c r="A101">
        <v>100</v>
      </c>
      <c r="B101" s="9">
        <f ca="1">'일자별 주가'!B101*'종목 기본정보'!B$2*'종목 기본정보'!B$3</f>
        <v>93547500000</v>
      </c>
      <c r="C101" s="9">
        <f ca="1">'일자별 주가'!C101*'종목 기본정보'!C$2*'종목 기본정보'!C$3</f>
        <v>148297500000</v>
      </c>
      <c r="D101" s="9">
        <f ca="1">'일자별 주가'!D101*'종목 기본정보'!D$2*'종목 기본정보'!D$3</f>
        <v>496559200000</v>
      </c>
      <c r="E101" s="9">
        <f ca="1">'일자별 주가'!E101*'종목 기본정보'!E$2*'종목 기본정보'!E$3</f>
        <v>123082960000</v>
      </c>
      <c r="F101" s="9">
        <f ca="1">'일자별 주가'!F101*'종목 기본정보'!F$2*'종목 기본정보'!F$3</f>
        <v>558551000000</v>
      </c>
      <c r="G101" s="9">
        <f t="shared" ca="1" si="2"/>
        <v>1420038160000</v>
      </c>
      <c r="H101" s="7">
        <f t="shared" ca="1" si="3"/>
        <v>114.05928995983936</v>
      </c>
    </row>
    <row r="102" spans="1:8" x14ac:dyDescent="0.3">
      <c r="A102">
        <v>101</v>
      </c>
      <c r="B102" s="9">
        <f ca="1">'일자별 주가'!B102*'종목 기본정보'!B$2*'종목 기본정보'!B$3</f>
        <v>92355000000</v>
      </c>
      <c r="C102" s="9">
        <f ca="1">'일자별 주가'!C102*'종목 기본정보'!C$2*'종목 기본정보'!C$3</f>
        <v>152230500000</v>
      </c>
      <c r="D102" s="9">
        <f ca="1">'일자별 주가'!D102*'종목 기본정보'!D$2*'종목 기본정보'!D$3</f>
        <v>504939600000</v>
      </c>
      <c r="E102" s="9">
        <f ca="1">'일자별 주가'!E102*'종목 기본정보'!E$2*'종목 기본정보'!E$3</f>
        <v>123912800000</v>
      </c>
      <c r="F102" s="9">
        <f ca="1">'일자별 주가'!F102*'종목 기본정보'!F$2*'종목 기본정보'!F$3</f>
        <v>570164500000</v>
      </c>
      <c r="G102" s="9">
        <f t="shared" ca="1" si="2"/>
        <v>1443602400000</v>
      </c>
      <c r="H102" s="7">
        <f t="shared" ca="1" si="3"/>
        <v>115.95200000000001</v>
      </c>
    </row>
    <row r="103" spans="1:8" x14ac:dyDescent="0.3">
      <c r="A103">
        <v>102</v>
      </c>
      <c r="B103" s="9">
        <f ca="1">'일자별 주가'!B103*'종목 기본정보'!B$2*'종목 기본정보'!B$3</f>
        <v>91567500000</v>
      </c>
      <c r="C103" s="9">
        <f ca="1">'일자별 주가'!C103*'종목 기본정보'!C$2*'종목 기본정보'!C$3</f>
        <v>153180000000</v>
      </c>
      <c r="D103" s="9">
        <f ca="1">'일자별 주가'!D103*'종목 기본정보'!D$2*'종목 기본정보'!D$3</f>
        <v>503365200000</v>
      </c>
      <c r="E103" s="9">
        <f ca="1">'일자별 주가'!E103*'종목 기본정보'!E$2*'종목 기본정보'!E$3</f>
        <v>122820720000</v>
      </c>
      <c r="F103" s="9">
        <f ca="1">'일자별 주가'!F103*'종목 기본정보'!F$2*'종목 기본정보'!F$3</f>
        <v>573552500000</v>
      </c>
      <c r="G103" s="9">
        <f t="shared" ca="1" si="2"/>
        <v>1444485920000</v>
      </c>
      <c r="H103" s="7">
        <f t="shared" ca="1" si="3"/>
        <v>116.02296546184738</v>
      </c>
    </row>
    <row r="104" spans="1:8" x14ac:dyDescent="0.3">
      <c r="A104">
        <v>103</v>
      </c>
      <c r="B104" s="9">
        <f ca="1">'일자별 주가'!B104*'종목 기본정보'!B$2*'종목 기본정보'!B$3</f>
        <v>92010000000</v>
      </c>
      <c r="C104" s="9">
        <f ca="1">'일자별 주가'!C104*'종목 기본정보'!C$2*'종목 기본정보'!C$3</f>
        <v>156411000000</v>
      </c>
      <c r="D104" s="9">
        <f ca="1">'일자별 주가'!D104*'종목 기본정보'!D$2*'종목 기본정보'!D$3</f>
        <v>518075999999.99994</v>
      </c>
      <c r="E104" s="9">
        <f ca="1">'일자별 주가'!E104*'종목 기본정보'!E$2*'종목 기본정보'!E$3</f>
        <v>123786960000</v>
      </c>
      <c r="F104" s="9">
        <f ca="1">'일자별 주가'!F104*'종목 기본정보'!F$2*'종목 기본정보'!F$3</f>
        <v>584669500000</v>
      </c>
      <c r="G104" s="9">
        <f t="shared" ca="1" si="2"/>
        <v>1474953460000</v>
      </c>
      <c r="H104" s="7">
        <f t="shared" ca="1" si="3"/>
        <v>118.47015742971887</v>
      </c>
    </row>
    <row r="105" spans="1:8" x14ac:dyDescent="0.3">
      <c r="A105">
        <v>104</v>
      </c>
      <c r="B105" s="9">
        <f ca="1">'일자별 주가'!B105*'종목 기본정보'!B$2*'종목 기본정보'!B$3</f>
        <v>93795000000</v>
      </c>
      <c r="C105" s="9">
        <f ca="1">'일자별 주가'!C105*'종목 기본정보'!C$2*'종목 기본정보'!C$3</f>
        <v>155272500000</v>
      </c>
      <c r="D105" s="9">
        <f ca="1">'일자별 주가'!D105*'종목 기본정보'!D$2*'종목 기본정보'!D$3</f>
        <v>509843200000</v>
      </c>
      <c r="E105" s="9">
        <f ca="1">'일자별 주가'!E105*'종목 기본정보'!E$2*'종목 기본정보'!E$3</f>
        <v>125409680000</v>
      </c>
      <c r="F105" s="9">
        <f ca="1">'일자별 주가'!F105*'종목 기본정보'!F$2*'종목 기본정보'!F$3</f>
        <v>575586000000</v>
      </c>
      <c r="G105" s="9">
        <f t="shared" ca="1" si="2"/>
        <v>1459906380000</v>
      </c>
      <c r="H105" s="7">
        <f t="shared" ca="1" si="3"/>
        <v>117.26155662650601</v>
      </c>
    </row>
    <row r="106" spans="1:8" x14ac:dyDescent="0.3">
      <c r="A106">
        <v>105</v>
      </c>
      <c r="B106" s="9">
        <f ca="1">'일자별 주가'!B106*'종목 기본정보'!B$2*'종목 기본정보'!B$3</f>
        <v>94530000000</v>
      </c>
      <c r="C106" s="9">
        <f ca="1">'일자별 주가'!C106*'종목 기본정보'!C$2*'종목 기본정보'!C$3</f>
        <v>154539000000</v>
      </c>
      <c r="D106" s="9">
        <f ca="1">'일자별 주가'!D106*'종목 기본정보'!D$2*'종목 기본정보'!D$3</f>
        <v>509236400000</v>
      </c>
      <c r="E106" s="9">
        <f ca="1">'일자별 주가'!E106*'종목 기본정보'!E$2*'종목 기본정보'!E$3</f>
        <v>123453440000</v>
      </c>
      <c r="F106" s="9">
        <f ca="1">'일자별 주가'!F106*'종목 기본정보'!F$2*'종목 기본정보'!F$3</f>
        <v>592711000000</v>
      </c>
      <c r="G106" s="9">
        <f t="shared" ca="1" si="2"/>
        <v>1474469840000</v>
      </c>
      <c r="H106" s="7">
        <f t="shared" ca="1" si="3"/>
        <v>118.43131244979918</v>
      </c>
    </row>
    <row r="107" spans="1:8" x14ac:dyDescent="0.3">
      <c r="A107">
        <v>106</v>
      </c>
      <c r="B107" s="9">
        <f ca="1">'일자별 주가'!B107*'종목 기본정보'!B$2*'종목 기본정보'!B$3</f>
        <v>92460000000</v>
      </c>
      <c r="C107" s="9">
        <f ca="1">'일자별 주가'!C107*'종목 기본정보'!C$2*'종목 기본정보'!C$3</f>
        <v>154476000000</v>
      </c>
      <c r="D107" s="9">
        <f ca="1">'일자별 주가'!D107*'종목 기본정보'!D$2*'종목 기본정보'!D$3</f>
        <v>514582799999.99994</v>
      </c>
      <c r="E107" s="9">
        <f ca="1">'일자별 주가'!E107*'종목 기본정보'!E$2*'종목 기본정보'!E$3</f>
        <v>122252240000</v>
      </c>
      <c r="F107" s="9">
        <f ca="1">'일자별 주가'!F107*'종목 기본정보'!F$2*'종목 기본정보'!F$3</f>
        <v>595662000000</v>
      </c>
      <c r="G107" s="9">
        <f t="shared" ca="1" si="2"/>
        <v>1479433040000</v>
      </c>
      <c r="H107" s="7">
        <f t="shared" ca="1" si="3"/>
        <v>118.82996305220883</v>
      </c>
    </row>
    <row r="108" spans="1:8" x14ac:dyDescent="0.3">
      <c r="A108">
        <v>107</v>
      </c>
      <c r="B108" s="9">
        <f ca="1">'일자별 주가'!B108*'종목 기본정보'!B$2*'종목 기본정보'!B$3</f>
        <v>90052500000</v>
      </c>
      <c r="C108" s="9">
        <f ca="1">'일자별 주가'!C108*'종목 기본정보'!C$2*'종목 기본정보'!C$3</f>
        <v>151038000000</v>
      </c>
      <c r="D108" s="9">
        <f ca="1">'일자별 주가'!D108*'종목 기본정보'!D$2*'종목 기본정보'!D$3</f>
        <v>499839200000</v>
      </c>
      <c r="E108" s="9">
        <f ca="1">'일자별 주가'!E108*'종목 기본정보'!E$2*'종목 기본정보'!E$3</f>
        <v>119216240000</v>
      </c>
      <c r="F108" s="9">
        <f ca="1">'일자별 주가'!F108*'종목 기본정보'!F$2*'종목 기본정보'!F$3</f>
        <v>599762500000</v>
      </c>
      <c r="G108" s="9">
        <f t="shared" ca="1" si="2"/>
        <v>1459908440000</v>
      </c>
      <c r="H108" s="7">
        <f t="shared" ca="1" si="3"/>
        <v>117.26172208835341</v>
      </c>
    </row>
    <row r="109" spans="1:8" x14ac:dyDescent="0.3">
      <c r="A109">
        <v>108</v>
      </c>
      <c r="B109" s="9">
        <f ca="1">'일자별 주가'!B109*'종목 기본정보'!B$2*'종목 기본정보'!B$3</f>
        <v>89737500000</v>
      </c>
      <c r="C109" s="9">
        <f ca="1">'일자별 주가'!C109*'종목 기본정보'!C$2*'종목 기본정보'!C$3</f>
        <v>149049000000</v>
      </c>
      <c r="D109" s="9">
        <f ca="1">'일자별 주가'!D109*'종목 기본정보'!D$2*'종목 기본정보'!D$3</f>
        <v>504004800000</v>
      </c>
      <c r="E109" s="9">
        <f ca="1">'일자별 주가'!E109*'종목 기본정보'!E$2*'종목 기본정보'!E$3</f>
        <v>119736320000</v>
      </c>
      <c r="F109" s="9">
        <f ca="1">'일자별 주가'!F109*'종목 기본정보'!F$2*'종목 기본정보'!F$3</f>
        <v>603108500000</v>
      </c>
      <c r="G109" s="9">
        <f t="shared" ca="1" si="2"/>
        <v>1465636120000</v>
      </c>
      <c r="H109" s="7">
        <f t="shared" ca="1" si="3"/>
        <v>117.72177670682731</v>
      </c>
    </row>
    <row r="110" spans="1:8" x14ac:dyDescent="0.3">
      <c r="A110">
        <v>109</v>
      </c>
      <c r="B110" s="9">
        <f ca="1">'일자별 주가'!B110*'종목 기본정보'!B$2*'종목 기본정보'!B$3</f>
        <v>90330000000</v>
      </c>
      <c r="C110" s="9">
        <f ca="1">'일자별 주가'!C110*'종목 기본정보'!C$2*'종목 기본정보'!C$3</f>
        <v>150205500000</v>
      </c>
      <c r="D110" s="9">
        <f ca="1">'일자별 주가'!D110*'종목 기본정보'!D$2*'종목 기본정보'!D$3</f>
        <v>494181200000</v>
      </c>
      <c r="E110" s="9">
        <f ca="1">'일자별 주가'!E110*'종목 기본정보'!E$2*'종목 기본정보'!E$3</f>
        <v>122213520000</v>
      </c>
      <c r="F110" s="9">
        <f ca="1">'일자별 주가'!F110*'종목 기본정보'!F$2*'종목 기본정보'!F$3</f>
        <v>613131500000</v>
      </c>
      <c r="G110" s="9">
        <f t="shared" ca="1" si="2"/>
        <v>1470061720000</v>
      </c>
      <c r="H110" s="7">
        <f t="shared" ca="1" si="3"/>
        <v>118.07724658634538</v>
      </c>
    </row>
    <row r="111" spans="1:8" x14ac:dyDescent="0.3">
      <c r="A111">
        <v>110</v>
      </c>
      <c r="B111" s="9">
        <f ca="1">'일자별 주가'!B111*'종목 기본정보'!B$2*'종목 기본정보'!B$3</f>
        <v>90585000000</v>
      </c>
      <c r="C111" s="9">
        <f ca="1">'일자별 주가'!C111*'종목 기본정보'!C$2*'종목 기본정보'!C$3</f>
        <v>150682500000</v>
      </c>
      <c r="D111" s="9">
        <f ca="1">'일자별 주가'!D111*'종목 기본정보'!D$2*'종목 기본정보'!D$3</f>
        <v>500528000000</v>
      </c>
      <c r="E111" s="9">
        <f ca="1">'일자별 주가'!E111*'종목 기본정보'!E$2*'종목 기본정보'!E$3</f>
        <v>121018480000</v>
      </c>
      <c r="F111" s="9">
        <f ca="1">'일자별 주가'!F111*'종목 기본정보'!F$2*'종목 기본정보'!F$3</f>
        <v>595629000000</v>
      </c>
      <c r="G111" s="9">
        <f t="shared" ca="1" si="2"/>
        <v>1458442980000</v>
      </c>
      <c r="H111" s="7">
        <f t="shared" ca="1" si="3"/>
        <v>117.14401445783133</v>
      </c>
    </row>
    <row r="112" spans="1:8" x14ac:dyDescent="0.3">
      <c r="A112">
        <v>111</v>
      </c>
      <c r="B112" s="9">
        <f ca="1">'일자별 주가'!B112*'종목 기본정보'!B$2*'종목 기본정보'!B$3</f>
        <v>91140000000</v>
      </c>
      <c r="C112" s="9">
        <f ca="1">'일자별 주가'!C112*'종목 기본정보'!C$2*'종목 기본정보'!C$3</f>
        <v>154192500000</v>
      </c>
      <c r="D112" s="9">
        <f ca="1">'일자별 주가'!D112*'종목 기본정보'!D$2*'종목 기본정보'!D$3</f>
        <v>492049200000</v>
      </c>
      <c r="E112" s="9">
        <f ca="1">'일자별 주가'!E112*'종목 기본정보'!E$2*'종목 기본정보'!E$3</f>
        <v>123288000000</v>
      </c>
      <c r="F112" s="9">
        <f ca="1">'일자별 주가'!F112*'종목 기본정보'!F$2*'종목 기본정보'!F$3</f>
        <v>599053000000</v>
      </c>
      <c r="G112" s="9">
        <f t="shared" ca="1" si="2"/>
        <v>1459722700000</v>
      </c>
      <c r="H112" s="7">
        <f t="shared" ca="1" si="3"/>
        <v>117.24680321285142</v>
      </c>
    </row>
    <row r="113" spans="1:8" x14ac:dyDescent="0.3">
      <c r="A113">
        <v>112</v>
      </c>
      <c r="B113" s="9">
        <f ca="1">'일자별 주가'!B113*'종목 기본정보'!B$2*'종목 기본정보'!B$3</f>
        <v>91522500000</v>
      </c>
      <c r="C113" s="9">
        <f ca="1">'일자별 주가'!C113*'종목 기본정보'!C$2*'종목 기본정보'!C$3</f>
        <v>152203500000</v>
      </c>
      <c r="D113" s="9">
        <f ca="1">'일자별 주가'!D113*'종목 기본정보'!D$2*'종목 기본정보'!D$3</f>
        <v>493000400000</v>
      </c>
      <c r="E113" s="9">
        <f ca="1">'일자별 주가'!E113*'종목 기본정보'!E$2*'종목 기본정보'!E$3</f>
        <v>122452000000</v>
      </c>
      <c r="F113" s="9">
        <f ca="1">'일자별 주가'!F113*'종목 기본정보'!F$2*'종목 기본정보'!F$3</f>
        <v>590573000000</v>
      </c>
      <c r="G113" s="9">
        <f t="shared" ca="1" si="2"/>
        <v>1449751400000</v>
      </c>
      <c r="H113" s="7">
        <f t="shared" ca="1" si="3"/>
        <v>116.44589558232931</v>
      </c>
    </row>
    <row r="114" spans="1:8" x14ac:dyDescent="0.3">
      <c r="A114">
        <v>113</v>
      </c>
      <c r="B114" s="9">
        <f ca="1">'일자별 주가'!B114*'종목 기본정보'!B$2*'종목 기본정보'!B$3</f>
        <v>92520000000</v>
      </c>
      <c r="C114" s="9">
        <f ca="1">'일자별 주가'!C114*'종목 기본정보'!C$2*'종목 기본정보'!C$3</f>
        <v>148369500000</v>
      </c>
      <c r="D114" s="9">
        <f ca="1">'일자별 주가'!D114*'종목 기본정보'!D$2*'종목 기본정보'!D$3</f>
        <v>498018800000</v>
      </c>
      <c r="E114" s="9">
        <f ca="1">'일자별 주가'!E114*'종목 기본정보'!E$2*'종목 기본정보'!E$3</f>
        <v>119704640000</v>
      </c>
      <c r="F114" s="9">
        <f ca="1">'일자별 주가'!F114*'종목 기본정보'!F$2*'종목 기본정보'!F$3</f>
        <v>589477000000</v>
      </c>
      <c r="G114" s="9">
        <f t="shared" ca="1" si="2"/>
        <v>1448089940000</v>
      </c>
      <c r="H114" s="7">
        <f t="shared" ca="1" si="3"/>
        <v>116.31244497991969</v>
      </c>
    </row>
    <row r="115" spans="1:8" x14ac:dyDescent="0.3">
      <c r="A115">
        <v>114</v>
      </c>
      <c r="B115" s="9">
        <f ca="1">'일자별 주가'!B115*'종목 기본정보'!B$2*'종목 기본정보'!B$3</f>
        <v>92647500000</v>
      </c>
      <c r="C115" s="9">
        <f ca="1">'일자별 주가'!C115*'종목 기본정보'!C$2*'종목 기본정보'!C$3</f>
        <v>152401500000</v>
      </c>
      <c r="D115" s="9">
        <f ca="1">'일자별 주가'!D115*'종목 기본정보'!D$2*'종목 기본정보'!D$3</f>
        <v>510712400000</v>
      </c>
      <c r="E115" s="9">
        <f ca="1">'일자별 주가'!E115*'종목 기본정보'!E$2*'종목 기본정보'!E$3</f>
        <v>122678160000</v>
      </c>
      <c r="F115" s="9">
        <f ca="1">'일자별 주가'!F115*'종목 기본정보'!F$2*'종목 기본정보'!F$3</f>
        <v>591013000000</v>
      </c>
      <c r="G115" s="9">
        <f t="shared" ca="1" si="2"/>
        <v>1469452560000</v>
      </c>
      <c r="H115" s="7">
        <f t="shared" ca="1" si="3"/>
        <v>118.02831807228915</v>
      </c>
    </row>
    <row r="116" spans="1:8" x14ac:dyDescent="0.3">
      <c r="A116">
        <v>115</v>
      </c>
      <c r="B116" s="9">
        <f ca="1">'일자별 주가'!B116*'종목 기본정보'!B$2*'종목 기본정보'!B$3</f>
        <v>91755000000</v>
      </c>
      <c r="C116" s="9">
        <f ca="1">'일자별 주가'!C116*'종목 기본정보'!C$2*'종목 기본정보'!C$3</f>
        <v>148167000000</v>
      </c>
      <c r="D116" s="9">
        <f ca="1">'일자별 주가'!D116*'종목 기본정보'!D$2*'종목 기본정보'!D$3</f>
        <v>520306399999.99994</v>
      </c>
      <c r="E116" s="9">
        <f ca="1">'일자별 주가'!E116*'종목 기본정보'!E$2*'종목 기본정보'!E$3</f>
        <v>121082720000</v>
      </c>
      <c r="F116" s="9">
        <f ca="1">'일자별 주가'!F116*'종목 기본정보'!F$2*'종목 기본정보'!F$3</f>
        <v>580714500000</v>
      </c>
      <c r="G116" s="9">
        <f t="shared" ca="1" si="2"/>
        <v>1462025620000</v>
      </c>
      <c r="H116" s="7">
        <f t="shared" ca="1" si="3"/>
        <v>117.43177670682732</v>
      </c>
    </row>
    <row r="117" spans="1:8" x14ac:dyDescent="0.3">
      <c r="A117">
        <v>116</v>
      </c>
      <c r="B117" s="9">
        <f ca="1">'일자별 주가'!B117*'종목 기본정보'!B$2*'종목 기본정보'!B$3</f>
        <v>94590000000</v>
      </c>
      <c r="C117" s="9">
        <f ca="1">'일자별 주가'!C117*'종목 기본정보'!C$2*'종목 기본정보'!C$3</f>
        <v>146785500000</v>
      </c>
      <c r="D117" s="9">
        <f ca="1">'일자별 주가'!D117*'종목 기본정보'!D$2*'종목 기본정보'!D$3</f>
        <v>504874000000</v>
      </c>
      <c r="E117" s="9">
        <f ca="1">'일자별 주가'!E117*'종목 기본정보'!E$2*'종목 기본정보'!E$3</f>
        <v>118552720000</v>
      </c>
      <c r="F117" s="9">
        <f ca="1">'일자별 주가'!F117*'종목 기본정보'!F$2*'종목 기본정보'!F$3</f>
        <v>580074500000</v>
      </c>
      <c r="G117" s="9">
        <f t="shared" ca="1" si="2"/>
        <v>1444876720000</v>
      </c>
      <c r="H117" s="7">
        <f t="shared" ca="1" si="3"/>
        <v>116.05435502008032</v>
      </c>
    </row>
    <row r="118" spans="1:8" x14ac:dyDescent="0.3">
      <c r="A118">
        <v>117</v>
      </c>
      <c r="B118" s="9">
        <f ca="1">'일자별 주가'!B118*'종목 기본정보'!B$2*'종목 기본정보'!B$3</f>
        <v>95692500000</v>
      </c>
      <c r="C118" s="9">
        <f ca="1">'일자별 주가'!C118*'종목 기본정보'!C$2*'종목 기본정보'!C$3</f>
        <v>148000500000</v>
      </c>
      <c r="D118" s="9">
        <f ca="1">'일자별 주가'!D118*'종목 기본정보'!D$2*'종목 기본정보'!D$3</f>
        <v>499806400000</v>
      </c>
      <c r="E118" s="9">
        <f ca="1">'일자별 주가'!E118*'종목 기본정보'!E$2*'종목 기본정보'!E$3</f>
        <v>120480800000</v>
      </c>
      <c r="F118" s="9">
        <f ca="1">'일자별 주가'!F118*'종목 기본정보'!F$2*'종목 기본정보'!F$3</f>
        <v>586367500000</v>
      </c>
      <c r="G118" s="9">
        <f t="shared" ca="1" si="2"/>
        <v>1450347700000</v>
      </c>
      <c r="H118" s="7">
        <f t="shared" ca="1" si="3"/>
        <v>116.49379116465863</v>
      </c>
    </row>
    <row r="119" spans="1:8" x14ac:dyDescent="0.3">
      <c r="A119">
        <v>118</v>
      </c>
      <c r="B119" s="9">
        <f ca="1">'일자별 주가'!B119*'종목 기본정보'!B$2*'종목 기본정보'!B$3</f>
        <v>96697500000</v>
      </c>
      <c r="C119" s="9">
        <f ca="1">'일자별 주가'!C119*'종목 기본정보'!C$2*'종목 기본정보'!C$3</f>
        <v>148351500000</v>
      </c>
      <c r="D119" s="9">
        <f ca="1">'일자별 주가'!D119*'종목 기본정보'!D$2*'종목 기본정보'!D$3</f>
        <v>497658000000</v>
      </c>
      <c r="E119" s="9">
        <f ca="1">'일자별 주가'!E119*'종목 기본정보'!E$2*'종목 기본정보'!E$3</f>
        <v>123108480000</v>
      </c>
      <c r="F119" s="9">
        <f ca="1">'일자별 주가'!F119*'종목 기본정보'!F$2*'종목 기본정보'!F$3</f>
        <v>576299000000</v>
      </c>
      <c r="G119" s="9">
        <f t="shared" ca="1" si="2"/>
        <v>1442114480000</v>
      </c>
      <c r="H119" s="7">
        <f t="shared" ca="1" si="3"/>
        <v>115.83248835341367</v>
      </c>
    </row>
    <row r="120" spans="1:8" x14ac:dyDescent="0.3">
      <c r="A120">
        <v>119</v>
      </c>
      <c r="B120" s="9">
        <f ca="1">'일자별 주가'!B120*'종목 기본정보'!B$2*'종목 기본정보'!B$3</f>
        <v>97747500000</v>
      </c>
      <c r="C120" s="9">
        <f ca="1">'일자별 주가'!C120*'종목 기본정보'!C$2*'종목 기본정보'!C$3</f>
        <v>150799500000</v>
      </c>
      <c r="D120" s="9">
        <f ca="1">'일자별 주가'!D120*'종목 기본정보'!D$2*'종목 기본정보'!D$3</f>
        <v>506235200000</v>
      </c>
      <c r="E120" s="9">
        <f ca="1">'일자별 주가'!E120*'종목 기본정보'!E$2*'종목 기본정보'!E$3</f>
        <v>122254880000</v>
      </c>
      <c r="F120" s="9">
        <f ca="1">'일자별 주가'!F120*'종목 기본정보'!F$2*'종목 기본정보'!F$3</f>
        <v>574547500000</v>
      </c>
      <c r="G120" s="9">
        <f t="shared" ca="1" si="2"/>
        <v>1451584580000</v>
      </c>
      <c r="H120" s="7">
        <f t="shared" ca="1" si="3"/>
        <v>116.59313895582328</v>
      </c>
    </row>
    <row r="121" spans="1:8" x14ac:dyDescent="0.3">
      <c r="A121">
        <v>120</v>
      </c>
      <c r="B121" s="9">
        <f ca="1">'일자별 주가'!B121*'종목 기본정보'!B$2*'종목 기본정보'!B$3</f>
        <v>100920000000</v>
      </c>
      <c r="C121" s="9">
        <f ca="1">'일자별 주가'!C121*'종목 기본정보'!C$2*'종목 기본정보'!C$3</f>
        <v>153297000000</v>
      </c>
      <c r="D121" s="9">
        <f ca="1">'일자별 주가'!D121*'종목 기본정보'!D$2*'종목 기본정보'!D$3</f>
        <v>522339999999.99994</v>
      </c>
      <c r="E121" s="9">
        <f ca="1">'일자별 주가'!E121*'종목 기본정보'!E$2*'종목 기본정보'!E$3</f>
        <v>125125440000</v>
      </c>
      <c r="F121" s="9">
        <f ca="1">'일자별 주가'!F121*'종목 기본정보'!F$2*'종목 기본정보'!F$3</f>
        <v>577483000000</v>
      </c>
      <c r="G121" s="9">
        <f t="shared" ca="1" si="2"/>
        <v>1479165440000</v>
      </c>
      <c r="H121" s="7">
        <f t="shared" ca="1" si="3"/>
        <v>118.80846907630523</v>
      </c>
    </row>
    <row r="122" spans="1:8" x14ac:dyDescent="0.3">
      <c r="A122">
        <v>121</v>
      </c>
      <c r="B122" s="9">
        <f ca="1">'일자별 주가'!B122*'종목 기본정보'!B$2*'종목 기본정보'!B$3</f>
        <v>100102500000</v>
      </c>
      <c r="C122" s="9">
        <f ca="1">'일자별 주가'!C122*'종목 기본정보'!C$2*'종목 기본정보'!C$3</f>
        <v>157171500000</v>
      </c>
      <c r="D122" s="9">
        <f ca="1">'일자별 주가'!D122*'종목 기본정보'!D$2*'종목 기본정보'!D$3</f>
        <v>522225199999.99994</v>
      </c>
      <c r="E122" s="9">
        <f ca="1">'일자별 주가'!E122*'종목 기본정보'!E$2*'종목 기본정보'!E$3</f>
        <v>128353280000</v>
      </c>
      <c r="F122" s="9">
        <f ca="1">'일자별 주가'!F122*'종목 기본정보'!F$2*'종목 기본정보'!F$3</f>
        <v>591944000000</v>
      </c>
      <c r="G122" s="9">
        <f t="shared" ca="1" si="2"/>
        <v>1499796480000</v>
      </c>
      <c r="H122" s="7">
        <f t="shared" ca="1" si="3"/>
        <v>120.46558072289157</v>
      </c>
    </row>
    <row r="123" spans="1:8" x14ac:dyDescent="0.3">
      <c r="A123">
        <v>122</v>
      </c>
      <c r="B123" s="9">
        <f ca="1">'일자별 주가'!B123*'종목 기본정보'!B$2*'종목 기본정보'!B$3</f>
        <v>100612500000</v>
      </c>
      <c r="C123" s="9">
        <f ca="1">'일자별 주가'!C123*'종목 기본정보'!C$2*'종목 기본정보'!C$3</f>
        <v>160596000000</v>
      </c>
      <c r="D123" s="9">
        <f ca="1">'일자별 주가'!D123*'종목 기본정보'!D$2*'종목 기본정보'!D$3</f>
        <v>510630400000</v>
      </c>
      <c r="E123" s="9">
        <f ca="1">'일자별 주가'!E123*'종목 기본정보'!E$2*'종목 기본정보'!E$3</f>
        <v>128364720000</v>
      </c>
      <c r="F123" s="9">
        <f ca="1">'일자별 주가'!F123*'종목 기본정보'!F$2*'종목 기본정보'!F$3</f>
        <v>589373000000</v>
      </c>
      <c r="G123" s="9">
        <f t="shared" ca="1" si="2"/>
        <v>1489576620000</v>
      </c>
      <c r="H123" s="7">
        <f t="shared" ca="1" si="3"/>
        <v>119.64470843373493</v>
      </c>
    </row>
    <row r="124" spans="1:8" x14ac:dyDescent="0.3">
      <c r="A124">
        <v>123</v>
      </c>
      <c r="B124" s="9">
        <f ca="1">'일자별 주가'!B124*'종목 기본정보'!B$2*'종목 기본정보'!B$3</f>
        <v>99277500000</v>
      </c>
      <c r="C124" s="9">
        <f ca="1">'일자별 주가'!C124*'종목 기본정보'!C$2*'종목 기본정보'!C$3</f>
        <v>155848500000</v>
      </c>
      <c r="D124" s="9">
        <f ca="1">'일자별 주가'!D124*'종목 기본정보'!D$2*'종목 기본정보'!D$3</f>
        <v>507973600000</v>
      </c>
      <c r="E124" s="9">
        <f ca="1">'일자별 주가'!E124*'종목 기본정보'!E$2*'종목 기본정보'!E$3</f>
        <v>127790080000</v>
      </c>
      <c r="F124" s="9">
        <f ca="1">'일자별 주가'!F124*'종목 기본정보'!F$2*'종목 기본정보'!F$3</f>
        <v>572153000000</v>
      </c>
      <c r="G124" s="9">
        <f t="shared" ca="1" si="2"/>
        <v>1463042680000</v>
      </c>
      <c r="H124" s="7">
        <f t="shared" ca="1" si="3"/>
        <v>117.51346827309237</v>
      </c>
    </row>
    <row r="125" spans="1:8" x14ac:dyDescent="0.3">
      <c r="A125">
        <v>124</v>
      </c>
      <c r="B125" s="9">
        <f ca="1">'일자별 주가'!B125*'종목 기본정보'!B$2*'종목 기본정보'!B$3</f>
        <v>100920000000</v>
      </c>
      <c r="C125" s="9">
        <f ca="1">'일자별 주가'!C125*'종목 기본정보'!C$2*'종목 기본정보'!C$3</f>
        <v>155749500000</v>
      </c>
      <c r="D125" s="9">
        <f ca="1">'일자별 주가'!D125*'종목 기본정보'!D$2*'종목 기본정보'!D$3</f>
        <v>500856000000</v>
      </c>
      <c r="E125" s="9">
        <f ca="1">'일자별 주가'!E125*'종목 기본정보'!E$2*'종목 기본정보'!E$3</f>
        <v>125979040000</v>
      </c>
      <c r="F125" s="9">
        <f ca="1">'일자별 주가'!F125*'종목 기본정보'!F$2*'종목 기본정보'!F$3</f>
        <v>589345500000</v>
      </c>
      <c r="G125" s="9">
        <f t="shared" ca="1" si="2"/>
        <v>1472850040000</v>
      </c>
      <c r="H125" s="7">
        <f t="shared" ca="1" si="3"/>
        <v>118.30120803212851</v>
      </c>
    </row>
    <row r="126" spans="1:8" x14ac:dyDescent="0.3">
      <c r="A126">
        <v>125</v>
      </c>
      <c r="B126" s="9">
        <f ca="1">'일자별 주가'!B126*'종목 기본정보'!B$2*'종목 기본정보'!B$3</f>
        <v>99667500000</v>
      </c>
      <c r="C126" s="9">
        <f ca="1">'일자별 주가'!C126*'종목 기본정보'!C$2*'종목 기본정보'!C$3</f>
        <v>153202500000</v>
      </c>
      <c r="D126" s="9">
        <f ca="1">'일자별 주가'!D126*'종목 기본정보'!D$2*'종목 기본정보'!D$3</f>
        <v>512483600000</v>
      </c>
      <c r="E126" s="9">
        <f ca="1">'일자별 주가'!E126*'종목 기본정보'!E$2*'종목 기본정보'!E$3</f>
        <v>124779600000</v>
      </c>
      <c r="F126" s="9">
        <f ca="1">'일자별 주가'!F126*'종목 기본정보'!F$2*'종목 기본정보'!F$3</f>
        <v>597422000000</v>
      </c>
      <c r="G126" s="9">
        <f t="shared" ca="1" si="2"/>
        <v>1487555200000</v>
      </c>
      <c r="H126" s="7">
        <f t="shared" ca="1" si="3"/>
        <v>119.48234538152612</v>
      </c>
    </row>
    <row r="127" spans="1:8" x14ac:dyDescent="0.3">
      <c r="A127">
        <v>126</v>
      </c>
      <c r="B127" s="9">
        <f ca="1">'일자별 주가'!B127*'종목 기본정보'!B$2*'종목 기본정보'!B$3</f>
        <v>98347500000</v>
      </c>
      <c r="C127" s="9">
        <f ca="1">'일자별 주가'!C127*'종목 기본정보'!C$2*'종목 기본정보'!C$3</f>
        <v>155866500000</v>
      </c>
      <c r="D127" s="9">
        <f ca="1">'일자별 주가'!D127*'종목 기본정보'!D$2*'종목 기본정보'!D$3</f>
        <v>503775200000</v>
      </c>
      <c r="E127" s="9">
        <f ca="1">'일자별 주가'!E127*'종목 기본정보'!E$2*'종목 기본정보'!E$3</f>
        <v>123665520000</v>
      </c>
      <c r="F127" s="9">
        <f ca="1">'일자별 주가'!F127*'종목 기본정보'!F$2*'종목 기본정보'!F$3</f>
        <v>612592500000</v>
      </c>
      <c r="G127" s="9">
        <f t="shared" ca="1" si="2"/>
        <v>1494247220000</v>
      </c>
      <c r="H127" s="7">
        <f t="shared" ca="1" si="3"/>
        <v>120.01985702811244</v>
      </c>
    </row>
    <row r="128" spans="1:8" x14ac:dyDescent="0.3">
      <c r="A128">
        <v>127</v>
      </c>
      <c r="B128" s="9">
        <f ca="1">'일자별 주가'!B128*'종목 기본정보'!B$2*'종목 기본정보'!B$3</f>
        <v>99570000000</v>
      </c>
      <c r="C128" s="9">
        <f ca="1">'일자별 주가'!C128*'종목 기본정보'!C$2*'종목 기본정보'!C$3</f>
        <v>155979000000</v>
      </c>
      <c r="D128" s="9">
        <f ca="1">'일자별 주가'!D128*'종목 기본정보'!D$2*'종목 기본정보'!D$3</f>
        <v>511499600000</v>
      </c>
      <c r="E128" s="9">
        <f ca="1">'일자별 주가'!E128*'종목 기본정보'!E$2*'종목 기본정보'!E$3</f>
        <v>121739200000</v>
      </c>
      <c r="F128" s="9">
        <f ca="1">'일자별 주가'!F128*'종목 기본정보'!F$2*'종목 기본정보'!F$3</f>
        <v>600720500000</v>
      </c>
      <c r="G128" s="9">
        <f t="shared" ca="1" si="2"/>
        <v>1489508300000</v>
      </c>
      <c r="H128" s="7">
        <f t="shared" ca="1" si="3"/>
        <v>119.63922088353414</v>
      </c>
    </row>
    <row r="129" spans="1:8" x14ac:dyDescent="0.3">
      <c r="A129">
        <v>128</v>
      </c>
      <c r="B129" s="9">
        <f ca="1">'일자별 주가'!B129*'종목 기본정보'!B$2*'종목 기본정보'!B$3</f>
        <v>96825000000</v>
      </c>
      <c r="C129" s="9">
        <f ca="1">'일자별 주가'!C129*'종목 기본정보'!C$2*'종목 기본정보'!C$3</f>
        <v>159574500000</v>
      </c>
      <c r="D129" s="9">
        <f ca="1">'일자별 주가'!D129*'종목 기본정보'!D$2*'종목 기본정보'!D$3</f>
        <v>520158799999.99994</v>
      </c>
      <c r="E129" s="9">
        <f ca="1">'일자별 주가'!E129*'종목 기본정보'!E$2*'종목 기본정보'!E$3</f>
        <v>125159760000</v>
      </c>
      <c r="F129" s="9">
        <f ca="1">'일자별 주가'!F129*'종목 기본정보'!F$2*'종목 기본정보'!F$3</f>
        <v>582786000000</v>
      </c>
      <c r="G129" s="9">
        <f t="shared" ca="1" si="2"/>
        <v>1484504060000</v>
      </c>
      <c r="H129" s="7">
        <f t="shared" ca="1" si="3"/>
        <v>119.23727389558232</v>
      </c>
    </row>
    <row r="130" spans="1:8" x14ac:dyDescent="0.3">
      <c r="A130">
        <v>129</v>
      </c>
      <c r="B130" s="9">
        <f ca="1">'일자별 주가'!B130*'종목 기본정보'!B$2*'종목 기본정보'!B$3</f>
        <v>97402500000</v>
      </c>
      <c r="C130" s="9">
        <f ca="1">'일자별 주가'!C130*'종목 기본정보'!C$2*'종목 기본정보'!C$3</f>
        <v>158823000000</v>
      </c>
      <c r="D130" s="9">
        <f ca="1">'일자별 주가'!D130*'종목 기본정보'!D$2*'종목 기본정보'!D$3</f>
        <v>517993999999.99994</v>
      </c>
      <c r="E130" s="9">
        <f ca="1">'일자별 주가'!E130*'종목 기본정보'!E$2*'종목 기본정보'!E$3</f>
        <v>123736800000</v>
      </c>
      <c r="F130" s="9">
        <f ca="1">'일자별 주가'!F130*'종목 기본정보'!F$2*'종목 기본정보'!F$3</f>
        <v>598643500000</v>
      </c>
      <c r="G130" s="9">
        <f t="shared" ca="1" si="2"/>
        <v>1496599800000</v>
      </c>
      <c r="H130" s="7">
        <f t="shared" ca="1" si="3"/>
        <v>120.20881927710843</v>
      </c>
    </row>
    <row r="131" spans="1:8" x14ac:dyDescent="0.3">
      <c r="A131">
        <v>130</v>
      </c>
      <c r="B131" s="9">
        <f ca="1">'일자별 주가'!B131*'종목 기본정보'!B$2*'종목 기본정보'!B$3</f>
        <v>96007500000</v>
      </c>
      <c r="C131" s="9">
        <f ca="1">'일자별 주가'!C131*'종목 기본정보'!C$2*'종목 기본정보'!C$3</f>
        <v>156064500000</v>
      </c>
      <c r="D131" s="9">
        <f ca="1">'일자별 주가'!D131*'종목 기본정보'!D$2*'종목 기본정보'!D$3</f>
        <v>521503599999.99994</v>
      </c>
      <c r="E131" s="9">
        <f ca="1">'일자별 주가'!E131*'종목 기본정보'!E$2*'종목 기본정보'!E$3</f>
        <v>122801360000</v>
      </c>
      <c r="F131" s="9">
        <f ca="1">'일자별 주가'!F131*'종목 기본정보'!F$2*'종목 기본정보'!F$3</f>
        <v>592060000000</v>
      </c>
      <c r="G131" s="9">
        <f t="shared" ref="G131:G194" ca="1" si="4">SUM(B131:F131)</f>
        <v>1488436960000</v>
      </c>
      <c r="H131" s="7">
        <f t="shared" ref="H131:H194" ca="1" si="5">G131/G$2*100</f>
        <v>119.55316947791164</v>
      </c>
    </row>
    <row r="132" spans="1:8" x14ac:dyDescent="0.3">
      <c r="A132">
        <v>131</v>
      </c>
      <c r="B132" s="9">
        <f ca="1">'일자별 주가'!B132*'종목 기본정보'!B$2*'종목 기본정보'!B$3</f>
        <v>94740000000</v>
      </c>
      <c r="C132" s="9">
        <f ca="1">'일자별 주가'!C132*'종목 기본정보'!C$2*'종목 기본정보'!C$3</f>
        <v>155700000000</v>
      </c>
      <c r="D132" s="9">
        <f ca="1">'일자별 주가'!D132*'종목 기본정보'!D$2*'종목 기본정보'!D$3</f>
        <v>514205599999.99994</v>
      </c>
      <c r="E132" s="9">
        <f ca="1">'일자별 주가'!E132*'종목 기본정보'!E$2*'종목 기본정보'!E$3</f>
        <v>119444160000</v>
      </c>
      <c r="F132" s="9">
        <f ca="1">'일자별 주가'!F132*'종목 기본정보'!F$2*'종목 기본정보'!F$3</f>
        <v>608999500000</v>
      </c>
      <c r="G132" s="9">
        <f t="shared" ca="1" si="4"/>
        <v>1493089260000</v>
      </c>
      <c r="H132" s="7">
        <f t="shared" ca="1" si="5"/>
        <v>119.92684819277109</v>
      </c>
    </row>
    <row r="133" spans="1:8" x14ac:dyDescent="0.3">
      <c r="A133">
        <v>132</v>
      </c>
      <c r="B133" s="9">
        <f ca="1">'일자별 주가'!B133*'종목 기본정보'!B$2*'종목 기본정보'!B$3</f>
        <v>93630000000</v>
      </c>
      <c r="C133" s="9">
        <f ca="1">'일자별 주가'!C133*'종목 기본정보'!C$2*'종목 기본정보'!C$3</f>
        <v>155682000000</v>
      </c>
      <c r="D133" s="9">
        <f ca="1">'일자별 주가'!D133*'종목 기본정보'!D$2*'종목 기본정보'!D$3</f>
        <v>523799599999.99994</v>
      </c>
      <c r="E133" s="9">
        <f ca="1">'일자별 주가'!E133*'종목 기본정보'!E$2*'종목 기본정보'!E$3</f>
        <v>120546800000</v>
      </c>
      <c r="F133" s="9">
        <f ca="1">'일자별 주가'!F133*'종목 기본정보'!F$2*'종목 기본정보'!F$3</f>
        <v>603858000000</v>
      </c>
      <c r="G133" s="9">
        <f t="shared" ca="1" si="4"/>
        <v>1497516400000</v>
      </c>
      <c r="H133" s="7">
        <f t="shared" ca="1" si="5"/>
        <v>120.28244176706828</v>
      </c>
    </row>
    <row r="134" spans="1:8" x14ac:dyDescent="0.3">
      <c r="A134">
        <v>133</v>
      </c>
      <c r="B134" s="9">
        <f ca="1">'일자별 주가'!B134*'종목 기본정보'!B$2*'종목 기본정보'!B$3</f>
        <v>93757500000</v>
      </c>
      <c r="C134" s="9">
        <f ca="1">'일자별 주가'!C134*'종목 기본정보'!C$2*'종목 기본정보'!C$3</f>
        <v>157446000000</v>
      </c>
      <c r="D134" s="9">
        <f ca="1">'일자별 주가'!D134*'종목 기본정보'!D$2*'종목 기본정보'!D$3</f>
        <v>523471599999.99994</v>
      </c>
      <c r="E134" s="9">
        <f ca="1">'일자별 주가'!E134*'종목 기본정보'!E$2*'종목 기본정보'!E$3</f>
        <v>121641520000</v>
      </c>
      <c r="F134" s="9">
        <f ca="1">'일자별 주가'!F134*'종목 기본정보'!F$2*'종목 기본정보'!F$3</f>
        <v>613065500000</v>
      </c>
      <c r="G134" s="9">
        <f t="shared" ca="1" si="4"/>
        <v>1509382120000</v>
      </c>
      <c r="H134" s="7">
        <f t="shared" ca="1" si="5"/>
        <v>121.23551164658635</v>
      </c>
    </row>
    <row r="135" spans="1:8" x14ac:dyDescent="0.3">
      <c r="A135">
        <v>134</v>
      </c>
      <c r="B135" s="9">
        <f ca="1">'일자별 주가'!B135*'종목 기본정보'!B$2*'종목 기본정보'!B$3</f>
        <v>96120000000</v>
      </c>
      <c r="C135" s="9">
        <f ca="1">'일자별 주가'!C135*'종목 기본정보'!C$2*'종목 기본정보'!C$3</f>
        <v>159871500000</v>
      </c>
      <c r="D135" s="9">
        <f ca="1">'일자별 주가'!D135*'종목 기본정보'!D$2*'종목 기본정보'!D$3</f>
        <v>517223199999.99994</v>
      </c>
      <c r="E135" s="9">
        <f ca="1">'일자별 주가'!E135*'종목 기본정보'!E$2*'종목 기본정보'!E$3</f>
        <v>123251920000</v>
      </c>
      <c r="F135" s="9">
        <f ca="1">'일자별 주가'!F135*'종목 기본정보'!F$2*'종목 기본정보'!F$3</f>
        <v>620590500000</v>
      </c>
      <c r="G135" s="9">
        <f t="shared" ca="1" si="4"/>
        <v>1517057120000</v>
      </c>
      <c r="H135" s="7">
        <f t="shared" ca="1" si="5"/>
        <v>121.85197751004016</v>
      </c>
    </row>
    <row r="136" spans="1:8" x14ac:dyDescent="0.3">
      <c r="A136">
        <v>135</v>
      </c>
      <c r="B136" s="9">
        <f ca="1">'일자별 주가'!B136*'종목 기본정보'!B$2*'종목 기본정보'!B$3</f>
        <v>96480000000</v>
      </c>
      <c r="C136" s="9">
        <f ca="1">'일자별 주가'!C136*'종목 기본정보'!C$2*'종목 기본정보'!C$3</f>
        <v>165127500000</v>
      </c>
      <c r="D136" s="9">
        <f ca="1">'일자별 주가'!D136*'종목 기본정보'!D$2*'종목 기본정보'!D$3</f>
        <v>533065599999.99994</v>
      </c>
      <c r="E136" s="9">
        <f ca="1">'일자별 주가'!E136*'종목 기본정보'!E$2*'종목 기본정보'!E$3</f>
        <v>119720480000</v>
      </c>
      <c r="F136" s="9">
        <f ca="1">'일자별 주가'!F136*'종목 기본정보'!F$2*'종목 기본정보'!F$3</f>
        <v>611962500000</v>
      </c>
      <c r="G136" s="9">
        <f t="shared" ca="1" si="4"/>
        <v>1526356080000</v>
      </c>
      <c r="H136" s="7">
        <f t="shared" ca="1" si="5"/>
        <v>122.59888192771085</v>
      </c>
    </row>
    <row r="137" spans="1:8" x14ac:dyDescent="0.3">
      <c r="A137">
        <v>136</v>
      </c>
      <c r="B137" s="9">
        <f ca="1">'일자별 주가'!B137*'종목 기본정보'!B$2*'종목 기본정보'!B$3</f>
        <v>98917500000</v>
      </c>
      <c r="C137" s="9">
        <f ca="1">'일자별 주가'!C137*'종목 기본정보'!C$2*'종목 기본정보'!C$3</f>
        <v>160852500000</v>
      </c>
      <c r="D137" s="9">
        <f ca="1">'일자별 주가'!D137*'종목 기본정보'!D$2*'종목 기본정보'!D$3</f>
        <v>531950399999.99994</v>
      </c>
      <c r="E137" s="9">
        <f ca="1">'일자별 주가'!E137*'종목 기본정보'!E$2*'종목 기본정보'!E$3</f>
        <v>122855920000</v>
      </c>
      <c r="F137" s="9">
        <f ca="1">'일자별 주가'!F137*'종목 기본정보'!F$2*'종목 기본정보'!F$3</f>
        <v>603129000000</v>
      </c>
      <c r="G137" s="9">
        <f t="shared" ca="1" si="4"/>
        <v>1517705320000</v>
      </c>
      <c r="H137" s="7">
        <f t="shared" ca="1" si="5"/>
        <v>121.90404176706828</v>
      </c>
    </row>
    <row r="138" spans="1:8" x14ac:dyDescent="0.3">
      <c r="A138">
        <v>137</v>
      </c>
      <c r="B138" s="9">
        <f ca="1">'일자별 주가'!B138*'종목 기본정보'!B$2*'종목 기본정보'!B$3</f>
        <v>97882500000</v>
      </c>
      <c r="C138" s="9">
        <f ca="1">'일자별 주가'!C138*'종목 기본정보'!C$2*'종목 기본정보'!C$3</f>
        <v>160029000000</v>
      </c>
      <c r="D138" s="9">
        <f ca="1">'일자별 주가'!D138*'종목 기본정보'!D$2*'종목 기본정보'!D$3</f>
        <v>540822799999.99994</v>
      </c>
      <c r="E138" s="9">
        <f ca="1">'일자별 주가'!E138*'종목 기본정보'!E$2*'종목 기본정보'!E$3</f>
        <v>120977120000</v>
      </c>
      <c r="F138" s="9">
        <f ca="1">'일자별 주가'!F138*'종목 기본정보'!F$2*'종목 기본정보'!F$3</f>
        <v>615911500000</v>
      </c>
      <c r="G138" s="9">
        <f t="shared" ca="1" si="4"/>
        <v>1535622920000</v>
      </c>
      <c r="H138" s="7">
        <f t="shared" ca="1" si="5"/>
        <v>123.3432064257028</v>
      </c>
    </row>
    <row r="139" spans="1:8" x14ac:dyDescent="0.3">
      <c r="A139">
        <v>138</v>
      </c>
      <c r="B139" s="9">
        <f ca="1">'일자별 주가'!B139*'종목 기본정보'!B$2*'종목 기본정보'!B$3</f>
        <v>96810000000</v>
      </c>
      <c r="C139" s="9">
        <f ca="1">'일자별 주가'!C139*'종목 기본정보'!C$2*'종목 기본정보'!C$3</f>
        <v>160528500000</v>
      </c>
      <c r="D139" s="9">
        <f ca="1">'일자별 주가'!D139*'종목 기본정보'!D$2*'종목 기본정보'!D$3</f>
        <v>543102399999.99994</v>
      </c>
      <c r="E139" s="9">
        <f ca="1">'일자별 주가'!E139*'종목 기본정보'!E$2*'종목 기본정보'!E$3</f>
        <v>124965280000</v>
      </c>
      <c r="F139" s="9">
        <f ca="1">'일자별 주가'!F139*'종목 기본정보'!F$2*'종목 기본정보'!F$3</f>
        <v>610517500000</v>
      </c>
      <c r="G139" s="9">
        <f t="shared" ca="1" si="4"/>
        <v>1535923680000</v>
      </c>
      <c r="H139" s="7">
        <f t="shared" ca="1" si="5"/>
        <v>123.36736385542169</v>
      </c>
    </row>
    <row r="140" spans="1:8" x14ac:dyDescent="0.3">
      <c r="A140">
        <v>139</v>
      </c>
      <c r="B140" s="9">
        <f ca="1">'일자별 주가'!B140*'종목 기본정보'!B$2*'종목 기본정보'!B$3</f>
        <v>94035000000</v>
      </c>
      <c r="C140" s="9">
        <f ca="1">'일자별 주가'!C140*'종목 기본정보'!C$2*'종목 기본정보'!C$3</f>
        <v>157837500000</v>
      </c>
      <c r="D140" s="9">
        <f ca="1">'일자별 주가'!D140*'종목 기본정보'!D$2*'종목 기본정보'!D$3</f>
        <v>541478799999.99994</v>
      </c>
      <c r="E140" s="9">
        <f ca="1">'일자별 주가'!E140*'종목 기본정보'!E$2*'종목 기본정보'!E$3</f>
        <v>124235760000</v>
      </c>
      <c r="F140" s="9">
        <f ca="1">'일자별 주가'!F140*'종목 기본정보'!F$2*'종목 기본정보'!F$3</f>
        <v>620076500000</v>
      </c>
      <c r="G140" s="9">
        <f t="shared" ca="1" si="4"/>
        <v>1537663560000</v>
      </c>
      <c r="H140" s="7">
        <f t="shared" ca="1" si="5"/>
        <v>123.50711325301205</v>
      </c>
    </row>
    <row r="141" spans="1:8" x14ac:dyDescent="0.3">
      <c r="A141">
        <v>140</v>
      </c>
      <c r="B141" s="9">
        <f ca="1">'일자별 주가'!B141*'종목 기본정보'!B$2*'종목 기본정보'!B$3</f>
        <v>94125000000</v>
      </c>
      <c r="C141" s="9">
        <f ca="1">'일자별 주가'!C141*'종목 기본정보'!C$2*'종목 기본정보'!C$3</f>
        <v>158692500000</v>
      </c>
      <c r="D141" s="9">
        <f ca="1">'일자별 주가'!D141*'종목 기본정보'!D$2*'종목 기본정보'!D$3</f>
        <v>535033599999.99994</v>
      </c>
      <c r="E141" s="9">
        <f ca="1">'일자별 주가'!E141*'종목 기본정보'!E$2*'종목 기본정보'!E$3</f>
        <v>123913680000</v>
      </c>
      <c r="F141" s="9">
        <f ca="1">'일자별 주가'!F141*'종목 기본정보'!F$2*'종목 기본정보'!F$3</f>
        <v>624811000000</v>
      </c>
      <c r="G141" s="9">
        <f t="shared" ca="1" si="4"/>
        <v>1536575780000</v>
      </c>
      <c r="H141" s="7">
        <f t="shared" ca="1" si="5"/>
        <v>123.41974136546186</v>
      </c>
    </row>
    <row r="142" spans="1:8" x14ac:dyDescent="0.3">
      <c r="A142">
        <v>141</v>
      </c>
      <c r="B142" s="9">
        <f ca="1">'일자별 주가'!B142*'종목 기본정보'!B$2*'종목 기본정보'!B$3</f>
        <v>97057500000</v>
      </c>
      <c r="C142" s="9">
        <f ca="1">'일자별 주가'!C142*'종목 기본정보'!C$2*'종목 기본정보'!C$3</f>
        <v>161370000000</v>
      </c>
      <c r="D142" s="9">
        <f ca="1">'일자별 주가'!D142*'종목 기본정보'!D$2*'종목 기본정보'!D$3</f>
        <v>519289599999.99994</v>
      </c>
      <c r="E142" s="9">
        <f ca="1">'일자별 주가'!E142*'종목 기본정보'!E$2*'종목 기본정보'!E$3</f>
        <v>123592480000</v>
      </c>
      <c r="F142" s="9">
        <f ca="1">'일자별 주가'!F142*'종목 기본정보'!F$2*'종목 기본정보'!F$3</f>
        <v>610642500000</v>
      </c>
      <c r="G142" s="9">
        <f t="shared" ca="1" si="4"/>
        <v>1511952080000</v>
      </c>
      <c r="H142" s="7">
        <f t="shared" ca="1" si="5"/>
        <v>121.44193413654618</v>
      </c>
    </row>
    <row r="143" spans="1:8" x14ac:dyDescent="0.3">
      <c r="A143">
        <v>142</v>
      </c>
      <c r="B143" s="9">
        <f ca="1">'일자별 주가'!B143*'종목 기본정보'!B$2*'종목 기본정보'!B$3</f>
        <v>97522500000</v>
      </c>
      <c r="C143" s="9">
        <f ca="1">'일자별 주가'!C143*'종목 기본정보'!C$2*'종목 기본정보'!C$3</f>
        <v>157306500000</v>
      </c>
      <c r="D143" s="9">
        <f ca="1">'일자별 주가'!D143*'종목 기본정보'!D$2*'종목 기본정보'!D$3</f>
        <v>529916799999.99994</v>
      </c>
      <c r="E143" s="9">
        <f ca="1">'일자별 주가'!E143*'종목 기본정보'!E$2*'종목 기본정보'!E$3</f>
        <v>125834720000</v>
      </c>
      <c r="F143" s="9">
        <f ca="1">'일자별 주가'!F143*'종목 기본정보'!F$2*'종목 기본정보'!F$3</f>
        <v>600099500000</v>
      </c>
      <c r="G143" s="9">
        <f t="shared" ca="1" si="4"/>
        <v>1510680020000</v>
      </c>
      <c r="H143" s="7">
        <f t="shared" ca="1" si="5"/>
        <v>121.33976064257028</v>
      </c>
    </row>
    <row r="144" spans="1:8" x14ac:dyDescent="0.3">
      <c r="A144">
        <v>143</v>
      </c>
      <c r="B144" s="9">
        <f ca="1">'일자별 주가'!B144*'종목 기본정보'!B$2*'종목 기본정보'!B$3</f>
        <v>95085000000</v>
      </c>
      <c r="C144" s="9">
        <f ca="1">'일자별 주가'!C144*'종목 기본정보'!C$2*'종목 기본정보'!C$3</f>
        <v>158701500000</v>
      </c>
      <c r="D144" s="9">
        <f ca="1">'일자별 주가'!D144*'종목 기본정보'!D$2*'종목 기본정보'!D$3</f>
        <v>544283199999.99994</v>
      </c>
      <c r="E144" s="9">
        <f ca="1">'일자별 주가'!E144*'종목 기본정보'!E$2*'종목 기본정보'!E$3</f>
        <v>125369200000</v>
      </c>
      <c r="F144" s="9">
        <f ca="1">'일자별 주가'!F144*'종목 기본정보'!F$2*'종목 기본정보'!F$3</f>
        <v>619553000000</v>
      </c>
      <c r="G144" s="9">
        <f t="shared" ca="1" si="4"/>
        <v>1542991900000</v>
      </c>
      <c r="H144" s="7">
        <f t="shared" ca="1" si="5"/>
        <v>123.9350923694779</v>
      </c>
    </row>
    <row r="145" spans="1:8" x14ac:dyDescent="0.3">
      <c r="A145">
        <v>144</v>
      </c>
      <c r="B145" s="9">
        <f ca="1">'일자별 주가'!B145*'종목 기본정보'!B$2*'종목 기본정보'!B$3</f>
        <v>92677500000</v>
      </c>
      <c r="C145" s="9">
        <f ca="1">'일자별 주가'!C145*'종목 기본정보'!C$2*'종목 기본정보'!C$3</f>
        <v>156978000000</v>
      </c>
      <c r="D145" s="9">
        <f ca="1">'일자별 주가'!D145*'종목 기본정보'!D$2*'종목 기본정보'!D$3</f>
        <v>556304400000</v>
      </c>
      <c r="E145" s="9">
        <f ca="1">'일자별 주가'!E145*'종목 기본정보'!E$2*'종목 기본정보'!E$3</f>
        <v>125701840000</v>
      </c>
      <c r="F145" s="9">
        <f ca="1">'일자별 주가'!F145*'종목 기본정보'!F$2*'종목 기본정보'!F$3</f>
        <v>628073000000</v>
      </c>
      <c r="G145" s="9">
        <f t="shared" ca="1" si="4"/>
        <v>1559734740000</v>
      </c>
      <c r="H145" s="7">
        <f t="shared" ca="1" si="5"/>
        <v>125.27989879518073</v>
      </c>
    </row>
    <row r="146" spans="1:8" x14ac:dyDescent="0.3">
      <c r="A146">
        <v>145</v>
      </c>
      <c r="B146" s="9">
        <f ca="1">'일자별 주가'!B146*'종목 기본정보'!B$2*'종목 기본정보'!B$3</f>
        <v>92250000000</v>
      </c>
      <c r="C146" s="9">
        <f ca="1">'일자별 주가'!C146*'종목 기본정보'!C$2*'종목 기본정보'!C$3</f>
        <v>157869000000</v>
      </c>
      <c r="D146" s="9">
        <f ca="1">'일자별 주가'!D146*'종목 기본정보'!D$2*'종목 기본정보'!D$3</f>
        <v>555960000000</v>
      </c>
      <c r="E146" s="9">
        <f ca="1">'일자별 주가'!E146*'종목 기본정보'!E$2*'종목 기본정보'!E$3</f>
        <v>122139600000</v>
      </c>
      <c r="F146" s="9">
        <f ca="1">'일자별 주가'!F146*'종목 기본정보'!F$2*'종목 기본정보'!F$3</f>
        <v>611996000000</v>
      </c>
      <c r="G146" s="9">
        <f t="shared" ca="1" si="4"/>
        <v>1540214600000</v>
      </c>
      <c r="H146" s="7">
        <f t="shared" ca="1" si="5"/>
        <v>123.71201606425703</v>
      </c>
    </row>
    <row r="147" spans="1:8" x14ac:dyDescent="0.3">
      <c r="A147">
        <v>146</v>
      </c>
      <c r="B147" s="9">
        <f ca="1">'일자별 주가'!B147*'종목 기본정보'!B$2*'종목 기본정보'!B$3</f>
        <v>94162500000</v>
      </c>
      <c r="C147" s="9">
        <f ca="1">'일자별 주가'!C147*'종목 기본정보'!C$2*'종목 기본정보'!C$3</f>
        <v>161851500000</v>
      </c>
      <c r="D147" s="9">
        <f ca="1">'일자별 주가'!D147*'종목 기본정보'!D$2*'종목 기본정보'!D$3</f>
        <v>555976400000</v>
      </c>
      <c r="E147" s="9">
        <f ca="1">'일자별 주가'!E147*'종목 기본정보'!E$2*'종목 기본정보'!E$3</f>
        <v>122846240000</v>
      </c>
      <c r="F147" s="9">
        <f ca="1">'일자별 주가'!F147*'종목 기본정보'!F$2*'종목 기본정보'!F$3</f>
        <v>619783500000</v>
      </c>
      <c r="G147" s="9">
        <f t="shared" ca="1" si="4"/>
        <v>1554620140000</v>
      </c>
      <c r="H147" s="7">
        <f t="shared" ca="1" si="5"/>
        <v>124.8690875502008</v>
      </c>
    </row>
    <row r="148" spans="1:8" x14ac:dyDescent="0.3">
      <c r="A148">
        <v>147</v>
      </c>
      <c r="B148" s="9">
        <f ca="1">'일자별 주가'!B148*'종목 기본정보'!B$2*'종목 기본정보'!B$3</f>
        <v>96345000000</v>
      </c>
      <c r="C148" s="9">
        <f ca="1">'일자별 주가'!C148*'종목 기본정보'!C$2*'종목 기본정보'!C$3</f>
        <v>158049000000</v>
      </c>
      <c r="D148" s="9">
        <f ca="1">'일자별 주가'!D148*'종목 기본정보'!D$2*'종목 기본정보'!D$3</f>
        <v>545742799999.99994</v>
      </c>
      <c r="E148" s="9">
        <f ca="1">'일자별 주가'!E148*'종목 기본정보'!E$2*'종목 기본정보'!E$3</f>
        <v>125019840000</v>
      </c>
      <c r="F148" s="9">
        <f ca="1">'일자별 주가'!F148*'종목 기본정보'!F$2*'종목 기본정보'!F$3</f>
        <v>601359500000</v>
      </c>
      <c r="G148" s="9">
        <f t="shared" ca="1" si="4"/>
        <v>1526516140000</v>
      </c>
      <c r="H148" s="7">
        <f t="shared" ca="1" si="5"/>
        <v>122.61173815261044</v>
      </c>
    </row>
    <row r="149" spans="1:8" x14ac:dyDescent="0.3">
      <c r="A149">
        <v>148</v>
      </c>
      <c r="B149" s="9">
        <f ca="1">'일자별 주가'!B149*'종목 기본정보'!B$2*'종목 기본정보'!B$3</f>
        <v>98235000000</v>
      </c>
      <c r="C149" s="9">
        <f ca="1">'일자별 주가'!C149*'종목 기본정보'!C$2*'종목 기본정보'!C$3</f>
        <v>162540000000</v>
      </c>
      <c r="D149" s="9">
        <f ca="1">'일자별 주가'!D149*'종목 기본정보'!D$2*'종목 기본정보'!D$3</f>
        <v>555812400000</v>
      </c>
      <c r="E149" s="9">
        <f ca="1">'일자별 주가'!E149*'종목 기본정보'!E$2*'종목 기본정보'!E$3</f>
        <v>122188880000</v>
      </c>
      <c r="F149" s="9">
        <f ca="1">'일자별 주가'!F149*'종목 기본정보'!F$2*'종목 기본정보'!F$3</f>
        <v>617766000000</v>
      </c>
      <c r="G149" s="9">
        <f t="shared" ca="1" si="4"/>
        <v>1556542280000</v>
      </c>
      <c r="H149" s="7">
        <f t="shared" ca="1" si="5"/>
        <v>125.02347630522088</v>
      </c>
    </row>
    <row r="150" spans="1:8" x14ac:dyDescent="0.3">
      <c r="A150">
        <v>149</v>
      </c>
      <c r="B150" s="9">
        <f ca="1">'일자별 주가'!B150*'종목 기본정보'!B$2*'종목 기본정보'!B$3</f>
        <v>97860000000</v>
      </c>
      <c r="C150" s="9">
        <f ca="1">'일자별 주가'!C150*'종목 기본정보'!C$2*'종목 기본정보'!C$3</f>
        <v>165910500000</v>
      </c>
      <c r="D150" s="9">
        <f ca="1">'일자별 주가'!D150*'종목 기본정보'!D$2*'종목 기본정보'!D$3</f>
        <v>570080400000</v>
      </c>
      <c r="E150" s="9">
        <f ca="1">'일자별 주가'!E150*'종목 기본정보'!E$2*'종목 기본정보'!E$3</f>
        <v>122176560000</v>
      </c>
      <c r="F150" s="9">
        <f ca="1">'일자별 주가'!F150*'종목 기본정보'!F$2*'종목 기본정보'!F$3</f>
        <v>619635500000</v>
      </c>
      <c r="G150" s="9">
        <f t="shared" ca="1" si="4"/>
        <v>1575662960000</v>
      </c>
      <c r="H150" s="7">
        <f t="shared" ca="1" si="5"/>
        <v>126.55927389558232</v>
      </c>
    </row>
    <row r="151" spans="1:8" x14ac:dyDescent="0.3">
      <c r="A151">
        <v>150</v>
      </c>
      <c r="B151" s="9">
        <f ca="1">'일자별 주가'!B151*'종목 기본정보'!B$2*'종목 기본정보'!B$3</f>
        <v>95602500000</v>
      </c>
      <c r="C151" s="9">
        <f ca="1">'일자별 주가'!C151*'종목 기본정보'!C$2*'종목 기본정보'!C$3</f>
        <v>162144000000</v>
      </c>
      <c r="D151" s="9">
        <f ca="1">'일자별 주가'!D151*'종목 기본정보'!D$2*'종목 기본정보'!D$3</f>
        <v>561404800000</v>
      </c>
      <c r="E151" s="9">
        <f ca="1">'일자별 주가'!E151*'종목 기본정보'!E$2*'종목 기본정보'!E$3</f>
        <v>123875840000</v>
      </c>
      <c r="F151" s="9">
        <f ca="1">'일자별 주가'!F151*'종목 기본정보'!F$2*'종목 기본정보'!F$3</f>
        <v>636642500000</v>
      </c>
      <c r="G151" s="9">
        <f t="shared" ca="1" si="4"/>
        <v>1579669640000</v>
      </c>
      <c r="H151" s="7">
        <f t="shared" ca="1" si="5"/>
        <v>126.88109558232932</v>
      </c>
    </row>
    <row r="152" spans="1:8" x14ac:dyDescent="0.3">
      <c r="A152">
        <v>151</v>
      </c>
      <c r="B152" s="9">
        <f ca="1">'일자별 주가'!B152*'종목 기본정보'!B$2*'종목 기본정보'!B$3</f>
        <v>96090000000</v>
      </c>
      <c r="C152" s="9">
        <f ca="1">'일자별 주가'!C152*'종목 기본정보'!C$2*'종목 기본정보'!C$3</f>
        <v>157950000000</v>
      </c>
      <c r="D152" s="9">
        <f ca="1">'일자별 주가'!D152*'종목 기본정보'!D$2*'종목 기본정보'!D$3</f>
        <v>555386000000</v>
      </c>
      <c r="E152" s="9">
        <f ca="1">'일자별 주가'!E152*'종목 기본정보'!E$2*'종목 기본정보'!E$3</f>
        <v>124945920000</v>
      </c>
      <c r="F152" s="9">
        <f ca="1">'일자별 주가'!F152*'종목 기본정보'!F$2*'종목 기본정보'!F$3</f>
        <v>636676000000</v>
      </c>
      <c r="G152" s="9">
        <f t="shared" ca="1" si="4"/>
        <v>1571047920000</v>
      </c>
      <c r="H152" s="7">
        <f t="shared" ca="1" si="5"/>
        <v>126.18858795180724</v>
      </c>
    </row>
    <row r="153" spans="1:8" x14ac:dyDescent="0.3">
      <c r="A153">
        <v>152</v>
      </c>
      <c r="B153" s="9">
        <f ca="1">'일자별 주가'!B153*'종목 기본정보'!B$2*'종목 기본정보'!B$3</f>
        <v>94125000000</v>
      </c>
      <c r="C153" s="9">
        <f ca="1">'일자별 주가'!C153*'종목 기본정보'!C$2*'종목 기본정보'!C$3</f>
        <v>162513000000</v>
      </c>
      <c r="D153" s="9">
        <f ca="1">'일자별 주가'!D153*'종목 기본정보'!D$2*'종목 기본정보'!D$3</f>
        <v>563832000000</v>
      </c>
      <c r="E153" s="9">
        <f ca="1">'일자별 주가'!E153*'종목 기본정보'!E$2*'종목 기본정보'!E$3</f>
        <v>123269520000</v>
      </c>
      <c r="F153" s="9">
        <f ca="1">'일자별 주가'!F153*'종목 기본정보'!F$2*'종목 기본정보'!F$3</f>
        <v>639458000000</v>
      </c>
      <c r="G153" s="9">
        <f t="shared" ca="1" si="4"/>
        <v>1583197520000</v>
      </c>
      <c r="H153" s="7">
        <f t="shared" ca="1" si="5"/>
        <v>127.16445943775101</v>
      </c>
    </row>
    <row r="154" spans="1:8" x14ac:dyDescent="0.3">
      <c r="A154">
        <v>153</v>
      </c>
      <c r="B154" s="9">
        <f ca="1">'일자별 주가'!B154*'종목 기본정보'!B$2*'종목 기본정보'!B$3</f>
        <v>93705000000</v>
      </c>
      <c r="C154" s="9">
        <f ca="1">'일자별 주가'!C154*'종목 기본정보'!C$2*'종목 기본정보'!C$3</f>
        <v>164677500000</v>
      </c>
      <c r="D154" s="9">
        <f ca="1">'일자별 주가'!D154*'종목 기본정보'!D$2*'종목 기본정보'!D$3</f>
        <v>561388400000</v>
      </c>
      <c r="E154" s="9">
        <f ca="1">'일자별 주가'!E154*'종목 기본정보'!E$2*'종목 기본정보'!E$3</f>
        <v>123060080000</v>
      </c>
      <c r="F154" s="9">
        <f ca="1">'일자별 주가'!F154*'종목 기본정보'!F$2*'종목 기본정보'!F$3</f>
        <v>631346500000</v>
      </c>
      <c r="G154" s="9">
        <f t="shared" ca="1" si="4"/>
        <v>1574177480000</v>
      </c>
      <c r="H154" s="7">
        <f t="shared" ca="1" si="5"/>
        <v>126.43995823293173</v>
      </c>
    </row>
    <row r="155" spans="1:8" x14ac:dyDescent="0.3">
      <c r="A155">
        <v>154</v>
      </c>
      <c r="B155" s="9">
        <f ca="1">'일자별 주가'!B155*'종목 기본정보'!B$2*'종목 기본정보'!B$3</f>
        <v>92850000000</v>
      </c>
      <c r="C155" s="9">
        <f ca="1">'일자별 주가'!C155*'종목 기본정보'!C$2*'종목 기본정보'!C$3</f>
        <v>168426000000</v>
      </c>
      <c r="D155" s="9">
        <f ca="1">'일자별 주가'!D155*'종목 기본정보'!D$2*'종목 기본정보'!D$3</f>
        <v>549383599999.99994</v>
      </c>
      <c r="E155" s="9">
        <f ca="1">'일자별 주가'!E155*'종목 기본정보'!E$2*'종목 기본정보'!E$3</f>
        <v>125029520000</v>
      </c>
      <c r="F155" s="9">
        <f ca="1">'일자별 주가'!F155*'종목 기본정보'!F$2*'종목 기본정보'!F$3</f>
        <v>618138500000</v>
      </c>
      <c r="G155" s="9">
        <f t="shared" ca="1" si="4"/>
        <v>1553827620000</v>
      </c>
      <c r="H155" s="7">
        <f t="shared" ca="1" si="5"/>
        <v>124.8054313253012</v>
      </c>
    </row>
    <row r="156" spans="1:8" x14ac:dyDescent="0.3">
      <c r="A156">
        <v>155</v>
      </c>
      <c r="B156" s="9">
        <f ca="1">'일자별 주가'!B156*'종목 기본정보'!B$2*'종목 기본정보'!B$3</f>
        <v>95610000000</v>
      </c>
      <c r="C156" s="9">
        <f ca="1">'일자별 주가'!C156*'종목 기본정보'!C$2*'종목 기본정보'!C$3</f>
        <v>173317500000</v>
      </c>
      <c r="D156" s="9">
        <f ca="1">'일자별 주가'!D156*'종목 기본정보'!D$2*'종목 기본정보'!D$3</f>
        <v>551630400000</v>
      </c>
      <c r="E156" s="9">
        <f ca="1">'일자별 주가'!E156*'종목 기본정보'!E$2*'종목 기본정보'!E$3</f>
        <v>124204080000</v>
      </c>
      <c r="F156" s="9">
        <f ca="1">'일자별 주가'!F156*'종목 기본정보'!F$2*'종목 기본정보'!F$3</f>
        <v>622618500000</v>
      </c>
      <c r="G156" s="9">
        <f t="shared" ca="1" si="4"/>
        <v>1567380480000</v>
      </c>
      <c r="H156" s="7">
        <f t="shared" ca="1" si="5"/>
        <v>125.89401445783133</v>
      </c>
    </row>
    <row r="157" spans="1:8" x14ac:dyDescent="0.3">
      <c r="A157">
        <v>156</v>
      </c>
      <c r="B157" s="9">
        <f ca="1">'일자별 주가'!B157*'종목 기본정보'!B$2*'종목 기본정보'!B$3</f>
        <v>98332500000</v>
      </c>
      <c r="C157" s="9">
        <f ca="1">'일자별 주가'!C157*'종목 기본정보'!C$2*'종목 기본정보'!C$3</f>
        <v>172813500000</v>
      </c>
      <c r="D157" s="9">
        <f ca="1">'일자별 주가'!D157*'종목 기본정보'!D$2*'종목 기본정보'!D$3</f>
        <v>554516800000</v>
      </c>
      <c r="E157" s="9">
        <f ca="1">'일자별 주가'!E157*'종목 기본정보'!E$2*'종목 기본정보'!E$3</f>
        <v>126020400000</v>
      </c>
      <c r="F157" s="9">
        <f ca="1">'일자별 주가'!F157*'종목 기본정보'!F$2*'종목 기본정보'!F$3</f>
        <v>642911500000</v>
      </c>
      <c r="G157" s="9">
        <f t="shared" ca="1" si="4"/>
        <v>1594594700000</v>
      </c>
      <c r="H157" s="7">
        <f t="shared" ca="1" si="5"/>
        <v>128.07989558232933</v>
      </c>
    </row>
    <row r="158" spans="1:8" x14ac:dyDescent="0.3">
      <c r="A158">
        <v>157</v>
      </c>
      <c r="B158" s="9">
        <f ca="1">'일자별 주가'!B158*'종목 기본정보'!B$2*'종목 기본정보'!B$3</f>
        <v>101505000000</v>
      </c>
      <c r="C158" s="9">
        <f ca="1">'일자별 주가'!C158*'종목 기본정보'!C$2*'종목 기본정보'!C$3</f>
        <v>173200500000</v>
      </c>
      <c r="D158" s="9">
        <f ca="1">'일자별 주가'!D158*'종목 기본정보'!D$2*'종목 기본정보'!D$3</f>
        <v>556238800000</v>
      </c>
      <c r="E158" s="9">
        <f ca="1">'일자별 주가'!E158*'종목 기본정보'!E$2*'종목 기본정보'!E$3</f>
        <v>124962640000</v>
      </c>
      <c r="F158" s="9">
        <f ca="1">'일자별 주가'!F158*'종목 기본정보'!F$2*'종목 기본정보'!F$3</f>
        <v>663094000000</v>
      </c>
      <c r="G158" s="9">
        <f t="shared" ca="1" si="4"/>
        <v>1619000940000</v>
      </c>
      <c r="H158" s="7">
        <f t="shared" ca="1" si="5"/>
        <v>130.0402361445783</v>
      </c>
    </row>
    <row r="159" spans="1:8" x14ac:dyDescent="0.3">
      <c r="A159">
        <v>158</v>
      </c>
      <c r="B159" s="9">
        <f ca="1">'일자별 주가'!B159*'종목 기본정보'!B$2*'종목 기본정보'!B$3</f>
        <v>103282500000</v>
      </c>
      <c r="C159" s="9">
        <f ca="1">'일자별 주가'!C159*'종목 기본정보'!C$2*'종목 기본정보'!C$3</f>
        <v>171135000000</v>
      </c>
      <c r="D159" s="9">
        <f ca="1">'일자별 주가'!D159*'종목 기본정보'!D$2*'종목 기본정보'!D$3</f>
        <v>556960400000</v>
      </c>
      <c r="E159" s="9">
        <f ca="1">'일자별 주가'!E159*'종목 기본정보'!E$2*'종목 기본정보'!E$3</f>
        <v>123108480000</v>
      </c>
      <c r="F159" s="9">
        <f ca="1">'일자별 주가'!F159*'종목 기본정보'!F$2*'종목 기본정보'!F$3</f>
        <v>678731000000</v>
      </c>
      <c r="G159" s="9">
        <f t="shared" ca="1" si="4"/>
        <v>1633217380000</v>
      </c>
      <c r="H159" s="7">
        <f t="shared" ca="1" si="5"/>
        <v>131.18211887550203</v>
      </c>
    </row>
    <row r="160" spans="1:8" x14ac:dyDescent="0.3">
      <c r="A160">
        <v>159</v>
      </c>
      <c r="B160" s="9">
        <f ca="1">'일자별 주가'!B160*'종목 기본정보'!B$2*'종목 기본정보'!B$3</f>
        <v>102720000000</v>
      </c>
      <c r="C160" s="9">
        <f ca="1">'일자별 주가'!C160*'종목 기본정보'!C$2*'종목 기본정보'!C$3</f>
        <v>166126500000</v>
      </c>
      <c r="D160" s="9">
        <f ca="1">'일자별 주가'!D160*'종목 기본정보'!D$2*'종목 기본정보'!D$3</f>
        <v>552958800000</v>
      </c>
      <c r="E160" s="9">
        <f ca="1">'일자별 주가'!E160*'종목 기본정보'!E$2*'종목 기본정보'!E$3</f>
        <v>124143360000</v>
      </c>
      <c r="F160" s="9">
        <f ca="1">'일자별 주가'!F160*'종목 기본정보'!F$2*'종목 기본정보'!F$3</f>
        <v>678112500000</v>
      </c>
      <c r="G160" s="9">
        <f t="shared" ca="1" si="4"/>
        <v>1624061160000</v>
      </c>
      <c r="H160" s="7">
        <f t="shared" ca="1" si="5"/>
        <v>130.4466795180723</v>
      </c>
    </row>
    <row r="161" spans="1:8" x14ac:dyDescent="0.3">
      <c r="A161">
        <v>160</v>
      </c>
      <c r="B161" s="9">
        <f ca="1">'일자별 주가'!B161*'종목 기본정보'!B$2*'종목 기본정보'!B$3</f>
        <v>104482500000</v>
      </c>
      <c r="C161" s="9">
        <f ca="1">'일자별 주가'!C161*'종목 기본정보'!C$2*'종목 기본정보'!C$3</f>
        <v>169870500000</v>
      </c>
      <c r="D161" s="9">
        <f ca="1">'일자별 주가'!D161*'종목 기본정보'!D$2*'종목 기본정보'!D$3</f>
        <v>550859600000</v>
      </c>
      <c r="E161" s="9">
        <f ca="1">'일자별 주가'!E161*'종목 기본정보'!E$2*'종목 기본정보'!E$3</f>
        <v>126505280000</v>
      </c>
      <c r="F161" s="9">
        <f ca="1">'일자별 주가'!F161*'종목 기본정보'!F$2*'종목 기본정보'!F$3</f>
        <v>693149000000</v>
      </c>
      <c r="G161" s="9">
        <f t="shared" ca="1" si="4"/>
        <v>1644866880000</v>
      </c>
      <c r="H161" s="7">
        <f t="shared" ca="1" si="5"/>
        <v>132.11782168674699</v>
      </c>
    </row>
    <row r="162" spans="1:8" x14ac:dyDescent="0.3">
      <c r="A162">
        <v>161</v>
      </c>
      <c r="B162" s="9">
        <f ca="1">'일자별 주가'!B162*'종목 기본정보'!B$2*'종목 기본정보'!B$3</f>
        <v>105217500000</v>
      </c>
      <c r="C162" s="9">
        <f ca="1">'일자별 주가'!C162*'종목 기본정보'!C$2*'종목 기본정보'!C$3</f>
        <v>170239500000</v>
      </c>
      <c r="D162" s="9">
        <f ca="1">'일자별 주가'!D162*'종목 기본정보'!D$2*'종목 기본정보'!D$3</f>
        <v>542757999999.99994</v>
      </c>
      <c r="E162" s="9">
        <f ca="1">'일자별 주가'!E162*'종목 기본정보'!E$2*'종목 기본정보'!E$3</f>
        <v>128445680000</v>
      </c>
      <c r="F162" s="9">
        <f ca="1">'일자별 주가'!F162*'종목 기본정보'!F$2*'종목 기본정보'!F$3</f>
        <v>698734000000</v>
      </c>
      <c r="G162" s="9">
        <f t="shared" ca="1" si="4"/>
        <v>1645394680000</v>
      </c>
      <c r="H162" s="7">
        <f t="shared" ca="1" si="5"/>
        <v>132.16021526104419</v>
      </c>
    </row>
    <row r="163" spans="1:8" x14ac:dyDescent="0.3">
      <c r="A163">
        <v>162</v>
      </c>
      <c r="B163" s="9">
        <f ca="1">'일자별 주가'!B163*'종목 기본정보'!B$2*'종목 기본정보'!B$3</f>
        <v>108585000000</v>
      </c>
      <c r="C163" s="9">
        <f ca="1">'일자별 주가'!C163*'종목 기본정보'!C$2*'종목 기본정보'!C$3</f>
        <v>171153000000</v>
      </c>
      <c r="D163" s="9">
        <f ca="1">'일자별 주가'!D163*'종목 기본정보'!D$2*'종목 기본정보'!D$3</f>
        <v>557026000000</v>
      </c>
      <c r="E163" s="9">
        <f ca="1">'일자별 주가'!E163*'종목 기본정보'!E$2*'종목 기본정보'!E$3</f>
        <v>125993120000</v>
      </c>
      <c r="F163" s="9">
        <f ca="1">'일자별 주가'!F163*'종목 기본정보'!F$2*'종목 기본정보'!F$3</f>
        <v>685278000000</v>
      </c>
      <c r="G163" s="9">
        <f t="shared" ca="1" si="4"/>
        <v>1648035120000</v>
      </c>
      <c r="H163" s="7">
        <f t="shared" ca="1" si="5"/>
        <v>132.37229879518074</v>
      </c>
    </row>
    <row r="164" spans="1:8" x14ac:dyDescent="0.3">
      <c r="A164">
        <v>163</v>
      </c>
      <c r="B164" s="9">
        <f ca="1">'일자별 주가'!B164*'종목 기본정보'!B$2*'종목 기본정보'!B$3</f>
        <v>110190000000</v>
      </c>
      <c r="C164" s="9">
        <f ca="1">'일자별 주가'!C164*'종목 기본정보'!C$2*'종목 기본정보'!C$3</f>
        <v>169929000000</v>
      </c>
      <c r="D164" s="9">
        <f ca="1">'일자별 주가'!D164*'종목 기본정보'!D$2*'종목 기본정보'!D$3</f>
        <v>546054399999.99994</v>
      </c>
      <c r="E164" s="9">
        <f ca="1">'일자별 주가'!E164*'종목 기본정보'!E$2*'종목 기본정보'!E$3</f>
        <v>124545520000</v>
      </c>
      <c r="F164" s="9">
        <f ca="1">'일자별 주가'!F164*'종목 기본정보'!F$2*'종목 기본정보'!F$3</f>
        <v>701073000000</v>
      </c>
      <c r="G164" s="9">
        <f t="shared" ca="1" si="4"/>
        <v>1651791920000</v>
      </c>
      <c r="H164" s="7">
        <f t="shared" ca="1" si="5"/>
        <v>132.67404979919678</v>
      </c>
    </row>
    <row r="165" spans="1:8" x14ac:dyDescent="0.3">
      <c r="A165">
        <v>164</v>
      </c>
      <c r="B165" s="9">
        <f ca="1">'일자별 주가'!B165*'종목 기본정보'!B$2*'종목 기본정보'!B$3</f>
        <v>107947500000</v>
      </c>
      <c r="C165" s="9">
        <f ca="1">'일자별 주가'!C165*'종목 기본정보'!C$2*'종목 기본정보'!C$3</f>
        <v>170505000000</v>
      </c>
      <c r="D165" s="9">
        <f ca="1">'일자별 주가'!D165*'종목 기본정보'!D$2*'종목 기본정보'!D$3</f>
        <v>554106800000</v>
      </c>
      <c r="E165" s="9">
        <f ca="1">'일자별 주가'!E165*'종목 기본정보'!E$2*'종목 기본정보'!E$3</f>
        <v>127545440000</v>
      </c>
      <c r="F165" s="9">
        <f ca="1">'일자별 주가'!F165*'종목 기본정보'!F$2*'종목 기본정보'!F$3</f>
        <v>710536000000</v>
      </c>
      <c r="G165" s="9">
        <f t="shared" ca="1" si="4"/>
        <v>1670640740000</v>
      </c>
      <c r="H165" s="7">
        <f t="shared" ca="1" si="5"/>
        <v>134.18801124497992</v>
      </c>
    </row>
    <row r="166" spans="1:8" x14ac:dyDescent="0.3">
      <c r="A166">
        <v>165</v>
      </c>
      <c r="B166" s="9">
        <f ca="1">'일자별 주가'!B166*'종목 기본정보'!B$2*'종목 기본정보'!B$3</f>
        <v>106905000000</v>
      </c>
      <c r="C166" s="9">
        <f ca="1">'일자별 주가'!C166*'종목 기본정보'!C$2*'종목 기본정보'!C$3</f>
        <v>173677500000</v>
      </c>
      <c r="D166" s="9">
        <f ca="1">'일자별 주가'!D166*'종목 기본정보'!D$2*'종목 기본정보'!D$3</f>
        <v>541691999999.99994</v>
      </c>
      <c r="E166" s="9">
        <f ca="1">'일자별 주가'!E166*'종목 기본정보'!E$2*'종목 기본정보'!E$3</f>
        <v>131738640000</v>
      </c>
      <c r="F166" s="9">
        <f ca="1">'일자별 주가'!F166*'종목 기본정보'!F$2*'종목 기본정보'!F$3</f>
        <v>689931000000</v>
      </c>
      <c r="G166" s="9">
        <f t="shared" ca="1" si="4"/>
        <v>1643944140000</v>
      </c>
      <c r="H166" s="7">
        <f t="shared" ca="1" si="5"/>
        <v>132.04370602409639</v>
      </c>
    </row>
    <row r="167" spans="1:8" x14ac:dyDescent="0.3">
      <c r="A167">
        <v>166</v>
      </c>
      <c r="B167" s="9">
        <f ca="1">'일자별 주가'!B167*'종목 기본정보'!B$2*'종목 기본정보'!B$3</f>
        <v>106440000000</v>
      </c>
      <c r="C167" s="9">
        <f ca="1">'일자별 주가'!C167*'종목 기본정보'!C$2*'종목 기본정보'!C$3</f>
        <v>176521500000</v>
      </c>
      <c r="D167" s="9">
        <f ca="1">'일자별 주가'!D167*'종목 기본정보'!D$2*'종목 기본정보'!D$3</f>
        <v>545037599999.99994</v>
      </c>
      <c r="E167" s="9">
        <f ca="1">'일자별 주가'!E167*'종목 기본정보'!E$2*'종목 기본정보'!E$3</f>
        <v>134327600000</v>
      </c>
      <c r="F167" s="9">
        <f ca="1">'일자별 주가'!F167*'종목 기본정보'!F$2*'종목 기본정보'!F$3</f>
        <v>674236500000</v>
      </c>
      <c r="G167" s="9">
        <f t="shared" ca="1" si="4"/>
        <v>1636563200000</v>
      </c>
      <c r="H167" s="7">
        <f t="shared" ca="1" si="5"/>
        <v>131.45085943775101</v>
      </c>
    </row>
    <row r="168" spans="1:8" x14ac:dyDescent="0.3">
      <c r="A168">
        <v>167</v>
      </c>
      <c r="B168" s="9">
        <f ca="1">'일자별 주가'!B168*'종목 기본정보'!B$2*'종목 기본정보'!B$3</f>
        <v>106050000000</v>
      </c>
      <c r="C168" s="9">
        <f ca="1">'일자별 주가'!C168*'종목 기본정보'!C$2*'종목 기본정보'!C$3</f>
        <v>181138500000</v>
      </c>
      <c r="D168" s="9">
        <f ca="1">'일자별 주가'!D168*'종목 기본정보'!D$2*'종목 기본정보'!D$3</f>
        <v>559600800000</v>
      </c>
      <c r="E168" s="9">
        <f ca="1">'일자별 주가'!E168*'종목 기본정보'!E$2*'종목 기본정보'!E$3</f>
        <v>136166800000</v>
      </c>
      <c r="F168" s="9">
        <f ca="1">'일자별 주가'!F168*'종목 기본정보'!F$2*'종목 기본정보'!F$3</f>
        <v>673761500000</v>
      </c>
      <c r="G168" s="9">
        <f t="shared" ca="1" si="4"/>
        <v>1656717600000</v>
      </c>
      <c r="H168" s="7">
        <f t="shared" ca="1" si="5"/>
        <v>133.06968674698797</v>
      </c>
    </row>
    <row r="169" spans="1:8" x14ac:dyDescent="0.3">
      <c r="A169">
        <v>168</v>
      </c>
      <c r="B169" s="9">
        <f ca="1">'일자별 주가'!B169*'종목 기본정보'!B$2*'종목 기본정보'!B$3</f>
        <v>107100000000</v>
      </c>
      <c r="C169" s="9">
        <f ca="1">'일자별 주가'!C169*'종목 기본정보'!C$2*'종목 기본정보'!C$3</f>
        <v>183361500000</v>
      </c>
      <c r="D169" s="9">
        <f ca="1">'일자별 주가'!D169*'종목 기본정보'!D$2*'종목 기본정보'!D$3</f>
        <v>554910400000</v>
      </c>
      <c r="E169" s="9">
        <f ca="1">'일자별 주가'!E169*'종목 기본정보'!E$2*'종목 기본정보'!E$3</f>
        <v>132555280000</v>
      </c>
      <c r="F169" s="9">
        <f ca="1">'일자별 주가'!F169*'종목 기본정보'!F$2*'종목 기본정보'!F$3</f>
        <v>659021000000</v>
      </c>
      <c r="G169" s="9">
        <f t="shared" ca="1" si="4"/>
        <v>1636948180000</v>
      </c>
      <c r="H169" s="7">
        <f t="shared" ca="1" si="5"/>
        <v>131.48178152610441</v>
      </c>
    </row>
    <row r="170" spans="1:8" x14ac:dyDescent="0.3">
      <c r="A170">
        <v>169</v>
      </c>
      <c r="B170" s="9">
        <f ca="1">'일자별 주가'!B170*'종목 기본정보'!B$2*'종목 기본정보'!B$3</f>
        <v>106575000000</v>
      </c>
      <c r="C170" s="9">
        <f ca="1">'일자별 주가'!C170*'종목 기본정보'!C$2*'종목 기본정보'!C$3</f>
        <v>179653500000</v>
      </c>
      <c r="D170" s="9">
        <f ca="1">'일자별 주가'!D170*'종목 기본정보'!D$2*'종목 기본정보'!D$3</f>
        <v>548137199999.99994</v>
      </c>
      <c r="E170" s="9">
        <f ca="1">'일자별 주가'!E170*'종목 기본정보'!E$2*'종목 기본정보'!E$3</f>
        <v>130833120000</v>
      </c>
      <c r="F170" s="9">
        <f ca="1">'일자별 주가'!F170*'종목 기본정보'!F$2*'종목 기본정보'!F$3</f>
        <v>645104000000</v>
      </c>
      <c r="G170" s="9">
        <f t="shared" ca="1" si="4"/>
        <v>1610302820000</v>
      </c>
      <c r="H170" s="7">
        <f t="shared" ca="1" si="5"/>
        <v>129.34159196787149</v>
      </c>
    </row>
    <row r="171" spans="1:8" x14ac:dyDescent="0.3">
      <c r="A171">
        <v>170</v>
      </c>
      <c r="B171" s="9">
        <f ca="1">'일자별 주가'!B171*'종목 기본정보'!B$2*'종목 기본정보'!B$3</f>
        <v>108922500000</v>
      </c>
      <c r="C171" s="9">
        <f ca="1">'일자별 주가'!C171*'종목 기본정보'!C$2*'종목 기본정보'!C$3</f>
        <v>176607000000</v>
      </c>
      <c r="D171" s="9">
        <f ca="1">'일자별 주가'!D171*'종목 기본정보'!D$2*'종목 기본정보'!D$3</f>
        <v>553877200000</v>
      </c>
      <c r="E171" s="9">
        <f ca="1">'일자별 주가'!E171*'종목 기본정보'!E$2*'종목 기본정보'!E$3</f>
        <v>129126800000</v>
      </c>
      <c r="F171" s="9">
        <f ca="1">'일자별 주가'!F171*'종목 기본정보'!F$2*'종목 기본정보'!F$3</f>
        <v>658181000000</v>
      </c>
      <c r="G171" s="9">
        <f t="shared" ca="1" si="4"/>
        <v>1626714500000</v>
      </c>
      <c r="H171" s="7">
        <f t="shared" ca="1" si="5"/>
        <v>130.65979919678713</v>
      </c>
    </row>
    <row r="172" spans="1:8" x14ac:dyDescent="0.3">
      <c r="A172">
        <v>171</v>
      </c>
      <c r="B172" s="9">
        <f ca="1">'일자별 주가'!B172*'종목 기본정보'!B$2*'종목 기본정보'!B$3</f>
        <v>109252500000</v>
      </c>
      <c r="C172" s="9">
        <f ca="1">'일자별 주가'!C172*'종목 기본정보'!C$2*'종목 기본정보'!C$3</f>
        <v>176985000000</v>
      </c>
      <c r="D172" s="9">
        <f ca="1">'일자별 주가'!D172*'종목 기본정보'!D$2*'종목 기본정보'!D$3</f>
        <v>547169599999.99994</v>
      </c>
      <c r="E172" s="9">
        <f ca="1">'일자별 주가'!E172*'종목 기본정보'!E$2*'종목 기본정보'!E$3</f>
        <v>126432240000</v>
      </c>
      <c r="F172" s="9">
        <f ca="1">'일자별 주가'!F172*'종목 기본정보'!F$2*'종목 기본정보'!F$3</f>
        <v>642613500000</v>
      </c>
      <c r="G172" s="9">
        <f t="shared" ca="1" si="4"/>
        <v>1602452840000</v>
      </c>
      <c r="H172" s="7">
        <f t="shared" ca="1" si="5"/>
        <v>128.71107148594379</v>
      </c>
    </row>
    <row r="173" spans="1:8" x14ac:dyDescent="0.3">
      <c r="A173">
        <v>172</v>
      </c>
      <c r="B173" s="9">
        <f ca="1">'일자별 주가'!B173*'종목 기본정보'!B$2*'종목 기본정보'!B$3</f>
        <v>106357500000</v>
      </c>
      <c r="C173" s="9">
        <f ca="1">'일자별 주가'!C173*'종목 기본정보'!C$2*'종목 기본정보'!C$3</f>
        <v>175027500000</v>
      </c>
      <c r="D173" s="9">
        <f ca="1">'일자별 주가'!D173*'종목 기본정보'!D$2*'종목 기본정보'!D$3</f>
        <v>545857599999.99994</v>
      </c>
      <c r="E173" s="9">
        <f ca="1">'일자별 주가'!E173*'종목 기본정보'!E$2*'종목 기본정보'!E$3</f>
        <v>125516160000</v>
      </c>
      <c r="F173" s="9">
        <f ca="1">'일자별 주가'!F173*'종목 기본정보'!F$2*'종목 기본정보'!F$3</f>
        <v>630119000000</v>
      </c>
      <c r="G173" s="9">
        <f t="shared" ca="1" si="4"/>
        <v>1582877760000</v>
      </c>
      <c r="H173" s="7">
        <f t="shared" ca="1" si="5"/>
        <v>127.13877590361446</v>
      </c>
    </row>
    <row r="174" spans="1:8" x14ac:dyDescent="0.3">
      <c r="A174">
        <v>173</v>
      </c>
      <c r="B174" s="9">
        <f ca="1">'일자별 주가'!B174*'종목 기본정보'!B$2*'종목 기본정보'!B$3</f>
        <v>104722500000</v>
      </c>
      <c r="C174" s="9">
        <f ca="1">'일자별 주가'!C174*'종목 기본정보'!C$2*'종목 기본정보'!C$3</f>
        <v>172530000000</v>
      </c>
      <c r="D174" s="9">
        <f ca="1">'일자별 주가'!D174*'종목 기본정보'!D$2*'종목 기본정보'!D$3</f>
        <v>540740799999.99994</v>
      </c>
      <c r="E174" s="9">
        <f ca="1">'일자별 주가'!E174*'종목 기본정보'!E$2*'종목 기본정보'!E$3</f>
        <v>128348000000</v>
      </c>
      <c r="F174" s="9">
        <f ca="1">'일자별 주가'!F174*'종목 기본정보'!F$2*'종목 기본정보'!F$3</f>
        <v>648207500000</v>
      </c>
      <c r="G174" s="9">
        <f t="shared" ca="1" si="4"/>
        <v>1594548800000</v>
      </c>
      <c r="H174" s="7">
        <f t="shared" ca="1" si="5"/>
        <v>128.07620883534136</v>
      </c>
    </row>
    <row r="175" spans="1:8" x14ac:dyDescent="0.3">
      <c r="A175">
        <v>174</v>
      </c>
      <c r="B175" s="9">
        <f ca="1">'일자별 주가'!B175*'종목 기본정보'!B$2*'종목 기본정보'!B$3</f>
        <v>106252500000</v>
      </c>
      <c r="C175" s="9">
        <f ca="1">'일자별 주가'!C175*'종목 기본정보'!C$2*'종목 기본정보'!C$3</f>
        <v>169056000000</v>
      </c>
      <c r="D175" s="9">
        <f ca="1">'일자별 주가'!D175*'종목 기본정보'!D$2*'종목 기본정보'!D$3</f>
        <v>528621199999.99994</v>
      </c>
      <c r="E175" s="9">
        <f ca="1">'일자별 주가'!E175*'종목 기본정보'!E$2*'종목 기본정보'!E$3</f>
        <v>125349840000</v>
      </c>
      <c r="F175" s="9">
        <f ca="1">'일자별 주가'!F175*'종목 기본정보'!F$2*'종목 기본정보'!F$3</f>
        <v>656245500000</v>
      </c>
      <c r="G175" s="9">
        <f t="shared" ca="1" si="4"/>
        <v>1585525040000</v>
      </c>
      <c r="H175" s="7">
        <f t="shared" ca="1" si="5"/>
        <v>127.35140883534137</v>
      </c>
    </row>
    <row r="176" spans="1:8" x14ac:dyDescent="0.3">
      <c r="A176">
        <v>175</v>
      </c>
      <c r="B176" s="9">
        <f ca="1">'일자별 주가'!B176*'종목 기본정보'!B$2*'종목 기본정보'!B$3</f>
        <v>105225000000</v>
      </c>
      <c r="C176" s="9">
        <f ca="1">'일자별 주가'!C176*'종목 기본정보'!C$2*'종목 기본정보'!C$3</f>
        <v>166927500000</v>
      </c>
      <c r="D176" s="9">
        <f ca="1">'일자별 주가'!D176*'종목 기본정보'!D$2*'종목 기본정보'!D$3</f>
        <v>537231199999.99994</v>
      </c>
      <c r="E176" s="9">
        <f ca="1">'일자별 주가'!E176*'종목 기본정보'!E$2*'종목 기본정보'!E$3</f>
        <v>123560800000</v>
      </c>
      <c r="F176" s="9">
        <f ca="1">'일자별 주가'!F176*'종목 기본정보'!F$2*'종목 기본정보'!F$3</f>
        <v>639782000000</v>
      </c>
      <c r="G176" s="9">
        <f t="shared" ca="1" si="4"/>
        <v>1572726500000</v>
      </c>
      <c r="H176" s="7">
        <f t="shared" ca="1" si="5"/>
        <v>126.32341365461848</v>
      </c>
    </row>
    <row r="177" spans="1:8" x14ac:dyDescent="0.3">
      <c r="A177">
        <v>176</v>
      </c>
      <c r="B177" s="9">
        <f ca="1">'일자별 주가'!B177*'종목 기본정보'!B$2*'종목 기본정보'!B$3</f>
        <v>106650000000</v>
      </c>
      <c r="C177" s="9">
        <f ca="1">'일자별 주가'!C177*'종목 기본정보'!C$2*'종목 기본정보'!C$3</f>
        <v>166626000000</v>
      </c>
      <c r="D177" s="9">
        <f ca="1">'일자별 주가'!D177*'종목 기본정보'!D$2*'종목 기본정보'!D$3</f>
        <v>553598400000</v>
      </c>
      <c r="E177" s="9">
        <f ca="1">'일자별 주가'!E177*'종목 기본정보'!E$2*'종목 기본정보'!E$3</f>
        <v>122394800000</v>
      </c>
      <c r="F177" s="9">
        <f ca="1">'일자별 주가'!F177*'종목 기본정보'!F$2*'종목 기본정보'!F$3</f>
        <v>652436500000</v>
      </c>
      <c r="G177" s="9">
        <f t="shared" ca="1" si="4"/>
        <v>1601705700000</v>
      </c>
      <c r="H177" s="7">
        <f t="shared" ca="1" si="5"/>
        <v>128.65106024096386</v>
      </c>
    </row>
    <row r="178" spans="1:8" x14ac:dyDescent="0.3">
      <c r="A178">
        <v>177</v>
      </c>
      <c r="B178" s="9">
        <f ca="1">'일자별 주가'!B178*'종목 기본정보'!B$2*'종목 기본정보'!B$3</f>
        <v>109080000000</v>
      </c>
      <c r="C178" s="9">
        <f ca="1">'일자별 주가'!C178*'종목 기본정보'!C$2*'종목 기본정보'!C$3</f>
        <v>163516500000</v>
      </c>
      <c r="D178" s="9">
        <f ca="1">'일자별 주가'!D178*'종목 기본정보'!D$2*'종목 기본정보'!D$3</f>
        <v>550318400000</v>
      </c>
      <c r="E178" s="9">
        <f ca="1">'일자별 주가'!E178*'종목 기본정보'!E$2*'종목 기본정보'!E$3</f>
        <v>123720080000</v>
      </c>
      <c r="F178" s="9">
        <f ca="1">'일자별 주가'!F178*'종목 기본정보'!F$2*'종목 기본정보'!F$3</f>
        <v>652404500000</v>
      </c>
      <c r="G178" s="9">
        <f t="shared" ca="1" si="4"/>
        <v>1599039480000</v>
      </c>
      <c r="H178" s="7">
        <f t="shared" ca="1" si="5"/>
        <v>128.43690602409637</v>
      </c>
    </row>
    <row r="179" spans="1:8" x14ac:dyDescent="0.3">
      <c r="A179">
        <v>178</v>
      </c>
      <c r="B179" s="9">
        <f ca="1">'일자별 주가'!B179*'종목 기본정보'!B$2*'종목 기본정보'!B$3</f>
        <v>110617500000</v>
      </c>
      <c r="C179" s="9">
        <f ca="1">'일자별 주가'!C179*'종목 기본정보'!C$2*'종목 기본정보'!C$3</f>
        <v>167989500000</v>
      </c>
      <c r="D179" s="9">
        <f ca="1">'일자별 주가'!D179*'종목 기본정보'!D$2*'종목 기본정보'!D$3</f>
        <v>555205600000</v>
      </c>
      <c r="E179" s="9">
        <f ca="1">'일자별 주가'!E179*'종목 기본정보'!E$2*'종목 기본정보'!E$3</f>
        <v>123101440000</v>
      </c>
      <c r="F179" s="9">
        <f ca="1">'일자별 주가'!F179*'종목 기본정보'!F$2*'종목 기본정보'!F$3</f>
        <v>635191000000</v>
      </c>
      <c r="G179" s="9">
        <f t="shared" ca="1" si="4"/>
        <v>1592105040000</v>
      </c>
      <c r="H179" s="7">
        <f t="shared" ca="1" si="5"/>
        <v>127.87992289156627</v>
      </c>
    </row>
    <row r="180" spans="1:8" x14ac:dyDescent="0.3">
      <c r="A180">
        <v>179</v>
      </c>
      <c r="B180" s="9">
        <f ca="1">'일자별 주가'!B180*'종목 기본정보'!B$2*'종목 기본정보'!B$3</f>
        <v>111675000000</v>
      </c>
      <c r="C180" s="9">
        <f ca="1">'일자별 주가'!C180*'종목 기본정보'!C$2*'종목 기본정보'!C$3</f>
        <v>168507000000</v>
      </c>
      <c r="D180" s="9">
        <f ca="1">'일자별 주가'!D180*'종목 기본정보'!D$2*'종목 기본정보'!D$3</f>
        <v>571572800000</v>
      </c>
      <c r="E180" s="9">
        <f ca="1">'일자별 주가'!E180*'종목 기본정보'!E$2*'종목 기본정보'!E$3</f>
        <v>125547840000</v>
      </c>
      <c r="F180" s="9">
        <f ca="1">'일자별 주가'!F180*'종목 기본정보'!F$2*'종목 기본정보'!F$3</f>
        <v>642519000000</v>
      </c>
      <c r="G180" s="9">
        <f t="shared" ca="1" si="4"/>
        <v>1619821640000</v>
      </c>
      <c r="H180" s="7">
        <f t="shared" ca="1" si="5"/>
        <v>130.10615582329316</v>
      </c>
    </row>
    <row r="181" spans="1:8" x14ac:dyDescent="0.3">
      <c r="A181">
        <v>180</v>
      </c>
      <c r="B181" s="9">
        <f ca="1">'일자별 주가'!B181*'종목 기본정보'!B$2*'종목 기본정보'!B$3</f>
        <v>112342500000</v>
      </c>
      <c r="C181" s="9">
        <f ca="1">'일자별 주가'!C181*'종목 기본정보'!C$2*'종목 기본정보'!C$3</f>
        <v>170703000000</v>
      </c>
      <c r="D181" s="9">
        <f ca="1">'일자별 주가'!D181*'종목 기본정보'!D$2*'종목 기본정보'!D$3</f>
        <v>569358800000</v>
      </c>
      <c r="E181" s="9">
        <f ca="1">'일자별 주가'!E181*'종목 기본정보'!E$2*'종목 기본정보'!E$3</f>
        <v>124235760000</v>
      </c>
      <c r="F181" s="9">
        <f ca="1">'일자별 주가'!F181*'종목 기본정보'!F$2*'종목 기본정보'!F$3</f>
        <v>642593500000</v>
      </c>
      <c r="G181" s="9">
        <f t="shared" ca="1" si="4"/>
        <v>1619233560000</v>
      </c>
      <c r="H181" s="7">
        <f t="shared" ca="1" si="5"/>
        <v>130.05892048192771</v>
      </c>
    </row>
    <row r="182" spans="1:8" x14ac:dyDescent="0.3">
      <c r="A182">
        <v>181</v>
      </c>
      <c r="B182" s="9">
        <f ca="1">'일자별 주가'!B182*'종목 기본정보'!B$2*'종목 기본정보'!B$3</f>
        <v>111330000000</v>
      </c>
      <c r="C182" s="9">
        <f ca="1">'일자별 주가'!C182*'종목 기본정보'!C$2*'종목 기본정보'!C$3</f>
        <v>169942500000</v>
      </c>
      <c r="D182" s="9">
        <f ca="1">'일자별 주가'!D182*'종목 기본정보'!D$2*'종목 기본정보'!D$3</f>
        <v>562651200000</v>
      </c>
      <c r="E182" s="9">
        <f ca="1">'일자별 주가'!E182*'종목 기본정보'!E$2*'종목 기본정보'!E$3</f>
        <v>126560720000</v>
      </c>
      <c r="F182" s="9">
        <f ca="1">'일자별 주가'!F182*'종목 기본정보'!F$2*'종목 기본정보'!F$3</f>
        <v>623633500000</v>
      </c>
      <c r="G182" s="9">
        <f t="shared" ca="1" si="4"/>
        <v>1594117920000</v>
      </c>
      <c r="H182" s="7">
        <f t="shared" ca="1" si="5"/>
        <v>128.04159999999999</v>
      </c>
    </row>
    <row r="183" spans="1:8" x14ac:dyDescent="0.3">
      <c r="A183">
        <v>182</v>
      </c>
      <c r="B183" s="9">
        <f ca="1">'일자별 주가'!B183*'종목 기본정보'!B$2*'종목 기본정보'!B$3</f>
        <v>113182500000</v>
      </c>
      <c r="C183" s="9">
        <f ca="1">'일자별 주가'!C183*'종목 기본정보'!C$2*'종목 기본정보'!C$3</f>
        <v>168889500000</v>
      </c>
      <c r="D183" s="9">
        <f ca="1">'일자별 주가'!D183*'종목 기본정보'!D$2*'종목 기본정보'!D$3</f>
        <v>577427600000</v>
      </c>
      <c r="E183" s="9">
        <f ca="1">'일자별 주가'!E183*'종목 기본정보'!E$2*'종목 기본정보'!E$3</f>
        <v>129377600000</v>
      </c>
      <c r="F183" s="9">
        <f ca="1">'일자별 주가'!F183*'종목 기본정보'!F$2*'종목 기본정보'!F$3</f>
        <v>611579500000</v>
      </c>
      <c r="G183" s="9">
        <f t="shared" ca="1" si="4"/>
        <v>1600456700000</v>
      </c>
      <c r="H183" s="7">
        <f t="shared" ca="1" si="5"/>
        <v>128.55073895582331</v>
      </c>
    </row>
    <row r="184" spans="1:8" x14ac:dyDescent="0.3">
      <c r="A184">
        <v>183</v>
      </c>
      <c r="B184" s="9">
        <f ca="1">'일자별 주가'!B184*'종목 기본정보'!B$2*'종목 기본정보'!B$3</f>
        <v>110805000000</v>
      </c>
      <c r="C184" s="9">
        <f ca="1">'일자별 주가'!C184*'종목 기본정보'!C$2*'종목 기본정보'!C$3</f>
        <v>170104500000</v>
      </c>
      <c r="D184" s="9">
        <f ca="1">'일자별 주가'!D184*'종목 기본정보'!D$2*'종목 기본정보'!D$3</f>
        <v>587562800000</v>
      </c>
      <c r="E184" s="9">
        <f ca="1">'일자별 주가'!E184*'종목 기본정보'!E$2*'종목 기본정보'!E$3</f>
        <v>129906480000</v>
      </c>
      <c r="F184" s="9">
        <f ca="1">'일자별 주가'!F184*'종목 기본정보'!F$2*'종목 기본정보'!F$3</f>
        <v>616937500000</v>
      </c>
      <c r="G184" s="9">
        <f t="shared" ca="1" si="4"/>
        <v>1615316280000</v>
      </c>
      <c r="H184" s="7">
        <f t="shared" ca="1" si="5"/>
        <v>129.74427951807229</v>
      </c>
    </row>
    <row r="185" spans="1:8" x14ac:dyDescent="0.3">
      <c r="A185">
        <v>184</v>
      </c>
      <c r="B185" s="9">
        <f ca="1">'일자별 주가'!B185*'종목 기본정보'!B$2*'종목 기본정보'!B$3</f>
        <v>108907500000</v>
      </c>
      <c r="C185" s="9">
        <f ca="1">'일자별 주가'!C185*'종목 기본정보'!C$2*'종목 기본정보'!C$3</f>
        <v>168556500000</v>
      </c>
      <c r="D185" s="9">
        <f ca="1">'일자별 주가'!D185*'종목 기본정보'!D$2*'종목 기본정보'!D$3</f>
        <v>602142400000</v>
      </c>
      <c r="E185" s="9">
        <f ca="1">'일자별 주가'!E185*'종목 기본정보'!E$2*'종목 기본정보'!E$3</f>
        <v>133784640000</v>
      </c>
      <c r="F185" s="9">
        <f ca="1">'일자별 주가'!F185*'종목 기본정보'!F$2*'종목 기본정보'!F$3</f>
        <v>610567500000</v>
      </c>
      <c r="G185" s="9">
        <f t="shared" ca="1" si="4"/>
        <v>1623958540000</v>
      </c>
      <c r="H185" s="7">
        <f t="shared" ca="1" si="5"/>
        <v>130.43843694779116</v>
      </c>
    </row>
    <row r="186" spans="1:8" x14ac:dyDescent="0.3">
      <c r="A186">
        <v>185</v>
      </c>
      <c r="B186" s="9">
        <f ca="1">'일자별 주가'!B186*'종목 기본정보'!B$2*'종목 기본정보'!B$3</f>
        <v>111810000000</v>
      </c>
      <c r="C186" s="9">
        <f ca="1">'일자별 주가'!C186*'종목 기본정보'!C$2*'종목 기본정보'!C$3</f>
        <v>173700000000</v>
      </c>
      <c r="D186" s="9">
        <f ca="1">'일자별 주가'!D186*'종목 기본정보'!D$2*'종목 기본정보'!D$3</f>
        <v>605832400000</v>
      </c>
      <c r="E186" s="9">
        <f ca="1">'일자별 주가'!E186*'종목 기본정보'!E$2*'종목 기본정보'!E$3</f>
        <v>129951360000</v>
      </c>
      <c r="F186" s="9">
        <f ca="1">'일자별 주가'!F186*'종목 기본정보'!F$2*'종목 기본정보'!F$3</f>
        <v>625487500000</v>
      </c>
      <c r="G186" s="9">
        <f t="shared" ca="1" si="4"/>
        <v>1646781260000</v>
      </c>
      <c r="H186" s="7">
        <f t="shared" ca="1" si="5"/>
        <v>132.27158714859436</v>
      </c>
    </row>
    <row r="187" spans="1:8" x14ac:dyDescent="0.3">
      <c r="A187">
        <v>186</v>
      </c>
      <c r="B187" s="9">
        <f ca="1">'일자별 주가'!B187*'종목 기본정보'!B$2*'종목 기본정보'!B$3</f>
        <v>109830000000</v>
      </c>
      <c r="C187" s="9">
        <f ca="1">'일자별 주가'!C187*'종목 기본정보'!C$2*'종목 기본정보'!C$3</f>
        <v>178681500000</v>
      </c>
      <c r="D187" s="9">
        <f ca="1">'일자별 주가'!D187*'종목 기본정보'!D$2*'종목 기본정보'!D$3</f>
        <v>595221600000</v>
      </c>
      <c r="E187" s="9">
        <f ca="1">'일자별 주가'!E187*'종목 기본정보'!E$2*'종목 기본정보'!E$3</f>
        <v>127622000000</v>
      </c>
      <c r="F187" s="9">
        <f ca="1">'일자별 주가'!F187*'종목 기본정보'!F$2*'종목 기본정보'!F$3</f>
        <v>625253000000</v>
      </c>
      <c r="G187" s="9">
        <f t="shared" ca="1" si="4"/>
        <v>1636608100000</v>
      </c>
      <c r="H187" s="7">
        <f t="shared" ca="1" si="5"/>
        <v>131.45446586345381</v>
      </c>
    </row>
    <row r="188" spans="1:8" x14ac:dyDescent="0.3">
      <c r="A188">
        <v>187</v>
      </c>
      <c r="B188" s="9">
        <f ca="1">'일자별 주가'!B188*'종목 기본정보'!B$2*'종목 기본정보'!B$3</f>
        <v>112245000000</v>
      </c>
      <c r="C188" s="9">
        <f ca="1">'일자별 주가'!C188*'종목 기본정보'!C$2*'종목 기본정보'!C$3</f>
        <v>179325000000</v>
      </c>
      <c r="D188" s="9">
        <f ca="1">'일자별 주가'!D188*'종목 기본정보'!D$2*'종목 기본정보'!D$3</f>
        <v>603815200000</v>
      </c>
      <c r="E188" s="9">
        <f ca="1">'일자별 주가'!E188*'종목 기본정보'!E$2*'종목 기본정보'!E$3</f>
        <v>131087440000</v>
      </c>
      <c r="F188" s="9">
        <f ca="1">'일자별 주가'!F188*'종목 기본정보'!F$2*'종목 기본정보'!F$3</f>
        <v>617995500000</v>
      </c>
      <c r="G188" s="9">
        <f t="shared" ca="1" si="4"/>
        <v>1644468140000</v>
      </c>
      <c r="H188" s="7">
        <f t="shared" ca="1" si="5"/>
        <v>132.08579437751004</v>
      </c>
    </row>
    <row r="189" spans="1:8" x14ac:dyDescent="0.3">
      <c r="A189">
        <v>188</v>
      </c>
      <c r="B189" s="9">
        <f ca="1">'일자별 주가'!B189*'종목 기본정보'!B$2*'종목 기본정보'!B$3</f>
        <v>109110000000</v>
      </c>
      <c r="C189" s="9">
        <f ca="1">'일자별 주가'!C189*'종목 기본정보'!C$2*'종목 기본정보'!C$3</f>
        <v>174694500000</v>
      </c>
      <c r="D189" s="9">
        <f ca="1">'일자별 주가'!D189*'종목 기본정보'!D$2*'종목 기본정보'!D$3</f>
        <v>605340400000</v>
      </c>
      <c r="E189" s="9">
        <f ca="1">'일자별 주가'!E189*'종목 기본정보'!E$2*'종목 기본정보'!E$3</f>
        <v>131385760000</v>
      </c>
      <c r="F189" s="9">
        <f ca="1">'일자별 주가'!F189*'종목 기본정보'!F$2*'종목 기본정보'!F$3</f>
        <v>610282000000</v>
      </c>
      <c r="G189" s="9">
        <f t="shared" ca="1" si="4"/>
        <v>1630812660000</v>
      </c>
      <c r="H189" s="7">
        <f t="shared" ca="1" si="5"/>
        <v>130.98896867469881</v>
      </c>
    </row>
    <row r="190" spans="1:8" x14ac:dyDescent="0.3">
      <c r="A190">
        <v>189</v>
      </c>
      <c r="B190" s="9">
        <f ca="1">'일자별 주가'!B190*'종목 기본정보'!B$2*'종목 기본정보'!B$3</f>
        <v>111285000000</v>
      </c>
      <c r="C190" s="9">
        <f ca="1">'일자별 주가'!C190*'종목 기본정보'!C$2*'종목 기본정보'!C$3</f>
        <v>171306000000</v>
      </c>
      <c r="D190" s="9">
        <f ca="1">'일자별 주가'!D190*'종목 기본정보'!D$2*'종목 기본정보'!D$3</f>
        <v>592368000000</v>
      </c>
      <c r="E190" s="9">
        <f ca="1">'일자별 주가'!E190*'종목 기본정보'!E$2*'종목 기본정보'!E$3</f>
        <v>132220000000</v>
      </c>
      <c r="F190" s="9">
        <f ca="1">'일자별 주가'!F190*'종목 기본정보'!F$2*'종목 기본정보'!F$3</f>
        <v>611952500000</v>
      </c>
      <c r="G190" s="9">
        <f t="shared" ca="1" si="4"/>
        <v>1619131500000</v>
      </c>
      <c r="H190" s="7">
        <f t="shared" ca="1" si="5"/>
        <v>130.05072289156627</v>
      </c>
    </row>
    <row r="191" spans="1:8" x14ac:dyDescent="0.3">
      <c r="A191">
        <v>190</v>
      </c>
      <c r="B191" s="9">
        <f ca="1">'일자별 주가'!B191*'종목 기본정보'!B$2*'종목 기본정보'!B$3</f>
        <v>108360000000</v>
      </c>
      <c r="C191" s="9">
        <f ca="1">'일자별 주가'!C191*'종목 기본정보'!C$2*'종목 기본정보'!C$3</f>
        <v>172111500000</v>
      </c>
      <c r="D191" s="9">
        <f ca="1">'일자별 주가'!D191*'종목 기본정보'!D$2*'종목 기본정보'!D$3</f>
        <v>607554400000</v>
      </c>
      <c r="E191" s="9">
        <f ca="1">'일자별 주가'!E191*'종목 기본정보'!E$2*'종목 기본정보'!E$3</f>
        <v>128952560000</v>
      </c>
      <c r="F191" s="9">
        <f ca="1">'일자별 주가'!F191*'종목 기본정보'!F$2*'종목 기본정보'!F$3</f>
        <v>596247500000</v>
      </c>
      <c r="G191" s="9">
        <f t="shared" ca="1" si="4"/>
        <v>1613225960000</v>
      </c>
      <c r="H191" s="7">
        <f t="shared" ca="1" si="5"/>
        <v>129.57638232931728</v>
      </c>
    </row>
    <row r="192" spans="1:8" x14ac:dyDescent="0.3">
      <c r="A192">
        <v>191</v>
      </c>
      <c r="B192" s="9">
        <f ca="1">'일자별 주가'!B192*'종목 기본정보'!B$2*'종목 기본정보'!B$3</f>
        <v>106702500000</v>
      </c>
      <c r="C192" s="9">
        <f ca="1">'일자별 주가'!C192*'종목 기본정보'!C$2*'종목 기본정보'!C$3</f>
        <v>173074500000</v>
      </c>
      <c r="D192" s="9">
        <f ca="1">'일자별 주가'!D192*'종목 기본정보'!D$2*'종목 기본정보'!D$3</f>
        <v>615000000000</v>
      </c>
      <c r="E192" s="9">
        <f ca="1">'일자별 주가'!E192*'종목 기본정보'!E$2*'종목 기본정보'!E$3</f>
        <v>127175840000</v>
      </c>
      <c r="F192" s="9">
        <f ca="1">'일자별 주가'!F192*'종목 기본정보'!F$2*'종목 기본정보'!F$3</f>
        <v>582462000000</v>
      </c>
      <c r="G192" s="9">
        <f t="shared" ca="1" si="4"/>
        <v>1604414840000</v>
      </c>
      <c r="H192" s="7">
        <f t="shared" ca="1" si="5"/>
        <v>128.86866184738957</v>
      </c>
    </row>
    <row r="193" spans="1:8" x14ac:dyDescent="0.3">
      <c r="A193">
        <v>192</v>
      </c>
      <c r="B193" s="9">
        <f ca="1">'일자별 주가'!B193*'종목 기본정보'!B$2*'종목 기본정보'!B$3</f>
        <v>109327500000</v>
      </c>
      <c r="C193" s="9">
        <f ca="1">'일자별 주가'!C193*'종목 기본정보'!C$2*'종목 기본정보'!C$3</f>
        <v>174964500000</v>
      </c>
      <c r="D193" s="9">
        <f ca="1">'일자별 주가'!D193*'종목 기본정보'!D$2*'종목 기본정보'!D$3</f>
        <v>602355600000</v>
      </c>
      <c r="E193" s="9">
        <f ca="1">'일자별 주가'!E193*'종목 기본정보'!E$2*'종목 기본정보'!E$3</f>
        <v>127096640000</v>
      </c>
      <c r="F193" s="9">
        <f ca="1">'일자별 주가'!F193*'종목 기본정보'!F$2*'종목 기본정보'!F$3</f>
        <v>576203000000</v>
      </c>
      <c r="G193" s="9">
        <f t="shared" ca="1" si="4"/>
        <v>1589947240000</v>
      </c>
      <c r="H193" s="7">
        <f t="shared" ca="1" si="5"/>
        <v>127.70660562248996</v>
      </c>
    </row>
    <row r="194" spans="1:8" x14ac:dyDescent="0.3">
      <c r="A194">
        <v>193</v>
      </c>
      <c r="B194" s="9">
        <f ca="1">'일자별 주가'!B194*'종목 기본정보'!B$2*'종목 기본정보'!B$3</f>
        <v>111030000000</v>
      </c>
      <c r="C194" s="9">
        <f ca="1">'일자별 주가'!C194*'종목 기본정보'!C$2*'종목 기본정보'!C$3</f>
        <v>178830000000</v>
      </c>
      <c r="D194" s="9">
        <f ca="1">'일자별 주가'!D194*'종목 기본정보'!D$2*'종목 기본정보'!D$3</f>
        <v>615508400000</v>
      </c>
      <c r="E194" s="9">
        <f ca="1">'일자별 주가'!E194*'종목 기본정보'!E$2*'종목 기본정보'!E$3</f>
        <v>130551520000</v>
      </c>
      <c r="F194" s="9">
        <f ca="1">'일자별 주가'!F194*'종목 기본정보'!F$2*'종목 기본정보'!F$3</f>
        <v>588679500000</v>
      </c>
      <c r="G194" s="9">
        <f t="shared" ca="1" si="4"/>
        <v>1624599420000</v>
      </c>
      <c r="H194" s="7">
        <f t="shared" ca="1" si="5"/>
        <v>130.48991325301205</v>
      </c>
    </row>
    <row r="195" spans="1:8" x14ac:dyDescent="0.3">
      <c r="A195">
        <v>194</v>
      </c>
      <c r="B195" s="9">
        <f ca="1">'일자별 주가'!B195*'종목 기본정보'!B$2*'종목 기본정보'!B$3</f>
        <v>108450000000</v>
      </c>
      <c r="C195" s="9">
        <f ca="1">'일자별 주가'!C195*'종목 기본정보'!C$2*'종목 기본정보'!C$3</f>
        <v>179010000000</v>
      </c>
      <c r="D195" s="9">
        <f ca="1">'일자별 주가'!D195*'종목 기본정보'!D$2*'종목 기본정보'!D$3</f>
        <v>633728800000</v>
      </c>
      <c r="E195" s="9">
        <f ca="1">'일자별 주가'!E195*'종목 기본정보'!E$2*'종목 기본정보'!E$3</f>
        <v>132558800000</v>
      </c>
      <c r="F195" s="9">
        <f ca="1">'일자별 주가'!F195*'종목 기본정보'!F$2*'종목 기본정보'!F$3</f>
        <v>581802500000</v>
      </c>
      <c r="G195" s="9">
        <f t="shared" ref="G195:G253" ca="1" si="6">SUM(B195:F195)</f>
        <v>1635550100000</v>
      </c>
      <c r="H195" s="7">
        <f t="shared" ref="H195:H253" ca="1" si="7">G195/G$2*100</f>
        <v>131.36948594377512</v>
      </c>
    </row>
    <row r="196" spans="1:8" x14ac:dyDescent="0.3">
      <c r="A196">
        <v>195</v>
      </c>
      <c r="B196" s="9">
        <f ca="1">'일자별 주가'!B196*'종목 기본정보'!B$2*'종목 기본정보'!B$3</f>
        <v>105810000000</v>
      </c>
      <c r="C196" s="9">
        <f ca="1">'일자별 주가'!C196*'종목 기본정보'!C$2*'종목 기본정보'!C$3</f>
        <v>180661500000</v>
      </c>
      <c r="D196" s="9">
        <f ca="1">'일자별 주가'!D196*'종목 기본정보'!D$2*'종목 기본정보'!D$3</f>
        <v>621773200000</v>
      </c>
      <c r="E196" s="9">
        <f ca="1">'일자별 주가'!E196*'종목 기본정보'!E$2*'종목 기본정보'!E$3</f>
        <v>129623120000</v>
      </c>
      <c r="F196" s="9">
        <f ca="1">'일자별 주가'!F196*'종목 기본정보'!F$2*'종목 기본정보'!F$3</f>
        <v>591987000000</v>
      </c>
      <c r="G196" s="9">
        <f t="shared" ca="1" si="6"/>
        <v>1629854820000</v>
      </c>
      <c r="H196" s="7">
        <f t="shared" ca="1" si="7"/>
        <v>130.91203373493977</v>
      </c>
    </row>
    <row r="197" spans="1:8" x14ac:dyDescent="0.3">
      <c r="A197">
        <v>196</v>
      </c>
      <c r="B197" s="9">
        <f ca="1">'일자별 주가'!B197*'종목 기본정보'!B$2*'종목 기본정보'!B$3</f>
        <v>107482500000</v>
      </c>
      <c r="C197" s="9">
        <f ca="1">'일자별 주가'!C197*'종목 기본정보'!C$2*'종목 기본정보'!C$3</f>
        <v>183267000000</v>
      </c>
      <c r="D197" s="9">
        <f ca="1">'일자별 주가'!D197*'종목 기본정보'!D$2*'종목 기본정보'!D$3</f>
        <v>603175600000</v>
      </c>
      <c r="E197" s="9">
        <f ca="1">'일자별 주가'!E197*'종목 기본정보'!E$2*'종목 기본정보'!E$3</f>
        <v>129779760000</v>
      </c>
      <c r="F197" s="9">
        <f ca="1">'일자별 주가'!F197*'종목 기본정보'!F$2*'종목 기본정보'!F$3</f>
        <v>602513000000</v>
      </c>
      <c r="G197" s="9">
        <f t="shared" ca="1" si="6"/>
        <v>1626217860000</v>
      </c>
      <c r="H197" s="7">
        <f t="shared" ca="1" si="7"/>
        <v>130.61990843373493</v>
      </c>
    </row>
    <row r="198" spans="1:8" x14ac:dyDescent="0.3">
      <c r="A198">
        <v>197</v>
      </c>
      <c r="B198" s="9">
        <f ca="1">'일자별 주가'!B198*'종목 기본정보'!B$2*'종목 기본정보'!B$3</f>
        <v>109267500000</v>
      </c>
      <c r="C198" s="9">
        <f ca="1">'일자별 주가'!C198*'종목 기본정보'!C$2*'종목 기본정보'!C$3</f>
        <v>179775000000</v>
      </c>
      <c r="D198" s="9">
        <f ca="1">'일자별 주가'!D198*'종목 기본정보'!D$2*'종목 기본정보'!D$3</f>
        <v>606996800000</v>
      </c>
      <c r="E198" s="9">
        <f ca="1">'일자별 주가'!E198*'종목 기본정보'!E$2*'종목 기본정보'!E$3</f>
        <v>130555920000</v>
      </c>
      <c r="F198" s="9">
        <f ca="1">'일자별 주가'!F198*'종목 기본정보'!F$2*'종목 기본정보'!F$3</f>
        <v>587616500000</v>
      </c>
      <c r="G198" s="9">
        <f t="shared" ca="1" si="6"/>
        <v>1614211720000</v>
      </c>
      <c r="H198" s="7">
        <f t="shared" ca="1" si="7"/>
        <v>129.65555983935744</v>
      </c>
    </row>
    <row r="199" spans="1:8" x14ac:dyDescent="0.3">
      <c r="A199">
        <v>198</v>
      </c>
      <c r="B199" s="9">
        <f ca="1">'일자별 주가'!B199*'종목 기본정보'!B$2*'종목 기본정보'!B$3</f>
        <v>106867500000</v>
      </c>
      <c r="C199" s="9">
        <f ca="1">'일자별 주가'!C199*'종목 기본정보'!C$2*'종목 기본정보'!C$3</f>
        <v>184927500000</v>
      </c>
      <c r="D199" s="9">
        <f ca="1">'일자별 주가'!D199*'종목 기본정보'!D$2*'종목 기본정보'!D$3</f>
        <v>621986400000</v>
      </c>
      <c r="E199" s="9">
        <f ca="1">'일자별 주가'!E199*'종목 기본정보'!E$2*'종목 기본정보'!E$3</f>
        <v>128250320000</v>
      </c>
      <c r="F199" s="9">
        <f ca="1">'일자별 주가'!F199*'종목 기본정보'!F$2*'종목 기본정보'!F$3</f>
        <v>589163000000</v>
      </c>
      <c r="G199" s="9">
        <f t="shared" ca="1" si="6"/>
        <v>1631194720000</v>
      </c>
      <c r="H199" s="7">
        <f t="shared" ca="1" si="7"/>
        <v>131.01965622489959</v>
      </c>
    </row>
    <row r="200" spans="1:8" x14ac:dyDescent="0.3">
      <c r="A200">
        <v>199</v>
      </c>
      <c r="B200" s="9">
        <f ca="1">'일자별 주가'!B200*'종목 기본정보'!B$2*'종목 기본정보'!B$3</f>
        <v>109380000000</v>
      </c>
      <c r="C200" s="9">
        <f ca="1">'일자별 주가'!C200*'종목 기본정보'!C$2*'종목 기본정보'!C$3</f>
        <v>180517500000</v>
      </c>
      <c r="D200" s="9">
        <f ca="1">'일자별 주가'!D200*'종목 기본정보'!D$2*'종목 기본정보'!D$3</f>
        <v>627923200000</v>
      </c>
      <c r="E200" s="9">
        <f ca="1">'일자별 주가'!E200*'종목 기본정보'!E$2*'종목 기본정보'!E$3</f>
        <v>124552560000</v>
      </c>
      <c r="F200" s="9">
        <f ca="1">'일자별 주가'!F200*'종목 기본정보'!F$2*'종목 기본정보'!F$3</f>
        <v>572458500000</v>
      </c>
      <c r="G200" s="9">
        <f t="shared" ca="1" si="6"/>
        <v>1614831760000</v>
      </c>
      <c r="H200" s="7">
        <f t="shared" ca="1" si="7"/>
        <v>129.70536224899598</v>
      </c>
    </row>
    <row r="201" spans="1:8" x14ac:dyDescent="0.3">
      <c r="A201">
        <v>200</v>
      </c>
      <c r="B201" s="9">
        <f ca="1">'일자별 주가'!B201*'종목 기본정보'!B$2*'종목 기본정보'!B$3</f>
        <v>108240000000</v>
      </c>
      <c r="C201" s="9">
        <f ca="1">'일자별 주가'!C201*'종목 기본정보'!C$2*'종목 기본정보'!C$3</f>
        <v>179896500000</v>
      </c>
      <c r="D201" s="9">
        <f ca="1">'일자별 주가'!D201*'종목 기본정보'!D$2*'종목 기본정보'!D$3</f>
        <v>644044400000</v>
      </c>
      <c r="E201" s="9">
        <f ca="1">'일자별 주가'!E201*'종목 기본정보'!E$2*'종목 기본정보'!E$3</f>
        <v>122601600000</v>
      </c>
      <c r="F201" s="9">
        <f ca="1">'일자별 주가'!F201*'종목 기본정보'!F$2*'종목 기본정보'!F$3</f>
        <v>563368000000</v>
      </c>
      <c r="G201" s="9">
        <f t="shared" ca="1" si="6"/>
        <v>1618150500000</v>
      </c>
      <c r="H201" s="7">
        <f t="shared" ca="1" si="7"/>
        <v>129.97192771084337</v>
      </c>
    </row>
    <row r="202" spans="1:8" x14ac:dyDescent="0.3">
      <c r="A202">
        <v>201</v>
      </c>
      <c r="B202" s="9">
        <f ca="1">'일자별 주가'!B202*'종목 기본정보'!B$2*'종목 기본정보'!B$3</f>
        <v>109312500000</v>
      </c>
      <c r="C202" s="9">
        <f ca="1">'일자별 주가'!C202*'종목 기본정보'!C$2*'종목 기본정보'!C$3</f>
        <v>178704000000</v>
      </c>
      <c r="D202" s="9">
        <f ca="1">'일자별 주가'!D202*'종목 기본정보'!D$2*'종목 기본정보'!D$3</f>
        <v>635483600000</v>
      </c>
      <c r="E202" s="9">
        <f ca="1">'일자별 주가'!E202*'종목 기본정보'!E$2*'종목 기본정보'!E$3</f>
        <v>125316400000</v>
      </c>
      <c r="F202" s="9">
        <f ca="1">'일자별 주가'!F202*'종목 기본정보'!F$2*'종목 기본정보'!F$3</f>
        <v>558395000000</v>
      </c>
      <c r="G202" s="9">
        <f t="shared" ca="1" si="6"/>
        <v>1607211500000</v>
      </c>
      <c r="H202" s="7">
        <f t="shared" ca="1" si="7"/>
        <v>129.09329317269075</v>
      </c>
    </row>
    <row r="203" spans="1:8" x14ac:dyDescent="0.3">
      <c r="A203">
        <v>202</v>
      </c>
      <c r="B203" s="9">
        <f ca="1">'일자별 주가'!B203*'종목 기본정보'!B$2*'종목 기본정보'!B$3</f>
        <v>109650000000</v>
      </c>
      <c r="C203" s="9">
        <f ca="1">'일자별 주가'!C203*'종목 기본정보'!C$2*'종목 기본정보'!C$3</f>
        <v>178218000000</v>
      </c>
      <c r="D203" s="9">
        <f ca="1">'일자별 주가'!D203*'종목 기본정보'!D$2*'종목 기본정보'!D$3</f>
        <v>628989200000</v>
      </c>
      <c r="E203" s="9">
        <f ca="1">'일자별 주가'!E203*'종목 기본정보'!E$2*'종목 기본정보'!E$3</f>
        <v>129075760000</v>
      </c>
      <c r="F203" s="9">
        <f ca="1">'일자별 주가'!F203*'종목 기본정보'!F$2*'종목 기본정보'!F$3</f>
        <v>575699000000</v>
      </c>
      <c r="G203" s="9">
        <f t="shared" ca="1" si="6"/>
        <v>1621631960000</v>
      </c>
      <c r="H203" s="7">
        <f t="shared" ca="1" si="7"/>
        <v>130.25156305220884</v>
      </c>
    </row>
    <row r="204" spans="1:8" x14ac:dyDescent="0.3">
      <c r="A204">
        <v>203</v>
      </c>
      <c r="B204" s="9">
        <f ca="1">'일자별 주가'!B204*'종목 기본정보'!B$2*'종목 기본정보'!B$3</f>
        <v>111990000000</v>
      </c>
      <c r="C204" s="9">
        <f ca="1">'일자별 주가'!C204*'종목 기본정보'!C$2*'종목 기본정보'!C$3</f>
        <v>175504500000</v>
      </c>
      <c r="D204" s="9">
        <f ca="1">'일자별 주가'!D204*'종목 기본정보'!D$2*'종목 기본정보'!D$3</f>
        <v>643536000000</v>
      </c>
      <c r="E204" s="9">
        <f ca="1">'일자별 주가'!E204*'종목 기본정보'!E$2*'종목 기본정보'!E$3</f>
        <v>129774480000</v>
      </c>
      <c r="F204" s="9">
        <f ca="1">'일자별 주가'!F204*'종목 기본정보'!F$2*'종목 기본정보'!F$3</f>
        <v>559692000000</v>
      </c>
      <c r="G204" s="9">
        <f t="shared" ca="1" si="6"/>
        <v>1620496980000</v>
      </c>
      <c r="H204" s="7">
        <f t="shared" ca="1" si="7"/>
        <v>130.16040000000001</v>
      </c>
    </row>
    <row r="205" spans="1:8" x14ac:dyDescent="0.3">
      <c r="A205">
        <v>204</v>
      </c>
      <c r="B205" s="9">
        <f ca="1">'일자별 주가'!B205*'종목 기본정보'!B$2*'종목 기본정보'!B$3</f>
        <v>110002500000</v>
      </c>
      <c r="C205" s="9">
        <f ca="1">'일자별 주가'!C205*'종목 기본정보'!C$2*'종목 기본정보'!C$3</f>
        <v>178047000000</v>
      </c>
      <c r="D205" s="9">
        <f ca="1">'일자별 주가'!D205*'종목 기본정보'!D$2*'종목 기본정보'!D$3</f>
        <v>649341600000</v>
      </c>
      <c r="E205" s="9">
        <f ca="1">'일자별 주가'!E205*'종목 기본정보'!E$2*'종목 기본정보'!E$3</f>
        <v>129399600000</v>
      </c>
      <c r="F205" s="9">
        <f ca="1">'일자별 주가'!F205*'종목 기본정보'!F$2*'종목 기본정보'!F$3</f>
        <v>546079000000</v>
      </c>
      <c r="G205" s="9">
        <f t="shared" ca="1" si="6"/>
        <v>1612869700000</v>
      </c>
      <c r="H205" s="7">
        <f t="shared" ca="1" si="7"/>
        <v>129.54776706827309</v>
      </c>
    </row>
    <row r="206" spans="1:8" x14ac:dyDescent="0.3">
      <c r="A206">
        <v>205</v>
      </c>
      <c r="B206" s="9">
        <f ca="1">'일자별 주가'!B206*'종목 기본정보'!B$2*'종목 기본정보'!B$3</f>
        <v>113520000000</v>
      </c>
      <c r="C206" s="9">
        <f ca="1">'일자별 주가'!C206*'종목 기본정보'!C$2*'종목 기본정보'!C$3</f>
        <v>182052000000</v>
      </c>
      <c r="D206" s="9">
        <f ca="1">'일자별 주가'!D206*'종목 기본정보'!D$2*'종목 기본정보'!D$3</f>
        <v>666151600000</v>
      </c>
      <c r="E206" s="9">
        <f ca="1">'일자별 주가'!E206*'종목 기본정보'!E$2*'종목 기본정보'!E$3</f>
        <v>127812080000</v>
      </c>
      <c r="F206" s="9">
        <f ca="1">'일자별 주가'!F206*'종목 기본정보'!F$2*'종목 기본정보'!F$3</f>
        <v>558120000000</v>
      </c>
      <c r="G206" s="9">
        <f t="shared" ca="1" si="6"/>
        <v>1647655680000</v>
      </c>
      <c r="H206" s="7">
        <f t="shared" ca="1" si="7"/>
        <v>132.34182168674698</v>
      </c>
    </row>
    <row r="207" spans="1:8" x14ac:dyDescent="0.3">
      <c r="A207">
        <v>206</v>
      </c>
      <c r="B207" s="9">
        <f ca="1">'일자별 주가'!B207*'종목 기본정보'!B$2*'종목 기본정보'!B$3</f>
        <v>111150000000</v>
      </c>
      <c r="C207" s="9">
        <f ca="1">'일자별 주가'!C207*'종목 기본정보'!C$2*'종목 기본정보'!C$3</f>
        <v>178582500000</v>
      </c>
      <c r="D207" s="9">
        <f ca="1">'일자별 주가'!D207*'종목 기본정보'!D$2*'종목 기본정보'!D$3</f>
        <v>661625200000</v>
      </c>
      <c r="E207" s="9">
        <f ca="1">'일자별 주가'!E207*'종목 기본정보'!E$2*'종목 기본정보'!E$3</f>
        <v>127056160000</v>
      </c>
      <c r="F207" s="9">
        <f ca="1">'일자별 주가'!F207*'종목 기본정보'!F$2*'종목 기본정보'!F$3</f>
        <v>560903500000</v>
      </c>
      <c r="G207" s="9">
        <f t="shared" ca="1" si="6"/>
        <v>1639317360000</v>
      </c>
      <c r="H207" s="7">
        <f t="shared" ca="1" si="7"/>
        <v>131.67207710843374</v>
      </c>
    </row>
    <row r="208" spans="1:8" x14ac:dyDescent="0.3">
      <c r="A208">
        <v>207</v>
      </c>
      <c r="B208" s="9">
        <f ca="1">'일자별 주가'!B208*'종목 기본정보'!B$2*'종목 기본정보'!B$3</f>
        <v>108997500000</v>
      </c>
      <c r="C208" s="9">
        <f ca="1">'일자별 주가'!C208*'종목 기본정보'!C$2*'종목 기본정보'!C$3</f>
        <v>178362000000</v>
      </c>
      <c r="D208" s="9">
        <f ca="1">'일자별 주가'!D208*'종목 기본정보'!D$2*'종목 기본정보'!D$3</f>
        <v>682174400000</v>
      </c>
      <c r="E208" s="9">
        <f ca="1">'일자별 주가'!E208*'종목 기본정보'!E$2*'종목 기본정보'!E$3</f>
        <v>126232480000</v>
      </c>
      <c r="F208" s="9">
        <f ca="1">'일자별 주가'!F208*'종목 기본정보'!F$2*'종목 기본정보'!F$3</f>
        <v>573958500000</v>
      </c>
      <c r="G208" s="9">
        <f t="shared" ca="1" si="6"/>
        <v>1669724880000</v>
      </c>
      <c r="H208" s="7">
        <f t="shared" ca="1" si="7"/>
        <v>134.11444819277108</v>
      </c>
    </row>
    <row r="209" spans="1:8" x14ac:dyDescent="0.3">
      <c r="A209">
        <v>208</v>
      </c>
      <c r="B209" s="9">
        <f ca="1">'일자별 주가'!B209*'종목 기본정보'!B$2*'종목 기본정보'!B$3</f>
        <v>110857500000</v>
      </c>
      <c r="C209" s="9">
        <f ca="1">'일자별 주가'!C209*'종목 기본정보'!C$2*'종목 기본정보'!C$3</f>
        <v>178479000000</v>
      </c>
      <c r="D209" s="9">
        <f ca="1">'일자별 주가'!D209*'종목 기본정보'!D$2*'종목 기본정보'!D$3</f>
        <v>686159600000</v>
      </c>
      <c r="E209" s="9">
        <f ca="1">'일자별 주가'!E209*'종목 기본정보'!E$2*'종목 기본정보'!E$3</f>
        <v>123559920000</v>
      </c>
      <c r="F209" s="9">
        <f ca="1">'일자별 주가'!F209*'종목 기본정보'!F$2*'종목 기본정보'!F$3</f>
        <v>572600000000</v>
      </c>
      <c r="G209" s="9">
        <f t="shared" ca="1" si="6"/>
        <v>1671656020000</v>
      </c>
      <c r="H209" s="7">
        <f t="shared" ca="1" si="7"/>
        <v>134.26955983935741</v>
      </c>
    </row>
    <row r="210" spans="1:8" x14ac:dyDescent="0.3">
      <c r="A210">
        <v>209</v>
      </c>
      <c r="B210" s="9">
        <f ca="1">'일자별 주가'!B210*'종목 기본정보'!B$2*'종목 기본정보'!B$3</f>
        <v>109170000000</v>
      </c>
      <c r="C210" s="9">
        <f ca="1">'일자별 주가'!C210*'종목 기본정보'!C$2*'종목 기본정보'!C$3</f>
        <v>183037500000</v>
      </c>
      <c r="D210" s="9">
        <f ca="1">'일자별 주가'!D210*'종목 기본정보'!D$2*'종목 기본정보'!D$3</f>
        <v>704511200000</v>
      </c>
      <c r="E210" s="9">
        <f ca="1">'일자별 주가'!E210*'종목 기본정보'!E$2*'종목 기본정보'!E$3</f>
        <v>121823680000</v>
      </c>
      <c r="F210" s="9">
        <f ca="1">'일자별 주가'!F210*'종목 기본정보'!F$2*'종목 기본정보'!F$3</f>
        <v>560035000000</v>
      </c>
      <c r="G210" s="9">
        <f t="shared" ca="1" si="6"/>
        <v>1678577380000</v>
      </c>
      <c r="H210" s="7">
        <f t="shared" ca="1" si="7"/>
        <v>134.82549236947793</v>
      </c>
    </row>
    <row r="211" spans="1:8" x14ac:dyDescent="0.3">
      <c r="A211">
        <v>210</v>
      </c>
      <c r="B211" s="9">
        <f ca="1">'일자별 주가'!B211*'종목 기본정보'!B$2*'종목 기본정보'!B$3</f>
        <v>108315000000</v>
      </c>
      <c r="C211" s="9">
        <f ca="1">'일자별 주가'!C211*'종목 기본정보'!C$2*'종목 기본정보'!C$3</f>
        <v>180805500000</v>
      </c>
      <c r="D211" s="9">
        <f ca="1">'일자별 주가'!D211*'종목 기본정보'!D$2*'종목 기본정보'!D$3</f>
        <v>708299600000</v>
      </c>
      <c r="E211" s="9">
        <f ca="1">'일자별 주가'!E211*'종목 기본정보'!E$2*'종목 기본정보'!E$3</f>
        <v>123388320000</v>
      </c>
      <c r="F211" s="9">
        <f ca="1">'일자별 주가'!F211*'종목 기본정보'!F$2*'종목 기본정보'!F$3</f>
        <v>570180000000</v>
      </c>
      <c r="G211" s="9">
        <f t="shared" ca="1" si="6"/>
        <v>1690988420000</v>
      </c>
      <c r="H211" s="7">
        <f t="shared" ca="1" si="7"/>
        <v>135.82236305220883</v>
      </c>
    </row>
    <row r="212" spans="1:8" x14ac:dyDescent="0.3">
      <c r="A212">
        <v>211</v>
      </c>
      <c r="B212" s="9">
        <f ca="1">'일자별 주가'!B212*'종목 기본정보'!B$2*'종목 기본정보'!B$3</f>
        <v>109357500000</v>
      </c>
      <c r="C212" s="9">
        <f ca="1">'일자별 주가'!C212*'종목 기본정보'!C$2*'종목 기본정보'!C$3</f>
        <v>186169500000</v>
      </c>
      <c r="D212" s="9">
        <f ca="1">'일자별 주가'!D212*'종목 기본정보'!D$2*'종목 기본정보'!D$3</f>
        <v>698886000000</v>
      </c>
      <c r="E212" s="9">
        <f ca="1">'일자별 주가'!E212*'종목 기본정보'!E$2*'종목 기본정보'!E$3</f>
        <v>126846720000</v>
      </c>
      <c r="F212" s="9">
        <f ca="1">'일자별 주가'!F212*'종목 기본정보'!F$2*'종목 기본정보'!F$3</f>
        <v>588835500000</v>
      </c>
      <c r="G212" s="9">
        <f t="shared" ca="1" si="6"/>
        <v>1710095220000</v>
      </c>
      <c r="H212" s="7">
        <f t="shared" ca="1" si="7"/>
        <v>137.35704578313252</v>
      </c>
    </row>
    <row r="213" spans="1:8" x14ac:dyDescent="0.3">
      <c r="A213">
        <v>212</v>
      </c>
      <c r="B213" s="9">
        <f ca="1">'일자별 주가'!B213*'종목 기본정보'!B$2*'종목 기본정보'!B$3</f>
        <v>107062500000</v>
      </c>
      <c r="C213" s="9">
        <f ca="1">'일자별 주가'!C213*'종목 기본정보'!C$2*'종목 기본정보'!C$3</f>
        <v>185692500000</v>
      </c>
      <c r="D213" s="9">
        <f ca="1">'일자별 주가'!D213*'종목 기본정보'!D$2*'종목 기본정보'!D$3</f>
        <v>703625600000</v>
      </c>
      <c r="E213" s="9">
        <f ca="1">'일자별 주가'!E213*'종목 기본정보'!E$2*'종목 기본정보'!E$3</f>
        <v>130471440000</v>
      </c>
      <c r="F213" s="9">
        <f ca="1">'일자별 주가'!F213*'종목 기본정보'!F$2*'종목 기본정보'!F$3</f>
        <v>589860500000</v>
      </c>
      <c r="G213" s="9">
        <f t="shared" ca="1" si="6"/>
        <v>1716712540000</v>
      </c>
      <c r="H213" s="7">
        <f t="shared" ca="1" si="7"/>
        <v>137.88855742971887</v>
      </c>
    </row>
    <row r="214" spans="1:8" x14ac:dyDescent="0.3">
      <c r="A214">
        <v>213</v>
      </c>
      <c r="B214" s="9">
        <f ca="1">'일자별 주가'!B214*'종목 기본정보'!B$2*'종목 기본정보'!B$3</f>
        <v>110400000000</v>
      </c>
      <c r="C214" s="9">
        <f ca="1">'일자별 주가'!C214*'종목 기본정보'!C$2*'종목 기본정보'!C$3</f>
        <v>181134000000</v>
      </c>
      <c r="D214" s="9">
        <f ca="1">'일자별 주가'!D214*'종목 기본정보'!D$2*'종목 기본정보'!D$3</f>
        <v>721337600000</v>
      </c>
      <c r="E214" s="9">
        <f ca="1">'일자별 주가'!E214*'종목 기본정보'!E$2*'종목 기본정보'!E$3</f>
        <v>129946960000</v>
      </c>
      <c r="F214" s="9">
        <f ca="1">'일자별 주가'!F214*'종목 기본정보'!F$2*'종목 기본정보'!F$3</f>
        <v>608451000000</v>
      </c>
      <c r="G214" s="9">
        <f t="shared" ca="1" si="6"/>
        <v>1751269560000</v>
      </c>
      <c r="H214" s="7">
        <f t="shared" ca="1" si="7"/>
        <v>140.664221686747</v>
      </c>
    </row>
    <row r="215" spans="1:8" x14ac:dyDescent="0.3">
      <c r="A215">
        <v>214</v>
      </c>
      <c r="B215" s="9">
        <f ca="1">'일자별 주가'!B215*'종목 기본정보'!B$2*'종목 기본정보'!B$3</f>
        <v>110872500000</v>
      </c>
      <c r="C215" s="9">
        <f ca="1">'일자별 주가'!C215*'종목 기본정보'!C$2*'종목 기본정보'!C$3</f>
        <v>183186000000</v>
      </c>
      <c r="D215" s="9">
        <f ca="1">'일자별 주가'!D215*'종목 기본정보'!D$2*'종목 기본정보'!D$3</f>
        <v>704281600000</v>
      </c>
      <c r="E215" s="9">
        <f ca="1">'일자별 주가'!E215*'종목 기본정보'!E$2*'종목 기본정보'!E$3</f>
        <v>131751840000</v>
      </c>
      <c r="F215" s="9">
        <f ca="1">'일자별 주가'!F215*'종목 기본정보'!F$2*'종목 기본정보'!F$3</f>
        <v>590513500000</v>
      </c>
      <c r="G215" s="9">
        <f t="shared" ca="1" si="6"/>
        <v>1720605440000</v>
      </c>
      <c r="H215" s="7">
        <f t="shared" ca="1" si="7"/>
        <v>138.20124016064256</v>
      </c>
    </row>
    <row r="216" spans="1:8" x14ac:dyDescent="0.3">
      <c r="A216">
        <v>215</v>
      </c>
      <c r="B216" s="9">
        <f ca="1">'일자별 주가'!B216*'종목 기본정보'!B$2*'종목 기본정보'!B$3</f>
        <v>108420000000</v>
      </c>
      <c r="C216" s="9">
        <f ca="1">'일자별 주가'!C216*'종목 기본정보'!C$2*'종목 기본정보'!C$3</f>
        <v>188316000000</v>
      </c>
      <c r="D216" s="9">
        <f ca="1">'일자별 주가'!D216*'종목 기본정보'!D$2*'종목 기본정보'!D$3</f>
        <v>706938400000</v>
      </c>
      <c r="E216" s="9">
        <f ca="1">'일자별 주가'!E216*'종목 기본정보'!E$2*'종목 기본정보'!E$3</f>
        <v>129524560000</v>
      </c>
      <c r="F216" s="9">
        <f ca="1">'일자별 주가'!F216*'종목 기본정보'!F$2*'종목 기본정보'!F$3</f>
        <v>609770500000</v>
      </c>
      <c r="G216" s="9">
        <f t="shared" ca="1" si="6"/>
        <v>1742969460000</v>
      </c>
      <c r="H216" s="7">
        <f t="shared" ca="1" si="7"/>
        <v>139.99754698795181</v>
      </c>
    </row>
    <row r="217" spans="1:8" x14ac:dyDescent="0.3">
      <c r="A217">
        <v>216</v>
      </c>
      <c r="B217" s="9">
        <f ca="1">'일자별 주가'!B217*'종목 기본정보'!B$2*'종목 기본정보'!B$3</f>
        <v>110692500000</v>
      </c>
      <c r="C217" s="9">
        <f ca="1">'일자별 주가'!C217*'종목 기본정보'!C$2*'종목 기본정보'!C$3</f>
        <v>192424500000</v>
      </c>
      <c r="D217" s="9">
        <f ca="1">'일자별 주가'!D217*'종목 기본정보'!D$2*'종목 기본정보'!D$3</f>
        <v>717729600000</v>
      </c>
      <c r="E217" s="9">
        <f ca="1">'일자별 주가'!E217*'종목 기본정보'!E$2*'종목 기본정보'!E$3</f>
        <v>131340880000</v>
      </c>
      <c r="F217" s="9">
        <f ca="1">'일자별 주가'!F217*'종목 기본정보'!F$2*'종목 기본정보'!F$3</f>
        <v>619887500000</v>
      </c>
      <c r="G217" s="9">
        <f t="shared" ca="1" si="6"/>
        <v>1772074980000</v>
      </c>
      <c r="H217" s="7">
        <f t="shared" ca="1" si="7"/>
        <v>142.33533975903615</v>
      </c>
    </row>
    <row r="218" spans="1:8" x14ac:dyDescent="0.3">
      <c r="A218">
        <v>217</v>
      </c>
      <c r="B218" s="9">
        <f ca="1">'일자별 주가'!B218*'종목 기본정보'!B$2*'종목 기본정보'!B$3</f>
        <v>109207500000</v>
      </c>
      <c r="C218" s="9">
        <f ca="1">'일자별 주가'!C218*'종목 기본정보'!C$2*'종목 기본정보'!C$3</f>
        <v>195327000000</v>
      </c>
      <c r="D218" s="9">
        <f ca="1">'일자별 주가'!D218*'종목 기본정보'!D$2*'종목 기본정보'!D$3</f>
        <v>711530400000</v>
      </c>
      <c r="E218" s="9">
        <f ca="1">'일자별 주가'!E218*'종목 기본정보'!E$2*'종목 기본정보'!E$3</f>
        <v>135226080000</v>
      </c>
      <c r="F218" s="9">
        <f ca="1">'일자별 주가'!F218*'종목 기본정보'!F$2*'종목 기본정보'!F$3</f>
        <v>610071000000</v>
      </c>
      <c r="G218" s="9">
        <f t="shared" ca="1" si="6"/>
        <v>1761361980000</v>
      </c>
      <c r="H218" s="7">
        <f t="shared" ca="1" si="7"/>
        <v>141.47485783132529</v>
      </c>
    </row>
    <row r="219" spans="1:8" x14ac:dyDescent="0.3">
      <c r="A219">
        <v>218</v>
      </c>
      <c r="B219" s="9">
        <f ca="1">'일자별 주가'!B219*'종목 기본정보'!B$2*'종목 기본정보'!B$3</f>
        <v>106830000000</v>
      </c>
      <c r="C219" s="9">
        <f ca="1">'일자별 주가'!C219*'종목 기본정보'!C$2*'종목 기본정보'!C$3</f>
        <v>195691500000</v>
      </c>
      <c r="D219" s="9">
        <f ca="1">'일자별 주가'!D219*'종목 기본정보'!D$2*'종목 기본정보'!D$3</f>
        <v>734867600000</v>
      </c>
      <c r="E219" s="9">
        <f ca="1">'일자별 주가'!E219*'종목 기본정보'!E$2*'종목 기본정보'!E$3</f>
        <v>134962080000</v>
      </c>
      <c r="F219" s="9">
        <f ca="1">'일자별 주가'!F219*'종목 기본정보'!F$2*'종목 기본정보'!F$3</f>
        <v>599517500000</v>
      </c>
      <c r="G219" s="9">
        <f t="shared" ca="1" si="6"/>
        <v>1771868680000</v>
      </c>
      <c r="H219" s="7">
        <f t="shared" ca="1" si="7"/>
        <v>142.31876947791164</v>
      </c>
    </row>
    <row r="220" spans="1:8" x14ac:dyDescent="0.3">
      <c r="A220">
        <v>219</v>
      </c>
      <c r="B220" s="9">
        <f ca="1">'일자별 주가'!B220*'종목 기본정보'!B$2*'종목 기본정보'!B$3</f>
        <v>109230000000</v>
      </c>
      <c r="C220" s="9">
        <f ca="1">'일자별 주가'!C220*'종목 기본정보'!C$2*'종목 기본정보'!C$3</f>
        <v>199467000000</v>
      </c>
      <c r="D220" s="9">
        <f ca="1">'일자별 주가'!D220*'종목 기본정보'!D$2*'종목 기본정보'!D$3</f>
        <v>751874400000</v>
      </c>
      <c r="E220" s="9">
        <f ca="1">'일자별 주가'!E220*'종목 기본정보'!E$2*'종목 기본정보'!E$3</f>
        <v>134933040000</v>
      </c>
      <c r="F220" s="9">
        <f ca="1">'일자별 주가'!F220*'종목 기본정보'!F$2*'종목 기본정보'!F$3</f>
        <v>616172500000</v>
      </c>
      <c r="G220" s="9">
        <f t="shared" ca="1" si="6"/>
        <v>1811676940000</v>
      </c>
      <c r="H220" s="7">
        <f t="shared" ca="1" si="7"/>
        <v>145.51622008032129</v>
      </c>
    </row>
    <row r="221" spans="1:8" x14ac:dyDescent="0.3">
      <c r="A221">
        <v>220</v>
      </c>
      <c r="B221" s="9">
        <f ca="1">'일자별 주가'!B221*'종목 기본정보'!B$2*'종목 기본정보'!B$3</f>
        <v>110332500000</v>
      </c>
      <c r="C221" s="9">
        <f ca="1">'일자별 주가'!C221*'종목 기본정보'!C$2*'종목 기본정보'!C$3</f>
        <v>197392500000</v>
      </c>
      <c r="D221" s="9">
        <f ca="1">'일자별 주가'!D221*'종목 기본정보'!D$2*'종목 기본정보'!D$3</f>
        <v>740820800000</v>
      </c>
      <c r="E221" s="9">
        <f ca="1">'일자별 주가'!E221*'종목 기본정보'!E$2*'종목 기본정보'!E$3</f>
        <v>137867840000</v>
      </c>
      <c r="F221" s="9">
        <f ca="1">'일자별 주가'!F221*'종목 기본정보'!F$2*'종목 기본정보'!F$3</f>
        <v>631999000000</v>
      </c>
      <c r="G221" s="9">
        <f t="shared" ca="1" si="6"/>
        <v>1818412640000</v>
      </c>
      <c r="H221" s="7">
        <f t="shared" ca="1" si="7"/>
        <v>146.05724016064258</v>
      </c>
    </row>
    <row r="222" spans="1:8" x14ac:dyDescent="0.3">
      <c r="A222">
        <v>221</v>
      </c>
      <c r="B222" s="9">
        <f ca="1">'일자별 주가'!B222*'종목 기본정보'!B$2*'종목 기본정보'!B$3</f>
        <v>110947500000</v>
      </c>
      <c r="C222" s="9">
        <f ca="1">'일자별 주가'!C222*'종목 기본정보'!C$2*'종목 기본정보'!C$3</f>
        <v>198526500000</v>
      </c>
      <c r="D222" s="9">
        <f ca="1">'일자별 주가'!D222*'종목 기본정보'!D$2*'종목 기본정보'!D$3</f>
        <v>721222800000</v>
      </c>
      <c r="E222" s="9">
        <f ca="1">'일자별 주가'!E222*'종목 기본정보'!E$2*'종목 기본정보'!E$3</f>
        <v>136625280000</v>
      </c>
      <c r="F222" s="9">
        <f ca="1">'일자별 주가'!F222*'종목 기본정보'!F$2*'종목 기본정보'!F$3</f>
        <v>616726000000</v>
      </c>
      <c r="G222" s="9">
        <f t="shared" ca="1" si="6"/>
        <v>1784048080000</v>
      </c>
      <c r="H222" s="7">
        <f t="shared" ca="1" si="7"/>
        <v>143.29703453815262</v>
      </c>
    </row>
    <row r="223" spans="1:8" x14ac:dyDescent="0.3">
      <c r="A223">
        <v>222</v>
      </c>
      <c r="B223" s="9">
        <f ca="1">'일자별 주가'!B223*'종목 기본정보'!B$2*'종목 기본정보'!B$3</f>
        <v>109057500000</v>
      </c>
      <c r="C223" s="9">
        <f ca="1">'일자별 주가'!C223*'종목 기본정보'!C$2*'종목 기본정보'!C$3</f>
        <v>199678500000</v>
      </c>
      <c r="D223" s="9">
        <f ca="1">'일자별 주가'!D223*'종목 기본정보'!D$2*'종목 기본정보'!D$3</f>
        <v>701018000000</v>
      </c>
      <c r="E223" s="9">
        <f ca="1">'일자별 주가'!E223*'종목 기본정보'!E$2*'종목 기본정보'!E$3</f>
        <v>135731200000</v>
      </c>
      <c r="F223" s="9">
        <f ca="1">'일자별 주가'!F223*'종목 기본정보'!F$2*'종목 기본정보'!F$3</f>
        <v>630450000000</v>
      </c>
      <c r="G223" s="9">
        <f t="shared" ca="1" si="6"/>
        <v>1775935200000</v>
      </c>
      <c r="H223" s="7">
        <f t="shared" ca="1" si="7"/>
        <v>142.64539759036145</v>
      </c>
    </row>
    <row r="224" spans="1:8" x14ac:dyDescent="0.3">
      <c r="A224">
        <v>223</v>
      </c>
      <c r="B224" s="9">
        <f ca="1">'일자별 주가'!B224*'종목 기본정보'!B$2*'종목 기본정보'!B$3</f>
        <v>108270000000</v>
      </c>
      <c r="C224" s="9">
        <f ca="1">'일자별 주가'!C224*'종목 기본정보'!C$2*'종목 기본정보'!C$3</f>
        <v>201532500000</v>
      </c>
      <c r="D224" s="9">
        <f ca="1">'일자별 주가'!D224*'종목 기본정보'!D$2*'종목 기본정보'!D$3</f>
        <v>682666400000</v>
      </c>
      <c r="E224" s="9">
        <f ca="1">'일자별 주가'!E224*'종목 기본정보'!E$2*'종목 기본정보'!E$3</f>
        <v>133371920000</v>
      </c>
      <c r="F224" s="9">
        <f ca="1">'일자별 주가'!F224*'종목 기본정보'!F$2*'종목 기본정보'!F$3</f>
        <v>633028500000</v>
      </c>
      <c r="G224" s="9">
        <f t="shared" ca="1" si="6"/>
        <v>1758869320000</v>
      </c>
      <c r="H224" s="7">
        <f t="shared" ca="1" si="7"/>
        <v>141.27464417670683</v>
      </c>
    </row>
    <row r="225" spans="1:8" x14ac:dyDescent="0.3">
      <c r="A225">
        <v>224</v>
      </c>
      <c r="B225" s="9">
        <f ca="1">'일자별 주가'!B225*'종목 기본정보'!B$2*'종목 기본정보'!B$3</f>
        <v>109807500000</v>
      </c>
      <c r="C225" s="9">
        <f ca="1">'일자별 주가'!C225*'종목 기본정보'!C$2*'종목 기본정보'!C$3</f>
        <v>202275000000</v>
      </c>
      <c r="D225" s="9">
        <f ca="1">'일자별 주가'!D225*'종목 기본정보'!D$2*'종목 기본정보'!D$3</f>
        <v>663757200000</v>
      </c>
      <c r="E225" s="9">
        <f ca="1">'일자별 주가'!E225*'종목 기본정보'!E$2*'종목 기본정보'!E$3</f>
        <v>132362560000</v>
      </c>
      <c r="F225" s="9">
        <f ca="1">'일자별 주가'!F225*'종목 기본정보'!F$2*'종목 기본정보'!F$3</f>
        <v>620412000000</v>
      </c>
      <c r="G225" s="9">
        <f t="shared" ca="1" si="6"/>
        <v>1728614260000</v>
      </c>
      <c r="H225" s="7">
        <f t="shared" ca="1" si="7"/>
        <v>138.84451887550199</v>
      </c>
    </row>
    <row r="226" spans="1:8" x14ac:dyDescent="0.3">
      <c r="A226">
        <v>225</v>
      </c>
      <c r="B226" s="9">
        <f ca="1">'일자별 주가'!B226*'종목 기본정보'!B$2*'종목 기본정보'!B$3</f>
        <v>108157500000</v>
      </c>
      <c r="C226" s="9">
        <f ca="1">'일자별 주가'!C226*'종목 기본정보'!C$2*'종목 기본정보'!C$3</f>
        <v>204147000000</v>
      </c>
      <c r="D226" s="9">
        <f ca="1">'일자별 주가'!D226*'종목 기본정보'!D$2*'종목 기본정보'!D$3</f>
        <v>683388000000</v>
      </c>
      <c r="E226" s="9">
        <f ca="1">'일자별 주가'!E226*'종목 기본정보'!E$2*'종목 기본정보'!E$3</f>
        <v>128976320000</v>
      </c>
      <c r="F226" s="9">
        <f ca="1">'일자별 주가'!F226*'종목 기본정보'!F$2*'종목 기본정보'!F$3</f>
        <v>634416000000</v>
      </c>
      <c r="G226" s="9">
        <f t="shared" ca="1" si="6"/>
        <v>1759084820000</v>
      </c>
      <c r="H226" s="7">
        <f t="shared" ca="1" si="7"/>
        <v>141.29195341365462</v>
      </c>
    </row>
    <row r="227" spans="1:8" x14ac:dyDescent="0.3">
      <c r="A227">
        <v>226</v>
      </c>
      <c r="B227" s="9">
        <f ca="1">'일자별 주가'!B227*'종목 기본정보'!B$2*'종목 기본정보'!B$3</f>
        <v>107145000000</v>
      </c>
      <c r="C227" s="9">
        <f ca="1">'일자별 주가'!C227*'종목 기본정보'!C$2*'종목 기본정보'!C$3</f>
        <v>202374000000</v>
      </c>
      <c r="D227" s="9">
        <f ca="1">'일자별 주가'!D227*'종목 기본정보'!D$2*'종목 기본정보'!D$3</f>
        <v>704445600000</v>
      </c>
      <c r="E227" s="9">
        <f ca="1">'일자별 주가'!E227*'종목 기본정보'!E$2*'종목 기본정보'!E$3</f>
        <v>129226240000</v>
      </c>
      <c r="F227" s="9">
        <f ca="1">'일자별 주가'!F227*'종목 기본정보'!F$2*'종목 기본정보'!F$3</f>
        <v>617046000000</v>
      </c>
      <c r="G227" s="9">
        <f t="shared" ca="1" si="6"/>
        <v>1760236840000</v>
      </c>
      <c r="H227" s="7">
        <f t="shared" ca="1" si="7"/>
        <v>141.38448514056225</v>
      </c>
    </row>
    <row r="228" spans="1:8" x14ac:dyDescent="0.3">
      <c r="A228">
        <v>227</v>
      </c>
      <c r="B228" s="9">
        <f ca="1">'일자별 주가'!B228*'종목 기본정보'!B$2*'종목 기본정보'!B$3</f>
        <v>107235000000</v>
      </c>
      <c r="C228" s="9">
        <f ca="1">'일자별 주가'!C228*'종목 기본정보'!C$2*'종목 기본정보'!C$3</f>
        <v>200223000000</v>
      </c>
      <c r="D228" s="9">
        <f ca="1">'일자별 주가'!D228*'종목 기본정보'!D$2*'종목 기본정보'!D$3</f>
        <v>691358400000</v>
      </c>
      <c r="E228" s="9">
        <f ca="1">'일자별 주가'!E228*'종목 기본정보'!E$2*'종목 기본정보'!E$3</f>
        <v>130338560000</v>
      </c>
      <c r="F228" s="9">
        <f ca="1">'일자별 주가'!F228*'종목 기본정보'!F$2*'종목 기본정보'!F$3</f>
        <v>605997500000</v>
      </c>
      <c r="G228" s="9">
        <f t="shared" ca="1" si="6"/>
        <v>1735152460000</v>
      </c>
      <c r="H228" s="7">
        <f t="shared" ca="1" si="7"/>
        <v>139.36967550200802</v>
      </c>
    </row>
    <row r="229" spans="1:8" x14ac:dyDescent="0.3">
      <c r="A229">
        <v>228</v>
      </c>
      <c r="B229" s="9">
        <f ca="1">'일자별 주가'!B229*'종목 기본정보'!B$2*'종목 기본정보'!B$3</f>
        <v>109777500000</v>
      </c>
      <c r="C229" s="9">
        <f ca="1">'일자별 주가'!C229*'종목 기본정보'!C$2*'종목 기본정보'!C$3</f>
        <v>203769000000</v>
      </c>
      <c r="D229" s="9">
        <f ca="1">'일자별 주가'!D229*'종목 기본정보'!D$2*'종목 기본정보'!D$3</f>
        <v>704527600000</v>
      </c>
      <c r="E229" s="9">
        <f ca="1">'일자별 주가'!E229*'종목 기본정보'!E$2*'종목 기본정보'!E$3</f>
        <v>131535360000</v>
      </c>
      <c r="F229" s="9">
        <f ca="1">'일자별 주가'!F229*'종목 기본정보'!F$2*'종목 기본정보'!F$3</f>
        <v>594116000000</v>
      </c>
      <c r="G229" s="9">
        <f t="shared" ca="1" si="6"/>
        <v>1743725460000</v>
      </c>
      <c r="H229" s="7">
        <f t="shared" ca="1" si="7"/>
        <v>140.05826987951809</v>
      </c>
    </row>
    <row r="230" spans="1:8" x14ac:dyDescent="0.3">
      <c r="A230">
        <v>229</v>
      </c>
      <c r="B230" s="9">
        <f ca="1">'일자별 주가'!B230*'종목 기본정보'!B$2*'종목 기본정보'!B$3</f>
        <v>110445000000</v>
      </c>
      <c r="C230" s="9">
        <f ca="1">'일자별 주가'!C230*'종목 기본정보'!C$2*'종목 기본정보'!C$3</f>
        <v>207423000000</v>
      </c>
      <c r="D230" s="9">
        <f ca="1">'일자별 주가'!D230*'종목 기본정보'!D$2*'종목 기본정보'!D$3</f>
        <v>723387600000</v>
      </c>
      <c r="E230" s="9">
        <f ca="1">'일자별 주가'!E230*'종목 기본정보'!E$2*'종목 기본정보'!E$3</f>
        <v>129667120000</v>
      </c>
      <c r="F230" s="9">
        <f ca="1">'일자별 주가'!F230*'종목 기본정보'!F$2*'종목 기본정보'!F$3</f>
        <v>598052000000</v>
      </c>
      <c r="G230" s="9">
        <f t="shared" ca="1" si="6"/>
        <v>1768974720000</v>
      </c>
      <c r="H230" s="7">
        <f t="shared" ca="1" si="7"/>
        <v>142.08632289156625</v>
      </c>
    </row>
    <row r="231" spans="1:8" x14ac:dyDescent="0.3">
      <c r="A231">
        <v>230</v>
      </c>
      <c r="B231" s="9">
        <f ca="1">'일자별 주가'!B231*'종목 기본정보'!B$2*'종목 기본정보'!B$3</f>
        <v>108195000000</v>
      </c>
      <c r="C231" s="9">
        <f ca="1">'일자별 주가'!C231*'종목 기본정보'!C$2*'종목 기본정보'!C$3</f>
        <v>210892500000</v>
      </c>
      <c r="D231" s="9">
        <f ca="1">'일자별 주가'!D231*'종목 기본정보'!D$2*'종목 기본정보'!D$3</f>
        <v>734080400000</v>
      </c>
      <c r="E231" s="9">
        <f ca="1">'일자별 주가'!E231*'종목 기본정보'!E$2*'종목 기본정보'!E$3</f>
        <v>127658080000</v>
      </c>
      <c r="F231" s="9">
        <f ca="1">'일자별 주가'!F231*'종목 기본정보'!F$2*'종목 기본정보'!F$3</f>
        <v>591898500000</v>
      </c>
      <c r="G231" s="9">
        <f t="shared" ca="1" si="6"/>
        <v>1772724480000</v>
      </c>
      <c r="H231" s="7">
        <f t="shared" ca="1" si="7"/>
        <v>142.38750843373492</v>
      </c>
    </row>
    <row r="232" spans="1:8" x14ac:dyDescent="0.3">
      <c r="A232">
        <v>231</v>
      </c>
      <c r="B232" s="9">
        <f ca="1">'일자별 주가'!B232*'종목 기본정보'!B$2*'종목 기본정보'!B$3</f>
        <v>109672500000</v>
      </c>
      <c r="C232" s="9">
        <f ca="1">'일자별 주가'!C232*'종목 기본정보'!C$2*'종목 기본정보'!C$3</f>
        <v>216351000000</v>
      </c>
      <c r="D232" s="9">
        <f ca="1">'일자별 주가'!D232*'종목 기본정보'!D$2*'종목 기본정보'!D$3</f>
        <v>741640800000</v>
      </c>
      <c r="E232" s="9">
        <f ca="1">'일자별 주가'!E232*'종목 기본정보'!E$2*'종목 기본정보'!E$3</f>
        <v>128565360000</v>
      </c>
      <c r="F232" s="9">
        <f ca="1">'일자별 주가'!F232*'종목 기본정보'!F$2*'종목 기본정보'!F$3</f>
        <v>577562000000</v>
      </c>
      <c r="G232" s="9">
        <f t="shared" ca="1" si="6"/>
        <v>1773791660000</v>
      </c>
      <c r="H232" s="7">
        <f t="shared" ca="1" si="7"/>
        <v>142.47322570281125</v>
      </c>
    </row>
    <row r="233" spans="1:8" x14ac:dyDescent="0.3">
      <c r="A233">
        <v>232</v>
      </c>
      <c r="B233" s="9">
        <f ca="1">'일자별 주가'!B233*'종목 기본정보'!B$2*'종목 기본정보'!B$3</f>
        <v>108060000000</v>
      </c>
      <c r="C233" s="9">
        <f ca="1">'일자별 주가'!C233*'종목 기본정보'!C$2*'종목 기본정보'!C$3</f>
        <v>216405000000</v>
      </c>
      <c r="D233" s="9">
        <f ca="1">'일자별 주가'!D233*'종목 기본정보'!D$2*'종목 기본정보'!D$3</f>
        <v>762042400000</v>
      </c>
      <c r="E233" s="9">
        <f ca="1">'일자별 주가'!E233*'종목 기본정보'!E$2*'종목 기본정보'!E$3</f>
        <v>130216240000</v>
      </c>
      <c r="F233" s="9">
        <f ca="1">'일자별 주가'!F233*'종목 기본정보'!F$2*'종목 기본정보'!F$3</f>
        <v>591595000000</v>
      </c>
      <c r="G233" s="9">
        <f t="shared" ca="1" si="6"/>
        <v>1808318640000</v>
      </c>
      <c r="H233" s="7">
        <f t="shared" ca="1" si="7"/>
        <v>145.24647710843374</v>
      </c>
    </row>
    <row r="234" spans="1:8" x14ac:dyDescent="0.3">
      <c r="A234">
        <v>233</v>
      </c>
      <c r="B234" s="9">
        <f ca="1">'일자별 주가'!B234*'종목 기본정보'!B$2*'종목 기본정보'!B$3</f>
        <v>109687500000</v>
      </c>
      <c r="C234" s="9">
        <f ca="1">'일자별 주가'!C234*'종목 기본정보'!C$2*'종목 기본정보'!C$3</f>
        <v>219231000000</v>
      </c>
      <c r="D234" s="9">
        <f ca="1">'일자별 주가'!D234*'종목 기본정보'!D$2*'종목 기본정보'!D$3</f>
        <v>740361600000</v>
      </c>
      <c r="E234" s="9">
        <f ca="1">'일자별 주가'!E234*'종목 기본정보'!E$2*'종목 기본정보'!E$3</f>
        <v>129726080000</v>
      </c>
      <c r="F234" s="9">
        <f ca="1">'일자별 주가'!F234*'종목 기본정보'!F$2*'종목 기본정보'!F$3</f>
        <v>608073500000</v>
      </c>
      <c r="G234" s="9">
        <f t="shared" ca="1" si="6"/>
        <v>1807079680000</v>
      </c>
      <c r="H234" s="7">
        <f t="shared" ca="1" si="7"/>
        <v>145.146962248996</v>
      </c>
    </row>
    <row r="235" spans="1:8" x14ac:dyDescent="0.3">
      <c r="A235">
        <v>234</v>
      </c>
      <c r="B235" s="9">
        <f ca="1">'일자별 주가'!B235*'종목 기본정보'!B$2*'종목 기본정보'!B$3</f>
        <v>108907500000</v>
      </c>
      <c r="C235" s="9">
        <f ca="1">'일자별 주가'!C235*'종목 기본정보'!C$2*'종목 기본정보'!C$3</f>
        <v>214447500000</v>
      </c>
      <c r="D235" s="9">
        <f ca="1">'일자별 주가'!D235*'종목 기본정보'!D$2*'종목 기본정보'!D$3</f>
        <v>727454800000</v>
      </c>
      <c r="E235" s="9">
        <f ca="1">'일자별 주가'!E235*'종목 기본정보'!E$2*'종목 기본정보'!E$3</f>
        <v>132640640000</v>
      </c>
      <c r="F235" s="9">
        <f ca="1">'일자별 주가'!F235*'종목 기본정보'!F$2*'종목 기본정보'!F$3</f>
        <v>596342500000</v>
      </c>
      <c r="G235" s="9">
        <f t="shared" ca="1" si="6"/>
        <v>1779792940000</v>
      </c>
      <c r="H235" s="7">
        <f t="shared" ca="1" si="7"/>
        <v>142.95525622489959</v>
      </c>
    </row>
    <row r="236" spans="1:8" x14ac:dyDescent="0.3">
      <c r="A236">
        <v>235</v>
      </c>
      <c r="B236" s="9">
        <f ca="1">'일자별 주가'!B236*'종목 기본정보'!B$2*'종목 기본정보'!B$3</f>
        <v>108390000000</v>
      </c>
      <c r="C236" s="9">
        <f ca="1">'일자별 주가'!C236*'종목 기본정보'!C$2*'종목 기본정보'!C$3</f>
        <v>218736000000</v>
      </c>
      <c r="D236" s="9">
        <f ca="1">'일자별 주가'!D236*'종목 기본정보'!D$2*'종목 기본정보'!D$3</f>
        <v>718238000000</v>
      </c>
      <c r="E236" s="9">
        <f ca="1">'일자별 주가'!E236*'종목 기본정보'!E$2*'종목 기본정보'!E$3</f>
        <v>128934960000</v>
      </c>
      <c r="F236" s="9">
        <f ca="1">'일자별 주가'!F236*'종목 기본정보'!F$2*'종목 기본정보'!F$3</f>
        <v>592065000000</v>
      </c>
      <c r="G236" s="9">
        <f t="shared" ca="1" si="6"/>
        <v>1766363960000</v>
      </c>
      <c r="H236" s="7">
        <f t="shared" ca="1" si="7"/>
        <v>141.87662329317271</v>
      </c>
    </row>
    <row r="237" spans="1:8" x14ac:dyDescent="0.3">
      <c r="A237">
        <v>236</v>
      </c>
      <c r="B237" s="9">
        <f ca="1">'일자별 주가'!B237*'종목 기본정보'!B$2*'종목 기본정보'!B$3</f>
        <v>109072500000</v>
      </c>
      <c r="C237" s="9">
        <f ca="1">'일자별 주가'!C237*'종목 기본정보'!C$2*'종목 기본정보'!C$3</f>
        <v>220891500000</v>
      </c>
      <c r="D237" s="9">
        <f ca="1">'일자별 주가'!D237*'종목 기본정보'!D$2*'종목 기본정보'!D$3</f>
        <v>704412800000</v>
      </c>
      <c r="E237" s="9">
        <f ca="1">'일자별 주가'!E237*'종목 기본정보'!E$2*'종목 기본정보'!E$3</f>
        <v>132732160000</v>
      </c>
      <c r="F237" s="9">
        <f ca="1">'일자별 주가'!F237*'종목 기본정보'!F$2*'종목 기본정보'!F$3</f>
        <v>609770000000</v>
      </c>
      <c r="G237" s="9">
        <f t="shared" ca="1" si="6"/>
        <v>1776878960000</v>
      </c>
      <c r="H237" s="7">
        <f t="shared" ca="1" si="7"/>
        <v>142.72120160642569</v>
      </c>
    </row>
    <row r="238" spans="1:8" x14ac:dyDescent="0.3">
      <c r="A238">
        <v>237</v>
      </c>
      <c r="B238" s="9">
        <f ca="1">'일자별 주가'!B238*'종목 기본정보'!B$2*'종목 기본정보'!B$3</f>
        <v>106567500000</v>
      </c>
      <c r="C238" s="9">
        <f ca="1">'일자별 주가'!C238*'종목 기본정보'!C$2*'종목 기본정보'!C$3</f>
        <v>223695000000</v>
      </c>
      <c r="D238" s="9">
        <f ca="1">'일자별 주가'!D238*'종목 기본정보'!D$2*'종목 기본정보'!D$3</f>
        <v>724060000000</v>
      </c>
      <c r="E238" s="9">
        <f ca="1">'일자별 주가'!E238*'종목 기본정보'!E$2*'종목 기본정보'!E$3</f>
        <v>131792320000</v>
      </c>
      <c r="F238" s="9">
        <f ca="1">'일자별 주가'!F238*'종목 기본정보'!F$2*'종목 기본정보'!F$3</f>
        <v>604443000000</v>
      </c>
      <c r="G238" s="9">
        <f t="shared" ca="1" si="6"/>
        <v>1790557820000</v>
      </c>
      <c r="H238" s="7">
        <f t="shared" ca="1" si="7"/>
        <v>143.81990522088353</v>
      </c>
    </row>
    <row r="239" spans="1:8" x14ac:dyDescent="0.3">
      <c r="A239">
        <v>238</v>
      </c>
      <c r="B239" s="9">
        <f ca="1">'일자별 주가'!B239*'종목 기본정보'!B$2*'종목 기본정보'!B$3</f>
        <v>105967500000</v>
      </c>
      <c r="C239" s="9">
        <f ca="1">'일자별 주가'!C239*'종목 기본정보'!C$2*'종목 기본정보'!C$3</f>
        <v>225216000000</v>
      </c>
      <c r="D239" s="9">
        <f ca="1">'일자별 주가'!D239*'종목 기본정보'!D$2*'종목 기본정보'!D$3</f>
        <v>725568800000</v>
      </c>
      <c r="E239" s="9">
        <f ca="1">'일자별 주가'!E239*'종목 기본정보'!E$2*'종목 기본정보'!E$3</f>
        <v>130735440000</v>
      </c>
      <c r="F239" s="9">
        <f ca="1">'일자별 주가'!F239*'종목 기본정보'!F$2*'종목 기본정보'!F$3</f>
        <v>614945000000</v>
      </c>
      <c r="G239" s="9">
        <f t="shared" ca="1" si="6"/>
        <v>1802432740000</v>
      </c>
      <c r="H239" s="7">
        <f t="shared" ca="1" si="7"/>
        <v>144.77371405622489</v>
      </c>
    </row>
    <row r="240" spans="1:8" x14ac:dyDescent="0.3">
      <c r="A240">
        <v>239</v>
      </c>
      <c r="B240" s="9">
        <f ca="1">'일자별 주가'!B240*'종목 기본정보'!B$2*'종목 기본정보'!B$3</f>
        <v>107130000000</v>
      </c>
      <c r="C240" s="9">
        <f ca="1">'일자별 주가'!C240*'종목 기본정보'!C$2*'종목 기본정보'!C$3</f>
        <v>228213000000</v>
      </c>
      <c r="D240" s="9">
        <f ca="1">'일자별 주가'!D240*'종목 기본정보'!D$2*'종목 기본정보'!D$3</f>
        <v>727274400000</v>
      </c>
      <c r="E240" s="9">
        <f ca="1">'일자별 주가'!E240*'종목 기본정보'!E$2*'종목 기본정보'!E$3</f>
        <v>126839680000</v>
      </c>
      <c r="F240" s="9">
        <f ca="1">'일자별 주가'!F240*'종목 기본정보'!F$2*'종목 기본정보'!F$3</f>
        <v>628841500000</v>
      </c>
      <c r="G240" s="9">
        <f t="shared" ca="1" si="6"/>
        <v>1818298580000</v>
      </c>
      <c r="H240" s="7">
        <f t="shared" ca="1" si="7"/>
        <v>146.04807871485943</v>
      </c>
    </row>
    <row r="241" spans="1:8" x14ac:dyDescent="0.3">
      <c r="A241">
        <v>240</v>
      </c>
      <c r="B241" s="9">
        <f ca="1">'일자별 주가'!B241*'종목 기본정보'!B$2*'종목 기본정보'!B$3</f>
        <v>107760000000</v>
      </c>
      <c r="C241" s="9">
        <f ca="1">'일자별 주가'!C241*'종목 기본정보'!C$2*'종목 기본정보'!C$3</f>
        <v>232551000000</v>
      </c>
      <c r="D241" s="9">
        <f ca="1">'일자별 주가'!D241*'종목 기본정보'!D$2*'종목 기본정보'!D$3</f>
        <v>733490000000</v>
      </c>
      <c r="E241" s="9">
        <f ca="1">'일자별 주가'!E241*'종목 기본정보'!E$2*'종목 기본정보'!E$3</f>
        <v>129309840000</v>
      </c>
      <c r="F241" s="9">
        <f ca="1">'일자별 주가'!F241*'종목 기본정보'!F$2*'종목 기본정보'!F$3</f>
        <v>621896500000</v>
      </c>
      <c r="G241" s="9">
        <f t="shared" ca="1" si="6"/>
        <v>1825007340000</v>
      </c>
      <c r="H241" s="7">
        <f t="shared" ca="1" si="7"/>
        <v>146.58693493975903</v>
      </c>
    </row>
    <row r="242" spans="1:8" x14ac:dyDescent="0.3">
      <c r="A242">
        <v>241</v>
      </c>
      <c r="B242" s="9">
        <f ca="1">'일자별 주가'!B242*'종목 기본정보'!B$2*'종목 기본정보'!B$3</f>
        <v>107085000000</v>
      </c>
      <c r="C242" s="9">
        <f ca="1">'일자별 주가'!C242*'종목 기본정보'!C$2*'종목 기본정보'!C$3</f>
        <v>237843000000</v>
      </c>
      <c r="D242" s="9">
        <f ca="1">'일자별 주가'!D242*'종목 기본정보'!D$2*'종목 기본정보'!D$3</f>
        <v>738082000000</v>
      </c>
      <c r="E242" s="9">
        <f ca="1">'일자별 주가'!E242*'종목 기본정보'!E$2*'종목 기본정보'!E$3</f>
        <v>132246400000</v>
      </c>
      <c r="F242" s="9">
        <f ca="1">'일자별 주가'!F242*'종목 기본정보'!F$2*'종목 기본정보'!F$3</f>
        <v>624592000000</v>
      </c>
      <c r="G242" s="9">
        <f t="shared" ca="1" si="6"/>
        <v>1839848400000</v>
      </c>
      <c r="H242" s="7">
        <f t="shared" ca="1" si="7"/>
        <v>147.77898795180724</v>
      </c>
    </row>
    <row r="243" spans="1:8" x14ac:dyDescent="0.3">
      <c r="A243">
        <v>242</v>
      </c>
      <c r="B243" s="9">
        <f ca="1">'일자별 주가'!B243*'종목 기본정보'!B$2*'종목 기본정보'!B$3</f>
        <v>104505000000</v>
      </c>
      <c r="C243" s="9">
        <f ca="1">'일자별 주가'!C243*'종목 기본정보'!C$2*'종목 기본정보'!C$3</f>
        <v>231939000000</v>
      </c>
      <c r="D243" s="9">
        <f ca="1">'일자별 주가'!D243*'종목 기본정보'!D$2*'종목 기본정보'!D$3</f>
        <v>759106800000</v>
      </c>
      <c r="E243" s="9">
        <f ca="1">'일자별 주가'!E243*'종목 기본정보'!E$2*'종목 기본정보'!E$3</f>
        <v>134068880000</v>
      </c>
      <c r="F243" s="9">
        <f ca="1">'일자별 주가'!F243*'종목 기본정보'!F$2*'종목 기본정보'!F$3</f>
        <v>634040500000</v>
      </c>
      <c r="G243" s="9">
        <f t="shared" ca="1" si="6"/>
        <v>1863660180000</v>
      </c>
      <c r="H243" s="7">
        <f t="shared" ca="1" si="7"/>
        <v>149.69158072289156</v>
      </c>
    </row>
    <row r="244" spans="1:8" x14ac:dyDescent="0.3">
      <c r="A244">
        <v>243</v>
      </c>
      <c r="B244" s="9">
        <f ca="1">'일자별 주가'!B244*'종목 기본정보'!B$2*'종목 기본정보'!B$3</f>
        <v>105907500000</v>
      </c>
      <c r="C244" s="9">
        <f ca="1">'일자별 주가'!C244*'종목 기본정보'!C$2*'종목 기본정보'!C$3</f>
        <v>238414500000</v>
      </c>
      <c r="D244" s="9">
        <f ca="1">'일자별 주가'!D244*'종목 기본정보'!D$2*'종목 기본정보'!D$3</f>
        <v>750398400000</v>
      </c>
      <c r="E244" s="9">
        <f ca="1">'일자별 주가'!E244*'종목 기본정보'!E$2*'종목 기본정보'!E$3</f>
        <v>134118160000</v>
      </c>
      <c r="F244" s="9">
        <f ca="1">'일자별 주가'!F244*'종목 기본정보'!F$2*'종목 기본정보'!F$3</f>
        <v>641168000000</v>
      </c>
      <c r="G244" s="9">
        <f t="shared" ca="1" si="6"/>
        <v>1870006560000</v>
      </c>
      <c r="H244" s="7">
        <f t="shared" ca="1" si="7"/>
        <v>150.20133012048194</v>
      </c>
    </row>
    <row r="245" spans="1:8" x14ac:dyDescent="0.3">
      <c r="A245">
        <v>244</v>
      </c>
      <c r="B245" s="9">
        <f ca="1">'일자별 주가'!B245*'종목 기본정보'!B$2*'종목 기본정보'!B$3</f>
        <v>104167500000</v>
      </c>
      <c r="C245" s="9">
        <f ca="1">'일자별 주가'!C245*'종목 기본정보'!C$2*'종목 기본정보'!C$3</f>
        <v>233235000000</v>
      </c>
      <c r="D245" s="9">
        <f ca="1">'일자별 주가'!D245*'종목 기본정보'!D$2*'종목 기본정보'!D$3</f>
        <v>746872400000</v>
      </c>
      <c r="E245" s="9">
        <f ca="1">'일자별 주가'!E245*'종목 기본정보'!E$2*'종목 기본정보'!E$3</f>
        <v>133985280000</v>
      </c>
      <c r="F245" s="9">
        <f ca="1">'일자별 주가'!F245*'종목 기본정보'!F$2*'종목 기본정보'!F$3</f>
        <v>659064500000</v>
      </c>
      <c r="G245" s="9">
        <f t="shared" ca="1" si="6"/>
        <v>1877324680000</v>
      </c>
      <c r="H245" s="7">
        <f t="shared" ca="1" si="7"/>
        <v>150.78913092369476</v>
      </c>
    </row>
    <row r="246" spans="1:8" x14ac:dyDescent="0.3">
      <c r="A246">
        <v>245</v>
      </c>
      <c r="B246" s="9">
        <f ca="1">'일자별 주가'!B246*'종목 기본정보'!B$2*'종목 기본정보'!B$3</f>
        <v>107527500000</v>
      </c>
      <c r="C246" s="9">
        <f ca="1">'일자별 주가'!C246*'종목 기본정보'!C$2*'종목 기본정보'!C$3</f>
        <v>230260500000</v>
      </c>
      <c r="D246" s="9">
        <f ca="1">'일자별 주가'!D246*'종목 기본정보'!D$2*'종목 기본정보'!D$3</f>
        <v>764699200000</v>
      </c>
      <c r="E246" s="9">
        <f ca="1">'일자별 주가'!E246*'종목 기본정보'!E$2*'종목 기본정보'!E$3</f>
        <v>138227760000</v>
      </c>
      <c r="F246" s="9">
        <f ca="1">'일자별 주가'!F246*'종목 기본정보'!F$2*'종목 기본정보'!F$3</f>
        <v>669841500000</v>
      </c>
      <c r="G246" s="9">
        <f t="shared" ca="1" si="6"/>
        <v>1910556460000</v>
      </c>
      <c r="H246" s="7">
        <f t="shared" ca="1" si="7"/>
        <v>153.45835020080321</v>
      </c>
    </row>
    <row r="247" spans="1:8" x14ac:dyDescent="0.3">
      <c r="A247">
        <v>246</v>
      </c>
      <c r="B247" s="9">
        <f ca="1">'일자별 주가'!B247*'종목 기본정보'!B$2*'종목 기본정보'!B$3</f>
        <v>107347500000</v>
      </c>
      <c r="C247" s="9">
        <f ca="1">'일자별 주가'!C247*'종목 기본정보'!C$2*'종목 기본정보'!C$3</f>
        <v>232051500000</v>
      </c>
      <c r="D247" s="9">
        <f ca="1">'일자별 주가'!D247*'종목 기본정보'!D$2*'종목 기본정보'!D$3</f>
        <v>750021200000</v>
      </c>
      <c r="E247" s="9">
        <f ca="1">'일자별 주가'!E247*'종목 기본정보'!E$2*'종목 기본정보'!E$3</f>
        <v>135157440000</v>
      </c>
      <c r="F247" s="9">
        <f ca="1">'일자별 주가'!F247*'종목 기본정보'!F$2*'종목 기본정보'!F$3</f>
        <v>663590000000</v>
      </c>
      <c r="G247" s="9">
        <f t="shared" ca="1" si="6"/>
        <v>1888167640000</v>
      </c>
      <c r="H247" s="7">
        <f t="shared" ca="1" si="7"/>
        <v>151.66005140562248</v>
      </c>
    </row>
    <row r="248" spans="1:8" x14ac:dyDescent="0.3">
      <c r="A248">
        <v>247</v>
      </c>
      <c r="B248" s="9">
        <f ca="1">'일자별 주가'!B248*'종목 기본정보'!B$2*'종목 기본정보'!B$3</f>
        <v>105780000000</v>
      </c>
      <c r="C248" s="9">
        <f ca="1">'일자별 주가'!C248*'종목 기본정보'!C$2*'종목 기본정보'!C$3</f>
        <v>233527500000</v>
      </c>
      <c r="D248" s="9">
        <f ca="1">'일자별 주가'!D248*'종목 기본정보'!D$2*'종목 기본정보'!D$3</f>
        <v>758598400000</v>
      </c>
      <c r="E248" s="9">
        <f ca="1">'일자별 주가'!E248*'종목 기본정보'!E$2*'종목 기본정보'!E$3</f>
        <v>133599840000</v>
      </c>
      <c r="F248" s="9">
        <f ca="1">'일자별 주가'!F248*'종목 기본정보'!F$2*'종목 기본정보'!F$3</f>
        <v>662668000000</v>
      </c>
      <c r="G248" s="9">
        <f t="shared" ca="1" si="6"/>
        <v>1894173740000</v>
      </c>
      <c r="H248" s="7">
        <f t="shared" ca="1" si="7"/>
        <v>152.14246907630522</v>
      </c>
    </row>
    <row r="249" spans="1:8" x14ac:dyDescent="0.3">
      <c r="A249">
        <v>248</v>
      </c>
      <c r="B249" s="9">
        <f ca="1">'일자별 주가'!B249*'종목 기본정보'!B$2*'종목 기본정보'!B$3</f>
        <v>103192500000</v>
      </c>
      <c r="C249" s="9">
        <f ca="1">'일자별 주가'!C249*'종목 기본정보'!C$2*'종목 기본정보'!C$3</f>
        <v>232560000000</v>
      </c>
      <c r="D249" s="9">
        <f ca="1">'일자별 주가'!D249*'종목 기본정보'!D$2*'종목 기본정보'!D$3</f>
        <v>751120000000</v>
      </c>
      <c r="E249" s="9">
        <f ca="1">'일자별 주가'!E249*'종목 기본정보'!E$2*'종목 기본정보'!E$3</f>
        <v>135465440000</v>
      </c>
      <c r="F249" s="9">
        <f ca="1">'일자별 주가'!F249*'종목 기본정보'!F$2*'종목 기본정보'!F$3</f>
        <v>651306500000</v>
      </c>
      <c r="G249" s="9">
        <f t="shared" ca="1" si="6"/>
        <v>1873644440000</v>
      </c>
      <c r="H249" s="7">
        <f t="shared" ca="1" si="7"/>
        <v>150.49352931726906</v>
      </c>
    </row>
    <row r="250" spans="1:8" x14ac:dyDescent="0.3">
      <c r="A250">
        <v>249</v>
      </c>
      <c r="B250" s="9">
        <f ca="1">'일자별 주가'!B250*'종목 기본정보'!B$2*'종목 기본정보'!B$3</f>
        <v>103627500000</v>
      </c>
      <c r="C250" s="9">
        <f ca="1">'일자별 주가'!C250*'종목 기본정보'!C$2*'종목 기본정보'!C$3</f>
        <v>233433000000</v>
      </c>
      <c r="D250" s="9">
        <f ca="1">'일자별 주가'!D250*'종목 기본정보'!D$2*'종목 기본정보'!D$3</f>
        <v>766650800000</v>
      </c>
      <c r="E250" s="9">
        <f ca="1">'일자별 주가'!E250*'종목 기본정보'!E$2*'종목 기본정보'!E$3</f>
        <v>132392480000</v>
      </c>
      <c r="F250" s="9">
        <f ca="1">'일자별 주가'!F250*'종목 기본정보'!F$2*'종목 기본정보'!F$3</f>
        <v>638178500000</v>
      </c>
      <c r="G250" s="9">
        <f t="shared" ca="1" si="6"/>
        <v>1874282280000</v>
      </c>
      <c r="H250" s="7">
        <f t="shared" ca="1" si="7"/>
        <v>150.54476144578314</v>
      </c>
    </row>
    <row r="251" spans="1:8" x14ac:dyDescent="0.3">
      <c r="A251">
        <v>250</v>
      </c>
      <c r="B251" s="9">
        <f ca="1">'일자별 주가'!B251*'종목 기본정보'!B$2*'종목 기본정보'!B$3</f>
        <v>102007500000</v>
      </c>
      <c r="C251" s="9">
        <f ca="1">'일자별 주가'!C251*'종목 기본정보'!C$2*'종목 기본정보'!C$3</f>
        <v>238387500000</v>
      </c>
      <c r="D251" s="9">
        <f ca="1">'일자별 주가'!D251*'종목 기본정보'!D$2*'종목 기본정보'!D$3</f>
        <v>754186800000</v>
      </c>
      <c r="E251" s="9">
        <f ca="1">'일자별 주가'!E251*'종목 기본정보'!E$2*'종목 기본정보'!E$3</f>
        <v>133148400000</v>
      </c>
      <c r="F251" s="9">
        <f ca="1">'일자별 주가'!F251*'종목 기본정보'!F$2*'종목 기본정보'!F$3</f>
        <v>628563500000</v>
      </c>
      <c r="G251" s="9">
        <f t="shared" ca="1" si="6"/>
        <v>1856293700000</v>
      </c>
      <c r="H251" s="7">
        <f t="shared" ca="1" si="7"/>
        <v>149.09989558232931</v>
      </c>
    </row>
    <row r="252" spans="1:8" x14ac:dyDescent="0.3">
      <c r="A252">
        <v>251</v>
      </c>
      <c r="B252" s="9">
        <f ca="1">'일자별 주가'!B252*'종목 기본정보'!B$2*'종목 기본정보'!B$3</f>
        <v>103230000000</v>
      </c>
      <c r="C252" s="9">
        <f ca="1">'일자별 주가'!C252*'종목 기본정보'!C$2*'종목 기본정보'!C$3</f>
        <v>239845500000</v>
      </c>
      <c r="D252" s="9">
        <f ca="1">'일자별 주가'!D252*'종목 기본정보'!D$2*'종목 기본정보'!D$3</f>
        <v>748479600000</v>
      </c>
      <c r="E252" s="9">
        <f ca="1">'일자별 주가'!E252*'종목 기본정보'!E$2*'종목 기본정보'!E$3</f>
        <v>136711520000</v>
      </c>
      <c r="F252" s="9">
        <f ca="1">'일자별 주가'!F252*'종목 기본정보'!F$2*'종목 기본정보'!F$3</f>
        <v>631441500000</v>
      </c>
      <c r="G252" s="9">
        <f t="shared" ca="1" si="6"/>
        <v>1859708120000</v>
      </c>
      <c r="H252" s="7">
        <f t="shared" ca="1" si="7"/>
        <v>149.37414618473898</v>
      </c>
    </row>
    <row r="253" spans="1:8" x14ac:dyDescent="0.3">
      <c r="A253">
        <v>252</v>
      </c>
      <c r="B253" s="9">
        <f ca="1">'일자별 주가'!B253*'종목 기본정보'!B$2*'종목 기본정보'!B$3</f>
        <v>105885000000</v>
      </c>
      <c r="C253" s="9">
        <f ca="1">'일자별 주가'!C253*'종목 기본정보'!C$2*'종목 기본정보'!C$3</f>
        <v>236682000000</v>
      </c>
      <c r="D253" s="9">
        <f ca="1">'일자별 주가'!D253*'종목 기본정보'!D$2*'종목 기본정보'!D$3</f>
        <v>756745200000</v>
      </c>
      <c r="E253" s="9">
        <f ca="1">'일자별 주가'!E253*'종목 기본정보'!E$2*'종목 기본정보'!E$3</f>
        <v>137566880000</v>
      </c>
      <c r="F253" s="9">
        <f ca="1">'일자별 주가'!F253*'종목 기본정보'!F$2*'종목 기본정보'!F$3</f>
        <v>617229500000</v>
      </c>
      <c r="G253" s="9">
        <f t="shared" ca="1" si="6"/>
        <v>1854108580000</v>
      </c>
      <c r="H253" s="7">
        <f t="shared" ca="1" si="7"/>
        <v>148.92438393574295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4"/>
  <sheetViews>
    <sheetView tabSelected="1" workbookViewId="0">
      <selection activeCell="B3" sqref="B3"/>
    </sheetView>
  </sheetViews>
  <sheetFormatPr defaultRowHeight="16.5" x14ac:dyDescent="0.3"/>
  <cols>
    <col min="1" max="1" width="5.5" bestFit="1" customWidth="1"/>
    <col min="2" max="2" width="6.875" bestFit="1" customWidth="1"/>
    <col min="3" max="3" width="6.75" bestFit="1" customWidth="1"/>
    <col min="4" max="4" width="7.5" bestFit="1" customWidth="1"/>
    <col min="5" max="5" width="6.875" bestFit="1" customWidth="1"/>
    <col min="6" max="6" width="7.5" bestFit="1" customWidth="1"/>
    <col min="7" max="7" width="6.875" bestFit="1" customWidth="1"/>
    <col min="8" max="8" width="10.875" bestFit="1" customWidth="1"/>
    <col min="9" max="9" width="9.375" bestFit="1" customWidth="1"/>
    <col min="10" max="10" width="10.875" bestFit="1" customWidth="1"/>
    <col min="11" max="11" width="8.375" bestFit="1" customWidth="1"/>
    <col min="12" max="12" width="15.625" bestFit="1" customWidth="1"/>
    <col min="13" max="17" width="9.5" customWidth="1"/>
  </cols>
  <sheetData>
    <row r="1" spans="1:22" x14ac:dyDescent="0.3">
      <c r="A1" s="17" t="s">
        <v>9</v>
      </c>
      <c r="B1" s="19" t="s">
        <v>18</v>
      </c>
      <c r="C1" s="20"/>
      <c r="D1" s="20"/>
      <c r="E1" s="20"/>
      <c r="F1" s="21"/>
      <c r="G1" s="17" t="s">
        <v>19</v>
      </c>
      <c r="H1" s="22" t="s">
        <v>22</v>
      </c>
      <c r="I1" s="22"/>
      <c r="J1" s="17" t="s">
        <v>23</v>
      </c>
      <c r="K1" s="17" t="s">
        <v>24</v>
      </c>
      <c r="L1" s="17" t="s">
        <v>27</v>
      </c>
      <c r="M1" s="19" t="s">
        <v>25</v>
      </c>
      <c r="N1" s="20"/>
      <c r="O1" s="20"/>
      <c r="P1" s="20"/>
      <c r="Q1" s="21"/>
      <c r="R1" s="19" t="s">
        <v>26</v>
      </c>
      <c r="S1" s="20"/>
      <c r="T1" s="20"/>
      <c r="U1" s="20"/>
      <c r="V1" s="21"/>
    </row>
    <row r="2" spans="1:22" x14ac:dyDescent="0.3">
      <c r="A2" s="18"/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18"/>
      <c r="H2" s="3" t="s">
        <v>20</v>
      </c>
      <c r="I2" s="3" t="s">
        <v>21</v>
      </c>
      <c r="J2" s="18"/>
      <c r="K2" s="18"/>
      <c r="L2" s="18"/>
      <c r="M2" s="3" t="s">
        <v>4</v>
      </c>
      <c r="N2" s="3" t="s">
        <v>5</v>
      </c>
      <c r="O2" s="3" t="s">
        <v>6</v>
      </c>
      <c r="P2" s="3" t="s">
        <v>7</v>
      </c>
      <c r="Q2" s="3" t="s">
        <v>8</v>
      </c>
      <c r="R2" s="3" t="s">
        <v>4</v>
      </c>
      <c r="S2" s="3" t="s">
        <v>5</v>
      </c>
      <c r="T2" s="3" t="s">
        <v>6</v>
      </c>
      <c r="U2" s="3" t="s">
        <v>7</v>
      </c>
      <c r="V2" s="3" t="s">
        <v>8</v>
      </c>
    </row>
    <row r="3" spans="1:22" x14ac:dyDescent="0.3">
      <c r="A3">
        <v>1</v>
      </c>
      <c r="B3" s="15">
        <f>'일자별 시가총액'!B2/'일자별 시가총액'!$G2</f>
        <v>6.0240963855421686E-2</v>
      </c>
      <c r="C3" s="15">
        <f>'일자별 시가총액'!C2/'일자별 시가총액'!$G2</f>
        <v>7.2289156626506021E-2</v>
      </c>
      <c r="D3" s="15">
        <f>'일자별 시가총액'!D2/'일자별 시가총액'!$G2</f>
        <v>0.39518072289156625</v>
      </c>
      <c r="E3" s="15">
        <f>'일자별 시가총액'!E2/'일자별 시가총액'!$G2</f>
        <v>7.0682730923694773E-2</v>
      </c>
      <c r="F3" s="15">
        <f>'일자별 시가총액'!F2/'일자별 시가총액'!$G2</f>
        <v>0.40160642570281124</v>
      </c>
      <c r="G3" s="14">
        <f>'일자별 시가총액'!H2</f>
        <v>100</v>
      </c>
      <c r="H3" s="9">
        <v>1000000</v>
      </c>
      <c r="I3" s="9">
        <v>0</v>
      </c>
      <c r="J3" s="16">
        <f>H3-I3</f>
        <v>1000000</v>
      </c>
      <c r="K3" s="9">
        <f>10000*G3/G$3</f>
        <v>10000</v>
      </c>
      <c r="L3" s="9">
        <f>J3*K3</f>
        <v>10000000000</v>
      </c>
      <c r="M3" s="9">
        <f>$L3*B3/'일자별 주가'!B2</f>
        <v>60240.963855421687</v>
      </c>
      <c r="N3" s="9">
        <f>$L3*C3/'일자별 주가'!C2</f>
        <v>36144.578313253012</v>
      </c>
      <c r="O3" s="9">
        <f>$L3*D3/'일자별 주가'!D2</f>
        <v>131726.90763052207</v>
      </c>
      <c r="P3" s="9">
        <f>$L3*E3/'일자별 주가'!E2</f>
        <v>7068.273092369478</v>
      </c>
      <c r="Q3" s="9">
        <f>$L3*F3/'일자별 주가'!F2</f>
        <v>4016.0642570281125</v>
      </c>
      <c r="R3" s="16">
        <f>M3</f>
        <v>60240.963855421687</v>
      </c>
      <c r="S3" s="16">
        <f t="shared" ref="S3:V3" si="0">N3</f>
        <v>36144.578313253012</v>
      </c>
      <c r="T3" s="16">
        <f t="shared" si="0"/>
        <v>131726.90763052207</v>
      </c>
      <c r="U3" s="16">
        <f t="shared" si="0"/>
        <v>7068.273092369478</v>
      </c>
      <c r="V3" s="16">
        <f t="shared" si="0"/>
        <v>4016.0642570281125</v>
      </c>
    </row>
    <row r="4" spans="1:22" x14ac:dyDescent="0.3">
      <c r="A4">
        <v>2</v>
      </c>
      <c r="B4" s="15">
        <f ca="1">'일자별 시가총액'!B3/'일자별 시가총액'!$G3</f>
        <v>6.0550004116279206E-2</v>
      </c>
      <c r="C4" s="15">
        <f ca="1">'일자별 시가총액'!C3/'일자별 시가총액'!$G3</f>
        <v>7.1976395514917774E-2</v>
      </c>
      <c r="D4" s="15">
        <f ca="1">'일자별 시가총액'!D3/'일자별 시가총액'!$G3</f>
        <v>0.4016445424985966</v>
      </c>
      <c r="E4" s="15">
        <f ca="1">'일자별 시가총액'!E3/'일자별 시가총액'!$G3</f>
        <v>6.9917248571418775E-2</v>
      </c>
      <c r="F4" s="15">
        <f ca="1">'일자별 시가총액'!F3/'일자별 시가총액'!$G3</f>
        <v>0.39591180929878766</v>
      </c>
      <c r="G4" s="14">
        <f ca="1">'일자별 시가총액'!H3</f>
        <v>98.872775903614468</v>
      </c>
      <c r="H4" s="9">
        <f ca="1">RANDBETWEEN(0, 5)*50000</f>
        <v>100000</v>
      </c>
      <c r="I4" s="9">
        <f ca="1">MIN(J3,RANDBETWEEN(0, 5)*50000)</f>
        <v>0</v>
      </c>
      <c r="J4" s="9">
        <f ca="1">J3+H4-I4</f>
        <v>1100000</v>
      </c>
      <c r="K4" s="9">
        <f t="shared" ref="K4:K67" ca="1" si="1">10000*G4/G$3</f>
        <v>9887.2775903614474</v>
      </c>
      <c r="L4" s="9">
        <f t="shared" ref="L4:L67" ca="1" si="2">J4*K4</f>
        <v>10876005349.397593</v>
      </c>
      <c r="M4" s="9">
        <f ca="1">$L4*B4/'일자별 주가'!B3-펀드!R3</f>
        <v>6024.0963855421796</v>
      </c>
      <c r="N4" s="9">
        <f ca="1">$L4*C4/'일자별 주가'!C3-펀드!S3</f>
        <v>3614.4578313253078</v>
      </c>
      <c r="O4" s="9">
        <f ca="1">$L4*D4/'일자별 주가'!D3-펀드!T3</f>
        <v>13172.690763052291</v>
      </c>
      <c r="P4" s="9">
        <f ca="1">$L4*E4/'일자별 주가'!E3-펀드!U3</f>
        <v>706.82730923694999</v>
      </c>
      <c r="Q4" s="9">
        <f ca="1">$L4*F4/'일자별 주가'!F3-펀드!V3</f>
        <v>401.60642570281288</v>
      </c>
      <c r="R4" s="16">
        <f ca="1">R3+M4</f>
        <v>66265.060240963867</v>
      </c>
      <c r="S4" s="16">
        <f ca="1">S3+N4</f>
        <v>39759.03614457832</v>
      </c>
      <c r="T4" s="16">
        <f t="shared" ref="T4:V4" ca="1" si="3">T3+O4</f>
        <v>144899.59839357436</v>
      </c>
      <c r="U4" s="16">
        <f t="shared" ca="1" si="3"/>
        <v>7775.100401606428</v>
      </c>
      <c r="V4" s="16">
        <f t="shared" ca="1" si="3"/>
        <v>4417.6706827309254</v>
      </c>
    </row>
    <row r="5" spans="1:22" x14ac:dyDescent="0.3">
      <c r="A5">
        <v>3</v>
      </c>
      <c r="B5" s="15">
        <f ca="1">'일자별 시가총액'!B4/'일자별 시가총액'!$G4</f>
        <v>6.2686731448897956E-2</v>
      </c>
      <c r="C5" s="15">
        <f ca="1">'일자별 시가총액'!C4/'일자별 시가총액'!$G4</f>
        <v>7.2526652431133598E-2</v>
      </c>
      <c r="D5" s="15">
        <f ca="1">'일자별 시가총액'!D4/'일자별 시가총액'!$G4</f>
        <v>0.40558045587245217</v>
      </c>
      <c r="E5" s="15">
        <f ca="1">'일자별 시가총액'!E4/'일자별 시가총액'!$G4</f>
        <v>6.95722965396562E-2</v>
      </c>
      <c r="F5" s="15">
        <f ca="1">'일자별 시가총액'!F4/'일자별 시가총액'!$G4</f>
        <v>0.38963386370786007</v>
      </c>
      <c r="G5" s="14">
        <f ca="1">'일자별 시가총액'!H4</f>
        <v>97.54951485943775</v>
      </c>
      <c r="H5" s="9">
        <f t="shared" ref="H5:H68" ca="1" si="4">RANDBETWEEN(0, 5)*50000</f>
        <v>100000</v>
      </c>
      <c r="I5" s="9">
        <f t="shared" ref="I5:I68" ca="1" si="5">MIN(J4,RANDBETWEEN(0, 5)*50000)</f>
        <v>0</v>
      </c>
      <c r="J5" s="9">
        <f t="shared" ref="J5:J68" ca="1" si="6">J4+H5-I5</f>
        <v>1200000</v>
      </c>
      <c r="K5" s="9">
        <f t="shared" ca="1" si="1"/>
        <v>9754.951485943775</v>
      </c>
      <c r="L5" s="9">
        <f t="shared" ca="1" si="2"/>
        <v>11705941783.13253</v>
      </c>
      <c r="M5" s="9">
        <f ca="1">$L5*B5/'일자별 주가'!B4-펀드!R4</f>
        <v>6024.0963855421578</v>
      </c>
      <c r="N5" s="9">
        <f ca="1">$L5*C5/'일자별 주가'!C4-펀드!S4</f>
        <v>3614.457831325286</v>
      </c>
      <c r="O5" s="9">
        <f ca="1">$L5*D5/'일자별 주가'!D4-펀드!T4</f>
        <v>13172.690763052145</v>
      </c>
      <c r="P5" s="9">
        <f ca="1">$L5*E5/'일자별 주가'!E4-펀드!U4</f>
        <v>706.82730923694635</v>
      </c>
      <c r="Q5" s="9">
        <f ca="1">$L5*F5/'일자별 주가'!F4-펀드!V4</f>
        <v>401.60642570280925</v>
      </c>
      <c r="R5" s="16">
        <f ca="1">R4+M5</f>
        <v>72289.156626506025</v>
      </c>
      <c r="S5" s="16">
        <f ca="1">S4+N5</f>
        <v>43373.493975903606</v>
      </c>
      <c r="T5" s="16">
        <f t="shared" ref="T5" ca="1" si="7">T4+O5</f>
        <v>158072.2891566265</v>
      </c>
      <c r="U5" s="16">
        <f t="shared" ref="U5" ca="1" si="8">U4+P5</f>
        <v>8481.9277108433744</v>
      </c>
      <c r="V5" s="16">
        <f t="shared" ref="V5" ca="1" si="9">V4+Q5</f>
        <v>4819.2771084337346</v>
      </c>
    </row>
    <row r="6" spans="1:22" x14ac:dyDescent="0.3">
      <c r="A6">
        <v>4</v>
      </c>
      <c r="B6" s="15">
        <f ca="1">'일자별 시가총액'!B5/'일자별 시가총액'!$G5</f>
        <v>6.250143564016275E-2</v>
      </c>
      <c r="C6" s="15">
        <f ca="1">'일자별 시가총액'!C5/'일자별 시가총액'!$G5</f>
        <v>7.2085030388673185E-2</v>
      </c>
      <c r="D6" s="15">
        <f ca="1">'일자별 시가총액'!D5/'일자별 시가총액'!$G5</f>
        <v>0.39738916028141535</v>
      </c>
      <c r="E6" s="15">
        <f ca="1">'일자별 시가총액'!E5/'일자별 시가총액'!$G5</f>
        <v>6.7955324248753751E-2</v>
      </c>
      <c r="F6" s="15">
        <f ca="1">'일자별 시가총액'!F5/'일자별 시가총액'!$G5</f>
        <v>0.40006904944099497</v>
      </c>
      <c r="G6" s="14">
        <f ca="1">'일자별 시가총액'!H5</f>
        <v>97.279693172690756</v>
      </c>
      <c r="H6" s="9">
        <f t="shared" ca="1" si="4"/>
        <v>100000</v>
      </c>
      <c r="I6" s="9">
        <f t="shared" ca="1" si="5"/>
        <v>150000</v>
      </c>
      <c r="J6" s="9">
        <f t="shared" ca="1" si="6"/>
        <v>1150000</v>
      </c>
      <c r="K6" s="9">
        <f t="shared" ca="1" si="1"/>
        <v>9727.9693172690768</v>
      </c>
      <c r="L6" s="9">
        <f t="shared" ca="1" si="2"/>
        <v>11187164714.859438</v>
      </c>
      <c r="M6" s="9">
        <f ca="1">$L6*B6/'일자별 주가'!B5-펀드!R5</f>
        <v>-3012.0481927710789</v>
      </c>
      <c r="N6" s="9">
        <f ca="1">$L6*C6/'일자별 주가'!C5-펀드!S5</f>
        <v>-1807.2289156626357</v>
      </c>
      <c r="O6" s="9">
        <f ca="1">$L6*D6/'일자별 주가'!D5-펀드!T5</f>
        <v>-6586.3453815261018</v>
      </c>
      <c r="P6" s="9">
        <f ca="1">$L6*E6/'일자별 주가'!E5-펀드!U5</f>
        <v>-353.41365461847545</v>
      </c>
      <c r="Q6" s="9">
        <f ca="1">$L6*F6/'일자별 주가'!F5-펀드!V5</f>
        <v>-200.80321285140417</v>
      </c>
      <c r="R6" s="16">
        <f t="shared" ref="R6:R69" ca="1" si="10">R5+M6</f>
        <v>69277.108433734946</v>
      </c>
      <c r="S6" s="16">
        <f t="shared" ref="S6:S69" ca="1" si="11">S5+N6</f>
        <v>41566.26506024097</v>
      </c>
      <c r="T6" s="16">
        <f t="shared" ref="T6:T69" ca="1" si="12">T5+O6</f>
        <v>151485.9437751004</v>
      </c>
      <c r="U6" s="16">
        <f t="shared" ref="U6:U69" ca="1" si="13">U5+P6</f>
        <v>8128.5140562248989</v>
      </c>
      <c r="V6" s="16">
        <f t="shared" ref="V6:V69" ca="1" si="14">V5+Q6</f>
        <v>4618.4738955823304</v>
      </c>
    </row>
    <row r="7" spans="1:22" x14ac:dyDescent="0.3">
      <c r="A7">
        <v>5</v>
      </c>
      <c r="B7" s="15">
        <f ca="1">'일자별 시가총액'!B6/'일자별 시가총액'!$G6</f>
        <v>6.0909780920468906E-2</v>
      </c>
      <c r="C7" s="15">
        <f ca="1">'일자별 시가총액'!C6/'일자별 시가총액'!$G6</f>
        <v>7.1113986783353858E-2</v>
      </c>
      <c r="D7" s="15">
        <f ca="1">'일자별 시가총액'!D6/'일자별 시가총액'!$G6</f>
        <v>0.39117477941902168</v>
      </c>
      <c r="E7" s="15">
        <f ca="1">'일자별 시가총액'!E6/'일자별 시가총액'!$G6</f>
        <v>6.7709035968669409E-2</v>
      </c>
      <c r="F7" s="15">
        <f ca="1">'일자별 시가총액'!F6/'일자별 시가총액'!$G6</f>
        <v>0.40909241690848619</v>
      </c>
      <c r="G7" s="14">
        <f ca="1">'일자별 시가총액'!H6</f>
        <v>97.77447228915662</v>
      </c>
      <c r="H7" s="9">
        <f t="shared" ca="1" si="4"/>
        <v>50000</v>
      </c>
      <c r="I7" s="9">
        <f t="shared" ca="1" si="5"/>
        <v>50000</v>
      </c>
      <c r="J7" s="9">
        <f t="shared" ca="1" si="6"/>
        <v>1150000</v>
      </c>
      <c r="K7" s="9">
        <f t="shared" ca="1" si="1"/>
        <v>9777.447228915662</v>
      </c>
      <c r="L7" s="9">
        <f t="shared" ca="1" si="2"/>
        <v>11244064313.253012</v>
      </c>
      <c r="M7" s="9">
        <f ca="1">$L7*B7/'일자별 주가'!B6-펀드!R6</f>
        <v>0</v>
      </c>
      <c r="N7" s="9">
        <f ca="1">$L7*C7/'일자별 주가'!C6-펀드!S6</f>
        <v>0</v>
      </c>
      <c r="O7" s="9">
        <f ca="1">$L7*D7/'일자별 주가'!D6-펀드!T6</f>
        <v>0</v>
      </c>
      <c r="P7" s="9">
        <f ca="1">$L7*E7/'일자별 주가'!E6-펀드!U6</f>
        <v>0</v>
      </c>
      <c r="Q7" s="9">
        <f ca="1">$L7*F7/'일자별 주가'!F6-펀드!V6</f>
        <v>0</v>
      </c>
      <c r="R7" s="16">
        <f t="shared" ca="1" si="10"/>
        <v>69277.108433734946</v>
      </c>
      <c r="S7" s="16">
        <f t="shared" ca="1" si="11"/>
        <v>41566.26506024097</v>
      </c>
      <c r="T7" s="16">
        <f t="shared" ca="1" si="12"/>
        <v>151485.9437751004</v>
      </c>
      <c r="U7" s="16">
        <f t="shared" ca="1" si="13"/>
        <v>8128.5140562248989</v>
      </c>
      <c r="V7" s="16">
        <f t="shared" ca="1" si="14"/>
        <v>4618.4738955823304</v>
      </c>
    </row>
    <row r="8" spans="1:22" x14ac:dyDescent="0.3">
      <c r="A8">
        <v>6</v>
      </c>
      <c r="B8" s="15">
        <f ca="1">'일자별 시가총액'!B7/'일자별 시가총액'!$G7</f>
        <v>6.3055939183189913E-2</v>
      </c>
      <c r="C8" s="15">
        <f ca="1">'일자별 시가총액'!C7/'일자별 시가총액'!$G7</f>
        <v>7.1365416390603523E-2</v>
      </c>
      <c r="D8" s="15">
        <f ca="1">'일자별 시가총액'!D7/'일자별 시가총액'!$G7</f>
        <v>0.38994864822129599</v>
      </c>
      <c r="E8" s="15">
        <f ca="1">'일자별 시가총액'!E7/'일자별 시가총액'!$G7</f>
        <v>6.5974087275726859E-2</v>
      </c>
      <c r="F8" s="15">
        <f ca="1">'일자별 시가총액'!F7/'일자별 시가총액'!$G7</f>
        <v>0.40965590892918374</v>
      </c>
      <c r="G8" s="14">
        <f ca="1">'일자별 시가총액'!H7</f>
        <v>97.551553413654631</v>
      </c>
      <c r="H8" s="9">
        <f t="shared" ca="1" si="4"/>
        <v>200000</v>
      </c>
      <c r="I8" s="9">
        <f t="shared" ca="1" si="5"/>
        <v>0</v>
      </c>
      <c r="J8" s="9">
        <f t="shared" ca="1" si="6"/>
        <v>1350000</v>
      </c>
      <c r="K8" s="9">
        <f t="shared" ca="1" si="1"/>
        <v>9755.1553413654638</v>
      </c>
      <c r="L8" s="9">
        <f t="shared" ca="1" si="2"/>
        <v>13169459710.843376</v>
      </c>
      <c r="M8" s="9">
        <f ca="1">$L8*B8/'일자별 주가'!B7-펀드!R7</f>
        <v>12048.192771084345</v>
      </c>
      <c r="N8" s="9">
        <f ca="1">$L8*C8/'일자별 주가'!C7-펀드!S7</f>
        <v>7228.9156626506083</v>
      </c>
      <c r="O8" s="9">
        <f ca="1">$L8*D8/'일자별 주가'!D7-펀드!T7</f>
        <v>26345.381526104466</v>
      </c>
      <c r="P8" s="9">
        <f ca="1">$L8*E8/'일자별 주가'!E7-펀드!U7</f>
        <v>1413.6546184738972</v>
      </c>
      <c r="Q8" s="9">
        <f ca="1">$L8*F8/'일자별 주가'!F7-펀드!V7</f>
        <v>803.21285140562304</v>
      </c>
      <c r="R8" s="16">
        <f t="shared" ca="1" si="10"/>
        <v>81325.30120481929</v>
      </c>
      <c r="S8" s="16">
        <f t="shared" ca="1" si="11"/>
        <v>48795.180722891579</v>
      </c>
      <c r="T8" s="16">
        <f t="shared" ca="1" si="12"/>
        <v>177831.32530120487</v>
      </c>
      <c r="U8" s="16">
        <f t="shared" ca="1" si="13"/>
        <v>9542.1686746987962</v>
      </c>
      <c r="V8" s="16">
        <f t="shared" ca="1" si="14"/>
        <v>5421.6867469879535</v>
      </c>
    </row>
    <row r="9" spans="1:22" x14ac:dyDescent="0.3">
      <c r="A9">
        <v>7</v>
      </c>
      <c r="B9" s="15">
        <f ca="1">'일자별 시가총액'!B8/'일자별 시가총액'!$G8</f>
        <v>6.3222774334057943E-2</v>
      </c>
      <c r="C9" s="15">
        <f ca="1">'일자별 시가총액'!C8/'일자별 시가총액'!$G8</f>
        <v>7.110953507535217E-2</v>
      </c>
      <c r="D9" s="15">
        <f ca="1">'일자별 시가총액'!D8/'일자별 시가총액'!$G8</f>
        <v>0.38094676262872418</v>
      </c>
      <c r="E9" s="15">
        <f ca="1">'일자별 시가총액'!E8/'일자별 시가총액'!$G8</f>
        <v>6.5632229786013657E-2</v>
      </c>
      <c r="F9" s="15">
        <f ca="1">'일자별 시가총액'!F8/'일자별 시가총액'!$G8</f>
        <v>0.41908869817585209</v>
      </c>
      <c r="G9" s="14">
        <f ca="1">'일자별 시가총액'!H8</f>
        <v>98.304136546184736</v>
      </c>
      <c r="H9" s="9">
        <f t="shared" ca="1" si="4"/>
        <v>0</v>
      </c>
      <c r="I9" s="9">
        <f t="shared" ca="1" si="5"/>
        <v>250000</v>
      </c>
      <c r="J9" s="9">
        <f t="shared" ca="1" si="6"/>
        <v>1100000</v>
      </c>
      <c r="K9" s="9">
        <f t="shared" ca="1" si="1"/>
        <v>9830.4136546184745</v>
      </c>
      <c r="L9" s="9">
        <f t="shared" ca="1" si="2"/>
        <v>10813455020.080322</v>
      </c>
      <c r="M9" s="9">
        <f ca="1">$L9*B9/'일자별 주가'!B8-펀드!R8</f>
        <v>-15060.240963855424</v>
      </c>
      <c r="N9" s="9">
        <f ca="1">$L9*C9/'일자별 주가'!C8-펀드!S8</f>
        <v>-9036.1445783132585</v>
      </c>
      <c r="O9" s="9">
        <f ca="1">$L9*D9/'일자별 주가'!D8-펀드!T8</f>
        <v>-32931.726907630567</v>
      </c>
      <c r="P9" s="9">
        <f ca="1">$L9*E9/'일자별 주가'!E8-펀드!U8</f>
        <v>-1767.0682730923691</v>
      </c>
      <c r="Q9" s="9">
        <f ca="1">$L9*F9/'일자별 주가'!F8-펀드!V8</f>
        <v>-1004.016064257029</v>
      </c>
      <c r="R9" s="16">
        <f t="shared" ca="1" si="10"/>
        <v>66265.060240963867</v>
      </c>
      <c r="S9" s="16">
        <f t="shared" ca="1" si="11"/>
        <v>39759.03614457832</v>
      </c>
      <c r="T9" s="16">
        <f t="shared" ca="1" si="12"/>
        <v>144899.5983935743</v>
      </c>
      <c r="U9" s="16">
        <f t="shared" ca="1" si="13"/>
        <v>7775.1004016064271</v>
      </c>
      <c r="V9" s="16">
        <f t="shared" ca="1" si="14"/>
        <v>4417.6706827309245</v>
      </c>
    </row>
    <row r="10" spans="1:22" x14ac:dyDescent="0.3">
      <c r="A10">
        <v>8</v>
      </c>
      <c r="B10" s="15">
        <f ca="1">'일자별 시가총액'!B9/'일자별 시가총액'!$G9</f>
        <v>6.5389673776384688E-2</v>
      </c>
      <c r="C10" s="15">
        <f ca="1">'일자별 시가총액'!C9/'일자별 시가총액'!$G9</f>
        <v>7.0505944708987592E-2</v>
      </c>
      <c r="D10" s="15">
        <f ca="1">'일자별 시가총액'!D9/'일자별 시가총액'!$G9</f>
        <v>0.37982655071400295</v>
      </c>
      <c r="E10" s="15">
        <f ca="1">'일자별 시가총액'!E9/'일자별 시가총액'!$G9</f>
        <v>6.826359884469059E-2</v>
      </c>
      <c r="F10" s="15">
        <f ca="1">'일자별 시가총액'!F9/'일자별 시가총액'!$G9</f>
        <v>0.41601423195593418</v>
      </c>
      <c r="G10" s="14">
        <f ca="1">'일자별 시가총액'!H9</f>
        <v>97.515489156626515</v>
      </c>
      <c r="H10" s="9">
        <f t="shared" ca="1" si="4"/>
        <v>250000</v>
      </c>
      <c r="I10" s="9">
        <f t="shared" ca="1" si="5"/>
        <v>50000</v>
      </c>
      <c r="J10" s="9">
        <f t="shared" ca="1" si="6"/>
        <v>1300000</v>
      </c>
      <c r="K10" s="9">
        <f t="shared" ca="1" si="1"/>
        <v>9751.5489156626518</v>
      </c>
      <c r="L10" s="9">
        <f t="shared" ca="1" si="2"/>
        <v>12677013590.361446</v>
      </c>
      <c r="M10" s="9">
        <f ca="1">$L10*B10/'일자별 주가'!B9-펀드!R9</f>
        <v>12048.19277108433</v>
      </c>
      <c r="N10" s="9">
        <f ca="1">$L10*C10/'일자별 주가'!C9-펀드!S9</f>
        <v>7228.9156626505937</v>
      </c>
      <c r="O10" s="9">
        <f ca="1">$L10*D10/'일자별 주가'!D9-펀드!T9</f>
        <v>26345.381526104436</v>
      </c>
      <c r="P10" s="9">
        <f ca="1">$L10*E10/'일자별 주가'!E9-펀드!U9</f>
        <v>1413.6546184738945</v>
      </c>
      <c r="Q10" s="9">
        <f ca="1">$L10*F10/'일자별 주가'!F9-펀드!V9</f>
        <v>803.21285140562213</v>
      </c>
      <c r="R10" s="16">
        <f t="shared" ca="1" si="10"/>
        <v>78313.253012048197</v>
      </c>
      <c r="S10" s="16">
        <f t="shared" ca="1" si="11"/>
        <v>46987.951807228914</v>
      </c>
      <c r="T10" s="16">
        <f t="shared" ca="1" si="12"/>
        <v>171244.97991967874</v>
      </c>
      <c r="U10" s="16">
        <f t="shared" ca="1" si="13"/>
        <v>9188.7550200803216</v>
      </c>
      <c r="V10" s="16">
        <f t="shared" ca="1" si="14"/>
        <v>5220.8835341365466</v>
      </c>
    </row>
    <row r="11" spans="1:22" x14ac:dyDescent="0.3">
      <c r="A11">
        <v>9</v>
      </c>
      <c r="B11" s="15">
        <f ca="1">'일자별 시가총액'!B10/'일자별 시가총액'!$G10</f>
        <v>6.7254420418534092E-2</v>
      </c>
      <c r="C11" s="15">
        <f ca="1">'일자별 시가총액'!C10/'일자별 시가총액'!$G10</f>
        <v>7.2207848738271491E-2</v>
      </c>
      <c r="D11" s="15">
        <f ca="1">'일자별 시가총액'!D10/'일자별 시가총액'!$G10</f>
        <v>0.38402578827927802</v>
      </c>
      <c r="E11" s="15">
        <f ca="1">'일자별 시가총액'!E10/'일자별 시가총액'!$G10</f>
        <v>6.9128330631131621E-2</v>
      </c>
      <c r="F11" s="15">
        <f ca="1">'일자별 시가총액'!F10/'일자별 시가총액'!$G10</f>
        <v>0.40738361193278477</v>
      </c>
      <c r="G11" s="14">
        <f ca="1">'일자별 시가총액'!H10</f>
        <v>96.853937349397583</v>
      </c>
      <c r="H11" s="9">
        <f t="shared" ca="1" si="4"/>
        <v>250000</v>
      </c>
      <c r="I11" s="9">
        <f t="shared" ca="1" si="5"/>
        <v>100000</v>
      </c>
      <c r="J11" s="9">
        <f t="shared" ca="1" si="6"/>
        <v>1450000</v>
      </c>
      <c r="K11" s="9">
        <f t="shared" ca="1" si="1"/>
        <v>9685.3937349397584</v>
      </c>
      <c r="L11" s="9">
        <f t="shared" ca="1" si="2"/>
        <v>14043820915.662649</v>
      </c>
      <c r="M11" s="9">
        <f ca="1">$L11*B11/'일자별 주가'!B10-펀드!R10</f>
        <v>9036.1445783132367</v>
      </c>
      <c r="N11" s="9">
        <f ca="1">$L11*C11/'일자별 주가'!C10-펀드!S10</f>
        <v>5421.6867469879435</v>
      </c>
      <c r="O11" s="9">
        <f ca="1">$L11*D11/'일자별 주가'!D10-펀드!T10</f>
        <v>19759.036144578276</v>
      </c>
      <c r="P11" s="9">
        <f ca="1">$L11*E11/'일자별 주가'!E10-펀드!U10</f>
        <v>1060.24096385542</v>
      </c>
      <c r="Q11" s="9">
        <f ca="1">$L11*F11/'일자별 주가'!F10-펀드!V10</f>
        <v>602.40963855421614</v>
      </c>
      <c r="R11" s="16">
        <f t="shared" ca="1" si="10"/>
        <v>87349.397590361434</v>
      </c>
      <c r="S11" s="16">
        <f t="shared" ca="1" si="11"/>
        <v>52409.638554216857</v>
      </c>
      <c r="T11" s="16">
        <f t="shared" ca="1" si="12"/>
        <v>191004.01606425701</v>
      </c>
      <c r="U11" s="16">
        <f t="shared" ca="1" si="13"/>
        <v>10248.995983935742</v>
      </c>
      <c r="V11" s="16">
        <f t="shared" ca="1" si="14"/>
        <v>5823.2931726907627</v>
      </c>
    </row>
    <row r="12" spans="1:22" x14ac:dyDescent="0.3">
      <c r="A12">
        <v>10</v>
      </c>
      <c r="B12" s="15">
        <f ca="1">'일자별 시가총액'!B11/'일자별 시가총액'!$G11</f>
        <v>6.7260900296038734E-2</v>
      </c>
      <c r="C12" s="15">
        <f ca="1">'일자별 시가총액'!C11/'일자별 시가총액'!$G11</f>
        <v>7.4619885769852762E-2</v>
      </c>
      <c r="D12" s="15">
        <f ca="1">'일자별 시가총액'!D11/'일자별 시가총액'!$G11</f>
        <v>0.38699076942586835</v>
      </c>
      <c r="E12" s="15">
        <f ca="1">'일자별 시가총액'!E11/'일자별 시가총액'!$G11</f>
        <v>6.9560067400591161E-2</v>
      </c>
      <c r="F12" s="15">
        <f ca="1">'일자별 시가총액'!F11/'일자별 시가총액'!$G11</f>
        <v>0.40156837710764898</v>
      </c>
      <c r="G12" s="14">
        <f ca="1">'일자별 시가총액'!H11</f>
        <v>95.563853815261041</v>
      </c>
      <c r="H12" s="9">
        <f t="shared" ca="1" si="4"/>
        <v>250000</v>
      </c>
      <c r="I12" s="9">
        <f t="shared" ca="1" si="5"/>
        <v>150000</v>
      </c>
      <c r="J12" s="9">
        <f t="shared" ca="1" si="6"/>
        <v>1550000</v>
      </c>
      <c r="K12" s="9">
        <f t="shared" ca="1" si="1"/>
        <v>9556.3853815261045</v>
      </c>
      <c r="L12" s="9">
        <f t="shared" ca="1" si="2"/>
        <v>14812397341.365461</v>
      </c>
      <c r="M12" s="9">
        <f ca="1">$L12*B12/'일자별 주가'!B11-펀드!R11</f>
        <v>6024.0963855421869</v>
      </c>
      <c r="N12" s="9">
        <f ca="1">$L12*C12/'일자별 주가'!C11-펀드!S11</f>
        <v>3614.4578313253078</v>
      </c>
      <c r="O12" s="9">
        <f ca="1">$L12*D12/'일자별 주가'!D11-펀드!T11</f>
        <v>13172.690763052204</v>
      </c>
      <c r="P12" s="9">
        <f ca="1">$L12*E12/'일자별 주가'!E11-펀드!U11</f>
        <v>706.82730923694908</v>
      </c>
      <c r="Q12" s="9">
        <f ca="1">$L12*F12/'일자별 주가'!F11-펀드!V11</f>
        <v>401.60642570281107</v>
      </c>
      <c r="R12" s="16">
        <f t="shared" ca="1" si="10"/>
        <v>93373.493975903621</v>
      </c>
      <c r="S12" s="16">
        <f t="shared" ca="1" si="11"/>
        <v>56024.096385542165</v>
      </c>
      <c r="T12" s="16">
        <f t="shared" ca="1" si="12"/>
        <v>204176.70682730922</v>
      </c>
      <c r="U12" s="16">
        <f t="shared" ca="1" si="13"/>
        <v>10955.823293172691</v>
      </c>
      <c r="V12" s="16">
        <f t="shared" ca="1" si="14"/>
        <v>6224.8995983935738</v>
      </c>
    </row>
    <row r="13" spans="1:22" x14ac:dyDescent="0.3">
      <c r="A13">
        <v>11</v>
      </c>
      <c r="B13" s="15">
        <f ca="1">'일자별 시가총액'!B12/'일자별 시가총액'!$G12</f>
        <v>6.8884292061980198E-2</v>
      </c>
      <c r="C13" s="15">
        <f ca="1">'일자별 시가총액'!C12/'일자별 시가총액'!$G12</f>
        <v>7.3775737634439856E-2</v>
      </c>
      <c r="D13" s="15">
        <f ca="1">'일자별 시가총액'!D12/'일자별 시가총액'!$G12</f>
        <v>0.3802488445942343</v>
      </c>
      <c r="E13" s="15">
        <f ca="1">'일자별 시가총액'!E12/'일자별 시가총액'!$G12</f>
        <v>6.8567308934421284E-2</v>
      </c>
      <c r="F13" s="15">
        <f ca="1">'일자별 시가총액'!F12/'일자별 시가총액'!$G12</f>
        <v>0.40852381677492433</v>
      </c>
      <c r="G13" s="14">
        <f ca="1">'일자별 시가총액'!H12</f>
        <v>95.716647389558233</v>
      </c>
      <c r="H13" s="9">
        <f t="shared" ca="1" si="4"/>
        <v>200000</v>
      </c>
      <c r="I13" s="9">
        <f t="shared" ca="1" si="5"/>
        <v>0</v>
      </c>
      <c r="J13" s="9">
        <f t="shared" ca="1" si="6"/>
        <v>1750000</v>
      </c>
      <c r="K13" s="9">
        <f t="shared" ca="1" si="1"/>
        <v>9571.6647389558239</v>
      </c>
      <c r="L13" s="9">
        <f t="shared" ca="1" si="2"/>
        <v>16750413293.172691</v>
      </c>
      <c r="M13" s="9">
        <f ca="1">$L13*B13/'일자별 주가'!B12-펀드!R12</f>
        <v>12048.19277108433</v>
      </c>
      <c r="N13" s="9">
        <f ca="1">$L13*C13/'일자별 주가'!C12-펀드!S12</f>
        <v>7228.9156626506083</v>
      </c>
      <c r="O13" s="9">
        <f ca="1">$L13*D13/'일자별 주가'!D12-펀드!T12</f>
        <v>26345.381526104407</v>
      </c>
      <c r="P13" s="9">
        <f ca="1">$L13*E13/'일자별 주가'!E12-펀드!U12</f>
        <v>1413.6546184738963</v>
      </c>
      <c r="Q13" s="9">
        <f ca="1">$L13*F13/'일자별 주가'!F12-펀드!V12</f>
        <v>803.21285140562304</v>
      </c>
      <c r="R13" s="16">
        <f t="shared" ca="1" si="10"/>
        <v>105421.68674698795</v>
      </c>
      <c r="S13" s="16">
        <f t="shared" ca="1" si="11"/>
        <v>63253.012048192773</v>
      </c>
      <c r="T13" s="16">
        <f t="shared" ca="1" si="12"/>
        <v>230522.08835341362</v>
      </c>
      <c r="U13" s="16">
        <f t="shared" ca="1" si="13"/>
        <v>12369.477911646587</v>
      </c>
      <c r="V13" s="16">
        <f t="shared" ca="1" si="14"/>
        <v>7028.1124497991968</v>
      </c>
    </row>
    <row r="14" spans="1:22" x14ac:dyDescent="0.3">
      <c r="A14">
        <v>12</v>
      </c>
      <c r="B14" s="15">
        <f ca="1">'일자별 시가총액'!B13/'일자별 시가총액'!$G13</f>
        <v>6.9955660137393502E-2</v>
      </c>
      <c r="C14" s="15">
        <f ca="1">'일자별 시가총액'!C13/'일자별 시가총액'!$G13</f>
        <v>7.6053681832388934E-2</v>
      </c>
      <c r="D14" s="15">
        <f ca="1">'일자별 시가총액'!D13/'일자별 시가총액'!$G13</f>
        <v>0.37163530664136535</v>
      </c>
      <c r="E14" s="15">
        <f ca="1">'일자별 시가총액'!E13/'일자별 시가총액'!$G13</f>
        <v>6.9114968672602514E-2</v>
      </c>
      <c r="F14" s="15">
        <f ca="1">'일자별 시가총액'!F13/'일자별 시가총액'!$G13</f>
        <v>0.41324038271624969</v>
      </c>
      <c r="G14" s="14">
        <f ca="1">'일자별 시가총액'!H13</f>
        <v>95.843842570281126</v>
      </c>
      <c r="H14" s="9">
        <f t="shared" ca="1" si="4"/>
        <v>200000</v>
      </c>
      <c r="I14" s="9">
        <f t="shared" ca="1" si="5"/>
        <v>150000</v>
      </c>
      <c r="J14" s="9">
        <f t="shared" ca="1" si="6"/>
        <v>1800000</v>
      </c>
      <c r="K14" s="9">
        <f t="shared" ca="1" si="1"/>
        <v>9584.3842570281122</v>
      </c>
      <c r="L14" s="9">
        <f t="shared" ca="1" si="2"/>
        <v>17251891662.6506</v>
      </c>
      <c r="M14" s="9">
        <f ca="1">$L14*B14/'일자별 주가'!B13-펀드!R13</f>
        <v>3012.0481927710789</v>
      </c>
      <c r="N14" s="9">
        <f ca="1">$L14*C14/'일자별 주가'!C13-펀드!S13</f>
        <v>1807.228915662643</v>
      </c>
      <c r="O14" s="9">
        <f ca="1">$L14*D14/'일자별 주가'!D13-펀드!T13</f>
        <v>6586.3453815261018</v>
      </c>
      <c r="P14" s="9">
        <f ca="1">$L14*E14/'일자별 주가'!E13-펀드!U13</f>
        <v>353.41365461847272</v>
      </c>
      <c r="Q14" s="9">
        <f ca="1">$L14*F14/'일자별 주가'!F13-펀드!V13</f>
        <v>200.80321285140508</v>
      </c>
      <c r="R14" s="16">
        <f t="shared" ca="1" si="10"/>
        <v>108433.73493975903</v>
      </c>
      <c r="S14" s="16">
        <f t="shared" ca="1" si="11"/>
        <v>65060.240963855416</v>
      </c>
      <c r="T14" s="16">
        <f t="shared" ca="1" si="12"/>
        <v>237108.43373493972</v>
      </c>
      <c r="U14" s="16">
        <f t="shared" ca="1" si="13"/>
        <v>12722.89156626506</v>
      </c>
      <c r="V14" s="16">
        <f t="shared" ca="1" si="14"/>
        <v>7228.9156626506019</v>
      </c>
    </row>
    <row r="15" spans="1:22" x14ac:dyDescent="0.3">
      <c r="A15">
        <v>13</v>
      </c>
      <c r="B15" s="15">
        <f ca="1">'일자별 시가총액'!B14/'일자별 시가총액'!$G14</f>
        <v>6.7315432851768206E-2</v>
      </c>
      <c r="C15" s="15">
        <f ca="1">'일자별 시가총액'!C14/'일자별 시가총액'!$G14</f>
        <v>7.6700775398204218E-2</v>
      </c>
      <c r="D15" s="15">
        <f ca="1">'일자별 시가총액'!D14/'일자별 시가총액'!$G14</f>
        <v>0.37075980755972909</v>
      </c>
      <c r="E15" s="15">
        <f ca="1">'일자별 시가총액'!E14/'일자별 시가총액'!$G14</f>
        <v>6.9615318272377949E-2</v>
      </c>
      <c r="F15" s="15">
        <f ca="1">'일자별 시가총액'!F14/'일자별 시가총액'!$G14</f>
        <v>0.41560866591792051</v>
      </c>
      <c r="G15" s="14">
        <f ca="1">'일자별 시가총액'!H14</f>
        <v>97.768446586345377</v>
      </c>
      <c r="H15" s="9">
        <f t="shared" ca="1" si="4"/>
        <v>250000</v>
      </c>
      <c r="I15" s="9">
        <f t="shared" ca="1" si="5"/>
        <v>200000</v>
      </c>
      <c r="J15" s="9">
        <f t="shared" ca="1" si="6"/>
        <v>1850000</v>
      </c>
      <c r="K15" s="9">
        <f t="shared" ca="1" si="1"/>
        <v>9776.8446586345381</v>
      </c>
      <c r="L15" s="9">
        <f t="shared" ca="1" si="2"/>
        <v>18087162618.473896</v>
      </c>
      <c r="M15" s="9">
        <f ca="1">$L15*B15/'일자별 주가'!B14-펀드!R14</f>
        <v>3012.0481927710935</v>
      </c>
      <c r="N15" s="9">
        <f ca="1">$L15*C15/'일자별 주가'!C14-펀드!S14</f>
        <v>1807.2289156626575</v>
      </c>
      <c r="O15" s="9">
        <f ca="1">$L15*D15/'일자별 주가'!D14-펀드!T14</f>
        <v>6586.345381526131</v>
      </c>
      <c r="P15" s="9">
        <f ca="1">$L15*E15/'일자별 주가'!E14-펀드!U14</f>
        <v>353.41365461847272</v>
      </c>
      <c r="Q15" s="9">
        <f ca="1">$L15*F15/'일자별 주가'!F14-펀드!V14</f>
        <v>200.80321285140599</v>
      </c>
      <c r="R15" s="16">
        <f t="shared" ca="1" si="10"/>
        <v>111445.78313253012</v>
      </c>
      <c r="S15" s="16">
        <f t="shared" ca="1" si="11"/>
        <v>66867.469879518074</v>
      </c>
      <c r="T15" s="16">
        <f t="shared" ca="1" si="12"/>
        <v>243694.77911646586</v>
      </c>
      <c r="U15" s="16">
        <f t="shared" ca="1" si="13"/>
        <v>13076.305220883532</v>
      </c>
      <c r="V15" s="16">
        <f t="shared" ca="1" si="14"/>
        <v>7429.7188755020079</v>
      </c>
    </row>
    <row r="16" spans="1:22" x14ac:dyDescent="0.3">
      <c r="A16">
        <v>14</v>
      </c>
      <c r="B16" s="15">
        <f ca="1">'일자별 시가총액'!B15/'일자별 시가총액'!$G15</f>
        <v>6.8867364345108414E-2</v>
      </c>
      <c r="C16" s="15">
        <f ca="1">'일자별 시가총액'!C15/'일자별 시가총액'!$G15</f>
        <v>7.5945015231205185E-2</v>
      </c>
      <c r="D16" s="15">
        <f ca="1">'일자별 시가총액'!D15/'일자별 시가총액'!$G15</f>
        <v>0.37291822234731026</v>
      </c>
      <c r="E16" s="15">
        <f ca="1">'일자별 시가총액'!E15/'일자별 시가총액'!$G15</f>
        <v>6.9287945532575876E-2</v>
      </c>
      <c r="F16" s="15">
        <f ca="1">'일자별 시가총액'!F15/'일자별 시가총액'!$G15</f>
        <v>0.41298145254380025</v>
      </c>
      <c r="G16" s="14">
        <f ca="1">'일자별 시가총액'!H15</f>
        <v>95.92386987951808</v>
      </c>
      <c r="H16" s="9">
        <f t="shared" ca="1" si="4"/>
        <v>100000</v>
      </c>
      <c r="I16" s="9">
        <f t="shared" ca="1" si="5"/>
        <v>50000</v>
      </c>
      <c r="J16" s="9">
        <f t="shared" ca="1" si="6"/>
        <v>1900000</v>
      </c>
      <c r="K16" s="9">
        <f t="shared" ca="1" si="1"/>
        <v>9592.3869879518079</v>
      </c>
      <c r="L16" s="9">
        <f t="shared" ca="1" si="2"/>
        <v>18225535277.108437</v>
      </c>
      <c r="M16" s="9">
        <f ca="1">$L16*B16/'일자별 주가'!B15-펀드!R15</f>
        <v>3012.0481927710935</v>
      </c>
      <c r="N16" s="9">
        <f ca="1">$L16*C16/'일자별 주가'!C15-펀드!S15</f>
        <v>1807.2289156626648</v>
      </c>
      <c r="O16" s="9">
        <f ca="1">$L16*D16/'일자별 주가'!D15-펀드!T15</f>
        <v>6586.345381526131</v>
      </c>
      <c r="P16" s="9">
        <f ca="1">$L16*E16/'일자별 주가'!E15-펀드!U15</f>
        <v>353.41365461847818</v>
      </c>
      <c r="Q16" s="9">
        <f ca="1">$L16*F16/'일자별 주가'!F15-펀드!V15</f>
        <v>200.8032128514069</v>
      </c>
      <c r="R16" s="16">
        <f t="shared" ca="1" si="10"/>
        <v>114457.83132530122</v>
      </c>
      <c r="S16" s="16">
        <f t="shared" ca="1" si="11"/>
        <v>68674.698795180739</v>
      </c>
      <c r="T16" s="16">
        <f t="shared" ca="1" si="12"/>
        <v>250281.12449799199</v>
      </c>
      <c r="U16" s="16">
        <f t="shared" ca="1" si="13"/>
        <v>13429.718875502011</v>
      </c>
      <c r="V16" s="16">
        <f t="shared" ca="1" si="14"/>
        <v>7630.5220883534148</v>
      </c>
    </row>
    <row r="17" spans="1:22" x14ac:dyDescent="0.3">
      <c r="A17">
        <v>15</v>
      </c>
      <c r="B17" s="15">
        <f ca="1">'일자별 시가총액'!B16/'일자별 시가총액'!$G16</f>
        <v>6.764074194102189E-2</v>
      </c>
      <c r="C17" s="15">
        <f ca="1">'일자별 시가총액'!C16/'일자별 시가총액'!$G16</f>
        <v>7.7546144374592799E-2</v>
      </c>
      <c r="D17" s="15">
        <f ca="1">'일자별 시가총액'!D16/'일자별 시가총액'!$G16</f>
        <v>0.37125675260299351</v>
      </c>
      <c r="E17" s="15">
        <f ca="1">'일자별 시가총액'!E16/'일자별 시가총액'!$G16</f>
        <v>6.780402226509516E-2</v>
      </c>
      <c r="F17" s="15">
        <f ca="1">'일자별 시가총액'!F16/'일자별 시가총액'!$G16</f>
        <v>0.41575233881629664</v>
      </c>
      <c r="G17" s="14">
        <f ca="1">'일자별 시가총액'!H16</f>
        <v>96.977625702811238</v>
      </c>
      <c r="H17" s="9">
        <f t="shared" ca="1" si="4"/>
        <v>50000</v>
      </c>
      <c r="I17" s="9">
        <f t="shared" ca="1" si="5"/>
        <v>50000</v>
      </c>
      <c r="J17" s="9">
        <f t="shared" ca="1" si="6"/>
        <v>1900000</v>
      </c>
      <c r="K17" s="9">
        <f t="shared" ca="1" si="1"/>
        <v>9697.7625702811238</v>
      </c>
      <c r="L17" s="9">
        <f t="shared" ca="1" si="2"/>
        <v>18425748883.534134</v>
      </c>
      <c r="M17" s="9">
        <f ca="1">$L17*B17/'일자별 주가'!B16-펀드!R16</f>
        <v>0</v>
      </c>
      <c r="N17" s="9">
        <f ca="1">$L17*C17/'일자별 주가'!C16-펀드!S16</f>
        <v>0</v>
      </c>
      <c r="O17" s="9">
        <f ca="1">$L17*D17/'일자별 주가'!D16-펀드!T16</f>
        <v>0</v>
      </c>
      <c r="P17" s="9">
        <f ca="1">$L17*E17/'일자별 주가'!E16-펀드!U16</f>
        <v>0</v>
      </c>
      <c r="Q17" s="9">
        <f ca="1">$L17*F17/'일자별 주가'!F16-펀드!V16</f>
        <v>0</v>
      </c>
      <c r="R17" s="16">
        <f t="shared" ca="1" si="10"/>
        <v>114457.83132530122</v>
      </c>
      <c r="S17" s="16">
        <f t="shared" ca="1" si="11"/>
        <v>68674.698795180739</v>
      </c>
      <c r="T17" s="16">
        <f t="shared" ca="1" si="12"/>
        <v>250281.12449799199</v>
      </c>
      <c r="U17" s="16">
        <f t="shared" ca="1" si="13"/>
        <v>13429.718875502011</v>
      </c>
      <c r="V17" s="16">
        <f t="shared" ca="1" si="14"/>
        <v>7630.5220883534148</v>
      </c>
    </row>
    <row r="18" spans="1:22" x14ac:dyDescent="0.3">
      <c r="A18">
        <v>16</v>
      </c>
      <c r="B18" s="15">
        <f ca="1">'일자별 시가총액'!B17/'일자별 시가총액'!$G17</f>
        <v>6.694634115028697E-2</v>
      </c>
      <c r="C18" s="15">
        <f ca="1">'일자별 시가총액'!C17/'일자별 시가총액'!$G17</f>
        <v>7.8435212834180271E-2</v>
      </c>
      <c r="D18" s="15">
        <f ca="1">'일자별 시가총액'!D17/'일자별 시가총액'!$G17</f>
        <v>0.37041522430088064</v>
      </c>
      <c r="E18" s="15">
        <f ca="1">'일자별 시가총액'!E17/'일자별 시가총액'!$G17</f>
        <v>6.8188956850895432E-2</v>
      </c>
      <c r="F18" s="15">
        <f ca="1">'일자별 시가총액'!F17/'일자별 시가총액'!$G17</f>
        <v>0.4160142648637567</v>
      </c>
      <c r="G18" s="14">
        <f ca="1">'일자별 시가총액'!H17</f>
        <v>98.90136224899598</v>
      </c>
      <c r="H18" s="9">
        <f t="shared" ca="1" si="4"/>
        <v>150000</v>
      </c>
      <c r="I18" s="9">
        <f t="shared" ca="1" si="5"/>
        <v>200000</v>
      </c>
      <c r="J18" s="9">
        <f t="shared" ca="1" si="6"/>
        <v>1850000</v>
      </c>
      <c r="K18" s="9">
        <f t="shared" ca="1" si="1"/>
        <v>9890.1362248995974</v>
      </c>
      <c r="L18" s="9">
        <f t="shared" ca="1" si="2"/>
        <v>18296752016.064255</v>
      </c>
      <c r="M18" s="9">
        <f ca="1">$L18*B18/'일자별 주가'!B17-펀드!R17</f>
        <v>-3012.048192771108</v>
      </c>
      <c r="N18" s="9">
        <f ca="1">$L18*C18/'일자별 주가'!C17-펀드!S17</f>
        <v>-1807.2289156626648</v>
      </c>
      <c r="O18" s="9">
        <f ca="1">$L18*D18/'일자별 주가'!D17-펀드!T17</f>
        <v>-6586.3453815261601</v>
      </c>
      <c r="P18" s="9">
        <f ca="1">$L18*E18/'일자별 주가'!E17-펀드!U17</f>
        <v>-353.41365461847818</v>
      </c>
      <c r="Q18" s="9">
        <f ca="1">$L18*F18/'일자별 주가'!F17-펀드!V17</f>
        <v>-200.8032128514069</v>
      </c>
      <c r="R18" s="16">
        <f t="shared" ca="1" si="10"/>
        <v>111445.78313253011</v>
      </c>
      <c r="S18" s="16">
        <f t="shared" ca="1" si="11"/>
        <v>66867.469879518074</v>
      </c>
      <c r="T18" s="16">
        <f t="shared" ca="1" si="12"/>
        <v>243694.77911646583</v>
      </c>
      <c r="U18" s="16">
        <f t="shared" ca="1" si="13"/>
        <v>13076.305220883532</v>
      </c>
      <c r="V18" s="16">
        <f t="shared" ca="1" si="14"/>
        <v>7429.7188755020079</v>
      </c>
    </row>
    <row r="19" spans="1:22" x14ac:dyDescent="0.3">
      <c r="A19">
        <v>17</v>
      </c>
      <c r="B19" s="15">
        <f ca="1">'일자별 시가총액'!B18/'일자별 시가총액'!$G18</f>
        <v>6.7351362473065668E-2</v>
      </c>
      <c r="C19" s="15">
        <f ca="1">'일자별 시가총액'!C18/'일자별 시가총액'!$G18</f>
        <v>7.5450851079151379E-2</v>
      </c>
      <c r="D19" s="15">
        <f ca="1">'일자별 시가총액'!D18/'일자별 시가총액'!$G18</f>
        <v>0.37176540409558206</v>
      </c>
      <c r="E19" s="15">
        <f ca="1">'일자별 시가총액'!E18/'일자별 시가총액'!$G18</f>
        <v>6.898929114138766E-2</v>
      </c>
      <c r="F19" s="15">
        <f ca="1">'일자별 시가총액'!F18/'일자별 시가총액'!$G18</f>
        <v>0.41644309121081324</v>
      </c>
      <c r="G19" s="14">
        <f ca="1">'일자별 시가총액'!H18</f>
        <v>100.14019116465865</v>
      </c>
      <c r="H19" s="9">
        <f t="shared" ca="1" si="4"/>
        <v>150000</v>
      </c>
      <c r="I19" s="9">
        <f t="shared" ca="1" si="5"/>
        <v>0</v>
      </c>
      <c r="J19" s="9">
        <f t="shared" ca="1" si="6"/>
        <v>2000000</v>
      </c>
      <c r="K19" s="9">
        <f t="shared" ca="1" si="1"/>
        <v>10014.019116465864</v>
      </c>
      <c r="L19" s="9">
        <f t="shared" ca="1" si="2"/>
        <v>20028038232.931728</v>
      </c>
      <c r="M19" s="9">
        <f ca="1">$L19*B19/'일자별 주가'!B18-펀드!R18</f>
        <v>9036.1445783132658</v>
      </c>
      <c r="N19" s="9">
        <f ca="1">$L19*C19/'일자별 주가'!C18-펀드!S18</f>
        <v>5421.6867469879508</v>
      </c>
      <c r="O19" s="9">
        <f ca="1">$L19*D19/'일자별 주가'!D18-펀드!T18</f>
        <v>19759.036144578364</v>
      </c>
      <c r="P19" s="9">
        <f ca="1">$L19*E19/'일자별 주가'!E18-펀드!U18</f>
        <v>1060.2409638554236</v>
      </c>
      <c r="Q19" s="9">
        <f ca="1">$L19*F19/'일자별 주가'!F18-펀드!V18</f>
        <v>602.40963855421796</v>
      </c>
      <c r="R19" s="16">
        <f t="shared" ca="1" si="10"/>
        <v>120481.92771084337</v>
      </c>
      <c r="S19" s="16">
        <f t="shared" ca="1" si="11"/>
        <v>72289.156626506025</v>
      </c>
      <c r="T19" s="16">
        <f t="shared" ca="1" si="12"/>
        <v>263453.81526104419</v>
      </c>
      <c r="U19" s="16">
        <f t="shared" ca="1" si="13"/>
        <v>14136.546184738956</v>
      </c>
      <c r="V19" s="16">
        <f t="shared" ca="1" si="14"/>
        <v>8032.1285140562259</v>
      </c>
    </row>
    <row r="20" spans="1:22" x14ac:dyDescent="0.3">
      <c r="A20">
        <v>18</v>
      </c>
      <c r="B20" s="15">
        <f ca="1">'일자별 시가총액'!B19/'일자별 시가총액'!$G19</f>
        <v>6.6968678833735265E-2</v>
      </c>
      <c r="C20" s="15">
        <f ca="1">'일자별 시가총액'!C19/'일자별 시가총액'!$G19</f>
        <v>7.2989125515041609E-2</v>
      </c>
      <c r="D20" s="15">
        <f ca="1">'일자별 시가총액'!D19/'일자별 시가총액'!$G19</f>
        <v>0.38018932069940897</v>
      </c>
      <c r="E20" s="15">
        <f ca="1">'일자별 시가총액'!E19/'일자별 시가총액'!$G19</f>
        <v>6.9729462668319822E-2</v>
      </c>
      <c r="F20" s="15">
        <f ca="1">'일자별 시가총액'!F19/'일자별 시가총액'!$G19</f>
        <v>0.41012341228349436</v>
      </c>
      <c r="G20" s="14">
        <f ca="1">'일자별 시가총액'!H19</f>
        <v>101.08124016064257</v>
      </c>
      <c r="H20" s="9">
        <f t="shared" ca="1" si="4"/>
        <v>0</v>
      </c>
      <c r="I20" s="9">
        <f t="shared" ca="1" si="5"/>
        <v>100000</v>
      </c>
      <c r="J20" s="9">
        <f t="shared" ca="1" si="6"/>
        <v>1900000</v>
      </c>
      <c r="K20" s="9">
        <f t="shared" ca="1" si="1"/>
        <v>10108.124016064256</v>
      </c>
      <c r="L20" s="9">
        <f t="shared" ca="1" si="2"/>
        <v>19205435630.522087</v>
      </c>
      <c r="M20" s="9">
        <f ca="1">$L20*B20/'일자별 주가'!B19-펀드!R19</f>
        <v>-6024.0963855421724</v>
      </c>
      <c r="N20" s="9">
        <f ca="1">$L20*C20/'일자별 주가'!C19-펀드!S19</f>
        <v>-3614.4578313253005</v>
      </c>
      <c r="O20" s="9">
        <f ca="1">$L20*D20/'일자별 주가'!D19-펀드!T19</f>
        <v>-13172.690763052204</v>
      </c>
      <c r="P20" s="9">
        <f ca="1">$L20*E20/'일자별 주가'!E19-펀드!U19</f>
        <v>-706.82730923694908</v>
      </c>
      <c r="Q20" s="9">
        <f ca="1">$L20*F20/'일자별 주가'!F19-펀드!V19</f>
        <v>-401.60642570281288</v>
      </c>
      <c r="R20" s="16">
        <f t="shared" ca="1" si="10"/>
        <v>114457.8313253012</v>
      </c>
      <c r="S20" s="16">
        <f t="shared" ca="1" si="11"/>
        <v>68674.698795180724</v>
      </c>
      <c r="T20" s="16">
        <f t="shared" ca="1" si="12"/>
        <v>250281.12449799199</v>
      </c>
      <c r="U20" s="16">
        <f t="shared" ca="1" si="13"/>
        <v>13429.718875502007</v>
      </c>
      <c r="V20" s="16">
        <f t="shared" ca="1" si="14"/>
        <v>7630.522088353413</v>
      </c>
    </row>
    <row r="21" spans="1:22" x14ac:dyDescent="0.3">
      <c r="A21">
        <v>19</v>
      </c>
      <c r="B21" s="15">
        <f ca="1">'일자별 시가총액'!B20/'일자별 시가총액'!$G20</f>
        <v>6.8522017812546798E-2</v>
      </c>
      <c r="C21" s="15">
        <f ca="1">'일자별 시가총액'!C20/'일자별 시가총액'!$G20</f>
        <v>7.3603372316072002E-2</v>
      </c>
      <c r="D21" s="15">
        <f ca="1">'일자별 시가총액'!D20/'일자별 시가총액'!$G20</f>
        <v>0.37100402432789831</v>
      </c>
      <c r="E21" s="15">
        <f ca="1">'일자별 시가총액'!E20/'일자별 시가총액'!$G20</f>
        <v>6.8653897870017896E-2</v>
      </c>
      <c r="F21" s="15">
        <f ca="1">'일자별 시가총액'!F20/'일자별 시가총액'!$G20</f>
        <v>0.41821668767346498</v>
      </c>
      <c r="G21" s="14">
        <f ca="1">'일자별 시가총액'!H20</f>
        <v>101.10196787148595</v>
      </c>
      <c r="H21" s="9">
        <f t="shared" ca="1" si="4"/>
        <v>50000</v>
      </c>
      <c r="I21" s="9">
        <f t="shared" ca="1" si="5"/>
        <v>200000</v>
      </c>
      <c r="J21" s="9">
        <f t="shared" ca="1" si="6"/>
        <v>1750000</v>
      </c>
      <c r="K21" s="9">
        <f t="shared" ca="1" si="1"/>
        <v>10110.196787148596</v>
      </c>
      <c r="L21" s="9">
        <f t="shared" ca="1" si="2"/>
        <v>17692844377.510044</v>
      </c>
      <c r="M21" s="9">
        <f ca="1">$L21*B21/'일자별 주가'!B20-펀드!R20</f>
        <v>-9036.1445783132367</v>
      </c>
      <c r="N21" s="9">
        <f ca="1">$L21*C21/'일자별 주가'!C20-펀드!S20</f>
        <v>-5421.6867469879435</v>
      </c>
      <c r="O21" s="9">
        <f ca="1">$L21*D21/'일자별 주가'!D20-펀드!T20</f>
        <v>-19759.036144578306</v>
      </c>
      <c r="P21" s="9">
        <f ca="1">$L21*E21/'일자별 주가'!E20-펀드!U20</f>
        <v>-1060.24096385542</v>
      </c>
      <c r="Q21" s="9">
        <f ca="1">$L21*F21/'일자별 주가'!F20-펀드!V20</f>
        <v>-602.40963855421433</v>
      </c>
      <c r="R21" s="16">
        <f t="shared" ca="1" si="10"/>
        <v>105421.68674698797</v>
      </c>
      <c r="S21" s="16">
        <f t="shared" ca="1" si="11"/>
        <v>63253.012048192781</v>
      </c>
      <c r="T21" s="16">
        <f t="shared" ca="1" si="12"/>
        <v>230522.08835341368</v>
      </c>
      <c r="U21" s="16">
        <f t="shared" ca="1" si="13"/>
        <v>12369.477911646587</v>
      </c>
      <c r="V21" s="16">
        <f t="shared" ca="1" si="14"/>
        <v>7028.1124497991987</v>
      </c>
    </row>
    <row r="22" spans="1:22" x14ac:dyDescent="0.3">
      <c r="A22">
        <v>20</v>
      </c>
      <c r="B22" s="15">
        <f ca="1">'일자별 시가총액'!B21/'일자별 시가총액'!$G21</f>
        <v>6.9644854020831148E-2</v>
      </c>
      <c r="C22" s="15">
        <f ca="1">'일자별 시가총액'!C21/'일자별 시가총액'!$G21</f>
        <v>7.2728068145241229E-2</v>
      </c>
      <c r="D22" s="15">
        <f ca="1">'일자별 시가총액'!D21/'일자별 시가총액'!$G21</f>
        <v>0.36673990702391251</v>
      </c>
      <c r="E22" s="15">
        <f ca="1">'일자별 시가총액'!E21/'일자별 시가총액'!$G21</f>
        <v>6.8015624588480178E-2</v>
      </c>
      <c r="F22" s="15">
        <f ca="1">'일자별 시가총액'!F21/'일자별 시가총액'!$G21</f>
        <v>0.42287154622153489</v>
      </c>
      <c r="G22" s="14">
        <f ca="1">'일자별 시가총액'!H21</f>
        <v>101.67765301204818</v>
      </c>
      <c r="H22" s="9">
        <f t="shared" ca="1" si="4"/>
        <v>150000</v>
      </c>
      <c r="I22" s="9">
        <f t="shared" ca="1" si="5"/>
        <v>250000</v>
      </c>
      <c r="J22" s="9">
        <f t="shared" ca="1" si="6"/>
        <v>1650000</v>
      </c>
      <c r="K22" s="9">
        <f t="shared" ca="1" si="1"/>
        <v>10167.765301204818</v>
      </c>
      <c r="L22" s="9">
        <f t="shared" ca="1" si="2"/>
        <v>16776812746.987949</v>
      </c>
      <c r="M22" s="9">
        <f ca="1">$L22*B22/'일자별 주가'!B21-펀드!R21</f>
        <v>-6024.096385542216</v>
      </c>
      <c r="N22" s="9">
        <f ca="1">$L22*C22/'일자별 주가'!C21-펀드!S21</f>
        <v>-3614.4578313253223</v>
      </c>
      <c r="O22" s="9">
        <f ca="1">$L22*D22/'일자별 주가'!D21-펀드!T21</f>
        <v>-13172.690763052262</v>
      </c>
      <c r="P22" s="9">
        <f ca="1">$L22*E22/'일자별 주가'!E21-펀드!U21</f>
        <v>-706.82730923694908</v>
      </c>
      <c r="Q22" s="9">
        <f ca="1">$L22*F22/'일자별 주가'!F21-펀드!V21</f>
        <v>-401.6064257028147</v>
      </c>
      <c r="R22" s="16">
        <f t="shared" ca="1" si="10"/>
        <v>99397.590361445749</v>
      </c>
      <c r="S22" s="16">
        <f t="shared" ca="1" si="11"/>
        <v>59638.554216867458</v>
      </c>
      <c r="T22" s="16">
        <f t="shared" ca="1" si="12"/>
        <v>217349.39759036142</v>
      </c>
      <c r="U22" s="16">
        <f t="shared" ca="1" si="13"/>
        <v>11662.650602409638</v>
      </c>
      <c r="V22" s="16">
        <f t="shared" ca="1" si="14"/>
        <v>6626.506024096384</v>
      </c>
    </row>
    <row r="23" spans="1:22" x14ac:dyDescent="0.3">
      <c r="A23">
        <v>21</v>
      </c>
      <c r="B23" s="15">
        <f ca="1">'일자별 시가총액'!B22/'일자별 시가총액'!$G22</f>
        <v>7.1487644282210855E-2</v>
      </c>
      <c r="C23" s="15">
        <f ca="1">'일자별 시가총액'!C22/'일자별 시가총액'!$G22</f>
        <v>7.4815537760868425E-2</v>
      </c>
      <c r="D23" s="15">
        <f ca="1">'일자별 시가총액'!D22/'일자별 시가총액'!$G22</f>
        <v>0.35535770673847633</v>
      </c>
      <c r="E23" s="15">
        <f ca="1">'일자별 시가총액'!E22/'일자별 시가총액'!$G22</f>
        <v>6.9957057603396849E-2</v>
      </c>
      <c r="F23" s="15">
        <f ca="1">'일자별 시가총액'!F22/'일자별 시가총액'!$G22</f>
        <v>0.42838205361504755</v>
      </c>
      <c r="G23" s="14">
        <f ca="1">'일자별 시가총액'!H22</f>
        <v>101.91330602409639</v>
      </c>
      <c r="H23" s="9">
        <f t="shared" ca="1" si="4"/>
        <v>0</v>
      </c>
      <c r="I23" s="9">
        <f t="shared" ca="1" si="5"/>
        <v>200000</v>
      </c>
      <c r="J23" s="9">
        <f t="shared" ca="1" si="6"/>
        <v>1450000</v>
      </c>
      <c r="K23" s="9">
        <f t="shared" ca="1" si="1"/>
        <v>10191.330602409638</v>
      </c>
      <c r="L23" s="9">
        <f t="shared" ca="1" si="2"/>
        <v>14777429373.493975</v>
      </c>
      <c r="M23" s="9">
        <f ca="1">$L23*B23/'일자별 주가'!B22-펀드!R22</f>
        <v>-12048.192771084316</v>
      </c>
      <c r="N23" s="9">
        <f ca="1">$L23*C23/'일자별 주가'!C22-펀드!S22</f>
        <v>-7228.915662650601</v>
      </c>
      <c r="O23" s="9">
        <f ca="1">$L23*D23/'일자별 주가'!D22-펀드!T22</f>
        <v>-26345.381526104407</v>
      </c>
      <c r="P23" s="9">
        <f ca="1">$L23*E23/'일자별 주가'!E22-펀드!U22</f>
        <v>-1413.6546184738945</v>
      </c>
      <c r="Q23" s="9">
        <f ca="1">$L23*F23/'일자별 주가'!F22-펀드!V22</f>
        <v>-803.21285140562122</v>
      </c>
      <c r="R23" s="16">
        <f t="shared" ca="1" si="10"/>
        <v>87349.397590361434</v>
      </c>
      <c r="S23" s="16">
        <f t="shared" ca="1" si="11"/>
        <v>52409.638554216857</v>
      </c>
      <c r="T23" s="16">
        <f t="shared" ca="1" si="12"/>
        <v>191004.01606425701</v>
      </c>
      <c r="U23" s="16">
        <f t="shared" ca="1" si="13"/>
        <v>10248.995983935743</v>
      </c>
      <c r="V23" s="16">
        <f t="shared" ca="1" si="14"/>
        <v>5823.2931726907627</v>
      </c>
    </row>
    <row r="24" spans="1:22" x14ac:dyDescent="0.3">
      <c r="A24">
        <v>22</v>
      </c>
      <c r="B24" s="15">
        <f ca="1">'일자별 시가총액'!B23/'일자별 시가총액'!$G23</f>
        <v>6.9382018312419927E-2</v>
      </c>
      <c r="C24" s="15">
        <f ca="1">'일자별 시가총액'!C23/'일자별 시가총액'!$G23</f>
        <v>7.5498482390666907E-2</v>
      </c>
      <c r="D24" s="15">
        <f ca="1">'일자별 시가총액'!D23/'일자별 시가총액'!$G23</f>
        <v>0.34964135764689896</v>
      </c>
      <c r="E24" s="15">
        <f ca="1">'일자별 시가총액'!E23/'일자별 시가총액'!$G23</f>
        <v>6.8262568626302533E-2</v>
      </c>
      <c r="F24" s="15">
        <f ca="1">'일자별 시가총액'!F23/'일자별 시가총액'!$G23</f>
        <v>0.43721557302371167</v>
      </c>
      <c r="G24" s="14">
        <f ca="1">'일자별 시가총액'!H23</f>
        <v>102.19306987951806</v>
      </c>
      <c r="H24" s="9">
        <f t="shared" ca="1" si="4"/>
        <v>200000</v>
      </c>
      <c r="I24" s="9">
        <f t="shared" ca="1" si="5"/>
        <v>100000</v>
      </c>
      <c r="J24" s="9">
        <f t="shared" ca="1" si="6"/>
        <v>1550000</v>
      </c>
      <c r="K24" s="9">
        <f t="shared" ca="1" si="1"/>
        <v>10219.306987951806</v>
      </c>
      <c r="L24" s="9">
        <f t="shared" ca="1" si="2"/>
        <v>15839925831.3253</v>
      </c>
      <c r="M24" s="9">
        <f ca="1">$L24*B24/'일자별 주가'!B23-펀드!R23</f>
        <v>6024.0963855421724</v>
      </c>
      <c r="N24" s="9">
        <f ca="1">$L24*C24/'일자별 주가'!C23-펀드!S23</f>
        <v>3614.4578313253151</v>
      </c>
      <c r="O24" s="9">
        <f ca="1">$L24*D24/'일자별 주가'!D23-펀드!T23</f>
        <v>13172.690763052204</v>
      </c>
      <c r="P24" s="9">
        <f ca="1">$L24*E24/'일자별 주가'!E23-펀드!U23</f>
        <v>706.82730923694726</v>
      </c>
      <c r="Q24" s="9">
        <f ca="1">$L24*F24/'일자별 주가'!F23-펀드!V23</f>
        <v>401.60642570281107</v>
      </c>
      <c r="R24" s="16">
        <f t="shared" ca="1" si="10"/>
        <v>93373.493975903606</v>
      </c>
      <c r="S24" s="16">
        <f t="shared" ca="1" si="11"/>
        <v>56024.096385542172</v>
      </c>
      <c r="T24" s="16">
        <f t="shared" ca="1" si="12"/>
        <v>204176.70682730922</v>
      </c>
      <c r="U24" s="16">
        <f t="shared" ca="1" si="13"/>
        <v>10955.823293172691</v>
      </c>
      <c r="V24" s="16">
        <f t="shared" ca="1" si="14"/>
        <v>6224.8995983935738</v>
      </c>
    </row>
    <row r="25" spans="1:22" x14ac:dyDescent="0.3">
      <c r="A25">
        <v>23</v>
      </c>
      <c r="B25" s="15">
        <f ca="1">'일자별 시가총액'!B24/'일자별 시가총액'!$G24</f>
        <v>7.2033875344800005E-2</v>
      </c>
      <c r="C25" s="15">
        <f ca="1">'일자별 시가총액'!C24/'일자별 시가총액'!$G24</f>
        <v>7.6608232615928348E-2</v>
      </c>
      <c r="D25" s="15">
        <f ca="1">'일자별 시가총액'!D24/'일자별 시가총액'!$G24</f>
        <v>0.34713733925004925</v>
      </c>
      <c r="E25" s="15">
        <f ca="1">'일자별 시가총액'!E24/'일자별 시가총액'!$G24</f>
        <v>7.0992941122471814E-2</v>
      </c>
      <c r="F25" s="15">
        <f ca="1">'일자별 시가총액'!F24/'일자별 시가총액'!$G24</f>
        <v>0.43322761166675061</v>
      </c>
      <c r="G25" s="14">
        <f ca="1">'일자별 시가총액'!H24</f>
        <v>100.79762248995985</v>
      </c>
      <c r="H25" s="9">
        <f t="shared" ca="1" si="4"/>
        <v>0</v>
      </c>
      <c r="I25" s="9">
        <f t="shared" ca="1" si="5"/>
        <v>250000</v>
      </c>
      <c r="J25" s="9">
        <f t="shared" ca="1" si="6"/>
        <v>1300000</v>
      </c>
      <c r="K25" s="9">
        <f t="shared" ca="1" si="1"/>
        <v>10079.762248995985</v>
      </c>
      <c r="L25" s="9">
        <f t="shared" ca="1" si="2"/>
        <v>13103690923.69478</v>
      </c>
      <c r="M25" s="9">
        <f ca="1">$L25*B25/'일자별 주가'!B24-펀드!R24</f>
        <v>-15060.240963855395</v>
      </c>
      <c r="N25" s="9">
        <f ca="1">$L25*C25/'일자별 주가'!C24-펀드!S24</f>
        <v>-9036.144578313244</v>
      </c>
      <c r="O25" s="9">
        <f ca="1">$L25*D25/'일자별 주가'!D24-펀드!T24</f>
        <v>-32931.72690763048</v>
      </c>
      <c r="P25" s="9">
        <f ca="1">$L25*E25/'일자별 주가'!E24-펀드!U24</f>
        <v>-1767.0682730923691</v>
      </c>
      <c r="Q25" s="9">
        <f ca="1">$L25*F25/'일자별 주가'!F24-펀드!V24</f>
        <v>-1004.0160642570263</v>
      </c>
      <c r="R25" s="16">
        <f t="shared" ca="1" si="10"/>
        <v>78313.253012048212</v>
      </c>
      <c r="S25" s="16">
        <f t="shared" ca="1" si="11"/>
        <v>46987.951807228928</v>
      </c>
      <c r="T25" s="16">
        <f t="shared" ca="1" si="12"/>
        <v>171244.97991967874</v>
      </c>
      <c r="U25" s="16">
        <f t="shared" ca="1" si="13"/>
        <v>9188.7550200803216</v>
      </c>
      <c r="V25" s="16">
        <f t="shared" ca="1" si="14"/>
        <v>5220.8835341365475</v>
      </c>
    </row>
    <row r="26" spans="1:22" x14ac:dyDescent="0.3">
      <c r="A26">
        <v>24</v>
      </c>
      <c r="B26" s="15">
        <f ca="1">'일자별 시가총액'!B25/'일자별 시가총액'!$G25</f>
        <v>7.0859968105695489E-2</v>
      </c>
      <c r="C26" s="15">
        <f ca="1">'일자별 시가총액'!C25/'일자별 시가총액'!$G25</f>
        <v>8.0052710702967017E-2</v>
      </c>
      <c r="D26" s="15">
        <f ca="1">'일자별 시가총액'!D25/'일자별 시가총액'!$G25</f>
        <v>0.35123994802610359</v>
      </c>
      <c r="E26" s="15">
        <f ca="1">'일자별 시가총액'!E25/'일자별 시가총액'!$G25</f>
        <v>7.1378232811389969E-2</v>
      </c>
      <c r="F26" s="15">
        <f ca="1">'일자별 시가총액'!F25/'일자별 시가총액'!$G25</f>
        <v>0.42646914035384392</v>
      </c>
      <c r="G26" s="14">
        <f ca="1">'일자별 시가총액'!H25</f>
        <v>99.594017670682732</v>
      </c>
      <c r="H26" s="9">
        <f t="shared" ca="1" si="4"/>
        <v>150000</v>
      </c>
      <c r="I26" s="9">
        <f t="shared" ca="1" si="5"/>
        <v>200000</v>
      </c>
      <c r="J26" s="9">
        <f t="shared" ca="1" si="6"/>
        <v>1250000</v>
      </c>
      <c r="K26" s="9">
        <f t="shared" ca="1" si="1"/>
        <v>9959.4017670682733</v>
      </c>
      <c r="L26" s="9">
        <f t="shared" ca="1" si="2"/>
        <v>12449252208.835342</v>
      </c>
      <c r="M26" s="9">
        <f ca="1">$L26*B26/'일자별 주가'!B25-펀드!R25</f>
        <v>-3012.0481927710935</v>
      </c>
      <c r="N26" s="9">
        <f ca="1">$L26*C26/'일자별 주가'!C25-펀드!S25</f>
        <v>-1807.2289156626575</v>
      </c>
      <c r="O26" s="9">
        <f ca="1">$L26*D26/'일자별 주가'!D25-펀드!T25</f>
        <v>-6586.3453815261018</v>
      </c>
      <c r="P26" s="9">
        <f ca="1">$L26*E26/'일자별 주가'!E25-펀드!U25</f>
        <v>-353.41365461847454</v>
      </c>
      <c r="Q26" s="9">
        <f ca="1">$L26*F26/'일자별 주가'!F25-펀드!V25</f>
        <v>-200.80321285140599</v>
      </c>
      <c r="R26" s="16">
        <f t="shared" ca="1" si="10"/>
        <v>75301.204819277118</v>
      </c>
      <c r="S26" s="16">
        <f t="shared" ca="1" si="11"/>
        <v>45180.722891566271</v>
      </c>
      <c r="T26" s="16">
        <f t="shared" ca="1" si="12"/>
        <v>164658.63453815263</v>
      </c>
      <c r="U26" s="16">
        <f t="shared" ca="1" si="13"/>
        <v>8835.3413654618471</v>
      </c>
      <c r="V26" s="16">
        <f t="shared" ca="1" si="14"/>
        <v>5020.0803212851415</v>
      </c>
    </row>
    <row r="27" spans="1:22" x14ac:dyDescent="0.3">
      <c r="A27">
        <v>25</v>
      </c>
      <c r="B27" s="15">
        <f ca="1">'일자별 시가총액'!B26/'일자별 시가총액'!$G26</f>
        <v>7.2342822890745076E-2</v>
      </c>
      <c r="C27" s="15">
        <f ca="1">'일자별 시가총액'!C26/'일자별 시가총액'!$G26</f>
        <v>8.2888124020316784E-2</v>
      </c>
      <c r="D27" s="15">
        <f ca="1">'일자별 시가총액'!D26/'일자별 시가총액'!$G26</f>
        <v>0.35334285311113894</v>
      </c>
      <c r="E27" s="15">
        <f ca="1">'일자별 시가총액'!E26/'일자별 시가총액'!$G26</f>
        <v>7.0185174932733504E-2</v>
      </c>
      <c r="F27" s="15">
        <f ca="1">'일자별 시가총액'!F26/'일자별 시가총액'!$G26</f>
        <v>0.42124102504506572</v>
      </c>
      <c r="G27" s="14">
        <f ca="1">'일자별 시가총액'!H26</f>
        <v>98.39362088353414</v>
      </c>
      <c r="H27" s="9">
        <f t="shared" ca="1" si="4"/>
        <v>250000</v>
      </c>
      <c r="I27" s="9">
        <f t="shared" ca="1" si="5"/>
        <v>250000</v>
      </c>
      <c r="J27" s="9">
        <f t="shared" ca="1" si="6"/>
        <v>1250000</v>
      </c>
      <c r="K27" s="9">
        <f t="shared" ca="1" si="1"/>
        <v>9839.3620883534131</v>
      </c>
      <c r="L27" s="9">
        <f t="shared" ca="1" si="2"/>
        <v>12299202610.441767</v>
      </c>
      <c r="M27" s="9">
        <f ca="1">$L27*B27/'일자별 주가'!B26-펀드!R26</f>
        <v>0</v>
      </c>
      <c r="N27" s="9">
        <f ca="1">$L27*C27/'일자별 주가'!C26-펀드!S26</f>
        <v>0</v>
      </c>
      <c r="O27" s="9">
        <f ca="1">$L27*D27/'일자별 주가'!D26-펀드!T26</f>
        <v>0</v>
      </c>
      <c r="P27" s="9">
        <f ca="1">$L27*E27/'일자별 주가'!E26-펀드!U26</f>
        <v>0</v>
      </c>
      <c r="Q27" s="9">
        <f ca="1">$L27*F27/'일자별 주가'!F26-펀드!V26</f>
        <v>0</v>
      </c>
      <c r="R27" s="16">
        <f t="shared" ca="1" si="10"/>
        <v>75301.204819277118</v>
      </c>
      <c r="S27" s="16">
        <f t="shared" ca="1" si="11"/>
        <v>45180.722891566271</v>
      </c>
      <c r="T27" s="16">
        <f t="shared" ca="1" si="12"/>
        <v>164658.63453815263</v>
      </c>
      <c r="U27" s="16">
        <f t="shared" ca="1" si="13"/>
        <v>8835.3413654618471</v>
      </c>
      <c r="V27" s="16">
        <f t="shared" ca="1" si="14"/>
        <v>5020.0803212851415</v>
      </c>
    </row>
    <row r="28" spans="1:22" x14ac:dyDescent="0.3">
      <c r="A28">
        <v>26</v>
      </c>
      <c r="B28" s="15">
        <f ca="1">'일자별 시가총액'!B27/'일자별 시가총액'!$G27</f>
        <v>6.8803833727567404E-2</v>
      </c>
      <c r="C28" s="15">
        <f ca="1">'일자별 시가총액'!C27/'일자별 시가총액'!$G27</f>
        <v>8.2115254641526747E-2</v>
      </c>
      <c r="D28" s="15">
        <f ca="1">'일자별 시가총액'!D27/'일자별 시가총액'!$G27</f>
        <v>0.35491722298875961</v>
      </c>
      <c r="E28" s="15">
        <f ca="1">'일자별 시가총액'!E27/'일자별 시가총액'!$G27</f>
        <v>6.8751813459921526E-2</v>
      </c>
      <c r="F28" s="15">
        <f ca="1">'일자별 시가총액'!F27/'일자별 시가총액'!$G27</f>
        <v>0.42541187518222473</v>
      </c>
      <c r="G28" s="14">
        <f ca="1">'일자별 시가총액'!H27</f>
        <v>100.5477734939759</v>
      </c>
      <c r="H28" s="9">
        <f t="shared" ca="1" si="4"/>
        <v>50000</v>
      </c>
      <c r="I28" s="9">
        <f t="shared" ca="1" si="5"/>
        <v>100000</v>
      </c>
      <c r="J28" s="9">
        <f t="shared" ca="1" si="6"/>
        <v>1200000</v>
      </c>
      <c r="K28" s="9">
        <f t="shared" ca="1" si="1"/>
        <v>10054.777349397591</v>
      </c>
      <c r="L28" s="9">
        <f t="shared" ca="1" si="2"/>
        <v>12065732819.277109</v>
      </c>
      <c r="M28" s="9">
        <f ca="1">$L28*B28/'일자별 주가'!B27-펀드!R27</f>
        <v>-3012.0481927710789</v>
      </c>
      <c r="N28" s="9">
        <f ca="1">$L28*C28/'일자별 주가'!C27-펀드!S27</f>
        <v>-1807.2289156626575</v>
      </c>
      <c r="O28" s="9">
        <f ca="1">$L28*D28/'일자별 주가'!D27-펀드!T27</f>
        <v>-6586.3453815261018</v>
      </c>
      <c r="P28" s="9">
        <f ca="1">$L28*E28/'일자별 주가'!E27-펀드!U27</f>
        <v>-353.41365461847272</v>
      </c>
      <c r="Q28" s="9">
        <f ca="1">$L28*F28/'일자별 주가'!F27-펀드!V27</f>
        <v>-200.80321285140599</v>
      </c>
      <c r="R28" s="16">
        <f t="shared" ca="1" si="10"/>
        <v>72289.156626506039</v>
      </c>
      <c r="S28" s="16">
        <f t="shared" ca="1" si="11"/>
        <v>43373.493975903613</v>
      </c>
      <c r="T28" s="16">
        <f t="shared" ca="1" si="12"/>
        <v>158072.28915662653</v>
      </c>
      <c r="U28" s="16">
        <f t="shared" ca="1" si="13"/>
        <v>8481.9277108433744</v>
      </c>
      <c r="V28" s="16">
        <f t="shared" ca="1" si="14"/>
        <v>4819.2771084337355</v>
      </c>
    </row>
    <row r="29" spans="1:22" x14ac:dyDescent="0.3">
      <c r="A29">
        <v>27</v>
      </c>
      <c r="B29" s="15">
        <f ca="1">'일자별 시가총액'!B28/'일자별 시가총액'!$G28</f>
        <v>6.7031189247924575E-2</v>
      </c>
      <c r="C29" s="15">
        <f ca="1">'일자별 시가총액'!C28/'일자별 시가총액'!$G28</f>
        <v>8.0779269970116779E-2</v>
      </c>
      <c r="D29" s="15">
        <f ca="1">'일자별 시가총액'!D28/'일자별 시가총액'!$G28</f>
        <v>0.36490939012864615</v>
      </c>
      <c r="E29" s="15">
        <f ca="1">'일자별 시가총액'!E28/'일자별 시가총액'!$G28</f>
        <v>6.9563353343762249E-2</v>
      </c>
      <c r="F29" s="15">
        <f ca="1">'일자별 시가총액'!F28/'일자별 시가총액'!$G28</f>
        <v>0.41771679730955025</v>
      </c>
      <c r="G29" s="14">
        <f ca="1">'일자별 시가총액'!H28</f>
        <v>100.44775582329318</v>
      </c>
      <c r="H29" s="9">
        <f t="shared" ca="1" si="4"/>
        <v>0</v>
      </c>
      <c r="I29" s="9">
        <f t="shared" ca="1" si="5"/>
        <v>0</v>
      </c>
      <c r="J29" s="9">
        <f t="shared" ca="1" si="6"/>
        <v>1200000</v>
      </c>
      <c r="K29" s="9">
        <f t="shared" ca="1" si="1"/>
        <v>10044.775582329317</v>
      </c>
      <c r="L29" s="9">
        <f t="shared" ca="1" si="2"/>
        <v>12053730698.795181</v>
      </c>
      <c r="M29" s="9">
        <f ca="1">$L29*B29/'일자별 주가'!B28-펀드!R28</f>
        <v>0</v>
      </c>
      <c r="N29" s="9">
        <f ca="1">$L29*C29/'일자별 주가'!C28-펀드!S28</f>
        <v>0</v>
      </c>
      <c r="O29" s="9">
        <f ca="1">$L29*D29/'일자별 주가'!D28-펀드!T28</f>
        <v>0</v>
      </c>
      <c r="P29" s="9">
        <f ca="1">$L29*E29/'일자별 주가'!E28-펀드!U28</f>
        <v>0</v>
      </c>
      <c r="Q29" s="9">
        <f ca="1">$L29*F29/'일자별 주가'!F28-펀드!V28</f>
        <v>0</v>
      </c>
      <c r="R29" s="16">
        <f t="shared" ca="1" si="10"/>
        <v>72289.156626506039</v>
      </c>
      <c r="S29" s="16">
        <f t="shared" ca="1" si="11"/>
        <v>43373.493975903613</v>
      </c>
      <c r="T29" s="16">
        <f t="shared" ca="1" si="12"/>
        <v>158072.28915662653</v>
      </c>
      <c r="U29" s="16">
        <f t="shared" ca="1" si="13"/>
        <v>8481.9277108433744</v>
      </c>
      <c r="V29" s="16">
        <f t="shared" ca="1" si="14"/>
        <v>4819.2771084337355</v>
      </c>
    </row>
    <row r="30" spans="1:22" x14ac:dyDescent="0.3">
      <c r="A30">
        <v>28</v>
      </c>
      <c r="B30" s="15">
        <f ca="1">'일자별 시가총액'!B29/'일자별 시가총액'!$G29</f>
        <v>6.6372424864091464E-2</v>
      </c>
      <c r="C30" s="15">
        <f ca="1">'일자별 시가총액'!C29/'일자별 시가총액'!$G29</f>
        <v>8.2250127080107996E-2</v>
      </c>
      <c r="D30" s="15">
        <f ca="1">'일자별 시가총액'!D29/'일자별 시가총액'!$G29</f>
        <v>0.3630527371751649</v>
      </c>
      <c r="E30" s="15">
        <f ca="1">'일자별 시가총액'!E29/'일자별 시가총액'!$G29</f>
        <v>6.9104977695900668E-2</v>
      </c>
      <c r="F30" s="15">
        <f ca="1">'일자별 시가총액'!F29/'일자별 시가총액'!$G29</f>
        <v>0.41921973318473493</v>
      </c>
      <c r="G30" s="14">
        <f ca="1">'일자별 시가총액'!H29</f>
        <v>100.24666827309237</v>
      </c>
      <c r="H30" s="9">
        <f t="shared" ca="1" si="4"/>
        <v>50000</v>
      </c>
      <c r="I30" s="9">
        <f t="shared" ca="1" si="5"/>
        <v>50000</v>
      </c>
      <c r="J30" s="9">
        <f t="shared" ca="1" si="6"/>
        <v>1200000</v>
      </c>
      <c r="K30" s="9">
        <f t="shared" ca="1" si="1"/>
        <v>10024.666827309236</v>
      </c>
      <c r="L30" s="9">
        <f t="shared" ca="1" si="2"/>
        <v>12029600192.771084</v>
      </c>
      <c r="M30" s="9">
        <f ca="1">$L30*B30/'일자별 주가'!B29-펀드!R29</f>
        <v>0</v>
      </c>
      <c r="N30" s="9">
        <f ca="1">$L30*C30/'일자별 주가'!C29-펀드!S29</f>
        <v>0</v>
      </c>
      <c r="O30" s="9">
        <f ca="1">$L30*D30/'일자별 주가'!D29-펀드!T29</f>
        <v>0</v>
      </c>
      <c r="P30" s="9">
        <f ca="1">$L30*E30/'일자별 주가'!E29-펀드!U29</f>
        <v>0</v>
      </c>
      <c r="Q30" s="9">
        <f ca="1">$L30*F30/'일자별 주가'!F29-펀드!V29</f>
        <v>0</v>
      </c>
      <c r="R30" s="16">
        <f t="shared" ca="1" si="10"/>
        <v>72289.156626506039</v>
      </c>
      <c r="S30" s="16">
        <f t="shared" ca="1" si="11"/>
        <v>43373.493975903613</v>
      </c>
      <c r="T30" s="16">
        <f t="shared" ca="1" si="12"/>
        <v>158072.28915662653</v>
      </c>
      <c r="U30" s="16">
        <f t="shared" ca="1" si="13"/>
        <v>8481.9277108433744</v>
      </c>
      <c r="V30" s="16">
        <f t="shared" ca="1" si="14"/>
        <v>4819.2771084337355</v>
      </c>
    </row>
    <row r="31" spans="1:22" x14ac:dyDescent="0.3">
      <c r="A31">
        <v>29</v>
      </c>
      <c r="B31" s="15">
        <f ca="1">'일자별 시가총액'!B30/'일자별 시가총액'!$G30</f>
        <v>6.7809869849506266E-2</v>
      </c>
      <c r="C31" s="15">
        <f ca="1">'일자별 시가총액'!C30/'일자별 시가총액'!$G30</f>
        <v>8.1657634824129299E-2</v>
      </c>
      <c r="D31" s="15">
        <f ca="1">'일자별 시가총액'!D30/'일자별 시가총액'!$G30</f>
        <v>0.35768109686841648</v>
      </c>
      <c r="E31" s="15">
        <f ca="1">'일자별 시가총액'!E30/'일자별 시가총액'!$G30</f>
        <v>6.6637380498079102E-2</v>
      </c>
      <c r="F31" s="15">
        <f ca="1">'일자별 시가총액'!F30/'일자별 시가총액'!$G30</f>
        <v>0.42621401795986885</v>
      </c>
      <c r="G31" s="14">
        <f ca="1">'일자별 시가총액'!H30</f>
        <v>101.1776514056225</v>
      </c>
      <c r="H31" s="9">
        <f t="shared" ca="1" si="4"/>
        <v>50000</v>
      </c>
      <c r="I31" s="9">
        <f t="shared" ca="1" si="5"/>
        <v>200000</v>
      </c>
      <c r="J31" s="9">
        <f t="shared" ca="1" si="6"/>
        <v>1050000</v>
      </c>
      <c r="K31" s="9">
        <f t="shared" ca="1" si="1"/>
        <v>10117.765140562249</v>
      </c>
      <c r="L31" s="9">
        <f t="shared" ca="1" si="2"/>
        <v>10623653397.590363</v>
      </c>
      <c r="M31" s="9">
        <f ca="1">$L31*B31/'일자별 주가'!B30-펀드!R30</f>
        <v>-9036.1445783132585</v>
      </c>
      <c r="N31" s="9">
        <f ca="1">$L31*C31/'일자별 주가'!C30-펀드!S30</f>
        <v>-5421.6867469879435</v>
      </c>
      <c r="O31" s="9">
        <f ca="1">$L31*D31/'일자별 주가'!D30-펀드!T30</f>
        <v>-19759.036144578335</v>
      </c>
      <c r="P31" s="9">
        <f ca="1">$L31*E31/'일자별 주가'!E30-펀드!U30</f>
        <v>-1060.2409638554218</v>
      </c>
      <c r="Q31" s="9">
        <f ca="1">$L31*F31/'일자별 주가'!F30-펀드!V30</f>
        <v>-602.40963855421614</v>
      </c>
      <c r="R31" s="16">
        <f t="shared" ca="1" si="10"/>
        <v>63253.012048192781</v>
      </c>
      <c r="S31" s="16">
        <f t="shared" ca="1" si="11"/>
        <v>37951.80722891567</v>
      </c>
      <c r="T31" s="16">
        <f t="shared" ca="1" si="12"/>
        <v>138313.2530120482</v>
      </c>
      <c r="U31" s="16">
        <f t="shared" ca="1" si="13"/>
        <v>7421.6867469879526</v>
      </c>
      <c r="V31" s="16">
        <f t="shared" ca="1" si="14"/>
        <v>4216.8674698795194</v>
      </c>
    </row>
    <row r="32" spans="1:22" x14ac:dyDescent="0.3">
      <c r="A32">
        <v>30</v>
      </c>
      <c r="B32" s="15">
        <f ca="1">'일자별 시가총액'!B31/'일자별 시가총액'!$G31</f>
        <v>6.9067729890137902E-2</v>
      </c>
      <c r="C32" s="15">
        <f ca="1">'일자별 시가총액'!C31/'일자별 시가총액'!$G31</f>
        <v>8.2417117515386121E-2</v>
      </c>
      <c r="D32" s="15">
        <f ca="1">'일자별 시가총액'!D31/'일자별 시가총액'!$G31</f>
        <v>0.35592307155500624</v>
      </c>
      <c r="E32" s="15">
        <f ca="1">'일자별 시가총액'!E31/'일자별 시가총액'!$G31</f>
        <v>6.8555221708944028E-2</v>
      </c>
      <c r="F32" s="15">
        <f ca="1">'일자별 시가총액'!F31/'일자별 시가총액'!$G31</f>
        <v>0.42403685933052571</v>
      </c>
      <c r="G32" s="14">
        <f ca="1">'일자별 시가총액'!H31</f>
        <v>99.675164658634543</v>
      </c>
      <c r="H32" s="9">
        <f t="shared" ca="1" si="4"/>
        <v>200000</v>
      </c>
      <c r="I32" s="9">
        <f t="shared" ca="1" si="5"/>
        <v>200000</v>
      </c>
      <c r="J32" s="9">
        <f t="shared" ca="1" si="6"/>
        <v>1050000</v>
      </c>
      <c r="K32" s="9">
        <f t="shared" ca="1" si="1"/>
        <v>9967.516465863453</v>
      </c>
      <c r="L32" s="9">
        <f t="shared" ca="1" si="2"/>
        <v>10465892289.156626</v>
      </c>
      <c r="M32" s="9">
        <f ca="1">$L32*B32/'일자별 주가'!B31-펀드!R31</f>
        <v>0</v>
      </c>
      <c r="N32" s="9">
        <f ca="1">$L32*C32/'일자별 주가'!C31-펀드!S31</f>
        <v>0</v>
      </c>
      <c r="O32" s="9">
        <f ca="1">$L32*D32/'일자별 주가'!D31-펀드!T31</f>
        <v>0</v>
      </c>
      <c r="P32" s="9">
        <f ca="1">$L32*E32/'일자별 주가'!E31-펀드!U31</f>
        <v>0</v>
      </c>
      <c r="Q32" s="9">
        <f ca="1">$L32*F32/'일자별 주가'!F31-펀드!V31</f>
        <v>0</v>
      </c>
      <c r="R32" s="16">
        <f t="shared" ca="1" si="10"/>
        <v>63253.012048192781</v>
      </c>
      <c r="S32" s="16">
        <f t="shared" ca="1" si="11"/>
        <v>37951.80722891567</v>
      </c>
      <c r="T32" s="16">
        <f t="shared" ca="1" si="12"/>
        <v>138313.2530120482</v>
      </c>
      <c r="U32" s="16">
        <f t="shared" ca="1" si="13"/>
        <v>7421.6867469879526</v>
      </c>
      <c r="V32" s="16">
        <f t="shared" ca="1" si="14"/>
        <v>4216.8674698795194</v>
      </c>
    </row>
    <row r="33" spans="1:22" x14ac:dyDescent="0.3">
      <c r="A33">
        <v>31</v>
      </c>
      <c r="B33" s="15">
        <f ca="1">'일자별 시가총액'!B32/'일자별 시가총액'!$G32</f>
        <v>6.6528683372888336E-2</v>
      </c>
      <c r="C33" s="15">
        <f ca="1">'일자별 시가총액'!C32/'일자별 시가총액'!$G32</f>
        <v>8.3174292544289707E-2</v>
      </c>
      <c r="D33" s="15">
        <f ca="1">'일자별 시가총액'!D32/'일자별 시가총액'!$G32</f>
        <v>0.35911258329533702</v>
      </c>
      <c r="E33" s="15">
        <f ca="1">'일자별 시가총액'!E32/'일자별 시가총액'!$G32</f>
        <v>6.6540835603289272E-2</v>
      </c>
      <c r="F33" s="15">
        <f ca="1">'일자별 시가총액'!F32/'일자별 시가총액'!$G32</f>
        <v>0.42464360518419564</v>
      </c>
      <c r="G33" s="14">
        <f ca="1">'일자별 시가총액'!H32</f>
        <v>100.86237429718877</v>
      </c>
      <c r="H33" s="9">
        <f t="shared" ca="1" si="4"/>
        <v>100000</v>
      </c>
      <c r="I33" s="9">
        <f t="shared" ca="1" si="5"/>
        <v>50000</v>
      </c>
      <c r="J33" s="9">
        <f t="shared" ca="1" si="6"/>
        <v>1100000</v>
      </c>
      <c r="K33" s="9">
        <f t="shared" ca="1" si="1"/>
        <v>10086.237429718876</v>
      </c>
      <c r="L33" s="9">
        <f t="shared" ca="1" si="2"/>
        <v>11094861172.690763</v>
      </c>
      <c r="M33" s="9">
        <f ca="1">$L33*B33/'일자별 주가'!B32-펀드!R32</f>
        <v>3012.0481927710716</v>
      </c>
      <c r="N33" s="9">
        <f ca="1">$L33*C33/'일자별 주가'!C32-펀드!S32</f>
        <v>1807.2289156626503</v>
      </c>
      <c r="O33" s="9">
        <f ca="1">$L33*D33/'일자별 주가'!D32-펀드!T32</f>
        <v>6586.3453815261018</v>
      </c>
      <c r="P33" s="9">
        <f ca="1">$L33*E33/'일자별 주가'!E32-펀드!U32</f>
        <v>353.41365461847363</v>
      </c>
      <c r="Q33" s="9">
        <f ca="1">$L33*F33/'일자별 주가'!F32-펀드!V32</f>
        <v>200.80321285140508</v>
      </c>
      <c r="R33" s="16">
        <f t="shared" ca="1" si="10"/>
        <v>66265.060240963852</v>
      </c>
      <c r="S33" s="16">
        <f t="shared" ca="1" si="11"/>
        <v>39759.03614457832</v>
      </c>
      <c r="T33" s="16">
        <f t="shared" ca="1" si="12"/>
        <v>144899.5983935743</v>
      </c>
      <c r="U33" s="16">
        <f t="shared" ca="1" si="13"/>
        <v>7775.1004016064262</v>
      </c>
      <c r="V33" s="16">
        <f t="shared" ca="1" si="14"/>
        <v>4417.6706827309245</v>
      </c>
    </row>
    <row r="34" spans="1:22" x14ac:dyDescent="0.3">
      <c r="A34">
        <v>32</v>
      </c>
      <c r="B34" s="15">
        <f ca="1">'일자별 시가총액'!B33/'일자별 시가총액'!$G33</f>
        <v>6.8585298804048123E-2</v>
      </c>
      <c r="C34" s="15">
        <f ca="1">'일자별 시가총액'!C33/'일자별 시가총액'!$G33</f>
        <v>8.2063821955632346E-2</v>
      </c>
      <c r="D34" s="15">
        <f ca="1">'일자별 시가총액'!D33/'일자별 시가총액'!$G33</f>
        <v>0.35312060097732545</v>
      </c>
      <c r="E34" s="15">
        <f ca="1">'일자별 시가총액'!E33/'일자별 시가총액'!$G33</f>
        <v>6.8334554260613217E-2</v>
      </c>
      <c r="F34" s="15">
        <f ca="1">'일자별 시가총액'!F33/'일자별 시가총액'!$G33</f>
        <v>0.42789572400238085</v>
      </c>
      <c r="G34" s="14">
        <f ca="1">'일자별 시가총액'!H33</f>
        <v>100.00738152610442</v>
      </c>
      <c r="H34" s="9">
        <f t="shared" ca="1" si="4"/>
        <v>50000</v>
      </c>
      <c r="I34" s="9">
        <f t="shared" ca="1" si="5"/>
        <v>100000</v>
      </c>
      <c r="J34" s="9">
        <f t="shared" ca="1" si="6"/>
        <v>1050000</v>
      </c>
      <c r="K34" s="9">
        <f t="shared" ca="1" si="1"/>
        <v>10000.738152610442</v>
      </c>
      <c r="L34" s="9">
        <f t="shared" ca="1" si="2"/>
        <v>10500775060.240963</v>
      </c>
      <c r="M34" s="9">
        <f ca="1">$L34*B34/'일자별 주가'!B33-펀드!R33</f>
        <v>-3012.0481927710862</v>
      </c>
      <c r="N34" s="9">
        <f ca="1">$L34*C34/'일자별 주가'!C33-펀드!S33</f>
        <v>-1807.2289156626648</v>
      </c>
      <c r="O34" s="9">
        <f ca="1">$L34*D34/'일자별 주가'!D33-펀드!T33</f>
        <v>-6586.345381526131</v>
      </c>
      <c r="P34" s="9">
        <f ca="1">$L34*E34/'일자별 주가'!E33-펀드!U33</f>
        <v>-353.41365461847454</v>
      </c>
      <c r="Q34" s="9">
        <f ca="1">$L34*F34/'일자별 주가'!F33-펀드!V33</f>
        <v>-200.8032128514069</v>
      </c>
      <c r="R34" s="16">
        <f t="shared" ca="1" si="10"/>
        <v>63253.012048192766</v>
      </c>
      <c r="S34" s="16">
        <f t="shared" ca="1" si="11"/>
        <v>37951.807228915655</v>
      </c>
      <c r="T34" s="16">
        <f t="shared" ca="1" si="12"/>
        <v>138313.25301204817</v>
      </c>
      <c r="U34" s="16">
        <f t="shared" ca="1" si="13"/>
        <v>7421.6867469879517</v>
      </c>
      <c r="V34" s="16">
        <f t="shared" ca="1" si="14"/>
        <v>4216.8674698795176</v>
      </c>
    </row>
    <row r="35" spans="1:22" x14ac:dyDescent="0.3">
      <c r="A35">
        <v>33</v>
      </c>
      <c r="B35" s="15">
        <f ca="1">'일자별 시가총액'!B34/'일자별 시가총액'!$G34</f>
        <v>6.9260927641113343E-2</v>
      </c>
      <c r="C35" s="15">
        <f ca="1">'일자별 시가총액'!C34/'일자별 시가총액'!$G34</f>
        <v>8.2883340415865703E-2</v>
      </c>
      <c r="D35" s="15">
        <f ca="1">'일자별 시가총액'!D34/'일자별 시가총액'!$G34</f>
        <v>0.34223247462574807</v>
      </c>
      <c r="E35" s="15">
        <f ca="1">'일자별 시가총액'!E34/'일자별 시가총액'!$G34</f>
        <v>6.968809752883233E-2</v>
      </c>
      <c r="F35" s="15">
        <f ca="1">'일자별 시가총액'!F34/'일자별 시가총액'!$G34</f>
        <v>0.43593515978844055</v>
      </c>
      <c r="G35" s="14">
        <f ca="1">'일자별 시가총액'!H34</f>
        <v>100.67568835341365</v>
      </c>
      <c r="H35" s="9">
        <f t="shared" ca="1" si="4"/>
        <v>250000</v>
      </c>
      <c r="I35" s="9">
        <f t="shared" ca="1" si="5"/>
        <v>150000</v>
      </c>
      <c r="J35" s="9">
        <f t="shared" ca="1" si="6"/>
        <v>1150000</v>
      </c>
      <c r="K35" s="9">
        <f t="shared" ca="1" si="1"/>
        <v>10067.568835341364</v>
      </c>
      <c r="L35" s="9">
        <f t="shared" ca="1" si="2"/>
        <v>11577704160.642569</v>
      </c>
      <c r="M35" s="9">
        <f ca="1">$L35*B35/'일자별 주가'!B34-펀드!R34</f>
        <v>6024.0963855421651</v>
      </c>
      <c r="N35" s="9">
        <f ca="1">$L35*C35/'일자별 주가'!C34-펀드!S34</f>
        <v>3614.4578313253005</v>
      </c>
      <c r="O35" s="9">
        <f ca="1">$L35*D35/'일자별 주가'!D34-펀드!T34</f>
        <v>13172.690763052204</v>
      </c>
      <c r="P35" s="9">
        <f ca="1">$L35*E35/'일자별 주가'!E34-펀드!U34</f>
        <v>706.82730923694635</v>
      </c>
      <c r="Q35" s="9">
        <f ca="1">$L35*F35/'일자별 주가'!F34-펀드!V34</f>
        <v>401.60642570281016</v>
      </c>
      <c r="R35" s="16">
        <f t="shared" ca="1" si="10"/>
        <v>69277.108433734931</v>
      </c>
      <c r="S35" s="16">
        <f t="shared" ca="1" si="11"/>
        <v>41566.265060240956</v>
      </c>
      <c r="T35" s="16">
        <f t="shared" ca="1" si="12"/>
        <v>151485.94377510037</v>
      </c>
      <c r="U35" s="16">
        <f t="shared" ca="1" si="13"/>
        <v>8128.514056224898</v>
      </c>
      <c r="V35" s="16">
        <f t="shared" ca="1" si="14"/>
        <v>4618.4738955823277</v>
      </c>
    </row>
    <row r="36" spans="1:22" x14ac:dyDescent="0.3">
      <c r="A36">
        <v>34</v>
      </c>
      <c r="B36" s="15">
        <f ca="1">'일자별 시가총액'!B35/'일자별 시가총액'!$G35</f>
        <v>6.8712325612114822E-2</v>
      </c>
      <c r="C36" s="15">
        <f ca="1">'일자별 시가총액'!C35/'일자별 시가총액'!$G35</f>
        <v>8.3928592877480029E-2</v>
      </c>
      <c r="D36" s="15">
        <f ca="1">'일자별 시가총액'!D35/'일자별 시가총액'!$G35</f>
        <v>0.34317374385534993</v>
      </c>
      <c r="E36" s="15">
        <f ca="1">'일자별 시가총액'!E35/'일자별 시가총액'!$G35</f>
        <v>6.7918989953633352E-2</v>
      </c>
      <c r="F36" s="15">
        <f ca="1">'일자별 시가총액'!F35/'일자별 시가총액'!$G35</f>
        <v>0.43626634770142186</v>
      </c>
      <c r="G36" s="14">
        <f ca="1">'일자별 시가총액'!H35</f>
        <v>101.77756947791165</v>
      </c>
      <c r="H36" s="9">
        <f t="shared" ca="1" si="4"/>
        <v>150000</v>
      </c>
      <c r="I36" s="9">
        <f t="shared" ca="1" si="5"/>
        <v>150000</v>
      </c>
      <c r="J36" s="9">
        <f t="shared" ca="1" si="6"/>
        <v>1150000</v>
      </c>
      <c r="K36" s="9">
        <f t="shared" ca="1" si="1"/>
        <v>10177.756947791166</v>
      </c>
      <c r="L36" s="9">
        <f t="shared" ca="1" si="2"/>
        <v>11704420489.959841</v>
      </c>
      <c r="M36" s="9">
        <f ca="1">$L36*B36/'일자별 주가'!B35-펀드!R35</f>
        <v>0</v>
      </c>
      <c r="N36" s="9">
        <f ca="1">$L36*C36/'일자별 주가'!C35-펀드!S35</f>
        <v>0</v>
      </c>
      <c r="O36" s="9">
        <f ca="1">$L36*D36/'일자별 주가'!D35-펀드!T35</f>
        <v>0</v>
      </c>
      <c r="P36" s="9">
        <f ca="1">$L36*E36/'일자별 주가'!E35-펀드!U35</f>
        <v>0</v>
      </c>
      <c r="Q36" s="9">
        <f ca="1">$L36*F36/'일자별 주가'!F35-펀드!V35</f>
        <v>0</v>
      </c>
      <c r="R36" s="16">
        <f t="shared" ca="1" si="10"/>
        <v>69277.108433734931</v>
      </c>
      <c r="S36" s="16">
        <f t="shared" ca="1" si="11"/>
        <v>41566.265060240956</v>
      </c>
      <c r="T36" s="16">
        <f t="shared" ca="1" si="12"/>
        <v>151485.94377510037</v>
      </c>
      <c r="U36" s="16">
        <f t="shared" ca="1" si="13"/>
        <v>8128.514056224898</v>
      </c>
      <c r="V36" s="16">
        <f t="shared" ca="1" si="14"/>
        <v>4618.4738955823277</v>
      </c>
    </row>
    <row r="37" spans="1:22" x14ac:dyDescent="0.3">
      <c r="A37">
        <v>35</v>
      </c>
      <c r="B37" s="15">
        <f ca="1">'일자별 시가총액'!B36/'일자별 시가총액'!$G36</f>
        <v>6.7361642257684012E-2</v>
      </c>
      <c r="C37" s="15">
        <f ca="1">'일자별 시가총액'!C36/'일자별 시가총액'!$G36</f>
        <v>8.3395364876919315E-2</v>
      </c>
      <c r="D37" s="15">
        <f ca="1">'일자별 시가총액'!D36/'일자별 시가총액'!$G36</f>
        <v>0.34645806800776807</v>
      </c>
      <c r="E37" s="15">
        <f ca="1">'일자별 시가총액'!E36/'일자별 시가총액'!$G36</f>
        <v>6.7992723872480565E-2</v>
      </c>
      <c r="F37" s="15">
        <f ca="1">'일자별 시가총액'!F36/'일자별 시가총액'!$G36</f>
        <v>0.43479220098514804</v>
      </c>
      <c r="G37" s="14">
        <f ca="1">'일자별 시가총액'!H36</f>
        <v>103.57687550200802</v>
      </c>
      <c r="H37" s="9">
        <f t="shared" ca="1" si="4"/>
        <v>100000</v>
      </c>
      <c r="I37" s="9">
        <f t="shared" ca="1" si="5"/>
        <v>100000</v>
      </c>
      <c r="J37" s="9">
        <f t="shared" ca="1" si="6"/>
        <v>1150000</v>
      </c>
      <c r="K37" s="9">
        <f t="shared" ca="1" si="1"/>
        <v>10357.687550200802</v>
      </c>
      <c r="L37" s="9">
        <f t="shared" ca="1" si="2"/>
        <v>11911340682.730923</v>
      </c>
      <c r="M37" s="9">
        <f ca="1">$L37*B37/'일자별 주가'!B36-펀드!R36</f>
        <v>0</v>
      </c>
      <c r="N37" s="9">
        <f ca="1">$L37*C37/'일자별 주가'!C36-펀드!S36</f>
        <v>0</v>
      </c>
      <c r="O37" s="9">
        <f ca="1">$L37*D37/'일자별 주가'!D36-펀드!T36</f>
        <v>0</v>
      </c>
      <c r="P37" s="9">
        <f ca="1">$L37*E37/'일자별 주가'!E36-펀드!U36</f>
        <v>0</v>
      </c>
      <c r="Q37" s="9">
        <f ca="1">$L37*F37/'일자별 주가'!F36-펀드!V36</f>
        <v>0</v>
      </c>
      <c r="R37" s="16">
        <f t="shared" ca="1" si="10"/>
        <v>69277.108433734931</v>
      </c>
      <c r="S37" s="16">
        <f t="shared" ca="1" si="11"/>
        <v>41566.265060240956</v>
      </c>
      <c r="T37" s="16">
        <f t="shared" ca="1" si="12"/>
        <v>151485.94377510037</v>
      </c>
      <c r="U37" s="16">
        <f t="shared" ca="1" si="13"/>
        <v>8128.514056224898</v>
      </c>
      <c r="V37" s="16">
        <f t="shared" ca="1" si="14"/>
        <v>4618.4738955823277</v>
      </c>
    </row>
    <row r="38" spans="1:22" x14ac:dyDescent="0.3">
      <c r="A38">
        <v>36</v>
      </c>
      <c r="B38" s="15">
        <f ca="1">'일자별 시가총액'!B37/'일자별 시가총액'!$G37</f>
        <v>6.4953662317624075E-2</v>
      </c>
      <c r="C38" s="15">
        <f ca="1">'일자별 시가총액'!C37/'일자별 시가총액'!$G37</f>
        <v>8.1279043697792305E-2</v>
      </c>
      <c r="D38" s="15">
        <f ca="1">'일자별 시가총액'!D37/'일자별 시가총액'!$G37</f>
        <v>0.34654147645921396</v>
      </c>
      <c r="E38" s="15">
        <f ca="1">'일자별 시가총액'!E37/'일자별 시가총액'!$G37</f>
        <v>6.7118584738293685E-2</v>
      </c>
      <c r="F38" s="15">
        <f ca="1">'일자별 시가총액'!F37/'일자별 시가총액'!$G37</f>
        <v>0.44010723278707597</v>
      </c>
      <c r="G38" s="14">
        <f ca="1">'일자별 시가총액'!H37</f>
        <v>104.59727228915663</v>
      </c>
      <c r="H38" s="9">
        <f t="shared" ca="1" si="4"/>
        <v>100000</v>
      </c>
      <c r="I38" s="9">
        <f t="shared" ca="1" si="5"/>
        <v>100000</v>
      </c>
      <c r="J38" s="9">
        <f t="shared" ca="1" si="6"/>
        <v>1150000</v>
      </c>
      <c r="K38" s="9">
        <f t="shared" ca="1" si="1"/>
        <v>10459.727228915663</v>
      </c>
      <c r="L38" s="9">
        <f t="shared" ca="1" si="2"/>
        <v>12028686313.253012</v>
      </c>
      <c r="M38" s="9">
        <f ca="1">$L38*B38/'일자별 주가'!B37-펀드!R37</f>
        <v>0</v>
      </c>
      <c r="N38" s="9">
        <f ca="1">$L38*C38/'일자별 주가'!C37-펀드!S37</f>
        <v>0</v>
      </c>
      <c r="O38" s="9">
        <f ca="1">$L38*D38/'일자별 주가'!D37-펀드!T37</f>
        <v>0</v>
      </c>
      <c r="P38" s="9">
        <f ca="1">$L38*E38/'일자별 주가'!E37-펀드!U37</f>
        <v>0</v>
      </c>
      <c r="Q38" s="9">
        <f ca="1">$L38*F38/'일자별 주가'!F37-펀드!V37</f>
        <v>0</v>
      </c>
      <c r="R38" s="16">
        <f t="shared" ca="1" si="10"/>
        <v>69277.108433734931</v>
      </c>
      <c r="S38" s="16">
        <f t="shared" ca="1" si="11"/>
        <v>41566.265060240956</v>
      </c>
      <c r="T38" s="16">
        <f t="shared" ca="1" si="12"/>
        <v>151485.94377510037</v>
      </c>
      <c r="U38" s="16">
        <f t="shared" ca="1" si="13"/>
        <v>8128.514056224898</v>
      </c>
      <c r="V38" s="16">
        <f t="shared" ca="1" si="14"/>
        <v>4618.4738955823277</v>
      </c>
    </row>
    <row r="39" spans="1:22" x14ac:dyDescent="0.3">
      <c r="A39">
        <v>37</v>
      </c>
      <c r="B39" s="15">
        <f ca="1">'일자별 시가총액'!B38/'일자별 시가총액'!$G38</f>
        <v>6.5134821517965791E-2</v>
      </c>
      <c r="C39" s="15">
        <f ca="1">'일자별 시가총액'!C38/'일자별 시가총액'!$G38</f>
        <v>8.2521923852111212E-2</v>
      </c>
      <c r="D39" s="15">
        <f ca="1">'일자별 시가총액'!D38/'일자별 시가총액'!$G38</f>
        <v>0.34200161526017681</v>
      </c>
      <c r="E39" s="15">
        <f ca="1">'일자별 시가총액'!E38/'일자별 시가총액'!$G38</f>
        <v>6.4754638103463838E-2</v>
      </c>
      <c r="F39" s="15">
        <f ca="1">'일자별 시가총액'!F38/'일자별 시가총액'!$G38</f>
        <v>0.44558700126628237</v>
      </c>
      <c r="G39" s="14">
        <f ca="1">'일자별 시가총액'!H38</f>
        <v>105.9433686746988</v>
      </c>
      <c r="H39" s="9">
        <f t="shared" ca="1" si="4"/>
        <v>0</v>
      </c>
      <c r="I39" s="9">
        <f t="shared" ca="1" si="5"/>
        <v>50000</v>
      </c>
      <c r="J39" s="9">
        <f t="shared" ca="1" si="6"/>
        <v>1100000</v>
      </c>
      <c r="K39" s="9">
        <f t="shared" ca="1" si="1"/>
        <v>10594.33686746988</v>
      </c>
      <c r="L39" s="9">
        <f t="shared" ca="1" si="2"/>
        <v>11653770554.216867</v>
      </c>
      <c r="M39" s="9">
        <f ca="1">$L39*B39/'일자별 주가'!B38-펀드!R38</f>
        <v>-3012.0481927710789</v>
      </c>
      <c r="N39" s="9">
        <f ca="1">$L39*C39/'일자별 주가'!C38-펀드!S38</f>
        <v>-1807.228915662643</v>
      </c>
      <c r="O39" s="9">
        <f ca="1">$L39*D39/'일자별 주가'!D38-펀드!T38</f>
        <v>-6586.3453815260727</v>
      </c>
      <c r="P39" s="9">
        <f ca="1">$L39*E39/'일자별 주가'!E38-펀드!U38</f>
        <v>-353.41365461847181</v>
      </c>
      <c r="Q39" s="9">
        <f ca="1">$L39*F39/'일자별 주가'!F38-펀드!V38</f>
        <v>-200.80321285140417</v>
      </c>
      <c r="R39" s="16">
        <f t="shared" ca="1" si="10"/>
        <v>66265.060240963852</v>
      </c>
      <c r="S39" s="16">
        <f t="shared" ca="1" si="11"/>
        <v>39759.036144578313</v>
      </c>
      <c r="T39" s="16">
        <f t="shared" ca="1" si="12"/>
        <v>144899.5983935743</v>
      </c>
      <c r="U39" s="16">
        <f t="shared" ca="1" si="13"/>
        <v>7775.1004016064262</v>
      </c>
      <c r="V39" s="16">
        <f t="shared" ca="1" si="14"/>
        <v>4417.6706827309235</v>
      </c>
    </row>
    <row r="40" spans="1:22" x14ac:dyDescent="0.3">
      <c r="A40">
        <v>38</v>
      </c>
      <c r="B40" s="15">
        <f ca="1">'일자별 시가총액'!B39/'일자별 시가총액'!$G39</f>
        <v>6.4919913289576678E-2</v>
      </c>
      <c r="C40" s="15">
        <f ca="1">'일자별 시가총액'!C39/'일자별 시가총액'!$G39</f>
        <v>8.2468849592652813E-2</v>
      </c>
      <c r="D40" s="15">
        <f ca="1">'일자별 시가총액'!D39/'일자별 시가총액'!$G39</f>
        <v>0.34424040534248412</v>
      </c>
      <c r="E40" s="15">
        <f ca="1">'일자별 시가총액'!E39/'일자별 시가총액'!$G39</f>
        <v>6.5289229267939716E-2</v>
      </c>
      <c r="F40" s="15">
        <f ca="1">'일자별 시가총액'!F39/'일자별 시가총액'!$G39</f>
        <v>0.44308160250734668</v>
      </c>
      <c r="G40" s="14">
        <f ca="1">'일자별 시가총액'!H39</f>
        <v>103.7237204819277</v>
      </c>
      <c r="H40" s="9">
        <f t="shared" ca="1" si="4"/>
        <v>250000</v>
      </c>
      <c r="I40" s="9">
        <f t="shared" ca="1" si="5"/>
        <v>100000</v>
      </c>
      <c r="J40" s="9">
        <f t="shared" ca="1" si="6"/>
        <v>1250000</v>
      </c>
      <c r="K40" s="9">
        <f t="shared" ca="1" si="1"/>
        <v>10372.37204819277</v>
      </c>
      <c r="L40" s="9">
        <f t="shared" ca="1" si="2"/>
        <v>12965465060.240963</v>
      </c>
      <c r="M40" s="9">
        <f ca="1">$L40*B40/'일자별 주가'!B39-펀드!R39</f>
        <v>9036.1445783132513</v>
      </c>
      <c r="N40" s="9">
        <f ca="1">$L40*C40/'일자별 주가'!C39-펀드!S39</f>
        <v>5421.6867469879508</v>
      </c>
      <c r="O40" s="9">
        <f ca="1">$L40*D40/'일자별 주가'!D39-펀드!T39</f>
        <v>19759.036144578306</v>
      </c>
      <c r="P40" s="9">
        <f ca="1">$L40*E40/'일자별 주가'!E39-펀드!U39</f>
        <v>1060.2409638554209</v>
      </c>
      <c r="Q40" s="9">
        <f ca="1">$L40*F40/'일자별 주가'!F39-펀드!V39</f>
        <v>602.40963855421705</v>
      </c>
      <c r="R40" s="16">
        <f t="shared" ca="1" si="10"/>
        <v>75301.204819277104</v>
      </c>
      <c r="S40" s="16">
        <f t="shared" ca="1" si="11"/>
        <v>45180.722891566264</v>
      </c>
      <c r="T40" s="16">
        <f t="shared" ca="1" si="12"/>
        <v>164658.6345381526</v>
      </c>
      <c r="U40" s="16">
        <f t="shared" ca="1" si="13"/>
        <v>8835.3413654618471</v>
      </c>
      <c r="V40" s="16">
        <f t="shared" ca="1" si="14"/>
        <v>5020.0803212851406</v>
      </c>
    </row>
    <row r="41" spans="1:22" x14ac:dyDescent="0.3">
      <c r="A41">
        <v>39</v>
      </c>
      <c r="B41" s="15">
        <f ca="1">'일자별 시가총액'!B40/'일자별 시가총액'!$G40</f>
        <v>6.3663169862361507E-2</v>
      </c>
      <c r="C41" s="15">
        <f ca="1">'일자별 시가총액'!C40/'일자별 시가총액'!$G40</f>
        <v>8.3362388478968694E-2</v>
      </c>
      <c r="D41" s="15">
        <f ca="1">'일자별 시가총액'!D40/'일자별 시가총액'!$G40</f>
        <v>0.34614205405073684</v>
      </c>
      <c r="E41" s="15">
        <f ca="1">'일자별 시가총액'!E40/'일자별 시가총액'!$G40</f>
        <v>6.5415464249674482E-2</v>
      </c>
      <c r="F41" s="15">
        <f ca="1">'일자별 시가총액'!F40/'일자별 시가총액'!$G40</f>
        <v>0.4414169233582585</v>
      </c>
      <c r="G41" s="14">
        <f ca="1">'일자별 시가총액'!H40</f>
        <v>103.86932690763054</v>
      </c>
      <c r="H41" s="9">
        <f t="shared" ca="1" si="4"/>
        <v>150000</v>
      </c>
      <c r="I41" s="9">
        <f t="shared" ca="1" si="5"/>
        <v>200000</v>
      </c>
      <c r="J41" s="9">
        <f t="shared" ca="1" si="6"/>
        <v>1200000</v>
      </c>
      <c r="K41" s="9">
        <f t="shared" ca="1" si="1"/>
        <v>10386.932690763053</v>
      </c>
      <c r="L41" s="9">
        <f t="shared" ca="1" si="2"/>
        <v>12464319228.915663</v>
      </c>
      <c r="M41" s="9">
        <f ca="1">$L41*B41/'일자별 주가'!B40-펀드!R40</f>
        <v>-3012.0481927710789</v>
      </c>
      <c r="N41" s="9">
        <f ca="1">$L41*C41/'일자별 주가'!C40-펀드!S40</f>
        <v>-1807.2289156626503</v>
      </c>
      <c r="O41" s="9">
        <f ca="1">$L41*D41/'일자별 주가'!D40-펀드!T40</f>
        <v>-6586.3453815261018</v>
      </c>
      <c r="P41" s="9">
        <f ca="1">$L41*E41/'일자별 주가'!E40-펀드!U40</f>
        <v>-353.41365461847272</v>
      </c>
      <c r="Q41" s="9">
        <f ca="1">$L41*F41/'일자별 주가'!F40-펀드!V40</f>
        <v>-200.80321285140599</v>
      </c>
      <c r="R41" s="16">
        <f t="shared" ca="1" si="10"/>
        <v>72289.156626506025</v>
      </c>
      <c r="S41" s="16">
        <f t="shared" ca="1" si="11"/>
        <v>43373.493975903613</v>
      </c>
      <c r="T41" s="16">
        <f t="shared" ca="1" si="12"/>
        <v>158072.2891566265</v>
      </c>
      <c r="U41" s="16">
        <f t="shared" ca="1" si="13"/>
        <v>8481.9277108433744</v>
      </c>
      <c r="V41" s="16">
        <f t="shared" ca="1" si="14"/>
        <v>4819.2771084337346</v>
      </c>
    </row>
    <row r="42" spans="1:22" x14ac:dyDescent="0.3">
      <c r="A42">
        <v>40</v>
      </c>
      <c r="B42" s="15">
        <f ca="1">'일자별 시가총액'!B41/'일자별 시가총액'!$G41</f>
        <v>6.3602360206461664E-2</v>
      </c>
      <c r="C42" s="15">
        <f ca="1">'일자별 시가총액'!C41/'일자별 시가총액'!$G41</f>
        <v>8.3078614041836057E-2</v>
      </c>
      <c r="D42" s="15">
        <f ca="1">'일자별 시가총액'!D41/'일자별 시가총액'!$G41</f>
        <v>0.35363767929366491</v>
      </c>
      <c r="E42" s="15">
        <f ca="1">'일자별 시가총액'!E41/'일자별 시가총액'!$G41</f>
        <v>6.6224241394156891E-2</v>
      </c>
      <c r="F42" s="15">
        <f ca="1">'일자별 시가총액'!F41/'일자별 시가총액'!$G41</f>
        <v>0.43345710506388047</v>
      </c>
      <c r="G42" s="14">
        <f ca="1">'일자별 시가총액'!H41</f>
        <v>103.25827309236948</v>
      </c>
      <c r="H42" s="9">
        <f t="shared" ca="1" si="4"/>
        <v>200000</v>
      </c>
      <c r="I42" s="9">
        <f t="shared" ca="1" si="5"/>
        <v>200000</v>
      </c>
      <c r="J42" s="9">
        <f t="shared" ca="1" si="6"/>
        <v>1200000</v>
      </c>
      <c r="K42" s="9">
        <f t="shared" ca="1" si="1"/>
        <v>10325.827309236947</v>
      </c>
      <c r="L42" s="9">
        <f t="shared" ca="1" si="2"/>
        <v>12390992771.084337</v>
      </c>
      <c r="M42" s="9">
        <f ca="1">$L42*B42/'일자별 주가'!B41-펀드!R41</f>
        <v>0</v>
      </c>
      <c r="N42" s="9">
        <f ca="1">$L42*C42/'일자별 주가'!C41-펀드!S41</f>
        <v>0</v>
      </c>
      <c r="O42" s="9">
        <f ca="1">$L42*D42/'일자별 주가'!D41-펀드!T41</f>
        <v>0</v>
      </c>
      <c r="P42" s="9">
        <f ca="1">$L42*E42/'일자별 주가'!E41-펀드!U41</f>
        <v>0</v>
      </c>
      <c r="Q42" s="9">
        <f ca="1">$L42*F42/'일자별 주가'!F41-펀드!V41</f>
        <v>0</v>
      </c>
      <c r="R42" s="16">
        <f t="shared" ca="1" si="10"/>
        <v>72289.156626506025</v>
      </c>
      <c r="S42" s="16">
        <f t="shared" ca="1" si="11"/>
        <v>43373.493975903613</v>
      </c>
      <c r="T42" s="16">
        <f t="shared" ca="1" si="12"/>
        <v>158072.2891566265</v>
      </c>
      <c r="U42" s="16">
        <f t="shared" ca="1" si="13"/>
        <v>8481.9277108433744</v>
      </c>
      <c r="V42" s="16">
        <f t="shared" ca="1" si="14"/>
        <v>4819.2771084337346</v>
      </c>
    </row>
    <row r="43" spans="1:22" x14ac:dyDescent="0.3">
      <c r="A43">
        <v>41</v>
      </c>
      <c r="B43" s="15">
        <f ca="1">'일자별 시가총액'!B42/'일자별 시가총액'!$G42</f>
        <v>6.1856845181611601E-2</v>
      </c>
      <c r="C43" s="15">
        <f ca="1">'일자별 시가총액'!C42/'일자별 시가총액'!$G42</f>
        <v>8.5127714708068472E-2</v>
      </c>
      <c r="D43" s="15">
        <f ca="1">'일자별 시가총액'!D42/'일자별 시가총액'!$G42</f>
        <v>0.35726210252244167</v>
      </c>
      <c r="E43" s="15">
        <f ca="1">'일자별 시가총액'!E42/'일자별 시가총액'!$G42</f>
        <v>6.6905951103240269E-2</v>
      </c>
      <c r="F43" s="15">
        <f ca="1">'일자별 시가총액'!F42/'일자별 시가총액'!$G42</f>
        <v>0.42884738648463799</v>
      </c>
      <c r="G43" s="14">
        <f ca="1">'일자별 시가총액'!H42</f>
        <v>103.63026024096385</v>
      </c>
      <c r="H43" s="9">
        <f t="shared" ca="1" si="4"/>
        <v>100000</v>
      </c>
      <c r="I43" s="9">
        <f t="shared" ca="1" si="5"/>
        <v>250000</v>
      </c>
      <c r="J43" s="9">
        <f t="shared" ca="1" si="6"/>
        <v>1050000</v>
      </c>
      <c r="K43" s="9">
        <f t="shared" ca="1" si="1"/>
        <v>10363.026024096385</v>
      </c>
      <c r="L43" s="9">
        <f t="shared" ca="1" si="2"/>
        <v>10881177325.301205</v>
      </c>
      <c r="M43" s="9">
        <f ca="1">$L43*B43/'일자별 주가'!B42-펀드!R42</f>
        <v>-9036.1445783132585</v>
      </c>
      <c r="N43" s="9">
        <f ca="1">$L43*C43/'일자별 주가'!C42-펀드!S42</f>
        <v>-5421.6867469879508</v>
      </c>
      <c r="O43" s="9">
        <f ca="1">$L43*D43/'일자별 주가'!D42-펀드!T42</f>
        <v>-19759.036144578306</v>
      </c>
      <c r="P43" s="9">
        <f ca="1">$L43*E43/'일자별 주가'!E42-펀드!U42</f>
        <v>-1060.2409638554227</v>
      </c>
      <c r="Q43" s="9">
        <f ca="1">$L43*F43/'일자별 주가'!F42-펀드!V42</f>
        <v>-602.40963855421614</v>
      </c>
      <c r="R43" s="16">
        <f t="shared" ca="1" si="10"/>
        <v>63253.012048192766</v>
      </c>
      <c r="S43" s="16">
        <f t="shared" ca="1" si="11"/>
        <v>37951.807228915663</v>
      </c>
      <c r="T43" s="16">
        <f t="shared" ca="1" si="12"/>
        <v>138313.2530120482</v>
      </c>
      <c r="U43" s="16">
        <f t="shared" ca="1" si="13"/>
        <v>7421.6867469879517</v>
      </c>
      <c r="V43" s="16">
        <f t="shared" ca="1" si="14"/>
        <v>4216.8674698795185</v>
      </c>
    </row>
    <row r="44" spans="1:22" x14ac:dyDescent="0.3">
      <c r="A44">
        <v>42</v>
      </c>
      <c r="B44" s="15">
        <f ca="1">'일자별 시가총액'!B43/'일자별 시가총액'!$G43</f>
        <v>6.1961642666912078E-2</v>
      </c>
      <c r="C44" s="15">
        <f ca="1">'일자별 시가총액'!C43/'일자별 시가총액'!$G43</f>
        <v>8.9116565349107002E-2</v>
      </c>
      <c r="D44" s="15">
        <f ca="1">'일자별 시가총액'!D43/'일자별 시가총액'!$G43</f>
        <v>0.35728031582294406</v>
      </c>
      <c r="E44" s="15">
        <f ca="1">'일자별 시가총액'!E43/'일자별 시가총액'!$G43</f>
        <v>6.842903792486274E-2</v>
      </c>
      <c r="F44" s="15">
        <f ca="1">'일자별 시가총액'!F43/'일자별 시가총액'!$G43</f>
        <v>0.4232124382361741</v>
      </c>
      <c r="G44" s="14">
        <f ca="1">'일자별 시가총액'!H43</f>
        <v>102.22025542168676</v>
      </c>
      <c r="H44" s="9">
        <f t="shared" ca="1" si="4"/>
        <v>200000</v>
      </c>
      <c r="I44" s="9">
        <f t="shared" ca="1" si="5"/>
        <v>250000</v>
      </c>
      <c r="J44" s="9">
        <f t="shared" ca="1" si="6"/>
        <v>1000000</v>
      </c>
      <c r="K44" s="9">
        <f t="shared" ca="1" si="1"/>
        <v>10222.025542168676</v>
      </c>
      <c r="L44" s="9">
        <f t="shared" ca="1" si="2"/>
        <v>10222025542.168676</v>
      </c>
      <c r="M44" s="9">
        <f ca="1">$L44*B44/'일자별 주가'!B43-펀드!R43</f>
        <v>-3012.0481927710644</v>
      </c>
      <c r="N44" s="9">
        <f ca="1">$L44*C44/'일자별 주가'!C43-펀드!S43</f>
        <v>-1807.228915662643</v>
      </c>
      <c r="O44" s="9">
        <f ca="1">$L44*D44/'일자별 주가'!D43-펀드!T43</f>
        <v>-6586.3453815260727</v>
      </c>
      <c r="P44" s="9">
        <f ca="1">$L44*E44/'일자별 주가'!E43-펀드!U43</f>
        <v>-353.41365461847272</v>
      </c>
      <c r="Q44" s="9">
        <f ca="1">$L44*F44/'일자별 주가'!F43-펀드!V43</f>
        <v>-200.80321285140553</v>
      </c>
      <c r="R44" s="16">
        <f t="shared" ca="1" si="10"/>
        <v>60240.963855421702</v>
      </c>
      <c r="S44" s="16">
        <f t="shared" ca="1" si="11"/>
        <v>36144.57831325302</v>
      </c>
      <c r="T44" s="16">
        <f t="shared" ca="1" si="12"/>
        <v>131726.90763052212</v>
      </c>
      <c r="U44" s="16">
        <f t="shared" ca="1" si="13"/>
        <v>7068.2730923694789</v>
      </c>
      <c r="V44" s="16">
        <f t="shared" ca="1" si="14"/>
        <v>4016.0642570281129</v>
      </c>
    </row>
    <row r="45" spans="1:22" x14ac:dyDescent="0.3">
      <c r="A45">
        <v>43</v>
      </c>
      <c r="B45" s="15">
        <f ca="1">'일자별 시가총액'!B44/'일자별 시가총액'!$G44</f>
        <v>6.11963106021155E-2</v>
      </c>
      <c r="C45" s="15">
        <f ca="1">'일자별 시가총액'!C44/'일자별 시가총액'!$G44</f>
        <v>9.1711233726122041E-2</v>
      </c>
      <c r="D45" s="15">
        <f ca="1">'일자별 시가총액'!D44/'일자별 시가총액'!$G44</f>
        <v>0.35548285728830686</v>
      </c>
      <c r="E45" s="15">
        <f ca="1">'일자별 시가총액'!E44/'일자별 시가총액'!$G44</f>
        <v>6.7188067129887244E-2</v>
      </c>
      <c r="F45" s="15">
        <f ca="1">'일자별 시가총액'!F44/'일자별 시가총액'!$G44</f>
        <v>0.42442153125356835</v>
      </c>
      <c r="G45" s="14">
        <f ca="1">'일자별 시가총액'!H44</f>
        <v>102.05158875502008</v>
      </c>
      <c r="H45" s="9">
        <f t="shared" ca="1" si="4"/>
        <v>0</v>
      </c>
      <c r="I45" s="9">
        <f t="shared" ca="1" si="5"/>
        <v>250000</v>
      </c>
      <c r="J45" s="9">
        <f t="shared" ca="1" si="6"/>
        <v>750000</v>
      </c>
      <c r="K45" s="9">
        <f t="shared" ca="1" si="1"/>
        <v>10205.158875502008</v>
      </c>
      <c r="L45" s="9">
        <f t="shared" ca="1" si="2"/>
        <v>7653869156.6265059</v>
      </c>
      <c r="M45" s="9">
        <f ca="1">$L45*B45/'일자별 주가'!B44-펀드!R44</f>
        <v>-15060.240963855438</v>
      </c>
      <c r="N45" s="9">
        <f ca="1">$L45*C45/'일자별 주가'!C44-펀드!S44</f>
        <v>-9036.1445783132622</v>
      </c>
      <c r="O45" s="9">
        <f ca="1">$L45*D45/'일자별 주가'!D44-펀드!T44</f>
        <v>-32931.726907630553</v>
      </c>
      <c r="P45" s="9">
        <f ca="1">$L45*E45/'일자별 주가'!E44-펀드!U44</f>
        <v>-1767.0682730923709</v>
      </c>
      <c r="Q45" s="9">
        <f ca="1">$L45*F45/'일자별 주가'!F44-펀드!V44</f>
        <v>-1004.0160642570286</v>
      </c>
      <c r="R45" s="16">
        <f t="shared" ca="1" si="10"/>
        <v>45180.722891566264</v>
      </c>
      <c r="S45" s="16">
        <f t="shared" ca="1" si="11"/>
        <v>27108.433734939757</v>
      </c>
      <c r="T45" s="16">
        <f t="shared" ca="1" si="12"/>
        <v>98795.180722891571</v>
      </c>
      <c r="U45" s="16">
        <f t="shared" ca="1" si="13"/>
        <v>5301.2048192771081</v>
      </c>
      <c r="V45" s="16">
        <f t="shared" ca="1" si="14"/>
        <v>3012.0481927710844</v>
      </c>
    </row>
    <row r="46" spans="1:22" x14ac:dyDescent="0.3">
      <c r="A46">
        <v>44</v>
      </c>
      <c r="B46" s="15">
        <f ca="1">'일자별 시가총액'!B45/'일자별 시가총액'!$G45</f>
        <v>6.0796498793944054E-2</v>
      </c>
      <c r="C46" s="15">
        <f ca="1">'일자별 시가총액'!C45/'일자별 시가총액'!$G45</f>
        <v>9.1698954132152094E-2</v>
      </c>
      <c r="D46" s="15">
        <f ca="1">'일자별 시가총액'!D45/'일자별 시가총액'!$G45</f>
        <v>0.34633999474972221</v>
      </c>
      <c r="E46" s="15">
        <f ca="1">'일자별 시가총액'!E45/'일자별 시가총액'!$G45</f>
        <v>6.836833370689703E-2</v>
      </c>
      <c r="F46" s="15">
        <f ca="1">'일자별 시가총액'!F45/'일자별 시가총액'!$G45</f>
        <v>0.43279621861728462</v>
      </c>
      <c r="G46" s="14">
        <f ca="1">'일자별 시가총액'!H45</f>
        <v>103.22804337349399</v>
      </c>
      <c r="H46" s="9">
        <f t="shared" ca="1" si="4"/>
        <v>200000</v>
      </c>
      <c r="I46" s="9">
        <f t="shared" ca="1" si="5"/>
        <v>0</v>
      </c>
      <c r="J46" s="9">
        <f t="shared" ca="1" si="6"/>
        <v>950000</v>
      </c>
      <c r="K46" s="9">
        <f t="shared" ca="1" si="1"/>
        <v>10322.804337349398</v>
      </c>
      <c r="L46" s="9">
        <f t="shared" ca="1" si="2"/>
        <v>9806664120.4819279</v>
      </c>
      <c r="M46" s="9">
        <f ca="1">$L46*B46/'일자별 주가'!B45-펀드!R45</f>
        <v>12048.19277108433</v>
      </c>
      <c r="N46" s="9">
        <f ca="1">$L46*C46/'일자별 주가'!C45-펀드!S45</f>
        <v>7228.9156626506046</v>
      </c>
      <c r="O46" s="9">
        <f ca="1">$L46*D46/'일자별 주가'!D45-펀드!T45</f>
        <v>26345.381526104407</v>
      </c>
      <c r="P46" s="9">
        <f ca="1">$L46*E46/'일자별 주가'!E45-펀드!U45</f>
        <v>1413.6546184738963</v>
      </c>
      <c r="Q46" s="9">
        <f ca="1">$L46*F46/'일자별 주가'!F45-펀드!V45</f>
        <v>803.21285140562259</v>
      </c>
      <c r="R46" s="16">
        <f t="shared" ca="1" si="10"/>
        <v>57228.915662650594</v>
      </c>
      <c r="S46" s="16">
        <f t="shared" ca="1" si="11"/>
        <v>34337.349397590362</v>
      </c>
      <c r="T46" s="16">
        <f t="shared" ca="1" si="12"/>
        <v>125140.56224899598</v>
      </c>
      <c r="U46" s="16">
        <f t="shared" ca="1" si="13"/>
        <v>6714.8594377510044</v>
      </c>
      <c r="V46" s="16">
        <f t="shared" ca="1" si="14"/>
        <v>3815.2610441767069</v>
      </c>
    </row>
    <row r="47" spans="1:22" x14ac:dyDescent="0.3">
      <c r="A47">
        <v>45</v>
      </c>
      <c r="B47" s="15">
        <f ca="1">'일자별 시가총액'!B46/'일자별 시가총액'!$G46</f>
        <v>6.2464851108888372E-2</v>
      </c>
      <c r="C47" s="15">
        <f ca="1">'일자별 시가총액'!C46/'일자별 시가총액'!$G46</f>
        <v>9.4699611472598061E-2</v>
      </c>
      <c r="D47" s="15">
        <f ca="1">'일자별 시가총액'!D46/'일자별 시가총액'!$G46</f>
        <v>0.33911159491094289</v>
      </c>
      <c r="E47" s="15">
        <f ca="1">'일자별 시가총액'!E46/'일자별 시가총액'!$G46</f>
        <v>6.9868733080732506E-2</v>
      </c>
      <c r="F47" s="15">
        <f ca="1">'일자별 시가총액'!F46/'일자별 시가총액'!$G46</f>
        <v>0.43385520942683814</v>
      </c>
      <c r="G47" s="14">
        <f ca="1">'일자별 시가총액'!H46</f>
        <v>103.13269879518072</v>
      </c>
      <c r="H47" s="9">
        <f t="shared" ca="1" si="4"/>
        <v>150000</v>
      </c>
      <c r="I47" s="9">
        <f t="shared" ca="1" si="5"/>
        <v>100000</v>
      </c>
      <c r="J47" s="9">
        <f t="shared" ca="1" si="6"/>
        <v>1000000</v>
      </c>
      <c r="K47" s="9">
        <f t="shared" ca="1" si="1"/>
        <v>10313.269879518071</v>
      </c>
      <c r="L47" s="9">
        <f t="shared" ca="1" si="2"/>
        <v>10313269879.518072</v>
      </c>
      <c r="M47" s="9">
        <f ca="1">$L47*B47/'일자별 주가'!B46-펀드!R46</f>
        <v>3012.0481927710935</v>
      </c>
      <c r="N47" s="9">
        <f ca="1">$L47*C47/'일자별 주가'!C46-펀드!S46</f>
        <v>1807.2289156626503</v>
      </c>
      <c r="O47" s="9">
        <f ca="1">$L47*D47/'일자별 주가'!D46-펀드!T46</f>
        <v>6586.3453815260873</v>
      </c>
      <c r="P47" s="9">
        <f ca="1">$L47*E47/'일자별 주가'!E46-펀드!U46</f>
        <v>353.41365461847363</v>
      </c>
      <c r="Q47" s="9">
        <f ca="1">$L47*F47/'일자별 주가'!F46-펀드!V46</f>
        <v>200.80321285140462</v>
      </c>
      <c r="R47" s="16">
        <f t="shared" ca="1" si="10"/>
        <v>60240.963855421687</v>
      </c>
      <c r="S47" s="16">
        <f t="shared" ca="1" si="11"/>
        <v>36144.578313253012</v>
      </c>
      <c r="T47" s="16">
        <f t="shared" ca="1" si="12"/>
        <v>131726.90763052207</v>
      </c>
      <c r="U47" s="16">
        <f t="shared" ca="1" si="13"/>
        <v>7068.273092369478</v>
      </c>
      <c r="V47" s="16">
        <f t="shared" ca="1" si="14"/>
        <v>4016.0642570281116</v>
      </c>
    </row>
    <row r="48" spans="1:22" x14ac:dyDescent="0.3">
      <c r="A48">
        <v>46</v>
      </c>
      <c r="B48" s="15">
        <f ca="1">'일자별 시가총액'!B47/'일자별 시가총액'!$G47</f>
        <v>6.1472348802124127E-2</v>
      </c>
      <c r="C48" s="15">
        <f ca="1">'일자별 시가총액'!C47/'일자별 시가총액'!$G47</f>
        <v>9.4046854885199246E-2</v>
      </c>
      <c r="D48" s="15">
        <f ca="1">'일자별 시가총액'!D47/'일자별 시가총액'!$G47</f>
        <v>0.34310963796783273</v>
      </c>
      <c r="E48" s="15">
        <f ca="1">'일자별 시가총액'!E47/'일자별 시가총액'!$G47</f>
        <v>7.1683981492924598E-2</v>
      </c>
      <c r="F48" s="15">
        <f ca="1">'일자별 시가총액'!F47/'일자별 시가총액'!$G47</f>
        <v>0.42968717685191932</v>
      </c>
      <c r="G48" s="14">
        <f ca="1">'일자별 시가총액'!H47</f>
        <v>102.14211405622491</v>
      </c>
      <c r="H48" s="9">
        <f t="shared" ca="1" si="4"/>
        <v>100000</v>
      </c>
      <c r="I48" s="9">
        <f t="shared" ca="1" si="5"/>
        <v>250000</v>
      </c>
      <c r="J48" s="9">
        <f t="shared" ca="1" si="6"/>
        <v>850000</v>
      </c>
      <c r="K48" s="9">
        <f t="shared" ca="1" si="1"/>
        <v>10214.211405622491</v>
      </c>
      <c r="L48" s="9">
        <f t="shared" ca="1" si="2"/>
        <v>8682079694.7791176</v>
      </c>
      <c r="M48" s="9">
        <f ca="1">$L48*B48/'일자별 주가'!B47-펀드!R47</f>
        <v>-9036.144578313244</v>
      </c>
      <c r="N48" s="9">
        <f ca="1">$L48*C48/'일자별 주가'!C47-펀드!S47</f>
        <v>-5421.6867469879508</v>
      </c>
      <c r="O48" s="9">
        <f ca="1">$L48*D48/'일자별 주가'!D47-펀드!T47</f>
        <v>-19759.036144578262</v>
      </c>
      <c r="P48" s="9">
        <f ca="1">$L48*E48/'일자별 주가'!E47-펀드!U47</f>
        <v>-1060.24096385542</v>
      </c>
      <c r="Q48" s="9">
        <f ca="1">$L48*F48/'일자별 주가'!F47-펀드!V47</f>
        <v>-602.40963855421569</v>
      </c>
      <c r="R48" s="16">
        <f t="shared" ca="1" si="10"/>
        <v>51204.819277108443</v>
      </c>
      <c r="S48" s="16">
        <f t="shared" ca="1" si="11"/>
        <v>30722.891566265062</v>
      </c>
      <c r="T48" s="16">
        <f t="shared" ca="1" si="12"/>
        <v>111967.8714859438</v>
      </c>
      <c r="U48" s="16">
        <f t="shared" ca="1" si="13"/>
        <v>6008.0321285140581</v>
      </c>
      <c r="V48" s="16">
        <f t="shared" ca="1" si="14"/>
        <v>3413.6546184738959</v>
      </c>
    </row>
    <row r="49" spans="1:22" x14ac:dyDescent="0.3">
      <c r="A49">
        <v>47</v>
      </c>
      <c r="B49" s="15">
        <f ca="1">'일자별 시가총액'!B48/'일자별 시가총액'!$G48</f>
        <v>6.2109934407100297E-2</v>
      </c>
      <c r="C49" s="15">
        <f ca="1">'일자별 시가총액'!C48/'일자별 시가총액'!$G48</f>
        <v>9.5942433832499424E-2</v>
      </c>
      <c r="D49" s="15">
        <f ca="1">'일자별 시가총액'!D48/'일자별 시가총액'!$G48</f>
        <v>0.35318784635663758</v>
      </c>
      <c r="E49" s="15">
        <f ca="1">'일자별 시가총액'!E48/'일자별 시가총액'!$G48</f>
        <v>7.0109714388988095E-2</v>
      </c>
      <c r="F49" s="15">
        <f ca="1">'일자별 시가총액'!F48/'일자별 시가총액'!$G48</f>
        <v>0.41865007101477458</v>
      </c>
      <c r="G49" s="14">
        <f ca="1">'일자별 시가총액'!H48</f>
        <v>102.21867469879517</v>
      </c>
      <c r="H49" s="9">
        <f t="shared" ca="1" si="4"/>
        <v>250000</v>
      </c>
      <c r="I49" s="9">
        <f t="shared" ca="1" si="5"/>
        <v>0</v>
      </c>
      <c r="J49" s="9">
        <f t="shared" ca="1" si="6"/>
        <v>1100000</v>
      </c>
      <c r="K49" s="9">
        <f t="shared" ca="1" si="1"/>
        <v>10221.867469879517</v>
      </c>
      <c r="L49" s="9">
        <f t="shared" ca="1" si="2"/>
        <v>11244054216.867468</v>
      </c>
      <c r="M49" s="9">
        <f ca="1">$L49*B49/'일자별 주가'!B48-펀드!R48</f>
        <v>15060.240963855395</v>
      </c>
      <c r="N49" s="9">
        <f ca="1">$L49*C49/'일자별 주가'!C48-펀드!S48</f>
        <v>9036.144578313244</v>
      </c>
      <c r="O49" s="9">
        <f ca="1">$L49*D49/'일자별 주가'!D48-펀드!T48</f>
        <v>32931.726907630466</v>
      </c>
      <c r="P49" s="9">
        <f ca="1">$L49*E49/'일자별 주가'!E48-펀드!U48</f>
        <v>1767.0682730923663</v>
      </c>
      <c r="Q49" s="9">
        <f ca="1">$L49*F49/'일자별 주가'!F48-펀드!V48</f>
        <v>1004.0160642570268</v>
      </c>
      <c r="R49" s="16">
        <f t="shared" ca="1" si="10"/>
        <v>66265.060240963838</v>
      </c>
      <c r="S49" s="16">
        <f t="shared" ca="1" si="11"/>
        <v>39759.036144578306</v>
      </c>
      <c r="T49" s="16">
        <f t="shared" ca="1" si="12"/>
        <v>144899.59839357427</v>
      </c>
      <c r="U49" s="16">
        <f t="shared" ca="1" si="13"/>
        <v>7775.1004016064244</v>
      </c>
      <c r="V49" s="16">
        <f t="shared" ca="1" si="14"/>
        <v>4417.6706827309226</v>
      </c>
    </row>
    <row r="50" spans="1:22" x14ac:dyDescent="0.3">
      <c r="A50">
        <v>48</v>
      </c>
      <c r="B50" s="15">
        <f ca="1">'일자별 시가총액'!B49/'일자별 시가총액'!$G49</f>
        <v>6.2338156415659728E-2</v>
      </c>
      <c r="C50" s="15">
        <f ca="1">'일자별 시가총액'!C49/'일자별 시가총액'!$G49</f>
        <v>9.6381670617189621E-2</v>
      </c>
      <c r="D50" s="15">
        <f ca="1">'일자별 시가총액'!D49/'일자별 시가총액'!$G49</f>
        <v>0.34758600606825374</v>
      </c>
      <c r="E50" s="15">
        <f ca="1">'일자별 시가총액'!E49/'일자별 시가총액'!$G49</f>
        <v>7.0022889027357246E-2</v>
      </c>
      <c r="F50" s="15">
        <f ca="1">'일자별 시가총액'!F49/'일자별 시가총액'!$G49</f>
        <v>0.42367127787153963</v>
      </c>
      <c r="G50" s="14">
        <f ca="1">'일자별 시가총액'!H49</f>
        <v>102.60787148594378</v>
      </c>
      <c r="H50" s="9">
        <f t="shared" ca="1" si="4"/>
        <v>0</v>
      </c>
      <c r="I50" s="9">
        <f t="shared" ca="1" si="5"/>
        <v>150000</v>
      </c>
      <c r="J50" s="9">
        <f t="shared" ca="1" si="6"/>
        <v>950000</v>
      </c>
      <c r="K50" s="9">
        <f t="shared" ca="1" si="1"/>
        <v>10260.787148594378</v>
      </c>
      <c r="L50" s="9">
        <f t="shared" ca="1" si="2"/>
        <v>9747747791.1646595</v>
      </c>
      <c r="M50" s="9">
        <f ca="1">$L50*B50/'일자별 주가'!B49-펀드!R49</f>
        <v>-9036.1445783132294</v>
      </c>
      <c r="N50" s="9">
        <f ca="1">$L50*C50/'일자별 주가'!C49-펀드!S49</f>
        <v>-5421.6867469879435</v>
      </c>
      <c r="O50" s="9">
        <f ca="1">$L50*D50/'일자별 주가'!D49-펀드!T49</f>
        <v>-19759.036144578291</v>
      </c>
      <c r="P50" s="9">
        <f ca="1">$L50*E50/'일자별 주가'!E49-펀드!U49</f>
        <v>-1060.2409638554191</v>
      </c>
      <c r="Q50" s="9">
        <f ca="1">$L50*F50/'일자별 주가'!F49-펀드!V49</f>
        <v>-602.40963855421569</v>
      </c>
      <c r="R50" s="16">
        <f t="shared" ca="1" si="10"/>
        <v>57228.915662650608</v>
      </c>
      <c r="S50" s="16">
        <f t="shared" ca="1" si="11"/>
        <v>34337.349397590362</v>
      </c>
      <c r="T50" s="16">
        <f t="shared" ca="1" si="12"/>
        <v>125140.56224899598</v>
      </c>
      <c r="U50" s="16">
        <f t="shared" ca="1" si="13"/>
        <v>6714.8594377510053</v>
      </c>
      <c r="V50" s="16">
        <f t="shared" ca="1" si="14"/>
        <v>3815.2610441767069</v>
      </c>
    </row>
    <row r="51" spans="1:22" x14ac:dyDescent="0.3">
      <c r="A51">
        <v>49</v>
      </c>
      <c r="B51" s="15">
        <f ca="1">'일자별 시가총액'!B50/'일자별 시가총액'!$G50</f>
        <v>6.0016230807460977E-2</v>
      </c>
      <c r="C51" s="15">
        <f ca="1">'일자별 시가총액'!C50/'일자별 시가총액'!$G50</f>
        <v>9.5307066930986825E-2</v>
      </c>
      <c r="D51" s="15">
        <f ca="1">'일자별 시가총액'!D50/'일자별 시가총액'!$G50</f>
        <v>0.34580211332830668</v>
      </c>
      <c r="E51" s="15">
        <f ca="1">'일자별 시가총액'!E50/'일자별 시가총액'!$G50</f>
        <v>7.038993417916152E-2</v>
      </c>
      <c r="F51" s="15">
        <f ca="1">'일자별 시가총액'!F50/'일자별 시가총액'!$G50</f>
        <v>0.42848465475408398</v>
      </c>
      <c r="G51" s="14">
        <f ca="1">'일자별 시가총액'!H50</f>
        <v>104.40950682730923</v>
      </c>
      <c r="H51" s="9">
        <f t="shared" ca="1" si="4"/>
        <v>50000</v>
      </c>
      <c r="I51" s="9">
        <f t="shared" ca="1" si="5"/>
        <v>200000</v>
      </c>
      <c r="J51" s="9">
        <f t="shared" ca="1" si="6"/>
        <v>800000</v>
      </c>
      <c r="K51" s="9">
        <f t="shared" ca="1" si="1"/>
        <v>10440.950682730923</v>
      </c>
      <c r="L51" s="9">
        <f t="shared" ca="1" si="2"/>
        <v>8352760546.1847382</v>
      </c>
      <c r="M51" s="9">
        <f ca="1">$L51*B51/'일자별 주가'!B50-펀드!R50</f>
        <v>-9036.1445783132658</v>
      </c>
      <c r="N51" s="9">
        <f ca="1">$L51*C51/'일자별 주가'!C50-펀드!S50</f>
        <v>-5421.6867469879544</v>
      </c>
      <c r="O51" s="9">
        <f ca="1">$L51*D51/'일자별 주가'!D50-펀드!T50</f>
        <v>-19759.03614457832</v>
      </c>
      <c r="P51" s="9">
        <f ca="1">$L51*E51/'일자별 주가'!E50-펀드!U50</f>
        <v>-1060.2409638554227</v>
      </c>
      <c r="Q51" s="9">
        <f ca="1">$L51*F51/'일자별 주가'!F50-펀드!V50</f>
        <v>-602.40963855421751</v>
      </c>
      <c r="R51" s="16">
        <f t="shared" ca="1" si="10"/>
        <v>48192.771084337342</v>
      </c>
      <c r="S51" s="16">
        <f t="shared" ca="1" si="11"/>
        <v>28915.662650602408</v>
      </c>
      <c r="T51" s="16">
        <f t="shared" ca="1" si="12"/>
        <v>105381.52610441766</v>
      </c>
      <c r="U51" s="16">
        <f t="shared" ca="1" si="13"/>
        <v>5654.6184738955826</v>
      </c>
      <c r="V51" s="16">
        <f t="shared" ca="1" si="14"/>
        <v>3212.8514056224894</v>
      </c>
    </row>
    <row r="52" spans="1:22" x14ac:dyDescent="0.3">
      <c r="A52">
        <v>50</v>
      </c>
      <c r="B52" s="15">
        <f ca="1">'일자별 시가총액'!B51/'일자별 시가총액'!$G51</f>
        <v>5.8355553661981169E-2</v>
      </c>
      <c r="C52" s="15">
        <f ca="1">'일자별 시가총액'!C51/'일자별 시가총액'!$G51</f>
        <v>9.5615796890944224E-2</v>
      </c>
      <c r="D52" s="15">
        <f ca="1">'일자별 시가총액'!D51/'일자별 시가총액'!$G51</f>
        <v>0.34692876403166123</v>
      </c>
      <c r="E52" s="15">
        <f ca="1">'일자별 시가총액'!E51/'일자별 시가총액'!$G51</f>
        <v>6.8886369234803596E-2</v>
      </c>
      <c r="F52" s="15">
        <f ca="1">'일자별 시가총액'!F51/'일자별 시가총액'!$G51</f>
        <v>0.43021351618060977</v>
      </c>
      <c r="G52" s="14">
        <f ca="1">'일자별 시가총액'!H51</f>
        <v>107.08141365461847</v>
      </c>
      <c r="H52" s="9">
        <f t="shared" ca="1" si="4"/>
        <v>200000</v>
      </c>
      <c r="I52" s="9">
        <f t="shared" ca="1" si="5"/>
        <v>50000</v>
      </c>
      <c r="J52" s="9">
        <f t="shared" ca="1" si="6"/>
        <v>950000</v>
      </c>
      <c r="K52" s="9">
        <f t="shared" ca="1" si="1"/>
        <v>10708.141365461848</v>
      </c>
      <c r="L52" s="9">
        <f t="shared" ca="1" si="2"/>
        <v>10172734297.188755</v>
      </c>
      <c r="M52" s="9">
        <f ca="1">$L52*B52/'일자별 주가'!B51-펀드!R51</f>
        <v>9036.1445783132585</v>
      </c>
      <c r="N52" s="9">
        <f ca="1">$L52*C52/'일자별 주가'!C51-펀드!S51</f>
        <v>5421.6867469879544</v>
      </c>
      <c r="O52" s="9">
        <f ca="1">$L52*D52/'일자별 주가'!D51-펀드!T51</f>
        <v>19759.03614457832</v>
      </c>
      <c r="P52" s="9">
        <f ca="1">$L52*E52/'일자별 주가'!E51-펀드!U51</f>
        <v>1060.2409638554218</v>
      </c>
      <c r="Q52" s="9">
        <f ca="1">$L52*F52/'일자별 주가'!F51-펀드!V51</f>
        <v>602.40963855421751</v>
      </c>
      <c r="R52" s="16">
        <f t="shared" ca="1" si="10"/>
        <v>57228.915662650601</v>
      </c>
      <c r="S52" s="16">
        <f t="shared" ca="1" si="11"/>
        <v>34337.349397590362</v>
      </c>
      <c r="T52" s="16">
        <f t="shared" ca="1" si="12"/>
        <v>125140.56224899598</v>
      </c>
      <c r="U52" s="16">
        <f t="shared" ca="1" si="13"/>
        <v>6714.8594377510044</v>
      </c>
      <c r="V52" s="16">
        <f t="shared" ca="1" si="14"/>
        <v>3815.2610441767069</v>
      </c>
    </row>
    <row r="53" spans="1:22" x14ac:dyDescent="0.3">
      <c r="A53">
        <v>51</v>
      </c>
      <c r="B53" s="15">
        <f ca="1">'일자별 시가총액'!B52/'일자별 시가총액'!$G52</f>
        <v>5.8646801598324465E-2</v>
      </c>
      <c r="C53" s="15">
        <f ca="1">'일자별 시가총액'!C52/'일자별 시가총액'!$G52</f>
        <v>9.6089218366240028E-2</v>
      </c>
      <c r="D53" s="15">
        <f ca="1">'일자별 시가총액'!D52/'일자별 시가총액'!$G52</f>
        <v>0.34989381415856746</v>
      </c>
      <c r="E53" s="15">
        <f ca="1">'일자별 시가총액'!E52/'일자별 시가총액'!$G52</f>
        <v>7.0363321100081949E-2</v>
      </c>
      <c r="F53" s="15">
        <f ca="1">'일자별 시가총액'!F52/'일자별 시가총액'!$G52</f>
        <v>0.42500684477678607</v>
      </c>
      <c r="G53" s="14">
        <f ca="1">'일자별 시가총액'!H52</f>
        <v>106.08740080321286</v>
      </c>
      <c r="H53" s="9">
        <f t="shared" ca="1" si="4"/>
        <v>150000</v>
      </c>
      <c r="I53" s="9">
        <f t="shared" ca="1" si="5"/>
        <v>250000</v>
      </c>
      <c r="J53" s="9">
        <f t="shared" ca="1" si="6"/>
        <v>850000</v>
      </c>
      <c r="K53" s="9">
        <f t="shared" ca="1" si="1"/>
        <v>10608.740080321288</v>
      </c>
      <c r="L53" s="9">
        <f t="shared" ca="1" si="2"/>
        <v>9017429068.2730942</v>
      </c>
      <c r="M53" s="9">
        <f ca="1">$L53*B53/'일자별 주가'!B52-펀드!R52</f>
        <v>-6024.0963855421578</v>
      </c>
      <c r="N53" s="9">
        <f ca="1">$L53*C53/'일자별 주가'!C52-펀드!S52</f>
        <v>-3614.4578313252969</v>
      </c>
      <c r="O53" s="9">
        <f ca="1">$L53*D53/'일자별 주가'!D52-펀드!T52</f>
        <v>-13172.690763052175</v>
      </c>
      <c r="P53" s="9">
        <f ca="1">$L53*E53/'일자별 주가'!E52-펀드!U52</f>
        <v>-706.82730923694726</v>
      </c>
      <c r="Q53" s="9">
        <f ca="1">$L53*F53/'일자별 주가'!F52-펀드!V52</f>
        <v>-401.60642570281061</v>
      </c>
      <c r="R53" s="16">
        <f t="shared" ca="1" si="10"/>
        <v>51204.819277108443</v>
      </c>
      <c r="S53" s="16">
        <f t="shared" ca="1" si="11"/>
        <v>30722.891566265065</v>
      </c>
      <c r="T53" s="16">
        <f t="shared" ca="1" si="12"/>
        <v>111967.8714859438</v>
      </c>
      <c r="U53" s="16">
        <f t="shared" ca="1" si="13"/>
        <v>6008.0321285140571</v>
      </c>
      <c r="V53" s="16">
        <f t="shared" ca="1" si="14"/>
        <v>3413.6546184738963</v>
      </c>
    </row>
    <row r="54" spans="1:22" x14ac:dyDescent="0.3">
      <c r="A54">
        <v>52</v>
      </c>
      <c r="B54" s="15">
        <f ca="1">'일자별 시가총액'!B53/'일자별 시가총액'!$G53</f>
        <v>5.9217436201357658E-2</v>
      </c>
      <c r="C54" s="15">
        <f ca="1">'일자별 시가총액'!C53/'일자별 시가총액'!$G53</f>
        <v>9.9944016212743639E-2</v>
      </c>
      <c r="D54" s="15">
        <f ca="1">'일자별 시가총액'!D53/'일자별 시가총액'!$G53</f>
        <v>0.34952464139687772</v>
      </c>
      <c r="E54" s="15">
        <f ca="1">'일자별 시가총액'!E53/'일자별 시가총액'!$G53</f>
        <v>7.2035992969659582E-2</v>
      </c>
      <c r="F54" s="15">
        <f ca="1">'일자별 시가총액'!F53/'일자별 시가총액'!$G53</f>
        <v>0.41927791321936136</v>
      </c>
      <c r="G54" s="14">
        <f ca="1">'일자별 시가총액'!H53</f>
        <v>105.26857188755021</v>
      </c>
      <c r="H54" s="9">
        <f t="shared" ca="1" si="4"/>
        <v>0</v>
      </c>
      <c r="I54" s="9">
        <f t="shared" ca="1" si="5"/>
        <v>50000</v>
      </c>
      <c r="J54" s="9">
        <f t="shared" ca="1" si="6"/>
        <v>800000</v>
      </c>
      <c r="K54" s="9">
        <f t="shared" ca="1" si="1"/>
        <v>10526.857188755021</v>
      </c>
      <c r="L54" s="9">
        <f t="shared" ca="1" si="2"/>
        <v>8421485751.0040169</v>
      </c>
      <c r="M54" s="9">
        <f ca="1">$L54*B54/'일자별 주가'!B53-펀드!R53</f>
        <v>-3012.0481927710862</v>
      </c>
      <c r="N54" s="9">
        <f ca="1">$L54*C54/'일자별 주가'!C53-펀드!S53</f>
        <v>-1807.2289156626539</v>
      </c>
      <c r="O54" s="9">
        <f ca="1">$L54*D54/'일자별 주가'!D53-펀드!T53</f>
        <v>-6586.345381526131</v>
      </c>
      <c r="P54" s="9">
        <f ca="1">$L54*E54/'일자별 주가'!E53-펀드!U53</f>
        <v>-353.41365461847454</v>
      </c>
      <c r="Q54" s="9">
        <f ca="1">$L54*F54/'일자별 주가'!F53-펀드!V53</f>
        <v>-200.80321285140644</v>
      </c>
      <c r="R54" s="16">
        <f t="shared" ca="1" si="10"/>
        <v>48192.771084337357</v>
      </c>
      <c r="S54" s="16">
        <f t="shared" ca="1" si="11"/>
        <v>28915.662650602411</v>
      </c>
      <c r="T54" s="16">
        <f t="shared" ca="1" si="12"/>
        <v>105381.52610441767</v>
      </c>
      <c r="U54" s="16">
        <f t="shared" ca="1" si="13"/>
        <v>5654.6184738955826</v>
      </c>
      <c r="V54" s="16">
        <f t="shared" ca="1" si="14"/>
        <v>3212.8514056224899</v>
      </c>
    </row>
    <row r="55" spans="1:22" x14ac:dyDescent="0.3">
      <c r="A55">
        <v>53</v>
      </c>
      <c r="B55" s="15">
        <f ca="1">'일자별 시가총액'!B54/'일자별 시가총액'!$G54</f>
        <v>5.8291651399491939E-2</v>
      </c>
      <c r="C55" s="15">
        <f ca="1">'일자별 시가총액'!C54/'일자별 시가총액'!$G54</f>
        <v>9.7401538654198039E-2</v>
      </c>
      <c r="D55" s="15">
        <f ca="1">'일자별 시가총액'!D54/'일자별 시가총액'!$G54</f>
        <v>0.35619667334824173</v>
      </c>
      <c r="E55" s="15">
        <f ca="1">'일자별 시가총액'!E54/'일자별 시가총액'!$G54</f>
        <v>6.8947338928809956E-2</v>
      </c>
      <c r="F55" s="15">
        <f ca="1">'일자별 시가총액'!F54/'일자별 시가총액'!$G54</f>
        <v>0.41916279766925835</v>
      </c>
      <c r="G55" s="14">
        <f ca="1">'일자별 시가총액'!H54</f>
        <v>106.70275020080322</v>
      </c>
      <c r="H55" s="9">
        <f t="shared" ca="1" si="4"/>
        <v>250000</v>
      </c>
      <c r="I55" s="9">
        <f t="shared" ca="1" si="5"/>
        <v>250000</v>
      </c>
      <c r="J55" s="9">
        <f t="shared" ca="1" si="6"/>
        <v>800000</v>
      </c>
      <c r="K55" s="9">
        <f t="shared" ca="1" si="1"/>
        <v>10670.275020080322</v>
      </c>
      <c r="L55" s="9">
        <f t="shared" ca="1" si="2"/>
        <v>8536220016.0642576</v>
      </c>
      <c r="M55" s="9">
        <f ca="1">$L55*B55/'일자별 주가'!B54-펀드!R54</f>
        <v>0</v>
      </c>
      <c r="N55" s="9">
        <f ca="1">$L55*C55/'일자별 주가'!C54-펀드!S54</f>
        <v>0</v>
      </c>
      <c r="O55" s="9">
        <f ca="1">$L55*D55/'일자별 주가'!D54-펀드!T54</f>
        <v>0</v>
      </c>
      <c r="P55" s="9">
        <f ca="1">$L55*E55/'일자별 주가'!E54-펀드!U54</f>
        <v>0</v>
      </c>
      <c r="Q55" s="9">
        <f ca="1">$L55*F55/'일자별 주가'!F54-펀드!V54</f>
        <v>0</v>
      </c>
      <c r="R55" s="16">
        <f t="shared" ca="1" si="10"/>
        <v>48192.771084337357</v>
      </c>
      <c r="S55" s="16">
        <f t="shared" ca="1" si="11"/>
        <v>28915.662650602411</v>
      </c>
      <c r="T55" s="16">
        <f t="shared" ca="1" si="12"/>
        <v>105381.52610441767</v>
      </c>
      <c r="U55" s="16">
        <f t="shared" ca="1" si="13"/>
        <v>5654.6184738955826</v>
      </c>
      <c r="V55" s="16">
        <f t="shared" ca="1" si="14"/>
        <v>3212.8514056224899</v>
      </c>
    </row>
    <row r="56" spans="1:22" x14ac:dyDescent="0.3">
      <c r="A56">
        <v>54</v>
      </c>
      <c r="B56" s="15">
        <f ca="1">'일자별 시가총액'!B55/'일자별 시가총액'!$G55</f>
        <v>5.9891602815500065E-2</v>
      </c>
      <c r="C56" s="15">
        <f ca="1">'일자별 시가총액'!C55/'일자별 시가총액'!$G55</f>
        <v>9.671296022646951E-2</v>
      </c>
      <c r="D56" s="15">
        <f ca="1">'일자별 시가총액'!D55/'일자별 시가총액'!$G55</f>
        <v>0.35376216765408081</v>
      </c>
      <c r="E56" s="15">
        <f ca="1">'일자별 시가총액'!E55/'일자별 시가총액'!$G55</f>
        <v>7.1197068790118431E-2</v>
      </c>
      <c r="F56" s="15">
        <f ca="1">'일자별 시가총액'!F55/'일자별 시가총액'!$G55</f>
        <v>0.41843620051383118</v>
      </c>
      <c r="G56" s="14">
        <f ca="1">'일자별 시가총액'!H55</f>
        <v>105.61248835341365</v>
      </c>
      <c r="H56" s="9">
        <f t="shared" ca="1" si="4"/>
        <v>50000</v>
      </c>
      <c r="I56" s="9">
        <f t="shared" ca="1" si="5"/>
        <v>100000</v>
      </c>
      <c r="J56" s="9">
        <f t="shared" ca="1" si="6"/>
        <v>750000</v>
      </c>
      <c r="K56" s="9">
        <f t="shared" ca="1" si="1"/>
        <v>10561.248835341365</v>
      </c>
      <c r="L56" s="9">
        <f t="shared" ca="1" si="2"/>
        <v>7920936626.5060234</v>
      </c>
      <c r="M56" s="9">
        <f ca="1">$L56*B56/'일자별 주가'!B55-펀드!R55</f>
        <v>-3012.0481927711007</v>
      </c>
      <c r="N56" s="9">
        <f ca="1">$L56*C56/'일자별 주가'!C55-펀드!S55</f>
        <v>-1807.2289156626539</v>
      </c>
      <c r="O56" s="9">
        <f ca="1">$L56*D56/'일자별 주가'!D55-펀드!T55</f>
        <v>-6586.3453815261164</v>
      </c>
      <c r="P56" s="9">
        <f ca="1">$L56*E56/'일자별 주가'!E55-펀드!U55</f>
        <v>-353.41365461847545</v>
      </c>
      <c r="Q56" s="9">
        <f ca="1">$L56*F56/'일자별 주가'!F55-펀드!V55</f>
        <v>-200.80321285140553</v>
      </c>
      <c r="R56" s="16">
        <f t="shared" ca="1" si="10"/>
        <v>45180.722891566256</v>
      </c>
      <c r="S56" s="16">
        <f t="shared" ca="1" si="11"/>
        <v>27108.433734939757</v>
      </c>
      <c r="T56" s="16">
        <f t="shared" ca="1" si="12"/>
        <v>98795.180722891557</v>
      </c>
      <c r="U56" s="16">
        <f t="shared" ca="1" si="13"/>
        <v>5301.2048192771072</v>
      </c>
      <c r="V56" s="16">
        <f t="shared" ca="1" si="14"/>
        <v>3012.0481927710844</v>
      </c>
    </row>
    <row r="57" spans="1:22" x14ac:dyDescent="0.3">
      <c r="A57">
        <v>55</v>
      </c>
      <c r="B57" s="15">
        <f ca="1">'일자별 시가총액'!B56/'일자별 시가총액'!$G56</f>
        <v>6.0891233119637643E-2</v>
      </c>
      <c r="C57" s="15">
        <f ca="1">'일자별 시가총액'!C56/'일자별 시가총액'!$G56</f>
        <v>9.4775790432783238E-2</v>
      </c>
      <c r="D57" s="15">
        <f ca="1">'일자별 시가총액'!D56/'일자별 시가총액'!$G56</f>
        <v>0.35757547881838875</v>
      </c>
      <c r="E57" s="15">
        <f ca="1">'일자별 시가총액'!E56/'일자별 시가총액'!$G56</f>
        <v>7.0448336379475382E-2</v>
      </c>
      <c r="F57" s="15">
        <f ca="1">'일자별 시가총액'!F56/'일자별 시가총액'!$G56</f>
        <v>0.41630916124971501</v>
      </c>
      <c r="G57" s="14">
        <f ca="1">'일자별 시가총액'!H56</f>
        <v>107.15333654618473</v>
      </c>
      <c r="H57" s="9">
        <f t="shared" ca="1" si="4"/>
        <v>150000</v>
      </c>
      <c r="I57" s="9">
        <f t="shared" ca="1" si="5"/>
        <v>100000</v>
      </c>
      <c r="J57" s="9">
        <f t="shared" ca="1" si="6"/>
        <v>800000</v>
      </c>
      <c r="K57" s="9">
        <f t="shared" ca="1" si="1"/>
        <v>10715.333654618473</v>
      </c>
      <c r="L57" s="9">
        <f t="shared" ca="1" si="2"/>
        <v>8572266923.6947784</v>
      </c>
      <c r="M57" s="9">
        <f ca="1">$L57*B57/'일자별 주가'!B56-펀드!R56</f>
        <v>3012.0481927710862</v>
      </c>
      <c r="N57" s="9">
        <f ca="1">$L57*C57/'일자별 주가'!C56-펀드!S56</f>
        <v>1807.2289156626466</v>
      </c>
      <c r="O57" s="9">
        <f ca="1">$L57*D57/'일자별 주가'!D56-펀드!T56</f>
        <v>6586.3453815261164</v>
      </c>
      <c r="P57" s="9">
        <f ca="1">$L57*E57/'일자별 주가'!E56-펀드!U56</f>
        <v>353.41365461847454</v>
      </c>
      <c r="Q57" s="9">
        <f ca="1">$L57*F57/'일자별 주가'!F56-펀드!V56</f>
        <v>200.80321285140508</v>
      </c>
      <c r="R57" s="16">
        <f t="shared" ca="1" si="10"/>
        <v>48192.771084337342</v>
      </c>
      <c r="S57" s="16">
        <f t="shared" ca="1" si="11"/>
        <v>28915.662650602404</v>
      </c>
      <c r="T57" s="16">
        <f t="shared" ca="1" si="12"/>
        <v>105381.52610441767</v>
      </c>
      <c r="U57" s="16">
        <f t="shared" ca="1" si="13"/>
        <v>5654.6184738955817</v>
      </c>
      <c r="V57" s="16">
        <f t="shared" ca="1" si="14"/>
        <v>3212.8514056224894</v>
      </c>
    </row>
    <row r="58" spans="1:22" x14ac:dyDescent="0.3">
      <c r="A58">
        <v>56</v>
      </c>
      <c r="B58" s="15">
        <f ca="1">'일자별 시가총액'!B57/'일자별 시가총액'!$G57</f>
        <v>6.1283643370845971E-2</v>
      </c>
      <c r="C58" s="15">
        <f ca="1">'일자별 시가총액'!C57/'일자별 시가총액'!$G57</f>
        <v>9.5757660590357813E-2</v>
      </c>
      <c r="D58" s="15">
        <f ca="1">'일자별 시가총액'!D57/'일자별 시가총액'!$G57</f>
        <v>0.36547001113585648</v>
      </c>
      <c r="E58" s="15">
        <f ca="1">'일자별 시가총액'!E57/'일자별 시가총액'!$G57</f>
        <v>7.1640286738183595E-2</v>
      </c>
      <c r="F58" s="15">
        <f ca="1">'일자별 시가총액'!F57/'일자별 시가총액'!$G57</f>
        <v>0.40584839816475615</v>
      </c>
      <c r="G58" s="14">
        <f ca="1">'일자별 시가총액'!H57</f>
        <v>107.14547469879518</v>
      </c>
      <c r="H58" s="9">
        <f t="shared" ca="1" si="4"/>
        <v>100000</v>
      </c>
      <c r="I58" s="9">
        <f t="shared" ca="1" si="5"/>
        <v>250000</v>
      </c>
      <c r="J58" s="9">
        <f t="shared" ca="1" si="6"/>
        <v>650000</v>
      </c>
      <c r="K58" s="9">
        <f t="shared" ca="1" si="1"/>
        <v>10714.547469879519</v>
      </c>
      <c r="L58" s="9">
        <f t="shared" ca="1" si="2"/>
        <v>6964455855.4216871</v>
      </c>
      <c r="M58" s="9">
        <f ca="1">$L58*B58/'일자별 주가'!B57-펀드!R57</f>
        <v>-9036.144578313244</v>
      </c>
      <c r="N58" s="9">
        <f ca="1">$L58*C58/'일자별 주가'!C57-펀드!S57</f>
        <v>-5421.6867469879471</v>
      </c>
      <c r="O58" s="9">
        <f ca="1">$L58*D58/'일자별 주가'!D57-펀드!T57</f>
        <v>-19759.036144578306</v>
      </c>
      <c r="P58" s="9">
        <f ca="1">$L58*E58/'일자별 주가'!E57-펀드!U57</f>
        <v>-1060.2409638554209</v>
      </c>
      <c r="Q58" s="9">
        <f ca="1">$L58*F58/'일자별 주가'!F57-펀드!V57</f>
        <v>-602.40963855421614</v>
      </c>
      <c r="R58" s="16">
        <f t="shared" ca="1" si="10"/>
        <v>39156.626506024098</v>
      </c>
      <c r="S58" s="16">
        <f t="shared" ca="1" si="11"/>
        <v>23493.975903614457</v>
      </c>
      <c r="T58" s="16">
        <f t="shared" ca="1" si="12"/>
        <v>85622.489959839368</v>
      </c>
      <c r="U58" s="16">
        <f t="shared" ca="1" si="13"/>
        <v>4594.3775100401608</v>
      </c>
      <c r="V58" s="16">
        <f t="shared" ca="1" si="14"/>
        <v>2610.4417670682733</v>
      </c>
    </row>
    <row r="59" spans="1:22" x14ac:dyDescent="0.3">
      <c r="A59">
        <v>57</v>
      </c>
      <c r="B59" s="15">
        <f ca="1">'일자별 시가총액'!B58/'일자별 시가총액'!$G58</f>
        <v>6.07373159200826E-2</v>
      </c>
      <c r="C59" s="15">
        <f ca="1">'일자별 시가총액'!C58/'일자별 시가총액'!$G58</f>
        <v>9.4322277971996299E-2</v>
      </c>
      <c r="D59" s="15">
        <f ca="1">'일자별 시가총액'!D58/'일자별 시가총액'!$G58</f>
        <v>0.3583208047288689</v>
      </c>
      <c r="E59" s="15">
        <f ca="1">'일자별 시가총액'!E58/'일자별 시가총액'!$G58</f>
        <v>7.0039729261385936E-2</v>
      </c>
      <c r="F59" s="15">
        <f ca="1">'일자별 시가총액'!F58/'일자별 시가총액'!$G58</f>
        <v>0.41657987211766623</v>
      </c>
      <c r="G59" s="14">
        <f ca="1">'일자별 시가총액'!H58</f>
        <v>106.42313253012048</v>
      </c>
      <c r="H59" s="9">
        <f t="shared" ca="1" si="4"/>
        <v>100000</v>
      </c>
      <c r="I59" s="9">
        <f t="shared" ca="1" si="5"/>
        <v>0</v>
      </c>
      <c r="J59" s="9">
        <f t="shared" ca="1" si="6"/>
        <v>750000</v>
      </c>
      <c r="K59" s="9">
        <f t="shared" ca="1" si="1"/>
        <v>10642.313253012047</v>
      </c>
      <c r="L59" s="9">
        <f t="shared" ca="1" si="2"/>
        <v>7981734939.7590351</v>
      </c>
      <c r="M59" s="9">
        <f ca="1">$L59*B59/'일자별 주가'!B58-펀드!R58</f>
        <v>6024.0963855421651</v>
      </c>
      <c r="N59" s="9">
        <f ca="1">$L59*C59/'일자별 주가'!C58-펀드!S58</f>
        <v>3614.4578313252969</v>
      </c>
      <c r="O59" s="9">
        <f ca="1">$L59*D59/'일자별 주가'!D58-펀드!T58</f>
        <v>13172.690763052175</v>
      </c>
      <c r="P59" s="9">
        <f ca="1">$L59*E59/'일자별 주가'!E58-펀드!U58</f>
        <v>706.82730923694726</v>
      </c>
      <c r="Q59" s="9">
        <f ca="1">$L59*F59/'일자별 주가'!F58-펀드!V58</f>
        <v>401.60642570281061</v>
      </c>
      <c r="R59" s="16">
        <f t="shared" ca="1" si="10"/>
        <v>45180.722891566264</v>
      </c>
      <c r="S59" s="16">
        <f t="shared" ca="1" si="11"/>
        <v>27108.433734939754</v>
      </c>
      <c r="T59" s="16">
        <f t="shared" ca="1" si="12"/>
        <v>98795.180722891542</v>
      </c>
      <c r="U59" s="16">
        <f t="shared" ca="1" si="13"/>
        <v>5301.2048192771081</v>
      </c>
      <c r="V59" s="16">
        <f t="shared" ca="1" si="14"/>
        <v>3012.0481927710839</v>
      </c>
    </row>
    <row r="60" spans="1:22" x14ac:dyDescent="0.3">
      <c r="A60">
        <v>58</v>
      </c>
      <c r="B60" s="15">
        <f ca="1">'일자별 시가총액'!B59/'일자별 시가총액'!$G59</f>
        <v>5.9439771342964048E-2</v>
      </c>
      <c r="C60" s="15">
        <f ca="1">'일자별 시가총액'!C59/'일자별 시가총액'!$G59</f>
        <v>9.4568171052791694E-2</v>
      </c>
      <c r="D60" s="15">
        <f ca="1">'일자별 시가총액'!D59/'일자별 시가총액'!$G59</f>
        <v>0.35451623345245037</v>
      </c>
      <c r="E60" s="15">
        <f ca="1">'일자별 시가총액'!E59/'일자별 시가총액'!$G59</f>
        <v>6.7755756445310539E-2</v>
      </c>
      <c r="F60" s="15">
        <f ca="1">'일자별 시가총액'!F59/'일자별 시가총액'!$G59</f>
        <v>0.42372006770648335</v>
      </c>
      <c r="G60" s="14">
        <f ca="1">'일자별 시가총액'!H59</f>
        <v>107.3274329317269</v>
      </c>
      <c r="H60" s="9">
        <f t="shared" ca="1" si="4"/>
        <v>250000</v>
      </c>
      <c r="I60" s="9">
        <f t="shared" ca="1" si="5"/>
        <v>0</v>
      </c>
      <c r="J60" s="9">
        <f t="shared" ca="1" si="6"/>
        <v>1000000</v>
      </c>
      <c r="K60" s="9">
        <f t="shared" ca="1" si="1"/>
        <v>10732.743293172691</v>
      </c>
      <c r="L60" s="9">
        <f t="shared" ca="1" si="2"/>
        <v>10732743293.172691</v>
      </c>
      <c r="M60" s="9">
        <f ca="1">$L60*B60/'일자별 주가'!B59-펀드!R59</f>
        <v>15060.240963855424</v>
      </c>
      <c r="N60" s="9">
        <f ca="1">$L60*C60/'일자별 주가'!C59-펀드!S59</f>
        <v>9036.1445783132658</v>
      </c>
      <c r="O60" s="9">
        <f ca="1">$L60*D60/'일자별 주가'!D59-펀드!T59</f>
        <v>32931.726907630553</v>
      </c>
      <c r="P60" s="9">
        <f ca="1">$L60*E60/'일자별 주가'!E59-펀드!U59</f>
        <v>1767.0682730923709</v>
      </c>
      <c r="Q60" s="9">
        <f ca="1">$L60*F60/'일자별 주가'!F59-펀드!V59</f>
        <v>1004.0160642570286</v>
      </c>
      <c r="R60" s="16">
        <f t="shared" ca="1" si="10"/>
        <v>60240.963855421687</v>
      </c>
      <c r="S60" s="16">
        <f t="shared" ca="1" si="11"/>
        <v>36144.57831325302</v>
      </c>
      <c r="T60" s="16">
        <f t="shared" ca="1" si="12"/>
        <v>131726.9076305221</v>
      </c>
      <c r="U60" s="16">
        <f t="shared" ca="1" si="13"/>
        <v>7068.2730923694789</v>
      </c>
      <c r="V60" s="16">
        <f t="shared" ca="1" si="14"/>
        <v>4016.0642570281125</v>
      </c>
    </row>
    <row r="61" spans="1:22" x14ac:dyDescent="0.3">
      <c r="A61">
        <v>59</v>
      </c>
      <c r="B61" s="15">
        <f ca="1">'일자별 시가총액'!B60/'일자별 시가총액'!$G60</f>
        <v>5.9488613674929774E-2</v>
      </c>
      <c r="C61" s="15">
        <f ca="1">'일자별 시가총액'!C60/'일자별 시가총액'!$G60</f>
        <v>9.4238424067096704E-2</v>
      </c>
      <c r="D61" s="15">
        <f ca="1">'일자별 시가총액'!D60/'일자별 시가총액'!$G60</f>
        <v>0.36168898066611105</v>
      </c>
      <c r="E61" s="15">
        <f ca="1">'일자별 시가총액'!E60/'일자별 시가총액'!$G60</f>
        <v>6.8723956106504697E-2</v>
      </c>
      <c r="F61" s="15">
        <f ca="1">'일자별 시가총액'!F60/'일자별 시가총액'!$G60</f>
        <v>0.41586002548535778</v>
      </c>
      <c r="G61" s="14">
        <f ca="1">'일자별 시가총액'!H60</f>
        <v>107.66462489959841</v>
      </c>
      <c r="H61" s="9">
        <f t="shared" ca="1" si="4"/>
        <v>150000</v>
      </c>
      <c r="I61" s="9">
        <f t="shared" ca="1" si="5"/>
        <v>150000</v>
      </c>
      <c r="J61" s="9">
        <f t="shared" ca="1" si="6"/>
        <v>1000000</v>
      </c>
      <c r="K61" s="9">
        <f t="shared" ca="1" si="1"/>
        <v>10766.46248995984</v>
      </c>
      <c r="L61" s="9">
        <f t="shared" ca="1" si="2"/>
        <v>10766462489.959841</v>
      </c>
      <c r="M61" s="9">
        <f ca="1">$L61*B61/'일자별 주가'!B60-펀드!R60</f>
        <v>0</v>
      </c>
      <c r="N61" s="9">
        <f ca="1">$L61*C61/'일자별 주가'!C60-펀드!S60</f>
        <v>0</v>
      </c>
      <c r="O61" s="9">
        <f ca="1">$L61*D61/'일자별 주가'!D60-펀드!T60</f>
        <v>0</v>
      </c>
      <c r="P61" s="9">
        <f ca="1">$L61*E61/'일자별 주가'!E60-펀드!U60</f>
        <v>0</v>
      </c>
      <c r="Q61" s="9">
        <f ca="1">$L61*F61/'일자별 주가'!F60-펀드!V60</f>
        <v>0</v>
      </c>
      <c r="R61" s="16">
        <f t="shared" ca="1" si="10"/>
        <v>60240.963855421687</v>
      </c>
      <c r="S61" s="16">
        <f t="shared" ca="1" si="11"/>
        <v>36144.57831325302</v>
      </c>
      <c r="T61" s="16">
        <f t="shared" ca="1" si="12"/>
        <v>131726.9076305221</v>
      </c>
      <c r="U61" s="16">
        <f t="shared" ca="1" si="13"/>
        <v>7068.2730923694789</v>
      </c>
      <c r="V61" s="16">
        <f t="shared" ca="1" si="14"/>
        <v>4016.0642570281125</v>
      </c>
    </row>
    <row r="62" spans="1:22" x14ac:dyDescent="0.3">
      <c r="A62">
        <v>60</v>
      </c>
      <c r="B62" s="15">
        <f ca="1">'일자별 시가총액'!B61/'일자별 시가총액'!$G61</f>
        <v>5.8894182751579219E-2</v>
      </c>
      <c r="C62" s="15">
        <f ca="1">'일자별 시가총액'!C61/'일자별 시가총액'!$G61</f>
        <v>9.3180802806706362E-2</v>
      </c>
      <c r="D62" s="15">
        <f ca="1">'일자별 시가총액'!D61/'일자별 시가총액'!$G61</f>
        <v>0.35914689452280607</v>
      </c>
      <c r="E62" s="15">
        <f ca="1">'일자별 시가총액'!E61/'일자별 시가총액'!$G61</f>
        <v>7.0096207777729486E-2</v>
      </c>
      <c r="F62" s="15">
        <f ca="1">'일자별 시가총액'!F61/'일자별 시가총액'!$G61</f>
        <v>0.41868191214117889</v>
      </c>
      <c r="G62" s="14">
        <f ca="1">'일자별 시가총액'!H61</f>
        <v>106.83854297188755</v>
      </c>
      <c r="H62" s="9">
        <f t="shared" ca="1" si="4"/>
        <v>250000</v>
      </c>
      <c r="I62" s="9">
        <f t="shared" ca="1" si="5"/>
        <v>150000</v>
      </c>
      <c r="J62" s="9">
        <f t="shared" ca="1" si="6"/>
        <v>1100000</v>
      </c>
      <c r="K62" s="9">
        <f t="shared" ca="1" si="1"/>
        <v>10683.854297188756</v>
      </c>
      <c r="L62" s="9">
        <f t="shared" ca="1" si="2"/>
        <v>11752239726.907633</v>
      </c>
      <c r="M62" s="9">
        <f ca="1">$L62*B62/'일자별 주가'!B61-펀드!R61</f>
        <v>6024.0963855421796</v>
      </c>
      <c r="N62" s="9">
        <f ca="1">$L62*C62/'일자별 주가'!C61-펀드!S61</f>
        <v>3614.4578313253078</v>
      </c>
      <c r="O62" s="9">
        <f ca="1">$L62*D62/'일자별 주가'!D61-펀드!T61</f>
        <v>13172.690763052233</v>
      </c>
      <c r="P62" s="9">
        <f ca="1">$L62*E62/'일자별 주가'!E61-펀드!U61</f>
        <v>706.82730923694908</v>
      </c>
      <c r="Q62" s="9">
        <f ca="1">$L62*F62/'일자별 주가'!F61-펀드!V61</f>
        <v>401.60642570281198</v>
      </c>
      <c r="R62" s="16">
        <f t="shared" ca="1" si="10"/>
        <v>66265.060240963867</v>
      </c>
      <c r="S62" s="16">
        <f t="shared" ca="1" si="11"/>
        <v>39759.036144578327</v>
      </c>
      <c r="T62" s="16">
        <f t="shared" ca="1" si="12"/>
        <v>144899.59839357433</v>
      </c>
      <c r="U62" s="16">
        <f t="shared" ca="1" si="13"/>
        <v>7775.100401606428</v>
      </c>
      <c r="V62" s="16">
        <f t="shared" ca="1" si="14"/>
        <v>4417.6706827309245</v>
      </c>
    </row>
    <row r="63" spans="1:22" x14ac:dyDescent="0.3">
      <c r="A63">
        <v>61</v>
      </c>
      <c r="B63" s="15">
        <f ca="1">'일자별 시가총액'!B62/'일자별 시가총액'!$G62</f>
        <v>5.9306995794717279E-2</v>
      </c>
      <c r="C63" s="15">
        <f ca="1">'일자별 시가총액'!C62/'일자별 시가총액'!$G62</f>
        <v>9.1578391142558405E-2</v>
      </c>
      <c r="D63" s="15">
        <f ca="1">'일자별 시가총액'!D62/'일자별 시가총액'!$G62</f>
        <v>0.36099276941470942</v>
      </c>
      <c r="E63" s="15">
        <f ca="1">'일자별 시가총액'!E62/'일자별 시가총액'!$G62</f>
        <v>7.0536935053903335E-2</v>
      </c>
      <c r="F63" s="15">
        <f ca="1">'일자별 시가총액'!F62/'일자별 시가총액'!$G62</f>
        <v>0.41758490859411151</v>
      </c>
      <c r="G63" s="14">
        <f ca="1">'일자별 시가총액'!H62</f>
        <v>109.14212530120481</v>
      </c>
      <c r="H63" s="9">
        <f t="shared" ca="1" si="4"/>
        <v>200000</v>
      </c>
      <c r="I63" s="9">
        <f t="shared" ca="1" si="5"/>
        <v>0</v>
      </c>
      <c r="J63" s="9">
        <f t="shared" ca="1" si="6"/>
        <v>1300000</v>
      </c>
      <c r="K63" s="9">
        <f t="shared" ca="1" si="1"/>
        <v>10914.212530120481</v>
      </c>
      <c r="L63" s="9">
        <f t="shared" ca="1" si="2"/>
        <v>14188476289.156626</v>
      </c>
      <c r="M63" s="9">
        <f ca="1">$L63*B63/'일자별 주가'!B62-펀드!R62</f>
        <v>12048.19277108433</v>
      </c>
      <c r="N63" s="9">
        <f ca="1">$L63*C63/'일자별 주가'!C62-펀드!S62</f>
        <v>7228.9156626505865</v>
      </c>
      <c r="O63" s="9">
        <f ca="1">$L63*D63/'일자별 주가'!D62-펀드!T62</f>
        <v>26345.381526104378</v>
      </c>
      <c r="P63" s="9">
        <f ca="1">$L63*E63/'일자별 주가'!E62-펀드!U62</f>
        <v>1413.6546184738918</v>
      </c>
      <c r="Q63" s="9">
        <f ca="1">$L63*F63/'일자별 주가'!F62-펀드!V62</f>
        <v>803.21285140562122</v>
      </c>
      <c r="R63" s="16">
        <f t="shared" ca="1" si="10"/>
        <v>78313.253012048197</v>
      </c>
      <c r="S63" s="16">
        <f t="shared" ca="1" si="11"/>
        <v>46987.951807228914</v>
      </c>
      <c r="T63" s="16">
        <f t="shared" ca="1" si="12"/>
        <v>171244.97991967871</v>
      </c>
      <c r="U63" s="16">
        <f t="shared" ca="1" si="13"/>
        <v>9188.7550200803198</v>
      </c>
      <c r="V63" s="16">
        <f t="shared" ca="1" si="14"/>
        <v>5220.8835341365457</v>
      </c>
    </row>
    <row r="64" spans="1:22" x14ac:dyDescent="0.3">
      <c r="A64">
        <v>62</v>
      </c>
      <c r="B64" s="15">
        <f ca="1">'일자별 시가총액'!B63/'일자별 시가총액'!$G63</f>
        <v>5.982659071791438E-2</v>
      </c>
      <c r="C64" s="15">
        <f ca="1">'일자별 시가총액'!C63/'일자별 시가총액'!$G63</f>
        <v>9.2487363223452287E-2</v>
      </c>
      <c r="D64" s="15">
        <f ca="1">'일자별 시가총액'!D63/'일자별 시가총액'!$G63</f>
        <v>0.35886450440190709</v>
      </c>
      <c r="E64" s="15">
        <f ca="1">'일자별 시가총액'!E63/'일자별 시가총액'!$G63</f>
        <v>7.2133346342717314E-2</v>
      </c>
      <c r="F64" s="15">
        <f ca="1">'일자별 시가총액'!F63/'일자별 시가총액'!$G63</f>
        <v>0.41668819531400891</v>
      </c>
      <c r="G64" s="14">
        <f ca="1">'일자별 시가총액'!H63</f>
        <v>109.191081124498</v>
      </c>
      <c r="H64" s="9">
        <f t="shared" ca="1" si="4"/>
        <v>200000</v>
      </c>
      <c r="I64" s="9">
        <f t="shared" ca="1" si="5"/>
        <v>0</v>
      </c>
      <c r="J64" s="9">
        <f t="shared" ca="1" si="6"/>
        <v>1500000</v>
      </c>
      <c r="K64" s="9">
        <f t="shared" ca="1" si="1"/>
        <v>10919.1081124498</v>
      </c>
      <c r="L64" s="9">
        <f t="shared" ca="1" si="2"/>
        <v>16378662168.6747</v>
      </c>
      <c r="M64" s="9">
        <f ca="1">$L64*B64/'일자별 주가'!B63-펀드!R63</f>
        <v>12048.192771084345</v>
      </c>
      <c r="N64" s="9">
        <f ca="1">$L64*C64/'일자별 주가'!C63-펀드!S63</f>
        <v>7228.915662650601</v>
      </c>
      <c r="O64" s="9">
        <f ca="1">$L64*D64/'일자별 주가'!D63-펀드!T63</f>
        <v>26345.381526104407</v>
      </c>
      <c r="P64" s="9">
        <f ca="1">$L64*E64/'일자별 주가'!E63-펀드!U63</f>
        <v>1413.6546184738982</v>
      </c>
      <c r="Q64" s="9">
        <f ca="1">$L64*F64/'일자별 주가'!F63-펀드!V63</f>
        <v>803.21285140562304</v>
      </c>
      <c r="R64" s="16">
        <f t="shared" ca="1" si="10"/>
        <v>90361.445783132542</v>
      </c>
      <c r="S64" s="16">
        <f t="shared" ca="1" si="11"/>
        <v>54216.867469879515</v>
      </c>
      <c r="T64" s="16">
        <f t="shared" ca="1" si="12"/>
        <v>197590.36144578311</v>
      </c>
      <c r="U64" s="16">
        <f t="shared" ca="1" si="13"/>
        <v>10602.409638554218</v>
      </c>
      <c r="V64" s="16">
        <f t="shared" ca="1" si="14"/>
        <v>6024.0963855421687</v>
      </c>
    </row>
    <row r="65" spans="1:22" x14ac:dyDescent="0.3">
      <c r="A65">
        <v>63</v>
      </c>
      <c r="B65" s="15">
        <f ca="1">'일자별 시가총액'!B64/'일자별 시가총액'!$G64</f>
        <v>5.9855552116636471E-2</v>
      </c>
      <c r="C65" s="15">
        <f ca="1">'일자별 시가총액'!C64/'일자별 시가총액'!$G64</f>
        <v>9.1095140385440462E-2</v>
      </c>
      <c r="D65" s="15">
        <f ca="1">'일자별 시가총액'!D64/'일자별 시가총액'!$G64</f>
        <v>0.3626221032754669</v>
      </c>
      <c r="E65" s="15">
        <f ca="1">'일자별 시가총액'!E64/'일자별 시가총액'!$G64</f>
        <v>7.1278557954061642E-2</v>
      </c>
      <c r="F65" s="15">
        <f ca="1">'일자별 시가총액'!F64/'일자별 시가총액'!$G64</f>
        <v>0.41514864626839454</v>
      </c>
      <c r="G65" s="14">
        <f ca="1">'일자별 시가총액'!H64</f>
        <v>109.6615967871486</v>
      </c>
      <c r="H65" s="9">
        <f t="shared" ca="1" si="4"/>
        <v>250000</v>
      </c>
      <c r="I65" s="9">
        <f t="shared" ca="1" si="5"/>
        <v>100000</v>
      </c>
      <c r="J65" s="9">
        <f t="shared" ca="1" si="6"/>
        <v>1650000</v>
      </c>
      <c r="K65" s="9">
        <f t="shared" ca="1" si="1"/>
        <v>10966.159678714859</v>
      </c>
      <c r="L65" s="9">
        <f t="shared" ca="1" si="2"/>
        <v>18094163469.879517</v>
      </c>
      <c r="M65" s="9">
        <f ca="1">$L65*B65/'일자별 주가'!B64-펀드!R64</f>
        <v>9036.1445783132222</v>
      </c>
      <c r="N65" s="9">
        <f ca="1">$L65*C65/'일자별 주가'!C64-펀드!S64</f>
        <v>5421.686746987958</v>
      </c>
      <c r="O65" s="9">
        <f ca="1">$L65*D65/'일자별 주가'!D64-펀드!T64</f>
        <v>19759.036144578306</v>
      </c>
      <c r="P65" s="9">
        <f ca="1">$L65*E65/'일자별 주가'!E64-펀드!U64</f>
        <v>1060.24096385542</v>
      </c>
      <c r="Q65" s="9">
        <f ca="1">$L65*F65/'일자별 주가'!F64-펀드!V64</f>
        <v>602.40963855421614</v>
      </c>
      <c r="R65" s="16">
        <f t="shared" ca="1" si="10"/>
        <v>99397.590361445764</v>
      </c>
      <c r="S65" s="16">
        <f t="shared" ca="1" si="11"/>
        <v>59638.554216867473</v>
      </c>
      <c r="T65" s="16">
        <f t="shared" ca="1" si="12"/>
        <v>217349.39759036142</v>
      </c>
      <c r="U65" s="16">
        <f t="shared" ca="1" si="13"/>
        <v>11662.650602409638</v>
      </c>
      <c r="V65" s="16">
        <f t="shared" ca="1" si="14"/>
        <v>6626.5060240963849</v>
      </c>
    </row>
    <row r="66" spans="1:22" x14ac:dyDescent="0.3">
      <c r="A66">
        <v>64</v>
      </c>
      <c r="B66" s="15">
        <f ca="1">'일자별 시가총액'!B65/'일자별 시가총액'!$G65</f>
        <v>6.0900013378289902E-2</v>
      </c>
      <c r="C66" s="15">
        <f ca="1">'일자별 시가총액'!C65/'일자별 시가총액'!$G65</f>
        <v>9.3473048357054445E-2</v>
      </c>
      <c r="D66" s="15">
        <f ca="1">'일자별 시가총액'!D65/'일자별 시가총액'!$G65</f>
        <v>0.3579359986155094</v>
      </c>
      <c r="E66" s="15">
        <f ca="1">'일자별 시가총액'!E65/'일자별 시가총액'!$G65</f>
        <v>7.391195077025578E-2</v>
      </c>
      <c r="F66" s="15">
        <f ca="1">'일자별 시가총액'!F65/'일자별 시가총액'!$G65</f>
        <v>0.41377898887889042</v>
      </c>
      <c r="G66" s="14">
        <f ca="1">'일자별 시가총액'!H65</f>
        <v>108.78981526104418</v>
      </c>
      <c r="H66" s="9">
        <f t="shared" ca="1" si="4"/>
        <v>100000</v>
      </c>
      <c r="I66" s="9">
        <f t="shared" ca="1" si="5"/>
        <v>200000</v>
      </c>
      <c r="J66" s="9">
        <f t="shared" ca="1" si="6"/>
        <v>1550000</v>
      </c>
      <c r="K66" s="9">
        <f t="shared" ca="1" si="1"/>
        <v>10878.981526104419</v>
      </c>
      <c r="L66" s="9">
        <f t="shared" ca="1" si="2"/>
        <v>16862421365.461849</v>
      </c>
      <c r="M66" s="9">
        <f ca="1">$L66*B66/'일자별 주가'!B65-펀드!R65</f>
        <v>-6024.0963855421433</v>
      </c>
      <c r="N66" s="9">
        <f ca="1">$L66*C66/'일자별 주가'!C65-펀드!S65</f>
        <v>-3614.4578313253005</v>
      </c>
      <c r="O66" s="9">
        <f ca="1">$L66*D66/'일자별 주가'!D65-펀드!T65</f>
        <v>-13172.690763052175</v>
      </c>
      <c r="P66" s="9">
        <f ca="1">$L66*E66/'일자별 주가'!E65-펀드!U65</f>
        <v>-706.82730923694544</v>
      </c>
      <c r="Q66" s="9">
        <f ca="1">$L66*F66/'일자별 주가'!F65-펀드!V65</f>
        <v>-401.60642570281107</v>
      </c>
      <c r="R66" s="16">
        <f t="shared" ca="1" si="10"/>
        <v>93373.493975903621</v>
      </c>
      <c r="S66" s="16">
        <f t="shared" ca="1" si="11"/>
        <v>56024.096385542172</v>
      </c>
      <c r="T66" s="16">
        <f t="shared" ca="1" si="12"/>
        <v>204176.70682730924</v>
      </c>
      <c r="U66" s="16">
        <f t="shared" ca="1" si="13"/>
        <v>10955.823293172693</v>
      </c>
      <c r="V66" s="16">
        <f t="shared" ca="1" si="14"/>
        <v>6224.8995983935738</v>
      </c>
    </row>
    <row r="67" spans="1:22" x14ac:dyDescent="0.3">
      <c r="A67">
        <v>65</v>
      </c>
      <c r="B67" s="15">
        <f ca="1">'일자별 시가총액'!B66/'일자별 시가총액'!$G66</f>
        <v>6.3297459997560604E-2</v>
      </c>
      <c r="C67" s="15">
        <f ca="1">'일자별 시가총액'!C66/'일자별 시가총액'!$G66</f>
        <v>9.3484448988196897E-2</v>
      </c>
      <c r="D67" s="15">
        <f ca="1">'일자별 시가총액'!D66/'일자별 시가총액'!$G66</f>
        <v>0.35618630301234366</v>
      </c>
      <c r="E67" s="15">
        <f ca="1">'일자별 시가총액'!E66/'일자별 시가총액'!$G66</f>
        <v>7.3745122227743154E-2</v>
      </c>
      <c r="F67" s="15">
        <f ca="1">'일자별 시가총액'!F66/'일자별 시가총액'!$G66</f>
        <v>0.41328666577415568</v>
      </c>
      <c r="G67" s="14">
        <f ca="1">'일자별 시가총액'!H66</f>
        <v>107.93367871485944</v>
      </c>
      <c r="H67" s="9">
        <f t="shared" ca="1" si="4"/>
        <v>150000</v>
      </c>
      <c r="I67" s="9">
        <f t="shared" ca="1" si="5"/>
        <v>50000</v>
      </c>
      <c r="J67" s="9">
        <f t="shared" ca="1" si="6"/>
        <v>1650000</v>
      </c>
      <c r="K67" s="9">
        <f t="shared" ca="1" si="1"/>
        <v>10793.367871485943</v>
      </c>
      <c r="L67" s="9">
        <f t="shared" ca="1" si="2"/>
        <v>17809056987.951805</v>
      </c>
      <c r="M67" s="9">
        <f ca="1">$L67*B67/'일자별 주가'!B66-펀드!R66</f>
        <v>6024.0963855421433</v>
      </c>
      <c r="N67" s="9">
        <f ca="1">$L67*C67/'일자별 주가'!C66-펀드!S66</f>
        <v>3614.457831325286</v>
      </c>
      <c r="O67" s="9">
        <f ca="1">$L67*D67/'일자별 주가'!D66-펀드!T66</f>
        <v>13172.690763052175</v>
      </c>
      <c r="P67" s="9">
        <f ca="1">$L67*E67/'일자별 주가'!E66-펀드!U66</f>
        <v>706.82730923694362</v>
      </c>
      <c r="Q67" s="9">
        <f ca="1">$L67*F67/'일자별 주가'!F66-펀드!V66</f>
        <v>401.60642570281107</v>
      </c>
      <c r="R67" s="16">
        <f t="shared" ca="1" si="10"/>
        <v>99397.590361445764</v>
      </c>
      <c r="S67" s="16">
        <f t="shared" ca="1" si="11"/>
        <v>59638.554216867458</v>
      </c>
      <c r="T67" s="16">
        <f t="shared" ca="1" si="12"/>
        <v>217349.39759036142</v>
      </c>
      <c r="U67" s="16">
        <f t="shared" ca="1" si="13"/>
        <v>11662.650602409636</v>
      </c>
      <c r="V67" s="16">
        <f t="shared" ca="1" si="14"/>
        <v>6626.5060240963849</v>
      </c>
    </row>
    <row r="68" spans="1:22" x14ac:dyDescent="0.3">
      <c r="A68">
        <v>66</v>
      </c>
      <c r="B68" s="15">
        <f ca="1">'일자별 시가총액'!B67/'일자별 시가총액'!$G67</f>
        <v>6.2768053800021317E-2</v>
      </c>
      <c r="C68" s="15">
        <f ca="1">'일자별 시가총액'!C67/'일자별 시가총액'!$G67</f>
        <v>9.0329564316564831E-2</v>
      </c>
      <c r="D68" s="15">
        <f ca="1">'일자별 시가총액'!D67/'일자별 시가총액'!$G67</f>
        <v>0.34963474986405879</v>
      </c>
      <c r="E68" s="15">
        <f ca="1">'일자별 시가총액'!E67/'일자별 시가총액'!$G67</f>
        <v>7.5102630147987362E-2</v>
      </c>
      <c r="F68" s="15">
        <f ca="1">'일자별 시가총액'!F67/'일자별 시가총액'!$G67</f>
        <v>0.42216500187136768</v>
      </c>
      <c r="G68" s="14">
        <f ca="1">'일자별 시가총액'!H67</f>
        <v>108.88241606425704</v>
      </c>
      <c r="H68" s="9">
        <f t="shared" ca="1" si="4"/>
        <v>50000</v>
      </c>
      <c r="I68" s="9">
        <f t="shared" ca="1" si="5"/>
        <v>200000</v>
      </c>
      <c r="J68" s="9">
        <f t="shared" ca="1" si="6"/>
        <v>1500000</v>
      </c>
      <c r="K68" s="9">
        <f t="shared" ref="K68:K131" ca="1" si="15">10000*G68/G$3</f>
        <v>10888.241606425703</v>
      </c>
      <c r="L68" s="9">
        <f t="shared" ref="L68:L131" ca="1" si="16">J68*K68</f>
        <v>16332362409.638556</v>
      </c>
      <c r="M68" s="9">
        <f ca="1">$L68*B68/'일자별 주가'!B67-펀드!R67</f>
        <v>-9036.1445783132222</v>
      </c>
      <c r="N68" s="9">
        <f ca="1">$L68*C68/'일자별 주가'!C67-펀드!S67</f>
        <v>-5421.6867469879435</v>
      </c>
      <c r="O68" s="9">
        <f ca="1">$L68*D68/'일자별 주가'!D67-펀드!T67</f>
        <v>-19759.036144578276</v>
      </c>
      <c r="P68" s="9">
        <f ca="1">$L68*E68/'일자별 주가'!E67-펀드!U67</f>
        <v>-1060.2409638554182</v>
      </c>
      <c r="Q68" s="9">
        <f ca="1">$L68*F68/'일자별 주가'!F67-펀드!V67</f>
        <v>-602.40963855421614</v>
      </c>
      <c r="R68" s="16">
        <f t="shared" ca="1" si="10"/>
        <v>90361.445783132542</v>
      </c>
      <c r="S68" s="16">
        <f t="shared" ca="1" si="11"/>
        <v>54216.867469879515</v>
      </c>
      <c r="T68" s="16">
        <f t="shared" ca="1" si="12"/>
        <v>197590.36144578314</v>
      </c>
      <c r="U68" s="16">
        <f t="shared" ca="1" si="13"/>
        <v>10602.409638554218</v>
      </c>
      <c r="V68" s="16">
        <f t="shared" ca="1" si="14"/>
        <v>6024.0963855421687</v>
      </c>
    </row>
    <row r="69" spans="1:22" x14ac:dyDescent="0.3">
      <c r="A69">
        <v>67</v>
      </c>
      <c r="B69" s="15">
        <f ca="1">'일자별 시가총액'!B68/'일자별 시가총액'!$G68</f>
        <v>6.200431328320806E-2</v>
      </c>
      <c r="C69" s="15">
        <f ca="1">'일자별 시가총액'!C68/'일자별 시가총액'!$G68</f>
        <v>9.3285439518587629E-2</v>
      </c>
      <c r="D69" s="15">
        <f ca="1">'일자별 시가총액'!D68/'일자별 시가총액'!$G68</f>
        <v>0.35693052501383815</v>
      </c>
      <c r="E69" s="15">
        <f ca="1">'일자별 시가총액'!E68/'일자별 시가총액'!$G68</f>
        <v>7.5450854347332993E-2</v>
      </c>
      <c r="F69" s="15">
        <f ca="1">'일자별 시가총액'!F68/'일자별 시가총액'!$G68</f>
        <v>0.41232886783703315</v>
      </c>
      <c r="G69" s="14">
        <f ca="1">'일자별 시가총액'!H68</f>
        <v>108.83424738955823</v>
      </c>
      <c r="H69" s="9">
        <f t="shared" ref="H69:H132" ca="1" si="17">RANDBETWEEN(0, 5)*50000</f>
        <v>250000</v>
      </c>
      <c r="I69" s="9">
        <f t="shared" ref="I69:I132" ca="1" si="18">MIN(J68,RANDBETWEEN(0, 5)*50000)</f>
        <v>0</v>
      </c>
      <c r="J69" s="9">
        <f t="shared" ref="J69:J132" ca="1" si="19">J68+H69-I69</f>
        <v>1750000</v>
      </c>
      <c r="K69" s="9">
        <f t="shared" ca="1" si="15"/>
        <v>10883.424738955824</v>
      </c>
      <c r="L69" s="9">
        <f t="shared" ca="1" si="16"/>
        <v>19045993293.172691</v>
      </c>
      <c r="M69" s="9">
        <f ca="1">$L69*B69/'일자별 주가'!B68-펀드!R68</f>
        <v>15060.240963855409</v>
      </c>
      <c r="N69" s="9">
        <f ca="1">$L69*C69/'일자별 주가'!C68-펀드!S68</f>
        <v>9036.1445783132513</v>
      </c>
      <c r="O69" s="9">
        <f ca="1">$L69*D69/'일자별 주가'!D68-펀드!T68</f>
        <v>32931.726907630509</v>
      </c>
      <c r="P69" s="9">
        <f ca="1">$L69*E69/'일자별 주가'!E68-펀드!U68</f>
        <v>1767.0682730923691</v>
      </c>
      <c r="Q69" s="9">
        <f ca="1">$L69*F69/'일자별 주가'!F68-펀드!V68</f>
        <v>1004.0160642570281</v>
      </c>
      <c r="R69" s="16">
        <f t="shared" ca="1" si="10"/>
        <v>105421.68674698795</v>
      </c>
      <c r="S69" s="16">
        <f t="shared" ca="1" si="11"/>
        <v>63253.012048192766</v>
      </c>
      <c r="T69" s="16">
        <f t="shared" ca="1" si="12"/>
        <v>230522.08835341365</v>
      </c>
      <c r="U69" s="16">
        <f t="shared" ca="1" si="13"/>
        <v>12369.477911646587</v>
      </c>
      <c r="V69" s="16">
        <f t="shared" ca="1" si="14"/>
        <v>7028.1124497991968</v>
      </c>
    </row>
    <row r="70" spans="1:22" x14ac:dyDescent="0.3">
      <c r="A70">
        <v>68</v>
      </c>
      <c r="B70" s="15">
        <f ca="1">'일자별 시가총액'!B69/'일자별 시가총액'!$G69</f>
        <v>6.3005826085417937E-2</v>
      </c>
      <c r="C70" s="15">
        <f ca="1">'일자별 시가총액'!C69/'일자별 시가총액'!$G69</f>
        <v>9.537097138816969E-2</v>
      </c>
      <c r="D70" s="15">
        <f ca="1">'일자별 시가총액'!D69/'일자별 시가총액'!$G69</f>
        <v>0.35776231927065449</v>
      </c>
      <c r="E70" s="15">
        <f ca="1">'일자별 시가총액'!E69/'일자별 시가총액'!$G69</f>
        <v>7.8085549786682834E-2</v>
      </c>
      <c r="F70" s="15">
        <f ca="1">'일자별 시가총액'!F69/'일자별 시가총액'!$G69</f>
        <v>0.40577533346907502</v>
      </c>
      <c r="G70" s="14">
        <f ca="1">'일자별 시가총액'!H69</f>
        <v>107.31461204819277</v>
      </c>
      <c r="H70" s="9">
        <f t="shared" ca="1" si="17"/>
        <v>200000</v>
      </c>
      <c r="I70" s="9">
        <f t="shared" ca="1" si="18"/>
        <v>50000</v>
      </c>
      <c r="J70" s="9">
        <f t="shared" ca="1" si="19"/>
        <v>1900000</v>
      </c>
      <c r="K70" s="9">
        <f t="shared" ca="1" si="15"/>
        <v>10731.461204819276</v>
      </c>
      <c r="L70" s="9">
        <f t="shared" ca="1" si="16"/>
        <v>20389776289.156624</v>
      </c>
      <c r="M70" s="9">
        <f ca="1">$L70*B70/'일자별 주가'!B69-펀드!R69</f>
        <v>9036.1445783132367</v>
      </c>
      <c r="N70" s="9">
        <f ca="1">$L70*C70/'일자별 주가'!C69-펀드!S69</f>
        <v>5421.686746987958</v>
      </c>
      <c r="O70" s="9">
        <f ca="1">$L70*D70/'일자별 주가'!D69-펀드!T69</f>
        <v>19759.036144578276</v>
      </c>
      <c r="P70" s="9">
        <f ca="1">$L70*E70/'일자별 주가'!E69-펀드!U69</f>
        <v>1060.2409638554182</v>
      </c>
      <c r="Q70" s="9">
        <f ca="1">$L70*F70/'일자별 주가'!F69-펀드!V69</f>
        <v>602.40963855421523</v>
      </c>
      <c r="R70" s="16">
        <f t="shared" ref="R70:R133" ca="1" si="20">R69+M70</f>
        <v>114457.83132530119</v>
      </c>
      <c r="S70" s="16">
        <f t="shared" ref="S70:S133" ca="1" si="21">S69+N70</f>
        <v>68674.698795180724</v>
      </c>
      <c r="T70" s="16">
        <f t="shared" ref="T70:T133" ca="1" si="22">T69+O70</f>
        <v>250281.12449799193</v>
      </c>
      <c r="U70" s="16">
        <f t="shared" ref="U70:U133" ca="1" si="23">U69+P70</f>
        <v>13429.718875502005</v>
      </c>
      <c r="V70" s="16">
        <f t="shared" ref="V70:V133" ca="1" si="24">V69+Q70</f>
        <v>7630.5220883534121</v>
      </c>
    </row>
    <row r="71" spans="1:22" x14ac:dyDescent="0.3">
      <c r="A71">
        <v>69</v>
      </c>
      <c r="B71" s="15">
        <f ca="1">'일자별 시가총액'!B70/'일자별 시가총액'!$G70</f>
        <v>6.2999554157001356E-2</v>
      </c>
      <c r="C71" s="15">
        <f ca="1">'일자별 시가총액'!C70/'일자별 시가총액'!$G70</f>
        <v>9.4027087567004064E-2</v>
      </c>
      <c r="D71" s="15">
        <f ca="1">'일자별 시가총액'!D70/'일자별 시가총액'!$G70</f>
        <v>0.36835725752240311</v>
      </c>
      <c r="E71" s="15">
        <f ca="1">'일자별 시가총액'!E70/'일자별 시가총액'!$G70</f>
        <v>7.9366140455791295E-2</v>
      </c>
      <c r="F71" s="15">
        <f ca="1">'일자별 시가총액'!F70/'일자별 시가총액'!$G70</f>
        <v>0.39524996029780013</v>
      </c>
      <c r="G71" s="14">
        <f ca="1">'일자별 시가총액'!H70</f>
        <v>107.15317751004017</v>
      </c>
      <c r="H71" s="9">
        <f t="shared" ca="1" si="17"/>
        <v>200000</v>
      </c>
      <c r="I71" s="9">
        <f t="shared" ca="1" si="18"/>
        <v>150000</v>
      </c>
      <c r="J71" s="9">
        <f t="shared" ca="1" si="19"/>
        <v>1950000</v>
      </c>
      <c r="K71" s="9">
        <f t="shared" ca="1" si="15"/>
        <v>10715.317751004017</v>
      </c>
      <c r="L71" s="9">
        <f t="shared" ca="1" si="16"/>
        <v>20894869614.457832</v>
      </c>
      <c r="M71" s="9">
        <f ca="1">$L71*B71/'일자별 주가'!B70-펀드!R70</f>
        <v>3012.0481927711226</v>
      </c>
      <c r="N71" s="9">
        <f ca="1">$L71*C71/'일자별 주가'!C70-펀드!S70</f>
        <v>1807.2289156626503</v>
      </c>
      <c r="O71" s="9">
        <f ca="1">$L71*D71/'일자별 주가'!D70-펀드!T70</f>
        <v>6586.345381526131</v>
      </c>
      <c r="P71" s="9">
        <f ca="1">$L71*E71/'일자별 주가'!E70-펀드!U70</f>
        <v>353.41365461847818</v>
      </c>
      <c r="Q71" s="9">
        <f ca="1">$L71*F71/'일자별 주가'!F70-펀드!V70</f>
        <v>200.8032128514069</v>
      </c>
      <c r="R71" s="16">
        <f t="shared" ca="1" si="20"/>
        <v>117469.87951807231</v>
      </c>
      <c r="S71" s="16">
        <f t="shared" ca="1" si="21"/>
        <v>70481.927710843374</v>
      </c>
      <c r="T71" s="16">
        <f t="shared" ca="1" si="22"/>
        <v>256867.46987951806</v>
      </c>
      <c r="U71" s="16">
        <f t="shared" ca="1" si="23"/>
        <v>13783.132530120483</v>
      </c>
      <c r="V71" s="16">
        <f t="shared" ca="1" si="24"/>
        <v>7831.325301204819</v>
      </c>
    </row>
    <row r="72" spans="1:22" x14ac:dyDescent="0.3">
      <c r="A72">
        <v>70</v>
      </c>
      <c r="B72" s="15">
        <f ca="1">'일자별 시가총액'!B71/'일자별 시가총액'!$G71</f>
        <v>6.4404563269529161E-2</v>
      </c>
      <c r="C72" s="15">
        <f ca="1">'일자별 시가총액'!C71/'일자별 시가총액'!$G71</f>
        <v>9.5073780616755504E-2</v>
      </c>
      <c r="D72" s="15">
        <f ca="1">'일자별 시가총액'!D71/'일자별 시가총액'!$G71</f>
        <v>0.36985563074306127</v>
      </c>
      <c r="E72" s="15">
        <f ca="1">'일자별 시가총액'!E71/'일자별 시가총액'!$G71</f>
        <v>7.8072773742131132E-2</v>
      </c>
      <c r="F72" s="15">
        <f ca="1">'일자별 시가총액'!F71/'일자별 시가총액'!$G71</f>
        <v>0.39259325162852293</v>
      </c>
      <c r="G72" s="14">
        <f ca="1">'일자별 시가총액'!H71</f>
        <v>106.33086265060241</v>
      </c>
      <c r="H72" s="9">
        <f t="shared" ca="1" si="17"/>
        <v>100000</v>
      </c>
      <c r="I72" s="9">
        <f t="shared" ca="1" si="18"/>
        <v>250000</v>
      </c>
      <c r="J72" s="9">
        <f t="shared" ca="1" si="19"/>
        <v>1800000</v>
      </c>
      <c r="K72" s="9">
        <f t="shared" ca="1" si="15"/>
        <v>10633.086265060241</v>
      </c>
      <c r="L72" s="9">
        <f t="shared" ca="1" si="16"/>
        <v>19139555277.108433</v>
      </c>
      <c r="M72" s="9">
        <f ca="1">$L72*B72/'일자별 주가'!B71-펀드!R71</f>
        <v>-9036.1445783132658</v>
      </c>
      <c r="N72" s="9">
        <f ca="1">$L72*C72/'일자별 주가'!C71-펀드!S71</f>
        <v>-5421.686746987958</v>
      </c>
      <c r="O72" s="9">
        <f ca="1">$L72*D72/'일자별 주가'!D71-펀드!T71</f>
        <v>-19759.036144578306</v>
      </c>
      <c r="P72" s="9">
        <f ca="1">$L72*E72/'일자별 주가'!E71-펀드!U71</f>
        <v>-1060.2409638554254</v>
      </c>
      <c r="Q72" s="9">
        <f ca="1">$L72*F72/'일자별 주가'!F71-펀드!V71</f>
        <v>-602.40963855421705</v>
      </c>
      <c r="R72" s="16">
        <f t="shared" ca="1" si="20"/>
        <v>108433.73493975904</v>
      </c>
      <c r="S72" s="16">
        <f t="shared" ca="1" si="21"/>
        <v>65060.240963855416</v>
      </c>
      <c r="T72" s="16">
        <f t="shared" ca="1" si="22"/>
        <v>237108.43373493975</v>
      </c>
      <c r="U72" s="16">
        <f t="shared" ca="1" si="23"/>
        <v>12722.891566265058</v>
      </c>
      <c r="V72" s="16">
        <f t="shared" ca="1" si="24"/>
        <v>7228.9156626506019</v>
      </c>
    </row>
    <row r="73" spans="1:22" x14ac:dyDescent="0.3">
      <c r="A73">
        <v>71</v>
      </c>
      <c r="B73" s="15">
        <f ca="1">'일자별 시가총액'!B72/'일자별 시가총액'!$G72</f>
        <v>6.5027203666388367E-2</v>
      </c>
      <c r="C73" s="15">
        <f ca="1">'일자별 시가총액'!C72/'일자별 시가총액'!$G72</f>
        <v>9.5834306044280643E-2</v>
      </c>
      <c r="D73" s="15">
        <f ca="1">'일자별 시가총액'!D72/'일자별 시가총액'!$G72</f>
        <v>0.3663318538514968</v>
      </c>
      <c r="E73" s="15">
        <f ca="1">'일자별 시가총액'!E72/'일자별 시가총액'!$G72</f>
        <v>8.0163076617342469E-2</v>
      </c>
      <c r="F73" s="15">
        <f ca="1">'일자별 시가총액'!F72/'일자별 시가총액'!$G72</f>
        <v>0.39264355982049171</v>
      </c>
      <c r="G73" s="14">
        <f ca="1">'일자별 시가총액'!H72</f>
        <v>106.96172208835341</v>
      </c>
      <c r="H73" s="9">
        <f t="shared" ca="1" si="17"/>
        <v>50000</v>
      </c>
      <c r="I73" s="9">
        <f t="shared" ca="1" si="18"/>
        <v>50000</v>
      </c>
      <c r="J73" s="9">
        <f t="shared" ca="1" si="19"/>
        <v>1800000</v>
      </c>
      <c r="K73" s="9">
        <f t="shared" ca="1" si="15"/>
        <v>10696.17220883534</v>
      </c>
      <c r="L73" s="9">
        <f t="shared" ca="1" si="16"/>
        <v>19253109975.90361</v>
      </c>
      <c r="M73" s="9">
        <f ca="1">$L73*B73/'일자별 주가'!B72-펀드!R72</f>
        <v>0</v>
      </c>
      <c r="N73" s="9">
        <f ca="1">$L73*C73/'일자별 주가'!C72-펀드!S72</f>
        <v>0</v>
      </c>
      <c r="O73" s="9">
        <f ca="1">$L73*D73/'일자별 주가'!D72-펀드!T72</f>
        <v>0</v>
      </c>
      <c r="P73" s="9">
        <f ca="1">$L73*E73/'일자별 주가'!E72-펀드!U72</f>
        <v>0</v>
      </c>
      <c r="Q73" s="9">
        <f ca="1">$L73*F73/'일자별 주가'!F72-펀드!V72</f>
        <v>0</v>
      </c>
      <c r="R73" s="16">
        <f t="shared" ca="1" si="20"/>
        <v>108433.73493975904</v>
      </c>
      <c r="S73" s="16">
        <f t="shared" ca="1" si="21"/>
        <v>65060.240963855416</v>
      </c>
      <c r="T73" s="16">
        <f t="shared" ca="1" si="22"/>
        <v>237108.43373493975</v>
      </c>
      <c r="U73" s="16">
        <f t="shared" ca="1" si="23"/>
        <v>12722.891566265058</v>
      </c>
      <c r="V73" s="16">
        <f t="shared" ca="1" si="24"/>
        <v>7228.9156626506019</v>
      </c>
    </row>
    <row r="74" spans="1:22" x14ac:dyDescent="0.3">
      <c r="A74">
        <v>72</v>
      </c>
      <c r="B74" s="15">
        <f ca="1">'일자별 시가총액'!B73/'일자별 시가총액'!$G73</f>
        <v>6.6135382403623544E-2</v>
      </c>
      <c r="C74" s="15">
        <f ca="1">'일자별 시가총액'!C73/'일자별 시가총액'!$G73</f>
        <v>9.8141288023721449E-2</v>
      </c>
      <c r="D74" s="15">
        <f ca="1">'일자별 시가총액'!D73/'일자별 시가총액'!$G73</f>
        <v>0.36159018262284387</v>
      </c>
      <c r="E74" s="15">
        <f ca="1">'일자별 시가총액'!E73/'일자별 시가총액'!$G73</f>
        <v>8.1303407509320275E-2</v>
      </c>
      <c r="F74" s="15">
        <f ca="1">'일자별 시가총액'!F73/'일자별 시가총액'!$G73</f>
        <v>0.39282973944049082</v>
      </c>
      <c r="G74" s="14">
        <f ca="1">'일자별 시가총액'!H73</f>
        <v>105.1876658634538</v>
      </c>
      <c r="H74" s="9">
        <f t="shared" ca="1" si="17"/>
        <v>0</v>
      </c>
      <c r="I74" s="9">
        <f t="shared" ca="1" si="18"/>
        <v>150000</v>
      </c>
      <c r="J74" s="9">
        <f t="shared" ca="1" si="19"/>
        <v>1650000</v>
      </c>
      <c r="K74" s="9">
        <f t="shared" ca="1" si="15"/>
        <v>10518.76658634538</v>
      </c>
      <c r="L74" s="9">
        <f t="shared" ca="1" si="16"/>
        <v>17355964867.469879</v>
      </c>
      <c r="M74" s="9">
        <f ca="1">$L74*B74/'일자별 주가'!B73-펀드!R73</f>
        <v>-9036.1445783132658</v>
      </c>
      <c r="N74" s="9">
        <f ca="1">$L74*C74/'일자별 주가'!C73-펀드!S73</f>
        <v>-5421.6867469879508</v>
      </c>
      <c r="O74" s="9">
        <f ca="1">$L74*D74/'일자별 주가'!D73-펀드!T73</f>
        <v>-19759.036144578335</v>
      </c>
      <c r="P74" s="9">
        <f ca="1">$L74*E74/'일자별 주가'!E73-펀드!U73</f>
        <v>-1060.24096385542</v>
      </c>
      <c r="Q74" s="9">
        <f ca="1">$L74*F74/'일자별 주가'!F73-펀드!V73</f>
        <v>-602.40963855421614</v>
      </c>
      <c r="R74" s="16">
        <f t="shared" ca="1" si="20"/>
        <v>99397.590361445778</v>
      </c>
      <c r="S74" s="16">
        <f t="shared" ca="1" si="21"/>
        <v>59638.554216867466</v>
      </c>
      <c r="T74" s="16">
        <f t="shared" ca="1" si="22"/>
        <v>217349.39759036142</v>
      </c>
      <c r="U74" s="16">
        <f t="shared" ca="1" si="23"/>
        <v>11662.650602409638</v>
      </c>
      <c r="V74" s="16">
        <f t="shared" ca="1" si="24"/>
        <v>6626.5060240963858</v>
      </c>
    </row>
    <row r="75" spans="1:22" x14ac:dyDescent="0.3">
      <c r="A75">
        <v>73</v>
      </c>
      <c r="B75" s="15">
        <f ca="1">'일자별 시가총액'!B74/'일자별 시가총액'!$G74</f>
        <v>6.6044514151661737E-2</v>
      </c>
      <c r="C75" s="15">
        <f ca="1">'일자별 시가총액'!C74/'일자별 시가총액'!$G74</f>
        <v>9.7320305351749584E-2</v>
      </c>
      <c r="D75" s="15">
        <f ca="1">'일자별 시가총액'!D74/'일자별 시가총액'!$G74</f>
        <v>0.35372527920091329</v>
      </c>
      <c r="E75" s="15">
        <f ca="1">'일자별 시가총액'!E74/'일자별 시가총액'!$G74</f>
        <v>8.3741407942324958E-2</v>
      </c>
      <c r="F75" s="15">
        <f ca="1">'일자별 시가총액'!F74/'일자별 시가총액'!$G74</f>
        <v>0.39916849335335047</v>
      </c>
      <c r="G75" s="14">
        <f ca="1">'일자별 시가총액'!H74</f>
        <v>105.03138795180722</v>
      </c>
      <c r="H75" s="9">
        <f t="shared" ca="1" si="17"/>
        <v>200000</v>
      </c>
      <c r="I75" s="9">
        <f t="shared" ca="1" si="18"/>
        <v>200000</v>
      </c>
      <c r="J75" s="9">
        <f t="shared" ca="1" si="19"/>
        <v>1650000</v>
      </c>
      <c r="K75" s="9">
        <f t="shared" ca="1" si="15"/>
        <v>10503.138795180721</v>
      </c>
      <c r="L75" s="9">
        <f t="shared" ca="1" si="16"/>
        <v>17330179012.048191</v>
      </c>
      <c r="M75" s="9">
        <f ca="1">$L75*B75/'일자별 주가'!B74-펀드!R74</f>
        <v>0</v>
      </c>
      <c r="N75" s="9">
        <f ca="1">$L75*C75/'일자별 주가'!C74-펀드!S74</f>
        <v>0</v>
      </c>
      <c r="O75" s="9">
        <f ca="1">$L75*D75/'일자별 주가'!D74-펀드!T74</f>
        <v>0</v>
      </c>
      <c r="P75" s="9">
        <f ca="1">$L75*E75/'일자별 주가'!E74-펀드!U74</f>
        <v>0</v>
      </c>
      <c r="Q75" s="9">
        <f ca="1">$L75*F75/'일자별 주가'!F74-펀드!V74</f>
        <v>0</v>
      </c>
      <c r="R75" s="16">
        <f t="shared" ca="1" si="20"/>
        <v>99397.590361445778</v>
      </c>
      <c r="S75" s="16">
        <f t="shared" ca="1" si="21"/>
        <v>59638.554216867466</v>
      </c>
      <c r="T75" s="16">
        <f t="shared" ca="1" si="22"/>
        <v>217349.39759036142</v>
      </c>
      <c r="U75" s="16">
        <f t="shared" ca="1" si="23"/>
        <v>11662.650602409638</v>
      </c>
      <c r="V75" s="16">
        <f t="shared" ca="1" si="24"/>
        <v>6626.5060240963858</v>
      </c>
    </row>
    <row r="76" spans="1:22" x14ac:dyDescent="0.3">
      <c r="A76">
        <v>74</v>
      </c>
      <c r="B76" s="15">
        <f ca="1">'일자별 시가총액'!B75/'일자별 시가총액'!$G75</f>
        <v>6.7407240411916897E-2</v>
      </c>
      <c r="C76" s="15">
        <f ca="1">'일자별 시가총액'!C75/'일자별 시가총액'!$G75</f>
        <v>0.10018705743366779</v>
      </c>
      <c r="D76" s="15">
        <f ca="1">'일자별 시가총액'!D75/'일자별 시가총액'!$G75</f>
        <v>0.34438648710935016</v>
      </c>
      <c r="E76" s="15">
        <f ca="1">'일자별 시가총액'!E75/'일자별 시가총액'!$G75</f>
        <v>8.6453267532194109E-2</v>
      </c>
      <c r="F76" s="15">
        <f ca="1">'일자별 시가총액'!F75/'일자별 시가총액'!$G75</f>
        <v>0.40156594751287106</v>
      </c>
      <c r="G76" s="14">
        <f ca="1">'일자별 시가총액'!H75</f>
        <v>105.05288835341366</v>
      </c>
      <c r="H76" s="9">
        <f t="shared" ca="1" si="17"/>
        <v>100000</v>
      </c>
      <c r="I76" s="9">
        <f t="shared" ca="1" si="18"/>
        <v>250000</v>
      </c>
      <c r="J76" s="9">
        <f t="shared" ca="1" si="19"/>
        <v>1500000</v>
      </c>
      <c r="K76" s="9">
        <f t="shared" ca="1" si="15"/>
        <v>10505.288835341367</v>
      </c>
      <c r="L76" s="9">
        <f t="shared" ca="1" si="16"/>
        <v>15757933253.012051</v>
      </c>
      <c r="M76" s="9">
        <f ca="1">$L76*B76/'일자별 주가'!B75-펀드!R75</f>
        <v>-9036.1445783132367</v>
      </c>
      <c r="N76" s="9">
        <f ca="1">$L76*C76/'일자별 주가'!C75-펀드!S75</f>
        <v>-5421.6867469879435</v>
      </c>
      <c r="O76" s="9">
        <f ca="1">$L76*D76/'일자별 주가'!D75-펀드!T75</f>
        <v>-19759.036144578247</v>
      </c>
      <c r="P76" s="9">
        <f ca="1">$L76*E76/'일자별 주가'!E75-펀드!U75</f>
        <v>-1060.24096385542</v>
      </c>
      <c r="Q76" s="9">
        <f ca="1">$L76*F76/'일자별 주가'!F75-펀드!V75</f>
        <v>-602.40963855421614</v>
      </c>
      <c r="R76" s="16">
        <f t="shared" ca="1" si="20"/>
        <v>90361.445783132542</v>
      </c>
      <c r="S76" s="16">
        <f t="shared" ca="1" si="21"/>
        <v>54216.867469879522</v>
      </c>
      <c r="T76" s="16">
        <f t="shared" ca="1" si="22"/>
        <v>197590.36144578317</v>
      </c>
      <c r="U76" s="16">
        <f t="shared" ca="1" si="23"/>
        <v>10602.409638554218</v>
      </c>
      <c r="V76" s="16">
        <f t="shared" ca="1" si="24"/>
        <v>6024.0963855421696</v>
      </c>
    </row>
    <row r="77" spans="1:22" x14ac:dyDescent="0.3">
      <c r="A77">
        <v>75</v>
      </c>
      <c r="B77" s="15">
        <f ca="1">'일자별 시가총액'!B76/'일자별 시가총액'!$G76</f>
        <v>6.5732093136371156E-2</v>
      </c>
      <c r="C77" s="15">
        <f ca="1">'일자별 시가총액'!C76/'일자별 시가총액'!$G76</f>
        <v>9.8610032303470013E-2</v>
      </c>
      <c r="D77" s="15">
        <f ca="1">'일자별 시가총액'!D76/'일자별 시가총액'!$G76</f>
        <v>0.35098283608779013</v>
      </c>
      <c r="E77" s="15">
        <f ca="1">'일자별 시가총액'!E76/'일자별 시가총액'!$G76</f>
        <v>8.2910578499202039E-2</v>
      </c>
      <c r="F77" s="15">
        <f ca="1">'일자별 시가총액'!F76/'일자별 시가총액'!$G76</f>
        <v>0.40176445997316668</v>
      </c>
      <c r="G77" s="14">
        <f ca="1">'일자별 시가총액'!H76</f>
        <v>106.37374136546185</v>
      </c>
      <c r="H77" s="9">
        <f t="shared" ca="1" si="17"/>
        <v>250000</v>
      </c>
      <c r="I77" s="9">
        <f t="shared" ca="1" si="18"/>
        <v>250000</v>
      </c>
      <c r="J77" s="9">
        <f t="shared" ca="1" si="19"/>
        <v>1500000</v>
      </c>
      <c r="K77" s="9">
        <f t="shared" ca="1" si="15"/>
        <v>10637.374136546185</v>
      </c>
      <c r="L77" s="9">
        <f t="shared" ca="1" si="16"/>
        <v>15956061204.819277</v>
      </c>
      <c r="M77" s="9">
        <f ca="1">$L77*B77/'일자별 주가'!B76-펀드!R76</f>
        <v>0</v>
      </c>
      <c r="N77" s="9">
        <f ca="1">$L77*C77/'일자별 주가'!C76-펀드!S76</f>
        <v>0</v>
      </c>
      <c r="O77" s="9">
        <f ca="1">$L77*D77/'일자별 주가'!D76-펀드!T76</f>
        <v>0</v>
      </c>
      <c r="P77" s="9">
        <f ca="1">$L77*E77/'일자별 주가'!E76-펀드!U76</f>
        <v>0</v>
      </c>
      <c r="Q77" s="9">
        <f ca="1">$L77*F77/'일자별 주가'!F76-펀드!V76</f>
        <v>0</v>
      </c>
      <c r="R77" s="16">
        <f t="shared" ca="1" si="20"/>
        <v>90361.445783132542</v>
      </c>
      <c r="S77" s="16">
        <f t="shared" ca="1" si="21"/>
        <v>54216.867469879522</v>
      </c>
      <c r="T77" s="16">
        <f t="shared" ca="1" si="22"/>
        <v>197590.36144578317</v>
      </c>
      <c r="U77" s="16">
        <f t="shared" ca="1" si="23"/>
        <v>10602.409638554218</v>
      </c>
      <c r="V77" s="16">
        <f t="shared" ca="1" si="24"/>
        <v>6024.0963855421696</v>
      </c>
    </row>
    <row r="78" spans="1:22" x14ac:dyDescent="0.3">
      <c r="A78">
        <v>76</v>
      </c>
      <c r="B78" s="15">
        <f ca="1">'일자별 시가총액'!B77/'일자별 시가총액'!$G77</f>
        <v>6.5544431151089266E-2</v>
      </c>
      <c r="C78" s="15">
        <f ca="1">'일자별 시가총액'!C77/'일자별 시가총액'!$G77</f>
        <v>9.9413152302336813E-2</v>
      </c>
      <c r="D78" s="15">
        <f ca="1">'일자별 시가총액'!D77/'일자별 시가총액'!$G77</f>
        <v>0.34457354256562367</v>
      </c>
      <c r="E78" s="15">
        <f ca="1">'일자별 시가총액'!E77/'일자별 시가총액'!$G77</f>
        <v>8.3776334502055017E-2</v>
      </c>
      <c r="F78" s="15">
        <f ca="1">'일자별 시가총액'!F77/'일자별 시가총액'!$G77</f>
        <v>0.40669253947889522</v>
      </c>
      <c r="G78" s="14">
        <f ca="1">'일자별 시가총액'!H77</f>
        <v>107.79039678714859</v>
      </c>
      <c r="H78" s="9">
        <f t="shared" ca="1" si="17"/>
        <v>150000</v>
      </c>
      <c r="I78" s="9">
        <f t="shared" ca="1" si="18"/>
        <v>50000</v>
      </c>
      <c r="J78" s="9">
        <f t="shared" ca="1" si="19"/>
        <v>1600000</v>
      </c>
      <c r="K78" s="9">
        <f t="shared" ca="1" si="15"/>
        <v>10779.03967871486</v>
      </c>
      <c r="L78" s="9">
        <f t="shared" ca="1" si="16"/>
        <v>17246463485.943775</v>
      </c>
      <c r="M78" s="9">
        <f ca="1">$L78*B78/'일자별 주가'!B77-펀드!R77</f>
        <v>6024.0963855421578</v>
      </c>
      <c r="N78" s="9">
        <f ca="1">$L78*C78/'일자별 주가'!C77-펀드!S77</f>
        <v>3614.4578313252932</v>
      </c>
      <c r="O78" s="9">
        <f ca="1">$L78*D78/'일자별 주가'!D77-펀드!T77</f>
        <v>13172.690763052175</v>
      </c>
      <c r="P78" s="9">
        <f ca="1">$L78*E78/'일자별 주가'!E77-펀드!U77</f>
        <v>706.82730923694544</v>
      </c>
      <c r="Q78" s="9">
        <f ca="1">$L78*F78/'일자별 주가'!F77-펀드!V77</f>
        <v>401.60642570280925</v>
      </c>
      <c r="R78" s="16">
        <f t="shared" ca="1" si="20"/>
        <v>96385.542168674699</v>
      </c>
      <c r="S78" s="16">
        <f t="shared" ca="1" si="21"/>
        <v>57831.325301204815</v>
      </c>
      <c r="T78" s="16">
        <f t="shared" ca="1" si="22"/>
        <v>210763.05220883535</v>
      </c>
      <c r="U78" s="16">
        <f t="shared" ca="1" si="23"/>
        <v>11309.236947791163</v>
      </c>
      <c r="V78" s="16">
        <f t="shared" ca="1" si="24"/>
        <v>6425.7028112449789</v>
      </c>
    </row>
    <row r="79" spans="1:22" x14ac:dyDescent="0.3">
      <c r="A79">
        <v>77</v>
      </c>
      <c r="B79" s="15">
        <f ca="1">'일자별 시가총액'!B78/'일자별 시가총액'!$G78</f>
        <v>6.2734166099545768E-2</v>
      </c>
      <c r="C79" s="15">
        <f ca="1">'일자별 시가총액'!C78/'일자별 시가총액'!$G78</f>
        <v>9.9667940807143154E-2</v>
      </c>
      <c r="D79" s="15">
        <f ca="1">'일자별 시가총액'!D78/'일자별 시가총액'!$G78</f>
        <v>0.34734928763512707</v>
      </c>
      <c r="E79" s="15">
        <f ca="1">'일자별 시가총액'!E78/'일자별 시가총액'!$G78</f>
        <v>8.0879546558842622E-2</v>
      </c>
      <c r="F79" s="15">
        <f ca="1">'일자별 시가총액'!F78/'일자별 시가총액'!$G78</f>
        <v>0.40936905889934139</v>
      </c>
      <c r="G79" s="14">
        <f ca="1">'일자별 시가총액'!H78</f>
        <v>109.95910522088353</v>
      </c>
      <c r="H79" s="9">
        <f t="shared" ca="1" si="17"/>
        <v>150000</v>
      </c>
      <c r="I79" s="9">
        <f t="shared" ca="1" si="18"/>
        <v>150000</v>
      </c>
      <c r="J79" s="9">
        <f t="shared" ca="1" si="19"/>
        <v>1600000</v>
      </c>
      <c r="K79" s="9">
        <f t="shared" ca="1" si="15"/>
        <v>10995.910522088352</v>
      </c>
      <c r="L79" s="9">
        <f t="shared" ca="1" si="16"/>
        <v>17593456835.341362</v>
      </c>
      <c r="M79" s="9">
        <f ca="1">$L79*B79/'일자별 주가'!B78-펀드!R78</f>
        <v>0</v>
      </c>
      <c r="N79" s="9">
        <f ca="1">$L79*C79/'일자별 주가'!C78-펀드!S78</f>
        <v>0</v>
      </c>
      <c r="O79" s="9">
        <f ca="1">$L79*D79/'일자별 주가'!D78-펀드!T78</f>
        <v>0</v>
      </c>
      <c r="P79" s="9">
        <f ca="1">$L79*E79/'일자별 주가'!E78-펀드!U78</f>
        <v>0</v>
      </c>
      <c r="Q79" s="9">
        <f ca="1">$L79*F79/'일자별 주가'!F78-펀드!V78</f>
        <v>0</v>
      </c>
      <c r="R79" s="16">
        <f t="shared" ca="1" si="20"/>
        <v>96385.542168674699</v>
      </c>
      <c r="S79" s="16">
        <f t="shared" ca="1" si="21"/>
        <v>57831.325301204815</v>
      </c>
      <c r="T79" s="16">
        <f t="shared" ca="1" si="22"/>
        <v>210763.05220883535</v>
      </c>
      <c r="U79" s="16">
        <f t="shared" ca="1" si="23"/>
        <v>11309.236947791163</v>
      </c>
      <c r="V79" s="16">
        <f t="shared" ca="1" si="24"/>
        <v>6425.7028112449789</v>
      </c>
    </row>
    <row r="80" spans="1:22" x14ac:dyDescent="0.3">
      <c r="A80">
        <v>78</v>
      </c>
      <c r="B80" s="15">
        <f ca="1">'일자별 시가총액'!B79/'일자별 시가총액'!$G79</f>
        <v>6.5178758639539702E-2</v>
      </c>
      <c r="C80" s="15">
        <f ca="1">'일자별 시가총액'!C79/'일자별 시가총액'!$G79</f>
        <v>0.10044320009915343</v>
      </c>
      <c r="D80" s="15">
        <f ca="1">'일자별 시가총액'!D79/'일자별 시가총액'!$G79</f>
        <v>0.34775667945440231</v>
      </c>
      <c r="E80" s="15">
        <f ca="1">'일자별 시가총액'!E79/'일자별 시가총액'!$G79</f>
        <v>8.2509009300095082E-2</v>
      </c>
      <c r="F80" s="15">
        <f ca="1">'일자별 시가총액'!F79/'일자별 시가총액'!$G79</f>
        <v>0.40411235250680949</v>
      </c>
      <c r="G80" s="14">
        <f ca="1">'일자별 시가총액'!H79</f>
        <v>109.10679999999999</v>
      </c>
      <c r="H80" s="9">
        <f t="shared" ca="1" si="17"/>
        <v>150000</v>
      </c>
      <c r="I80" s="9">
        <f t="shared" ca="1" si="18"/>
        <v>150000</v>
      </c>
      <c r="J80" s="9">
        <f t="shared" ca="1" si="19"/>
        <v>1600000</v>
      </c>
      <c r="K80" s="9">
        <f t="shared" ca="1" si="15"/>
        <v>10910.68</v>
      </c>
      <c r="L80" s="9">
        <f t="shared" ca="1" si="16"/>
        <v>17457088000</v>
      </c>
      <c r="M80" s="9">
        <f ca="1">$L80*B80/'일자별 주가'!B79-펀드!R79</f>
        <v>0</v>
      </c>
      <c r="N80" s="9">
        <f ca="1">$L80*C80/'일자별 주가'!C79-펀드!S79</f>
        <v>0</v>
      </c>
      <c r="O80" s="9">
        <f ca="1">$L80*D80/'일자별 주가'!D79-펀드!T79</f>
        <v>0</v>
      </c>
      <c r="P80" s="9">
        <f ca="1">$L80*E80/'일자별 주가'!E79-펀드!U79</f>
        <v>0</v>
      </c>
      <c r="Q80" s="9">
        <f ca="1">$L80*F80/'일자별 주가'!F79-펀드!V79</f>
        <v>0</v>
      </c>
      <c r="R80" s="16">
        <f t="shared" ca="1" si="20"/>
        <v>96385.542168674699</v>
      </c>
      <c r="S80" s="16">
        <f t="shared" ca="1" si="21"/>
        <v>57831.325301204815</v>
      </c>
      <c r="T80" s="16">
        <f t="shared" ca="1" si="22"/>
        <v>210763.05220883535</v>
      </c>
      <c r="U80" s="16">
        <f t="shared" ca="1" si="23"/>
        <v>11309.236947791163</v>
      </c>
      <c r="V80" s="16">
        <f t="shared" ca="1" si="24"/>
        <v>6425.7028112449789</v>
      </c>
    </row>
    <row r="81" spans="1:22" x14ac:dyDescent="0.3">
      <c r="A81">
        <v>79</v>
      </c>
      <c r="B81" s="15">
        <f ca="1">'일자별 시가총액'!B80/'일자별 시가총액'!$G80</f>
        <v>6.6632857905025794E-2</v>
      </c>
      <c r="C81" s="15">
        <f ca="1">'일자별 시가총액'!C80/'일자별 시가총액'!$G80</f>
        <v>9.8408047544455757E-2</v>
      </c>
      <c r="D81" s="15">
        <f ca="1">'일자별 시가총액'!D80/'일자별 시가총액'!$G80</f>
        <v>0.3443022535594864</v>
      </c>
      <c r="E81" s="15">
        <f ca="1">'일자별 시가총액'!E80/'일자별 시가총액'!$G80</f>
        <v>8.1179088124337925E-2</v>
      </c>
      <c r="F81" s="15">
        <f ca="1">'일자별 시가총액'!F80/'일자별 시가총액'!$G80</f>
        <v>0.40947775286669413</v>
      </c>
      <c r="G81" s="14">
        <f ca="1">'일자별 시가총액'!H80</f>
        <v>109.40186666666666</v>
      </c>
      <c r="H81" s="9">
        <f t="shared" ca="1" si="17"/>
        <v>50000</v>
      </c>
      <c r="I81" s="9">
        <f t="shared" ca="1" si="18"/>
        <v>50000</v>
      </c>
      <c r="J81" s="9">
        <f t="shared" ca="1" si="19"/>
        <v>1600000</v>
      </c>
      <c r="K81" s="9">
        <f t="shared" ca="1" si="15"/>
        <v>10940.186666666668</v>
      </c>
      <c r="L81" s="9">
        <f t="shared" ca="1" si="16"/>
        <v>17504298666.666668</v>
      </c>
      <c r="M81" s="9">
        <f ca="1">$L81*B81/'일자별 주가'!B80-펀드!R80</f>
        <v>0</v>
      </c>
      <c r="N81" s="9">
        <f ca="1">$L81*C81/'일자별 주가'!C80-펀드!S80</f>
        <v>0</v>
      </c>
      <c r="O81" s="9">
        <f ca="1">$L81*D81/'일자별 주가'!D80-펀드!T80</f>
        <v>0</v>
      </c>
      <c r="P81" s="9">
        <f ca="1">$L81*E81/'일자별 주가'!E80-펀드!U80</f>
        <v>0</v>
      </c>
      <c r="Q81" s="9">
        <f ca="1">$L81*F81/'일자별 주가'!F80-펀드!V80</f>
        <v>0</v>
      </c>
      <c r="R81" s="16">
        <f t="shared" ca="1" si="20"/>
        <v>96385.542168674699</v>
      </c>
      <c r="S81" s="16">
        <f t="shared" ca="1" si="21"/>
        <v>57831.325301204815</v>
      </c>
      <c r="T81" s="16">
        <f t="shared" ca="1" si="22"/>
        <v>210763.05220883535</v>
      </c>
      <c r="U81" s="16">
        <f t="shared" ca="1" si="23"/>
        <v>11309.236947791163</v>
      </c>
      <c r="V81" s="16">
        <f t="shared" ca="1" si="24"/>
        <v>6425.7028112449789</v>
      </c>
    </row>
    <row r="82" spans="1:22" x14ac:dyDescent="0.3">
      <c r="A82">
        <v>80</v>
      </c>
      <c r="B82" s="15">
        <f ca="1">'일자별 시가총액'!B81/'일자별 시가총액'!$G81</f>
        <v>6.5446790494733939E-2</v>
      </c>
      <c r="C82" s="15">
        <f ca="1">'일자별 시가총액'!C81/'일자별 시가총액'!$G81</f>
        <v>9.9171938898519926E-2</v>
      </c>
      <c r="D82" s="15">
        <f ca="1">'일자별 시가총액'!D81/'일자별 시가총액'!$G81</f>
        <v>0.34619607717721351</v>
      </c>
      <c r="E82" s="15">
        <f ca="1">'일자별 시가총액'!E81/'일자별 시가총액'!$G81</f>
        <v>8.1402926918872687E-2</v>
      </c>
      <c r="F82" s="15">
        <f ca="1">'일자별 시가총액'!F81/'일자별 시가총액'!$G81</f>
        <v>0.40778226651065991</v>
      </c>
      <c r="G82" s="14">
        <f ca="1">'일자별 시가총액'!H81</f>
        <v>111.31087871485943</v>
      </c>
      <c r="H82" s="9">
        <f t="shared" ca="1" si="17"/>
        <v>100000</v>
      </c>
      <c r="I82" s="9">
        <f t="shared" ca="1" si="18"/>
        <v>150000</v>
      </c>
      <c r="J82" s="9">
        <f t="shared" ca="1" si="19"/>
        <v>1550000</v>
      </c>
      <c r="K82" s="9">
        <f t="shared" ca="1" si="15"/>
        <v>11131.087871485945</v>
      </c>
      <c r="L82" s="9">
        <f t="shared" ca="1" si="16"/>
        <v>17253186200.803215</v>
      </c>
      <c r="M82" s="9">
        <f ca="1">$L82*B82/'일자별 주가'!B81-펀드!R81</f>
        <v>-3012.0481927710644</v>
      </c>
      <c r="N82" s="9">
        <f ca="1">$L82*C82/'일자별 주가'!C81-펀드!S81</f>
        <v>-1807.228915662643</v>
      </c>
      <c r="O82" s="9">
        <f ca="1">$L82*D82/'일자별 주가'!D81-펀드!T81</f>
        <v>-6586.3453815261018</v>
      </c>
      <c r="P82" s="9">
        <f ca="1">$L82*E82/'일자별 주가'!E81-펀드!U81</f>
        <v>-353.4136546184709</v>
      </c>
      <c r="Q82" s="9">
        <f ca="1">$L82*F82/'일자별 주가'!F81-펀드!V81</f>
        <v>-200.80321285140417</v>
      </c>
      <c r="R82" s="16">
        <f t="shared" ca="1" si="20"/>
        <v>93373.493975903635</v>
      </c>
      <c r="S82" s="16">
        <f t="shared" ca="1" si="21"/>
        <v>56024.096385542172</v>
      </c>
      <c r="T82" s="16">
        <f t="shared" ca="1" si="22"/>
        <v>204176.70682730924</v>
      </c>
      <c r="U82" s="16">
        <f t="shared" ca="1" si="23"/>
        <v>10955.823293172693</v>
      </c>
      <c r="V82" s="16">
        <f t="shared" ca="1" si="24"/>
        <v>6224.8995983935747</v>
      </c>
    </row>
    <row r="83" spans="1:22" x14ac:dyDescent="0.3">
      <c r="A83">
        <v>81</v>
      </c>
      <c r="B83" s="15">
        <f ca="1">'일자별 시가총액'!B82/'일자별 시가총액'!$G82</f>
        <v>6.7505003796063931E-2</v>
      </c>
      <c r="C83" s="15">
        <f ca="1">'일자별 시가총액'!C82/'일자별 시가총액'!$G82</f>
        <v>0.10275505697284816</v>
      </c>
      <c r="D83" s="15">
        <f ca="1">'일자별 시가총액'!D82/'일자별 시가총액'!$G82</f>
        <v>0.3433459770301745</v>
      </c>
      <c r="E83" s="15">
        <f ca="1">'일자별 시가총액'!E82/'일자별 시가총액'!$G82</f>
        <v>8.5041076935605323E-2</v>
      </c>
      <c r="F83" s="15">
        <f ca="1">'일자별 시가총액'!F82/'일자별 시가총액'!$G82</f>
        <v>0.4013528852653081</v>
      </c>
      <c r="G83" s="14">
        <f ca="1">'일자별 시가총액'!H82</f>
        <v>109.8178297188755</v>
      </c>
      <c r="H83" s="9">
        <f t="shared" ca="1" si="17"/>
        <v>150000</v>
      </c>
      <c r="I83" s="9">
        <f t="shared" ca="1" si="18"/>
        <v>150000</v>
      </c>
      <c r="J83" s="9">
        <f t="shared" ca="1" si="19"/>
        <v>1550000</v>
      </c>
      <c r="K83" s="9">
        <f t="shared" ca="1" si="15"/>
        <v>10981.782971887551</v>
      </c>
      <c r="L83" s="9">
        <f t="shared" ca="1" si="16"/>
        <v>17021763606.425703</v>
      </c>
      <c r="M83" s="9">
        <f ca="1">$L83*B83/'일자별 주가'!B82-펀드!R82</f>
        <v>0</v>
      </c>
      <c r="N83" s="9">
        <f ca="1">$L83*C83/'일자별 주가'!C82-펀드!S82</f>
        <v>0</v>
      </c>
      <c r="O83" s="9">
        <f ca="1">$L83*D83/'일자별 주가'!D82-펀드!T82</f>
        <v>0</v>
      </c>
      <c r="P83" s="9">
        <f ca="1">$L83*E83/'일자별 주가'!E82-펀드!U82</f>
        <v>0</v>
      </c>
      <c r="Q83" s="9">
        <f ca="1">$L83*F83/'일자별 주가'!F82-펀드!V82</f>
        <v>0</v>
      </c>
      <c r="R83" s="16">
        <f t="shared" ca="1" si="20"/>
        <v>93373.493975903635</v>
      </c>
      <c r="S83" s="16">
        <f t="shared" ca="1" si="21"/>
        <v>56024.096385542172</v>
      </c>
      <c r="T83" s="16">
        <f t="shared" ca="1" si="22"/>
        <v>204176.70682730924</v>
      </c>
      <c r="U83" s="16">
        <f t="shared" ca="1" si="23"/>
        <v>10955.823293172693</v>
      </c>
      <c r="V83" s="16">
        <f t="shared" ca="1" si="24"/>
        <v>6224.8995983935747</v>
      </c>
    </row>
    <row r="84" spans="1:22" x14ac:dyDescent="0.3">
      <c r="A84">
        <v>82</v>
      </c>
      <c r="B84" s="15">
        <f ca="1">'일자별 시가총액'!B83/'일자별 시가총액'!$G83</f>
        <v>6.5923126314824623E-2</v>
      </c>
      <c r="C84" s="15">
        <f ca="1">'일자별 시가총액'!C83/'일자별 시가총액'!$G83</f>
        <v>0.10162964907966024</v>
      </c>
      <c r="D84" s="15">
        <f ca="1">'일자별 시가총액'!D83/'일자별 시가총액'!$G83</f>
        <v>0.34173402192451785</v>
      </c>
      <c r="E84" s="15">
        <f ca="1">'일자별 시가총액'!E83/'일자별 시가총액'!$G83</f>
        <v>8.798022535508386E-2</v>
      </c>
      <c r="F84" s="15">
        <f ca="1">'일자별 시가총액'!F83/'일자별 시가총액'!$G83</f>
        <v>0.4027329773259134</v>
      </c>
      <c r="G84" s="14">
        <f ca="1">'일자별 시가총액'!H83</f>
        <v>109.29122570281125</v>
      </c>
      <c r="H84" s="9">
        <f t="shared" ca="1" si="17"/>
        <v>250000</v>
      </c>
      <c r="I84" s="9">
        <f t="shared" ca="1" si="18"/>
        <v>200000</v>
      </c>
      <c r="J84" s="9">
        <f t="shared" ca="1" si="19"/>
        <v>1600000</v>
      </c>
      <c r="K84" s="9">
        <f t="shared" ca="1" si="15"/>
        <v>10929.122570281124</v>
      </c>
      <c r="L84" s="9">
        <f t="shared" ca="1" si="16"/>
        <v>17486596112.449799</v>
      </c>
      <c r="M84" s="9">
        <f ca="1">$L84*B84/'일자별 주가'!B83-펀드!R83</f>
        <v>3012.0481927710498</v>
      </c>
      <c r="N84" s="9">
        <f ca="1">$L84*C84/'일자별 주가'!C83-펀드!S83</f>
        <v>1807.228915662643</v>
      </c>
      <c r="O84" s="9">
        <f ca="1">$L84*D84/'일자별 주가'!D83-펀드!T83</f>
        <v>6586.3453815261018</v>
      </c>
      <c r="P84" s="9">
        <f ca="1">$L84*E84/'일자별 주가'!E83-펀드!U83</f>
        <v>353.41365461847272</v>
      </c>
      <c r="Q84" s="9">
        <f ca="1">$L84*F84/'일자별 주가'!F83-펀드!V83</f>
        <v>200.80321285140508</v>
      </c>
      <c r="R84" s="16">
        <f t="shared" ca="1" si="20"/>
        <v>96385.542168674685</v>
      </c>
      <c r="S84" s="16">
        <f t="shared" ca="1" si="21"/>
        <v>57831.325301204815</v>
      </c>
      <c r="T84" s="16">
        <f t="shared" ca="1" si="22"/>
        <v>210763.05220883535</v>
      </c>
      <c r="U84" s="16">
        <f t="shared" ca="1" si="23"/>
        <v>11309.236947791165</v>
      </c>
      <c r="V84" s="16">
        <f t="shared" ca="1" si="24"/>
        <v>6425.7028112449798</v>
      </c>
    </row>
    <row r="85" spans="1:22" x14ac:dyDescent="0.3">
      <c r="A85">
        <v>83</v>
      </c>
      <c r="B85" s="15">
        <f ca="1">'일자별 시가총액'!B84/'일자별 시가총액'!$G84</f>
        <v>6.6110982059394044E-2</v>
      </c>
      <c r="C85" s="15">
        <f ca="1">'일자별 시가총액'!C84/'일자별 시가총액'!$G84</f>
        <v>0.10294299029281562</v>
      </c>
      <c r="D85" s="15">
        <f ca="1">'일자별 시가총액'!D84/'일자별 시가총액'!$G84</f>
        <v>0.34693604711549531</v>
      </c>
      <c r="E85" s="15">
        <f ca="1">'일자별 시가총액'!E84/'일자별 시가총액'!$G84</f>
        <v>8.9511966954027022E-2</v>
      </c>
      <c r="F85" s="15">
        <f ca="1">'일자별 시가총액'!F84/'일자별 시가총액'!$G84</f>
        <v>0.39449801357826803</v>
      </c>
      <c r="G85" s="14">
        <f ca="1">'일자별 시가총액'!H84</f>
        <v>109.8736578313253</v>
      </c>
      <c r="H85" s="9">
        <f t="shared" ca="1" si="17"/>
        <v>200000</v>
      </c>
      <c r="I85" s="9">
        <f t="shared" ca="1" si="18"/>
        <v>50000</v>
      </c>
      <c r="J85" s="9">
        <f t="shared" ca="1" si="19"/>
        <v>1750000</v>
      </c>
      <c r="K85" s="9">
        <f t="shared" ca="1" si="15"/>
        <v>10987.365783132531</v>
      </c>
      <c r="L85" s="9">
        <f t="shared" ca="1" si="16"/>
        <v>19227890120.48193</v>
      </c>
      <c r="M85" s="9">
        <f ca="1">$L85*B85/'일자별 주가'!B84-펀드!R84</f>
        <v>9036.1445783132658</v>
      </c>
      <c r="N85" s="9">
        <f ca="1">$L85*C85/'일자별 주가'!C84-펀드!S84</f>
        <v>5421.686746987958</v>
      </c>
      <c r="O85" s="9">
        <f ca="1">$L85*D85/'일자별 주가'!D84-펀드!T84</f>
        <v>19759.036144578364</v>
      </c>
      <c r="P85" s="9">
        <f ca="1">$L85*E85/'일자별 주가'!E84-펀드!U84</f>
        <v>1060.2409638554236</v>
      </c>
      <c r="Q85" s="9">
        <f ca="1">$L85*F85/'일자별 주가'!F84-펀드!V84</f>
        <v>602.40963855421705</v>
      </c>
      <c r="R85" s="16">
        <f t="shared" ca="1" si="20"/>
        <v>105421.68674698795</v>
      </c>
      <c r="S85" s="16">
        <f t="shared" ca="1" si="21"/>
        <v>63253.012048192773</v>
      </c>
      <c r="T85" s="16">
        <f t="shared" ca="1" si="22"/>
        <v>230522.08835341371</v>
      </c>
      <c r="U85" s="16">
        <f t="shared" ca="1" si="23"/>
        <v>12369.477911646589</v>
      </c>
      <c r="V85" s="16">
        <f t="shared" ca="1" si="24"/>
        <v>7028.1124497991968</v>
      </c>
    </row>
    <row r="86" spans="1:22" x14ac:dyDescent="0.3">
      <c r="A86">
        <v>84</v>
      </c>
      <c r="B86" s="15">
        <f ca="1">'일자별 시가총액'!B85/'일자별 시가총액'!$G85</f>
        <v>6.6397048474798881E-2</v>
      </c>
      <c r="C86" s="15">
        <f ca="1">'일자별 시가총액'!C85/'일자별 시가총액'!$G85</f>
        <v>0.10262815098346111</v>
      </c>
      <c r="D86" s="15">
        <f ca="1">'일자별 시가총액'!D85/'일자별 시가총액'!$G85</f>
        <v>0.34501092923353327</v>
      </c>
      <c r="E86" s="15">
        <f ca="1">'일자별 시가총액'!E85/'일자별 시가총액'!$G85</f>
        <v>8.6238807791819638E-2</v>
      </c>
      <c r="F86" s="15">
        <f ca="1">'일자별 시가총액'!F85/'일자별 시가총액'!$G85</f>
        <v>0.39972506351638709</v>
      </c>
      <c r="G86" s="14">
        <f ca="1">'일자별 시가총액'!H85</f>
        <v>111.55961124497993</v>
      </c>
      <c r="H86" s="9">
        <f t="shared" ca="1" si="17"/>
        <v>0</v>
      </c>
      <c r="I86" s="9">
        <f t="shared" ca="1" si="18"/>
        <v>150000</v>
      </c>
      <c r="J86" s="9">
        <f t="shared" ca="1" si="19"/>
        <v>1600000</v>
      </c>
      <c r="K86" s="9">
        <f t="shared" ca="1" si="15"/>
        <v>11155.961124497995</v>
      </c>
      <c r="L86" s="9">
        <f t="shared" ca="1" si="16"/>
        <v>17849537799.196793</v>
      </c>
      <c r="M86" s="9">
        <f ca="1">$L86*B86/'일자별 주가'!B85-펀드!R85</f>
        <v>-9036.1445783132367</v>
      </c>
      <c r="N86" s="9">
        <f ca="1">$L86*C86/'일자별 주가'!C85-펀드!S85</f>
        <v>-5421.6867469879362</v>
      </c>
      <c r="O86" s="9">
        <f ca="1">$L86*D86/'일자별 주가'!D85-펀드!T85</f>
        <v>-19759.036144578306</v>
      </c>
      <c r="P86" s="9">
        <f ca="1">$L86*E86/'일자별 주가'!E85-펀드!U85</f>
        <v>-1060.24096385542</v>
      </c>
      <c r="Q86" s="9">
        <f ca="1">$L86*F86/'일자별 주가'!F85-펀드!V85</f>
        <v>-602.40963855421523</v>
      </c>
      <c r="R86" s="16">
        <f t="shared" ca="1" si="20"/>
        <v>96385.542168674714</v>
      </c>
      <c r="S86" s="16">
        <f t="shared" ca="1" si="21"/>
        <v>57831.325301204837</v>
      </c>
      <c r="T86" s="16">
        <f t="shared" ca="1" si="22"/>
        <v>210763.0522088354</v>
      </c>
      <c r="U86" s="16">
        <f t="shared" ca="1" si="23"/>
        <v>11309.236947791169</v>
      </c>
      <c r="V86" s="16">
        <f t="shared" ca="1" si="24"/>
        <v>6425.7028112449816</v>
      </c>
    </row>
    <row r="87" spans="1:22" x14ac:dyDescent="0.3">
      <c r="A87">
        <v>85</v>
      </c>
      <c r="B87" s="15">
        <f ca="1">'일자별 시가총액'!B86/'일자별 시가총액'!$G86</f>
        <v>6.7748724073040653E-2</v>
      </c>
      <c r="C87" s="15">
        <f ca="1">'일자별 시가총액'!C86/'일자별 시가총액'!$G86</f>
        <v>0.10341429627773602</v>
      </c>
      <c r="D87" s="15">
        <f ca="1">'일자별 시가총액'!D86/'일자별 시가총액'!$G86</f>
        <v>0.34599423936822027</v>
      </c>
      <c r="E87" s="15">
        <f ca="1">'일자별 시가총액'!E86/'일자별 시가총액'!$G86</f>
        <v>8.696730022825408E-2</v>
      </c>
      <c r="F87" s="15">
        <f ca="1">'일자별 시가총액'!F86/'일자별 시가총액'!$G86</f>
        <v>0.39587544005274899</v>
      </c>
      <c r="G87" s="14">
        <f ca="1">'일자별 시가총액'!H86</f>
        <v>109.36941847389559</v>
      </c>
      <c r="H87" s="9">
        <f t="shared" ca="1" si="17"/>
        <v>250000</v>
      </c>
      <c r="I87" s="9">
        <f t="shared" ca="1" si="18"/>
        <v>0</v>
      </c>
      <c r="J87" s="9">
        <f t="shared" ca="1" si="19"/>
        <v>1850000</v>
      </c>
      <c r="K87" s="9">
        <f t="shared" ca="1" si="15"/>
        <v>10936.941847389558</v>
      </c>
      <c r="L87" s="9">
        <f t="shared" ca="1" si="16"/>
        <v>20233342417.670685</v>
      </c>
      <c r="M87" s="9">
        <f ca="1">$L87*B87/'일자별 주가'!B86-펀드!R86</f>
        <v>15060.240963855424</v>
      </c>
      <c r="N87" s="9">
        <f ca="1">$L87*C87/'일자별 주가'!C86-펀드!S86</f>
        <v>9036.1445783132513</v>
      </c>
      <c r="O87" s="9">
        <f ca="1">$L87*D87/'일자별 주가'!D86-펀드!T86</f>
        <v>32931.72690763048</v>
      </c>
      <c r="P87" s="9">
        <f ca="1">$L87*E87/'일자별 주가'!E86-펀드!U86</f>
        <v>1767.0682730923654</v>
      </c>
      <c r="Q87" s="9">
        <f ca="1">$L87*F87/'일자별 주가'!F86-펀드!V86</f>
        <v>1004.0160642570281</v>
      </c>
      <c r="R87" s="16">
        <f t="shared" ca="1" si="20"/>
        <v>111445.78313253014</v>
      </c>
      <c r="S87" s="16">
        <f t="shared" ca="1" si="21"/>
        <v>66867.469879518088</v>
      </c>
      <c r="T87" s="16">
        <f t="shared" ca="1" si="22"/>
        <v>243694.77911646588</v>
      </c>
      <c r="U87" s="16">
        <f t="shared" ca="1" si="23"/>
        <v>13076.305220883534</v>
      </c>
      <c r="V87" s="16">
        <f t="shared" ca="1" si="24"/>
        <v>7429.7188755020097</v>
      </c>
    </row>
    <row r="88" spans="1:22" x14ac:dyDescent="0.3">
      <c r="A88">
        <v>86</v>
      </c>
      <c r="B88" s="15">
        <f ca="1">'일자별 시가총액'!B87/'일자별 시가총액'!$G87</f>
        <v>6.5641468116519788E-2</v>
      </c>
      <c r="C88" s="15">
        <f ca="1">'일자별 시가총액'!C87/'일자별 시가총액'!$G87</f>
        <v>0.10457522355348714</v>
      </c>
      <c r="D88" s="15">
        <f ca="1">'일자별 시가총액'!D87/'일자별 시가총액'!$G87</f>
        <v>0.34048353254476849</v>
      </c>
      <c r="E88" s="15">
        <f ca="1">'일자별 시가총액'!E87/'일자별 시가총액'!$G87</f>
        <v>8.7063657530790844E-2</v>
      </c>
      <c r="F88" s="15">
        <f ca="1">'일자별 시가총액'!F87/'일자별 시가총액'!$G87</f>
        <v>0.40223611825443373</v>
      </c>
      <c r="G88" s="14">
        <f ca="1">'일자별 시가총액'!H87</f>
        <v>110.83391967871485</v>
      </c>
      <c r="H88" s="9">
        <f t="shared" ca="1" si="17"/>
        <v>100000</v>
      </c>
      <c r="I88" s="9">
        <f t="shared" ca="1" si="18"/>
        <v>50000</v>
      </c>
      <c r="J88" s="9">
        <f t="shared" ca="1" si="19"/>
        <v>1900000</v>
      </c>
      <c r="K88" s="9">
        <f t="shared" ca="1" si="15"/>
        <v>11083.391967871485</v>
      </c>
      <c r="L88" s="9">
        <f t="shared" ca="1" si="16"/>
        <v>21058444738.955822</v>
      </c>
      <c r="M88" s="9">
        <f ca="1">$L88*B88/'일자별 주가'!B87-펀드!R87</f>
        <v>3012.0481927710498</v>
      </c>
      <c r="N88" s="9">
        <f ca="1">$L88*C88/'일자별 주가'!C87-펀드!S87</f>
        <v>1807.2289156626357</v>
      </c>
      <c r="O88" s="9">
        <f ca="1">$L88*D88/'일자별 주가'!D87-펀드!T87</f>
        <v>6586.3453815260436</v>
      </c>
      <c r="P88" s="9">
        <f ca="1">$L88*E88/'일자별 주가'!E87-펀드!U87</f>
        <v>353.41365461847272</v>
      </c>
      <c r="Q88" s="9">
        <f ca="1">$L88*F88/'일자별 주가'!F87-펀드!V87</f>
        <v>200.80321285140417</v>
      </c>
      <c r="R88" s="16">
        <f t="shared" ca="1" si="20"/>
        <v>114457.83132530119</v>
      </c>
      <c r="S88" s="16">
        <f t="shared" ca="1" si="21"/>
        <v>68674.698795180724</v>
      </c>
      <c r="T88" s="16">
        <f t="shared" ca="1" si="22"/>
        <v>250281.12449799193</v>
      </c>
      <c r="U88" s="16">
        <f t="shared" ca="1" si="23"/>
        <v>13429.718875502007</v>
      </c>
      <c r="V88" s="16">
        <f t="shared" ca="1" si="24"/>
        <v>7630.5220883534139</v>
      </c>
    </row>
    <row r="89" spans="1:22" x14ac:dyDescent="0.3">
      <c r="A89">
        <v>87</v>
      </c>
      <c r="B89" s="15">
        <f ca="1">'일자별 시가총액'!B88/'일자별 시가총액'!$G88</f>
        <v>6.6321606972446767E-2</v>
      </c>
      <c r="C89" s="15">
        <f ca="1">'일자별 시가총액'!C88/'일자별 시가총액'!$G88</f>
        <v>0.10559404096167892</v>
      </c>
      <c r="D89" s="15">
        <f ca="1">'일자별 시가총액'!D88/'일자별 시가총액'!$G88</f>
        <v>0.34717076941375258</v>
      </c>
      <c r="E89" s="15">
        <f ca="1">'일자별 시가총액'!E88/'일자별 시가총액'!$G88</f>
        <v>8.4098228946335632E-2</v>
      </c>
      <c r="F89" s="15">
        <f ca="1">'일자별 시가총액'!F88/'일자별 시가총액'!$G88</f>
        <v>0.39681535370578613</v>
      </c>
      <c r="G89" s="14">
        <f ca="1">'일자별 시가총액'!H88</f>
        <v>111.33226827309237</v>
      </c>
      <c r="H89" s="9">
        <f t="shared" ca="1" si="17"/>
        <v>0</v>
      </c>
      <c r="I89" s="9">
        <f t="shared" ca="1" si="18"/>
        <v>50000</v>
      </c>
      <c r="J89" s="9">
        <f t="shared" ca="1" si="19"/>
        <v>1850000</v>
      </c>
      <c r="K89" s="9">
        <f t="shared" ca="1" si="15"/>
        <v>11133.226827309236</v>
      </c>
      <c r="L89" s="9">
        <f t="shared" ca="1" si="16"/>
        <v>20596469630.522087</v>
      </c>
      <c r="M89" s="9">
        <f ca="1">$L89*B89/'일자별 주가'!B88-펀드!R88</f>
        <v>-3012.0481927710644</v>
      </c>
      <c r="N89" s="9">
        <f ca="1">$L89*C89/'일자별 주가'!C88-펀드!S88</f>
        <v>-1807.2289156626648</v>
      </c>
      <c r="O89" s="9">
        <f ca="1">$L89*D89/'일자별 주가'!D88-펀드!T88</f>
        <v>-6586.3453815260727</v>
      </c>
      <c r="P89" s="9">
        <f ca="1">$L89*E89/'일자별 주가'!E88-펀드!U88</f>
        <v>-353.41365461847454</v>
      </c>
      <c r="Q89" s="9">
        <f ca="1">$L89*F89/'일자별 주가'!F88-펀드!V88</f>
        <v>-200.80321285140599</v>
      </c>
      <c r="R89" s="16">
        <f t="shared" ca="1" si="20"/>
        <v>111445.78313253012</v>
      </c>
      <c r="S89" s="16">
        <f t="shared" ca="1" si="21"/>
        <v>66867.469879518059</v>
      </c>
      <c r="T89" s="16">
        <f t="shared" ca="1" si="22"/>
        <v>243694.77911646586</v>
      </c>
      <c r="U89" s="16">
        <f t="shared" ca="1" si="23"/>
        <v>13076.305220883532</v>
      </c>
      <c r="V89" s="16">
        <f t="shared" ca="1" si="24"/>
        <v>7429.7188755020079</v>
      </c>
    </row>
    <row r="90" spans="1:22" x14ac:dyDescent="0.3">
      <c r="A90">
        <v>88</v>
      </c>
      <c r="B90" s="15">
        <f ca="1">'일자별 시가총액'!B89/'일자별 시가총액'!$G89</f>
        <v>6.7544011475522844E-2</v>
      </c>
      <c r="C90" s="15">
        <f ca="1">'일자별 시가총액'!C89/'일자별 시가총액'!$G89</f>
        <v>0.10299523412095067</v>
      </c>
      <c r="D90" s="15">
        <f ca="1">'일자별 시가총액'!D89/'일자별 시가총액'!$G89</f>
        <v>0.34743170074888902</v>
      </c>
      <c r="E90" s="15">
        <f ca="1">'일자별 시가총액'!E89/'일자별 시가총액'!$G89</f>
        <v>8.6700668817534216E-2</v>
      </c>
      <c r="F90" s="15">
        <f ca="1">'일자별 시가총액'!F89/'일자별 시가총액'!$G89</f>
        <v>0.39532838483710325</v>
      </c>
      <c r="G90" s="14">
        <f ca="1">'일자별 시가총액'!H89</f>
        <v>110.74439196787149</v>
      </c>
      <c r="H90" s="9">
        <f t="shared" ca="1" si="17"/>
        <v>150000</v>
      </c>
      <c r="I90" s="9">
        <f t="shared" ca="1" si="18"/>
        <v>100000</v>
      </c>
      <c r="J90" s="9">
        <f t="shared" ca="1" si="19"/>
        <v>1900000</v>
      </c>
      <c r="K90" s="9">
        <f t="shared" ca="1" si="15"/>
        <v>11074.439196787149</v>
      </c>
      <c r="L90" s="9">
        <f t="shared" ca="1" si="16"/>
        <v>21041434473.895584</v>
      </c>
      <c r="M90" s="9">
        <f ca="1">$L90*B90/'일자별 주가'!B89-펀드!R89</f>
        <v>3012.048192771108</v>
      </c>
      <c r="N90" s="9">
        <f ca="1">$L90*C90/'일자별 주가'!C89-펀드!S89</f>
        <v>1807.2289156626648</v>
      </c>
      <c r="O90" s="9">
        <f ca="1">$L90*D90/'일자별 주가'!D89-펀드!T89</f>
        <v>6586.3453815261018</v>
      </c>
      <c r="P90" s="9">
        <f ca="1">$L90*E90/'일자별 주가'!E89-펀드!U89</f>
        <v>353.41365461847636</v>
      </c>
      <c r="Q90" s="9">
        <f ca="1">$L90*F90/'일자별 주가'!F89-펀드!V89</f>
        <v>200.8032128514069</v>
      </c>
      <c r="R90" s="16">
        <f t="shared" ca="1" si="20"/>
        <v>114457.83132530123</v>
      </c>
      <c r="S90" s="16">
        <f t="shared" ca="1" si="21"/>
        <v>68674.698795180724</v>
      </c>
      <c r="T90" s="16">
        <f t="shared" ca="1" si="22"/>
        <v>250281.12449799196</v>
      </c>
      <c r="U90" s="16">
        <f t="shared" ca="1" si="23"/>
        <v>13429.718875502009</v>
      </c>
      <c r="V90" s="16">
        <f t="shared" ca="1" si="24"/>
        <v>7630.5220883534148</v>
      </c>
    </row>
    <row r="91" spans="1:22" x14ac:dyDescent="0.3">
      <c r="A91">
        <v>89</v>
      </c>
      <c r="B91" s="15">
        <f ca="1">'일자별 시가총액'!B90/'일자별 시가총액'!$G90</f>
        <v>6.9410474069351621E-2</v>
      </c>
      <c r="C91" s="15">
        <f ca="1">'일자별 시가총액'!C90/'일자별 시가총액'!$G90</f>
        <v>0.10419889276403066</v>
      </c>
      <c r="D91" s="15">
        <f ca="1">'일자별 시가총액'!D90/'일자별 시가총액'!$G90</f>
        <v>0.35818175025260041</v>
      </c>
      <c r="E91" s="15">
        <f ca="1">'일자별 시가총액'!E90/'일자별 시가총액'!$G90</f>
        <v>8.4327515459429306E-2</v>
      </c>
      <c r="F91" s="15">
        <f ca="1">'일자별 시가총액'!F90/'일자별 시가총액'!$G90</f>
        <v>0.38388136745458801</v>
      </c>
      <c r="G91" s="14">
        <f ca="1">'일자별 시가총액'!H90</f>
        <v>110.80408192771085</v>
      </c>
      <c r="H91" s="9">
        <f t="shared" ca="1" si="17"/>
        <v>250000</v>
      </c>
      <c r="I91" s="9">
        <f t="shared" ca="1" si="18"/>
        <v>50000</v>
      </c>
      <c r="J91" s="9">
        <f t="shared" ca="1" si="19"/>
        <v>2100000</v>
      </c>
      <c r="K91" s="9">
        <f t="shared" ca="1" si="15"/>
        <v>11080.408192771087</v>
      </c>
      <c r="L91" s="9">
        <f t="shared" ca="1" si="16"/>
        <v>23268857204.819283</v>
      </c>
      <c r="M91" s="9">
        <f ca="1">$L91*B91/'일자별 주가'!B90-펀드!R90</f>
        <v>12048.192771084345</v>
      </c>
      <c r="N91" s="9">
        <f ca="1">$L91*C91/'일자별 주가'!C90-펀드!S90</f>
        <v>7228.9156626506301</v>
      </c>
      <c r="O91" s="9">
        <f ca="1">$L91*D91/'일자별 주가'!D90-펀드!T90</f>
        <v>26345.381526104495</v>
      </c>
      <c r="P91" s="9">
        <f ca="1">$L91*E91/'일자별 주가'!E90-펀드!U90</f>
        <v>1413.6546184738982</v>
      </c>
      <c r="Q91" s="9">
        <f ca="1">$L91*F91/'일자별 주가'!F90-펀드!V90</f>
        <v>803.21285140562395</v>
      </c>
      <c r="R91" s="16">
        <f t="shared" ca="1" si="20"/>
        <v>126506.02409638558</v>
      </c>
      <c r="S91" s="16">
        <f t="shared" ca="1" si="21"/>
        <v>75903.614457831354</v>
      </c>
      <c r="T91" s="16">
        <f t="shared" ca="1" si="22"/>
        <v>276626.50602409645</v>
      </c>
      <c r="U91" s="16">
        <f t="shared" ca="1" si="23"/>
        <v>14843.373493975907</v>
      </c>
      <c r="V91" s="16">
        <f t="shared" ca="1" si="24"/>
        <v>8433.7349397590388</v>
      </c>
    </row>
    <row r="92" spans="1:22" x14ac:dyDescent="0.3">
      <c r="A92">
        <v>90</v>
      </c>
      <c r="B92" s="15">
        <f ca="1">'일자별 시가총액'!B91/'일자별 시가총액'!$G91</f>
        <v>6.8380149044701508E-2</v>
      </c>
      <c r="C92" s="15">
        <f ca="1">'일자별 시가총액'!C91/'일자별 시가총액'!$G91</f>
        <v>0.1028591537742834</v>
      </c>
      <c r="D92" s="15">
        <f ca="1">'일자별 시가총액'!D91/'일자별 시가총액'!$G91</f>
        <v>0.34939157646886021</v>
      </c>
      <c r="E92" s="15">
        <f ca="1">'일자별 시가총액'!E91/'일자별 시가총액'!$G91</f>
        <v>8.6530448879228547E-2</v>
      </c>
      <c r="F92" s="15">
        <f ca="1">'일자별 시가총액'!F91/'일자별 시가총액'!$G91</f>
        <v>0.39283867183292637</v>
      </c>
      <c r="G92" s="14">
        <f ca="1">'일자별 시가총액'!H91</f>
        <v>111.33718072289156</v>
      </c>
      <c r="H92" s="9">
        <f t="shared" ca="1" si="17"/>
        <v>50000</v>
      </c>
      <c r="I92" s="9">
        <f t="shared" ca="1" si="18"/>
        <v>100000</v>
      </c>
      <c r="J92" s="9">
        <f t="shared" ca="1" si="19"/>
        <v>2050000</v>
      </c>
      <c r="K92" s="9">
        <f t="shared" ca="1" si="15"/>
        <v>11133.718072289157</v>
      </c>
      <c r="L92" s="9">
        <f t="shared" ca="1" si="16"/>
        <v>22824122048.192772</v>
      </c>
      <c r="M92" s="9">
        <f ca="1">$L92*B92/'일자별 주가'!B91-펀드!R91</f>
        <v>-3012.048192771108</v>
      </c>
      <c r="N92" s="9">
        <f ca="1">$L92*C92/'일자별 주가'!C91-펀드!S91</f>
        <v>-1807.2289156626648</v>
      </c>
      <c r="O92" s="9">
        <f ca="1">$L92*D92/'일자별 주가'!D91-펀드!T91</f>
        <v>-6586.3453815261601</v>
      </c>
      <c r="P92" s="9">
        <f ca="1">$L92*E92/'일자별 주가'!E91-펀드!U91</f>
        <v>-353.41365461847636</v>
      </c>
      <c r="Q92" s="9">
        <f ca="1">$L92*F92/'일자별 주가'!F91-펀드!V91</f>
        <v>-200.80321285140781</v>
      </c>
      <c r="R92" s="16">
        <f t="shared" ca="1" si="20"/>
        <v>123493.97590361447</v>
      </c>
      <c r="S92" s="16">
        <f t="shared" ca="1" si="21"/>
        <v>74096.385542168689</v>
      </c>
      <c r="T92" s="16">
        <f t="shared" ca="1" si="22"/>
        <v>270040.16064257029</v>
      </c>
      <c r="U92" s="16">
        <f t="shared" ca="1" si="23"/>
        <v>14489.959839357431</v>
      </c>
      <c r="V92" s="16">
        <f t="shared" ca="1" si="24"/>
        <v>8232.9317269076309</v>
      </c>
    </row>
    <row r="93" spans="1:22" x14ac:dyDescent="0.3">
      <c r="A93">
        <v>91</v>
      </c>
      <c r="B93" s="15">
        <f ca="1">'일자별 시가총액'!B92/'일자별 시가총액'!$G92</f>
        <v>7.0112990293527633E-2</v>
      </c>
      <c r="C93" s="15">
        <f ca="1">'일자별 시가총액'!C92/'일자별 시가총액'!$G92</f>
        <v>9.9793311298024115E-2</v>
      </c>
      <c r="D93" s="15">
        <f ca="1">'일자별 시가총액'!D92/'일자별 시가총액'!$G92</f>
        <v>0.35654494976290907</v>
      </c>
      <c r="E93" s="15">
        <f ca="1">'일자별 시가총액'!E92/'일자별 시가총액'!$G92</f>
        <v>8.4532476449276112E-2</v>
      </c>
      <c r="F93" s="15">
        <f ca="1">'일자별 시가총액'!F92/'일자별 시가총액'!$G92</f>
        <v>0.38901627219626306</v>
      </c>
      <c r="G93" s="14">
        <f ca="1">'일자별 시가총액'!H92</f>
        <v>111.70437429718876</v>
      </c>
      <c r="H93" s="9">
        <f t="shared" ca="1" si="17"/>
        <v>200000</v>
      </c>
      <c r="I93" s="9">
        <f t="shared" ca="1" si="18"/>
        <v>0</v>
      </c>
      <c r="J93" s="9">
        <f t="shared" ca="1" si="19"/>
        <v>2250000</v>
      </c>
      <c r="K93" s="9">
        <f t="shared" ca="1" si="15"/>
        <v>11170.437429718875</v>
      </c>
      <c r="L93" s="9">
        <f t="shared" ca="1" si="16"/>
        <v>25133484216.86747</v>
      </c>
      <c r="M93" s="9">
        <f ca="1">$L93*B93/'일자별 주가'!B92-펀드!R92</f>
        <v>12048.192771084301</v>
      </c>
      <c r="N93" s="9">
        <f ca="1">$L93*C93/'일자별 주가'!C92-펀드!S92</f>
        <v>7228.9156626505865</v>
      </c>
      <c r="O93" s="9">
        <f ca="1">$L93*D93/'일자별 주가'!D92-펀드!T92</f>
        <v>26345.381526104407</v>
      </c>
      <c r="P93" s="9">
        <f ca="1">$L93*E93/'일자별 주가'!E92-펀드!U92</f>
        <v>1413.6546184738945</v>
      </c>
      <c r="Q93" s="9">
        <f ca="1">$L93*F93/'일자별 주가'!F92-펀드!V92</f>
        <v>803.21285140562213</v>
      </c>
      <c r="R93" s="16">
        <f t="shared" ca="1" si="20"/>
        <v>135542.16867469877</v>
      </c>
      <c r="S93" s="16">
        <f t="shared" ca="1" si="21"/>
        <v>81325.301204819276</v>
      </c>
      <c r="T93" s="16">
        <f t="shared" ca="1" si="22"/>
        <v>296385.5421686747</v>
      </c>
      <c r="U93" s="16">
        <f t="shared" ca="1" si="23"/>
        <v>15903.614457831325</v>
      </c>
      <c r="V93" s="16">
        <f t="shared" ca="1" si="24"/>
        <v>9036.1445783132531</v>
      </c>
    </row>
    <row r="94" spans="1:22" x14ac:dyDescent="0.3">
      <c r="A94">
        <v>92</v>
      </c>
      <c r="B94" s="15">
        <f ca="1">'일자별 시가총액'!B93/'일자별 시가총액'!$G93</f>
        <v>6.8860775949638089E-2</v>
      </c>
      <c r="C94" s="15">
        <f ca="1">'일자별 시가총액'!C93/'일자별 시가총액'!$G93</f>
        <v>9.978539823982055E-2</v>
      </c>
      <c r="D94" s="15">
        <f ca="1">'일자별 시가총액'!D93/'일자별 시가총액'!$G93</f>
        <v>0.36004357719596741</v>
      </c>
      <c r="E94" s="15">
        <f ca="1">'일자별 시가총액'!E93/'일자별 시가총액'!$G93</f>
        <v>8.435635636798447E-2</v>
      </c>
      <c r="F94" s="15">
        <f ca="1">'일자별 시가총액'!F93/'일자별 시가총액'!$G93</f>
        <v>0.38695389224658944</v>
      </c>
      <c r="G94" s="14">
        <f ca="1">'일자별 시가총액'!H93</f>
        <v>112.84336867469879</v>
      </c>
      <c r="H94" s="9">
        <f t="shared" ca="1" si="17"/>
        <v>0</v>
      </c>
      <c r="I94" s="9">
        <f t="shared" ca="1" si="18"/>
        <v>0</v>
      </c>
      <c r="J94" s="9">
        <f t="shared" ca="1" si="19"/>
        <v>2250000</v>
      </c>
      <c r="K94" s="9">
        <f t="shared" ca="1" si="15"/>
        <v>11284.33686746988</v>
      </c>
      <c r="L94" s="9">
        <f t="shared" ca="1" si="16"/>
        <v>25389757951.807228</v>
      </c>
      <c r="M94" s="9">
        <f ca="1">$L94*B94/'일자별 주가'!B93-펀드!R93</f>
        <v>0</v>
      </c>
      <c r="N94" s="9">
        <f ca="1">$L94*C94/'일자별 주가'!C93-펀드!S93</f>
        <v>0</v>
      </c>
      <c r="O94" s="9">
        <f ca="1">$L94*D94/'일자별 주가'!D93-펀드!T93</f>
        <v>0</v>
      </c>
      <c r="P94" s="9">
        <f ca="1">$L94*E94/'일자별 주가'!E93-펀드!U93</f>
        <v>0</v>
      </c>
      <c r="Q94" s="9">
        <f ca="1">$L94*F94/'일자별 주가'!F93-펀드!V93</f>
        <v>0</v>
      </c>
      <c r="R94" s="16">
        <f t="shared" ca="1" si="20"/>
        <v>135542.16867469877</v>
      </c>
      <c r="S94" s="16">
        <f t="shared" ca="1" si="21"/>
        <v>81325.301204819276</v>
      </c>
      <c r="T94" s="16">
        <f t="shared" ca="1" si="22"/>
        <v>296385.5421686747</v>
      </c>
      <c r="U94" s="16">
        <f t="shared" ca="1" si="23"/>
        <v>15903.614457831325</v>
      </c>
      <c r="V94" s="16">
        <f t="shared" ca="1" si="24"/>
        <v>9036.1445783132531</v>
      </c>
    </row>
    <row r="95" spans="1:22" x14ac:dyDescent="0.3">
      <c r="A95">
        <v>93</v>
      </c>
      <c r="B95" s="15">
        <f ca="1">'일자별 시가총액'!B94/'일자별 시가총액'!$G94</f>
        <v>6.8637860968993866E-2</v>
      </c>
      <c r="C95" s="15">
        <f ca="1">'일자별 시가총액'!C94/'일자별 시가총액'!$G94</f>
        <v>0.10065136903427009</v>
      </c>
      <c r="D95" s="15">
        <f ca="1">'일자별 시가총액'!D94/'일자별 시가총액'!$G94</f>
        <v>0.35615043788281259</v>
      </c>
      <c r="E95" s="15">
        <f ca="1">'일자별 시가총액'!E94/'일자별 시가총액'!$G94</f>
        <v>8.3549265343720619E-2</v>
      </c>
      <c r="F95" s="15">
        <f ca="1">'일자별 시가총액'!F94/'일자별 시가총액'!$G94</f>
        <v>0.39101106677020281</v>
      </c>
      <c r="G95" s="14">
        <f ca="1">'일자별 시가총액'!H94</f>
        <v>112.49016546184738</v>
      </c>
      <c r="H95" s="9">
        <f t="shared" ca="1" si="17"/>
        <v>100000</v>
      </c>
      <c r="I95" s="9">
        <f t="shared" ca="1" si="18"/>
        <v>0</v>
      </c>
      <c r="J95" s="9">
        <f t="shared" ca="1" si="19"/>
        <v>2350000</v>
      </c>
      <c r="K95" s="9">
        <f t="shared" ca="1" si="15"/>
        <v>11249.016546184737</v>
      </c>
      <c r="L95" s="9">
        <f t="shared" ca="1" si="16"/>
        <v>26435188883.534134</v>
      </c>
      <c r="M95" s="9">
        <f ca="1">$L95*B95/'일자별 주가'!B94-펀드!R94</f>
        <v>6024.0963855421578</v>
      </c>
      <c r="N95" s="9">
        <f ca="1">$L95*C95/'일자별 주가'!C94-펀드!S94</f>
        <v>3614.457831325286</v>
      </c>
      <c r="O95" s="9">
        <f ca="1">$L95*D95/'일자별 주가'!D94-펀드!T94</f>
        <v>13172.690763052204</v>
      </c>
      <c r="P95" s="9">
        <f ca="1">$L95*E95/'일자별 주가'!E94-펀드!U94</f>
        <v>706.82730923694544</v>
      </c>
      <c r="Q95" s="9">
        <f ca="1">$L95*F95/'일자별 주가'!F94-펀드!V94</f>
        <v>401.60642570281016</v>
      </c>
      <c r="R95" s="16">
        <f t="shared" ca="1" si="20"/>
        <v>141566.26506024093</v>
      </c>
      <c r="S95" s="16">
        <f t="shared" ca="1" si="21"/>
        <v>84939.759036144562</v>
      </c>
      <c r="T95" s="16">
        <f t="shared" ca="1" si="22"/>
        <v>309558.2329317269</v>
      </c>
      <c r="U95" s="16">
        <f t="shared" ca="1" si="23"/>
        <v>16610.441767068271</v>
      </c>
      <c r="V95" s="16">
        <f t="shared" ca="1" si="24"/>
        <v>9437.7510040160632</v>
      </c>
    </row>
    <row r="96" spans="1:22" x14ac:dyDescent="0.3">
      <c r="A96">
        <v>94</v>
      </c>
      <c r="B96" s="15">
        <f ca="1">'일자별 시가총액'!B95/'일자별 시가총액'!$G95</f>
        <v>6.8477860210748323E-2</v>
      </c>
      <c r="C96" s="15">
        <f ca="1">'일자별 시가총액'!C95/'일자별 시가총액'!$G95</f>
        <v>0.10186248666880263</v>
      </c>
      <c r="D96" s="15">
        <f ca="1">'일자별 시가총액'!D95/'일자별 시가총액'!$G95</f>
        <v>0.35839279300965976</v>
      </c>
      <c r="E96" s="15">
        <f ca="1">'일자별 시가총액'!E95/'일자별 시가총액'!$G95</f>
        <v>8.4121807337085269E-2</v>
      </c>
      <c r="F96" s="15">
        <f ca="1">'일자별 시가총액'!F95/'일자별 시가총액'!$G95</f>
        <v>0.38714505277370398</v>
      </c>
      <c r="G96" s="14">
        <f ca="1">'일자별 시가총액'!H95</f>
        <v>112.75300240963855</v>
      </c>
      <c r="H96" s="9">
        <f t="shared" ca="1" si="17"/>
        <v>50000</v>
      </c>
      <c r="I96" s="9">
        <f t="shared" ca="1" si="18"/>
        <v>150000</v>
      </c>
      <c r="J96" s="9">
        <f t="shared" ca="1" si="19"/>
        <v>2250000</v>
      </c>
      <c r="K96" s="9">
        <f t="shared" ca="1" si="15"/>
        <v>11275.300240963856</v>
      </c>
      <c r="L96" s="9">
        <f t="shared" ca="1" si="16"/>
        <v>25369425542.168674</v>
      </c>
      <c r="M96" s="9">
        <f ca="1">$L96*B96/'일자별 주가'!B95-펀드!R95</f>
        <v>-6024.0963855421287</v>
      </c>
      <c r="N96" s="9">
        <f ca="1">$L96*C96/'일자별 주가'!C95-펀드!S95</f>
        <v>-3614.457831325286</v>
      </c>
      <c r="O96" s="9">
        <f ca="1">$L96*D96/'일자별 주가'!D95-펀드!T95</f>
        <v>-13172.690763052262</v>
      </c>
      <c r="P96" s="9">
        <f ca="1">$L96*E96/'일자별 주가'!E95-펀드!U95</f>
        <v>-706.82730923694544</v>
      </c>
      <c r="Q96" s="9">
        <f ca="1">$L96*F96/'일자별 주가'!F95-펀드!V95</f>
        <v>-401.60642570281198</v>
      </c>
      <c r="R96" s="16">
        <f t="shared" ca="1" si="20"/>
        <v>135542.1686746988</v>
      </c>
      <c r="S96" s="16">
        <f t="shared" ca="1" si="21"/>
        <v>81325.301204819276</v>
      </c>
      <c r="T96" s="16">
        <f t="shared" ca="1" si="22"/>
        <v>296385.54216867464</v>
      </c>
      <c r="U96" s="16">
        <f t="shared" ca="1" si="23"/>
        <v>15903.614457831325</v>
      </c>
      <c r="V96" s="16">
        <f t="shared" ca="1" si="24"/>
        <v>9036.1445783132513</v>
      </c>
    </row>
    <row r="97" spans="1:22" x14ac:dyDescent="0.3">
      <c r="A97">
        <v>95</v>
      </c>
      <c r="B97" s="15">
        <f ca="1">'일자별 시가총액'!B96/'일자별 시가총액'!$G96</f>
        <v>6.6007677781517823E-2</v>
      </c>
      <c r="C97" s="15">
        <f ca="1">'일자별 시가총액'!C96/'일자별 시가총액'!$G96</f>
        <v>0.10135859615869294</v>
      </c>
      <c r="D97" s="15">
        <f ca="1">'일자별 시가총액'!D96/'일자별 시가총액'!$G96</f>
        <v>0.36244724279896151</v>
      </c>
      <c r="E97" s="15">
        <f ca="1">'일자별 시가총액'!E96/'일자별 시가총액'!$G96</f>
        <v>8.3648990004923207E-2</v>
      </c>
      <c r="F97" s="15">
        <f ca="1">'일자별 시가총액'!F96/'일자별 시가총액'!$G96</f>
        <v>0.38653749325590447</v>
      </c>
      <c r="G97" s="14">
        <f ca="1">'일자별 시가총액'!H96</f>
        <v>114.88258313253013</v>
      </c>
      <c r="H97" s="9">
        <f t="shared" ca="1" si="17"/>
        <v>200000</v>
      </c>
      <c r="I97" s="9">
        <f t="shared" ca="1" si="18"/>
        <v>50000</v>
      </c>
      <c r="J97" s="9">
        <f t="shared" ca="1" si="19"/>
        <v>2400000</v>
      </c>
      <c r="K97" s="9">
        <f t="shared" ca="1" si="15"/>
        <v>11488.258313253013</v>
      </c>
      <c r="L97" s="9">
        <f t="shared" ca="1" si="16"/>
        <v>27571819951.807232</v>
      </c>
      <c r="M97" s="9">
        <f ca="1">$L97*B97/'일자별 주가'!B96-펀드!R96</f>
        <v>9036.1445783132804</v>
      </c>
      <c r="N97" s="9">
        <f ca="1">$L97*C97/'일자별 주가'!C96-펀드!S96</f>
        <v>5421.6867469879653</v>
      </c>
      <c r="O97" s="9">
        <f ca="1">$L97*D97/'일자별 주가'!D96-펀드!T96</f>
        <v>19759.036144578364</v>
      </c>
      <c r="P97" s="9">
        <f ca="1">$L97*E97/'일자별 주가'!E96-펀드!U96</f>
        <v>1060.2409638554273</v>
      </c>
      <c r="Q97" s="9">
        <f ca="1">$L97*F97/'일자별 주가'!F96-펀드!V96</f>
        <v>602.40963855421978</v>
      </c>
      <c r="R97" s="16">
        <f t="shared" ca="1" si="20"/>
        <v>144578.31325301208</v>
      </c>
      <c r="S97" s="16">
        <f t="shared" ca="1" si="21"/>
        <v>86746.987951807241</v>
      </c>
      <c r="T97" s="16">
        <f t="shared" ca="1" si="22"/>
        <v>316144.57831325301</v>
      </c>
      <c r="U97" s="16">
        <f t="shared" ca="1" si="23"/>
        <v>16963.855421686752</v>
      </c>
      <c r="V97" s="16">
        <f t="shared" ca="1" si="24"/>
        <v>9638.554216867471</v>
      </c>
    </row>
    <row r="98" spans="1:22" x14ac:dyDescent="0.3">
      <c r="A98">
        <v>96</v>
      </c>
      <c r="B98" s="15">
        <f ca="1">'일자별 시가총액'!B97/'일자별 시가총액'!$G97</f>
        <v>6.4782840751141477E-2</v>
      </c>
      <c r="C98" s="15">
        <f ca="1">'일자별 시가총액'!C97/'일자별 시가총액'!$G97</f>
        <v>0.10221606979070208</v>
      </c>
      <c r="D98" s="15">
        <f ca="1">'일자별 시가총액'!D97/'일자별 시가총액'!$G97</f>
        <v>0.35631128202130008</v>
      </c>
      <c r="E98" s="15">
        <f ca="1">'일자별 시가총액'!E97/'일자별 시가총액'!$G97</f>
        <v>8.5917504750357476E-2</v>
      </c>
      <c r="F98" s="15">
        <f ca="1">'일자별 시가총액'!F97/'일자별 시가총액'!$G97</f>
        <v>0.39077230268649887</v>
      </c>
      <c r="G98" s="14">
        <f ca="1">'일자별 시가총액'!H97</f>
        <v>114.9902891566265</v>
      </c>
      <c r="H98" s="9">
        <f t="shared" ca="1" si="17"/>
        <v>100000</v>
      </c>
      <c r="I98" s="9">
        <f t="shared" ca="1" si="18"/>
        <v>250000</v>
      </c>
      <c r="J98" s="9">
        <f t="shared" ca="1" si="19"/>
        <v>2250000</v>
      </c>
      <c r="K98" s="9">
        <f t="shared" ca="1" si="15"/>
        <v>11499.028915662651</v>
      </c>
      <c r="L98" s="9">
        <f t="shared" ca="1" si="16"/>
        <v>25872815060.240967</v>
      </c>
      <c r="M98" s="9">
        <f ca="1">$L98*B98/'일자별 주가'!B97-펀드!R97</f>
        <v>-9036.1445783132513</v>
      </c>
      <c r="N98" s="9">
        <f ca="1">$L98*C98/'일자별 주가'!C97-펀드!S97</f>
        <v>-5421.6867469879508</v>
      </c>
      <c r="O98" s="9">
        <f ca="1">$L98*D98/'일자별 주가'!D97-펀드!T97</f>
        <v>-19759.036144578247</v>
      </c>
      <c r="P98" s="9">
        <f ca="1">$L98*E98/'일자별 주가'!E97-펀드!U97</f>
        <v>-1060.2409638554254</v>
      </c>
      <c r="Q98" s="9">
        <f ca="1">$L98*F98/'일자별 주가'!F97-펀드!V97</f>
        <v>-602.40963855421614</v>
      </c>
      <c r="R98" s="16">
        <f t="shared" ca="1" si="20"/>
        <v>135542.16867469883</v>
      </c>
      <c r="S98" s="16">
        <f t="shared" ca="1" si="21"/>
        <v>81325.30120481929</v>
      </c>
      <c r="T98" s="16">
        <f t="shared" ca="1" si="22"/>
        <v>296385.54216867476</v>
      </c>
      <c r="U98" s="16">
        <f t="shared" ca="1" si="23"/>
        <v>15903.614457831327</v>
      </c>
      <c r="V98" s="16">
        <f t="shared" ca="1" si="24"/>
        <v>9036.1445783132549</v>
      </c>
    </row>
    <row r="99" spans="1:22" x14ac:dyDescent="0.3">
      <c r="A99">
        <v>97</v>
      </c>
      <c r="B99" s="15">
        <f ca="1">'일자별 시가총액'!B98/'일자별 시가총액'!$G98</f>
        <v>6.4168913536719829E-2</v>
      </c>
      <c r="C99" s="15">
        <f ca="1">'일자별 시가총액'!C98/'일자별 시가총액'!$G98</f>
        <v>0.10431308772597808</v>
      </c>
      <c r="D99" s="15">
        <f ca="1">'일자별 시가총액'!D98/'일자별 시가총액'!$G98</f>
        <v>0.35671343207137785</v>
      </c>
      <c r="E99" s="15">
        <f ca="1">'일자별 시가총액'!E98/'일자별 시가총액'!$G98</f>
        <v>8.8016309739473816E-2</v>
      </c>
      <c r="F99" s="15">
        <f ca="1">'일자별 시가총액'!F98/'일자별 시가총액'!$G98</f>
        <v>0.38678825692645041</v>
      </c>
      <c r="G99" s="14">
        <f ca="1">'일자별 시가총액'!H98</f>
        <v>113.52755341365462</v>
      </c>
      <c r="H99" s="9">
        <f t="shared" ca="1" si="17"/>
        <v>150000</v>
      </c>
      <c r="I99" s="9">
        <f t="shared" ca="1" si="18"/>
        <v>50000</v>
      </c>
      <c r="J99" s="9">
        <f t="shared" ca="1" si="19"/>
        <v>2350000</v>
      </c>
      <c r="K99" s="9">
        <f t="shared" ca="1" si="15"/>
        <v>11352.75534136546</v>
      </c>
      <c r="L99" s="9">
        <f t="shared" ca="1" si="16"/>
        <v>26678975052.208832</v>
      </c>
      <c r="M99" s="9">
        <f ca="1">$L99*B99/'일자별 주가'!B98-펀드!R98</f>
        <v>6024.0963855421287</v>
      </c>
      <c r="N99" s="9">
        <f ca="1">$L99*C99/'일자별 주가'!C98-펀드!S98</f>
        <v>3614.457831325286</v>
      </c>
      <c r="O99" s="9">
        <f ca="1">$L99*D99/'일자별 주가'!D98-펀드!T98</f>
        <v>13172.690763052087</v>
      </c>
      <c r="P99" s="9">
        <f ca="1">$L99*E99/'일자별 주가'!E98-펀드!U98</f>
        <v>706.82730923694362</v>
      </c>
      <c r="Q99" s="9">
        <f ca="1">$L99*F99/'일자별 주가'!F98-펀드!V98</f>
        <v>401.60642570280834</v>
      </c>
      <c r="R99" s="16">
        <f t="shared" ca="1" si="20"/>
        <v>141566.26506024096</v>
      </c>
      <c r="S99" s="16">
        <f t="shared" ca="1" si="21"/>
        <v>84939.759036144576</v>
      </c>
      <c r="T99" s="16">
        <f t="shared" ca="1" si="22"/>
        <v>309558.23293172684</v>
      </c>
      <c r="U99" s="16">
        <f t="shared" ca="1" si="23"/>
        <v>16610.441767068271</v>
      </c>
      <c r="V99" s="16">
        <f t="shared" ca="1" si="24"/>
        <v>9437.7510040160632</v>
      </c>
    </row>
    <row r="100" spans="1:22" x14ac:dyDescent="0.3">
      <c r="A100">
        <v>98</v>
      </c>
      <c r="B100" s="15">
        <f ca="1">'일자별 시가총액'!B99/'일자별 시가총액'!$G99</f>
        <v>6.4198532796164082E-2</v>
      </c>
      <c r="C100" s="15">
        <f ca="1">'일자별 시가총액'!C99/'일자별 시가총액'!$G99</f>
        <v>0.10638024071304991</v>
      </c>
      <c r="D100" s="15">
        <f ca="1">'일자별 시가총액'!D99/'일자별 시가총액'!$G99</f>
        <v>0.34940068239556721</v>
      </c>
      <c r="E100" s="15">
        <f ca="1">'일자별 시가총액'!E99/'일자별 시가총액'!$G99</f>
        <v>8.8413023563759283E-2</v>
      </c>
      <c r="F100" s="15">
        <f ca="1">'일자별 시가총액'!F99/'일자별 시가총액'!$G99</f>
        <v>0.39160752053145953</v>
      </c>
      <c r="G100" s="14">
        <f ca="1">'일자별 시가총액'!H99</f>
        <v>113.78483212851404</v>
      </c>
      <c r="H100" s="9">
        <f t="shared" ca="1" si="17"/>
        <v>200000</v>
      </c>
      <c r="I100" s="9">
        <f t="shared" ca="1" si="18"/>
        <v>50000</v>
      </c>
      <c r="J100" s="9">
        <f t="shared" ca="1" si="19"/>
        <v>2500000</v>
      </c>
      <c r="K100" s="9">
        <f t="shared" ca="1" si="15"/>
        <v>11378.483212851404</v>
      </c>
      <c r="L100" s="9">
        <f t="shared" ca="1" si="16"/>
        <v>28446208032.12851</v>
      </c>
      <c r="M100" s="9">
        <f ca="1">$L100*B100/'일자별 주가'!B99-펀드!R99</f>
        <v>9036.1445783132513</v>
      </c>
      <c r="N100" s="9">
        <f ca="1">$L100*C100/'일자별 주가'!C99-펀드!S99</f>
        <v>5421.6867469879362</v>
      </c>
      <c r="O100" s="9">
        <f ca="1">$L100*D100/'일자별 주가'!D99-펀드!T99</f>
        <v>19759.036144578306</v>
      </c>
      <c r="P100" s="9">
        <f ca="1">$L100*E100/'일자별 주가'!E99-펀드!U99</f>
        <v>1060.2409638554236</v>
      </c>
      <c r="Q100" s="9">
        <f ca="1">$L100*F100/'일자별 주가'!F99-펀드!V99</f>
        <v>602.40963855421614</v>
      </c>
      <c r="R100" s="16">
        <f t="shared" ca="1" si="20"/>
        <v>150602.40963855421</v>
      </c>
      <c r="S100" s="16">
        <f t="shared" ca="1" si="21"/>
        <v>90361.445783132513</v>
      </c>
      <c r="T100" s="16">
        <f t="shared" ca="1" si="22"/>
        <v>329317.26907630515</v>
      </c>
      <c r="U100" s="16">
        <f t="shared" ca="1" si="23"/>
        <v>17670.682730923694</v>
      </c>
      <c r="V100" s="16">
        <f t="shared" ca="1" si="24"/>
        <v>10040.160642570279</v>
      </c>
    </row>
    <row r="101" spans="1:22" x14ac:dyDescent="0.3">
      <c r="A101">
        <v>99</v>
      </c>
      <c r="B101" s="15">
        <f ca="1">'일자별 시가총액'!B100/'일자별 시가총액'!$G100</f>
        <v>6.528709423169822E-2</v>
      </c>
      <c r="C101" s="15">
        <f ca="1">'일자별 시가총액'!C100/'일자별 시가총액'!$G100</f>
        <v>0.10466758452063449</v>
      </c>
      <c r="D101" s="15">
        <f ca="1">'일자별 시가총액'!D100/'일자별 시가총액'!$G100</f>
        <v>0.34090239642305298</v>
      </c>
      <c r="E101" s="15">
        <f ca="1">'일자별 시가총액'!E100/'일자별 시가총액'!$G100</f>
        <v>8.819606235686836E-2</v>
      </c>
      <c r="F101" s="15">
        <f ca="1">'일자별 시가총액'!F100/'일자별 시가총액'!$G100</f>
        <v>0.40094686246774597</v>
      </c>
      <c r="G101" s="14">
        <f ca="1">'일자별 시가총액'!H100</f>
        <v>113.98219437751006</v>
      </c>
      <c r="H101" s="9">
        <f t="shared" ca="1" si="17"/>
        <v>150000</v>
      </c>
      <c r="I101" s="9">
        <f t="shared" ca="1" si="18"/>
        <v>150000</v>
      </c>
      <c r="J101" s="9">
        <f t="shared" ca="1" si="19"/>
        <v>2500000</v>
      </c>
      <c r="K101" s="9">
        <f t="shared" ca="1" si="15"/>
        <v>11398.219437751006</v>
      </c>
      <c r="L101" s="9">
        <f t="shared" ca="1" si="16"/>
        <v>28495548594.377514</v>
      </c>
      <c r="M101" s="9">
        <f ca="1">$L101*B101/'일자별 주가'!B100-펀드!R100</f>
        <v>0</v>
      </c>
      <c r="N101" s="9">
        <f ca="1">$L101*C101/'일자별 주가'!C100-펀드!S100</f>
        <v>0</v>
      </c>
      <c r="O101" s="9">
        <f ca="1">$L101*D101/'일자별 주가'!D100-펀드!T100</f>
        <v>0</v>
      </c>
      <c r="P101" s="9">
        <f ca="1">$L101*E101/'일자별 주가'!E100-펀드!U100</f>
        <v>0</v>
      </c>
      <c r="Q101" s="9">
        <f ca="1">$L101*F101/'일자별 주가'!F100-펀드!V100</f>
        <v>0</v>
      </c>
      <c r="R101" s="16">
        <f t="shared" ca="1" si="20"/>
        <v>150602.40963855421</v>
      </c>
      <c r="S101" s="16">
        <f t="shared" ca="1" si="21"/>
        <v>90361.445783132513</v>
      </c>
      <c r="T101" s="16">
        <f t="shared" ca="1" si="22"/>
        <v>329317.26907630515</v>
      </c>
      <c r="U101" s="16">
        <f t="shared" ca="1" si="23"/>
        <v>17670.682730923694</v>
      </c>
      <c r="V101" s="16">
        <f t="shared" ca="1" si="24"/>
        <v>10040.160642570279</v>
      </c>
    </row>
    <row r="102" spans="1:22" x14ac:dyDescent="0.3">
      <c r="A102">
        <v>100</v>
      </c>
      <c r="B102" s="15">
        <f ca="1">'일자별 시가총액'!B101/'일자별 시가총액'!$G101</f>
        <v>6.5876750805062875E-2</v>
      </c>
      <c r="C102" s="15">
        <f ca="1">'일자별 시가총액'!C101/'일자별 시가총액'!$G101</f>
        <v>0.10443205272737177</v>
      </c>
      <c r="D102" s="15">
        <f ca="1">'일자별 시가총액'!D101/'일자별 시가총액'!$G101</f>
        <v>0.34968018042557392</v>
      </c>
      <c r="E102" s="15">
        <f ca="1">'일자별 시가총액'!E101/'일자별 시가총액'!$G101</f>
        <v>8.6675811585232326E-2</v>
      </c>
      <c r="F102" s="15">
        <f ca="1">'일자별 시가총액'!F101/'일자별 시가총액'!$G101</f>
        <v>0.39333520445675912</v>
      </c>
      <c r="G102" s="14">
        <f ca="1">'일자별 시가총액'!H101</f>
        <v>114.05928995983936</v>
      </c>
      <c r="H102" s="9">
        <f t="shared" ca="1" si="17"/>
        <v>250000</v>
      </c>
      <c r="I102" s="9">
        <f t="shared" ca="1" si="18"/>
        <v>200000</v>
      </c>
      <c r="J102" s="9">
        <f t="shared" ca="1" si="19"/>
        <v>2550000</v>
      </c>
      <c r="K102" s="9">
        <f t="shared" ca="1" si="15"/>
        <v>11405.928995983935</v>
      </c>
      <c r="L102" s="9">
        <f t="shared" ca="1" si="16"/>
        <v>29085118939.759033</v>
      </c>
      <c r="M102" s="9">
        <f ca="1">$L102*B102/'일자별 주가'!B101-펀드!R101</f>
        <v>3012.0481927710935</v>
      </c>
      <c r="N102" s="9">
        <f ca="1">$L102*C102/'일자별 주가'!C101-펀드!S101</f>
        <v>1807.2289156626648</v>
      </c>
      <c r="O102" s="9">
        <f ca="1">$L102*D102/'일자별 주가'!D101-펀드!T101</f>
        <v>6586.3453815261601</v>
      </c>
      <c r="P102" s="9">
        <f ca="1">$L102*E102/'일자별 주가'!E101-펀드!U101</f>
        <v>353.4136546184709</v>
      </c>
      <c r="Q102" s="9">
        <f ca="1">$L102*F102/'일자별 주가'!F101-펀드!V101</f>
        <v>200.80321285140781</v>
      </c>
      <c r="R102" s="16">
        <f t="shared" ca="1" si="20"/>
        <v>153614.4578313253</v>
      </c>
      <c r="S102" s="16">
        <f t="shared" ca="1" si="21"/>
        <v>92168.674698795177</v>
      </c>
      <c r="T102" s="16">
        <f t="shared" ca="1" si="22"/>
        <v>335903.61445783131</v>
      </c>
      <c r="U102" s="16">
        <f t="shared" ca="1" si="23"/>
        <v>18024.096385542165</v>
      </c>
      <c r="V102" s="16">
        <f t="shared" ca="1" si="24"/>
        <v>10240.963855421687</v>
      </c>
    </row>
    <row r="103" spans="1:22" x14ac:dyDescent="0.3">
      <c r="A103">
        <v>101</v>
      </c>
      <c r="B103" s="15">
        <f ca="1">'일자별 시가총액'!B102/'일자별 시가총액'!$G102</f>
        <v>6.3975371612017273E-2</v>
      </c>
      <c r="C103" s="15">
        <f ca="1">'일자별 시가총액'!C102/'일자별 시가총액'!$G102</f>
        <v>0.10545181969772287</v>
      </c>
      <c r="D103" s="15">
        <f ca="1">'일자별 시가총액'!D102/'일자별 시가총액'!$G102</f>
        <v>0.34977747335415899</v>
      </c>
      <c r="E103" s="15">
        <f ca="1">'일자별 시가총액'!E102/'일자별 시가총액'!$G102</f>
        <v>8.5835822938504391E-2</v>
      </c>
      <c r="F103" s="15">
        <f ca="1">'일자별 시가총액'!F102/'일자별 시가총액'!$G102</f>
        <v>0.39495951239759647</v>
      </c>
      <c r="G103" s="14">
        <f ca="1">'일자별 시가총액'!H102</f>
        <v>115.95200000000001</v>
      </c>
      <c r="H103" s="9">
        <f t="shared" ca="1" si="17"/>
        <v>0</v>
      </c>
      <c r="I103" s="9">
        <f t="shared" ca="1" si="18"/>
        <v>50000</v>
      </c>
      <c r="J103" s="9">
        <f t="shared" ca="1" si="19"/>
        <v>2500000</v>
      </c>
      <c r="K103" s="9">
        <f t="shared" ca="1" si="15"/>
        <v>11595.200000000003</v>
      </c>
      <c r="L103" s="9">
        <f t="shared" ca="1" si="16"/>
        <v>28988000000.000008</v>
      </c>
      <c r="M103" s="9">
        <f ca="1">$L103*B103/'일자별 주가'!B102-펀드!R102</f>
        <v>-3012.0481927710352</v>
      </c>
      <c r="N103" s="9">
        <f ca="1">$L103*C103/'일자별 주가'!C102-펀드!S102</f>
        <v>-1807.2289156626211</v>
      </c>
      <c r="O103" s="9">
        <f ca="1">$L103*D103/'일자별 주가'!D102-펀드!T102</f>
        <v>-6586.3453815260436</v>
      </c>
      <c r="P103" s="9">
        <f ca="1">$L103*E103/'일자별 주가'!E102-펀드!U102</f>
        <v>-353.41365461846726</v>
      </c>
      <c r="Q103" s="9">
        <f ca="1">$L103*F103/'일자별 주가'!F102-펀드!V102</f>
        <v>-200.80321285140417</v>
      </c>
      <c r="R103" s="16">
        <f t="shared" ca="1" si="20"/>
        <v>150602.40963855427</v>
      </c>
      <c r="S103" s="16">
        <f t="shared" ca="1" si="21"/>
        <v>90361.445783132556</v>
      </c>
      <c r="T103" s="16">
        <f t="shared" ca="1" si="22"/>
        <v>329317.26907630527</v>
      </c>
      <c r="U103" s="16">
        <f t="shared" ca="1" si="23"/>
        <v>17670.682730923698</v>
      </c>
      <c r="V103" s="16">
        <f t="shared" ca="1" si="24"/>
        <v>10040.160642570283</v>
      </c>
    </row>
    <row r="104" spans="1:22" x14ac:dyDescent="0.3">
      <c r="A104">
        <v>102</v>
      </c>
      <c r="B104" s="15">
        <f ca="1">'일자별 시가총액'!B103/'일자별 시가총액'!$G103</f>
        <v>6.3391064414113504E-2</v>
      </c>
      <c r="C104" s="15">
        <f ca="1">'일자별 시가총액'!C103/'일자별 시가총액'!$G103</f>
        <v>0.10604464735800263</v>
      </c>
      <c r="D104" s="15">
        <f ca="1">'일자별 시가총액'!D103/'일자별 시가총액'!$G103</f>
        <v>0.34847359398283367</v>
      </c>
      <c r="E104" s="15">
        <f ca="1">'일자별 시가총액'!E103/'일자별 시가총액'!$G103</f>
        <v>8.5027287770309309E-2</v>
      </c>
      <c r="F104" s="15">
        <f ca="1">'일자별 시가총액'!F103/'일자별 시가총액'!$G103</f>
        <v>0.39706340647474087</v>
      </c>
      <c r="G104" s="14">
        <f ca="1">'일자별 시가총액'!H103</f>
        <v>116.02296546184738</v>
      </c>
      <c r="H104" s="9">
        <f t="shared" ca="1" si="17"/>
        <v>0</v>
      </c>
      <c r="I104" s="9">
        <f t="shared" ca="1" si="18"/>
        <v>250000</v>
      </c>
      <c r="J104" s="9">
        <f t="shared" ca="1" si="19"/>
        <v>2250000</v>
      </c>
      <c r="K104" s="9">
        <f t="shared" ca="1" si="15"/>
        <v>11602.296546184738</v>
      </c>
      <c r="L104" s="9">
        <f t="shared" ca="1" si="16"/>
        <v>26105167228.915661</v>
      </c>
      <c r="M104" s="9">
        <f ca="1">$L104*B104/'일자별 주가'!B103-펀드!R103</f>
        <v>-15060.240963855467</v>
      </c>
      <c r="N104" s="9">
        <f ca="1">$L104*C104/'일자별 주가'!C103-펀드!S103</f>
        <v>-9036.1445783132804</v>
      </c>
      <c r="O104" s="9">
        <f ca="1">$L104*D104/'일자별 주가'!D103-펀드!T103</f>
        <v>-32931.726907630626</v>
      </c>
      <c r="P104" s="9">
        <f ca="1">$L104*E104/'일자별 주가'!E103-펀드!U103</f>
        <v>-1767.0682730923745</v>
      </c>
      <c r="Q104" s="9">
        <f ca="1">$L104*F104/'일자별 주가'!F103-펀드!V103</f>
        <v>-1004.0160642570299</v>
      </c>
      <c r="R104" s="16">
        <f t="shared" ca="1" si="20"/>
        <v>135542.1686746988</v>
      </c>
      <c r="S104" s="16">
        <f t="shared" ca="1" si="21"/>
        <v>81325.301204819276</v>
      </c>
      <c r="T104" s="16">
        <f t="shared" ca="1" si="22"/>
        <v>296385.54216867464</v>
      </c>
      <c r="U104" s="16">
        <f t="shared" ca="1" si="23"/>
        <v>15903.614457831323</v>
      </c>
      <c r="V104" s="16">
        <f t="shared" ca="1" si="24"/>
        <v>9036.1445783132531</v>
      </c>
    </row>
    <row r="105" spans="1:22" x14ac:dyDescent="0.3">
      <c r="A105">
        <v>103</v>
      </c>
      <c r="B105" s="15">
        <f ca="1">'일자별 시가총액'!B104/'일자별 시가총액'!$G104</f>
        <v>6.2381629315951433E-2</v>
      </c>
      <c r="C105" s="15">
        <f ca="1">'일자별 시가총액'!C104/'일자별 시가총액'!$G104</f>
        <v>0.1060447019121539</v>
      </c>
      <c r="D105" s="15">
        <f ca="1">'일자별 시가총액'!D104/'일자별 시가총액'!$G104</f>
        <v>0.35124904890219377</v>
      </c>
      <c r="E105" s="15">
        <f ca="1">'일자별 시가총액'!E104/'일자별 시가총액'!$G104</f>
        <v>8.3926010790876068E-2</v>
      </c>
      <c r="F105" s="15">
        <f ca="1">'일자별 시가총액'!F104/'일자별 시가총액'!$G104</f>
        <v>0.39639860907882474</v>
      </c>
      <c r="G105" s="14">
        <f ca="1">'일자별 시가총액'!H104</f>
        <v>118.47015742971887</v>
      </c>
      <c r="H105" s="9">
        <f t="shared" ca="1" si="17"/>
        <v>200000</v>
      </c>
      <c r="I105" s="9">
        <f t="shared" ca="1" si="18"/>
        <v>200000</v>
      </c>
      <c r="J105" s="9">
        <f t="shared" ca="1" si="19"/>
        <v>2250000</v>
      </c>
      <c r="K105" s="9">
        <f t="shared" ca="1" si="15"/>
        <v>11847.015742971887</v>
      </c>
      <c r="L105" s="9">
        <f t="shared" ca="1" si="16"/>
        <v>26655785421.686749</v>
      </c>
      <c r="M105" s="9">
        <f ca="1">$L105*B105/'일자별 주가'!B104-펀드!R104</f>
        <v>0</v>
      </c>
      <c r="N105" s="9">
        <f ca="1">$L105*C105/'일자별 주가'!C104-펀드!S104</f>
        <v>0</v>
      </c>
      <c r="O105" s="9">
        <f ca="1">$L105*D105/'일자별 주가'!D104-펀드!T104</f>
        <v>0</v>
      </c>
      <c r="P105" s="9">
        <f ca="1">$L105*E105/'일자별 주가'!E104-펀드!U104</f>
        <v>0</v>
      </c>
      <c r="Q105" s="9">
        <f ca="1">$L105*F105/'일자별 주가'!F104-펀드!V104</f>
        <v>0</v>
      </c>
      <c r="R105" s="16">
        <f t="shared" ca="1" si="20"/>
        <v>135542.1686746988</v>
      </c>
      <c r="S105" s="16">
        <f t="shared" ca="1" si="21"/>
        <v>81325.301204819276</v>
      </c>
      <c r="T105" s="16">
        <f t="shared" ca="1" si="22"/>
        <v>296385.54216867464</v>
      </c>
      <c r="U105" s="16">
        <f t="shared" ca="1" si="23"/>
        <v>15903.614457831323</v>
      </c>
      <c r="V105" s="16">
        <f t="shared" ca="1" si="24"/>
        <v>9036.1445783132531</v>
      </c>
    </row>
    <row r="106" spans="1:22" x14ac:dyDescent="0.3">
      <c r="A106">
        <v>104</v>
      </c>
      <c r="B106" s="15">
        <f ca="1">'일자별 시가총액'!B105/'일자별 시가총액'!$G105</f>
        <v>6.4247270431135456E-2</v>
      </c>
      <c r="C106" s="15">
        <f ca="1">'일자별 시가총액'!C105/'일자별 시가총액'!$G105</f>
        <v>0.10635784741210598</v>
      </c>
      <c r="D106" s="15">
        <f ca="1">'일자별 시가총액'!D105/'일자별 시가총액'!$G105</f>
        <v>0.34923006501279896</v>
      </c>
      <c r="E106" s="15">
        <f ca="1">'일자별 시가총액'!E105/'일자별 시가총액'!$G105</f>
        <v>8.5902549449780471E-2</v>
      </c>
      <c r="F106" s="15">
        <f ca="1">'일자별 시가총액'!F105/'일자별 시가총액'!$G105</f>
        <v>0.3942622676941791</v>
      </c>
      <c r="G106" s="14">
        <f ca="1">'일자별 시가총액'!H105</f>
        <v>117.26155662650601</v>
      </c>
      <c r="H106" s="9">
        <f t="shared" ca="1" si="17"/>
        <v>150000</v>
      </c>
      <c r="I106" s="9">
        <f t="shared" ca="1" si="18"/>
        <v>100000</v>
      </c>
      <c r="J106" s="9">
        <f t="shared" ca="1" si="19"/>
        <v>2300000</v>
      </c>
      <c r="K106" s="9">
        <f t="shared" ca="1" si="15"/>
        <v>11726.155662650601</v>
      </c>
      <c r="L106" s="9">
        <f t="shared" ca="1" si="16"/>
        <v>26970158024.096382</v>
      </c>
      <c r="M106" s="9">
        <f ca="1">$L106*B106/'일자별 주가'!B105-펀드!R105</f>
        <v>3012.0481927710644</v>
      </c>
      <c r="N106" s="9">
        <f ca="1">$L106*C106/'일자별 주가'!C105-펀드!S105</f>
        <v>1807.2289156626357</v>
      </c>
      <c r="O106" s="9">
        <f ca="1">$L106*D106/'일자별 주가'!D105-펀드!T105</f>
        <v>6586.3453815261018</v>
      </c>
      <c r="P106" s="9">
        <f ca="1">$L106*E106/'일자별 주가'!E105-펀드!U105</f>
        <v>353.41365461847454</v>
      </c>
      <c r="Q106" s="9">
        <f ca="1">$L106*F106/'일자별 주가'!F105-펀드!V105</f>
        <v>200.80321285140417</v>
      </c>
      <c r="R106" s="16">
        <f t="shared" ca="1" si="20"/>
        <v>138554.21686746986</v>
      </c>
      <c r="S106" s="16">
        <f t="shared" ca="1" si="21"/>
        <v>83132.530120481912</v>
      </c>
      <c r="T106" s="16">
        <f t="shared" ca="1" si="22"/>
        <v>302971.88755020074</v>
      </c>
      <c r="U106" s="16">
        <f t="shared" ca="1" si="23"/>
        <v>16257.028112449798</v>
      </c>
      <c r="V106" s="16">
        <f t="shared" ca="1" si="24"/>
        <v>9236.9477911646572</v>
      </c>
    </row>
    <row r="107" spans="1:22" x14ac:dyDescent="0.3">
      <c r="A107">
        <v>105</v>
      </c>
      <c r="B107" s="15">
        <f ca="1">'일자별 시가총액'!B106/'일자별 시가총액'!$G106</f>
        <v>6.4111179106925639E-2</v>
      </c>
      <c r="C107" s="15">
        <f ca="1">'일자별 시가총액'!C106/'일자별 시가총액'!$G106</f>
        <v>0.10480987525658714</v>
      </c>
      <c r="D107" s="15">
        <f ca="1">'일자별 시가총액'!D106/'일자별 시가총액'!$G106</f>
        <v>0.34536915315948408</v>
      </c>
      <c r="E107" s="15">
        <f ca="1">'일자별 시가총액'!E106/'일자별 시가총액'!$G106</f>
        <v>8.3727341618598322E-2</v>
      </c>
      <c r="F107" s="15">
        <f ca="1">'일자별 시가총액'!F106/'일자별 시가총액'!$G106</f>
        <v>0.40198245085840478</v>
      </c>
      <c r="G107" s="14">
        <f ca="1">'일자별 시가총액'!H106</f>
        <v>118.43131244979918</v>
      </c>
      <c r="H107" s="9">
        <f t="shared" ca="1" si="17"/>
        <v>100000</v>
      </c>
      <c r="I107" s="9">
        <f t="shared" ca="1" si="18"/>
        <v>200000</v>
      </c>
      <c r="J107" s="9">
        <f t="shared" ca="1" si="19"/>
        <v>2200000</v>
      </c>
      <c r="K107" s="9">
        <f t="shared" ca="1" si="15"/>
        <v>11843.131244979917</v>
      </c>
      <c r="L107" s="9">
        <f t="shared" ca="1" si="16"/>
        <v>26054888738.955818</v>
      </c>
      <c r="M107" s="9">
        <f ca="1">$L107*B107/'일자별 주가'!B106-펀드!R106</f>
        <v>-6024.0963855421869</v>
      </c>
      <c r="N107" s="9">
        <f ca="1">$L107*C107/'일자별 주가'!C106-펀드!S106</f>
        <v>-3614.4578313253005</v>
      </c>
      <c r="O107" s="9">
        <f ca="1">$L107*D107/'일자별 주가'!D106-펀드!T106</f>
        <v>-13172.690763052262</v>
      </c>
      <c r="P107" s="9">
        <f ca="1">$L107*E107/'일자별 주가'!E106-펀드!U106</f>
        <v>-706.82730923694908</v>
      </c>
      <c r="Q107" s="9">
        <f ca="1">$L107*F107/'일자별 주가'!F106-펀드!V106</f>
        <v>-401.60642570281198</v>
      </c>
      <c r="R107" s="16">
        <f t="shared" ca="1" si="20"/>
        <v>132530.12048192768</v>
      </c>
      <c r="S107" s="16">
        <f t="shared" ca="1" si="21"/>
        <v>79518.072289156611</v>
      </c>
      <c r="T107" s="16">
        <f t="shared" ca="1" si="22"/>
        <v>289799.19678714848</v>
      </c>
      <c r="U107" s="16">
        <f t="shared" ca="1" si="23"/>
        <v>15550.200803212849</v>
      </c>
      <c r="V107" s="16">
        <f t="shared" ca="1" si="24"/>
        <v>8835.3413654618453</v>
      </c>
    </row>
    <row r="108" spans="1:22" x14ac:dyDescent="0.3">
      <c r="A108">
        <v>106</v>
      </c>
      <c r="B108" s="15">
        <f ca="1">'일자별 시가총액'!B107/'일자별 시가총액'!$G107</f>
        <v>6.2496914358489655E-2</v>
      </c>
      <c r="C108" s="15">
        <f ca="1">'일자별 시가총액'!C107/'일자별 시가총액'!$G107</f>
        <v>0.10441567534546883</v>
      </c>
      <c r="D108" s="15">
        <f ca="1">'일자별 시가총액'!D107/'일자별 시가총액'!$G107</f>
        <v>0.34782432599991137</v>
      </c>
      <c r="E108" s="15">
        <f ca="1">'일자별 시가총액'!E107/'일자별 시가총액'!$G107</f>
        <v>8.2634520586345697E-2</v>
      </c>
      <c r="F108" s="15">
        <f ca="1">'일자별 시가총액'!F107/'일자별 시가총액'!$G107</f>
        <v>0.40262856370978439</v>
      </c>
      <c r="G108" s="14">
        <f ca="1">'일자별 시가총액'!H107</f>
        <v>118.82996305220883</v>
      </c>
      <c r="H108" s="9">
        <f t="shared" ca="1" si="17"/>
        <v>200000</v>
      </c>
      <c r="I108" s="9">
        <f t="shared" ca="1" si="18"/>
        <v>0</v>
      </c>
      <c r="J108" s="9">
        <f t="shared" ca="1" si="19"/>
        <v>2400000</v>
      </c>
      <c r="K108" s="9">
        <f t="shared" ca="1" si="15"/>
        <v>11882.996305220882</v>
      </c>
      <c r="L108" s="9">
        <f t="shared" ca="1" si="16"/>
        <v>28519191132.530117</v>
      </c>
      <c r="M108" s="9">
        <f ca="1">$L108*B108/'일자별 주가'!B107-펀드!R107</f>
        <v>12048.192771084345</v>
      </c>
      <c r="N108" s="9">
        <f ca="1">$L108*C108/'일자별 주가'!C107-펀드!S107</f>
        <v>7228.9156626506156</v>
      </c>
      <c r="O108" s="9">
        <f ca="1">$L108*D108/'일자별 주가'!D107-펀드!T107</f>
        <v>26345.381526104466</v>
      </c>
      <c r="P108" s="9">
        <f ca="1">$L108*E108/'일자별 주가'!E107-펀드!U107</f>
        <v>1413.6546184738963</v>
      </c>
      <c r="Q108" s="9">
        <f ca="1">$L108*F108/'일자별 주가'!F107-펀드!V107</f>
        <v>803.21285140562395</v>
      </c>
      <c r="R108" s="16">
        <f t="shared" ca="1" si="20"/>
        <v>144578.31325301202</v>
      </c>
      <c r="S108" s="16">
        <f t="shared" ca="1" si="21"/>
        <v>86746.987951807227</v>
      </c>
      <c r="T108" s="16">
        <f t="shared" ca="1" si="22"/>
        <v>316144.57831325295</v>
      </c>
      <c r="U108" s="16">
        <f t="shared" ca="1" si="23"/>
        <v>16963.855421686745</v>
      </c>
      <c r="V108" s="16">
        <f t="shared" ca="1" si="24"/>
        <v>9638.5542168674692</v>
      </c>
    </row>
    <row r="109" spans="1:22" x14ac:dyDescent="0.3">
      <c r="A109">
        <v>107</v>
      </c>
      <c r="B109" s="15">
        <f ca="1">'일자별 시가총액'!B108/'일자별 시가총액'!$G108</f>
        <v>6.1683662846691946E-2</v>
      </c>
      <c r="C109" s="15">
        <f ca="1">'일자별 시가총액'!C108/'일자별 시가총액'!$G108</f>
        <v>0.10345717297175157</v>
      </c>
      <c r="D109" s="15">
        <f ca="1">'일자별 시가총액'!D108/'일자별 시가총액'!$G108</f>
        <v>0.34237708770284253</v>
      </c>
      <c r="E109" s="15">
        <f ca="1">'일자별 시가총액'!E108/'일자별 시가총액'!$G108</f>
        <v>8.166007999789357E-2</v>
      </c>
      <c r="F109" s="15">
        <f ca="1">'일자별 시가총액'!F108/'일자별 시가총액'!$G108</f>
        <v>0.41082199648082041</v>
      </c>
      <c r="G109" s="14">
        <f ca="1">'일자별 시가총액'!H108</f>
        <v>117.26172208835341</v>
      </c>
      <c r="H109" s="9">
        <f t="shared" ca="1" si="17"/>
        <v>50000</v>
      </c>
      <c r="I109" s="9">
        <f t="shared" ca="1" si="18"/>
        <v>100000</v>
      </c>
      <c r="J109" s="9">
        <f t="shared" ca="1" si="19"/>
        <v>2350000</v>
      </c>
      <c r="K109" s="9">
        <f t="shared" ca="1" si="15"/>
        <v>11726.17220883534</v>
      </c>
      <c r="L109" s="9">
        <f t="shared" ca="1" si="16"/>
        <v>27556504690.76305</v>
      </c>
      <c r="M109" s="9">
        <f ca="1">$L109*B109/'일자별 주가'!B108-펀드!R108</f>
        <v>-3012.0481927710644</v>
      </c>
      <c r="N109" s="9">
        <f ca="1">$L109*C109/'일자별 주가'!C108-펀드!S108</f>
        <v>-1807.2289156626503</v>
      </c>
      <c r="O109" s="9">
        <f ca="1">$L109*D109/'일자별 주가'!D108-펀드!T108</f>
        <v>-6586.3453815260436</v>
      </c>
      <c r="P109" s="9">
        <f ca="1">$L109*E109/'일자별 주가'!E108-펀드!U108</f>
        <v>-353.4136546184709</v>
      </c>
      <c r="Q109" s="9">
        <f ca="1">$L109*F109/'일자별 주가'!F108-펀드!V108</f>
        <v>-200.80321285140599</v>
      </c>
      <c r="R109" s="16">
        <f t="shared" ca="1" si="20"/>
        <v>141566.26506024096</v>
      </c>
      <c r="S109" s="16">
        <f t="shared" ca="1" si="21"/>
        <v>84939.759036144576</v>
      </c>
      <c r="T109" s="16">
        <f t="shared" ca="1" si="22"/>
        <v>309558.2329317269</v>
      </c>
      <c r="U109" s="16">
        <f t="shared" ca="1" si="23"/>
        <v>16610.441767068274</v>
      </c>
      <c r="V109" s="16">
        <f t="shared" ca="1" si="24"/>
        <v>9437.7510040160632</v>
      </c>
    </row>
    <row r="110" spans="1:22" x14ac:dyDescent="0.3">
      <c r="A110">
        <v>108</v>
      </c>
      <c r="B110" s="15">
        <f ca="1">'일자별 시가총액'!B109/'일자별 시가총액'!$G109</f>
        <v>6.1227680442264211E-2</v>
      </c>
      <c r="C110" s="15">
        <f ca="1">'일자별 시가총액'!C109/'일자별 시가총액'!$G109</f>
        <v>0.10169577425534518</v>
      </c>
      <c r="D110" s="15">
        <f ca="1">'일자별 시가총액'!D109/'일자별 시가총액'!$G109</f>
        <v>0.34388126296996557</v>
      </c>
      <c r="E110" s="15">
        <f ca="1">'일자별 시가총액'!E109/'일자별 시가총액'!$G109</f>
        <v>8.1695803184763216E-2</v>
      </c>
      <c r="F110" s="15">
        <f ca="1">'일자별 시가총액'!F109/'일자별 시가총액'!$G109</f>
        <v>0.41149947914766183</v>
      </c>
      <c r="G110" s="14">
        <f ca="1">'일자별 시가총액'!H109</f>
        <v>117.72177670682731</v>
      </c>
      <c r="H110" s="9">
        <f t="shared" ca="1" si="17"/>
        <v>150000</v>
      </c>
      <c r="I110" s="9">
        <f t="shared" ca="1" si="18"/>
        <v>250000</v>
      </c>
      <c r="J110" s="9">
        <f t="shared" ca="1" si="19"/>
        <v>2250000</v>
      </c>
      <c r="K110" s="9">
        <f t="shared" ca="1" si="15"/>
        <v>11772.177670682731</v>
      </c>
      <c r="L110" s="9">
        <f t="shared" ca="1" si="16"/>
        <v>26487399759.036144</v>
      </c>
      <c r="M110" s="9">
        <f ca="1">$L110*B110/'일자별 주가'!B109-펀드!R109</f>
        <v>-6024.0963855421578</v>
      </c>
      <c r="N110" s="9">
        <f ca="1">$L110*C110/'일자별 주가'!C109-펀드!S109</f>
        <v>-3614.4578313253005</v>
      </c>
      <c r="O110" s="9">
        <f ca="1">$L110*D110/'일자별 주가'!D109-펀드!T109</f>
        <v>-13172.690763052204</v>
      </c>
      <c r="P110" s="9">
        <f ca="1">$L110*E110/'일자별 주가'!E109-펀드!U109</f>
        <v>-706.82730923694726</v>
      </c>
      <c r="Q110" s="9">
        <f ca="1">$L110*F110/'일자별 주가'!F109-펀드!V109</f>
        <v>-401.60642570281016</v>
      </c>
      <c r="R110" s="16">
        <f t="shared" ca="1" si="20"/>
        <v>135542.1686746988</v>
      </c>
      <c r="S110" s="16">
        <f t="shared" ca="1" si="21"/>
        <v>81325.301204819276</v>
      </c>
      <c r="T110" s="16">
        <f t="shared" ca="1" si="22"/>
        <v>296385.5421686747</v>
      </c>
      <c r="U110" s="16">
        <f t="shared" ca="1" si="23"/>
        <v>15903.614457831327</v>
      </c>
      <c r="V110" s="16">
        <f t="shared" ca="1" si="24"/>
        <v>9036.1445783132531</v>
      </c>
    </row>
    <row r="111" spans="1:22" x14ac:dyDescent="0.3">
      <c r="A111">
        <v>109</v>
      </c>
      <c r="B111" s="15">
        <f ca="1">'일자별 시가총액'!B110/'일자별 시가총액'!$G110</f>
        <v>6.1446399679055651E-2</v>
      </c>
      <c r="C111" s="15">
        <f ca="1">'일자별 시가총액'!C110/'일자별 시가총액'!$G110</f>
        <v>0.10217632222951836</v>
      </c>
      <c r="D111" s="15">
        <f ca="1">'일자별 시가총액'!D110/'일자별 시가총액'!$G110</f>
        <v>0.33616357277842729</v>
      </c>
      <c r="E111" s="15">
        <f ca="1">'일자별 시가총액'!E110/'일자별 시가총액'!$G110</f>
        <v>8.3134958442425119E-2</v>
      </c>
      <c r="F111" s="15">
        <f ca="1">'일자별 시가총액'!F110/'일자별 시가총액'!$G110</f>
        <v>0.41707874687057356</v>
      </c>
      <c r="G111" s="14">
        <f ca="1">'일자별 시가총액'!H110</f>
        <v>118.07724658634538</v>
      </c>
      <c r="H111" s="9">
        <f t="shared" ca="1" si="17"/>
        <v>250000</v>
      </c>
      <c r="I111" s="9">
        <f t="shared" ca="1" si="18"/>
        <v>50000</v>
      </c>
      <c r="J111" s="9">
        <f t="shared" ca="1" si="19"/>
        <v>2450000</v>
      </c>
      <c r="K111" s="9">
        <f t="shared" ca="1" si="15"/>
        <v>11807.724658634539</v>
      </c>
      <c r="L111" s="9">
        <f t="shared" ca="1" si="16"/>
        <v>28928925413.654621</v>
      </c>
      <c r="M111" s="9">
        <f ca="1">$L111*B111/'일자별 주가'!B110-펀드!R110</f>
        <v>12048.192771084345</v>
      </c>
      <c r="N111" s="9">
        <f ca="1">$L111*C111/'일자별 주가'!C110-펀드!S110</f>
        <v>7228.9156626506156</v>
      </c>
      <c r="O111" s="9">
        <f ca="1">$L111*D111/'일자별 주가'!D110-펀드!T110</f>
        <v>26345.381526104466</v>
      </c>
      <c r="P111" s="9">
        <f ca="1">$L111*E111/'일자별 주가'!E110-펀드!U110</f>
        <v>1413.6546184738963</v>
      </c>
      <c r="Q111" s="9">
        <f ca="1">$L111*F111/'일자별 주가'!F110-펀드!V110</f>
        <v>803.21285140562213</v>
      </c>
      <c r="R111" s="16">
        <f t="shared" ca="1" si="20"/>
        <v>147590.36144578314</v>
      </c>
      <c r="S111" s="16">
        <f t="shared" ca="1" si="21"/>
        <v>88554.216867469891</v>
      </c>
      <c r="T111" s="16">
        <f t="shared" ca="1" si="22"/>
        <v>322730.92369477917</v>
      </c>
      <c r="U111" s="16">
        <f t="shared" ca="1" si="23"/>
        <v>17317.269076305223</v>
      </c>
      <c r="V111" s="16">
        <f t="shared" ca="1" si="24"/>
        <v>9839.3574297188752</v>
      </c>
    </row>
    <row r="112" spans="1:22" x14ac:dyDescent="0.3">
      <c r="A112">
        <v>110</v>
      </c>
      <c r="B112" s="15">
        <f ca="1">'일자별 시가총액'!B111/'일자별 시가총액'!$G111</f>
        <v>6.2110758694179459E-2</v>
      </c>
      <c r="C112" s="15">
        <f ca="1">'일자별 시가총액'!C111/'일자별 시가총액'!$G111</f>
        <v>0.10331737480748134</v>
      </c>
      <c r="D112" s="15">
        <f ca="1">'일자별 시가총액'!D111/'일자별 시가총액'!$G111</f>
        <v>0.34319339656323072</v>
      </c>
      <c r="E112" s="15">
        <f ca="1">'일자별 시가총액'!E111/'일자별 시가총액'!$G111</f>
        <v>8.2977861774205255E-2</v>
      </c>
      <c r="F112" s="15">
        <f ca="1">'일자별 시가총액'!F111/'일자별 시가총액'!$G111</f>
        <v>0.40840060816090323</v>
      </c>
      <c r="G112" s="14">
        <f ca="1">'일자별 시가총액'!H111</f>
        <v>117.14401445783133</v>
      </c>
      <c r="H112" s="9">
        <f t="shared" ca="1" si="17"/>
        <v>50000</v>
      </c>
      <c r="I112" s="9">
        <f t="shared" ca="1" si="18"/>
        <v>100000</v>
      </c>
      <c r="J112" s="9">
        <f t="shared" ca="1" si="19"/>
        <v>2400000</v>
      </c>
      <c r="K112" s="9">
        <f t="shared" ca="1" si="15"/>
        <v>11714.401445783133</v>
      </c>
      <c r="L112" s="9">
        <f t="shared" ca="1" si="16"/>
        <v>28114563469.879517</v>
      </c>
      <c r="M112" s="9">
        <f ca="1">$L112*B112/'일자별 주가'!B111-펀드!R111</f>
        <v>-3012.0481927710935</v>
      </c>
      <c r="N112" s="9">
        <f ca="1">$L112*C112/'일자별 주가'!C111-펀드!S111</f>
        <v>-1807.2289156626648</v>
      </c>
      <c r="O112" s="9">
        <f ca="1">$L112*D112/'일자별 주가'!D111-펀드!T111</f>
        <v>-6586.3453815261601</v>
      </c>
      <c r="P112" s="9">
        <f ca="1">$L112*E112/'일자별 주가'!E111-펀드!U111</f>
        <v>-353.41365461847454</v>
      </c>
      <c r="Q112" s="9">
        <f ca="1">$L112*F112/'일자별 주가'!F111-펀드!V111</f>
        <v>-200.80321285140417</v>
      </c>
      <c r="R112" s="16">
        <f t="shared" ca="1" si="20"/>
        <v>144578.31325301205</v>
      </c>
      <c r="S112" s="16">
        <f t="shared" ca="1" si="21"/>
        <v>86746.987951807227</v>
      </c>
      <c r="T112" s="16">
        <f t="shared" ca="1" si="22"/>
        <v>316144.57831325301</v>
      </c>
      <c r="U112" s="16">
        <f t="shared" ca="1" si="23"/>
        <v>16963.855421686749</v>
      </c>
      <c r="V112" s="16">
        <f t="shared" ca="1" si="24"/>
        <v>9638.554216867471</v>
      </c>
    </row>
    <row r="113" spans="1:22" x14ac:dyDescent="0.3">
      <c r="A113">
        <v>111</v>
      </c>
      <c r="B113" s="15">
        <f ca="1">'일자별 시가총액'!B112/'일자별 시가총액'!$G112</f>
        <v>6.2436516195850077E-2</v>
      </c>
      <c r="C113" s="15">
        <f ca="1">'일자별 시가총액'!C112/'일자별 시가총액'!$G112</f>
        <v>0.10563136409401594</v>
      </c>
      <c r="D113" s="15">
        <f ca="1">'일자별 시가총액'!D112/'일자별 시가총액'!$G112</f>
        <v>0.33708402287639977</v>
      </c>
      <c r="E113" s="15">
        <f ca="1">'일자별 시가총액'!E112/'일자별 시가총액'!$G112</f>
        <v>8.4459877208184819E-2</v>
      </c>
      <c r="F113" s="15">
        <f ca="1">'일자별 시가총액'!F112/'일자별 시가총액'!$G112</f>
        <v>0.41038821962554944</v>
      </c>
      <c r="G113" s="14">
        <f ca="1">'일자별 시가총액'!H112</f>
        <v>117.24680321285142</v>
      </c>
      <c r="H113" s="9">
        <f t="shared" ca="1" si="17"/>
        <v>150000</v>
      </c>
      <c r="I113" s="9">
        <f t="shared" ca="1" si="18"/>
        <v>0</v>
      </c>
      <c r="J113" s="9">
        <f t="shared" ca="1" si="19"/>
        <v>2550000</v>
      </c>
      <c r="K113" s="9">
        <f t="shared" ca="1" si="15"/>
        <v>11724.680321285143</v>
      </c>
      <c r="L113" s="9">
        <f t="shared" ca="1" si="16"/>
        <v>29897934819.277115</v>
      </c>
      <c r="M113" s="9">
        <f ca="1">$L113*B113/'일자별 주가'!B112-펀드!R112</f>
        <v>9036.1445783133095</v>
      </c>
      <c r="N113" s="9">
        <f ca="1">$L113*C113/'일자별 주가'!C112-펀드!S112</f>
        <v>5421.6867469879653</v>
      </c>
      <c r="O113" s="9">
        <f ca="1">$L113*D113/'일자별 주가'!D112-펀드!T112</f>
        <v>19759.036144578422</v>
      </c>
      <c r="P113" s="9">
        <f ca="1">$L113*E113/'일자별 주가'!E112-펀드!U112</f>
        <v>1060.2409638554236</v>
      </c>
      <c r="Q113" s="9">
        <f ca="1">$L113*F113/'일자별 주가'!F112-펀드!V112</f>
        <v>602.40963855421796</v>
      </c>
      <c r="R113" s="16">
        <f t="shared" ca="1" si="20"/>
        <v>153614.45783132536</v>
      </c>
      <c r="S113" s="16">
        <f t="shared" ca="1" si="21"/>
        <v>92168.674698795192</v>
      </c>
      <c r="T113" s="16">
        <f t="shared" ca="1" si="22"/>
        <v>335903.61445783143</v>
      </c>
      <c r="U113" s="16">
        <f t="shared" ca="1" si="23"/>
        <v>18024.096385542172</v>
      </c>
      <c r="V113" s="16">
        <f t="shared" ca="1" si="24"/>
        <v>10240.963855421689</v>
      </c>
    </row>
    <row r="114" spans="1:22" x14ac:dyDescent="0.3">
      <c r="A114">
        <v>112</v>
      </c>
      <c r="B114" s="15">
        <f ca="1">'일자별 시가총액'!B113/'일자별 시가총액'!$G113</f>
        <v>6.3129789010722803E-2</v>
      </c>
      <c r="C114" s="15">
        <f ca="1">'일자별 시가총액'!C113/'일자별 시가총액'!$G113</f>
        <v>0.10498593069128956</v>
      </c>
      <c r="D114" s="15">
        <f ca="1">'일자별 시가총액'!D113/'일자별 시가총액'!$G113</f>
        <v>0.34005857831901387</v>
      </c>
      <c r="E114" s="15">
        <f ca="1">'일자별 시가총액'!E113/'일자별 시가총액'!$G113</f>
        <v>8.4464136402972262E-2</v>
      </c>
      <c r="F114" s="15">
        <f ca="1">'일자별 시가총액'!F113/'일자별 시가총액'!$G113</f>
        <v>0.40736156557600151</v>
      </c>
      <c r="G114" s="14">
        <f ca="1">'일자별 시가총액'!H113</f>
        <v>116.44589558232931</v>
      </c>
      <c r="H114" s="9">
        <f t="shared" ca="1" si="17"/>
        <v>50000</v>
      </c>
      <c r="I114" s="9">
        <f t="shared" ca="1" si="18"/>
        <v>0</v>
      </c>
      <c r="J114" s="9">
        <f t="shared" ca="1" si="19"/>
        <v>2600000</v>
      </c>
      <c r="K114" s="9">
        <f t="shared" ca="1" si="15"/>
        <v>11644.589558232932</v>
      </c>
      <c r="L114" s="9">
        <f t="shared" ca="1" si="16"/>
        <v>30275932851.405624</v>
      </c>
      <c r="M114" s="9">
        <f ca="1">$L114*B114/'일자별 주가'!B113-펀드!R113</f>
        <v>3012.0481927710352</v>
      </c>
      <c r="N114" s="9">
        <f ca="1">$L114*C114/'일자별 주가'!C113-펀드!S113</f>
        <v>1807.2289156626503</v>
      </c>
      <c r="O114" s="9">
        <f ca="1">$L114*D114/'일자별 주가'!D113-펀드!T113</f>
        <v>6586.3453815260436</v>
      </c>
      <c r="P114" s="9">
        <f ca="1">$L114*E114/'일자별 주가'!E113-펀드!U113</f>
        <v>353.4136546184709</v>
      </c>
      <c r="Q114" s="9">
        <f ca="1">$L114*F114/'일자별 주가'!F113-펀드!V113</f>
        <v>200.80321285140417</v>
      </c>
      <c r="R114" s="16">
        <f t="shared" ca="1" si="20"/>
        <v>156626.50602409639</v>
      </c>
      <c r="S114" s="16">
        <f t="shared" ca="1" si="21"/>
        <v>93975.903614457842</v>
      </c>
      <c r="T114" s="16">
        <f t="shared" ca="1" si="22"/>
        <v>342489.95983935747</v>
      </c>
      <c r="U114" s="16">
        <f t="shared" ca="1" si="23"/>
        <v>18377.510040160643</v>
      </c>
      <c r="V114" s="16">
        <f t="shared" ca="1" si="24"/>
        <v>10441.767068273093</v>
      </c>
    </row>
    <row r="115" spans="1:22" x14ac:dyDescent="0.3">
      <c r="A115">
        <v>113</v>
      </c>
      <c r="B115" s="15">
        <f ca="1">'일자별 시가총액'!B114/'일자별 시가총액'!$G114</f>
        <v>6.3891059142362386E-2</v>
      </c>
      <c r="C115" s="15">
        <f ca="1">'일자별 시가총액'!C114/'일자별 시가총액'!$G114</f>
        <v>0.10245876026181081</v>
      </c>
      <c r="D115" s="15">
        <f ca="1">'일자별 시가총액'!D114/'일자별 시가총액'!$G114</f>
        <v>0.34391427372252859</v>
      </c>
      <c r="E115" s="15">
        <f ca="1">'일자별 시가총액'!E114/'일자별 시가총액'!$G114</f>
        <v>8.2663815757189785E-2</v>
      </c>
      <c r="F115" s="15">
        <f ca="1">'일자별 시가총액'!F114/'일자별 시가총액'!$G114</f>
        <v>0.40707209111610843</v>
      </c>
      <c r="G115" s="14">
        <f ca="1">'일자별 시가총액'!H114</f>
        <v>116.31244497991969</v>
      </c>
      <c r="H115" s="9">
        <f t="shared" ca="1" si="17"/>
        <v>0</v>
      </c>
      <c r="I115" s="9">
        <f t="shared" ca="1" si="18"/>
        <v>200000</v>
      </c>
      <c r="J115" s="9">
        <f t="shared" ca="1" si="19"/>
        <v>2400000</v>
      </c>
      <c r="K115" s="9">
        <f t="shared" ca="1" si="15"/>
        <v>11631.244497991967</v>
      </c>
      <c r="L115" s="9">
        <f t="shared" ca="1" si="16"/>
        <v>27914986795.180721</v>
      </c>
      <c r="M115" s="9">
        <f ca="1">$L115*B115/'일자별 주가'!B114-펀드!R114</f>
        <v>-12048.192771084374</v>
      </c>
      <c r="N115" s="9">
        <f ca="1">$L115*C115/'일자별 주가'!C114-펀드!S114</f>
        <v>-7228.9156626506156</v>
      </c>
      <c r="O115" s="9">
        <f ca="1">$L115*D115/'일자별 주가'!D114-펀드!T114</f>
        <v>-26345.381526104466</v>
      </c>
      <c r="P115" s="9">
        <f ca="1">$L115*E115/'일자별 주가'!E114-펀드!U114</f>
        <v>-1413.6546184738982</v>
      </c>
      <c r="Q115" s="9">
        <f ca="1">$L115*F115/'일자별 주가'!F114-펀드!V114</f>
        <v>-803.21285140562395</v>
      </c>
      <c r="R115" s="16">
        <f t="shared" ca="1" si="20"/>
        <v>144578.31325301202</v>
      </c>
      <c r="S115" s="16">
        <f t="shared" ca="1" si="21"/>
        <v>86746.987951807227</v>
      </c>
      <c r="T115" s="16">
        <f t="shared" ca="1" si="22"/>
        <v>316144.57831325301</v>
      </c>
      <c r="U115" s="16">
        <f t="shared" ca="1" si="23"/>
        <v>16963.855421686745</v>
      </c>
      <c r="V115" s="16">
        <f t="shared" ca="1" si="24"/>
        <v>9638.5542168674692</v>
      </c>
    </row>
    <row r="116" spans="1:22" x14ac:dyDescent="0.3">
      <c r="A116">
        <v>114</v>
      </c>
      <c r="B116" s="15">
        <f ca="1">'일자별 시가총액'!B115/'일자별 시가총액'!$G115</f>
        <v>6.3048990162703863E-2</v>
      </c>
      <c r="C116" s="15">
        <f ca="1">'일자별 시가총액'!C115/'일자별 시가총액'!$G115</f>
        <v>0.10371311340598842</v>
      </c>
      <c r="D116" s="15">
        <f ca="1">'일자별 시가총액'!D115/'일자별 시가총액'!$G115</f>
        <v>0.34755283287267197</v>
      </c>
      <c r="E116" s="15">
        <f ca="1">'일자별 시가총액'!E115/'일자별 시가총액'!$G115</f>
        <v>8.3485621339146873E-2</v>
      </c>
      <c r="F116" s="15">
        <f ca="1">'일자별 시가총액'!F115/'일자별 시가총액'!$G115</f>
        <v>0.40219944221948889</v>
      </c>
      <c r="G116" s="14">
        <f ca="1">'일자별 시가총액'!H115</f>
        <v>118.02831807228915</v>
      </c>
      <c r="H116" s="9">
        <f t="shared" ca="1" si="17"/>
        <v>250000</v>
      </c>
      <c r="I116" s="9">
        <f t="shared" ca="1" si="18"/>
        <v>150000</v>
      </c>
      <c r="J116" s="9">
        <f t="shared" ca="1" si="19"/>
        <v>2500000</v>
      </c>
      <c r="K116" s="9">
        <f t="shared" ca="1" si="15"/>
        <v>11802.831807228917</v>
      </c>
      <c r="L116" s="9">
        <f t="shared" ca="1" si="16"/>
        <v>29507079518.072292</v>
      </c>
      <c r="M116" s="9">
        <f ca="1">$L116*B116/'일자별 주가'!B115-펀드!R115</f>
        <v>6024.0963855422451</v>
      </c>
      <c r="N116" s="9">
        <f ca="1">$L116*C116/'일자별 주가'!C115-펀드!S115</f>
        <v>3614.4578313253151</v>
      </c>
      <c r="O116" s="9">
        <f ca="1">$L116*D116/'일자별 주가'!D115-펀드!T115</f>
        <v>13172.690763052262</v>
      </c>
      <c r="P116" s="9">
        <f ca="1">$L116*E116/'일자별 주가'!E115-펀드!U115</f>
        <v>706.82730923694908</v>
      </c>
      <c r="Q116" s="9">
        <f ca="1">$L116*F116/'일자별 주가'!F115-펀드!V115</f>
        <v>401.60642570281379</v>
      </c>
      <c r="R116" s="16">
        <f t="shared" ca="1" si="20"/>
        <v>150602.40963855427</v>
      </c>
      <c r="S116" s="16">
        <f t="shared" ca="1" si="21"/>
        <v>90361.445783132542</v>
      </c>
      <c r="T116" s="16">
        <f t="shared" ca="1" si="22"/>
        <v>329317.26907630527</v>
      </c>
      <c r="U116" s="16">
        <f t="shared" ca="1" si="23"/>
        <v>17670.682730923694</v>
      </c>
      <c r="V116" s="16">
        <f t="shared" ca="1" si="24"/>
        <v>10040.160642570283</v>
      </c>
    </row>
    <row r="117" spans="1:22" x14ac:dyDescent="0.3">
      <c r="A117">
        <v>115</v>
      </c>
      <c r="B117" s="15">
        <f ca="1">'일자별 시가총액'!B116/'일자별 시가총액'!$G116</f>
        <v>6.2758818138905118E-2</v>
      </c>
      <c r="C117" s="15">
        <f ca="1">'일자별 시가총액'!C116/'일자별 시가총액'!$G116</f>
        <v>0.10134364129679205</v>
      </c>
      <c r="D117" s="15">
        <f ca="1">'일자별 시가총액'!D116/'일자별 시가총액'!$G116</f>
        <v>0.3558804940777987</v>
      </c>
      <c r="E117" s="15">
        <f ca="1">'일자별 시가총액'!E116/'일자별 시가총액'!$G116</f>
        <v>8.281846661483265E-2</v>
      </c>
      <c r="F117" s="15">
        <f ca="1">'일자별 시가총액'!F116/'일자별 시가총액'!$G116</f>
        <v>0.39719857987167145</v>
      </c>
      <c r="G117" s="14">
        <f ca="1">'일자별 시가총액'!H116</f>
        <v>117.43177670682732</v>
      </c>
      <c r="H117" s="9">
        <f t="shared" ca="1" si="17"/>
        <v>250000</v>
      </c>
      <c r="I117" s="9">
        <f t="shared" ca="1" si="18"/>
        <v>250000</v>
      </c>
      <c r="J117" s="9">
        <f t="shared" ca="1" si="19"/>
        <v>2500000</v>
      </c>
      <c r="K117" s="9">
        <f t="shared" ca="1" si="15"/>
        <v>11743.177670682731</v>
      </c>
      <c r="L117" s="9">
        <f t="shared" ca="1" si="16"/>
        <v>29357944176.706829</v>
      </c>
      <c r="M117" s="9">
        <f ca="1">$L117*B117/'일자별 주가'!B116-펀드!R116</f>
        <v>0</v>
      </c>
      <c r="N117" s="9">
        <f ca="1">$L117*C117/'일자별 주가'!C116-펀드!S116</f>
        <v>0</v>
      </c>
      <c r="O117" s="9">
        <f ca="1">$L117*D117/'일자별 주가'!D116-펀드!T116</f>
        <v>0</v>
      </c>
      <c r="P117" s="9">
        <f ca="1">$L117*E117/'일자별 주가'!E116-펀드!U116</f>
        <v>0</v>
      </c>
      <c r="Q117" s="9">
        <f ca="1">$L117*F117/'일자별 주가'!F116-펀드!V116</f>
        <v>0</v>
      </c>
      <c r="R117" s="16">
        <f t="shared" ca="1" si="20"/>
        <v>150602.40963855427</v>
      </c>
      <c r="S117" s="16">
        <f t="shared" ca="1" si="21"/>
        <v>90361.445783132542</v>
      </c>
      <c r="T117" s="16">
        <f t="shared" ca="1" si="22"/>
        <v>329317.26907630527</v>
      </c>
      <c r="U117" s="16">
        <f t="shared" ca="1" si="23"/>
        <v>17670.682730923694</v>
      </c>
      <c r="V117" s="16">
        <f t="shared" ca="1" si="24"/>
        <v>10040.160642570283</v>
      </c>
    </row>
    <row r="118" spans="1:22" x14ac:dyDescent="0.3">
      <c r="A118">
        <v>116</v>
      </c>
      <c r="B118" s="15">
        <f ca="1">'일자별 시가총액'!B117/'일자별 시가총액'!$G117</f>
        <v>6.546579281864269E-2</v>
      </c>
      <c r="C118" s="15">
        <f ca="1">'일자별 시가총액'!C117/'일자별 시가총액'!$G117</f>
        <v>0.10159032806618962</v>
      </c>
      <c r="D118" s="15">
        <f ca="1">'일자별 시가총액'!D117/'일자별 시가총액'!$G117</f>
        <v>0.34942358265693424</v>
      </c>
      <c r="E118" s="15">
        <f ca="1">'일자별 시가총액'!E117/'일자별 시가총액'!$G117</f>
        <v>8.2050404964653323E-2</v>
      </c>
      <c r="F118" s="15">
        <f ca="1">'일자별 시가총액'!F117/'일자별 시가총액'!$G117</f>
        <v>0.40146989149358014</v>
      </c>
      <c r="G118" s="14">
        <f ca="1">'일자별 시가총액'!H117</f>
        <v>116.05435502008032</v>
      </c>
      <c r="H118" s="9">
        <f t="shared" ca="1" si="17"/>
        <v>50000</v>
      </c>
      <c r="I118" s="9">
        <f t="shared" ca="1" si="18"/>
        <v>250000</v>
      </c>
      <c r="J118" s="9">
        <f t="shared" ca="1" si="19"/>
        <v>2300000</v>
      </c>
      <c r="K118" s="9">
        <f t="shared" ca="1" si="15"/>
        <v>11605.435502008033</v>
      </c>
      <c r="L118" s="9">
        <f t="shared" ca="1" si="16"/>
        <v>26692501654.618477</v>
      </c>
      <c r="M118" s="9">
        <f ca="1">$L118*B118/'일자별 주가'!B117-펀드!R117</f>
        <v>-12048.192771084374</v>
      </c>
      <c r="N118" s="9">
        <f ca="1">$L118*C118/'일자별 주가'!C117-펀드!S117</f>
        <v>-7228.9156626506156</v>
      </c>
      <c r="O118" s="9">
        <f ca="1">$L118*D118/'일자별 주가'!D117-펀드!T117</f>
        <v>-26345.381526104407</v>
      </c>
      <c r="P118" s="9">
        <f ca="1">$L118*E118/'일자별 주가'!E117-펀드!U117</f>
        <v>-1413.6546184738909</v>
      </c>
      <c r="Q118" s="9">
        <f ca="1">$L118*F118/'일자별 주가'!F117-펀드!V117</f>
        <v>-803.21285140562395</v>
      </c>
      <c r="R118" s="16">
        <f t="shared" ca="1" si="20"/>
        <v>138554.21686746989</v>
      </c>
      <c r="S118" s="16">
        <f t="shared" ca="1" si="21"/>
        <v>83132.530120481926</v>
      </c>
      <c r="T118" s="16">
        <f t="shared" ca="1" si="22"/>
        <v>302971.88755020086</v>
      </c>
      <c r="U118" s="16">
        <f t="shared" ca="1" si="23"/>
        <v>16257.028112449803</v>
      </c>
      <c r="V118" s="16">
        <f t="shared" ca="1" si="24"/>
        <v>9236.9477911646591</v>
      </c>
    </row>
    <row r="119" spans="1:22" x14ac:dyDescent="0.3">
      <c r="A119">
        <v>117</v>
      </c>
      <c r="B119" s="15">
        <f ca="1">'일자별 시가총액'!B118/'일자별 시가총액'!$G118</f>
        <v>6.5979006275529647E-2</v>
      </c>
      <c r="C119" s="15">
        <f ca="1">'일자별 시가총액'!C118/'일자별 시가총액'!$G118</f>
        <v>0.10204484069578626</v>
      </c>
      <c r="D119" s="15">
        <f ca="1">'일자별 시가총액'!D118/'일자별 시가총액'!$G118</f>
        <v>0.34461143352038964</v>
      </c>
      <c r="E119" s="15">
        <f ca="1">'일자별 시가총액'!E118/'일자별 시가총액'!$G118</f>
        <v>8.3070287214576197E-2</v>
      </c>
      <c r="F119" s="15">
        <f ca="1">'일자별 시가총액'!F118/'일자별 시가총액'!$G118</f>
        <v>0.40429443229371825</v>
      </c>
      <c r="G119" s="14">
        <f ca="1">'일자별 시가총액'!H118</f>
        <v>116.49379116465863</v>
      </c>
      <c r="H119" s="9">
        <f t="shared" ca="1" si="17"/>
        <v>0</v>
      </c>
      <c r="I119" s="9">
        <f t="shared" ca="1" si="18"/>
        <v>200000</v>
      </c>
      <c r="J119" s="9">
        <f t="shared" ca="1" si="19"/>
        <v>2100000</v>
      </c>
      <c r="K119" s="9">
        <f t="shared" ca="1" si="15"/>
        <v>11649.379116465863</v>
      </c>
      <c r="L119" s="9">
        <f t="shared" ca="1" si="16"/>
        <v>24463696144.578312</v>
      </c>
      <c r="M119" s="9">
        <f ca="1">$L119*B119/'일자별 주가'!B118-펀드!R118</f>
        <v>-12048.192771084374</v>
      </c>
      <c r="N119" s="9">
        <f ca="1">$L119*C119/'일자별 주가'!C118-펀드!S118</f>
        <v>-7228.915662650601</v>
      </c>
      <c r="O119" s="9">
        <f ca="1">$L119*D119/'일자별 주가'!D118-펀드!T118</f>
        <v>-26345.381526104466</v>
      </c>
      <c r="P119" s="9">
        <f ca="1">$L119*E119/'일자별 주가'!E118-펀드!U118</f>
        <v>-1413.6546184739018</v>
      </c>
      <c r="Q119" s="9">
        <f ca="1">$L119*F119/'일자별 주가'!F118-펀드!V118</f>
        <v>-803.21285140562395</v>
      </c>
      <c r="R119" s="16">
        <f t="shared" ca="1" si="20"/>
        <v>126506.02409638552</v>
      </c>
      <c r="S119" s="16">
        <f t="shared" ca="1" si="21"/>
        <v>75903.614457831325</v>
      </c>
      <c r="T119" s="16">
        <f t="shared" ca="1" si="22"/>
        <v>276626.50602409639</v>
      </c>
      <c r="U119" s="16">
        <f t="shared" ca="1" si="23"/>
        <v>14843.373493975902</v>
      </c>
      <c r="V119" s="16">
        <f t="shared" ca="1" si="24"/>
        <v>8433.7349397590351</v>
      </c>
    </row>
    <row r="120" spans="1:22" x14ac:dyDescent="0.3">
      <c r="A120">
        <v>118</v>
      </c>
      <c r="B120" s="15">
        <f ca="1">'일자별 시가총액'!B119/'일자별 시가총액'!$G119</f>
        <v>6.7052582399699648E-2</v>
      </c>
      <c r="C120" s="15">
        <f ca="1">'일자별 시가총액'!C119/'일자별 시가총액'!$G119</f>
        <v>0.10287082062999603</v>
      </c>
      <c r="D120" s="15">
        <f ca="1">'일자별 시가총액'!D119/'일자별 시가총액'!$G119</f>
        <v>0.34508910832099821</v>
      </c>
      <c r="E120" s="15">
        <f ca="1">'일자별 시가총액'!E119/'일자별 시가총액'!$G119</f>
        <v>8.5366648561770217E-2</v>
      </c>
      <c r="F120" s="15">
        <f ca="1">'일자별 시가총액'!F119/'일자별 시가총액'!$G119</f>
        <v>0.3996208400875359</v>
      </c>
      <c r="G120" s="14">
        <f ca="1">'일자별 시가총액'!H119</f>
        <v>115.83248835341367</v>
      </c>
      <c r="H120" s="9">
        <f t="shared" ca="1" si="17"/>
        <v>0</v>
      </c>
      <c r="I120" s="9">
        <f t="shared" ca="1" si="18"/>
        <v>50000</v>
      </c>
      <c r="J120" s="9">
        <f t="shared" ca="1" si="19"/>
        <v>2050000</v>
      </c>
      <c r="K120" s="9">
        <f t="shared" ca="1" si="15"/>
        <v>11583.248835341366</v>
      </c>
      <c r="L120" s="9">
        <f t="shared" ca="1" si="16"/>
        <v>23745660112.449802</v>
      </c>
      <c r="M120" s="9">
        <f ca="1">$L120*B120/'일자별 주가'!B119-펀드!R119</f>
        <v>-3012.0481927710207</v>
      </c>
      <c r="N120" s="9">
        <f ca="1">$L120*C120/'일자별 주가'!C119-펀드!S119</f>
        <v>-1807.2289156626357</v>
      </c>
      <c r="O120" s="9">
        <f ca="1">$L120*D120/'일자별 주가'!D119-펀드!T119</f>
        <v>-6586.3453815261018</v>
      </c>
      <c r="P120" s="9">
        <f ca="1">$L120*E120/'일자별 주가'!E119-펀드!U119</f>
        <v>-353.41365461846908</v>
      </c>
      <c r="Q120" s="9">
        <f ca="1">$L120*F120/'일자별 주가'!F119-펀드!V119</f>
        <v>-200.80321285140417</v>
      </c>
      <c r="R120" s="16">
        <f t="shared" ca="1" si="20"/>
        <v>123493.9759036145</v>
      </c>
      <c r="S120" s="16">
        <f t="shared" ca="1" si="21"/>
        <v>74096.385542168689</v>
      </c>
      <c r="T120" s="16">
        <f t="shared" ca="1" si="22"/>
        <v>270040.16064257029</v>
      </c>
      <c r="U120" s="16">
        <f t="shared" ca="1" si="23"/>
        <v>14489.959839357432</v>
      </c>
      <c r="V120" s="16">
        <f t="shared" ca="1" si="24"/>
        <v>8232.9317269076309</v>
      </c>
    </row>
    <row r="121" spans="1:22" x14ac:dyDescent="0.3">
      <c r="A121">
        <v>119</v>
      </c>
      <c r="B121" s="15">
        <f ca="1">'일자별 시가총액'!B120/'일자별 시가총액'!$G120</f>
        <v>6.7338480545170845E-2</v>
      </c>
      <c r="C121" s="15">
        <f ca="1">'일자별 시가총액'!C120/'일자별 시가총액'!$G120</f>
        <v>0.10388612697993801</v>
      </c>
      <c r="D121" s="15">
        <f ca="1">'일자별 시가총액'!D120/'일자별 시가총액'!$G120</f>
        <v>0.34874660903328142</v>
      </c>
      <c r="E121" s="15">
        <f ca="1">'일자별 시가총액'!E120/'일자별 시가총액'!$G120</f>
        <v>8.4221671740271592E-2</v>
      </c>
      <c r="F121" s="15">
        <f ca="1">'일자별 시가총액'!F120/'일자별 시가총액'!$G120</f>
        <v>0.39580711170133814</v>
      </c>
      <c r="G121" s="14">
        <f ca="1">'일자별 시가총액'!H120</f>
        <v>116.59313895582328</v>
      </c>
      <c r="H121" s="9">
        <f t="shared" ca="1" si="17"/>
        <v>250000</v>
      </c>
      <c r="I121" s="9">
        <f t="shared" ca="1" si="18"/>
        <v>0</v>
      </c>
      <c r="J121" s="9">
        <f t="shared" ca="1" si="19"/>
        <v>2300000</v>
      </c>
      <c r="K121" s="9">
        <f t="shared" ca="1" si="15"/>
        <v>11659.313895582329</v>
      </c>
      <c r="L121" s="9">
        <f t="shared" ca="1" si="16"/>
        <v>26816421959.839355</v>
      </c>
      <c r="M121" s="9">
        <f ca="1">$L121*B121/'일자별 주가'!B120-펀드!R120</f>
        <v>15060.240963855365</v>
      </c>
      <c r="N121" s="9">
        <f ca="1">$L121*C121/'일자별 주가'!C120-펀드!S120</f>
        <v>9036.1445783132222</v>
      </c>
      <c r="O121" s="9">
        <f ca="1">$L121*D121/'일자별 주가'!D120-펀드!T120</f>
        <v>32931.726907630451</v>
      </c>
      <c r="P121" s="9">
        <f ca="1">$L121*E121/'일자별 주가'!E120-펀드!U120</f>
        <v>1767.0682730923672</v>
      </c>
      <c r="Q121" s="9">
        <f ca="1">$L121*F121/'일자별 주가'!F120-펀드!V120</f>
        <v>1004.0160642570263</v>
      </c>
      <c r="R121" s="16">
        <f t="shared" ca="1" si="20"/>
        <v>138554.21686746986</v>
      </c>
      <c r="S121" s="16">
        <f t="shared" ca="1" si="21"/>
        <v>83132.530120481912</v>
      </c>
      <c r="T121" s="16">
        <f t="shared" ca="1" si="22"/>
        <v>302971.88755020074</v>
      </c>
      <c r="U121" s="16">
        <f t="shared" ca="1" si="23"/>
        <v>16257.0281124498</v>
      </c>
      <c r="V121" s="16">
        <f t="shared" ca="1" si="24"/>
        <v>9236.9477911646572</v>
      </c>
    </row>
    <row r="122" spans="1:22" x14ac:dyDescent="0.3">
      <c r="A122">
        <v>120</v>
      </c>
      <c r="B122" s="15">
        <f ca="1">'일자별 시가총액'!B121/'일자별 시가총액'!$G121</f>
        <v>6.822766221471481E-2</v>
      </c>
      <c r="C122" s="15">
        <f ca="1">'일자별 시가총액'!C121/'일자별 시가총액'!$G121</f>
        <v>0.10363749439684042</v>
      </c>
      <c r="D122" s="15">
        <f ca="1">'일자별 시가총액'!D121/'일자별 시가총액'!$G121</f>
        <v>0.35313156045614474</v>
      </c>
      <c r="E122" s="15">
        <f ca="1">'일자별 시가총액'!E121/'일자별 시가총액'!$G121</f>
        <v>8.4591916912282641E-2</v>
      </c>
      <c r="F122" s="15">
        <f ca="1">'일자별 시가총액'!F121/'일자별 시가총액'!$G121</f>
        <v>0.39041136602001736</v>
      </c>
      <c r="G122" s="14">
        <f ca="1">'일자별 시가총액'!H121</f>
        <v>118.80846907630523</v>
      </c>
      <c r="H122" s="9">
        <f t="shared" ca="1" si="17"/>
        <v>200000</v>
      </c>
      <c r="I122" s="9">
        <f t="shared" ca="1" si="18"/>
        <v>200000</v>
      </c>
      <c r="J122" s="9">
        <f t="shared" ca="1" si="19"/>
        <v>2300000</v>
      </c>
      <c r="K122" s="9">
        <f t="shared" ca="1" si="15"/>
        <v>11880.846907630523</v>
      </c>
      <c r="L122" s="9">
        <f t="shared" ca="1" si="16"/>
        <v>27325947887.550201</v>
      </c>
      <c r="M122" s="9">
        <f ca="1">$L122*B122/'일자별 주가'!B121-펀드!R121</f>
        <v>0</v>
      </c>
      <c r="N122" s="9">
        <f ca="1">$L122*C122/'일자별 주가'!C121-펀드!S121</f>
        <v>0</v>
      </c>
      <c r="O122" s="9">
        <f ca="1">$L122*D122/'일자별 주가'!D121-펀드!T121</f>
        <v>0</v>
      </c>
      <c r="P122" s="9">
        <f ca="1">$L122*E122/'일자별 주가'!E121-펀드!U121</f>
        <v>0</v>
      </c>
      <c r="Q122" s="9">
        <f ca="1">$L122*F122/'일자별 주가'!F121-펀드!V121</f>
        <v>0</v>
      </c>
      <c r="R122" s="16">
        <f t="shared" ca="1" si="20"/>
        <v>138554.21686746986</v>
      </c>
      <c r="S122" s="16">
        <f t="shared" ca="1" si="21"/>
        <v>83132.530120481912</v>
      </c>
      <c r="T122" s="16">
        <f t="shared" ca="1" si="22"/>
        <v>302971.88755020074</v>
      </c>
      <c r="U122" s="16">
        <f t="shared" ca="1" si="23"/>
        <v>16257.0281124498</v>
      </c>
      <c r="V122" s="16">
        <f t="shared" ca="1" si="24"/>
        <v>9236.9477911646572</v>
      </c>
    </row>
    <row r="123" spans="1:22" x14ac:dyDescent="0.3">
      <c r="A123">
        <v>121</v>
      </c>
      <c r="B123" s="15">
        <f ca="1">'일자별 시가총액'!B122/'일자별 시가총액'!$G122</f>
        <v>6.6744055833495491E-2</v>
      </c>
      <c r="C123" s="15">
        <f ca="1">'일자별 시가총액'!C122/'일자별 시가총액'!$G122</f>
        <v>0.10479521861526171</v>
      </c>
      <c r="D123" s="15">
        <f ca="1">'일자별 시가총액'!D122/'일자별 시가총액'!$G122</f>
        <v>0.34819737675341117</v>
      </c>
      <c r="E123" s="15">
        <f ca="1">'일자별 시가총액'!E122/'일자별 시가총액'!$G122</f>
        <v>8.5580464890809713E-2</v>
      </c>
      <c r="F123" s="15">
        <f ca="1">'일자별 시가총액'!F122/'일자별 시가총액'!$G122</f>
        <v>0.39468288390702183</v>
      </c>
      <c r="G123" s="14">
        <f ca="1">'일자별 시가총액'!H122</f>
        <v>120.46558072289157</v>
      </c>
      <c r="H123" s="9">
        <f t="shared" ca="1" si="17"/>
        <v>150000</v>
      </c>
      <c r="I123" s="9">
        <f t="shared" ca="1" si="18"/>
        <v>250000</v>
      </c>
      <c r="J123" s="9">
        <f t="shared" ca="1" si="19"/>
        <v>2200000</v>
      </c>
      <c r="K123" s="9">
        <f t="shared" ca="1" si="15"/>
        <v>12046.558072289155</v>
      </c>
      <c r="L123" s="9">
        <f t="shared" ca="1" si="16"/>
        <v>26502427759.03614</v>
      </c>
      <c r="M123" s="9">
        <f ca="1">$L123*B123/'일자별 주가'!B122-펀드!R122</f>
        <v>-6024.0963855421578</v>
      </c>
      <c r="N123" s="9">
        <f ca="1">$L123*C123/'일자별 주가'!C122-펀드!S122</f>
        <v>-3614.4578313253005</v>
      </c>
      <c r="O123" s="9">
        <f ca="1">$L123*D123/'일자별 주가'!D122-펀드!T122</f>
        <v>-13172.690763052262</v>
      </c>
      <c r="P123" s="9">
        <f ca="1">$L123*E123/'일자별 주가'!E122-펀드!U122</f>
        <v>-706.82730923695271</v>
      </c>
      <c r="Q123" s="9">
        <f ca="1">$L123*F123/'일자별 주가'!F122-펀드!V122</f>
        <v>-401.60642570281198</v>
      </c>
      <c r="R123" s="16">
        <f t="shared" ca="1" si="20"/>
        <v>132530.1204819277</v>
      </c>
      <c r="S123" s="16">
        <f t="shared" ca="1" si="21"/>
        <v>79518.072289156611</v>
      </c>
      <c r="T123" s="16">
        <f t="shared" ca="1" si="22"/>
        <v>289799.19678714848</v>
      </c>
      <c r="U123" s="16">
        <f t="shared" ca="1" si="23"/>
        <v>15550.200803212847</v>
      </c>
      <c r="V123" s="16">
        <f t="shared" ca="1" si="24"/>
        <v>8835.3413654618453</v>
      </c>
    </row>
    <row r="124" spans="1:22" x14ac:dyDescent="0.3">
      <c r="A124">
        <v>122</v>
      </c>
      <c r="B124" s="15">
        <f ca="1">'일자별 시가총액'!B123/'일자별 시가총액'!$G123</f>
        <v>6.7544360356568967E-2</v>
      </c>
      <c r="C124" s="15">
        <f ca="1">'일자별 시가총액'!C123/'일자별 시가총액'!$G123</f>
        <v>0.10781318519889228</v>
      </c>
      <c r="D124" s="15">
        <f ca="1">'일자별 시가총액'!D123/'일자별 시가총액'!$G123</f>
        <v>0.34280237293198118</v>
      </c>
      <c r="E124" s="15">
        <f ca="1">'일자별 시가총액'!E123/'일자별 시가총액'!$G123</f>
        <v>8.6175305302522806E-2</v>
      </c>
      <c r="F124" s="15">
        <f ca="1">'일자별 시가총액'!F123/'일자별 시가총액'!$G123</f>
        <v>0.39566477621003476</v>
      </c>
      <c r="G124" s="14">
        <f ca="1">'일자별 시가총액'!H123</f>
        <v>119.64470843373493</v>
      </c>
      <c r="H124" s="9">
        <f t="shared" ca="1" si="17"/>
        <v>50000</v>
      </c>
      <c r="I124" s="9">
        <f t="shared" ca="1" si="18"/>
        <v>0</v>
      </c>
      <c r="J124" s="9">
        <f t="shared" ca="1" si="19"/>
        <v>2250000</v>
      </c>
      <c r="K124" s="9">
        <f t="shared" ca="1" si="15"/>
        <v>11964.470843373492</v>
      </c>
      <c r="L124" s="9">
        <f t="shared" ca="1" si="16"/>
        <v>26920059397.590359</v>
      </c>
      <c r="M124" s="9">
        <f ca="1">$L124*B124/'일자별 주가'!B123-펀드!R123</f>
        <v>3012.0481927710644</v>
      </c>
      <c r="N124" s="9">
        <f ca="1">$L124*C124/'일자별 주가'!C123-펀드!S123</f>
        <v>1807.2289156626648</v>
      </c>
      <c r="O124" s="9">
        <f ca="1">$L124*D124/'일자별 주가'!D123-펀드!T123</f>
        <v>6586.3453815262183</v>
      </c>
      <c r="P124" s="9">
        <f ca="1">$L124*E124/'일자별 주가'!E123-펀드!U123</f>
        <v>353.41365461847636</v>
      </c>
      <c r="Q124" s="9">
        <f ca="1">$L124*F124/'일자별 주가'!F123-펀드!V123</f>
        <v>200.80321285140781</v>
      </c>
      <c r="R124" s="16">
        <f t="shared" ca="1" si="20"/>
        <v>135542.16867469877</v>
      </c>
      <c r="S124" s="16">
        <f t="shared" ca="1" si="21"/>
        <v>81325.301204819276</v>
      </c>
      <c r="T124" s="16">
        <f t="shared" ca="1" si="22"/>
        <v>296385.5421686747</v>
      </c>
      <c r="U124" s="16">
        <f t="shared" ca="1" si="23"/>
        <v>15903.614457831323</v>
      </c>
      <c r="V124" s="16">
        <f t="shared" ca="1" si="24"/>
        <v>9036.1445783132531</v>
      </c>
    </row>
    <row r="125" spans="1:22" x14ac:dyDescent="0.3">
      <c r="A125">
        <v>123</v>
      </c>
      <c r="B125" s="15">
        <f ca="1">'일자별 시가총액'!B124/'일자별 시가총액'!$G124</f>
        <v>6.7856872090703471E-2</v>
      </c>
      <c r="C125" s="15">
        <f ca="1">'일자별 시가총액'!C124/'일자별 시가총액'!$G124</f>
        <v>0.10652354994865905</v>
      </c>
      <c r="D125" s="15">
        <f ca="1">'일자별 시가총액'!D124/'일자별 시가총액'!$G124</f>
        <v>0.34720354159456235</v>
      </c>
      <c r="E125" s="15">
        <f ca="1">'일자별 시가총액'!E124/'일자별 시가총액'!$G124</f>
        <v>8.7345421802732373E-2</v>
      </c>
      <c r="F125" s="15">
        <f ca="1">'일자별 시가총액'!F124/'일자별 시가총액'!$G124</f>
        <v>0.39107061456334274</v>
      </c>
      <c r="G125" s="14">
        <f ca="1">'일자별 시가총액'!H124</f>
        <v>117.51346827309237</v>
      </c>
      <c r="H125" s="9">
        <f t="shared" ca="1" si="17"/>
        <v>250000</v>
      </c>
      <c r="I125" s="9">
        <f t="shared" ca="1" si="18"/>
        <v>200000</v>
      </c>
      <c r="J125" s="9">
        <f t="shared" ca="1" si="19"/>
        <v>2300000</v>
      </c>
      <c r="K125" s="9">
        <f t="shared" ca="1" si="15"/>
        <v>11751.346827309237</v>
      </c>
      <c r="L125" s="9">
        <f t="shared" ca="1" si="16"/>
        <v>27028097702.811245</v>
      </c>
      <c r="M125" s="9">
        <f ca="1">$L125*B125/'일자별 주가'!B124-펀드!R124</f>
        <v>3012.0481927711226</v>
      </c>
      <c r="N125" s="9">
        <f ca="1">$L125*C125/'일자별 주가'!C124-펀드!S124</f>
        <v>1807.2289156626503</v>
      </c>
      <c r="O125" s="9">
        <f ca="1">$L125*D125/'일자별 주가'!D124-펀드!T124</f>
        <v>6586.3453815261018</v>
      </c>
      <c r="P125" s="9">
        <f ca="1">$L125*E125/'일자별 주가'!E124-펀드!U124</f>
        <v>353.41365461847636</v>
      </c>
      <c r="Q125" s="9">
        <f ca="1">$L125*F125/'일자별 주가'!F124-펀드!V124</f>
        <v>200.80321285140599</v>
      </c>
      <c r="R125" s="16">
        <f t="shared" ca="1" si="20"/>
        <v>138554.21686746989</v>
      </c>
      <c r="S125" s="16">
        <f t="shared" ca="1" si="21"/>
        <v>83132.530120481926</v>
      </c>
      <c r="T125" s="16">
        <f t="shared" ca="1" si="22"/>
        <v>302971.8875502008</v>
      </c>
      <c r="U125" s="16">
        <f t="shared" ca="1" si="23"/>
        <v>16257.0281124498</v>
      </c>
      <c r="V125" s="16">
        <f t="shared" ca="1" si="24"/>
        <v>9236.9477911646591</v>
      </c>
    </row>
    <row r="126" spans="1:22" x14ac:dyDescent="0.3">
      <c r="A126">
        <v>124</v>
      </c>
      <c r="B126" s="15">
        <f ca="1">'일자별 시가총액'!B125/'일자별 시가총액'!$G125</f>
        <v>6.8520214047045822E-2</v>
      </c>
      <c r="C126" s="15">
        <f ca="1">'일자별 시가총액'!C125/'일자별 시가총액'!$G125</f>
        <v>0.10574701820967462</v>
      </c>
      <c r="D126" s="15">
        <f ca="1">'일자별 시가총액'!D125/'일자별 시가총액'!$G125</f>
        <v>0.34005905991624241</v>
      </c>
      <c r="E126" s="15">
        <f ca="1">'일자별 시가총액'!E125/'일자별 시가총액'!$G125</f>
        <v>8.5534193284198839E-2</v>
      </c>
      <c r="F126" s="15">
        <f ca="1">'일자별 시가총액'!F125/'일자별 시가총액'!$G125</f>
        <v>0.4001395145428383</v>
      </c>
      <c r="G126" s="14">
        <f ca="1">'일자별 시가총액'!H125</f>
        <v>118.30120803212851</v>
      </c>
      <c r="H126" s="9">
        <f t="shared" ca="1" si="17"/>
        <v>100000</v>
      </c>
      <c r="I126" s="9">
        <f t="shared" ca="1" si="18"/>
        <v>250000</v>
      </c>
      <c r="J126" s="9">
        <f t="shared" ca="1" si="19"/>
        <v>2150000</v>
      </c>
      <c r="K126" s="9">
        <f t="shared" ca="1" si="15"/>
        <v>11830.120803212852</v>
      </c>
      <c r="L126" s="9">
        <f t="shared" ca="1" si="16"/>
        <v>25434759726.907635</v>
      </c>
      <c r="M126" s="9">
        <f ca="1">$L126*B126/'일자별 주가'!B125-펀드!R125</f>
        <v>-9036.1445783132513</v>
      </c>
      <c r="N126" s="9">
        <f ca="1">$L126*C126/'일자별 주가'!C125-펀드!S125</f>
        <v>-5421.6867469879362</v>
      </c>
      <c r="O126" s="9">
        <f ca="1">$L126*D126/'일자별 주가'!D125-펀드!T125</f>
        <v>-19759.036144578247</v>
      </c>
      <c r="P126" s="9">
        <f ca="1">$L126*E126/'일자별 주가'!E125-펀드!U125</f>
        <v>-1060.2409638554218</v>
      </c>
      <c r="Q126" s="9">
        <f ca="1">$L126*F126/'일자별 주가'!F125-펀드!V125</f>
        <v>-602.40963855421614</v>
      </c>
      <c r="R126" s="16">
        <f t="shared" ca="1" si="20"/>
        <v>129518.07228915664</v>
      </c>
      <c r="S126" s="16">
        <f t="shared" ca="1" si="21"/>
        <v>77710.84337349399</v>
      </c>
      <c r="T126" s="16">
        <f t="shared" ca="1" si="22"/>
        <v>283212.85140562255</v>
      </c>
      <c r="U126" s="16">
        <f t="shared" ca="1" si="23"/>
        <v>15196.787148594378</v>
      </c>
      <c r="V126" s="16">
        <f t="shared" ca="1" si="24"/>
        <v>8634.5381526104429</v>
      </c>
    </row>
    <row r="127" spans="1:22" x14ac:dyDescent="0.3">
      <c r="A127">
        <v>125</v>
      </c>
      <c r="B127" s="15">
        <f ca="1">'일자별 시가총액'!B126/'일자별 시가총액'!$G126</f>
        <v>6.7000874992739767E-2</v>
      </c>
      <c r="C127" s="15">
        <f ca="1">'일자별 시가총액'!C126/'일자별 시가총액'!$G126</f>
        <v>0.10298945545012381</v>
      </c>
      <c r="D127" s="15">
        <f ca="1">'일자별 시가총액'!D126/'일자별 시가총액'!$G126</f>
        <v>0.34451400526178794</v>
      </c>
      <c r="E127" s="15">
        <f ca="1">'일자별 시가총액'!E126/'일자별 시가총액'!$G126</f>
        <v>8.3882332568230078E-2</v>
      </c>
      <c r="F127" s="15">
        <f ca="1">'일자별 시가총액'!F126/'일자별 시가총액'!$G126</f>
        <v>0.40161333172711844</v>
      </c>
      <c r="G127" s="14">
        <f ca="1">'일자별 시가총액'!H126</f>
        <v>119.48234538152612</v>
      </c>
      <c r="H127" s="9">
        <f t="shared" ca="1" si="17"/>
        <v>50000</v>
      </c>
      <c r="I127" s="9">
        <f t="shared" ca="1" si="18"/>
        <v>0</v>
      </c>
      <c r="J127" s="9">
        <f t="shared" ca="1" si="19"/>
        <v>2200000</v>
      </c>
      <c r="K127" s="9">
        <f t="shared" ca="1" si="15"/>
        <v>11948.234538152612</v>
      </c>
      <c r="L127" s="9">
        <f t="shared" ca="1" si="16"/>
        <v>26286115983.935745</v>
      </c>
      <c r="M127" s="9">
        <f ca="1">$L127*B127/'일자별 주가'!B126-펀드!R126</f>
        <v>3012.0481927710935</v>
      </c>
      <c r="N127" s="9">
        <f ca="1">$L127*C127/'일자별 주가'!C126-펀드!S126</f>
        <v>1807.2289156626503</v>
      </c>
      <c r="O127" s="9">
        <f ca="1">$L127*D127/'일자별 주가'!D126-펀드!T126</f>
        <v>6586.3453815261018</v>
      </c>
      <c r="P127" s="9">
        <f ca="1">$L127*E127/'일자별 주가'!E126-펀드!U126</f>
        <v>353.41365461847636</v>
      </c>
      <c r="Q127" s="9">
        <f ca="1">$L127*F127/'일자별 주가'!F126-펀드!V126</f>
        <v>200.80321285140417</v>
      </c>
      <c r="R127" s="16">
        <f t="shared" ca="1" si="20"/>
        <v>132530.12048192773</v>
      </c>
      <c r="S127" s="16">
        <f t="shared" ca="1" si="21"/>
        <v>79518.07228915664</v>
      </c>
      <c r="T127" s="16">
        <f t="shared" ca="1" si="22"/>
        <v>289799.19678714866</v>
      </c>
      <c r="U127" s="16">
        <f t="shared" ca="1" si="23"/>
        <v>15550.200803212854</v>
      </c>
      <c r="V127" s="16">
        <f t="shared" ca="1" si="24"/>
        <v>8835.3413654618471</v>
      </c>
    </row>
    <row r="128" spans="1:22" x14ac:dyDescent="0.3">
      <c r="A128">
        <v>126</v>
      </c>
      <c r="B128" s="15">
        <f ca="1">'일자별 시가총액'!B127/'일자별 시가총액'!$G127</f>
        <v>6.5817422099671036E-2</v>
      </c>
      <c r="C128" s="15">
        <f ca="1">'일자별 시가총액'!C127/'일자별 시가총액'!$G127</f>
        <v>0.10431105235718625</v>
      </c>
      <c r="D128" s="15">
        <f ca="1">'일자별 시가총액'!D127/'일자별 시가총액'!$G127</f>
        <v>0.33714314020942265</v>
      </c>
      <c r="E128" s="15">
        <f ca="1">'일자별 시가총액'!E127/'일자별 시가총액'!$G127</f>
        <v>8.2761084206668292E-2</v>
      </c>
      <c r="F128" s="15">
        <f ca="1">'일자별 시가총액'!F127/'일자별 시가총액'!$G127</f>
        <v>0.40996730112705176</v>
      </c>
      <c r="G128" s="14">
        <f ca="1">'일자별 시가총액'!H127</f>
        <v>120.01985702811244</v>
      </c>
      <c r="H128" s="9">
        <f t="shared" ca="1" si="17"/>
        <v>250000</v>
      </c>
      <c r="I128" s="9">
        <f t="shared" ca="1" si="18"/>
        <v>0</v>
      </c>
      <c r="J128" s="9">
        <f t="shared" ca="1" si="19"/>
        <v>2450000</v>
      </c>
      <c r="K128" s="9">
        <f t="shared" ca="1" si="15"/>
        <v>12001.985702811244</v>
      </c>
      <c r="L128" s="9">
        <f t="shared" ca="1" si="16"/>
        <v>29404864971.887547</v>
      </c>
      <c r="M128" s="9">
        <f ca="1">$L128*B128/'일자별 주가'!B127-펀드!R127</f>
        <v>15060.24096385538</v>
      </c>
      <c r="N128" s="9">
        <f ca="1">$L128*C128/'일자별 주가'!C127-펀드!S127</f>
        <v>9036.1445783132367</v>
      </c>
      <c r="O128" s="9">
        <f ca="1">$L128*D128/'일자별 주가'!D127-펀드!T127</f>
        <v>32931.726907630451</v>
      </c>
      <c r="P128" s="9">
        <f ca="1">$L128*E128/'일자별 주가'!E127-펀드!U127</f>
        <v>1767.0682730923654</v>
      </c>
      <c r="Q128" s="9">
        <f ca="1">$L128*F128/'일자별 주가'!F127-펀드!V127</f>
        <v>1004.0160642570263</v>
      </c>
      <c r="R128" s="16">
        <f t="shared" ca="1" si="20"/>
        <v>147590.36144578311</v>
      </c>
      <c r="S128" s="16">
        <f t="shared" ca="1" si="21"/>
        <v>88554.216867469877</v>
      </c>
      <c r="T128" s="16">
        <f t="shared" ca="1" si="22"/>
        <v>322730.92369477911</v>
      </c>
      <c r="U128" s="16">
        <f t="shared" ca="1" si="23"/>
        <v>17317.26907630522</v>
      </c>
      <c r="V128" s="16">
        <f t="shared" ca="1" si="24"/>
        <v>9839.3574297188734</v>
      </c>
    </row>
    <row r="129" spans="1:22" x14ac:dyDescent="0.3">
      <c r="A129">
        <v>127</v>
      </c>
      <c r="B129" s="15">
        <f ca="1">'일자별 시가총액'!B128/'일자별 시가총액'!$G128</f>
        <v>6.6847563051511696E-2</v>
      </c>
      <c r="C129" s="15">
        <f ca="1">'일자별 시가총액'!C128/'일자별 시가총액'!$G128</f>
        <v>0.10471844970585259</v>
      </c>
      <c r="D129" s="15">
        <f ca="1">'일자별 시가총액'!D128/'일자별 시가총액'!$G128</f>
        <v>0.34340164469039886</v>
      </c>
      <c r="E129" s="15">
        <f ca="1">'일자별 시가총액'!E128/'일자별 시가총액'!$G128</f>
        <v>8.1731132347500179E-2</v>
      </c>
      <c r="F129" s="15">
        <f ca="1">'일자별 시가총액'!F128/'일자별 시가총액'!$G128</f>
        <v>0.40330121020473669</v>
      </c>
      <c r="G129" s="14">
        <f ca="1">'일자별 시가총액'!H128</f>
        <v>119.63922088353414</v>
      </c>
      <c r="H129" s="9">
        <f t="shared" ca="1" si="17"/>
        <v>0</v>
      </c>
      <c r="I129" s="9">
        <f t="shared" ca="1" si="18"/>
        <v>50000</v>
      </c>
      <c r="J129" s="9">
        <f t="shared" ca="1" si="19"/>
        <v>2400000</v>
      </c>
      <c r="K129" s="9">
        <f t="shared" ca="1" si="15"/>
        <v>11963.922088353413</v>
      </c>
      <c r="L129" s="9">
        <f t="shared" ca="1" si="16"/>
        <v>28713413012.048191</v>
      </c>
      <c r="M129" s="9">
        <f ca="1">$L129*B129/'일자별 주가'!B128-펀드!R128</f>
        <v>-3012.0481927710644</v>
      </c>
      <c r="N129" s="9">
        <f ca="1">$L129*C129/'일자별 주가'!C128-펀드!S128</f>
        <v>-1807.2289156626503</v>
      </c>
      <c r="O129" s="9">
        <f ca="1">$L129*D129/'일자별 주가'!D128-펀드!T128</f>
        <v>-6586.3453815261018</v>
      </c>
      <c r="P129" s="9">
        <f ca="1">$L129*E129/'일자별 주가'!E128-펀드!U128</f>
        <v>-353.41365461847454</v>
      </c>
      <c r="Q129" s="9">
        <f ca="1">$L129*F129/'일자별 주가'!F128-펀드!V128</f>
        <v>-200.80321285140417</v>
      </c>
      <c r="R129" s="16">
        <f t="shared" ca="1" si="20"/>
        <v>144578.31325301205</v>
      </c>
      <c r="S129" s="16">
        <f t="shared" ca="1" si="21"/>
        <v>86746.987951807227</v>
      </c>
      <c r="T129" s="16">
        <f t="shared" ca="1" si="22"/>
        <v>316144.57831325301</v>
      </c>
      <c r="U129" s="16">
        <f t="shared" ca="1" si="23"/>
        <v>16963.855421686745</v>
      </c>
      <c r="V129" s="16">
        <f t="shared" ca="1" si="24"/>
        <v>9638.5542168674692</v>
      </c>
    </row>
    <row r="130" spans="1:22" x14ac:dyDescent="0.3">
      <c r="A130">
        <v>128</v>
      </c>
      <c r="B130" s="15">
        <f ca="1">'일자별 시가총액'!B129/'일자별 시가총액'!$G129</f>
        <v>6.5223802756053093E-2</v>
      </c>
      <c r="C130" s="15">
        <f ca="1">'일자별 시가총액'!C129/'일자별 시가총액'!$G129</f>
        <v>0.10749347495890312</v>
      </c>
      <c r="D130" s="15">
        <f ca="1">'일자별 시가총액'!D129/'일자별 시가총액'!$G129</f>
        <v>0.35039230542757827</v>
      </c>
      <c r="E130" s="15">
        <f ca="1">'일자별 시가총액'!E129/'일자별 시가총액'!$G129</f>
        <v>8.4310823643015162E-2</v>
      </c>
      <c r="F130" s="15">
        <f ca="1">'일자별 시가총액'!F129/'일자별 시가총액'!$G129</f>
        <v>0.39257959321445035</v>
      </c>
      <c r="G130" s="14">
        <f ca="1">'일자별 시가총액'!H129</f>
        <v>119.23727389558232</v>
      </c>
      <c r="H130" s="9">
        <f t="shared" ca="1" si="17"/>
        <v>250000</v>
      </c>
      <c r="I130" s="9">
        <f t="shared" ca="1" si="18"/>
        <v>250000</v>
      </c>
      <c r="J130" s="9">
        <f t="shared" ca="1" si="19"/>
        <v>2400000</v>
      </c>
      <c r="K130" s="9">
        <f t="shared" ca="1" si="15"/>
        <v>11923.727389558233</v>
      </c>
      <c r="L130" s="9">
        <f t="shared" ca="1" si="16"/>
        <v>28616945734.939758</v>
      </c>
      <c r="M130" s="9">
        <f ca="1">$L130*B130/'일자별 주가'!B129-펀드!R129</f>
        <v>0</v>
      </c>
      <c r="N130" s="9">
        <f ca="1">$L130*C130/'일자별 주가'!C129-펀드!S129</f>
        <v>0</v>
      </c>
      <c r="O130" s="9">
        <f ca="1">$L130*D130/'일자별 주가'!D129-펀드!T129</f>
        <v>0</v>
      </c>
      <c r="P130" s="9">
        <f ca="1">$L130*E130/'일자별 주가'!E129-펀드!U129</f>
        <v>0</v>
      </c>
      <c r="Q130" s="9">
        <f ca="1">$L130*F130/'일자별 주가'!F129-펀드!V129</f>
        <v>0</v>
      </c>
      <c r="R130" s="16">
        <f t="shared" ca="1" si="20"/>
        <v>144578.31325301205</v>
      </c>
      <c r="S130" s="16">
        <f t="shared" ca="1" si="21"/>
        <v>86746.987951807227</v>
      </c>
      <c r="T130" s="16">
        <f t="shared" ca="1" si="22"/>
        <v>316144.57831325301</v>
      </c>
      <c r="U130" s="16">
        <f t="shared" ca="1" si="23"/>
        <v>16963.855421686745</v>
      </c>
      <c r="V130" s="16">
        <f t="shared" ca="1" si="24"/>
        <v>9638.5542168674692</v>
      </c>
    </row>
    <row r="131" spans="1:22" x14ac:dyDescent="0.3">
      <c r="A131">
        <v>129</v>
      </c>
      <c r="B131" s="15">
        <f ca="1">'일자별 시가총액'!B130/'일자별 시가총액'!$G130</f>
        <v>6.5082529076911547E-2</v>
      </c>
      <c r="C131" s="15">
        <f ca="1">'일자별 시가총액'!C130/'일자별 시가총액'!$G130</f>
        <v>0.10612255861587046</v>
      </c>
      <c r="D131" s="15">
        <f ca="1">'일자별 시가총액'!D130/'일자별 시가총액'!$G130</f>
        <v>0.34611390433167233</v>
      </c>
      <c r="E131" s="15">
        <f ca="1">'일자별 시가총액'!E130/'일자별 시가총액'!$G130</f>
        <v>8.2678615886491502E-2</v>
      </c>
      <c r="F131" s="15">
        <f ca="1">'일자별 시가총액'!F130/'일자별 시가총액'!$G130</f>
        <v>0.40000239208905414</v>
      </c>
      <c r="G131" s="14">
        <f ca="1">'일자별 시가총액'!H130</f>
        <v>120.20881927710843</v>
      </c>
      <c r="H131" s="9">
        <f t="shared" ca="1" si="17"/>
        <v>50000</v>
      </c>
      <c r="I131" s="9">
        <f t="shared" ca="1" si="18"/>
        <v>150000</v>
      </c>
      <c r="J131" s="9">
        <f t="shared" ca="1" si="19"/>
        <v>2300000</v>
      </c>
      <c r="K131" s="9">
        <f t="shared" ca="1" si="15"/>
        <v>12020.881927710843</v>
      </c>
      <c r="L131" s="9">
        <f t="shared" ca="1" si="16"/>
        <v>27648028433.73494</v>
      </c>
      <c r="M131" s="9">
        <f ca="1">$L131*B131/'일자별 주가'!B130-펀드!R130</f>
        <v>-6024.0963855421578</v>
      </c>
      <c r="N131" s="9">
        <f ca="1">$L131*C131/'일자별 주가'!C130-펀드!S130</f>
        <v>-3614.4578313253005</v>
      </c>
      <c r="O131" s="9">
        <f ca="1">$L131*D131/'일자별 주가'!D130-펀드!T130</f>
        <v>-13172.690763052262</v>
      </c>
      <c r="P131" s="9">
        <f ca="1">$L131*E131/'일자별 주가'!E130-펀드!U130</f>
        <v>-706.82730923694544</v>
      </c>
      <c r="Q131" s="9">
        <f ca="1">$L131*F131/'일자별 주가'!F130-펀드!V130</f>
        <v>-401.60642570281016</v>
      </c>
      <c r="R131" s="16">
        <f t="shared" ca="1" si="20"/>
        <v>138554.21686746989</v>
      </c>
      <c r="S131" s="16">
        <f t="shared" ca="1" si="21"/>
        <v>83132.530120481926</v>
      </c>
      <c r="T131" s="16">
        <f t="shared" ca="1" si="22"/>
        <v>302971.88755020074</v>
      </c>
      <c r="U131" s="16">
        <f t="shared" ca="1" si="23"/>
        <v>16257.0281124498</v>
      </c>
      <c r="V131" s="16">
        <f t="shared" ca="1" si="24"/>
        <v>9236.9477911646591</v>
      </c>
    </row>
    <row r="132" spans="1:22" x14ac:dyDescent="0.3">
      <c r="A132">
        <v>130</v>
      </c>
      <c r="B132" s="15">
        <f ca="1">'일자별 시가총액'!B131/'일자별 시가총액'!$G131</f>
        <v>6.4502227894152803E-2</v>
      </c>
      <c r="C132" s="15">
        <f ca="1">'일자별 시가총액'!C131/'일자별 시가총액'!$G131</f>
        <v>0.10485126625718835</v>
      </c>
      <c r="D132" s="15">
        <f ca="1">'일자별 시가총액'!D131/'일자별 시가총액'!$G131</f>
        <v>0.35036996125116371</v>
      </c>
      <c r="E132" s="15">
        <f ca="1">'일자별 시가총액'!E131/'일자별 시가총액'!$G131</f>
        <v>8.2503568038245975E-2</v>
      </c>
      <c r="F132" s="15">
        <f ca="1">'일자별 시가총액'!F131/'일자별 시가총액'!$G131</f>
        <v>0.39777297655924909</v>
      </c>
      <c r="G132" s="14">
        <f ca="1">'일자별 시가총액'!H131</f>
        <v>119.55316947791164</v>
      </c>
      <c r="H132" s="9">
        <f t="shared" ca="1" si="17"/>
        <v>0</v>
      </c>
      <c r="I132" s="9">
        <f t="shared" ca="1" si="18"/>
        <v>0</v>
      </c>
      <c r="J132" s="9">
        <f t="shared" ca="1" si="19"/>
        <v>2300000</v>
      </c>
      <c r="K132" s="9">
        <f t="shared" ref="K132:K195" ca="1" si="25">10000*G132/G$3</f>
        <v>11955.316947791165</v>
      </c>
      <c r="L132" s="9">
        <f t="shared" ref="L132:L195" ca="1" si="26">J132*K132</f>
        <v>27497228979.919682</v>
      </c>
      <c r="M132" s="9">
        <f ca="1">$L132*B132/'일자별 주가'!B131-펀드!R131</f>
        <v>0</v>
      </c>
      <c r="N132" s="9">
        <f ca="1">$L132*C132/'일자별 주가'!C131-펀드!S131</f>
        <v>0</v>
      </c>
      <c r="O132" s="9">
        <f ca="1">$L132*D132/'일자별 주가'!D131-펀드!T131</f>
        <v>0</v>
      </c>
      <c r="P132" s="9">
        <f ca="1">$L132*E132/'일자별 주가'!E131-펀드!U131</f>
        <v>0</v>
      </c>
      <c r="Q132" s="9">
        <f ca="1">$L132*F132/'일자별 주가'!F131-펀드!V131</f>
        <v>0</v>
      </c>
      <c r="R132" s="16">
        <f t="shared" ca="1" si="20"/>
        <v>138554.21686746989</v>
      </c>
      <c r="S132" s="16">
        <f t="shared" ca="1" si="21"/>
        <v>83132.530120481926</v>
      </c>
      <c r="T132" s="16">
        <f t="shared" ca="1" si="22"/>
        <v>302971.88755020074</v>
      </c>
      <c r="U132" s="16">
        <f t="shared" ca="1" si="23"/>
        <v>16257.0281124498</v>
      </c>
      <c r="V132" s="16">
        <f t="shared" ca="1" si="24"/>
        <v>9236.9477911646591</v>
      </c>
    </row>
    <row r="133" spans="1:22" x14ac:dyDescent="0.3">
      <c r="A133">
        <v>131</v>
      </c>
      <c r="B133" s="15">
        <f ca="1">'일자별 시가총액'!B132/'일자별 시가총액'!$G132</f>
        <v>6.3452335059995008E-2</v>
      </c>
      <c r="C133" s="15">
        <f ca="1">'일자별 시가총액'!C132/'일자별 시가총액'!$G132</f>
        <v>0.10428043665654657</v>
      </c>
      <c r="D133" s="15">
        <f ca="1">'일자별 시가총액'!D132/'일자별 시가총액'!$G132</f>
        <v>0.34439039498549467</v>
      </c>
      <c r="E133" s="15">
        <f ca="1">'일자별 시가총액'!E132/'일자별 시가총액'!$G132</f>
        <v>7.9998003602276269E-2</v>
      </c>
      <c r="F133" s="15">
        <f ca="1">'일자별 시가총액'!F132/'일자별 시가총액'!$G132</f>
        <v>0.40787882969568745</v>
      </c>
      <c r="G133" s="14">
        <f ca="1">'일자별 시가총액'!H132</f>
        <v>119.92684819277109</v>
      </c>
      <c r="H133" s="9">
        <f t="shared" ref="H133:H196" ca="1" si="27">RANDBETWEEN(0, 5)*50000</f>
        <v>100000</v>
      </c>
      <c r="I133" s="9">
        <f t="shared" ref="I133:I196" ca="1" si="28">MIN(J132,RANDBETWEEN(0, 5)*50000)</f>
        <v>250000</v>
      </c>
      <c r="J133" s="9">
        <f t="shared" ref="J133:J196" ca="1" si="29">J132+H133-I133</f>
        <v>2150000</v>
      </c>
      <c r="K133" s="9">
        <f t="shared" ca="1" si="25"/>
        <v>11992.684819277109</v>
      </c>
      <c r="L133" s="9">
        <f t="shared" ca="1" si="26"/>
        <v>25784272361.445782</v>
      </c>
      <c r="M133" s="9">
        <f ca="1">$L133*B133/'일자별 주가'!B132-펀드!R132</f>
        <v>-9036.1445783132658</v>
      </c>
      <c r="N133" s="9">
        <f ca="1">$L133*C133/'일자별 주가'!C132-펀드!S132</f>
        <v>-5421.6867469879508</v>
      </c>
      <c r="O133" s="9">
        <f ca="1">$L133*D133/'일자별 주가'!D132-펀드!T132</f>
        <v>-19759.036144578306</v>
      </c>
      <c r="P133" s="9">
        <f ca="1">$L133*E133/'일자별 주가'!E132-펀드!U132</f>
        <v>-1060.2409638554218</v>
      </c>
      <c r="Q133" s="9">
        <f ca="1">$L133*F133/'일자별 주가'!F132-펀드!V132</f>
        <v>-602.40963855421614</v>
      </c>
      <c r="R133" s="16">
        <f t="shared" ca="1" si="20"/>
        <v>129518.07228915663</v>
      </c>
      <c r="S133" s="16">
        <f t="shared" ca="1" si="21"/>
        <v>77710.843373493975</v>
      </c>
      <c r="T133" s="16">
        <f t="shared" ca="1" si="22"/>
        <v>283212.85140562244</v>
      </c>
      <c r="U133" s="16">
        <f t="shared" ca="1" si="23"/>
        <v>15196.787148594378</v>
      </c>
      <c r="V133" s="16">
        <f t="shared" ca="1" si="24"/>
        <v>8634.5381526104429</v>
      </c>
    </row>
    <row r="134" spans="1:22" x14ac:dyDescent="0.3">
      <c r="A134">
        <v>132</v>
      </c>
      <c r="B134" s="15">
        <f ca="1">'일자별 시가총액'!B133/'일자별 시가총액'!$G133</f>
        <v>6.2523522279956334E-2</v>
      </c>
      <c r="C134" s="15">
        <f ca="1">'일자별 시가총액'!C133/'일자별 시가총액'!$G133</f>
        <v>0.10396013025299757</v>
      </c>
      <c r="D134" s="15">
        <f ca="1">'일자별 시가총액'!D133/'일자별 시가총액'!$G133</f>
        <v>0.34977887387410245</v>
      </c>
      <c r="E134" s="15">
        <f ca="1">'일자별 시가총액'!E133/'일자별 시가총액'!$G133</f>
        <v>8.0497816250960585E-2</v>
      </c>
      <c r="F134" s="15">
        <f ca="1">'일자별 시가총액'!F133/'일자별 시가총액'!$G133</f>
        <v>0.40323965734198303</v>
      </c>
      <c r="G134" s="14">
        <f ca="1">'일자별 시가총액'!H133</f>
        <v>120.28244176706828</v>
      </c>
      <c r="H134" s="9">
        <f t="shared" ca="1" si="27"/>
        <v>0</v>
      </c>
      <c r="I134" s="9">
        <f t="shared" ca="1" si="28"/>
        <v>0</v>
      </c>
      <c r="J134" s="9">
        <f t="shared" ca="1" si="29"/>
        <v>2150000</v>
      </c>
      <c r="K134" s="9">
        <f t="shared" ca="1" si="25"/>
        <v>12028.244176706829</v>
      </c>
      <c r="L134" s="9">
        <f t="shared" ca="1" si="26"/>
        <v>25860724979.919682</v>
      </c>
      <c r="M134" s="9">
        <f ca="1">$L134*B134/'일자별 주가'!B133-펀드!R133</f>
        <v>0</v>
      </c>
      <c r="N134" s="9">
        <f ca="1">$L134*C134/'일자별 주가'!C133-펀드!S133</f>
        <v>0</v>
      </c>
      <c r="O134" s="9">
        <f ca="1">$L134*D134/'일자별 주가'!D133-펀드!T133</f>
        <v>0</v>
      </c>
      <c r="P134" s="9">
        <f ca="1">$L134*E134/'일자별 주가'!E133-펀드!U133</f>
        <v>0</v>
      </c>
      <c r="Q134" s="9">
        <f ca="1">$L134*F134/'일자별 주가'!F133-펀드!V133</f>
        <v>0</v>
      </c>
      <c r="R134" s="16">
        <f t="shared" ref="R134:R197" ca="1" si="30">R133+M134</f>
        <v>129518.07228915663</v>
      </c>
      <c r="S134" s="16">
        <f t="shared" ref="S134:S197" ca="1" si="31">S133+N134</f>
        <v>77710.843373493975</v>
      </c>
      <c r="T134" s="16">
        <f t="shared" ref="T134:T197" ca="1" si="32">T133+O134</f>
        <v>283212.85140562244</v>
      </c>
      <c r="U134" s="16">
        <f t="shared" ref="U134:U197" ca="1" si="33">U133+P134</f>
        <v>15196.787148594378</v>
      </c>
      <c r="V134" s="16">
        <f t="shared" ref="V134:V197" ca="1" si="34">V133+Q134</f>
        <v>8634.5381526104429</v>
      </c>
    </row>
    <row r="135" spans="1:22" x14ac:dyDescent="0.3">
      <c r="A135">
        <v>133</v>
      </c>
      <c r="B135" s="15">
        <f ca="1">'일자별 시가총액'!B134/'일자별 시가총액'!$G134</f>
        <v>6.2116477171466691E-2</v>
      </c>
      <c r="C135" s="15">
        <f ca="1">'일자별 시가총액'!C134/'일자별 시가총액'!$G134</f>
        <v>0.10431155763260266</v>
      </c>
      <c r="D135" s="15">
        <f ca="1">'일자별 시가총액'!D134/'일자별 시가총액'!$G134</f>
        <v>0.34681184642627139</v>
      </c>
      <c r="E135" s="15">
        <f ca="1">'일자별 시가총액'!E134/'일자별 시가총액'!$G134</f>
        <v>8.0590274913287033E-2</v>
      </c>
      <c r="F135" s="15">
        <f ca="1">'일자별 시가총액'!F134/'일자별 시가총액'!$G134</f>
        <v>0.40616984385637217</v>
      </c>
      <c r="G135" s="14">
        <f ca="1">'일자별 시가총액'!H134</f>
        <v>121.23551164658635</v>
      </c>
      <c r="H135" s="9">
        <f t="shared" ca="1" si="27"/>
        <v>0</v>
      </c>
      <c r="I135" s="9">
        <f t="shared" ca="1" si="28"/>
        <v>100000</v>
      </c>
      <c r="J135" s="9">
        <f t="shared" ca="1" si="29"/>
        <v>2050000</v>
      </c>
      <c r="K135" s="9">
        <f t="shared" ca="1" si="25"/>
        <v>12123.551164658635</v>
      </c>
      <c r="L135" s="9">
        <f t="shared" ca="1" si="26"/>
        <v>24853279887.550201</v>
      </c>
      <c r="M135" s="9">
        <f ca="1">$L135*B135/'일자별 주가'!B134-펀드!R134</f>
        <v>-6024.0963855421724</v>
      </c>
      <c r="N135" s="9">
        <f ca="1">$L135*C135/'일자별 주가'!C134-펀드!S134</f>
        <v>-3614.4578313253005</v>
      </c>
      <c r="O135" s="9">
        <f ca="1">$L135*D135/'일자별 주가'!D134-펀드!T134</f>
        <v>-13172.690763052204</v>
      </c>
      <c r="P135" s="9">
        <f ca="1">$L135*E135/'일자별 주가'!E134-펀드!U134</f>
        <v>-706.82730923694726</v>
      </c>
      <c r="Q135" s="9">
        <f ca="1">$L135*F135/'일자별 주가'!F134-펀드!V134</f>
        <v>-401.60642570281198</v>
      </c>
      <c r="R135" s="16">
        <f t="shared" ca="1" si="30"/>
        <v>123493.97590361445</v>
      </c>
      <c r="S135" s="16">
        <f t="shared" ca="1" si="31"/>
        <v>74096.385542168675</v>
      </c>
      <c r="T135" s="16">
        <f t="shared" ca="1" si="32"/>
        <v>270040.16064257023</v>
      </c>
      <c r="U135" s="16">
        <f t="shared" ca="1" si="33"/>
        <v>14489.959839357431</v>
      </c>
      <c r="V135" s="16">
        <f t="shared" ca="1" si="34"/>
        <v>8232.9317269076309</v>
      </c>
    </row>
    <row r="136" spans="1:22" x14ac:dyDescent="0.3">
      <c r="A136">
        <v>134</v>
      </c>
      <c r="B136" s="15">
        <f ca="1">'일자별 시가총액'!B135/'일자별 시가총액'!$G135</f>
        <v>6.3359512791449801E-2</v>
      </c>
      <c r="C136" s="15">
        <f ca="1">'일자별 시가총액'!C135/'일자별 시가총액'!$G135</f>
        <v>0.10538265032499237</v>
      </c>
      <c r="D136" s="15">
        <f ca="1">'일자별 시가총액'!D135/'일자별 시가총액'!$G135</f>
        <v>0.34093851390381397</v>
      </c>
      <c r="E136" s="15">
        <f ca="1">'일자별 시가총액'!E135/'일자별 시가총액'!$G135</f>
        <v>8.1244086577306987E-2</v>
      </c>
      <c r="F136" s="15">
        <f ca="1">'일자별 시가총액'!F135/'일자별 시가총액'!$G135</f>
        <v>0.40907523640243687</v>
      </c>
      <c r="G136" s="14">
        <f ca="1">'일자별 시가총액'!H135</f>
        <v>121.85197751004016</v>
      </c>
      <c r="H136" s="9">
        <f t="shared" ca="1" si="27"/>
        <v>250000</v>
      </c>
      <c r="I136" s="9">
        <f t="shared" ca="1" si="28"/>
        <v>0</v>
      </c>
      <c r="J136" s="9">
        <f t="shared" ca="1" si="29"/>
        <v>2300000</v>
      </c>
      <c r="K136" s="9">
        <f t="shared" ca="1" si="25"/>
        <v>12185.197751004016</v>
      </c>
      <c r="L136" s="9">
        <f t="shared" ca="1" si="26"/>
        <v>28025954827.309238</v>
      </c>
      <c r="M136" s="9">
        <f ca="1">$L136*B136/'일자별 주가'!B135-펀드!R135</f>
        <v>15060.240963855409</v>
      </c>
      <c r="N136" s="9">
        <f ca="1">$L136*C136/'일자별 주가'!C135-펀드!S135</f>
        <v>9036.1445783132513</v>
      </c>
      <c r="O136" s="9">
        <f ca="1">$L136*D136/'일자별 주가'!D135-펀드!T135</f>
        <v>32931.726907630567</v>
      </c>
      <c r="P136" s="9">
        <f ca="1">$L136*E136/'일자별 주가'!E135-펀드!U135</f>
        <v>1767.0682730923691</v>
      </c>
      <c r="Q136" s="9">
        <f ca="1">$L136*F136/'일자별 주가'!F135-펀드!V135</f>
        <v>1004.0160642570281</v>
      </c>
      <c r="R136" s="16">
        <f t="shared" ca="1" si="30"/>
        <v>138554.21686746986</v>
      </c>
      <c r="S136" s="16">
        <f t="shared" ca="1" si="31"/>
        <v>83132.530120481926</v>
      </c>
      <c r="T136" s="16">
        <f t="shared" ca="1" si="32"/>
        <v>302971.8875502008</v>
      </c>
      <c r="U136" s="16">
        <f t="shared" ca="1" si="33"/>
        <v>16257.0281124498</v>
      </c>
      <c r="V136" s="16">
        <f t="shared" ca="1" si="34"/>
        <v>9236.9477911646591</v>
      </c>
    </row>
    <row r="137" spans="1:22" x14ac:dyDescent="0.3">
      <c r="A137">
        <v>135</v>
      </c>
      <c r="B137" s="15">
        <f ca="1">'일자별 시가총액'!B136/'일자별 시가총액'!$G136</f>
        <v>6.3209365929868741E-2</v>
      </c>
      <c r="C137" s="15">
        <f ca="1">'일자별 시가총액'!C136/'일자별 시가총액'!$G136</f>
        <v>0.10818412699610697</v>
      </c>
      <c r="D137" s="15">
        <f ca="1">'일자별 시가총액'!D136/'일자별 시가총액'!$G136</f>
        <v>0.34924065687215</v>
      </c>
      <c r="E137" s="15">
        <f ca="1">'일자별 시가총액'!E136/'일자별 시가총액'!$G136</f>
        <v>7.8435485381628645E-2</v>
      </c>
      <c r="F137" s="15">
        <f ca="1">'일자별 시가총액'!F136/'일자별 시가총액'!$G136</f>
        <v>0.40093036482024563</v>
      </c>
      <c r="G137" s="14">
        <f ca="1">'일자별 시가총액'!H136</f>
        <v>122.59888192771085</v>
      </c>
      <c r="H137" s="9">
        <f t="shared" ca="1" si="27"/>
        <v>100000</v>
      </c>
      <c r="I137" s="9">
        <f t="shared" ca="1" si="28"/>
        <v>0</v>
      </c>
      <c r="J137" s="9">
        <f t="shared" ca="1" si="29"/>
        <v>2400000</v>
      </c>
      <c r="K137" s="9">
        <f t="shared" ca="1" si="25"/>
        <v>12259.888192771085</v>
      </c>
      <c r="L137" s="9">
        <f t="shared" ca="1" si="26"/>
        <v>29423731662.650604</v>
      </c>
      <c r="M137" s="9">
        <f ca="1">$L137*B137/'일자별 주가'!B136-펀드!R136</f>
        <v>6024.096385542216</v>
      </c>
      <c r="N137" s="9">
        <f ca="1">$L137*C137/'일자별 주가'!C136-펀드!S136</f>
        <v>3614.4578313253151</v>
      </c>
      <c r="O137" s="9">
        <f ca="1">$L137*D137/'일자별 주가'!D136-펀드!T136</f>
        <v>13172.690763052145</v>
      </c>
      <c r="P137" s="9">
        <f ca="1">$L137*E137/'일자별 주가'!E136-펀드!U136</f>
        <v>706.82730923694908</v>
      </c>
      <c r="Q137" s="9">
        <f ca="1">$L137*F137/'일자별 주가'!F136-펀드!V136</f>
        <v>401.60642570281198</v>
      </c>
      <c r="R137" s="16">
        <f t="shared" ca="1" si="30"/>
        <v>144578.31325301208</v>
      </c>
      <c r="S137" s="16">
        <f t="shared" ca="1" si="31"/>
        <v>86746.987951807241</v>
      </c>
      <c r="T137" s="16">
        <f t="shared" ca="1" si="32"/>
        <v>316144.57831325295</v>
      </c>
      <c r="U137" s="16">
        <f t="shared" ca="1" si="33"/>
        <v>16963.855421686749</v>
      </c>
      <c r="V137" s="16">
        <f t="shared" ca="1" si="34"/>
        <v>9638.554216867471</v>
      </c>
    </row>
    <row r="138" spans="1:22" x14ac:dyDescent="0.3">
      <c r="A138">
        <v>136</v>
      </c>
      <c r="B138" s="15">
        <f ca="1">'일자별 시가총액'!B137/'일자별 시가총액'!$G137</f>
        <v>6.5175695635039346E-2</v>
      </c>
      <c r="C138" s="15">
        <f ca="1">'일자별 시가총액'!C137/'일자별 시가총액'!$G137</f>
        <v>0.10598401275947296</v>
      </c>
      <c r="D138" s="15">
        <f ca="1">'일자별 시가총액'!D137/'일자별 시가총액'!$G137</f>
        <v>0.35049649822667811</v>
      </c>
      <c r="E138" s="15">
        <f ca="1">'일자별 시가총액'!E137/'일자별 시가총액'!$G137</f>
        <v>8.0948467651151143E-2</v>
      </c>
      <c r="F138" s="15">
        <f ca="1">'일자별 시가총액'!F137/'일자별 시가총액'!$G137</f>
        <v>0.3973953257276584</v>
      </c>
      <c r="G138" s="14">
        <f ca="1">'일자별 시가총액'!H137</f>
        <v>121.90404176706828</v>
      </c>
      <c r="H138" s="9">
        <f t="shared" ca="1" si="27"/>
        <v>200000</v>
      </c>
      <c r="I138" s="9">
        <f t="shared" ca="1" si="28"/>
        <v>0</v>
      </c>
      <c r="J138" s="9">
        <f t="shared" ca="1" si="29"/>
        <v>2600000</v>
      </c>
      <c r="K138" s="9">
        <f t="shared" ca="1" si="25"/>
        <v>12190.404176706828</v>
      </c>
      <c r="L138" s="9">
        <f t="shared" ca="1" si="26"/>
        <v>31695050859.437756</v>
      </c>
      <c r="M138" s="9">
        <f ca="1">$L138*B138/'일자별 주가'!B137-펀드!R137</f>
        <v>12048.192771084316</v>
      </c>
      <c r="N138" s="9">
        <f ca="1">$L138*C138/'일자별 주가'!C137-펀드!S137</f>
        <v>7228.915662650601</v>
      </c>
      <c r="O138" s="9">
        <f ca="1">$L138*D138/'일자별 주가'!D137-펀드!T137</f>
        <v>26345.381526104466</v>
      </c>
      <c r="P138" s="9">
        <f ca="1">$L138*E138/'일자별 주가'!E137-펀드!U137</f>
        <v>1413.6546184738945</v>
      </c>
      <c r="Q138" s="9">
        <f ca="1">$L138*F138/'일자별 주가'!F137-펀드!V137</f>
        <v>803.21285140562395</v>
      </c>
      <c r="R138" s="16">
        <f t="shared" ca="1" si="30"/>
        <v>156626.50602409639</v>
      </c>
      <c r="S138" s="16">
        <f t="shared" ca="1" si="31"/>
        <v>93975.903614457842</v>
      </c>
      <c r="T138" s="16">
        <f t="shared" ca="1" si="32"/>
        <v>342489.95983935741</v>
      </c>
      <c r="U138" s="16">
        <f t="shared" ca="1" si="33"/>
        <v>18377.510040160643</v>
      </c>
      <c r="V138" s="16">
        <f t="shared" ca="1" si="34"/>
        <v>10441.767068273095</v>
      </c>
    </row>
    <row r="139" spans="1:22" x14ac:dyDescent="0.3">
      <c r="A139">
        <v>137</v>
      </c>
      <c r="B139" s="15">
        <f ca="1">'일자별 시가총액'!B138/'일자별 시가총액'!$G138</f>
        <v>6.3741234078480674E-2</v>
      </c>
      <c r="C139" s="15">
        <f ca="1">'일자별 시가총액'!C138/'일자별 시가총액'!$G138</f>
        <v>0.10421113016468912</v>
      </c>
      <c r="D139" s="15">
        <f ca="1">'일자별 시가총액'!D138/'일자별 시가총액'!$G138</f>
        <v>0.35218463657731802</v>
      </c>
      <c r="E139" s="15">
        <f ca="1">'일자별 시가총액'!E138/'일자별 시가총액'!$G138</f>
        <v>7.8780486032339239E-2</v>
      </c>
      <c r="F139" s="15">
        <f ca="1">'일자별 시가총액'!F138/'일자별 시가총액'!$G138</f>
        <v>0.40108251314717286</v>
      </c>
      <c r="G139" s="14">
        <f ca="1">'일자별 시가총액'!H138</f>
        <v>123.3432064257028</v>
      </c>
      <c r="H139" s="9">
        <f t="shared" ca="1" si="27"/>
        <v>200000</v>
      </c>
      <c r="I139" s="9">
        <f t="shared" ca="1" si="28"/>
        <v>200000</v>
      </c>
      <c r="J139" s="9">
        <f t="shared" ca="1" si="29"/>
        <v>2600000</v>
      </c>
      <c r="K139" s="9">
        <f t="shared" ca="1" si="25"/>
        <v>12334.320642570281</v>
      </c>
      <c r="L139" s="9">
        <f t="shared" ca="1" si="26"/>
        <v>32069233670.682732</v>
      </c>
      <c r="M139" s="9">
        <f ca="1">$L139*B139/'일자별 주가'!B138-펀드!R138</f>
        <v>0</v>
      </c>
      <c r="N139" s="9">
        <f ca="1">$L139*C139/'일자별 주가'!C138-펀드!S138</f>
        <v>0</v>
      </c>
      <c r="O139" s="9">
        <f ca="1">$L139*D139/'일자별 주가'!D138-펀드!T138</f>
        <v>0</v>
      </c>
      <c r="P139" s="9">
        <f ca="1">$L139*E139/'일자별 주가'!E138-펀드!U138</f>
        <v>0</v>
      </c>
      <c r="Q139" s="9">
        <f ca="1">$L139*F139/'일자별 주가'!F138-펀드!V138</f>
        <v>0</v>
      </c>
      <c r="R139" s="16">
        <f t="shared" ca="1" si="30"/>
        <v>156626.50602409639</v>
      </c>
      <c r="S139" s="16">
        <f t="shared" ca="1" si="31"/>
        <v>93975.903614457842</v>
      </c>
      <c r="T139" s="16">
        <f t="shared" ca="1" si="32"/>
        <v>342489.95983935741</v>
      </c>
      <c r="U139" s="16">
        <f t="shared" ca="1" si="33"/>
        <v>18377.510040160643</v>
      </c>
      <c r="V139" s="16">
        <f t="shared" ca="1" si="34"/>
        <v>10441.767068273095</v>
      </c>
    </row>
    <row r="140" spans="1:22" x14ac:dyDescent="0.3">
      <c r="A140">
        <v>138</v>
      </c>
      <c r="B140" s="15">
        <f ca="1">'일자별 시가총액'!B139/'일자별 시가총액'!$G139</f>
        <v>6.3030475576755216E-2</v>
      </c>
      <c r="C140" s="15">
        <f ca="1">'일자별 시가총액'!C139/'일자별 시가총액'!$G139</f>
        <v>0.10451593532303637</v>
      </c>
      <c r="D140" s="15">
        <f ca="1">'일자별 시가총액'!D139/'일자별 시가총액'!$G139</f>
        <v>0.35359986115976799</v>
      </c>
      <c r="E140" s="15">
        <f ca="1">'일자별 시가총액'!E139/'일자별 시가총액'!$G139</f>
        <v>8.1361646823493214E-2</v>
      </c>
      <c r="F140" s="15">
        <f ca="1">'일자별 시가총액'!F139/'일자별 시가총액'!$G139</f>
        <v>0.39749208111694717</v>
      </c>
      <c r="G140" s="14">
        <f ca="1">'일자별 시가총액'!H139</f>
        <v>123.36736385542169</v>
      </c>
      <c r="H140" s="9">
        <f t="shared" ca="1" si="27"/>
        <v>100000</v>
      </c>
      <c r="I140" s="9">
        <f t="shared" ca="1" si="28"/>
        <v>50000</v>
      </c>
      <c r="J140" s="9">
        <f t="shared" ca="1" si="29"/>
        <v>2650000</v>
      </c>
      <c r="K140" s="9">
        <f t="shared" ca="1" si="25"/>
        <v>12336.736385542168</v>
      </c>
      <c r="L140" s="9">
        <f t="shared" ca="1" si="26"/>
        <v>32692351421.686745</v>
      </c>
      <c r="M140" s="9">
        <f ca="1">$L140*B140/'일자별 주가'!B139-펀드!R139</f>
        <v>3012.0481927710644</v>
      </c>
      <c r="N140" s="9">
        <f ca="1">$L140*C140/'일자별 주가'!C139-펀드!S139</f>
        <v>1807.2289156626357</v>
      </c>
      <c r="O140" s="9">
        <f ca="1">$L140*D140/'일자별 주가'!D139-펀드!T139</f>
        <v>6586.3453815260436</v>
      </c>
      <c r="P140" s="9">
        <f ca="1">$L140*E140/'일자별 주가'!E139-펀드!U139</f>
        <v>353.41365461847454</v>
      </c>
      <c r="Q140" s="9">
        <f ca="1">$L140*F140/'일자별 주가'!F139-펀드!V139</f>
        <v>200.80321285140235</v>
      </c>
      <c r="R140" s="16">
        <f t="shared" ca="1" si="30"/>
        <v>159638.55421686746</v>
      </c>
      <c r="S140" s="16">
        <f t="shared" ca="1" si="31"/>
        <v>95783.132530120478</v>
      </c>
      <c r="T140" s="16">
        <f t="shared" ca="1" si="32"/>
        <v>349076.30522088346</v>
      </c>
      <c r="U140" s="16">
        <f t="shared" ca="1" si="33"/>
        <v>18730.923694779118</v>
      </c>
      <c r="V140" s="16">
        <f t="shared" ca="1" si="34"/>
        <v>10642.570281124497</v>
      </c>
    </row>
    <row r="141" spans="1:22" x14ac:dyDescent="0.3">
      <c r="A141">
        <v>139</v>
      </c>
      <c r="B141" s="15">
        <f ca="1">'일자별 시가총액'!B140/'일자별 시가총액'!$G140</f>
        <v>6.1154469967409517E-2</v>
      </c>
      <c r="C141" s="15">
        <f ca="1">'일자별 시가총액'!C140/'일자별 시가총액'!$G140</f>
        <v>0.10264761688180996</v>
      </c>
      <c r="D141" s="15">
        <f ca="1">'일자별 시가총액'!D140/'일자별 시가총액'!$G140</f>
        <v>0.35214387209644216</v>
      </c>
      <c r="E141" s="15">
        <f ca="1">'일자별 시가총액'!E140/'일자별 시가총액'!$G140</f>
        <v>8.0795151313854383E-2</v>
      </c>
      <c r="F141" s="15">
        <f ca="1">'일자별 시가총액'!F140/'일자별 시가총액'!$G140</f>
        <v>0.40325888974048391</v>
      </c>
      <c r="G141" s="14">
        <f ca="1">'일자별 시가총액'!H140</f>
        <v>123.50711325301205</v>
      </c>
      <c r="H141" s="9">
        <f t="shared" ca="1" si="27"/>
        <v>50000</v>
      </c>
      <c r="I141" s="9">
        <f t="shared" ca="1" si="28"/>
        <v>0</v>
      </c>
      <c r="J141" s="9">
        <f t="shared" ca="1" si="29"/>
        <v>2700000</v>
      </c>
      <c r="K141" s="9">
        <f t="shared" ca="1" si="25"/>
        <v>12350.711325301205</v>
      </c>
      <c r="L141" s="9">
        <f t="shared" ca="1" si="26"/>
        <v>33346920578.313251</v>
      </c>
      <c r="M141" s="9">
        <f ca="1">$L141*B141/'일자별 주가'!B140-펀드!R140</f>
        <v>3012.0481927710935</v>
      </c>
      <c r="N141" s="9">
        <f ca="1">$L141*C141/'일자별 주가'!C140-펀드!S140</f>
        <v>1807.2289156626503</v>
      </c>
      <c r="O141" s="9">
        <f ca="1">$L141*D141/'일자별 주가'!D140-펀드!T140</f>
        <v>6586.3453815261018</v>
      </c>
      <c r="P141" s="9">
        <f ca="1">$L141*E141/'일자별 주가'!E140-펀드!U140</f>
        <v>353.4136546184709</v>
      </c>
      <c r="Q141" s="9">
        <f ca="1">$L141*F141/'일자별 주가'!F140-펀드!V140</f>
        <v>200.80321285140599</v>
      </c>
      <c r="R141" s="16">
        <f t="shared" ca="1" si="30"/>
        <v>162650.60240963855</v>
      </c>
      <c r="S141" s="16">
        <f t="shared" ca="1" si="31"/>
        <v>97590.361445783128</v>
      </c>
      <c r="T141" s="16">
        <f t="shared" ca="1" si="32"/>
        <v>355662.65060240956</v>
      </c>
      <c r="U141" s="16">
        <f t="shared" ca="1" si="33"/>
        <v>19084.337349397589</v>
      </c>
      <c r="V141" s="16">
        <f t="shared" ca="1" si="34"/>
        <v>10843.373493975903</v>
      </c>
    </row>
    <row r="142" spans="1:22" x14ac:dyDescent="0.3">
      <c r="A142">
        <v>140</v>
      </c>
      <c r="B142" s="15">
        <f ca="1">'일자별 시가총액'!B141/'일자별 시가총액'!$G141</f>
        <v>6.1256334523247531E-2</v>
      </c>
      <c r="C142" s="15">
        <f ca="1">'일자별 시가총액'!C141/'일자별 시가총액'!$G141</f>
        <v>0.10327671571134617</v>
      </c>
      <c r="D142" s="15">
        <f ca="1">'일자별 시가총액'!D141/'일자별 시가총액'!$G141</f>
        <v>0.34819864204809992</v>
      </c>
      <c r="E142" s="15">
        <f ca="1">'일자별 시가총액'!E141/'일자별 시가총액'!$G141</f>
        <v>8.0642739273164912E-2</v>
      </c>
      <c r="F142" s="15">
        <f ca="1">'일자별 시가총액'!F141/'일자별 시가총액'!$G141</f>
        <v>0.40662556844414144</v>
      </c>
      <c r="G142" s="14">
        <f ca="1">'일자별 시가총액'!H141</f>
        <v>123.41974136546186</v>
      </c>
      <c r="H142" s="9">
        <f t="shared" ca="1" si="27"/>
        <v>100000</v>
      </c>
      <c r="I142" s="9">
        <f t="shared" ca="1" si="28"/>
        <v>200000</v>
      </c>
      <c r="J142" s="9">
        <f t="shared" ca="1" si="29"/>
        <v>2600000</v>
      </c>
      <c r="K142" s="9">
        <f t="shared" ca="1" si="25"/>
        <v>12341.974136546187</v>
      </c>
      <c r="L142" s="9">
        <f t="shared" ca="1" si="26"/>
        <v>32089132755.020084</v>
      </c>
      <c r="M142" s="9">
        <f ca="1">$L142*B142/'일자별 주가'!B141-펀드!R141</f>
        <v>-6024.0963855421578</v>
      </c>
      <c r="N142" s="9">
        <f ca="1">$L142*C142/'일자별 주가'!C141-펀드!S141</f>
        <v>-3614.457831325286</v>
      </c>
      <c r="O142" s="9">
        <f ca="1">$L142*D142/'일자별 주가'!D141-펀드!T141</f>
        <v>-13172.690763052145</v>
      </c>
      <c r="P142" s="9">
        <f ca="1">$L142*E142/'일자별 주가'!E141-펀드!U141</f>
        <v>-706.8273092369418</v>
      </c>
      <c r="Q142" s="9">
        <f ca="1">$L142*F142/'일자별 주가'!F141-펀드!V141</f>
        <v>-401.60642570280834</v>
      </c>
      <c r="R142" s="16">
        <f t="shared" ca="1" si="30"/>
        <v>156626.50602409639</v>
      </c>
      <c r="S142" s="16">
        <f t="shared" ca="1" si="31"/>
        <v>93975.903614457842</v>
      </c>
      <c r="T142" s="16">
        <f t="shared" ca="1" si="32"/>
        <v>342489.95983935741</v>
      </c>
      <c r="U142" s="16">
        <f t="shared" ca="1" si="33"/>
        <v>18377.510040160647</v>
      </c>
      <c r="V142" s="16">
        <f t="shared" ca="1" si="34"/>
        <v>10441.767068273095</v>
      </c>
    </row>
    <row r="143" spans="1:22" x14ac:dyDescent="0.3">
      <c r="A143">
        <v>141</v>
      </c>
      <c r="B143" s="15">
        <f ca="1">'일자별 시가총액'!B142/'일자별 시가총액'!$G142</f>
        <v>6.4193502746462711E-2</v>
      </c>
      <c r="C143" s="15">
        <f ca="1">'일자별 시가총액'!C142/'일자별 시가총액'!$G142</f>
        <v>0.10672957306953802</v>
      </c>
      <c r="D143" s="15">
        <f ca="1">'일자별 시가총액'!D142/'일자별 시가총액'!$G142</f>
        <v>0.34345638785059901</v>
      </c>
      <c r="E143" s="15">
        <f ca="1">'일자별 시가총액'!E142/'일자별 시가총액'!$G142</f>
        <v>8.1743648912470823E-2</v>
      </c>
      <c r="F143" s="15">
        <f ca="1">'일자별 시가총액'!F142/'일자별 시가총액'!$G142</f>
        <v>0.40387688742092936</v>
      </c>
      <c r="G143" s="14">
        <f ca="1">'일자별 시가총액'!H142</f>
        <v>121.44193413654618</v>
      </c>
      <c r="H143" s="9">
        <f t="shared" ca="1" si="27"/>
        <v>150000</v>
      </c>
      <c r="I143" s="9">
        <f t="shared" ca="1" si="28"/>
        <v>50000</v>
      </c>
      <c r="J143" s="9">
        <f t="shared" ca="1" si="29"/>
        <v>2700000</v>
      </c>
      <c r="K143" s="9">
        <f t="shared" ca="1" si="25"/>
        <v>12144.193413654617</v>
      </c>
      <c r="L143" s="9">
        <f t="shared" ca="1" si="26"/>
        <v>32789322216.867466</v>
      </c>
      <c r="M143" s="9">
        <f ca="1">$L143*B143/'일자별 주가'!B142-펀드!R142</f>
        <v>6024.0963855421578</v>
      </c>
      <c r="N143" s="9">
        <f ca="1">$L143*C143/'일자별 주가'!C142-펀드!S142</f>
        <v>3614.4578313252714</v>
      </c>
      <c r="O143" s="9">
        <f ca="1">$L143*D143/'일자별 주가'!D142-펀드!T142</f>
        <v>13172.690763052145</v>
      </c>
      <c r="P143" s="9">
        <f ca="1">$L143*E143/'일자별 주가'!E142-펀드!U142</f>
        <v>706.8273092369418</v>
      </c>
      <c r="Q143" s="9">
        <f ca="1">$L143*F143/'일자별 주가'!F142-펀드!V142</f>
        <v>401.60642570280652</v>
      </c>
      <c r="R143" s="16">
        <f t="shared" ca="1" si="30"/>
        <v>162650.60240963855</v>
      </c>
      <c r="S143" s="16">
        <f t="shared" ca="1" si="31"/>
        <v>97590.361445783114</v>
      </c>
      <c r="T143" s="16">
        <f t="shared" ca="1" si="32"/>
        <v>355662.65060240956</v>
      </c>
      <c r="U143" s="16">
        <f t="shared" ca="1" si="33"/>
        <v>19084.337349397589</v>
      </c>
      <c r="V143" s="16">
        <f t="shared" ca="1" si="34"/>
        <v>10843.373493975902</v>
      </c>
    </row>
    <row r="144" spans="1:22" x14ac:dyDescent="0.3">
      <c r="A144">
        <v>142</v>
      </c>
      <c r="B144" s="15">
        <f ca="1">'일자별 시가총액'!B143/'일자별 시가총액'!$G143</f>
        <v>6.4555364940882709E-2</v>
      </c>
      <c r="C144" s="15">
        <f ca="1">'일자별 시가총액'!C143/'일자별 시가총액'!$G143</f>
        <v>0.10412959588887659</v>
      </c>
      <c r="D144" s="15">
        <f ca="1">'일자별 시가총액'!D143/'일자별 시가총액'!$G143</f>
        <v>0.35078030620938505</v>
      </c>
      <c r="E144" s="15">
        <f ca="1">'일자별 시가총액'!E143/'일자별 시가총액'!$G143</f>
        <v>8.3296739437912201E-2</v>
      </c>
      <c r="F144" s="15">
        <f ca="1">'일자별 시가총액'!F143/'일자별 시가총액'!$G143</f>
        <v>0.39723799352294342</v>
      </c>
      <c r="G144" s="14">
        <f ca="1">'일자별 시가총액'!H143</f>
        <v>121.33976064257028</v>
      </c>
      <c r="H144" s="9">
        <f t="shared" ca="1" si="27"/>
        <v>100000</v>
      </c>
      <c r="I144" s="9">
        <f t="shared" ca="1" si="28"/>
        <v>0</v>
      </c>
      <c r="J144" s="9">
        <f t="shared" ca="1" si="29"/>
        <v>2800000</v>
      </c>
      <c r="K144" s="9">
        <f t="shared" ca="1" si="25"/>
        <v>12133.976064257027</v>
      </c>
      <c r="L144" s="9">
        <f t="shared" ca="1" si="26"/>
        <v>33975132979.919678</v>
      </c>
      <c r="M144" s="9">
        <f ca="1">$L144*B144/'일자별 주가'!B143-펀드!R143</f>
        <v>6024.0963855421287</v>
      </c>
      <c r="N144" s="9">
        <f ca="1">$L144*C144/'일자별 주가'!C143-펀드!S143</f>
        <v>3614.4578313253296</v>
      </c>
      <c r="O144" s="9">
        <f ca="1">$L144*D144/'일자별 주가'!D143-펀드!T143</f>
        <v>13172.690763052262</v>
      </c>
      <c r="P144" s="9">
        <f ca="1">$L144*E144/'일자별 주가'!E143-펀드!U143</f>
        <v>706.82730923694908</v>
      </c>
      <c r="Q144" s="9">
        <f ca="1">$L144*F144/'일자별 주가'!F143-펀드!V143</f>
        <v>401.60642570281379</v>
      </c>
      <c r="R144" s="16">
        <f t="shared" ca="1" si="30"/>
        <v>168674.69879518068</v>
      </c>
      <c r="S144" s="16">
        <f t="shared" ca="1" si="31"/>
        <v>101204.81927710844</v>
      </c>
      <c r="T144" s="16">
        <f t="shared" ca="1" si="32"/>
        <v>368835.34136546182</v>
      </c>
      <c r="U144" s="16">
        <f t="shared" ca="1" si="33"/>
        <v>19791.164658634538</v>
      </c>
      <c r="V144" s="16">
        <f t="shared" ca="1" si="34"/>
        <v>11244.979919678715</v>
      </c>
    </row>
    <row r="145" spans="1:22" x14ac:dyDescent="0.3">
      <c r="A145">
        <v>143</v>
      </c>
      <c r="B145" s="15">
        <f ca="1">'일자별 시가총액'!B144/'일자별 시가총액'!$G144</f>
        <v>6.1623784285581795E-2</v>
      </c>
      <c r="C145" s="15">
        <f ca="1">'일자별 시가총액'!C144/'일자별 시가총액'!$G144</f>
        <v>0.1028530998769339</v>
      </c>
      <c r="D145" s="15">
        <f ca="1">'일자별 시가총액'!D144/'일자별 시가총액'!$G144</f>
        <v>0.35274533845576245</v>
      </c>
      <c r="E145" s="15">
        <f ca="1">'일자별 시가총액'!E144/'일자별 시가총액'!$G144</f>
        <v>8.1250718166440153E-2</v>
      </c>
      <c r="F145" s="15">
        <f ca="1">'일자별 시가총액'!F144/'일자별 시가총액'!$G144</f>
        <v>0.4015270592152817</v>
      </c>
      <c r="G145" s="14">
        <f ca="1">'일자별 시가총액'!H144</f>
        <v>123.9350923694779</v>
      </c>
      <c r="H145" s="9">
        <f t="shared" ca="1" si="27"/>
        <v>250000</v>
      </c>
      <c r="I145" s="9">
        <f t="shared" ca="1" si="28"/>
        <v>250000</v>
      </c>
      <c r="J145" s="9">
        <f t="shared" ca="1" si="29"/>
        <v>2800000</v>
      </c>
      <c r="K145" s="9">
        <f t="shared" ca="1" si="25"/>
        <v>12393.50923694779</v>
      </c>
      <c r="L145" s="9">
        <f t="shared" ca="1" si="26"/>
        <v>34701825863.453812</v>
      </c>
      <c r="M145" s="9">
        <f ca="1">$L145*B145/'일자별 주가'!B144-펀드!R144</f>
        <v>0</v>
      </c>
      <c r="N145" s="9">
        <f ca="1">$L145*C145/'일자별 주가'!C144-펀드!S144</f>
        <v>0</v>
      </c>
      <c r="O145" s="9">
        <f ca="1">$L145*D145/'일자별 주가'!D144-펀드!T144</f>
        <v>0</v>
      </c>
      <c r="P145" s="9">
        <f ca="1">$L145*E145/'일자별 주가'!E144-펀드!U144</f>
        <v>0</v>
      </c>
      <c r="Q145" s="9">
        <f ca="1">$L145*F145/'일자별 주가'!F144-펀드!V144</f>
        <v>0</v>
      </c>
      <c r="R145" s="16">
        <f t="shared" ca="1" si="30"/>
        <v>168674.69879518068</v>
      </c>
      <c r="S145" s="16">
        <f t="shared" ca="1" si="31"/>
        <v>101204.81927710844</v>
      </c>
      <c r="T145" s="16">
        <f t="shared" ca="1" si="32"/>
        <v>368835.34136546182</v>
      </c>
      <c r="U145" s="16">
        <f t="shared" ca="1" si="33"/>
        <v>19791.164658634538</v>
      </c>
      <c r="V145" s="16">
        <f t="shared" ca="1" si="34"/>
        <v>11244.979919678715</v>
      </c>
    </row>
    <row r="146" spans="1:22" x14ac:dyDescent="0.3">
      <c r="A146">
        <v>144</v>
      </c>
      <c r="B146" s="15">
        <f ca="1">'일자별 시가총액'!B145/'일자별 시가총액'!$G145</f>
        <v>5.9418757320235105E-2</v>
      </c>
      <c r="C146" s="15">
        <f ca="1">'일자별 시가총액'!C145/'일자별 시가총액'!$G145</f>
        <v>0.10064403643404134</v>
      </c>
      <c r="D146" s="15">
        <f ca="1">'일자별 시가총액'!D145/'일자별 시가총액'!$G145</f>
        <v>0.35666603155867388</v>
      </c>
      <c r="E146" s="15">
        <f ca="1">'일자별 시가총액'!E145/'일자별 시가총액'!$G145</f>
        <v>8.0591806270853467E-2</v>
      </c>
      <c r="F146" s="15">
        <f ca="1">'일자별 시가총액'!F145/'일자별 시가총액'!$G145</f>
        <v>0.40267936841619623</v>
      </c>
      <c r="G146" s="14">
        <f ca="1">'일자별 시가총액'!H145</f>
        <v>125.27989879518073</v>
      </c>
      <c r="H146" s="9">
        <f t="shared" ca="1" si="27"/>
        <v>250000</v>
      </c>
      <c r="I146" s="9">
        <f t="shared" ca="1" si="28"/>
        <v>250000</v>
      </c>
      <c r="J146" s="9">
        <f t="shared" ca="1" si="29"/>
        <v>2800000</v>
      </c>
      <c r="K146" s="9">
        <f t="shared" ca="1" si="25"/>
        <v>12527.989879518072</v>
      </c>
      <c r="L146" s="9">
        <f t="shared" ca="1" si="26"/>
        <v>35078371662.650604</v>
      </c>
      <c r="M146" s="9">
        <f ca="1">$L146*B146/'일자별 주가'!B145-펀드!R145</f>
        <v>0</v>
      </c>
      <c r="N146" s="9">
        <f ca="1">$L146*C146/'일자별 주가'!C145-펀드!S145</f>
        <v>0</v>
      </c>
      <c r="O146" s="9">
        <f ca="1">$L146*D146/'일자별 주가'!D145-펀드!T145</f>
        <v>0</v>
      </c>
      <c r="P146" s="9">
        <f ca="1">$L146*E146/'일자별 주가'!E145-펀드!U145</f>
        <v>0</v>
      </c>
      <c r="Q146" s="9">
        <f ca="1">$L146*F146/'일자별 주가'!F145-펀드!V145</f>
        <v>0</v>
      </c>
      <c r="R146" s="16">
        <f t="shared" ca="1" si="30"/>
        <v>168674.69879518068</v>
      </c>
      <c r="S146" s="16">
        <f t="shared" ca="1" si="31"/>
        <v>101204.81927710844</v>
      </c>
      <c r="T146" s="16">
        <f t="shared" ca="1" si="32"/>
        <v>368835.34136546182</v>
      </c>
      <c r="U146" s="16">
        <f t="shared" ca="1" si="33"/>
        <v>19791.164658634538</v>
      </c>
      <c r="V146" s="16">
        <f t="shared" ca="1" si="34"/>
        <v>11244.979919678715</v>
      </c>
    </row>
    <row r="147" spans="1:22" x14ac:dyDescent="0.3">
      <c r="A147">
        <v>145</v>
      </c>
      <c r="B147" s="15">
        <f ca="1">'일자별 시가총액'!B146/'일자별 시가총액'!$G146</f>
        <v>5.989425109981427E-2</v>
      </c>
      <c r="C147" s="15">
        <f ca="1">'일자별 시가총액'!C146/'일자별 시가총액'!$G146</f>
        <v>0.10249805449188704</v>
      </c>
      <c r="D147" s="15">
        <f ca="1">'일자별 시가총액'!D146/'일자별 시가총액'!$G146</f>
        <v>0.36096268662821401</v>
      </c>
      <c r="E147" s="15">
        <f ca="1">'일자별 시가총액'!E146/'일자별 시가총액'!$G146</f>
        <v>7.930037801225881E-2</v>
      </c>
      <c r="F147" s="15">
        <f ca="1">'일자별 시가총액'!F146/'일자별 시가총액'!$G146</f>
        <v>0.39734462976782586</v>
      </c>
      <c r="G147" s="14">
        <f ca="1">'일자별 시가총액'!H146</f>
        <v>123.71201606425703</v>
      </c>
      <c r="H147" s="9">
        <f t="shared" ca="1" si="27"/>
        <v>150000</v>
      </c>
      <c r="I147" s="9">
        <f t="shared" ca="1" si="28"/>
        <v>150000</v>
      </c>
      <c r="J147" s="9">
        <f t="shared" ca="1" si="29"/>
        <v>2800000</v>
      </c>
      <c r="K147" s="9">
        <f t="shared" ca="1" si="25"/>
        <v>12371.201606425704</v>
      </c>
      <c r="L147" s="9">
        <f t="shared" ca="1" si="26"/>
        <v>34639364497.991974</v>
      </c>
      <c r="M147" s="9">
        <f ca="1">$L147*B147/'일자별 주가'!B146-펀드!R146</f>
        <v>0</v>
      </c>
      <c r="N147" s="9">
        <f ca="1">$L147*C147/'일자별 주가'!C146-펀드!S146</f>
        <v>0</v>
      </c>
      <c r="O147" s="9">
        <f ca="1">$L147*D147/'일자별 주가'!D146-펀드!T146</f>
        <v>0</v>
      </c>
      <c r="P147" s="9">
        <f ca="1">$L147*E147/'일자별 주가'!E146-펀드!U146</f>
        <v>0</v>
      </c>
      <c r="Q147" s="9">
        <f ca="1">$L147*F147/'일자별 주가'!F146-펀드!V146</f>
        <v>0</v>
      </c>
      <c r="R147" s="16">
        <f t="shared" ca="1" si="30"/>
        <v>168674.69879518068</v>
      </c>
      <c r="S147" s="16">
        <f t="shared" ca="1" si="31"/>
        <v>101204.81927710844</v>
      </c>
      <c r="T147" s="16">
        <f t="shared" ca="1" si="32"/>
        <v>368835.34136546182</v>
      </c>
      <c r="U147" s="16">
        <f t="shared" ca="1" si="33"/>
        <v>19791.164658634538</v>
      </c>
      <c r="V147" s="16">
        <f t="shared" ca="1" si="34"/>
        <v>11244.979919678715</v>
      </c>
    </row>
    <row r="148" spans="1:22" x14ac:dyDescent="0.3">
      <c r="A148">
        <v>146</v>
      </c>
      <c r="B148" s="15">
        <f ca="1">'일자별 시가총액'!B147/'일자별 시가총액'!$G147</f>
        <v>6.0569458465911809E-2</v>
      </c>
      <c r="C148" s="15">
        <f ca="1">'일자별 시가총액'!C147/'일자별 시가총액'!$G147</f>
        <v>0.10410999821474073</v>
      </c>
      <c r="D148" s="15">
        <f ca="1">'일자별 시가총액'!D147/'일자별 시가총액'!$G147</f>
        <v>0.35762845578470376</v>
      </c>
      <c r="E148" s="15">
        <f ca="1">'일자별 시가총액'!E147/'일자별 시가총액'!$G147</f>
        <v>7.9020100691606893E-2</v>
      </c>
      <c r="F148" s="15">
        <f ca="1">'일자별 시가총액'!F147/'일자별 시가총액'!$G147</f>
        <v>0.39867198684303679</v>
      </c>
      <c r="G148" s="14">
        <f ca="1">'일자별 시가총액'!H147</f>
        <v>124.8690875502008</v>
      </c>
      <c r="H148" s="9">
        <f t="shared" ca="1" si="27"/>
        <v>100000</v>
      </c>
      <c r="I148" s="9">
        <f t="shared" ca="1" si="28"/>
        <v>100000</v>
      </c>
      <c r="J148" s="9">
        <f t="shared" ca="1" si="29"/>
        <v>2800000</v>
      </c>
      <c r="K148" s="9">
        <f t="shared" ca="1" si="25"/>
        <v>12486.90875502008</v>
      </c>
      <c r="L148" s="9">
        <f t="shared" ca="1" si="26"/>
        <v>34963344514.056221</v>
      </c>
      <c r="M148" s="9">
        <f ca="1">$L148*B148/'일자별 주가'!B147-펀드!R147</f>
        <v>0</v>
      </c>
      <c r="N148" s="9">
        <f ca="1">$L148*C148/'일자별 주가'!C147-펀드!S147</f>
        <v>0</v>
      </c>
      <c r="O148" s="9">
        <f ca="1">$L148*D148/'일자별 주가'!D147-펀드!T147</f>
        <v>0</v>
      </c>
      <c r="P148" s="9">
        <f ca="1">$L148*E148/'일자별 주가'!E147-펀드!U147</f>
        <v>0</v>
      </c>
      <c r="Q148" s="9">
        <f ca="1">$L148*F148/'일자별 주가'!F147-펀드!V147</f>
        <v>0</v>
      </c>
      <c r="R148" s="16">
        <f t="shared" ca="1" si="30"/>
        <v>168674.69879518068</v>
      </c>
      <c r="S148" s="16">
        <f t="shared" ca="1" si="31"/>
        <v>101204.81927710844</v>
      </c>
      <c r="T148" s="16">
        <f t="shared" ca="1" si="32"/>
        <v>368835.34136546182</v>
      </c>
      <c r="U148" s="16">
        <f t="shared" ca="1" si="33"/>
        <v>19791.164658634538</v>
      </c>
      <c r="V148" s="16">
        <f t="shared" ca="1" si="34"/>
        <v>11244.979919678715</v>
      </c>
    </row>
    <row r="149" spans="1:22" x14ac:dyDescent="0.3">
      <c r="A149">
        <v>147</v>
      </c>
      <c r="B149" s="15">
        <f ca="1">'일자별 시가총액'!B148/'일자별 시가총액'!$G148</f>
        <v>6.3114301562510827E-2</v>
      </c>
      <c r="C149" s="15">
        <f ca="1">'일자별 시가총액'!C148/'일자별 시가총액'!$G148</f>
        <v>0.10353575429605349</v>
      </c>
      <c r="D149" s="15">
        <f ca="1">'일자별 시가총액'!D148/'일자별 시가총액'!$G148</f>
        <v>0.35750869951496217</v>
      </c>
      <c r="E149" s="15">
        <f ca="1">'일자별 시가총액'!E148/'일자별 시가총액'!$G148</f>
        <v>8.1898799969452013E-2</v>
      </c>
      <c r="F149" s="15">
        <f ca="1">'일자별 시가총액'!F148/'일자별 시가총액'!$G148</f>
        <v>0.39394244465702144</v>
      </c>
      <c r="G149" s="14">
        <f ca="1">'일자별 시가총액'!H148</f>
        <v>122.61173815261044</v>
      </c>
      <c r="H149" s="9">
        <f t="shared" ca="1" si="27"/>
        <v>50000</v>
      </c>
      <c r="I149" s="9">
        <f t="shared" ca="1" si="28"/>
        <v>250000</v>
      </c>
      <c r="J149" s="9">
        <f t="shared" ca="1" si="29"/>
        <v>2600000</v>
      </c>
      <c r="K149" s="9">
        <f t="shared" ca="1" si="25"/>
        <v>12261.173815261043</v>
      </c>
      <c r="L149" s="9">
        <f t="shared" ca="1" si="26"/>
        <v>31879051919.678711</v>
      </c>
      <c r="M149" s="9">
        <f ca="1">$L149*B149/'일자별 주가'!B148-펀드!R148</f>
        <v>-12048.192771084316</v>
      </c>
      <c r="N149" s="9">
        <f ca="1">$L149*C149/'일자별 주가'!C148-펀드!S148</f>
        <v>-7228.9156626506301</v>
      </c>
      <c r="O149" s="9">
        <f ca="1">$L149*D149/'일자별 주가'!D148-펀드!T148</f>
        <v>-26345.381526104466</v>
      </c>
      <c r="P149" s="9">
        <f ca="1">$L149*E149/'일자별 주가'!E148-펀드!U148</f>
        <v>-1413.6546184738982</v>
      </c>
      <c r="Q149" s="9">
        <f ca="1">$L149*F149/'일자별 주가'!F148-펀드!V148</f>
        <v>-803.21285140562395</v>
      </c>
      <c r="R149" s="16">
        <f t="shared" ca="1" si="30"/>
        <v>156626.50602409636</v>
      </c>
      <c r="S149" s="16">
        <f t="shared" ca="1" si="31"/>
        <v>93975.903614457813</v>
      </c>
      <c r="T149" s="16">
        <f t="shared" ca="1" si="32"/>
        <v>342489.95983935735</v>
      </c>
      <c r="U149" s="16">
        <f t="shared" ca="1" si="33"/>
        <v>18377.51004016064</v>
      </c>
      <c r="V149" s="16">
        <f t="shared" ca="1" si="34"/>
        <v>10441.767068273091</v>
      </c>
    </row>
    <row r="150" spans="1:22" x14ac:dyDescent="0.3">
      <c r="A150">
        <v>148</v>
      </c>
      <c r="B150" s="15">
        <f ca="1">'일자별 시가총액'!B149/'일자별 시가총액'!$G149</f>
        <v>6.3111038654215038E-2</v>
      </c>
      <c r="C150" s="15">
        <f ca="1">'일자별 시가총액'!C149/'일자별 시가총액'!$G149</f>
        <v>0.10442376162117485</v>
      </c>
      <c r="D150" s="15">
        <f ca="1">'일자별 시가총액'!D149/'일자별 시가총액'!$G149</f>
        <v>0.35708146649251316</v>
      </c>
      <c r="E150" s="15">
        <f ca="1">'일자별 시가총액'!E149/'일자별 시가총액'!$G149</f>
        <v>7.8500199814681551E-2</v>
      </c>
      <c r="F150" s="15">
        <f ca="1">'일자별 시가총액'!F149/'일자별 시가총액'!$G149</f>
        <v>0.39688353341741545</v>
      </c>
      <c r="G150" s="14">
        <f ca="1">'일자별 시가총액'!H149</f>
        <v>125.02347630522088</v>
      </c>
      <c r="H150" s="9">
        <f t="shared" ca="1" si="27"/>
        <v>100000</v>
      </c>
      <c r="I150" s="9">
        <f t="shared" ca="1" si="28"/>
        <v>0</v>
      </c>
      <c r="J150" s="9">
        <f t="shared" ca="1" si="29"/>
        <v>2700000</v>
      </c>
      <c r="K150" s="9">
        <f t="shared" ca="1" si="25"/>
        <v>12502.347630522088</v>
      </c>
      <c r="L150" s="9">
        <f t="shared" ca="1" si="26"/>
        <v>33756338602.409637</v>
      </c>
      <c r="M150" s="9">
        <f ca="1">$L150*B150/'일자별 주가'!B149-펀드!R149</f>
        <v>6024.0963855421869</v>
      </c>
      <c r="N150" s="9">
        <f ca="1">$L150*C150/'일자별 주가'!C149-펀드!S149</f>
        <v>3614.4578313253151</v>
      </c>
      <c r="O150" s="9">
        <f ca="1">$L150*D150/'일자별 주가'!D149-펀드!T149</f>
        <v>13172.690763052262</v>
      </c>
      <c r="P150" s="9">
        <f ca="1">$L150*E150/'일자별 주가'!E149-펀드!U149</f>
        <v>706.82730923694908</v>
      </c>
      <c r="Q150" s="9">
        <f ca="1">$L150*F150/'일자별 주가'!F149-펀드!V149</f>
        <v>401.60642570281379</v>
      </c>
      <c r="R150" s="16">
        <f t="shared" ca="1" si="30"/>
        <v>162650.60240963855</v>
      </c>
      <c r="S150" s="16">
        <f t="shared" ca="1" si="31"/>
        <v>97590.361445783128</v>
      </c>
      <c r="T150" s="16">
        <f t="shared" ca="1" si="32"/>
        <v>355662.65060240962</v>
      </c>
      <c r="U150" s="16">
        <f t="shared" ca="1" si="33"/>
        <v>19084.337349397589</v>
      </c>
      <c r="V150" s="16">
        <f t="shared" ca="1" si="34"/>
        <v>10843.373493975905</v>
      </c>
    </row>
    <row r="151" spans="1:22" x14ac:dyDescent="0.3">
      <c r="A151">
        <v>149</v>
      </c>
      <c r="B151" s="15">
        <f ca="1">'일자별 시가총액'!B150/'일자별 시가총액'!$G150</f>
        <v>6.2107190740842193E-2</v>
      </c>
      <c r="C151" s="15">
        <f ca="1">'일자별 시가총액'!C150/'일자별 시가총액'!$G150</f>
        <v>0.10529567820773042</v>
      </c>
      <c r="D151" s="15">
        <f ca="1">'일자별 시가총액'!D150/'일자별 시가총액'!$G150</f>
        <v>0.36180351666069499</v>
      </c>
      <c r="E151" s="15">
        <f ca="1">'일자별 시가총액'!E150/'일자별 시가총액'!$G150</f>
        <v>7.7539780461679447E-2</v>
      </c>
      <c r="F151" s="15">
        <f ca="1">'일자별 시가총액'!F150/'일자별 시가총액'!$G150</f>
        <v>0.39325383392905294</v>
      </c>
      <c r="G151" s="14">
        <f ca="1">'일자별 시가총액'!H150</f>
        <v>126.55927389558232</v>
      </c>
      <c r="H151" s="9">
        <f t="shared" ca="1" si="27"/>
        <v>0</v>
      </c>
      <c r="I151" s="9">
        <f t="shared" ca="1" si="28"/>
        <v>0</v>
      </c>
      <c r="J151" s="9">
        <f t="shared" ca="1" si="29"/>
        <v>2700000</v>
      </c>
      <c r="K151" s="9">
        <f t="shared" ca="1" si="25"/>
        <v>12655.927389558232</v>
      </c>
      <c r="L151" s="9">
        <f t="shared" ca="1" si="26"/>
        <v>34171003951.807224</v>
      </c>
      <c r="M151" s="9">
        <f ca="1">$L151*B151/'일자별 주가'!B150-펀드!R150</f>
        <v>0</v>
      </c>
      <c r="N151" s="9">
        <f ca="1">$L151*C151/'일자별 주가'!C150-펀드!S150</f>
        <v>0</v>
      </c>
      <c r="O151" s="9">
        <f ca="1">$L151*D151/'일자별 주가'!D150-펀드!T150</f>
        <v>0</v>
      </c>
      <c r="P151" s="9">
        <f ca="1">$L151*E151/'일자별 주가'!E150-펀드!U150</f>
        <v>0</v>
      </c>
      <c r="Q151" s="9">
        <f ca="1">$L151*F151/'일자별 주가'!F150-펀드!V150</f>
        <v>0</v>
      </c>
      <c r="R151" s="16">
        <f t="shared" ca="1" si="30"/>
        <v>162650.60240963855</v>
      </c>
      <c r="S151" s="16">
        <f t="shared" ca="1" si="31"/>
        <v>97590.361445783128</v>
      </c>
      <c r="T151" s="16">
        <f t="shared" ca="1" si="32"/>
        <v>355662.65060240962</v>
      </c>
      <c r="U151" s="16">
        <f t="shared" ca="1" si="33"/>
        <v>19084.337349397589</v>
      </c>
      <c r="V151" s="16">
        <f t="shared" ca="1" si="34"/>
        <v>10843.373493975905</v>
      </c>
    </row>
    <row r="152" spans="1:22" x14ac:dyDescent="0.3">
      <c r="A152">
        <v>150</v>
      </c>
      <c r="B152" s="15">
        <f ca="1">'일자별 시가총액'!B151/'일자별 시가총액'!$G151</f>
        <v>6.0520565553187439E-2</v>
      </c>
      <c r="C152" s="15">
        <f ca="1">'일자별 시가총액'!C151/'일자별 시가총액'!$G151</f>
        <v>0.10264424655271592</v>
      </c>
      <c r="D152" s="15">
        <f ca="1">'일자별 시가총액'!D151/'일자별 시가총액'!$G151</f>
        <v>0.35539380246619162</v>
      </c>
      <c r="E152" s="15">
        <f ca="1">'일자별 시가총액'!E151/'일자별 시가총액'!$G151</f>
        <v>7.8418826863064867E-2</v>
      </c>
      <c r="F152" s="15">
        <f ca="1">'일자별 시가총액'!F151/'일자별 시가총액'!$G151</f>
        <v>0.40302255856484015</v>
      </c>
      <c r="G152" s="14">
        <f ca="1">'일자별 시가총액'!H151</f>
        <v>126.88109558232932</v>
      </c>
      <c r="H152" s="9">
        <f t="shared" ca="1" si="27"/>
        <v>250000</v>
      </c>
      <c r="I152" s="9">
        <f t="shared" ca="1" si="28"/>
        <v>100000</v>
      </c>
      <c r="J152" s="9">
        <f t="shared" ca="1" si="29"/>
        <v>2850000</v>
      </c>
      <c r="K152" s="9">
        <f t="shared" ca="1" si="25"/>
        <v>12688.109558232933</v>
      </c>
      <c r="L152" s="9">
        <f t="shared" ca="1" si="26"/>
        <v>36161112240.96386</v>
      </c>
      <c r="M152" s="9">
        <f ca="1">$L152*B152/'일자별 주가'!B151-펀드!R151</f>
        <v>9036.1445783132804</v>
      </c>
      <c r="N152" s="9">
        <f ca="1">$L152*C152/'일자별 주가'!C151-펀드!S151</f>
        <v>5421.6867469879799</v>
      </c>
      <c r="O152" s="9">
        <f ca="1">$L152*D152/'일자별 주가'!D151-펀드!T151</f>
        <v>19759.036144578422</v>
      </c>
      <c r="P152" s="9">
        <f ca="1">$L152*E152/'일자별 주가'!E151-펀드!U151</f>
        <v>1060.2409638554273</v>
      </c>
      <c r="Q152" s="9">
        <f ca="1">$L152*F152/'일자별 주가'!F151-펀드!V151</f>
        <v>602.40963855421614</v>
      </c>
      <c r="R152" s="16">
        <f t="shared" ca="1" si="30"/>
        <v>171686.74698795183</v>
      </c>
      <c r="S152" s="16">
        <f t="shared" ca="1" si="31"/>
        <v>103012.04819277111</v>
      </c>
      <c r="T152" s="16">
        <f t="shared" ca="1" si="32"/>
        <v>375421.68674698804</v>
      </c>
      <c r="U152" s="16">
        <f t="shared" ca="1" si="33"/>
        <v>20144.578313253016</v>
      </c>
      <c r="V152" s="16">
        <f t="shared" ca="1" si="34"/>
        <v>11445.783132530121</v>
      </c>
    </row>
    <row r="153" spans="1:22" x14ac:dyDescent="0.3">
      <c r="A153">
        <v>151</v>
      </c>
      <c r="B153" s="15">
        <f ca="1">'일자별 시가총액'!B152/'일자별 시가총액'!$G152</f>
        <v>6.1162997497873905E-2</v>
      </c>
      <c r="C153" s="15">
        <f ca="1">'일자별 시가총액'!C152/'일자별 시가총액'!$G152</f>
        <v>0.10053798995513771</v>
      </c>
      <c r="D153" s="15">
        <f ca="1">'일자별 시가총액'!D152/'일자별 시가총액'!$G152</f>
        <v>0.35351308698464146</v>
      </c>
      <c r="E153" s="15">
        <f ca="1">'일자별 시가총액'!E152/'일자별 시가총액'!$G152</f>
        <v>7.9530304842642868E-2</v>
      </c>
      <c r="F153" s="15">
        <f ca="1">'일자별 시가총액'!F152/'일자별 시가총액'!$G152</f>
        <v>0.40525562071970406</v>
      </c>
      <c r="G153" s="14">
        <f ca="1">'일자별 시가총액'!H152</f>
        <v>126.18858795180724</v>
      </c>
      <c r="H153" s="9">
        <f t="shared" ca="1" si="27"/>
        <v>150000</v>
      </c>
      <c r="I153" s="9">
        <f t="shared" ca="1" si="28"/>
        <v>0</v>
      </c>
      <c r="J153" s="9">
        <f t="shared" ca="1" si="29"/>
        <v>3000000</v>
      </c>
      <c r="K153" s="9">
        <f t="shared" ca="1" si="25"/>
        <v>12618.858795180724</v>
      </c>
      <c r="L153" s="9">
        <f t="shared" ca="1" si="26"/>
        <v>37856576385.542175</v>
      </c>
      <c r="M153" s="9">
        <f ca="1">$L153*B153/'일자별 주가'!B152-펀드!R152</f>
        <v>9036.1445783132513</v>
      </c>
      <c r="N153" s="9">
        <f ca="1">$L153*C153/'일자별 주가'!C152-펀드!S152</f>
        <v>5421.6867469879508</v>
      </c>
      <c r="O153" s="9">
        <f ca="1">$L153*D153/'일자별 주가'!D152-펀드!T152</f>
        <v>19759.036144578306</v>
      </c>
      <c r="P153" s="9">
        <f ca="1">$L153*E153/'일자별 주가'!E152-펀드!U152</f>
        <v>1060.24096385542</v>
      </c>
      <c r="Q153" s="9">
        <f ca="1">$L153*F153/'일자별 주가'!F152-펀드!V152</f>
        <v>602.40963855421796</v>
      </c>
      <c r="R153" s="16">
        <f t="shared" ca="1" si="30"/>
        <v>180722.89156626508</v>
      </c>
      <c r="S153" s="16">
        <f t="shared" ca="1" si="31"/>
        <v>108433.73493975906</v>
      </c>
      <c r="T153" s="16">
        <f t="shared" ca="1" si="32"/>
        <v>395180.72289156634</v>
      </c>
      <c r="U153" s="16">
        <f t="shared" ca="1" si="33"/>
        <v>21204.819277108436</v>
      </c>
      <c r="V153" s="16">
        <f t="shared" ca="1" si="34"/>
        <v>12048.192771084339</v>
      </c>
    </row>
    <row r="154" spans="1:22" x14ac:dyDescent="0.3">
      <c r="A154">
        <v>152</v>
      </c>
      <c r="B154" s="15">
        <f ca="1">'일자별 시가총액'!B153/'일자별 시가총액'!$G153</f>
        <v>5.9452468066018699E-2</v>
      </c>
      <c r="C154" s="15">
        <f ca="1">'일자별 시가총액'!C153/'일자별 시가총액'!$G153</f>
        <v>0.10264859434595375</v>
      </c>
      <c r="D154" s="15">
        <f ca="1">'일자별 시가총액'!D153/'일자별 시가총액'!$G153</f>
        <v>0.35613496918565157</v>
      </c>
      <c r="E154" s="15">
        <f ca="1">'일자별 시가총액'!E153/'일자별 시가총액'!$G153</f>
        <v>7.7861112364551954E-2</v>
      </c>
      <c r="F154" s="15">
        <f ca="1">'일자별 시가총액'!F153/'일자별 시가총액'!$G153</f>
        <v>0.403902856037824</v>
      </c>
      <c r="G154" s="14">
        <f ca="1">'일자별 시가총액'!H153</f>
        <v>127.16445943775101</v>
      </c>
      <c r="H154" s="9">
        <f t="shared" ca="1" si="27"/>
        <v>250000</v>
      </c>
      <c r="I154" s="9">
        <f t="shared" ca="1" si="28"/>
        <v>250000</v>
      </c>
      <c r="J154" s="9">
        <f t="shared" ca="1" si="29"/>
        <v>3000000</v>
      </c>
      <c r="K154" s="9">
        <f t="shared" ca="1" si="25"/>
        <v>12716.445943775099</v>
      </c>
      <c r="L154" s="9">
        <f t="shared" ca="1" si="26"/>
        <v>38149337831.325294</v>
      </c>
      <c r="M154" s="9">
        <f ca="1">$L154*B154/'일자별 주가'!B153-펀드!R153</f>
        <v>0</v>
      </c>
      <c r="N154" s="9">
        <f ca="1">$L154*C154/'일자별 주가'!C153-펀드!S153</f>
        <v>0</v>
      </c>
      <c r="O154" s="9">
        <f ca="1">$L154*D154/'일자별 주가'!D153-펀드!T153</f>
        <v>0</v>
      </c>
      <c r="P154" s="9">
        <f ca="1">$L154*E154/'일자별 주가'!E153-펀드!U153</f>
        <v>0</v>
      </c>
      <c r="Q154" s="9">
        <f ca="1">$L154*F154/'일자별 주가'!F153-펀드!V153</f>
        <v>0</v>
      </c>
      <c r="R154" s="16">
        <f t="shared" ca="1" si="30"/>
        <v>180722.89156626508</v>
      </c>
      <c r="S154" s="16">
        <f t="shared" ca="1" si="31"/>
        <v>108433.73493975906</v>
      </c>
      <c r="T154" s="16">
        <f t="shared" ca="1" si="32"/>
        <v>395180.72289156634</v>
      </c>
      <c r="U154" s="16">
        <f t="shared" ca="1" si="33"/>
        <v>21204.819277108436</v>
      </c>
      <c r="V154" s="16">
        <f t="shared" ca="1" si="34"/>
        <v>12048.192771084339</v>
      </c>
    </row>
    <row r="155" spans="1:22" x14ac:dyDescent="0.3">
      <c r="A155">
        <v>153</v>
      </c>
      <c r="B155" s="15">
        <f ca="1">'일자별 시가총액'!B154/'일자별 시가총액'!$G154</f>
        <v>5.9526324820756552E-2</v>
      </c>
      <c r="C155" s="15">
        <f ca="1">'일자별 시가총액'!C154/'일자별 시가총액'!$G154</f>
        <v>0.10461177477904207</v>
      </c>
      <c r="D155" s="15">
        <f ca="1">'일자별 시가총액'!D154/'일자별 시가총액'!$G154</f>
        <v>0.35662332051656592</v>
      </c>
      <c r="E155" s="15">
        <f ca="1">'일자별 시가총액'!E154/'일자별 시가총액'!$G154</f>
        <v>7.8174209429041006E-2</v>
      </c>
      <c r="F155" s="15">
        <f ca="1">'일자별 시가총액'!F154/'일자별 시가총액'!$G154</f>
        <v>0.40106437045459448</v>
      </c>
      <c r="G155" s="14">
        <f ca="1">'일자별 시가총액'!H154</f>
        <v>126.43995823293173</v>
      </c>
      <c r="H155" s="9">
        <f t="shared" ca="1" si="27"/>
        <v>250000</v>
      </c>
      <c r="I155" s="9">
        <f t="shared" ca="1" si="28"/>
        <v>50000</v>
      </c>
      <c r="J155" s="9">
        <f t="shared" ca="1" si="29"/>
        <v>3200000</v>
      </c>
      <c r="K155" s="9">
        <f t="shared" ca="1" si="25"/>
        <v>12643.995823293173</v>
      </c>
      <c r="L155" s="9">
        <f t="shared" ca="1" si="26"/>
        <v>40460786634.538155</v>
      </c>
      <c r="M155" s="9">
        <f ca="1">$L155*B155/'일자별 주가'!B154-펀드!R154</f>
        <v>12048.192771084316</v>
      </c>
      <c r="N155" s="9">
        <f ca="1">$L155*C155/'일자별 주가'!C154-펀드!S154</f>
        <v>7228.915662650601</v>
      </c>
      <c r="O155" s="9">
        <f ca="1">$L155*D155/'일자별 주가'!D154-펀드!T154</f>
        <v>26345.381526104407</v>
      </c>
      <c r="P155" s="9">
        <f ca="1">$L155*E155/'일자별 주가'!E154-펀드!U154</f>
        <v>1413.6546184738945</v>
      </c>
      <c r="Q155" s="9">
        <f ca="1">$L155*F155/'일자별 주가'!F154-펀드!V154</f>
        <v>803.21285140562031</v>
      </c>
      <c r="R155" s="16">
        <f t="shared" ca="1" si="30"/>
        <v>192771.0843373494</v>
      </c>
      <c r="S155" s="16">
        <f t="shared" ca="1" si="31"/>
        <v>115662.65060240966</v>
      </c>
      <c r="T155" s="16">
        <f t="shared" ca="1" si="32"/>
        <v>421526.10441767075</v>
      </c>
      <c r="U155" s="16">
        <f t="shared" ca="1" si="33"/>
        <v>22618.47389558233</v>
      </c>
      <c r="V155" s="16">
        <f t="shared" ca="1" si="34"/>
        <v>12851.40562248996</v>
      </c>
    </row>
    <row r="156" spans="1:22" x14ac:dyDescent="0.3">
      <c r="A156">
        <v>154</v>
      </c>
      <c r="B156" s="15">
        <f ca="1">'일자별 시가총액'!B155/'일자별 시가총액'!$G155</f>
        <v>5.9755663244034751E-2</v>
      </c>
      <c r="C156" s="15">
        <f ca="1">'일자별 시가총액'!C155/'일자별 시가총액'!$G155</f>
        <v>0.10839426319375119</v>
      </c>
      <c r="D156" s="15">
        <f ca="1">'일자별 시가총액'!D155/'일자별 시가총액'!$G155</f>
        <v>0.35356792023043065</v>
      </c>
      <c r="E156" s="15">
        <f ca="1">'일자별 시가총액'!E155/'일자별 시가총액'!$G155</f>
        <v>8.046550234446212E-2</v>
      </c>
      <c r="F156" s="15">
        <f ca="1">'일자별 시가총액'!F155/'일자별 시가총액'!$G155</f>
        <v>0.39781665098732122</v>
      </c>
      <c r="G156" s="14">
        <f ca="1">'일자별 시가총액'!H155</f>
        <v>124.8054313253012</v>
      </c>
      <c r="H156" s="9">
        <f t="shared" ca="1" si="27"/>
        <v>0</v>
      </c>
      <c r="I156" s="9">
        <f t="shared" ca="1" si="28"/>
        <v>200000</v>
      </c>
      <c r="J156" s="9">
        <f t="shared" ca="1" si="29"/>
        <v>3000000</v>
      </c>
      <c r="K156" s="9">
        <f t="shared" ca="1" si="25"/>
        <v>12480.54313253012</v>
      </c>
      <c r="L156" s="9">
        <f t="shared" ca="1" si="26"/>
        <v>37441629397.590363</v>
      </c>
      <c r="M156" s="9">
        <f ca="1">$L156*B156/'일자별 주가'!B155-펀드!R155</f>
        <v>-12048.192771084316</v>
      </c>
      <c r="N156" s="9">
        <f ca="1">$L156*C156/'일자별 주가'!C155-펀드!S155</f>
        <v>-7228.9156626506156</v>
      </c>
      <c r="O156" s="9">
        <f ca="1">$L156*D156/'일자별 주가'!D155-펀드!T155</f>
        <v>-26345.381526104524</v>
      </c>
      <c r="P156" s="9">
        <f ca="1">$L156*E156/'일자별 주가'!E155-펀드!U155</f>
        <v>-1413.6546184738982</v>
      </c>
      <c r="Q156" s="9">
        <f ca="1">$L156*F156/'일자별 주가'!F155-펀드!V155</f>
        <v>-803.21285140562213</v>
      </c>
      <c r="R156" s="16">
        <f t="shared" ca="1" si="30"/>
        <v>180722.89156626508</v>
      </c>
      <c r="S156" s="16">
        <f t="shared" ca="1" si="31"/>
        <v>108433.73493975904</v>
      </c>
      <c r="T156" s="16">
        <f t="shared" ca="1" si="32"/>
        <v>395180.72289156623</v>
      </c>
      <c r="U156" s="16">
        <f t="shared" ca="1" si="33"/>
        <v>21204.819277108432</v>
      </c>
      <c r="V156" s="16">
        <f t="shared" ca="1" si="34"/>
        <v>12048.192771084337</v>
      </c>
    </row>
    <row r="157" spans="1:22" x14ac:dyDescent="0.3">
      <c r="A157">
        <v>155</v>
      </c>
      <c r="B157" s="15">
        <f ca="1">'일자별 시가총액'!B156/'일자별 시가총액'!$G156</f>
        <v>6.0999866477857372E-2</v>
      </c>
      <c r="C157" s="15">
        <f ca="1">'일자별 시가총액'!C156/'일자별 시가총액'!$G156</f>
        <v>0.11057780941612849</v>
      </c>
      <c r="D157" s="15">
        <f ca="1">'일자별 시가총액'!D156/'일자별 시가총액'!$G156</f>
        <v>0.35194415589506384</v>
      </c>
      <c r="E157" s="15">
        <f ca="1">'일자별 시가총액'!E156/'일자별 시가총액'!$G156</f>
        <v>7.9243094822770796E-2</v>
      </c>
      <c r="F157" s="15">
        <f ca="1">'일자별 시가총액'!F156/'일자별 시가총액'!$G156</f>
        <v>0.39723507338817948</v>
      </c>
      <c r="G157" s="14">
        <f ca="1">'일자별 시가총액'!H156</f>
        <v>125.89401445783133</v>
      </c>
      <c r="H157" s="9">
        <f t="shared" ca="1" si="27"/>
        <v>50000</v>
      </c>
      <c r="I157" s="9">
        <f t="shared" ca="1" si="28"/>
        <v>50000</v>
      </c>
      <c r="J157" s="9">
        <f t="shared" ca="1" si="29"/>
        <v>3000000</v>
      </c>
      <c r="K157" s="9">
        <f t="shared" ca="1" si="25"/>
        <v>12589.401445783133</v>
      </c>
      <c r="L157" s="9">
        <f t="shared" ca="1" si="26"/>
        <v>37768204337.349396</v>
      </c>
      <c r="M157" s="9">
        <f ca="1">$L157*B157/'일자별 주가'!B156-펀드!R156</f>
        <v>0</v>
      </c>
      <c r="N157" s="9">
        <f ca="1">$L157*C157/'일자별 주가'!C156-펀드!S156</f>
        <v>0</v>
      </c>
      <c r="O157" s="9">
        <f ca="1">$L157*D157/'일자별 주가'!D156-펀드!T156</f>
        <v>0</v>
      </c>
      <c r="P157" s="9">
        <f ca="1">$L157*E157/'일자별 주가'!E156-펀드!U156</f>
        <v>0</v>
      </c>
      <c r="Q157" s="9">
        <f ca="1">$L157*F157/'일자별 주가'!F156-펀드!V156</f>
        <v>0</v>
      </c>
      <c r="R157" s="16">
        <f t="shared" ca="1" si="30"/>
        <v>180722.89156626508</v>
      </c>
      <c r="S157" s="16">
        <f t="shared" ca="1" si="31"/>
        <v>108433.73493975904</v>
      </c>
      <c r="T157" s="16">
        <f t="shared" ca="1" si="32"/>
        <v>395180.72289156623</v>
      </c>
      <c r="U157" s="16">
        <f t="shared" ca="1" si="33"/>
        <v>21204.819277108432</v>
      </c>
      <c r="V157" s="16">
        <f t="shared" ca="1" si="34"/>
        <v>12048.192771084337</v>
      </c>
    </row>
    <row r="158" spans="1:22" x14ac:dyDescent="0.3">
      <c r="A158">
        <v>156</v>
      </c>
      <c r="B158" s="15">
        <f ca="1">'일자별 시가총액'!B157/'일자별 시가총액'!$G157</f>
        <v>6.1666139991560238E-2</v>
      </c>
      <c r="C158" s="15">
        <f ca="1">'일자별 시가총액'!C157/'일자별 시가총액'!$G157</f>
        <v>0.10837456063286803</v>
      </c>
      <c r="D158" s="15">
        <f ca="1">'일자별 시가총액'!D157/'일자별 시가총액'!$G157</f>
        <v>0.34774780074209455</v>
      </c>
      <c r="E158" s="15">
        <f ca="1">'일자별 시가총액'!E157/'일자별 시가총액'!$G157</f>
        <v>7.9029737148881785E-2</v>
      </c>
      <c r="F158" s="15">
        <f ca="1">'일자별 시가총액'!F157/'일자별 시가총액'!$G157</f>
        <v>0.40318176148459545</v>
      </c>
      <c r="G158" s="14">
        <f ca="1">'일자별 시가총액'!H157</f>
        <v>128.07989558232933</v>
      </c>
      <c r="H158" s="9">
        <f t="shared" ca="1" si="27"/>
        <v>100000</v>
      </c>
      <c r="I158" s="9">
        <f t="shared" ca="1" si="28"/>
        <v>200000</v>
      </c>
      <c r="J158" s="9">
        <f t="shared" ca="1" si="29"/>
        <v>2900000</v>
      </c>
      <c r="K158" s="9">
        <f t="shared" ca="1" si="25"/>
        <v>12807.989558232932</v>
      </c>
      <c r="L158" s="9">
        <f t="shared" ca="1" si="26"/>
        <v>37143169718.875504</v>
      </c>
      <c r="M158" s="9">
        <f ca="1">$L158*B158/'일자별 주가'!B157-펀드!R157</f>
        <v>-6024.0963855421869</v>
      </c>
      <c r="N158" s="9">
        <f ca="1">$L158*C158/'일자별 주가'!C157-펀드!S157</f>
        <v>-3614.4578313253005</v>
      </c>
      <c r="O158" s="9">
        <f ca="1">$L158*D158/'일자별 주가'!D157-펀드!T157</f>
        <v>-13172.690763052145</v>
      </c>
      <c r="P158" s="9">
        <f ca="1">$L158*E158/'일자별 주가'!E157-펀드!U157</f>
        <v>-706.8273092369418</v>
      </c>
      <c r="Q158" s="9">
        <f ca="1">$L158*F158/'일자별 주가'!F157-펀드!V157</f>
        <v>-401.60642570281016</v>
      </c>
      <c r="R158" s="16">
        <f t="shared" ca="1" si="30"/>
        <v>174698.7951807229</v>
      </c>
      <c r="S158" s="16">
        <f t="shared" ca="1" si="31"/>
        <v>104819.27710843374</v>
      </c>
      <c r="T158" s="16">
        <f t="shared" ca="1" si="32"/>
        <v>382008.03212851408</v>
      </c>
      <c r="U158" s="16">
        <f t="shared" ca="1" si="33"/>
        <v>20497.99196787149</v>
      </c>
      <c r="V158" s="16">
        <f t="shared" ca="1" si="34"/>
        <v>11646.586345381527</v>
      </c>
    </row>
    <row r="159" spans="1:22" x14ac:dyDescent="0.3">
      <c r="A159">
        <v>157</v>
      </c>
      <c r="B159" s="15">
        <f ca="1">'일자별 시가총액'!B158/'일자별 시가총액'!$G158</f>
        <v>6.2696072307407064E-2</v>
      </c>
      <c r="C159" s="15">
        <f ca="1">'일자별 시가총액'!C158/'일자별 시가총액'!$G158</f>
        <v>0.10697986376709577</v>
      </c>
      <c r="D159" s="15">
        <f ca="1">'일자별 시가총액'!D158/'일자별 시가총액'!$G158</f>
        <v>0.34356916432673595</v>
      </c>
      <c r="E159" s="15">
        <f ca="1">'일자별 시가총액'!E158/'일자별 시가총액'!$G158</f>
        <v>7.7185032394113368E-2</v>
      </c>
      <c r="F159" s="15">
        <f ca="1">'일자별 시가총액'!F158/'일자별 시가총액'!$G158</f>
        <v>0.40956986720464783</v>
      </c>
      <c r="G159" s="14">
        <f ca="1">'일자별 시가총액'!H158</f>
        <v>130.0402361445783</v>
      </c>
      <c r="H159" s="9">
        <f t="shared" ca="1" si="27"/>
        <v>50000</v>
      </c>
      <c r="I159" s="9">
        <f t="shared" ca="1" si="28"/>
        <v>250000</v>
      </c>
      <c r="J159" s="9">
        <f t="shared" ca="1" si="29"/>
        <v>2700000</v>
      </c>
      <c r="K159" s="9">
        <f t="shared" ca="1" si="25"/>
        <v>13004.02361445783</v>
      </c>
      <c r="L159" s="9">
        <f t="shared" ca="1" si="26"/>
        <v>35110863759.03614</v>
      </c>
      <c r="M159" s="9">
        <f ca="1">$L159*B159/'일자별 주가'!B158-펀드!R158</f>
        <v>-12048.192771084345</v>
      </c>
      <c r="N159" s="9">
        <f ca="1">$L159*C159/'일자별 주가'!C158-펀드!S158</f>
        <v>-7228.9156626506156</v>
      </c>
      <c r="O159" s="9">
        <f ca="1">$L159*D159/'일자별 주가'!D158-펀드!T158</f>
        <v>-26345.381526104466</v>
      </c>
      <c r="P159" s="9">
        <f ca="1">$L159*E159/'일자별 주가'!E158-펀드!U158</f>
        <v>-1413.6546184739054</v>
      </c>
      <c r="Q159" s="9">
        <f ca="1">$L159*F159/'일자별 주가'!F158-펀드!V158</f>
        <v>-803.21285140562395</v>
      </c>
      <c r="R159" s="16">
        <f t="shared" ca="1" si="30"/>
        <v>162650.60240963855</v>
      </c>
      <c r="S159" s="16">
        <f t="shared" ca="1" si="31"/>
        <v>97590.361445783128</v>
      </c>
      <c r="T159" s="16">
        <f t="shared" ca="1" si="32"/>
        <v>355662.65060240962</v>
      </c>
      <c r="U159" s="16">
        <f t="shared" ca="1" si="33"/>
        <v>19084.337349397585</v>
      </c>
      <c r="V159" s="16">
        <f t="shared" ca="1" si="34"/>
        <v>10843.373493975903</v>
      </c>
    </row>
    <row r="160" spans="1:22" x14ac:dyDescent="0.3">
      <c r="A160">
        <v>158</v>
      </c>
      <c r="B160" s="15">
        <f ca="1">'일자별 시가총액'!B159/'일자별 시가총액'!$G159</f>
        <v>6.3238673103025639E-2</v>
      </c>
      <c r="C160" s="15">
        <f ca="1">'일자별 시가총액'!C159/'일자별 시가총액'!$G159</f>
        <v>0.10478396941869428</v>
      </c>
      <c r="D160" s="15">
        <f ca="1">'일자별 시가총액'!D159/'일자별 시가총액'!$G159</f>
        <v>0.34102037292794424</v>
      </c>
      <c r="E160" s="15">
        <f ca="1">'일자별 시가총액'!E159/'일자별 시가총액'!$G159</f>
        <v>7.5377889990369804E-2</v>
      </c>
      <c r="F160" s="15">
        <f ca="1">'일자별 시가총액'!F159/'일자별 시가총액'!$G159</f>
        <v>0.41557909455996606</v>
      </c>
      <c r="G160" s="14">
        <f ca="1">'일자별 시가총액'!H159</f>
        <v>131.18211887550203</v>
      </c>
      <c r="H160" s="9">
        <f t="shared" ca="1" si="27"/>
        <v>100000</v>
      </c>
      <c r="I160" s="9">
        <f t="shared" ca="1" si="28"/>
        <v>100000</v>
      </c>
      <c r="J160" s="9">
        <f t="shared" ca="1" si="29"/>
        <v>2700000</v>
      </c>
      <c r="K160" s="9">
        <f t="shared" ca="1" si="25"/>
        <v>13118.211887550202</v>
      </c>
      <c r="L160" s="9">
        <f t="shared" ca="1" si="26"/>
        <v>35419172096.385544</v>
      </c>
      <c r="M160" s="9">
        <f ca="1">$L160*B160/'일자별 주가'!B159-펀드!R159</f>
        <v>0</v>
      </c>
      <c r="N160" s="9">
        <f ca="1">$L160*C160/'일자별 주가'!C159-펀드!S159</f>
        <v>0</v>
      </c>
      <c r="O160" s="9">
        <f ca="1">$L160*D160/'일자별 주가'!D159-펀드!T159</f>
        <v>0</v>
      </c>
      <c r="P160" s="9">
        <f ca="1">$L160*E160/'일자별 주가'!E159-펀드!U159</f>
        <v>0</v>
      </c>
      <c r="Q160" s="9">
        <f ca="1">$L160*F160/'일자별 주가'!F159-펀드!V159</f>
        <v>0</v>
      </c>
      <c r="R160" s="16">
        <f t="shared" ca="1" si="30"/>
        <v>162650.60240963855</v>
      </c>
      <c r="S160" s="16">
        <f t="shared" ca="1" si="31"/>
        <v>97590.361445783128</v>
      </c>
      <c r="T160" s="16">
        <f t="shared" ca="1" si="32"/>
        <v>355662.65060240962</v>
      </c>
      <c r="U160" s="16">
        <f t="shared" ca="1" si="33"/>
        <v>19084.337349397585</v>
      </c>
      <c r="V160" s="16">
        <f t="shared" ca="1" si="34"/>
        <v>10843.373493975903</v>
      </c>
    </row>
    <row r="161" spans="1:22" x14ac:dyDescent="0.3">
      <c r="A161">
        <v>159</v>
      </c>
      <c r="B161" s="15">
        <f ca="1">'일자별 시가총액'!B160/'일자별 시가총액'!$G160</f>
        <v>6.3248849569187401E-2</v>
      </c>
      <c r="C161" s="15">
        <f ca="1">'일자별 시가총액'!C160/'일자별 시가총액'!$G160</f>
        <v>0.10229079057589185</v>
      </c>
      <c r="D161" s="15">
        <f ca="1">'일자별 시가총액'!D160/'일자별 시가총액'!$G160</f>
        <v>0.34047904944663537</v>
      </c>
      <c r="E161" s="15">
        <f ca="1">'일자별 시가총액'!E160/'일자별 시가총액'!$G160</f>
        <v>7.6440076924196618E-2</v>
      </c>
      <c r="F161" s="15">
        <f ca="1">'일자별 시가총액'!F160/'일자별 시가총액'!$G160</f>
        <v>0.41754123348408873</v>
      </c>
      <c r="G161" s="14">
        <f ca="1">'일자별 시가총액'!H160</f>
        <v>130.4466795180723</v>
      </c>
      <c r="H161" s="9">
        <f t="shared" ca="1" si="27"/>
        <v>0</v>
      </c>
      <c r="I161" s="9">
        <f t="shared" ca="1" si="28"/>
        <v>250000</v>
      </c>
      <c r="J161" s="9">
        <f t="shared" ca="1" si="29"/>
        <v>2450000</v>
      </c>
      <c r="K161" s="9">
        <f t="shared" ca="1" si="25"/>
        <v>13044.667951807231</v>
      </c>
      <c r="L161" s="9">
        <f t="shared" ca="1" si="26"/>
        <v>31959436481.927715</v>
      </c>
      <c r="M161" s="9">
        <f ca="1">$L161*B161/'일자별 주가'!B160-펀드!R160</f>
        <v>-15060.240963855409</v>
      </c>
      <c r="N161" s="9">
        <f ca="1">$L161*C161/'일자별 주가'!C160-펀드!S160</f>
        <v>-9036.1445783132367</v>
      </c>
      <c r="O161" s="9">
        <f ca="1">$L161*D161/'일자별 주가'!D160-펀드!T160</f>
        <v>-32931.726907630451</v>
      </c>
      <c r="P161" s="9">
        <f ca="1">$L161*E161/'일자별 주가'!E160-펀드!U160</f>
        <v>-1767.0682730923618</v>
      </c>
      <c r="Q161" s="9">
        <f ca="1">$L161*F161/'일자별 주가'!F160-펀드!V160</f>
        <v>-1004.0160642570263</v>
      </c>
      <c r="R161" s="16">
        <f t="shared" ca="1" si="30"/>
        <v>147590.36144578314</v>
      </c>
      <c r="S161" s="16">
        <f t="shared" ca="1" si="31"/>
        <v>88554.216867469891</v>
      </c>
      <c r="T161" s="16">
        <f t="shared" ca="1" si="32"/>
        <v>322730.92369477917</v>
      </c>
      <c r="U161" s="16">
        <f t="shared" ca="1" si="33"/>
        <v>17317.269076305223</v>
      </c>
      <c r="V161" s="16">
        <f t="shared" ca="1" si="34"/>
        <v>9839.357429718877</v>
      </c>
    </row>
    <row r="162" spans="1:22" x14ac:dyDescent="0.3">
      <c r="A162">
        <v>160</v>
      </c>
      <c r="B162" s="15">
        <f ca="1">'일자별 시가총액'!B161/'일자별 시가총액'!$G161</f>
        <v>6.3520337888984674E-2</v>
      </c>
      <c r="C162" s="15">
        <f ca="1">'일자별 시가총액'!C161/'일자별 시가총액'!$G161</f>
        <v>0.10327309891484956</v>
      </c>
      <c r="D162" s="15">
        <f ca="1">'일자별 시가총액'!D161/'일자별 시가총액'!$G161</f>
        <v>0.33489615889159369</v>
      </c>
      <c r="E162" s="15">
        <f ca="1">'일자별 시가총액'!E161/'일자별 시가총액'!$G161</f>
        <v>7.6909129570412404E-2</v>
      </c>
      <c r="F162" s="15">
        <f ca="1">'일자별 시가총액'!F161/'일자별 시가총액'!$G161</f>
        <v>0.42140127473415967</v>
      </c>
      <c r="G162" s="14">
        <f ca="1">'일자별 시가총액'!H161</f>
        <v>132.11782168674699</v>
      </c>
      <c r="H162" s="9">
        <f t="shared" ca="1" si="27"/>
        <v>0</v>
      </c>
      <c r="I162" s="9">
        <f t="shared" ca="1" si="28"/>
        <v>100000</v>
      </c>
      <c r="J162" s="9">
        <f t="shared" ca="1" si="29"/>
        <v>2350000</v>
      </c>
      <c r="K162" s="9">
        <f t="shared" ca="1" si="25"/>
        <v>13211.782168674699</v>
      </c>
      <c r="L162" s="9">
        <f t="shared" ca="1" si="26"/>
        <v>31047688096.385544</v>
      </c>
      <c r="M162" s="9">
        <f ca="1">$L162*B162/'일자별 주가'!B161-펀드!R161</f>
        <v>-6024.0963855421578</v>
      </c>
      <c r="N162" s="9">
        <f ca="1">$L162*C162/'일자별 주가'!C161-펀드!S161</f>
        <v>-3614.4578313253151</v>
      </c>
      <c r="O162" s="9">
        <f ca="1">$L162*D162/'일자별 주가'!D161-펀드!T161</f>
        <v>-13172.690763052262</v>
      </c>
      <c r="P162" s="9">
        <f ca="1">$L162*E162/'일자별 주가'!E161-펀드!U161</f>
        <v>-706.82730923695271</v>
      </c>
      <c r="Q162" s="9">
        <f ca="1">$L162*F162/'일자별 주가'!F161-펀드!V161</f>
        <v>-401.60642570281198</v>
      </c>
      <c r="R162" s="16">
        <f t="shared" ca="1" si="30"/>
        <v>141566.26506024098</v>
      </c>
      <c r="S162" s="16">
        <f t="shared" ca="1" si="31"/>
        <v>84939.759036144576</v>
      </c>
      <c r="T162" s="16">
        <f t="shared" ca="1" si="32"/>
        <v>309558.2329317269</v>
      </c>
      <c r="U162" s="16">
        <f t="shared" ca="1" si="33"/>
        <v>16610.441767068271</v>
      </c>
      <c r="V162" s="16">
        <f t="shared" ca="1" si="34"/>
        <v>9437.7510040160651</v>
      </c>
    </row>
    <row r="163" spans="1:22" x14ac:dyDescent="0.3">
      <c r="A163">
        <v>161</v>
      </c>
      <c r="B163" s="15">
        <f ca="1">'일자별 시가총액'!B162/'일자별 시가총액'!$G162</f>
        <v>6.3946663544578855E-2</v>
      </c>
      <c r="C163" s="15">
        <f ca="1">'일자별 시가총액'!C162/'일자별 시가총액'!$G162</f>
        <v>0.10346423388217106</v>
      </c>
      <c r="D163" s="15">
        <f ca="1">'일자별 시가총액'!D162/'일자별 시가총액'!$G162</f>
        <v>0.3298649294283606</v>
      </c>
      <c r="E163" s="15">
        <f ca="1">'일자별 시가총액'!E162/'일자별 시가총액'!$G162</f>
        <v>7.8063750637628174E-2</v>
      </c>
      <c r="F163" s="15">
        <f ca="1">'일자별 시가총액'!F162/'일자별 시가총액'!$G162</f>
        <v>0.42466042250726127</v>
      </c>
      <c r="G163" s="14">
        <f ca="1">'일자별 시가총액'!H162</f>
        <v>132.16021526104419</v>
      </c>
      <c r="H163" s="9">
        <f t="shared" ca="1" si="27"/>
        <v>250000</v>
      </c>
      <c r="I163" s="9">
        <f t="shared" ca="1" si="28"/>
        <v>100000</v>
      </c>
      <c r="J163" s="9">
        <f t="shared" ca="1" si="29"/>
        <v>2500000</v>
      </c>
      <c r="K163" s="9">
        <f t="shared" ca="1" si="25"/>
        <v>13216.02152610442</v>
      </c>
      <c r="L163" s="9">
        <f t="shared" ca="1" si="26"/>
        <v>33040053815.261047</v>
      </c>
      <c r="M163" s="9">
        <f ca="1">$L163*B163/'일자별 주가'!B162-펀드!R162</f>
        <v>9036.1445783132222</v>
      </c>
      <c r="N163" s="9">
        <f ca="1">$L163*C163/'일자별 주가'!C162-펀드!S162</f>
        <v>5421.6867469879653</v>
      </c>
      <c r="O163" s="9">
        <f ca="1">$L163*D163/'일자별 주가'!D162-펀드!T162</f>
        <v>19759.036144578364</v>
      </c>
      <c r="P163" s="9">
        <f ca="1">$L163*E163/'일자별 주가'!E162-펀드!U162</f>
        <v>1060.2409638554273</v>
      </c>
      <c r="Q163" s="9">
        <f ca="1">$L163*F163/'일자별 주가'!F162-펀드!V162</f>
        <v>602.40963855421614</v>
      </c>
      <c r="R163" s="16">
        <f t="shared" ca="1" si="30"/>
        <v>150602.40963855421</v>
      </c>
      <c r="S163" s="16">
        <f t="shared" ca="1" si="31"/>
        <v>90361.445783132542</v>
      </c>
      <c r="T163" s="16">
        <f t="shared" ca="1" si="32"/>
        <v>329317.26907630527</v>
      </c>
      <c r="U163" s="16">
        <f t="shared" ca="1" si="33"/>
        <v>17670.682730923698</v>
      </c>
      <c r="V163" s="16">
        <f t="shared" ca="1" si="34"/>
        <v>10040.160642570281</v>
      </c>
    </row>
    <row r="164" spans="1:22" x14ac:dyDescent="0.3">
      <c r="A164">
        <v>162</v>
      </c>
      <c r="B164" s="15">
        <f ca="1">'일자별 시가총액'!B163/'일자별 시가총액'!$G163</f>
        <v>6.5887552202164232E-2</v>
      </c>
      <c r="C164" s="15">
        <f ca="1">'일자별 시가총액'!C163/'일자별 시가총액'!$G163</f>
        <v>0.10385276255520574</v>
      </c>
      <c r="D164" s="15">
        <f ca="1">'일자별 시가총액'!D163/'일자별 시가총액'!$G163</f>
        <v>0.33799401071016011</v>
      </c>
      <c r="E164" s="15">
        <f ca="1">'일자별 시가총액'!E163/'일자별 시가총액'!$G163</f>
        <v>7.6450506710075444E-2</v>
      </c>
      <c r="F164" s="15">
        <f ca="1">'일자별 시가총액'!F163/'일자별 시가총액'!$G163</f>
        <v>0.41581516782239447</v>
      </c>
      <c r="G164" s="14">
        <f ca="1">'일자별 시가총액'!H163</f>
        <v>132.37229879518074</v>
      </c>
      <c r="H164" s="9">
        <f t="shared" ca="1" si="27"/>
        <v>100000</v>
      </c>
      <c r="I164" s="9">
        <f t="shared" ca="1" si="28"/>
        <v>250000</v>
      </c>
      <c r="J164" s="9">
        <f t="shared" ca="1" si="29"/>
        <v>2350000</v>
      </c>
      <c r="K164" s="9">
        <f t="shared" ca="1" si="25"/>
        <v>13237.229879518074</v>
      </c>
      <c r="L164" s="9">
        <f t="shared" ca="1" si="26"/>
        <v>31107490216.867474</v>
      </c>
      <c r="M164" s="9">
        <f ca="1">$L164*B164/'일자별 주가'!B163-펀드!R163</f>
        <v>-9036.1445783132222</v>
      </c>
      <c r="N164" s="9">
        <f ca="1">$L164*C164/'일자별 주가'!C163-펀드!S163</f>
        <v>-5421.6867469879508</v>
      </c>
      <c r="O164" s="9">
        <f ca="1">$L164*D164/'일자별 주가'!D163-펀드!T163</f>
        <v>-19759.036144578306</v>
      </c>
      <c r="P164" s="9">
        <f ca="1">$L164*E164/'일자별 주가'!E163-펀드!U163</f>
        <v>-1060.2409638554236</v>
      </c>
      <c r="Q164" s="9">
        <f ca="1">$L164*F164/'일자별 주가'!F163-펀드!V163</f>
        <v>-602.40963855421433</v>
      </c>
      <c r="R164" s="16">
        <f t="shared" ca="1" si="30"/>
        <v>141566.26506024098</v>
      </c>
      <c r="S164" s="16">
        <f t="shared" ca="1" si="31"/>
        <v>84939.759036144591</v>
      </c>
      <c r="T164" s="16">
        <f t="shared" ca="1" si="32"/>
        <v>309558.23293172696</v>
      </c>
      <c r="U164" s="16">
        <f t="shared" ca="1" si="33"/>
        <v>16610.441767068274</v>
      </c>
      <c r="V164" s="16">
        <f t="shared" ca="1" si="34"/>
        <v>9437.7510040160669</v>
      </c>
    </row>
    <row r="165" spans="1:22" x14ac:dyDescent="0.3">
      <c r="A165">
        <v>163</v>
      </c>
      <c r="B165" s="15">
        <f ca="1">'일자별 시가총액'!B164/'일자별 시가총액'!$G164</f>
        <v>6.6709370996317741E-2</v>
      </c>
      <c r="C165" s="15">
        <f ca="1">'일자별 시가총액'!C164/'일자별 시가총액'!$G164</f>
        <v>0.10287554863447934</v>
      </c>
      <c r="D165" s="15">
        <f ca="1">'일자별 시가총액'!D164/'일자별 시가총액'!$G164</f>
        <v>0.33058304341384592</v>
      </c>
      <c r="E165" s="15">
        <f ca="1">'일자별 시가총액'!E164/'일자별 시가총액'!$G164</f>
        <v>7.5400247750334076E-2</v>
      </c>
      <c r="F165" s="15">
        <f ca="1">'일자별 시가총액'!F164/'일자별 시가총액'!$G164</f>
        <v>0.42443178920502289</v>
      </c>
      <c r="G165" s="14">
        <f ca="1">'일자별 시가총액'!H164</f>
        <v>132.67404979919678</v>
      </c>
      <c r="H165" s="9">
        <f t="shared" ca="1" si="27"/>
        <v>0</v>
      </c>
      <c r="I165" s="9">
        <f t="shared" ca="1" si="28"/>
        <v>50000</v>
      </c>
      <c r="J165" s="9">
        <f t="shared" ca="1" si="29"/>
        <v>2300000</v>
      </c>
      <c r="K165" s="9">
        <f t="shared" ca="1" si="25"/>
        <v>13267.404979919676</v>
      </c>
      <c r="L165" s="9">
        <f t="shared" ca="1" si="26"/>
        <v>30515031453.815254</v>
      </c>
      <c r="M165" s="9">
        <f ca="1">$L165*B165/'일자별 주가'!B164-펀드!R164</f>
        <v>-3012.0481927711517</v>
      </c>
      <c r="N165" s="9">
        <f ca="1">$L165*C165/'일자별 주가'!C164-펀드!S164</f>
        <v>-1807.2289156626794</v>
      </c>
      <c r="O165" s="9">
        <f ca="1">$L165*D165/'일자별 주가'!D164-펀드!T164</f>
        <v>-6586.3453815262765</v>
      </c>
      <c r="P165" s="9">
        <f ca="1">$L165*E165/'일자별 주가'!E164-펀드!U164</f>
        <v>-353.41365461847818</v>
      </c>
      <c r="Q165" s="9">
        <f ca="1">$L165*F165/'일자별 주가'!F164-펀드!V164</f>
        <v>-200.80321285140963</v>
      </c>
      <c r="R165" s="16">
        <f t="shared" ca="1" si="30"/>
        <v>138554.21686746983</v>
      </c>
      <c r="S165" s="16">
        <f t="shared" ca="1" si="31"/>
        <v>83132.530120481912</v>
      </c>
      <c r="T165" s="16">
        <f t="shared" ca="1" si="32"/>
        <v>302971.88755020068</v>
      </c>
      <c r="U165" s="16">
        <f t="shared" ca="1" si="33"/>
        <v>16257.028112449796</v>
      </c>
      <c r="V165" s="16">
        <f t="shared" ca="1" si="34"/>
        <v>9236.9477911646572</v>
      </c>
    </row>
    <row r="166" spans="1:22" x14ac:dyDescent="0.3">
      <c r="A166">
        <v>164</v>
      </c>
      <c r="B166" s="15">
        <f ca="1">'일자별 시가총액'!B165/'일자별 시가총액'!$G165</f>
        <v>6.4614430508859733E-2</v>
      </c>
      <c r="C166" s="15">
        <f ca="1">'일자별 시가총액'!C165/'일자별 시가총액'!$G165</f>
        <v>0.10205964449304643</v>
      </c>
      <c r="D166" s="15">
        <f ca="1">'일자별 시가총액'!D165/'일자별 시가총액'!$G165</f>
        <v>0.33167322377161712</v>
      </c>
      <c r="E166" s="15">
        <f ca="1">'일자별 시가총액'!E165/'일자별 시가총액'!$G165</f>
        <v>7.6345223090872313E-2</v>
      </c>
      <c r="F166" s="15">
        <f ca="1">'일자별 시가총액'!F165/'일자별 시가총액'!$G165</f>
        <v>0.42530747813560443</v>
      </c>
      <c r="G166" s="14">
        <f ca="1">'일자별 시가총액'!H165</f>
        <v>134.18801124497992</v>
      </c>
      <c r="H166" s="9">
        <f t="shared" ca="1" si="27"/>
        <v>100000</v>
      </c>
      <c r="I166" s="9">
        <f t="shared" ca="1" si="28"/>
        <v>100000</v>
      </c>
      <c r="J166" s="9">
        <f t="shared" ca="1" si="29"/>
        <v>2300000</v>
      </c>
      <c r="K166" s="9">
        <f t="shared" ca="1" si="25"/>
        <v>13418.801124497992</v>
      </c>
      <c r="L166" s="9">
        <f t="shared" ca="1" si="26"/>
        <v>30863242586.345379</v>
      </c>
      <c r="M166" s="9">
        <f ca="1">$L166*B166/'일자별 주가'!B165-펀드!R165</f>
        <v>0</v>
      </c>
      <c r="N166" s="9">
        <f ca="1">$L166*C166/'일자별 주가'!C165-펀드!S165</f>
        <v>0</v>
      </c>
      <c r="O166" s="9">
        <f ca="1">$L166*D166/'일자별 주가'!D165-펀드!T165</f>
        <v>0</v>
      </c>
      <c r="P166" s="9">
        <f ca="1">$L166*E166/'일자별 주가'!E165-펀드!U165</f>
        <v>0</v>
      </c>
      <c r="Q166" s="9">
        <f ca="1">$L166*F166/'일자별 주가'!F165-펀드!V165</f>
        <v>0</v>
      </c>
      <c r="R166" s="16">
        <f t="shared" ca="1" si="30"/>
        <v>138554.21686746983</v>
      </c>
      <c r="S166" s="16">
        <f t="shared" ca="1" si="31"/>
        <v>83132.530120481912</v>
      </c>
      <c r="T166" s="16">
        <f t="shared" ca="1" si="32"/>
        <v>302971.88755020068</v>
      </c>
      <c r="U166" s="16">
        <f t="shared" ca="1" si="33"/>
        <v>16257.028112449796</v>
      </c>
      <c r="V166" s="16">
        <f t="shared" ca="1" si="34"/>
        <v>9236.9477911646572</v>
      </c>
    </row>
    <row r="167" spans="1:22" x14ac:dyDescent="0.3">
      <c r="A167">
        <v>165</v>
      </c>
      <c r="B167" s="15">
        <f ca="1">'일자별 시가총액'!B166/'일자별 시가총액'!$G166</f>
        <v>6.5029581844551002E-2</v>
      </c>
      <c r="C167" s="15">
        <f ca="1">'일자별 시가총액'!C166/'일자별 시가총액'!$G166</f>
        <v>0.10564683785423512</v>
      </c>
      <c r="D167" s="15">
        <f ca="1">'일자별 시가총액'!D166/'일자별 시가총액'!$G166</f>
        <v>0.32950754640604757</v>
      </c>
      <c r="E167" s="15">
        <f ca="1">'일자별 시가총액'!E166/'일자별 시가총액'!$G166</f>
        <v>8.0135715560262291E-2</v>
      </c>
      <c r="F167" s="15">
        <f ca="1">'일자별 시가총액'!F166/'일자별 시가총액'!$G166</f>
        <v>0.41968031833490399</v>
      </c>
      <c r="G167" s="14">
        <f ca="1">'일자별 시가총액'!H166</f>
        <v>132.04370602409639</v>
      </c>
      <c r="H167" s="9">
        <f t="shared" ca="1" si="27"/>
        <v>100000</v>
      </c>
      <c r="I167" s="9">
        <f t="shared" ca="1" si="28"/>
        <v>250000</v>
      </c>
      <c r="J167" s="9">
        <f t="shared" ca="1" si="29"/>
        <v>2150000</v>
      </c>
      <c r="K167" s="9">
        <f t="shared" ca="1" si="25"/>
        <v>13204.370602409639</v>
      </c>
      <c r="L167" s="9">
        <f t="shared" ca="1" si="26"/>
        <v>28389396795.180725</v>
      </c>
      <c r="M167" s="9">
        <f ca="1">$L167*B167/'일자별 주가'!B166-펀드!R166</f>
        <v>-9036.1445783131785</v>
      </c>
      <c r="N167" s="9">
        <f ca="1">$L167*C167/'일자별 주가'!C166-펀드!S166</f>
        <v>-5421.6867469879217</v>
      </c>
      <c r="O167" s="9">
        <f ca="1">$L167*D167/'일자별 주가'!D166-펀드!T166</f>
        <v>-19759.036144578189</v>
      </c>
      <c r="P167" s="9">
        <f ca="1">$L167*E167/'일자별 주가'!E166-펀드!U166</f>
        <v>-1060.2409638554163</v>
      </c>
      <c r="Q167" s="9">
        <f ca="1">$L167*F167/'일자별 주가'!F166-펀드!V166</f>
        <v>-602.40963855421614</v>
      </c>
      <c r="R167" s="16">
        <f t="shared" ca="1" si="30"/>
        <v>129518.07228915665</v>
      </c>
      <c r="S167" s="16">
        <f t="shared" ca="1" si="31"/>
        <v>77710.84337349399</v>
      </c>
      <c r="T167" s="16">
        <f t="shared" ca="1" si="32"/>
        <v>283212.8514056225</v>
      </c>
      <c r="U167" s="16">
        <f t="shared" ca="1" si="33"/>
        <v>15196.78714859438</v>
      </c>
      <c r="V167" s="16">
        <f t="shared" ca="1" si="34"/>
        <v>8634.5381526104411</v>
      </c>
    </row>
    <row r="168" spans="1:22" x14ac:dyDescent="0.3">
      <c r="A168">
        <v>166</v>
      </c>
      <c r="B168" s="15">
        <f ca="1">'일자별 시가총액'!B167/'일자별 시가총액'!$G167</f>
        <v>6.5038734831627643E-2</v>
      </c>
      <c r="C168" s="15">
        <f ca="1">'일자별 시가총액'!C167/'일자별 시가총액'!$G167</f>
        <v>0.10786109574014618</v>
      </c>
      <c r="D168" s="15">
        <f ca="1">'일자별 시가총액'!D167/'일자별 시가총액'!$G167</f>
        <v>0.3330379175090824</v>
      </c>
      <c r="E168" s="15">
        <f ca="1">'일자별 시가총액'!E167/'일자별 시가총액'!$G167</f>
        <v>8.2079078889223459E-2</v>
      </c>
      <c r="F168" s="15">
        <f ca="1">'일자별 시가총액'!F167/'일자별 시가총액'!$G167</f>
        <v>0.41198317302992027</v>
      </c>
      <c r="G168" s="14">
        <f ca="1">'일자별 시가총액'!H167</f>
        <v>131.45085943775101</v>
      </c>
      <c r="H168" s="9">
        <f t="shared" ca="1" si="27"/>
        <v>200000</v>
      </c>
      <c r="I168" s="9">
        <f t="shared" ca="1" si="28"/>
        <v>250000</v>
      </c>
      <c r="J168" s="9">
        <f t="shared" ca="1" si="29"/>
        <v>2100000</v>
      </c>
      <c r="K168" s="9">
        <f t="shared" ca="1" si="25"/>
        <v>13145.085943775101</v>
      </c>
      <c r="L168" s="9">
        <f t="shared" ca="1" si="26"/>
        <v>27604680481.927711</v>
      </c>
      <c r="M168" s="9">
        <f ca="1">$L168*B168/'일자별 주가'!B167-펀드!R167</f>
        <v>-3012.0481927711226</v>
      </c>
      <c r="N168" s="9">
        <f ca="1">$L168*C168/'일자별 주가'!C167-펀드!S167</f>
        <v>-1807.2289156626648</v>
      </c>
      <c r="O168" s="9">
        <f ca="1">$L168*D168/'일자별 주가'!D167-펀드!T167</f>
        <v>-6586.3453815261018</v>
      </c>
      <c r="P168" s="9">
        <f ca="1">$L168*E168/'일자별 주가'!E167-펀드!U167</f>
        <v>-353.41365461847636</v>
      </c>
      <c r="Q168" s="9">
        <f ca="1">$L168*F168/'일자별 주가'!F167-펀드!V167</f>
        <v>-200.80321285140417</v>
      </c>
      <c r="R168" s="16">
        <f t="shared" ca="1" si="30"/>
        <v>126506.02409638553</v>
      </c>
      <c r="S168" s="16">
        <f t="shared" ca="1" si="31"/>
        <v>75903.614457831325</v>
      </c>
      <c r="T168" s="16">
        <f t="shared" ca="1" si="32"/>
        <v>276626.50602409639</v>
      </c>
      <c r="U168" s="16">
        <f t="shared" ca="1" si="33"/>
        <v>14843.373493975903</v>
      </c>
      <c r="V168" s="16">
        <f t="shared" ca="1" si="34"/>
        <v>8433.7349397590369</v>
      </c>
    </row>
    <row r="169" spans="1:22" x14ac:dyDescent="0.3">
      <c r="A169">
        <v>167</v>
      </c>
      <c r="B169" s="15">
        <f ca="1">'일자별 시가총액'!B168/'일자별 시가총액'!$G168</f>
        <v>6.4012116488652016E-2</v>
      </c>
      <c r="C169" s="15">
        <f ca="1">'일자별 시가총액'!C168/'일자별 시가총액'!$G168</f>
        <v>0.10933577333879957</v>
      </c>
      <c r="D169" s="15">
        <f ca="1">'일자별 시가총액'!D168/'일자별 시가총액'!$G168</f>
        <v>0.33777681845113494</v>
      </c>
      <c r="E169" s="15">
        <f ca="1">'일자별 시가총액'!E168/'일자별 시가총액'!$G168</f>
        <v>8.2190712526987092E-2</v>
      </c>
      <c r="F169" s="15">
        <f ca="1">'일자별 시가총액'!F168/'일자별 시가총액'!$G168</f>
        <v>0.40668457919442635</v>
      </c>
      <c r="G169" s="14">
        <f ca="1">'일자별 시가총액'!H168</f>
        <v>133.06968674698797</v>
      </c>
      <c r="H169" s="9">
        <f t="shared" ca="1" si="27"/>
        <v>150000</v>
      </c>
      <c r="I169" s="9">
        <f t="shared" ca="1" si="28"/>
        <v>150000</v>
      </c>
      <c r="J169" s="9">
        <f t="shared" ca="1" si="29"/>
        <v>2100000</v>
      </c>
      <c r="K169" s="9">
        <f t="shared" ca="1" si="25"/>
        <v>13306.968674698797</v>
      </c>
      <c r="L169" s="9">
        <f t="shared" ca="1" si="26"/>
        <v>27944634216.867474</v>
      </c>
      <c r="M169" s="9">
        <f ca="1">$L169*B169/'일자별 주가'!B168-펀드!R168</f>
        <v>0</v>
      </c>
      <c r="N169" s="9">
        <f ca="1">$L169*C169/'일자별 주가'!C168-펀드!S168</f>
        <v>0</v>
      </c>
      <c r="O169" s="9">
        <f ca="1">$L169*D169/'일자별 주가'!D168-펀드!T168</f>
        <v>0</v>
      </c>
      <c r="P169" s="9">
        <f ca="1">$L169*E169/'일자별 주가'!E168-펀드!U168</f>
        <v>0</v>
      </c>
      <c r="Q169" s="9">
        <f ca="1">$L169*F169/'일자별 주가'!F168-펀드!V168</f>
        <v>0</v>
      </c>
      <c r="R169" s="16">
        <f t="shared" ca="1" si="30"/>
        <v>126506.02409638553</v>
      </c>
      <c r="S169" s="16">
        <f t="shared" ca="1" si="31"/>
        <v>75903.614457831325</v>
      </c>
      <c r="T169" s="16">
        <f t="shared" ca="1" si="32"/>
        <v>276626.50602409639</v>
      </c>
      <c r="U169" s="16">
        <f t="shared" ca="1" si="33"/>
        <v>14843.373493975903</v>
      </c>
      <c r="V169" s="16">
        <f t="shared" ca="1" si="34"/>
        <v>8433.7349397590369</v>
      </c>
    </row>
    <row r="170" spans="1:22" x14ac:dyDescent="0.3">
      <c r="A170">
        <v>168</v>
      </c>
      <c r="B170" s="15">
        <f ca="1">'일자별 시가총액'!B169/'일자별 시가총액'!$G169</f>
        <v>6.5426628227168437E-2</v>
      </c>
      <c r="C170" s="15">
        <f ca="1">'일자별 시가총액'!C169/'일자별 시가총액'!$G169</f>
        <v>0.1120142361501022</v>
      </c>
      <c r="D170" s="15">
        <f ca="1">'일자별 시가총액'!D169/'일자별 시가총액'!$G169</f>
        <v>0.33899081643500772</v>
      </c>
      <c r="E170" s="15">
        <f ca="1">'일자별 시가총액'!E169/'일자별 시가총액'!$G169</f>
        <v>8.0977077722765786E-2</v>
      </c>
      <c r="F170" s="15">
        <f ca="1">'일자별 시가총액'!F169/'일자별 시가총액'!$G169</f>
        <v>0.40259124146495584</v>
      </c>
      <c r="G170" s="14">
        <f ca="1">'일자별 시가총액'!H169</f>
        <v>131.48178152610441</v>
      </c>
      <c r="H170" s="9">
        <f t="shared" ca="1" si="27"/>
        <v>250000</v>
      </c>
      <c r="I170" s="9">
        <f t="shared" ca="1" si="28"/>
        <v>200000</v>
      </c>
      <c r="J170" s="9">
        <f t="shared" ca="1" si="29"/>
        <v>2150000</v>
      </c>
      <c r="K170" s="9">
        <f t="shared" ca="1" si="25"/>
        <v>13148.178152610441</v>
      </c>
      <c r="L170" s="9">
        <f t="shared" ca="1" si="26"/>
        <v>28268583028.112446</v>
      </c>
      <c r="M170" s="9">
        <f ca="1">$L170*B170/'일자별 주가'!B169-펀드!R169</f>
        <v>3012.0481927710789</v>
      </c>
      <c r="N170" s="9">
        <f ca="1">$L170*C170/'일자별 주가'!C169-펀드!S169</f>
        <v>1807.2289156626503</v>
      </c>
      <c r="O170" s="9">
        <f ca="1">$L170*D170/'일자별 주가'!D169-펀드!T169</f>
        <v>6586.3453815260436</v>
      </c>
      <c r="P170" s="9">
        <f ca="1">$L170*E170/'일자별 주가'!E169-펀드!U169</f>
        <v>353.41365461847272</v>
      </c>
      <c r="Q170" s="9">
        <f ca="1">$L170*F170/'일자별 주가'!F169-펀드!V169</f>
        <v>200.80321285140235</v>
      </c>
      <c r="R170" s="16">
        <f t="shared" ca="1" si="30"/>
        <v>129518.07228915661</v>
      </c>
      <c r="S170" s="16">
        <f t="shared" ca="1" si="31"/>
        <v>77710.843373493975</v>
      </c>
      <c r="T170" s="16">
        <f t="shared" ca="1" si="32"/>
        <v>283212.85140562244</v>
      </c>
      <c r="U170" s="16">
        <f t="shared" ca="1" si="33"/>
        <v>15196.787148594376</v>
      </c>
      <c r="V170" s="16">
        <f t="shared" ca="1" si="34"/>
        <v>8634.5381526104393</v>
      </c>
    </row>
    <row r="171" spans="1:22" x14ac:dyDescent="0.3">
      <c r="A171">
        <v>169</v>
      </c>
      <c r="B171" s="15">
        <f ca="1">'일자별 시가총액'!B170/'일자별 시가총액'!$G170</f>
        <v>6.6183203976504248E-2</v>
      </c>
      <c r="C171" s="15">
        <f ca="1">'일자별 시가총액'!C170/'일자별 시가총액'!$G170</f>
        <v>0.11156504091572043</v>
      </c>
      <c r="D171" s="15">
        <f ca="1">'일자별 시가총액'!D170/'일자별 시가총액'!$G170</f>
        <v>0.34039386455275533</v>
      </c>
      <c r="E171" s="15">
        <f ca="1">'일자별 시가총액'!E170/'일자별 시가총액'!$G170</f>
        <v>8.1247525853553437E-2</v>
      </c>
      <c r="F171" s="15">
        <f ca="1">'일자별 시가총액'!F170/'일자별 시가총액'!$G170</f>
        <v>0.40061036470146655</v>
      </c>
      <c r="G171" s="14">
        <f ca="1">'일자별 시가총액'!H170</f>
        <v>129.34159196787149</v>
      </c>
      <c r="H171" s="9">
        <f t="shared" ca="1" si="27"/>
        <v>0</v>
      </c>
      <c r="I171" s="9">
        <f t="shared" ca="1" si="28"/>
        <v>0</v>
      </c>
      <c r="J171" s="9">
        <f t="shared" ca="1" si="29"/>
        <v>2150000</v>
      </c>
      <c r="K171" s="9">
        <f t="shared" ca="1" si="25"/>
        <v>12934.15919678715</v>
      </c>
      <c r="L171" s="9">
        <f t="shared" ca="1" si="26"/>
        <v>27808442273.092373</v>
      </c>
      <c r="M171" s="9">
        <f ca="1">$L171*B171/'일자별 주가'!B170-펀드!R170</f>
        <v>0</v>
      </c>
      <c r="N171" s="9">
        <f ca="1">$L171*C171/'일자별 주가'!C170-펀드!S170</f>
        <v>0</v>
      </c>
      <c r="O171" s="9">
        <f ca="1">$L171*D171/'일자별 주가'!D170-펀드!T170</f>
        <v>0</v>
      </c>
      <c r="P171" s="9">
        <f ca="1">$L171*E171/'일자별 주가'!E170-펀드!U170</f>
        <v>0</v>
      </c>
      <c r="Q171" s="9">
        <f ca="1">$L171*F171/'일자별 주가'!F170-펀드!V170</f>
        <v>0</v>
      </c>
      <c r="R171" s="16">
        <f t="shared" ca="1" si="30"/>
        <v>129518.07228915661</v>
      </c>
      <c r="S171" s="16">
        <f t="shared" ca="1" si="31"/>
        <v>77710.843373493975</v>
      </c>
      <c r="T171" s="16">
        <f t="shared" ca="1" si="32"/>
        <v>283212.85140562244</v>
      </c>
      <c r="U171" s="16">
        <f t="shared" ca="1" si="33"/>
        <v>15196.787148594376</v>
      </c>
      <c r="V171" s="16">
        <f t="shared" ca="1" si="34"/>
        <v>8634.5381526104393</v>
      </c>
    </row>
    <row r="172" spans="1:22" x14ac:dyDescent="0.3">
      <c r="A172">
        <v>170</v>
      </c>
      <c r="B172" s="15">
        <f ca="1">'일자별 시가총액'!B171/'일자별 시가총액'!$G171</f>
        <v>6.695858431212115E-2</v>
      </c>
      <c r="C172" s="15">
        <f ca="1">'일자별 시가총액'!C171/'일자별 시가총액'!$G171</f>
        <v>0.1085666845657305</v>
      </c>
      <c r="D172" s="15">
        <f ca="1">'일자별 시가총액'!D171/'일자별 시가총액'!$G171</f>
        <v>0.34048826637987184</v>
      </c>
      <c r="E172" s="15">
        <f ca="1">'일자별 시가총액'!E171/'일자별 시가총액'!$G171</f>
        <v>7.9378895313221828E-2</v>
      </c>
      <c r="F172" s="15">
        <f ca="1">'일자별 시가총액'!F171/'일자별 시가총액'!$G171</f>
        <v>0.40460756942905468</v>
      </c>
      <c r="G172" s="14">
        <f ca="1">'일자별 시가총액'!H171</f>
        <v>130.65979919678713</v>
      </c>
      <c r="H172" s="9">
        <f t="shared" ca="1" si="27"/>
        <v>50000</v>
      </c>
      <c r="I172" s="9">
        <f t="shared" ca="1" si="28"/>
        <v>150000</v>
      </c>
      <c r="J172" s="9">
        <f t="shared" ca="1" si="29"/>
        <v>2050000</v>
      </c>
      <c r="K172" s="9">
        <f t="shared" ca="1" si="25"/>
        <v>13065.979919678713</v>
      </c>
      <c r="L172" s="9">
        <f t="shared" ca="1" si="26"/>
        <v>26785258835.341362</v>
      </c>
      <c r="M172" s="9">
        <f ca="1">$L172*B172/'일자별 주가'!B171-펀드!R171</f>
        <v>-6024.0963855421724</v>
      </c>
      <c r="N172" s="9">
        <f ca="1">$L172*C172/'일자별 주가'!C171-펀드!S171</f>
        <v>-3614.4578313253005</v>
      </c>
      <c r="O172" s="9">
        <f ca="1">$L172*D172/'일자별 주가'!D171-펀드!T171</f>
        <v>-13172.690763052204</v>
      </c>
      <c r="P172" s="9">
        <f ca="1">$L172*E172/'일자별 주가'!E171-펀드!U171</f>
        <v>-706.82730923694908</v>
      </c>
      <c r="Q172" s="9">
        <f ca="1">$L172*F172/'일자별 주가'!F171-펀드!V171</f>
        <v>-401.60642570281016</v>
      </c>
      <c r="R172" s="16">
        <f t="shared" ca="1" si="30"/>
        <v>123493.97590361444</v>
      </c>
      <c r="S172" s="16">
        <f t="shared" ca="1" si="31"/>
        <v>74096.385542168675</v>
      </c>
      <c r="T172" s="16">
        <f t="shared" ca="1" si="32"/>
        <v>270040.16064257023</v>
      </c>
      <c r="U172" s="16">
        <f t="shared" ca="1" si="33"/>
        <v>14489.959839357427</v>
      </c>
      <c r="V172" s="16">
        <f t="shared" ca="1" si="34"/>
        <v>8232.9317269076291</v>
      </c>
    </row>
    <row r="173" spans="1:22" x14ac:dyDescent="0.3">
      <c r="A173">
        <v>171</v>
      </c>
      <c r="B173" s="15">
        <f ca="1">'일자별 시가총액'!B172/'일자별 시가총액'!$G172</f>
        <v>6.8178293471650622E-2</v>
      </c>
      <c r="C173" s="15">
        <f ca="1">'일자별 시가총액'!C172/'일자별 시가총액'!$G172</f>
        <v>0.11044630804860379</v>
      </c>
      <c r="D173" s="15">
        <f ca="1">'일자별 시가총액'!D172/'일자별 시가총액'!$G172</f>
        <v>0.34145753705924969</v>
      </c>
      <c r="E173" s="15">
        <f ca="1">'일자별 시가총액'!E172/'일자별 시가총액'!$G172</f>
        <v>7.8899195560725513E-2</v>
      </c>
      <c r="F173" s="15">
        <f ca="1">'일자별 시가총액'!F172/'일자별 시가총액'!$G172</f>
        <v>0.40101866585977031</v>
      </c>
      <c r="G173" s="14">
        <f ca="1">'일자별 시가총액'!H172</f>
        <v>128.71107148594379</v>
      </c>
      <c r="H173" s="9">
        <f t="shared" ca="1" si="27"/>
        <v>50000</v>
      </c>
      <c r="I173" s="9">
        <f t="shared" ca="1" si="28"/>
        <v>100000</v>
      </c>
      <c r="J173" s="9">
        <f t="shared" ca="1" si="29"/>
        <v>2000000</v>
      </c>
      <c r="K173" s="9">
        <f t="shared" ca="1" si="25"/>
        <v>12871.107148594379</v>
      </c>
      <c r="L173" s="9">
        <f t="shared" ca="1" si="26"/>
        <v>25742214297.188759</v>
      </c>
      <c r="M173" s="9">
        <f ca="1">$L173*B173/'일자별 주가'!B172-펀드!R172</f>
        <v>-3012.0481927710498</v>
      </c>
      <c r="N173" s="9">
        <f ca="1">$L173*C173/'일자별 주가'!C172-펀드!S172</f>
        <v>-1807.2289156626357</v>
      </c>
      <c r="O173" s="9">
        <f ca="1">$L173*D173/'일자별 주가'!D172-펀드!T172</f>
        <v>-6586.3453815260436</v>
      </c>
      <c r="P173" s="9">
        <f ca="1">$L173*E173/'일자별 주가'!E172-펀드!U172</f>
        <v>-353.41365461846908</v>
      </c>
      <c r="Q173" s="9">
        <f ca="1">$L173*F173/'일자별 주가'!F172-펀드!V172</f>
        <v>-200.80321285140326</v>
      </c>
      <c r="R173" s="16">
        <f t="shared" ca="1" si="30"/>
        <v>120481.92771084339</v>
      </c>
      <c r="S173" s="16">
        <f t="shared" ca="1" si="31"/>
        <v>72289.156626506039</v>
      </c>
      <c r="T173" s="16">
        <f t="shared" ca="1" si="32"/>
        <v>263453.81526104419</v>
      </c>
      <c r="U173" s="16">
        <f t="shared" ca="1" si="33"/>
        <v>14136.546184738958</v>
      </c>
      <c r="V173" s="16">
        <f t="shared" ca="1" si="34"/>
        <v>8032.1285140562259</v>
      </c>
    </row>
    <row r="174" spans="1:22" x14ac:dyDescent="0.3">
      <c r="A174">
        <v>172</v>
      </c>
      <c r="B174" s="15">
        <f ca="1">'일자별 시가총액'!B173/'일자별 시가총액'!$G173</f>
        <v>6.7192491225601655E-2</v>
      </c>
      <c r="C174" s="15">
        <f ca="1">'일자별 시가총액'!C173/'일자별 시가총액'!$G173</f>
        <v>0.11057550015738424</v>
      </c>
      <c r="D174" s="15">
        <f ca="1">'일자별 시가총액'!D173/'일자별 시가총액'!$G173</f>
        <v>0.34485139269377313</v>
      </c>
      <c r="E174" s="15">
        <f ca="1">'일자별 시가총액'!E173/'일자별 시가총액'!$G173</f>
        <v>7.9296180142173461E-2</v>
      </c>
      <c r="F174" s="15">
        <f ca="1">'일자별 시가총액'!F173/'일자별 시가총액'!$G173</f>
        <v>0.3980844357810675</v>
      </c>
      <c r="G174" s="14">
        <f ca="1">'일자별 시가총액'!H173</f>
        <v>127.13877590361446</v>
      </c>
      <c r="H174" s="9">
        <f t="shared" ca="1" si="27"/>
        <v>100000</v>
      </c>
      <c r="I174" s="9">
        <f t="shared" ca="1" si="28"/>
        <v>250000</v>
      </c>
      <c r="J174" s="9">
        <f t="shared" ca="1" si="29"/>
        <v>1850000</v>
      </c>
      <c r="K174" s="9">
        <f t="shared" ca="1" si="25"/>
        <v>12713.877590361444</v>
      </c>
      <c r="L174" s="9">
        <f t="shared" ca="1" si="26"/>
        <v>23520673542.168671</v>
      </c>
      <c r="M174" s="9">
        <f ca="1">$L174*B174/'일자별 주가'!B173-펀드!R173</f>
        <v>-9036.1445783132949</v>
      </c>
      <c r="N174" s="9">
        <f ca="1">$L174*C174/'일자별 주가'!C173-펀드!S173</f>
        <v>-5421.6867469879653</v>
      </c>
      <c r="O174" s="9">
        <f ca="1">$L174*D174/'일자별 주가'!D173-펀드!T173</f>
        <v>-19759.036144578393</v>
      </c>
      <c r="P174" s="9">
        <f ca="1">$L174*E174/'일자별 주가'!E173-펀드!U173</f>
        <v>-1060.2409638554236</v>
      </c>
      <c r="Q174" s="9">
        <f ca="1">$L174*F174/'일자별 주가'!F173-펀드!V173</f>
        <v>-602.40963855421978</v>
      </c>
      <c r="R174" s="16">
        <f t="shared" ca="1" si="30"/>
        <v>111445.78313253009</v>
      </c>
      <c r="S174" s="16">
        <f t="shared" ca="1" si="31"/>
        <v>66867.469879518074</v>
      </c>
      <c r="T174" s="16">
        <f t="shared" ca="1" si="32"/>
        <v>243694.7791164658</v>
      </c>
      <c r="U174" s="16">
        <f t="shared" ca="1" si="33"/>
        <v>13076.305220883534</v>
      </c>
      <c r="V174" s="16">
        <f t="shared" ca="1" si="34"/>
        <v>7429.7188755020061</v>
      </c>
    </row>
    <row r="175" spans="1:22" x14ac:dyDescent="0.3">
      <c r="A175">
        <v>173</v>
      </c>
      <c r="B175" s="15">
        <f ca="1">'일자별 시가총액'!B174/'일자별 시가총액'!$G174</f>
        <v>6.5675318309480396E-2</v>
      </c>
      <c r="C175" s="15">
        <f ca="1">'일자별 시가총액'!C174/'일자별 시가총액'!$G174</f>
        <v>0.10819988701506031</v>
      </c>
      <c r="D175" s="15">
        <f ca="1">'일자별 시가총액'!D174/'일자별 시가총액'!$G174</f>
        <v>0.33911837630808161</v>
      </c>
      <c r="E175" s="15">
        <f ca="1">'일자별 시가총액'!E174/'일자별 시가총액'!$G174</f>
        <v>8.0491735342311257E-2</v>
      </c>
      <c r="F175" s="15">
        <f ca="1">'일자별 시가총액'!F174/'일자별 시가총액'!$G174</f>
        <v>0.40651468302506638</v>
      </c>
      <c r="G175" s="14">
        <f ca="1">'일자별 시가총액'!H174</f>
        <v>128.07620883534136</v>
      </c>
      <c r="H175" s="9">
        <f t="shared" ca="1" si="27"/>
        <v>50000</v>
      </c>
      <c r="I175" s="9">
        <f t="shared" ca="1" si="28"/>
        <v>250000</v>
      </c>
      <c r="J175" s="9">
        <f t="shared" ca="1" si="29"/>
        <v>1650000</v>
      </c>
      <c r="K175" s="9">
        <f t="shared" ca="1" si="25"/>
        <v>12807.620883534137</v>
      </c>
      <c r="L175" s="9">
        <f t="shared" ca="1" si="26"/>
        <v>21132574457.831326</v>
      </c>
      <c r="M175" s="9">
        <f ca="1">$L175*B175/'일자별 주가'!B174-펀드!R174</f>
        <v>-12048.192771084316</v>
      </c>
      <c r="N175" s="9">
        <f ca="1">$L175*C175/'일자별 주가'!C174-펀드!S174</f>
        <v>-7228.915662650601</v>
      </c>
      <c r="O175" s="9">
        <f ca="1">$L175*D175/'일자별 주가'!D174-펀드!T174</f>
        <v>-26345.381526104349</v>
      </c>
      <c r="P175" s="9">
        <f ca="1">$L175*E175/'일자별 주가'!E174-펀드!U174</f>
        <v>-1413.6546184738945</v>
      </c>
      <c r="Q175" s="9">
        <f ca="1">$L175*F175/'일자별 주가'!F174-펀드!V174</f>
        <v>-803.21285140562031</v>
      </c>
      <c r="R175" s="16">
        <f t="shared" ca="1" si="30"/>
        <v>99397.590361445778</v>
      </c>
      <c r="S175" s="16">
        <f t="shared" ca="1" si="31"/>
        <v>59638.554216867473</v>
      </c>
      <c r="T175" s="16">
        <f t="shared" ca="1" si="32"/>
        <v>217349.39759036145</v>
      </c>
      <c r="U175" s="16">
        <f t="shared" ca="1" si="33"/>
        <v>11662.65060240964</v>
      </c>
      <c r="V175" s="16">
        <f t="shared" ca="1" si="34"/>
        <v>6626.5060240963858</v>
      </c>
    </row>
    <row r="176" spans="1:22" x14ac:dyDescent="0.3">
      <c r="A176">
        <v>174</v>
      </c>
      <c r="B176" s="15">
        <f ca="1">'일자별 시가총액'!B175/'일자별 시가총액'!$G175</f>
        <v>6.7014078818963332E-2</v>
      </c>
      <c r="C176" s="15">
        <f ca="1">'일자별 시가총액'!C175/'일자별 시가총액'!$G175</f>
        <v>0.10662461691554237</v>
      </c>
      <c r="D176" s="15">
        <f ca="1">'일자별 시가총액'!D175/'일자별 시가총액'!$G175</f>
        <v>0.33340451059669163</v>
      </c>
      <c r="E176" s="15">
        <f ca="1">'일자별 시가총액'!E175/'일자별 시가총액'!$G175</f>
        <v>7.9058883863480325E-2</v>
      </c>
      <c r="F176" s="15">
        <f ca="1">'일자별 시가총액'!F175/'일자별 시가총액'!$G175</f>
        <v>0.41389790980532226</v>
      </c>
      <c r="G176" s="14">
        <f ca="1">'일자별 시가총액'!H175</f>
        <v>127.35140883534137</v>
      </c>
      <c r="H176" s="9">
        <f t="shared" ca="1" si="27"/>
        <v>50000</v>
      </c>
      <c r="I176" s="9">
        <f t="shared" ca="1" si="28"/>
        <v>100000</v>
      </c>
      <c r="J176" s="9">
        <f t="shared" ca="1" si="29"/>
        <v>1600000</v>
      </c>
      <c r="K176" s="9">
        <f t="shared" ca="1" si="25"/>
        <v>12735.140883534139</v>
      </c>
      <c r="L176" s="9">
        <f t="shared" ca="1" si="26"/>
        <v>20376225413.654621</v>
      </c>
      <c r="M176" s="9">
        <f ca="1">$L176*B176/'일자별 주가'!B175-펀드!R175</f>
        <v>-3012.0481927710789</v>
      </c>
      <c r="N176" s="9">
        <f ca="1">$L176*C176/'일자별 주가'!C175-펀드!S175</f>
        <v>-1807.2289156626503</v>
      </c>
      <c r="O176" s="9">
        <f ca="1">$L176*D176/'일자별 주가'!D175-펀드!T175</f>
        <v>-6586.345381526131</v>
      </c>
      <c r="P176" s="9">
        <f ca="1">$L176*E176/'일자별 주가'!E175-펀드!U175</f>
        <v>-353.41365461847272</v>
      </c>
      <c r="Q176" s="9">
        <f ca="1">$L176*F176/'일자별 주가'!F175-펀드!V175</f>
        <v>-200.80321285140508</v>
      </c>
      <c r="R176" s="16">
        <f t="shared" ca="1" si="30"/>
        <v>96385.542168674699</v>
      </c>
      <c r="S176" s="16">
        <f t="shared" ca="1" si="31"/>
        <v>57831.325301204823</v>
      </c>
      <c r="T176" s="16">
        <f t="shared" ca="1" si="32"/>
        <v>210763.05220883532</v>
      </c>
      <c r="U176" s="16">
        <f t="shared" ca="1" si="33"/>
        <v>11309.236947791167</v>
      </c>
      <c r="V176" s="16">
        <f t="shared" ca="1" si="34"/>
        <v>6425.7028112449807</v>
      </c>
    </row>
    <row r="177" spans="1:22" x14ac:dyDescent="0.3">
      <c r="A177">
        <v>175</v>
      </c>
      <c r="B177" s="15">
        <f ca="1">'일자별 시가총액'!B176/'일자별 시가총액'!$G176</f>
        <v>6.690610223710225E-2</v>
      </c>
      <c r="C177" s="15">
        <f ca="1">'일자별 시가총액'!C176/'일자별 시가총액'!$G176</f>
        <v>0.10613892498155274</v>
      </c>
      <c r="D177" s="15">
        <f ca="1">'일자별 시가총액'!D176/'일자별 시가총액'!$G176</f>
        <v>0.34159226031989665</v>
      </c>
      <c r="E177" s="15">
        <f ca="1">'일자별 시가총액'!E176/'일자별 시가총액'!$G176</f>
        <v>7.8564709121388882E-2</v>
      </c>
      <c r="F177" s="15">
        <f ca="1">'일자별 시가총액'!F176/'일자별 시가총액'!$G176</f>
        <v>0.40679800334005944</v>
      </c>
      <c r="G177" s="14">
        <f ca="1">'일자별 시가총액'!H176</f>
        <v>126.32341365461848</v>
      </c>
      <c r="H177" s="9">
        <f t="shared" ca="1" si="27"/>
        <v>100000</v>
      </c>
      <c r="I177" s="9">
        <f t="shared" ca="1" si="28"/>
        <v>0</v>
      </c>
      <c r="J177" s="9">
        <f t="shared" ca="1" si="29"/>
        <v>1700000</v>
      </c>
      <c r="K177" s="9">
        <f t="shared" ca="1" si="25"/>
        <v>12632.341365461847</v>
      </c>
      <c r="L177" s="9">
        <f t="shared" ca="1" si="26"/>
        <v>21474980321.285141</v>
      </c>
      <c r="M177" s="9">
        <f ca="1">$L177*B177/'일자별 주가'!B176-펀드!R176</f>
        <v>6024.0963855421578</v>
      </c>
      <c r="N177" s="9">
        <f ca="1">$L177*C177/'일자별 주가'!C176-펀드!S176</f>
        <v>3614.4578313252932</v>
      </c>
      <c r="O177" s="9">
        <f ca="1">$L177*D177/'일자별 주가'!D176-펀드!T176</f>
        <v>13172.690763052204</v>
      </c>
      <c r="P177" s="9">
        <f ca="1">$L177*E177/'일자별 주가'!E176-펀드!U176</f>
        <v>706.82730923694544</v>
      </c>
      <c r="Q177" s="9">
        <f ca="1">$L177*F177/'일자별 주가'!F176-펀드!V176</f>
        <v>401.60642570281107</v>
      </c>
      <c r="R177" s="16">
        <f t="shared" ca="1" si="30"/>
        <v>102409.63855421686</v>
      </c>
      <c r="S177" s="16">
        <f t="shared" ca="1" si="31"/>
        <v>61445.783132530116</v>
      </c>
      <c r="T177" s="16">
        <f t="shared" ca="1" si="32"/>
        <v>223935.74297188752</v>
      </c>
      <c r="U177" s="16">
        <f t="shared" ca="1" si="33"/>
        <v>12016.064257028112</v>
      </c>
      <c r="V177" s="16">
        <f t="shared" ca="1" si="34"/>
        <v>6827.3092369477918</v>
      </c>
    </row>
    <row r="178" spans="1:22" x14ac:dyDescent="0.3">
      <c r="A178">
        <v>176</v>
      </c>
      <c r="B178" s="15">
        <f ca="1">'일자별 시가총액'!B177/'일자별 시가총액'!$G177</f>
        <v>6.6585265944923588E-2</v>
      </c>
      <c r="C178" s="15">
        <f ca="1">'일자별 시가총액'!C177/'일자별 시가총액'!$G177</f>
        <v>0.10403034714804349</v>
      </c>
      <c r="D178" s="15">
        <f ca="1">'일자별 시가총액'!D177/'일자별 시가총액'!$G177</f>
        <v>0.34563053624645279</v>
      </c>
      <c r="E178" s="15">
        <f ca="1">'일자별 시가총액'!E177/'일자별 시가총액'!$G177</f>
        <v>7.6415286528605103E-2</v>
      </c>
      <c r="F178" s="15">
        <f ca="1">'일자별 시가총액'!F177/'일자별 시가총액'!$G177</f>
        <v>0.40733856413197506</v>
      </c>
      <c r="G178" s="14">
        <f ca="1">'일자별 시가총액'!H177</f>
        <v>128.65106024096386</v>
      </c>
      <c r="H178" s="9">
        <f t="shared" ca="1" si="27"/>
        <v>50000</v>
      </c>
      <c r="I178" s="9">
        <f t="shared" ca="1" si="28"/>
        <v>150000</v>
      </c>
      <c r="J178" s="9">
        <f t="shared" ca="1" si="29"/>
        <v>1600000</v>
      </c>
      <c r="K178" s="9">
        <f t="shared" ca="1" si="25"/>
        <v>12865.106024096385</v>
      </c>
      <c r="L178" s="9">
        <f t="shared" ca="1" si="26"/>
        <v>20584169638.554214</v>
      </c>
      <c r="M178" s="9">
        <f ca="1">$L178*B178/'일자별 주가'!B177-펀드!R177</f>
        <v>-6024.0963855421724</v>
      </c>
      <c r="N178" s="9">
        <f ca="1">$L178*C178/'일자별 주가'!C177-펀드!S177</f>
        <v>-3614.4578313253078</v>
      </c>
      <c r="O178" s="9">
        <f ca="1">$L178*D178/'일자별 주가'!D177-펀드!T177</f>
        <v>-13172.690763052204</v>
      </c>
      <c r="P178" s="9">
        <f ca="1">$L178*E178/'일자별 주가'!E177-펀드!U177</f>
        <v>-706.82730923694908</v>
      </c>
      <c r="Q178" s="9">
        <f ca="1">$L178*F178/'일자별 주가'!F177-펀드!V177</f>
        <v>-401.60642570281288</v>
      </c>
      <c r="R178" s="16">
        <f t="shared" ca="1" si="30"/>
        <v>96385.542168674685</v>
      </c>
      <c r="S178" s="16">
        <f t="shared" ca="1" si="31"/>
        <v>57831.325301204808</v>
      </c>
      <c r="T178" s="16">
        <f t="shared" ca="1" si="32"/>
        <v>210763.05220883532</v>
      </c>
      <c r="U178" s="16">
        <f t="shared" ca="1" si="33"/>
        <v>11309.236947791163</v>
      </c>
      <c r="V178" s="16">
        <f t="shared" ca="1" si="34"/>
        <v>6425.7028112449789</v>
      </c>
    </row>
    <row r="179" spans="1:22" x14ac:dyDescent="0.3">
      <c r="A179">
        <v>177</v>
      </c>
      <c r="B179" s="15">
        <f ca="1">'일자별 시가총액'!B178/'일자별 시가총액'!$G178</f>
        <v>6.8215951741229047E-2</v>
      </c>
      <c r="C179" s="15">
        <f ca="1">'일자별 시가총액'!C178/'일자별 시가총액'!$G178</f>
        <v>0.10225920125499341</v>
      </c>
      <c r="D179" s="15">
        <f ca="1">'일자별 시가총액'!D178/'일자별 시가총액'!$G178</f>
        <v>0.34415560521369992</v>
      </c>
      <c r="E179" s="15">
        <f ca="1">'일자별 시가총액'!E178/'일자별 시가총액'!$G178</f>
        <v>7.73714980445636E-2</v>
      </c>
      <c r="F179" s="15">
        <f ca="1">'일자별 시가총액'!F178/'일자별 시가총액'!$G178</f>
        <v>0.40799774374551401</v>
      </c>
      <c r="G179" s="14">
        <f ca="1">'일자별 시가총액'!H178</f>
        <v>128.43690602409637</v>
      </c>
      <c r="H179" s="9">
        <f t="shared" ca="1" si="27"/>
        <v>250000</v>
      </c>
      <c r="I179" s="9">
        <f t="shared" ca="1" si="28"/>
        <v>250000</v>
      </c>
      <c r="J179" s="9">
        <f t="shared" ca="1" si="29"/>
        <v>1600000</v>
      </c>
      <c r="K179" s="9">
        <f t="shared" ca="1" si="25"/>
        <v>12843.690602409637</v>
      </c>
      <c r="L179" s="9">
        <f t="shared" ca="1" si="26"/>
        <v>20549904963.855419</v>
      </c>
      <c r="M179" s="9">
        <f ca="1">$L179*B179/'일자별 주가'!B178-펀드!R178</f>
        <v>0</v>
      </c>
      <c r="N179" s="9">
        <f ca="1">$L179*C179/'일자별 주가'!C178-펀드!S178</f>
        <v>0</v>
      </c>
      <c r="O179" s="9">
        <f ca="1">$L179*D179/'일자별 주가'!D178-펀드!T178</f>
        <v>0</v>
      </c>
      <c r="P179" s="9">
        <f ca="1">$L179*E179/'일자별 주가'!E178-펀드!U178</f>
        <v>0</v>
      </c>
      <c r="Q179" s="9">
        <f ca="1">$L179*F179/'일자별 주가'!F178-펀드!V178</f>
        <v>0</v>
      </c>
      <c r="R179" s="16">
        <f t="shared" ca="1" si="30"/>
        <v>96385.542168674685</v>
      </c>
      <c r="S179" s="16">
        <f t="shared" ca="1" si="31"/>
        <v>57831.325301204808</v>
      </c>
      <c r="T179" s="16">
        <f t="shared" ca="1" si="32"/>
        <v>210763.05220883532</v>
      </c>
      <c r="U179" s="16">
        <f t="shared" ca="1" si="33"/>
        <v>11309.236947791163</v>
      </c>
      <c r="V179" s="16">
        <f t="shared" ca="1" si="34"/>
        <v>6425.7028112449789</v>
      </c>
    </row>
    <row r="180" spans="1:22" x14ac:dyDescent="0.3">
      <c r="A180">
        <v>178</v>
      </c>
      <c r="B180" s="15">
        <f ca="1">'일자별 시가총액'!B179/'일자별 시가총액'!$G179</f>
        <v>6.9478770069090423E-2</v>
      </c>
      <c r="C180" s="15">
        <f ca="1">'일자별 시가총액'!C179/'일자별 시가총액'!$G179</f>
        <v>0.10551408090511415</v>
      </c>
      <c r="D180" s="15">
        <f ca="1">'일자별 시가총액'!D179/'일자별 시가총액'!$G179</f>
        <v>0.34872422739142889</v>
      </c>
      <c r="E180" s="15">
        <f ca="1">'일자별 시가총액'!E179/'일자별 시가총액'!$G179</f>
        <v>7.7319923564842186E-2</v>
      </c>
      <c r="F180" s="15">
        <f ca="1">'일자별 시가총액'!F179/'일자별 시가총액'!$G179</f>
        <v>0.39896299806952434</v>
      </c>
      <c r="G180" s="14">
        <f ca="1">'일자별 시가총액'!H179</f>
        <v>127.87992289156627</v>
      </c>
      <c r="H180" s="9">
        <f t="shared" ca="1" si="27"/>
        <v>250000</v>
      </c>
      <c r="I180" s="9">
        <f t="shared" ca="1" si="28"/>
        <v>150000</v>
      </c>
      <c r="J180" s="9">
        <f t="shared" ca="1" si="29"/>
        <v>1700000</v>
      </c>
      <c r="K180" s="9">
        <f t="shared" ca="1" si="25"/>
        <v>12787.992289156628</v>
      </c>
      <c r="L180" s="9">
        <f t="shared" ca="1" si="26"/>
        <v>21739586891.566265</v>
      </c>
      <c r="M180" s="9">
        <f ca="1">$L180*B180/'일자별 주가'!B179-펀드!R179</f>
        <v>6024.0963855421869</v>
      </c>
      <c r="N180" s="9">
        <f ca="1">$L180*C180/'일자별 주가'!C179-펀드!S179</f>
        <v>3614.4578313253151</v>
      </c>
      <c r="O180" s="9">
        <f ca="1">$L180*D180/'일자별 주가'!D179-펀드!T179</f>
        <v>13172.690763052233</v>
      </c>
      <c r="P180" s="9">
        <f ca="1">$L180*E180/'일자별 주가'!E179-펀드!U179</f>
        <v>706.82730923694908</v>
      </c>
      <c r="Q180" s="9">
        <f ca="1">$L180*F180/'일자별 주가'!F179-펀드!V179</f>
        <v>401.60642570281198</v>
      </c>
      <c r="R180" s="16">
        <f t="shared" ca="1" si="30"/>
        <v>102409.63855421687</v>
      </c>
      <c r="S180" s="16">
        <f t="shared" ca="1" si="31"/>
        <v>61445.783132530123</v>
      </c>
      <c r="T180" s="16">
        <f t="shared" ca="1" si="32"/>
        <v>223935.74297188755</v>
      </c>
      <c r="U180" s="16">
        <f t="shared" ca="1" si="33"/>
        <v>12016.064257028112</v>
      </c>
      <c r="V180" s="16">
        <f t="shared" ca="1" si="34"/>
        <v>6827.3092369477909</v>
      </c>
    </row>
    <row r="181" spans="1:22" x14ac:dyDescent="0.3">
      <c r="A181">
        <v>179</v>
      </c>
      <c r="B181" s="15">
        <f ca="1">'일자별 시가총액'!B180/'일자별 시가총액'!$G180</f>
        <v>6.8942775699675177E-2</v>
      </c>
      <c r="C181" s="15">
        <f ca="1">'일자별 시가총액'!C180/'일자별 시가총액'!$G180</f>
        <v>0.10402812003425266</v>
      </c>
      <c r="D181" s="15">
        <f ca="1">'일자별 시가총액'!D180/'일자별 시가총액'!$G180</f>
        <v>0.35286156567213167</v>
      </c>
      <c r="E181" s="15">
        <f ca="1">'일자별 시가총액'!E180/'일자별 시가총액'!$G180</f>
        <v>7.7507200113711289E-2</v>
      </c>
      <c r="F181" s="15">
        <f ca="1">'일자별 시가총액'!F180/'일자별 시가총액'!$G180</f>
        <v>0.39666033848022919</v>
      </c>
      <c r="G181" s="14">
        <f ca="1">'일자별 시가총액'!H180</f>
        <v>130.10615582329316</v>
      </c>
      <c r="H181" s="9">
        <f t="shared" ca="1" si="27"/>
        <v>0</v>
      </c>
      <c r="I181" s="9">
        <f t="shared" ca="1" si="28"/>
        <v>200000</v>
      </c>
      <c r="J181" s="9">
        <f t="shared" ca="1" si="29"/>
        <v>1500000</v>
      </c>
      <c r="K181" s="9">
        <f t="shared" ca="1" si="25"/>
        <v>13010.615582329316</v>
      </c>
      <c r="L181" s="9">
        <f t="shared" ca="1" si="26"/>
        <v>19515923373.493973</v>
      </c>
      <c r="M181" s="9">
        <f ca="1">$L181*B181/'일자별 주가'!B180-펀드!R180</f>
        <v>-12048.192771084359</v>
      </c>
      <c r="N181" s="9">
        <f ca="1">$L181*C181/'일자별 주가'!C180-펀드!S180</f>
        <v>-7228.9156626506156</v>
      </c>
      <c r="O181" s="9">
        <f ca="1">$L181*D181/'일자별 주가'!D180-펀드!T180</f>
        <v>-26345.381526104436</v>
      </c>
      <c r="P181" s="9">
        <f ca="1">$L181*E181/'일자별 주가'!E180-펀드!U180</f>
        <v>-1413.6546184738963</v>
      </c>
      <c r="Q181" s="9">
        <f ca="1">$L181*F181/'일자별 주가'!F180-펀드!V180</f>
        <v>-803.21285140562395</v>
      </c>
      <c r="R181" s="16">
        <f t="shared" ca="1" si="30"/>
        <v>90361.445783132513</v>
      </c>
      <c r="S181" s="16">
        <f t="shared" ca="1" si="31"/>
        <v>54216.867469879508</v>
      </c>
      <c r="T181" s="16">
        <f t="shared" ca="1" si="32"/>
        <v>197590.36144578311</v>
      </c>
      <c r="U181" s="16">
        <f t="shared" ca="1" si="33"/>
        <v>10602.409638554216</v>
      </c>
      <c r="V181" s="16">
        <f t="shared" ca="1" si="34"/>
        <v>6024.0963855421669</v>
      </c>
    </row>
    <row r="182" spans="1:22" x14ac:dyDescent="0.3">
      <c r="A182">
        <v>180</v>
      </c>
      <c r="B182" s="15">
        <f ca="1">'일자별 시가총액'!B181/'일자별 시가총액'!$G181</f>
        <v>6.9380046693202177E-2</v>
      </c>
      <c r="C182" s="15">
        <f ca="1">'일자별 시가총액'!C181/'일자별 시가총액'!$G181</f>
        <v>0.10542209858842105</v>
      </c>
      <c r="D182" s="15">
        <f ca="1">'일자별 시가총액'!D181/'일자별 시가총액'!$G181</f>
        <v>0.35162240584983923</v>
      </c>
      <c r="E182" s="15">
        <f ca="1">'일자별 시가총액'!E181/'일자별 시가총액'!$G181</f>
        <v>7.6725040209764422E-2</v>
      </c>
      <c r="F182" s="15">
        <f ca="1">'일자별 시가총액'!F181/'일자별 시가총액'!$G181</f>
        <v>0.39685040865877308</v>
      </c>
      <c r="G182" s="14">
        <f ca="1">'일자별 시가총액'!H181</f>
        <v>130.05892048192771</v>
      </c>
      <c r="H182" s="9">
        <f t="shared" ca="1" si="27"/>
        <v>100000</v>
      </c>
      <c r="I182" s="9">
        <f t="shared" ca="1" si="28"/>
        <v>200000</v>
      </c>
      <c r="J182" s="9">
        <f t="shared" ca="1" si="29"/>
        <v>1400000</v>
      </c>
      <c r="K182" s="9">
        <f t="shared" ca="1" si="25"/>
        <v>13005.892048192771</v>
      </c>
      <c r="L182" s="9">
        <f t="shared" ca="1" si="26"/>
        <v>18208248867.469879</v>
      </c>
      <c r="M182" s="9">
        <f ca="1">$L182*B182/'일자별 주가'!B181-펀드!R181</f>
        <v>-6024.0963855421578</v>
      </c>
      <c r="N182" s="9">
        <f ca="1">$L182*C182/'일자별 주가'!C181-펀드!S181</f>
        <v>-3614.4578313252932</v>
      </c>
      <c r="O182" s="9">
        <f ca="1">$L182*D182/'일자별 주가'!D181-펀드!T181</f>
        <v>-13172.690763052204</v>
      </c>
      <c r="P182" s="9">
        <f ca="1">$L182*E182/'일자별 주가'!E181-펀드!U181</f>
        <v>-706.82730923694908</v>
      </c>
      <c r="Q182" s="9">
        <f ca="1">$L182*F182/'일자별 주가'!F181-펀드!V181</f>
        <v>-401.60642570281016</v>
      </c>
      <c r="R182" s="16">
        <f t="shared" ca="1" si="30"/>
        <v>84337.349397590355</v>
      </c>
      <c r="S182" s="16">
        <f t="shared" ca="1" si="31"/>
        <v>50602.409638554214</v>
      </c>
      <c r="T182" s="16">
        <f t="shared" ca="1" si="32"/>
        <v>184417.67068273091</v>
      </c>
      <c r="U182" s="16">
        <f t="shared" ca="1" si="33"/>
        <v>9895.5823293172671</v>
      </c>
      <c r="V182" s="16">
        <f t="shared" ca="1" si="34"/>
        <v>5622.4899598393567</v>
      </c>
    </row>
    <row r="183" spans="1:22" x14ac:dyDescent="0.3">
      <c r="A183">
        <v>181</v>
      </c>
      <c r="B183" s="15">
        <f ca="1">'일자별 시가총액'!B182/'일자별 시가총액'!$G182</f>
        <v>6.9837995422572005E-2</v>
      </c>
      <c r="C183" s="15">
        <f ca="1">'일자별 시가총액'!C182/'일자별 시가총액'!$G182</f>
        <v>0.10660597805713143</v>
      </c>
      <c r="D183" s="15">
        <f ca="1">'일자별 시가총액'!D182/'일자별 시가총액'!$G182</f>
        <v>0.35295456687419963</v>
      </c>
      <c r="E183" s="15">
        <f ca="1">'일자별 시가총액'!E182/'일자별 시가총액'!$G182</f>
        <v>7.9392319985964396E-2</v>
      </c>
      <c r="F183" s="15">
        <f ca="1">'일자별 시가총액'!F182/'일자별 시가총액'!$G182</f>
        <v>0.39120913966013254</v>
      </c>
      <c r="G183" s="14">
        <f ca="1">'일자별 시가총액'!H182</f>
        <v>128.04159999999999</v>
      </c>
      <c r="H183" s="9">
        <f t="shared" ca="1" si="27"/>
        <v>200000</v>
      </c>
      <c r="I183" s="9">
        <f t="shared" ca="1" si="28"/>
        <v>150000</v>
      </c>
      <c r="J183" s="9">
        <f t="shared" ca="1" si="29"/>
        <v>1450000</v>
      </c>
      <c r="K183" s="9">
        <f t="shared" ca="1" si="25"/>
        <v>12804.159999999998</v>
      </c>
      <c r="L183" s="9">
        <f t="shared" ca="1" si="26"/>
        <v>18566031999.999996</v>
      </c>
      <c r="M183" s="9">
        <f ca="1">$L183*B183/'일자별 주가'!B182-펀드!R182</f>
        <v>3012.0481927710789</v>
      </c>
      <c r="N183" s="9">
        <f ca="1">$L183*C183/'일자별 주가'!C182-펀드!S182</f>
        <v>1807.228915662643</v>
      </c>
      <c r="O183" s="9">
        <f ca="1">$L183*D183/'일자별 주가'!D182-펀드!T182</f>
        <v>6586.3453815261018</v>
      </c>
      <c r="P183" s="9">
        <f ca="1">$L183*E183/'일자별 주가'!E182-펀드!U182</f>
        <v>353.41365461847454</v>
      </c>
      <c r="Q183" s="9">
        <f ca="1">$L183*F183/'일자별 주가'!F182-펀드!V182</f>
        <v>200.80321285140508</v>
      </c>
      <c r="R183" s="16">
        <f t="shared" ca="1" si="30"/>
        <v>87349.397590361434</v>
      </c>
      <c r="S183" s="16">
        <f t="shared" ca="1" si="31"/>
        <v>52409.638554216857</v>
      </c>
      <c r="T183" s="16">
        <f t="shared" ca="1" si="32"/>
        <v>191004.01606425701</v>
      </c>
      <c r="U183" s="16">
        <f t="shared" ca="1" si="33"/>
        <v>10248.995983935742</v>
      </c>
      <c r="V183" s="16">
        <f t="shared" ca="1" si="34"/>
        <v>5823.2931726907618</v>
      </c>
    </row>
    <row r="184" spans="1:22" x14ac:dyDescent="0.3">
      <c r="A184">
        <v>182</v>
      </c>
      <c r="B184" s="15">
        <f ca="1">'일자별 시가총액'!B183/'일자별 시가총액'!$G183</f>
        <v>7.0718876680637477E-2</v>
      </c>
      <c r="C184" s="15">
        <f ca="1">'일자별 시가총액'!C183/'일자별 시가총액'!$G183</f>
        <v>0.10552581647475999</v>
      </c>
      <c r="D184" s="15">
        <f ca="1">'일자별 시가총액'!D183/'일자별 시가총액'!$G183</f>
        <v>0.36078926721353971</v>
      </c>
      <c r="E184" s="15">
        <f ca="1">'일자별 시가총액'!E183/'일자별 시가총액'!$G183</f>
        <v>8.0837925824547449E-2</v>
      </c>
      <c r="F184" s="15">
        <f ca="1">'일자별 시가총액'!F183/'일자별 시가총액'!$G183</f>
        <v>0.38212811380651535</v>
      </c>
      <c r="G184" s="14">
        <f ca="1">'일자별 시가총액'!H183</f>
        <v>128.55073895582331</v>
      </c>
      <c r="H184" s="9">
        <f t="shared" ca="1" si="27"/>
        <v>150000</v>
      </c>
      <c r="I184" s="9">
        <f t="shared" ca="1" si="28"/>
        <v>50000</v>
      </c>
      <c r="J184" s="9">
        <f t="shared" ca="1" si="29"/>
        <v>1550000</v>
      </c>
      <c r="K184" s="9">
        <f t="shared" ca="1" si="25"/>
        <v>12855.073895582331</v>
      </c>
      <c r="L184" s="9">
        <f t="shared" ca="1" si="26"/>
        <v>19925364538.152615</v>
      </c>
      <c r="M184" s="9">
        <f ca="1">$L184*B184/'일자별 주가'!B183-펀드!R183</f>
        <v>6024.0963855422015</v>
      </c>
      <c r="N184" s="9">
        <f ca="1">$L184*C184/'일자별 주가'!C183-펀드!S183</f>
        <v>3614.4578313253223</v>
      </c>
      <c r="O184" s="9">
        <f ca="1">$L184*D184/'일자별 주가'!D183-펀드!T183</f>
        <v>13172.690763052233</v>
      </c>
      <c r="P184" s="9">
        <f ca="1">$L184*E184/'일자별 주가'!E183-펀드!U183</f>
        <v>706.8273092369509</v>
      </c>
      <c r="Q184" s="9">
        <f ca="1">$L184*F184/'일자별 주가'!F183-펀드!V183</f>
        <v>401.60642570281379</v>
      </c>
      <c r="R184" s="16">
        <f t="shared" ca="1" si="30"/>
        <v>93373.493975903635</v>
      </c>
      <c r="S184" s="16">
        <f t="shared" ca="1" si="31"/>
        <v>56024.09638554218</v>
      </c>
      <c r="T184" s="16">
        <f t="shared" ca="1" si="32"/>
        <v>204176.70682730924</v>
      </c>
      <c r="U184" s="16">
        <f t="shared" ca="1" si="33"/>
        <v>10955.823293172693</v>
      </c>
      <c r="V184" s="16">
        <f t="shared" ca="1" si="34"/>
        <v>6224.8995983935756</v>
      </c>
    </row>
    <row r="185" spans="1:22" x14ac:dyDescent="0.3">
      <c r="A185">
        <v>183</v>
      </c>
      <c r="B185" s="15">
        <f ca="1">'일자별 시가총액'!B184/'일자별 시가총액'!$G184</f>
        <v>6.8596473255380055E-2</v>
      </c>
      <c r="C185" s="15">
        <f ca="1">'일자별 시가총액'!C184/'일자별 시가총액'!$G184</f>
        <v>0.10530724051143718</v>
      </c>
      <c r="D185" s="15">
        <f ca="1">'일자별 시가총액'!D184/'일자별 시가총액'!$G184</f>
        <v>0.36374473982271754</v>
      </c>
      <c r="E185" s="15">
        <f ca="1">'일자별 시가총액'!E184/'일자별 시가총액'!$G184</f>
        <v>8.0421699210510025E-2</v>
      </c>
      <c r="F185" s="15">
        <f ca="1">'일자별 시가총액'!F184/'일자별 시가총액'!$G184</f>
        <v>0.38192984719995515</v>
      </c>
      <c r="G185" s="14">
        <f ca="1">'일자별 시가총액'!H184</f>
        <v>129.74427951807229</v>
      </c>
      <c r="H185" s="9">
        <f t="shared" ca="1" si="27"/>
        <v>250000</v>
      </c>
      <c r="I185" s="9">
        <f t="shared" ca="1" si="28"/>
        <v>250000</v>
      </c>
      <c r="J185" s="9">
        <f t="shared" ca="1" si="29"/>
        <v>1550000</v>
      </c>
      <c r="K185" s="9">
        <f t="shared" ca="1" si="25"/>
        <v>12974.427951807229</v>
      </c>
      <c r="L185" s="9">
        <f t="shared" ca="1" si="26"/>
        <v>20110363325.301205</v>
      </c>
      <c r="M185" s="9">
        <f ca="1">$L185*B185/'일자별 주가'!B184-펀드!R184</f>
        <v>0</v>
      </c>
      <c r="N185" s="9">
        <f ca="1">$L185*C185/'일자별 주가'!C184-펀드!S184</f>
        <v>0</v>
      </c>
      <c r="O185" s="9">
        <f ca="1">$L185*D185/'일자별 주가'!D184-펀드!T184</f>
        <v>0</v>
      </c>
      <c r="P185" s="9">
        <f ca="1">$L185*E185/'일자별 주가'!E184-펀드!U184</f>
        <v>0</v>
      </c>
      <c r="Q185" s="9">
        <f ca="1">$L185*F185/'일자별 주가'!F184-펀드!V184</f>
        <v>0</v>
      </c>
      <c r="R185" s="16">
        <f t="shared" ca="1" si="30"/>
        <v>93373.493975903635</v>
      </c>
      <c r="S185" s="16">
        <f t="shared" ca="1" si="31"/>
        <v>56024.09638554218</v>
      </c>
      <c r="T185" s="16">
        <f t="shared" ca="1" si="32"/>
        <v>204176.70682730924</v>
      </c>
      <c r="U185" s="16">
        <f t="shared" ca="1" si="33"/>
        <v>10955.823293172693</v>
      </c>
      <c r="V185" s="16">
        <f t="shared" ca="1" si="34"/>
        <v>6224.8995983935756</v>
      </c>
    </row>
    <row r="186" spans="1:22" x14ac:dyDescent="0.3">
      <c r="A186">
        <v>184</v>
      </c>
      <c r="B186" s="15">
        <f ca="1">'일자별 시가총액'!B185/'일자별 시가총액'!$G185</f>
        <v>6.706298056106777E-2</v>
      </c>
      <c r="C186" s="15">
        <f ca="1">'일자별 시가총액'!C185/'일자별 시가총액'!$G185</f>
        <v>0.1037935980804042</v>
      </c>
      <c r="D186" s="15">
        <f ca="1">'일자별 시가총액'!D185/'일자별 시가총액'!$G185</f>
        <v>0.37078680592424484</v>
      </c>
      <c r="E186" s="15">
        <f ca="1">'일자별 시가총액'!E185/'일자별 시가총액'!$G185</f>
        <v>8.2381807604521726E-2</v>
      </c>
      <c r="F186" s="15">
        <f ca="1">'일자별 시가총액'!F185/'일자별 시가총액'!$G185</f>
        <v>0.37597480782976145</v>
      </c>
      <c r="G186" s="14">
        <f ca="1">'일자별 시가총액'!H185</f>
        <v>130.43843694779116</v>
      </c>
      <c r="H186" s="9">
        <f t="shared" ca="1" si="27"/>
        <v>200000</v>
      </c>
      <c r="I186" s="9">
        <f t="shared" ca="1" si="28"/>
        <v>0</v>
      </c>
      <c r="J186" s="9">
        <f t="shared" ca="1" si="29"/>
        <v>1750000</v>
      </c>
      <c r="K186" s="9">
        <f t="shared" ca="1" si="25"/>
        <v>13043.843694779116</v>
      </c>
      <c r="L186" s="9">
        <f t="shared" ca="1" si="26"/>
        <v>22826726465.863453</v>
      </c>
      <c r="M186" s="9">
        <f ca="1">$L186*B186/'일자별 주가'!B185-펀드!R185</f>
        <v>12048.192771084316</v>
      </c>
      <c r="N186" s="9">
        <f ca="1">$L186*C186/'일자별 주가'!C185-펀드!S185</f>
        <v>7228.9156626505865</v>
      </c>
      <c r="O186" s="9">
        <f ca="1">$L186*D186/'일자별 주가'!D185-펀드!T185</f>
        <v>26345.381526104407</v>
      </c>
      <c r="P186" s="9">
        <f ca="1">$L186*E186/'일자별 주가'!E185-펀드!U185</f>
        <v>1413.6546184738927</v>
      </c>
      <c r="Q186" s="9">
        <f ca="1">$L186*F186/'일자별 주가'!F185-펀드!V185</f>
        <v>803.21285140562031</v>
      </c>
      <c r="R186" s="16">
        <f t="shared" ca="1" si="30"/>
        <v>105421.68674698795</v>
      </c>
      <c r="S186" s="16">
        <f t="shared" ca="1" si="31"/>
        <v>63253.012048192766</v>
      </c>
      <c r="T186" s="16">
        <f t="shared" ca="1" si="32"/>
        <v>230522.08835341365</v>
      </c>
      <c r="U186" s="16">
        <f t="shared" ca="1" si="33"/>
        <v>12369.477911646585</v>
      </c>
      <c r="V186" s="16">
        <f t="shared" ca="1" si="34"/>
        <v>7028.1124497991959</v>
      </c>
    </row>
    <row r="187" spans="1:22" x14ac:dyDescent="0.3">
      <c r="A187">
        <v>185</v>
      </c>
      <c r="B187" s="15">
        <f ca="1">'일자별 시가총액'!B186/'일자별 시가총액'!$G186</f>
        <v>6.7896084753842775E-2</v>
      </c>
      <c r="C187" s="15">
        <f ca="1">'일자별 시가총액'!C186/'일자별 시가총액'!$G186</f>
        <v>0.1054784895961228</v>
      </c>
      <c r="D187" s="15">
        <f ca="1">'일자별 시가총액'!D186/'일자별 시가총액'!$G186</f>
        <v>0.36788881117095051</v>
      </c>
      <c r="E187" s="15">
        <f ca="1">'일자별 시가총액'!E186/'일자별 시가총액'!$G186</f>
        <v>7.8912338363626988E-2</v>
      </c>
      <c r="F187" s="15">
        <f ca="1">'일자별 시가총액'!F186/'일자별 시가총액'!$G186</f>
        <v>0.37982427611545688</v>
      </c>
      <c r="G187" s="14">
        <f ca="1">'일자별 시가총액'!H186</f>
        <v>132.27158714859436</v>
      </c>
      <c r="H187" s="9">
        <f t="shared" ca="1" si="27"/>
        <v>100000</v>
      </c>
      <c r="I187" s="9">
        <f t="shared" ca="1" si="28"/>
        <v>100000</v>
      </c>
      <c r="J187" s="9">
        <f t="shared" ca="1" si="29"/>
        <v>1750000</v>
      </c>
      <c r="K187" s="9">
        <f t="shared" ca="1" si="25"/>
        <v>13227.158714859437</v>
      </c>
      <c r="L187" s="9">
        <f t="shared" ca="1" si="26"/>
        <v>23147527751.004017</v>
      </c>
      <c r="M187" s="9">
        <f ca="1">$L187*B187/'일자별 주가'!B186-펀드!R186</f>
        <v>0</v>
      </c>
      <c r="N187" s="9">
        <f ca="1">$L187*C187/'일자별 주가'!C186-펀드!S186</f>
        <v>0</v>
      </c>
      <c r="O187" s="9">
        <f ca="1">$L187*D187/'일자별 주가'!D186-펀드!T186</f>
        <v>0</v>
      </c>
      <c r="P187" s="9">
        <f ca="1">$L187*E187/'일자별 주가'!E186-펀드!U186</f>
        <v>0</v>
      </c>
      <c r="Q187" s="9">
        <f ca="1">$L187*F187/'일자별 주가'!F186-펀드!V186</f>
        <v>0</v>
      </c>
      <c r="R187" s="16">
        <f t="shared" ca="1" si="30"/>
        <v>105421.68674698795</v>
      </c>
      <c r="S187" s="16">
        <f t="shared" ca="1" si="31"/>
        <v>63253.012048192766</v>
      </c>
      <c r="T187" s="16">
        <f t="shared" ca="1" si="32"/>
        <v>230522.08835341365</v>
      </c>
      <c r="U187" s="16">
        <f t="shared" ca="1" si="33"/>
        <v>12369.477911646585</v>
      </c>
      <c r="V187" s="16">
        <f t="shared" ca="1" si="34"/>
        <v>7028.1124497991959</v>
      </c>
    </row>
    <row r="188" spans="1:22" x14ac:dyDescent="0.3">
      <c r="A188">
        <v>186</v>
      </c>
      <c r="B188" s="15">
        <f ca="1">'일자별 시가총액'!B187/'일자별 시가총액'!$G187</f>
        <v>6.7108307724983149E-2</v>
      </c>
      <c r="C188" s="15">
        <f ca="1">'일자별 시가총액'!C187/'일자별 시가총액'!$G187</f>
        <v>0.1091779394223944</v>
      </c>
      <c r="D188" s="15">
        <f ca="1">'일자별 시가총액'!D187/'일자별 시가총액'!$G187</f>
        <v>0.36369219973920452</v>
      </c>
      <c r="E188" s="15">
        <f ca="1">'일자별 시가총액'!E187/'일자별 시가총액'!$G187</f>
        <v>7.7979572507309483E-2</v>
      </c>
      <c r="F188" s="15">
        <f ca="1">'일자별 시가총액'!F187/'일자별 시가총액'!$G187</f>
        <v>0.38204198060610844</v>
      </c>
      <c r="G188" s="14">
        <f ca="1">'일자별 시가총액'!H187</f>
        <v>131.45446586345381</v>
      </c>
      <c r="H188" s="9">
        <f t="shared" ca="1" si="27"/>
        <v>200000</v>
      </c>
      <c r="I188" s="9">
        <f t="shared" ca="1" si="28"/>
        <v>200000</v>
      </c>
      <c r="J188" s="9">
        <f t="shared" ca="1" si="29"/>
        <v>1750000</v>
      </c>
      <c r="K188" s="9">
        <f t="shared" ca="1" si="25"/>
        <v>13145.446586345381</v>
      </c>
      <c r="L188" s="9">
        <f t="shared" ca="1" si="26"/>
        <v>23004531526.104416</v>
      </c>
      <c r="M188" s="9">
        <f ca="1">$L188*B188/'일자별 주가'!B187-펀드!R187</f>
        <v>0</v>
      </c>
      <c r="N188" s="9">
        <f ca="1">$L188*C188/'일자별 주가'!C187-펀드!S187</f>
        <v>0</v>
      </c>
      <c r="O188" s="9">
        <f ca="1">$L188*D188/'일자별 주가'!D187-펀드!T187</f>
        <v>0</v>
      </c>
      <c r="P188" s="9">
        <f ca="1">$L188*E188/'일자별 주가'!E187-펀드!U187</f>
        <v>0</v>
      </c>
      <c r="Q188" s="9">
        <f ca="1">$L188*F188/'일자별 주가'!F187-펀드!V187</f>
        <v>0</v>
      </c>
      <c r="R188" s="16">
        <f t="shared" ca="1" si="30"/>
        <v>105421.68674698795</v>
      </c>
      <c r="S188" s="16">
        <f t="shared" ca="1" si="31"/>
        <v>63253.012048192766</v>
      </c>
      <c r="T188" s="16">
        <f t="shared" ca="1" si="32"/>
        <v>230522.08835341365</v>
      </c>
      <c r="U188" s="16">
        <f t="shared" ca="1" si="33"/>
        <v>12369.477911646585</v>
      </c>
      <c r="V188" s="16">
        <f t="shared" ca="1" si="34"/>
        <v>7028.1124497991959</v>
      </c>
    </row>
    <row r="189" spans="1:22" x14ac:dyDescent="0.3">
      <c r="A189">
        <v>187</v>
      </c>
      <c r="B189" s="15">
        <f ca="1">'일자별 시가총액'!B188/'일자별 시가총액'!$G188</f>
        <v>6.8256111060929409E-2</v>
      </c>
      <c r="C189" s="15">
        <f ca="1">'일자별 시가총액'!C188/'일자별 시가총액'!$G188</f>
        <v>0.10904741517217841</v>
      </c>
      <c r="D189" s="15">
        <f ca="1">'일자별 시가총액'!D188/'일자별 시가총액'!$G188</f>
        <v>0.36717962805895404</v>
      </c>
      <c r="E189" s="15">
        <f ca="1">'일자별 시가총액'!E188/'일자별 시가총액'!$G188</f>
        <v>7.9714186496796471E-2</v>
      </c>
      <c r="F189" s="15">
        <f ca="1">'일자별 시가총액'!F188/'일자별 시가총액'!$G188</f>
        <v>0.37580265921114164</v>
      </c>
      <c r="G189" s="14">
        <f ca="1">'일자별 시가총액'!H188</f>
        <v>132.08579437751004</v>
      </c>
      <c r="H189" s="9">
        <f t="shared" ca="1" si="27"/>
        <v>250000</v>
      </c>
      <c r="I189" s="9">
        <f t="shared" ca="1" si="28"/>
        <v>0</v>
      </c>
      <c r="J189" s="9">
        <f t="shared" ca="1" si="29"/>
        <v>2000000</v>
      </c>
      <c r="K189" s="9">
        <f t="shared" ca="1" si="25"/>
        <v>13208.579437751005</v>
      </c>
      <c r="L189" s="9">
        <f t="shared" ca="1" si="26"/>
        <v>26417158875.50201</v>
      </c>
      <c r="M189" s="9">
        <f ca="1">$L189*B189/'일자별 주가'!B188-펀드!R188</f>
        <v>15060.240963855438</v>
      </c>
      <c r="N189" s="9">
        <f ca="1">$L189*C189/'일자별 주가'!C188-펀드!S188</f>
        <v>9036.1445783132585</v>
      </c>
      <c r="O189" s="9">
        <f ca="1">$L189*D189/'일자별 주가'!D188-펀드!T188</f>
        <v>32931.726907630538</v>
      </c>
      <c r="P189" s="9">
        <f ca="1">$L189*E189/'일자별 주가'!E188-펀드!U188</f>
        <v>1767.0682730923727</v>
      </c>
      <c r="Q189" s="9">
        <f ca="1">$L189*F189/'일자별 주가'!F188-펀드!V188</f>
        <v>1004.016064257029</v>
      </c>
      <c r="R189" s="16">
        <f t="shared" ca="1" si="30"/>
        <v>120481.92771084339</v>
      </c>
      <c r="S189" s="16">
        <f t="shared" ca="1" si="31"/>
        <v>72289.156626506025</v>
      </c>
      <c r="T189" s="16">
        <f t="shared" ca="1" si="32"/>
        <v>263453.81526104419</v>
      </c>
      <c r="U189" s="16">
        <f t="shared" ca="1" si="33"/>
        <v>14136.546184738958</v>
      </c>
      <c r="V189" s="16">
        <f t="shared" ca="1" si="34"/>
        <v>8032.128514056225</v>
      </c>
    </row>
    <row r="190" spans="1:22" x14ac:dyDescent="0.3">
      <c r="A190">
        <v>188</v>
      </c>
      <c r="B190" s="15">
        <f ca="1">'일자별 시가총액'!B189/'일자별 시가총액'!$G189</f>
        <v>6.6905293707984828E-2</v>
      </c>
      <c r="C190" s="15">
        <f ca="1">'일자별 시가총액'!C189/'일자별 시가총액'!$G189</f>
        <v>0.10712113309201315</v>
      </c>
      <c r="D190" s="15">
        <f ca="1">'일자별 시가총액'!D189/'일자별 시가총액'!$G189</f>
        <v>0.37118941669241151</v>
      </c>
      <c r="E190" s="15">
        <f ca="1">'일자별 시가총액'!E189/'일자별 시가총액'!$G189</f>
        <v>8.056459409629553E-2</v>
      </c>
      <c r="F190" s="15">
        <f ca="1">'일자별 시가총액'!F189/'일자별 시가총액'!$G189</f>
        <v>0.374219562411295</v>
      </c>
      <c r="G190" s="14">
        <f ca="1">'일자별 시가총액'!H189</f>
        <v>130.98896867469881</v>
      </c>
      <c r="H190" s="9">
        <f t="shared" ca="1" si="27"/>
        <v>100000</v>
      </c>
      <c r="I190" s="9">
        <f t="shared" ca="1" si="28"/>
        <v>100000</v>
      </c>
      <c r="J190" s="9">
        <f t="shared" ca="1" si="29"/>
        <v>2000000</v>
      </c>
      <c r="K190" s="9">
        <f t="shared" ca="1" si="25"/>
        <v>13098.896867469883</v>
      </c>
      <c r="L190" s="9">
        <f t="shared" ca="1" si="26"/>
        <v>26197793734.939766</v>
      </c>
      <c r="M190" s="9">
        <f ca="1">$L190*B190/'일자별 주가'!B189-펀드!R189</f>
        <v>0</v>
      </c>
      <c r="N190" s="9">
        <f ca="1">$L190*C190/'일자별 주가'!C189-펀드!S189</f>
        <v>0</v>
      </c>
      <c r="O190" s="9">
        <f ca="1">$L190*D190/'일자별 주가'!D189-펀드!T189</f>
        <v>0</v>
      </c>
      <c r="P190" s="9">
        <f ca="1">$L190*E190/'일자별 주가'!E189-펀드!U189</f>
        <v>0</v>
      </c>
      <c r="Q190" s="9">
        <f ca="1">$L190*F190/'일자별 주가'!F189-펀드!V189</f>
        <v>0</v>
      </c>
      <c r="R190" s="16">
        <f t="shared" ca="1" si="30"/>
        <v>120481.92771084339</v>
      </c>
      <c r="S190" s="16">
        <f t="shared" ca="1" si="31"/>
        <v>72289.156626506025</v>
      </c>
      <c r="T190" s="16">
        <f t="shared" ca="1" si="32"/>
        <v>263453.81526104419</v>
      </c>
      <c r="U190" s="16">
        <f t="shared" ca="1" si="33"/>
        <v>14136.546184738958</v>
      </c>
      <c r="V190" s="16">
        <f t="shared" ca="1" si="34"/>
        <v>8032.128514056225</v>
      </c>
    </row>
    <row r="191" spans="1:22" x14ac:dyDescent="0.3">
      <c r="A191">
        <v>189</v>
      </c>
      <c r="B191" s="15">
        <f ca="1">'일자별 시가총액'!B190/'일자별 시가총액'!$G190</f>
        <v>6.8731292053795509E-2</v>
      </c>
      <c r="C191" s="15">
        <f ca="1">'일자별 시가총액'!C190/'일자별 시가총액'!$G190</f>
        <v>0.10580116562490446</v>
      </c>
      <c r="D191" s="15">
        <f ca="1">'일자별 시가총액'!D190/'일자별 시가총액'!$G190</f>
        <v>0.36585539840340331</v>
      </c>
      <c r="E191" s="15">
        <f ca="1">'일자별 시가총액'!E190/'일자별 시가총액'!$G190</f>
        <v>8.1661063354026522E-2</v>
      </c>
      <c r="F191" s="15">
        <f ca="1">'일자별 시가총액'!F190/'일자별 시가총액'!$G190</f>
        <v>0.37795108056387022</v>
      </c>
      <c r="G191" s="14">
        <f ca="1">'일자별 시가총액'!H190</f>
        <v>130.05072289156627</v>
      </c>
      <c r="H191" s="9">
        <f t="shared" ca="1" si="27"/>
        <v>50000</v>
      </c>
      <c r="I191" s="9">
        <f t="shared" ca="1" si="28"/>
        <v>250000</v>
      </c>
      <c r="J191" s="9">
        <f t="shared" ca="1" si="29"/>
        <v>1800000</v>
      </c>
      <c r="K191" s="9">
        <f t="shared" ca="1" si="25"/>
        <v>13005.072289156627</v>
      </c>
      <c r="L191" s="9">
        <f t="shared" ca="1" si="26"/>
        <v>23409130120.48193</v>
      </c>
      <c r="M191" s="9">
        <f ca="1">$L191*B191/'일자별 주가'!B190-펀드!R190</f>
        <v>-12048.192771084345</v>
      </c>
      <c r="N191" s="9">
        <f ca="1">$L191*C191/'일자별 주가'!C190-펀드!S190</f>
        <v>-7228.915662650601</v>
      </c>
      <c r="O191" s="9">
        <f ca="1">$L191*D191/'일자별 주가'!D190-펀드!T190</f>
        <v>-26345.381526104407</v>
      </c>
      <c r="P191" s="9">
        <f ca="1">$L191*E191/'일자별 주가'!E190-펀드!U190</f>
        <v>-1413.6546184738982</v>
      </c>
      <c r="Q191" s="9">
        <f ca="1">$L191*F191/'일자별 주가'!F190-펀드!V190</f>
        <v>-803.21285140562213</v>
      </c>
      <c r="R191" s="16">
        <f t="shared" ca="1" si="30"/>
        <v>108433.73493975904</v>
      </c>
      <c r="S191" s="16">
        <f t="shared" ca="1" si="31"/>
        <v>65060.240963855424</v>
      </c>
      <c r="T191" s="16">
        <f t="shared" ca="1" si="32"/>
        <v>237108.43373493978</v>
      </c>
      <c r="U191" s="16">
        <f t="shared" ca="1" si="33"/>
        <v>12722.89156626506</v>
      </c>
      <c r="V191" s="16">
        <f t="shared" ca="1" si="34"/>
        <v>7228.9156626506028</v>
      </c>
    </row>
    <row r="192" spans="1:22" x14ac:dyDescent="0.3">
      <c r="A192">
        <v>190</v>
      </c>
      <c r="B192" s="15">
        <f ca="1">'일자별 시가총액'!B191/'일자별 시가총액'!$G191</f>
        <v>6.7169759653508174E-2</v>
      </c>
      <c r="C192" s="15">
        <f ca="1">'일자별 시가총액'!C191/'일자별 시가총액'!$G191</f>
        <v>0.10668778228686575</v>
      </c>
      <c r="D192" s="15">
        <f ca="1">'일자별 시가총액'!D191/'일자별 시가총액'!$G191</f>
        <v>0.37660837047278856</v>
      </c>
      <c r="E192" s="15">
        <f ca="1">'일자별 시가총액'!E191/'일자별 시가총액'!$G191</f>
        <v>7.9934592671692437E-2</v>
      </c>
      <c r="F192" s="15">
        <f ca="1">'일자별 시가총액'!F191/'일자별 시가총액'!$G191</f>
        <v>0.36959949491514504</v>
      </c>
      <c r="G192" s="14">
        <f ca="1">'일자별 시가총액'!H191</f>
        <v>129.57638232931728</v>
      </c>
      <c r="H192" s="9">
        <f t="shared" ca="1" si="27"/>
        <v>150000</v>
      </c>
      <c r="I192" s="9">
        <f t="shared" ca="1" si="28"/>
        <v>250000</v>
      </c>
      <c r="J192" s="9">
        <f t="shared" ca="1" si="29"/>
        <v>1700000</v>
      </c>
      <c r="K192" s="9">
        <f t="shared" ca="1" si="25"/>
        <v>12957.638232931728</v>
      </c>
      <c r="L192" s="9">
        <f t="shared" ca="1" si="26"/>
        <v>22027984995.983936</v>
      </c>
      <c r="M192" s="9">
        <f ca="1">$L192*B192/'일자별 주가'!B191-펀드!R191</f>
        <v>-6024.0963855421724</v>
      </c>
      <c r="N192" s="9">
        <f ca="1">$L192*C192/'일자별 주가'!C191-펀드!S191</f>
        <v>-3614.4578313253005</v>
      </c>
      <c r="O192" s="9">
        <f ca="1">$L192*D192/'일자별 주가'!D191-펀드!T191</f>
        <v>-13172.690763052233</v>
      </c>
      <c r="P192" s="9">
        <f ca="1">$L192*E192/'일자별 주가'!E191-펀드!U191</f>
        <v>-706.82730923694726</v>
      </c>
      <c r="Q192" s="9">
        <f ca="1">$L192*F192/'일자별 주가'!F191-펀드!V191</f>
        <v>-401.60642570281198</v>
      </c>
      <c r="R192" s="16">
        <f t="shared" ca="1" si="30"/>
        <v>102409.63855421687</v>
      </c>
      <c r="S192" s="16">
        <f t="shared" ca="1" si="31"/>
        <v>61445.783132530123</v>
      </c>
      <c r="T192" s="16">
        <f t="shared" ca="1" si="32"/>
        <v>223935.74297188755</v>
      </c>
      <c r="U192" s="16">
        <f t="shared" ca="1" si="33"/>
        <v>12016.064257028112</v>
      </c>
      <c r="V192" s="16">
        <f t="shared" ca="1" si="34"/>
        <v>6827.3092369477909</v>
      </c>
    </row>
    <row r="193" spans="1:22" x14ac:dyDescent="0.3">
      <c r="A193">
        <v>191</v>
      </c>
      <c r="B193" s="15">
        <f ca="1">'일자별 시가총액'!B192/'일자별 시가총액'!$G192</f>
        <v>6.650555538366873E-2</v>
      </c>
      <c r="C193" s="15">
        <f ca="1">'일자별 시가총액'!C192/'일자별 시가총액'!$G192</f>
        <v>0.10787390872051519</v>
      </c>
      <c r="D193" s="15">
        <f ca="1">'일자별 시가총액'!D192/'일자별 시가총액'!$G192</f>
        <v>0.38331732209607333</v>
      </c>
      <c r="E193" s="15">
        <f ca="1">'일자별 시가총액'!E192/'일자별 시가총액'!$G192</f>
        <v>7.9266182803445023E-2</v>
      </c>
      <c r="F193" s="15">
        <f ca="1">'일자별 시가총액'!F192/'일자별 시가총액'!$G192</f>
        <v>0.36303703099629769</v>
      </c>
      <c r="G193" s="14">
        <f ca="1">'일자별 시가총액'!H192</f>
        <v>128.86866184738957</v>
      </c>
      <c r="H193" s="9">
        <f t="shared" ca="1" si="27"/>
        <v>100000</v>
      </c>
      <c r="I193" s="9">
        <f t="shared" ca="1" si="28"/>
        <v>0</v>
      </c>
      <c r="J193" s="9">
        <f t="shared" ca="1" si="29"/>
        <v>1800000</v>
      </c>
      <c r="K193" s="9">
        <f t="shared" ca="1" si="25"/>
        <v>12886.866184738958</v>
      </c>
      <c r="L193" s="9">
        <f t="shared" ca="1" si="26"/>
        <v>23196359132.530125</v>
      </c>
      <c r="M193" s="9">
        <f ca="1">$L193*B193/'일자별 주가'!B192-펀드!R192</f>
        <v>6024.0963855421869</v>
      </c>
      <c r="N193" s="9">
        <f ca="1">$L193*C193/'일자별 주가'!C192-펀드!S192</f>
        <v>3614.4578313253005</v>
      </c>
      <c r="O193" s="9">
        <f ca="1">$L193*D193/'일자별 주가'!D192-펀드!T192</f>
        <v>13172.690763052233</v>
      </c>
      <c r="P193" s="9">
        <f ca="1">$L193*E193/'일자별 주가'!E192-펀드!U192</f>
        <v>706.8273092369509</v>
      </c>
      <c r="Q193" s="9">
        <f ca="1">$L193*F193/'일자별 주가'!F192-펀드!V192</f>
        <v>401.60642570281288</v>
      </c>
      <c r="R193" s="16">
        <f t="shared" ca="1" si="30"/>
        <v>108433.73493975906</v>
      </c>
      <c r="S193" s="16">
        <f t="shared" ca="1" si="31"/>
        <v>65060.240963855424</v>
      </c>
      <c r="T193" s="16">
        <f t="shared" ca="1" si="32"/>
        <v>237108.43373493978</v>
      </c>
      <c r="U193" s="16">
        <f t="shared" ca="1" si="33"/>
        <v>12722.891566265063</v>
      </c>
      <c r="V193" s="16">
        <f t="shared" ca="1" si="34"/>
        <v>7228.9156626506037</v>
      </c>
    </row>
    <row r="194" spans="1:22" x14ac:dyDescent="0.3">
      <c r="A194">
        <v>192</v>
      </c>
      <c r="B194" s="15">
        <f ca="1">'일자별 시가총액'!B193/'일자별 시가총액'!$G193</f>
        <v>6.8761715640325266E-2</v>
      </c>
      <c r="C194" s="15">
        <f ca="1">'일자별 시가총액'!C193/'일자별 시가총액'!$G193</f>
        <v>0.11004421756787351</v>
      </c>
      <c r="D194" s="15">
        <f ca="1">'일자별 시가총액'!D193/'일자별 시가총액'!$G193</f>
        <v>0.37885257123374733</v>
      </c>
      <c r="E194" s="15">
        <f ca="1">'일자별 시가총액'!E193/'일자별 시가총액'!$G193</f>
        <v>7.9937646232839776E-2</v>
      </c>
      <c r="F194" s="15">
        <f ca="1">'일자별 시가총액'!F193/'일자별 시가총액'!$G193</f>
        <v>0.36240384932521408</v>
      </c>
      <c r="G194" s="14">
        <f ca="1">'일자별 시가총액'!H193</f>
        <v>127.70660562248996</v>
      </c>
      <c r="H194" s="9">
        <f t="shared" ca="1" si="27"/>
        <v>50000</v>
      </c>
      <c r="I194" s="9">
        <f t="shared" ca="1" si="28"/>
        <v>0</v>
      </c>
      <c r="J194" s="9">
        <f t="shared" ca="1" si="29"/>
        <v>1850000</v>
      </c>
      <c r="K194" s="9">
        <f t="shared" ca="1" si="25"/>
        <v>12770.660562248995</v>
      </c>
      <c r="L194" s="9">
        <f t="shared" ca="1" si="26"/>
        <v>23625722040.160641</v>
      </c>
      <c r="M194" s="9">
        <f ca="1">$L194*B194/'일자별 주가'!B193-펀드!R193</f>
        <v>3012.0481927710498</v>
      </c>
      <c r="N194" s="9">
        <f ca="1">$L194*C194/'일자별 주가'!C193-펀드!S193</f>
        <v>1807.2289156626357</v>
      </c>
      <c r="O194" s="9">
        <f ca="1">$L194*D194/'일자별 주가'!D193-펀드!T193</f>
        <v>6586.3453815260145</v>
      </c>
      <c r="P194" s="9">
        <f ca="1">$L194*E194/'일자별 주가'!E193-펀드!U193</f>
        <v>353.4136546184709</v>
      </c>
      <c r="Q194" s="9">
        <f ca="1">$L194*F194/'일자별 주가'!F193-펀드!V193</f>
        <v>200.80321285140326</v>
      </c>
      <c r="R194" s="16">
        <f t="shared" ca="1" si="30"/>
        <v>111445.78313253011</v>
      </c>
      <c r="S194" s="16">
        <f t="shared" ca="1" si="31"/>
        <v>66867.469879518059</v>
      </c>
      <c r="T194" s="16">
        <f t="shared" ca="1" si="32"/>
        <v>243694.7791164658</v>
      </c>
      <c r="U194" s="16">
        <f t="shared" ca="1" si="33"/>
        <v>13076.305220883534</v>
      </c>
      <c r="V194" s="16">
        <f t="shared" ca="1" si="34"/>
        <v>7429.718875502007</v>
      </c>
    </row>
    <row r="195" spans="1:22" x14ac:dyDescent="0.3">
      <c r="A195">
        <v>193</v>
      </c>
      <c r="B195" s="15">
        <f ca="1">'일자별 시가총액'!B194/'일자별 시가총액'!$G194</f>
        <v>6.8343001131934422E-2</v>
      </c>
      <c r="C195" s="15">
        <f ca="1">'일자별 시가총액'!C194/'일자별 시가총액'!$G194</f>
        <v>0.11007636577883304</v>
      </c>
      <c r="D195" s="15">
        <f ca="1">'일자별 시가총액'!D194/'일자별 시가총액'!$G194</f>
        <v>0.37886779499158013</v>
      </c>
      <c r="E195" s="15">
        <f ca="1">'일자별 시가총액'!E194/'일자별 시가총액'!$G194</f>
        <v>8.035920633284481E-2</v>
      </c>
      <c r="F195" s="15">
        <f ca="1">'일자별 시가총액'!F194/'일자별 시가총액'!$G194</f>
        <v>0.36235363176480762</v>
      </c>
      <c r="G195" s="14">
        <f ca="1">'일자별 시가총액'!H194</f>
        <v>130.48991325301205</v>
      </c>
      <c r="H195" s="9">
        <f t="shared" ca="1" si="27"/>
        <v>250000</v>
      </c>
      <c r="I195" s="9">
        <f t="shared" ca="1" si="28"/>
        <v>100000</v>
      </c>
      <c r="J195" s="9">
        <f t="shared" ca="1" si="29"/>
        <v>2000000</v>
      </c>
      <c r="K195" s="9">
        <f t="shared" ca="1" si="25"/>
        <v>13048.991325301204</v>
      </c>
      <c r="L195" s="9">
        <f t="shared" ca="1" si="26"/>
        <v>26097982650.602406</v>
      </c>
      <c r="M195" s="9">
        <f ca="1">$L195*B195/'일자별 주가'!B194-펀드!R194</f>
        <v>9036.1445783132513</v>
      </c>
      <c r="N195" s="9">
        <f ca="1">$L195*C195/'일자별 주가'!C194-펀드!S194</f>
        <v>5421.6867469879508</v>
      </c>
      <c r="O195" s="9">
        <f ca="1">$L195*D195/'일자별 주가'!D194-펀드!T194</f>
        <v>19759.036144578335</v>
      </c>
      <c r="P195" s="9">
        <f ca="1">$L195*E195/'일자별 주가'!E194-펀드!U194</f>
        <v>1060.24096385542</v>
      </c>
      <c r="Q195" s="9">
        <f ca="1">$L195*F195/'일자별 주가'!F194-펀드!V194</f>
        <v>602.40963855421614</v>
      </c>
      <c r="R195" s="16">
        <f t="shared" ca="1" si="30"/>
        <v>120481.92771084336</v>
      </c>
      <c r="S195" s="16">
        <f t="shared" ca="1" si="31"/>
        <v>72289.15662650601</v>
      </c>
      <c r="T195" s="16">
        <f t="shared" ca="1" si="32"/>
        <v>263453.81526104413</v>
      </c>
      <c r="U195" s="16">
        <f t="shared" ca="1" si="33"/>
        <v>14136.546184738954</v>
      </c>
      <c r="V195" s="16">
        <f t="shared" ca="1" si="34"/>
        <v>8032.1285140562231</v>
      </c>
    </row>
    <row r="196" spans="1:22" x14ac:dyDescent="0.3">
      <c r="A196">
        <v>194</v>
      </c>
      <c r="B196" s="15">
        <f ca="1">'일자별 시가총액'!B195/'일자별 시가총액'!$G195</f>
        <v>6.6307965741923769E-2</v>
      </c>
      <c r="C196" s="15">
        <f ca="1">'일자별 시가총액'!C195/'일자별 시가총액'!$G195</f>
        <v>0.10944941399227086</v>
      </c>
      <c r="D196" s="15">
        <f ca="1">'일자별 시가총액'!D195/'일자별 시가총액'!$G195</f>
        <v>0.38747134679640816</v>
      </c>
      <c r="E196" s="15">
        <f ca="1">'일자별 시가총액'!E195/'일자별 시가총액'!$G195</f>
        <v>8.1048449692858696E-2</v>
      </c>
      <c r="F196" s="15">
        <f ca="1">'일자별 시가총액'!F195/'일자별 시가총액'!$G195</f>
        <v>0.35572282377653852</v>
      </c>
      <c r="G196" s="14">
        <f ca="1">'일자별 시가총액'!H195</f>
        <v>131.36948594377512</v>
      </c>
      <c r="H196" s="9">
        <f t="shared" ca="1" si="27"/>
        <v>150000</v>
      </c>
      <c r="I196" s="9">
        <f t="shared" ca="1" si="28"/>
        <v>250000</v>
      </c>
      <c r="J196" s="9">
        <f t="shared" ca="1" si="29"/>
        <v>1900000</v>
      </c>
      <c r="K196" s="9">
        <f t="shared" ref="K196:K254" ca="1" si="35">10000*G196/G$3</f>
        <v>13136.948594377511</v>
      </c>
      <c r="L196" s="9">
        <f t="shared" ref="L196:L254" ca="1" si="36">J196*K196</f>
        <v>24960202329.317272</v>
      </c>
      <c r="M196" s="9">
        <f ca="1">$L196*B196/'일자별 주가'!B195-펀드!R195</f>
        <v>-6024.0963855421433</v>
      </c>
      <c r="N196" s="9">
        <f ca="1">$L196*C196/'일자별 주가'!C195-펀드!S195</f>
        <v>-3614.457831325286</v>
      </c>
      <c r="O196" s="9">
        <f ca="1">$L196*D196/'일자별 주가'!D195-펀드!T195</f>
        <v>-13172.690763052116</v>
      </c>
      <c r="P196" s="9">
        <f ca="1">$L196*E196/'일자별 주가'!E195-펀드!U195</f>
        <v>-706.82730923694362</v>
      </c>
      <c r="Q196" s="9">
        <f ca="1">$L196*F196/'일자별 주가'!F195-펀드!V195</f>
        <v>-401.60642570280834</v>
      </c>
      <c r="R196" s="16">
        <f t="shared" ca="1" si="30"/>
        <v>114457.83132530122</v>
      </c>
      <c r="S196" s="16">
        <f t="shared" ca="1" si="31"/>
        <v>68674.698795180724</v>
      </c>
      <c r="T196" s="16">
        <f t="shared" ca="1" si="32"/>
        <v>250281.12449799202</v>
      </c>
      <c r="U196" s="16">
        <f t="shared" ca="1" si="33"/>
        <v>13429.718875502011</v>
      </c>
      <c r="V196" s="16">
        <f t="shared" ca="1" si="34"/>
        <v>7630.5220883534148</v>
      </c>
    </row>
    <row r="197" spans="1:22" x14ac:dyDescent="0.3">
      <c r="A197">
        <v>195</v>
      </c>
      <c r="B197" s="15">
        <f ca="1">'일자별 시가총액'!B196/'일자별 시가총액'!$G196</f>
        <v>6.4919892680993518E-2</v>
      </c>
      <c r="C197" s="15">
        <f ca="1">'일자별 시가총액'!C196/'일자별 시가총액'!$G196</f>
        <v>0.11084514877220782</v>
      </c>
      <c r="D197" s="15">
        <f ca="1">'일자별 시가총액'!D196/'일자별 시가총액'!$G196</f>
        <v>0.38148992926866948</v>
      </c>
      <c r="E197" s="15">
        <f ca="1">'일자별 시가총액'!E196/'일자별 시가총액'!$G196</f>
        <v>7.9530470081991725E-2</v>
      </c>
      <c r="F197" s="15">
        <f ca="1">'일자별 시가총액'!F196/'일자별 시가총액'!$G196</f>
        <v>0.36321455919613749</v>
      </c>
      <c r="G197" s="14">
        <f ca="1">'일자별 시가총액'!H196</f>
        <v>130.91203373493977</v>
      </c>
      <c r="H197" s="9">
        <f t="shared" ref="H197:H254" ca="1" si="37">RANDBETWEEN(0, 5)*50000</f>
        <v>250000</v>
      </c>
      <c r="I197" s="9">
        <f t="shared" ref="I197:I254" ca="1" si="38">MIN(J196,RANDBETWEEN(0, 5)*50000)</f>
        <v>250000</v>
      </c>
      <c r="J197" s="9">
        <f t="shared" ref="J197:J254" ca="1" si="39">J196+H197-I197</f>
        <v>1900000</v>
      </c>
      <c r="K197" s="9">
        <f t="shared" ca="1" si="35"/>
        <v>13091.203373493976</v>
      </c>
      <c r="L197" s="9">
        <f t="shared" ca="1" si="36"/>
        <v>24873286409.638554</v>
      </c>
      <c r="M197" s="9">
        <f ca="1">$L197*B197/'일자별 주가'!B196-펀드!R196</f>
        <v>0</v>
      </c>
      <c r="N197" s="9">
        <f ca="1">$L197*C197/'일자별 주가'!C196-펀드!S196</f>
        <v>0</v>
      </c>
      <c r="O197" s="9">
        <f ca="1">$L197*D197/'일자별 주가'!D196-펀드!T196</f>
        <v>0</v>
      </c>
      <c r="P197" s="9">
        <f ca="1">$L197*E197/'일자별 주가'!E196-펀드!U196</f>
        <v>0</v>
      </c>
      <c r="Q197" s="9">
        <f ca="1">$L197*F197/'일자별 주가'!F196-펀드!V196</f>
        <v>0</v>
      </c>
      <c r="R197" s="16">
        <f t="shared" ca="1" si="30"/>
        <v>114457.83132530122</v>
      </c>
      <c r="S197" s="16">
        <f t="shared" ca="1" si="31"/>
        <v>68674.698795180724</v>
      </c>
      <c r="T197" s="16">
        <f t="shared" ca="1" si="32"/>
        <v>250281.12449799202</v>
      </c>
      <c r="U197" s="16">
        <f t="shared" ca="1" si="33"/>
        <v>13429.718875502011</v>
      </c>
      <c r="V197" s="16">
        <f t="shared" ca="1" si="34"/>
        <v>7630.5220883534148</v>
      </c>
    </row>
    <row r="198" spans="1:22" x14ac:dyDescent="0.3">
      <c r="A198">
        <v>196</v>
      </c>
      <c r="B198" s="15">
        <f ca="1">'일자별 시가총액'!B197/'일자별 시가총액'!$G197</f>
        <v>6.6093542964778415E-2</v>
      </c>
      <c r="C198" s="15">
        <f ca="1">'일자별 시가총액'!C197/'일자별 시가총액'!$G197</f>
        <v>0.11269523260555016</v>
      </c>
      <c r="D198" s="15">
        <f ca="1">'일자별 시가총액'!D197/'일자별 시가총액'!$G197</f>
        <v>0.37090700750267247</v>
      </c>
      <c r="E198" s="15">
        <f ca="1">'일자별 시가총액'!E197/'일자별 시가총액'!$G197</f>
        <v>7.9804657907274493E-2</v>
      </c>
      <c r="F198" s="15">
        <f ca="1">'일자별 시가총액'!F197/'일자별 시가총액'!$G197</f>
        <v>0.37049955901972448</v>
      </c>
      <c r="G198" s="14">
        <f ca="1">'일자별 시가총액'!H197</f>
        <v>130.61990843373493</v>
      </c>
      <c r="H198" s="9">
        <f t="shared" ca="1" si="37"/>
        <v>250000</v>
      </c>
      <c r="I198" s="9">
        <f t="shared" ca="1" si="38"/>
        <v>250000</v>
      </c>
      <c r="J198" s="9">
        <f t="shared" ca="1" si="39"/>
        <v>1900000</v>
      </c>
      <c r="K198" s="9">
        <f t="shared" ca="1" si="35"/>
        <v>13061.990843373493</v>
      </c>
      <c r="L198" s="9">
        <f t="shared" ca="1" si="36"/>
        <v>24817782602.409637</v>
      </c>
      <c r="M198" s="9">
        <f ca="1">$L198*B198/'일자별 주가'!B197-펀드!R197</f>
        <v>0</v>
      </c>
      <c r="N198" s="9">
        <f ca="1">$L198*C198/'일자별 주가'!C197-펀드!S197</f>
        <v>0</v>
      </c>
      <c r="O198" s="9">
        <f ca="1">$L198*D198/'일자별 주가'!D197-펀드!T197</f>
        <v>0</v>
      </c>
      <c r="P198" s="9">
        <f ca="1">$L198*E198/'일자별 주가'!E197-펀드!U197</f>
        <v>0</v>
      </c>
      <c r="Q198" s="9">
        <f ca="1">$L198*F198/'일자별 주가'!F197-펀드!V197</f>
        <v>0</v>
      </c>
      <c r="R198" s="16">
        <f t="shared" ref="R198:R254" ca="1" si="40">R197+M198</f>
        <v>114457.83132530122</v>
      </c>
      <c r="S198" s="16">
        <f t="shared" ref="S198:S254" ca="1" si="41">S197+N198</f>
        <v>68674.698795180724</v>
      </c>
      <c r="T198" s="16">
        <f t="shared" ref="T198:T254" ca="1" si="42">T197+O198</f>
        <v>250281.12449799202</v>
      </c>
      <c r="U198" s="16">
        <f t="shared" ref="U198:U254" ca="1" si="43">U197+P198</f>
        <v>13429.718875502011</v>
      </c>
      <c r="V198" s="16">
        <f t="shared" ref="V198:V254" ca="1" si="44">V197+Q198</f>
        <v>7630.5220883534148</v>
      </c>
    </row>
    <row r="199" spans="1:22" x14ac:dyDescent="0.3">
      <c r="A199">
        <v>197</v>
      </c>
      <c r="B199" s="15">
        <f ca="1">'일자별 시가총액'!B198/'일자별 시가총액'!$G198</f>
        <v>6.7690934619158885E-2</v>
      </c>
      <c r="C199" s="15">
        <f ca="1">'일자별 시가총액'!C198/'일자별 시가총액'!$G198</f>
        <v>0.1113701491400397</v>
      </c>
      <c r="D199" s="15">
        <f ca="1">'일자별 시가총액'!D198/'일자별 시가총액'!$G198</f>
        <v>0.37603295309985729</v>
      </c>
      <c r="E199" s="15">
        <f ca="1">'일자별 시가총액'!E198/'일자별 시가총액'!$G198</f>
        <v>8.0879055939452604E-2</v>
      </c>
      <c r="F199" s="15">
        <f ca="1">'일자별 시가총액'!F198/'일자별 시가총액'!$G198</f>
        <v>0.3640269072014915</v>
      </c>
      <c r="G199" s="14">
        <f ca="1">'일자별 시가총액'!H198</f>
        <v>129.65555983935744</v>
      </c>
      <c r="H199" s="9">
        <f t="shared" ca="1" si="37"/>
        <v>200000</v>
      </c>
      <c r="I199" s="9">
        <f t="shared" ca="1" si="38"/>
        <v>200000</v>
      </c>
      <c r="J199" s="9">
        <f t="shared" ca="1" si="39"/>
        <v>1900000</v>
      </c>
      <c r="K199" s="9">
        <f t="shared" ca="1" si="35"/>
        <v>12965.555983935743</v>
      </c>
      <c r="L199" s="9">
        <f t="shared" ca="1" si="36"/>
        <v>24634556369.477913</v>
      </c>
      <c r="M199" s="9">
        <f ca="1">$L199*B199/'일자별 주가'!B198-펀드!R198</f>
        <v>0</v>
      </c>
      <c r="N199" s="9">
        <f ca="1">$L199*C199/'일자별 주가'!C198-펀드!S198</f>
        <v>0</v>
      </c>
      <c r="O199" s="9">
        <f ca="1">$L199*D199/'일자별 주가'!D198-펀드!T198</f>
        <v>0</v>
      </c>
      <c r="P199" s="9">
        <f ca="1">$L199*E199/'일자별 주가'!E198-펀드!U198</f>
        <v>0</v>
      </c>
      <c r="Q199" s="9">
        <f ca="1">$L199*F199/'일자별 주가'!F198-펀드!V198</f>
        <v>0</v>
      </c>
      <c r="R199" s="16">
        <f t="shared" ca="1" si="40"/>
        <v>114457.83132530122</v>
      </c>
      <c r="S199" s="16">
        <f t="shared" ca="1" si="41"/>
        <v>68674.698795180724</v>
      </c>
      <c r="T199" s="16">
        <f t="shared" ca="1" si="42"/>
        <v>250281.12449799202</v>
      </c>
      <c r="U199" s="16">
        <f t="shared" ca="1" si="43"/>
        <v>13429.718875502011</v>
      </c>
      <c r="V199" s="16">
        <f t="shared" ca="1" si="44"/>
        <v>7630.5220883534148</v>
      </c>
    </row>
    <row r="200" spans="1:22" x14ac:dyDescent="0.3">
      <c r="A200">
        <v>198</v>
      </c>
      <c r="B200" s="15">
        <f ca="1">'일자별 시가총액'!B199/'일자별 시가총액'!$G199</f>
        <v>6.551486385389968E-2</v>
      </c>
      <c r="C200" s="15">
        <f ca="1">'일자별 시가총액'!C199/'일자별 시가총액'!$G199</f>
        <v>0.11336935911612073</v>
      </c>
      <c r="D200" s="15">
        <f ca="1">'일자별 시가총액'!D199/'일자별 시가총액'!$G199</f>
        <v>0.38130726661498759</v>
      </c>
      <c r="E200" s="15">
        <f ca="1">'일자별 시가총액'!E199/'일자별 시가총액'!$G199</f>
        <v>7.8623550228264588E-2</v>
      </c>
      <c r="F200" s="15">
        <f ca="1">'일자별 시가총액'!F199/'일자별 시가총액'!$G199</f>
        <v>0.36118496018672741</v>
      </c>
      <c r="G200" s="14">
        <f ca="1">'일자별 시가총액'!H199</f>
        <v>131.01965622489959</v>
      </c>
      <c r="H200" s="9">
        <f t="shared" ca="1" si="37"/>
        <v>50000</v>
      </c>
      <c r="I200" s="9">
        <f t="shared" ca="1" si="38"/>
        <v>50000</v>
      </c>
      <c r="J200" s="9">
        <f t="shared" ca="1" si="39"/>
        <v>1900000</v>
      </c>
      <c r="K200" s="9">
        <f t="shared" ca="1" si="35"/>
        <v>13101.965622489959</v>
      </c>
      <c r="L200" s="9">
        <f t="shared" ca="1" si="36"/>
        <v>24893734682.730923</v>
      </c>
      <c r="M200" s="9">
        <f ca="1">$L200*B200/'일자별 주가'!B199-펀드!R199</f>
        <v>0</v>
      </c>
      <c r="N200" s="9">
        <f ca="1">$L200*C200/'일자별 주가'!C199-펀드!S199</f>
        <v>0</v>
      </c>
      <c r="O200" s="9">
        <f ca="1">$L200*D200/'일자별 주가'!D199-펀드!T199</f>
        <v>0</v>
      </c>
      <c r="P200" s="9">
        <f ca="1">$L200*E200/'일자별 주가'!E199-펀드!U199</f>
        <v>0</v>
      </c>
      <c r="Q200" s="9">
        <f ca="1">$L200*F200/'일자별 주가'!F199-펀드!V199</f>
        <v>0</v>
      </c>
      <c r="R200" s="16">
        <f t="shared" ca="1" si="40"/>
        <v>114457.83132530122</v>
      </c>
      <c r="S200" s="16">
        <f t="shared" ca="1" si="41"/>
        <v>68674.698795180724</v>
      </c>
      <c r="T200" s="16">
        <f t="shared" ca="1" si="42"/>
        <v>250281.12449799202</v>
      </c>
      <c r="U200" s="16">
        <f t="shared" ca="1" si="43"/>
        <v>13429.718875502011</v>
      </c>
      <c r="V200" s="16">
        <f t="shared" ca="1" si="44"/>
        <v>7630.5220883534148</v>
      </c>
    </row>
    <row r="201" spans="1:22" x14ac:dyDescent="0.3">
      <c r="A201">
        <v>199</v>
      </c>
      <c r="B201" s="15">
        <f ca="1">'일자별 시가총액'!B200/'일자별 시가총액'!$G200</f>
        <v>6.7734610322501956E-2</v>
      </c>
      <c r="C201" s="15">
        <f ca="1">'일자별 시가총액'!C200/'일자별 시가총액'!$G200</f>
        <v>0.11178718704417852</v>
      </c>
      <c r="D201" s="15">
        <f ca="1">'일자별 시가총액'!D200/'일자별 시가총액'!$G200</f>
        <v>0.38884744253481862</v>
      </c>
      <c r="E201" s="15">
        <f ca="1">'일자별 시가총액'!E200/'일자별 시가총액'!$G200</f>
        <v>7.7130363103584246E-2</v>
      </c>
      <c r="F201" s="15">
        <f ca="1">'일자별 시가총액'!F200/'일자별 시가총액'!$G200</f>
        <v>0.35450039699491664</v>
      </c>
      <c r="G201" s="14">
        <f ca="1">'일자별 시가총액'!H200</f>
        <v>129.70536224899598</v>
      </c>
      <c r="H201" s="9">
        <f t="shared" ca="1" si="37"/>
        <v>200000</v>
      </c>
      <c r="I201" s="9">
        <f t="shared" ca="1" si="38"/>
        <v>50000</v>
      </c>
      <c r="J201" s="9">
        <f t="shared" ca="1" si="39"/>
        <v>2050000</v>
      </c>
      <c r="K201" s="9">
        <f t="shared" ca="1" si="35"/>
        <v>12970.536224899599</v>
      </c>
      <c r="L201" s="9">
        <f t="shared" ca="1" si="36"/>
        <v>26589599261.044178</v>
      </c>
      <c r="M201" s="9">
        <f ca="1">$L201*B201/'일자별 주가'!B200-펀드!R200</f>
        <v>9036.1445783132513</v>
      </c>
      <c r="N201" s="9">
        <f ca="1">$L201*C201/'일자별 주가'!C200-펀드!S200</f>
        <v>5421.6867469879508</v>
      </c>
      <c r="O201" s="9">
        <f ca="1">$L201*D201/'일자별 주가'!D200-펀드!T200</f>
        <v>19759.036144578276</v>
      </c>
      <c r="P201" s="9">
        <f ca="1">$L201*E201/'일자별 주가'!E200-펀드!U200</f>
        <v>1060.2409638554218</v>
      </c>
      <c r="Q201" s="9">
        <f ca="1">$L201*F201/'일자별 주가'!F200-펀드!V200</f>
        <v>602.40963855421433</v>
      </c>
      <c r="R201" s="16">
        <f t="shared" ca="1" si="40"/>
        <v>123493.97590361447</v>
      </c>
      <c r="S201" s="16">
        <f t="shared" ca="1" si="41"/>
        <v>74096.385542168675</v>
      </c>
      <c r="T201" s="16">
        <f t="shared" ca="1" si="42"/>
        <v>270040.16064257029</v>
      </c>
      <c r="U201" s="16">
        <f t="shared" ca="1" si="43"/>
        <v>14489.959839357432</v>
      </c>
      <c r="V201" s="16">
        <f t="shared" ca="1" si="44"/>
        <v>8232.9317269076291</v>
      </c>
    </row>
    <row r="202" spans="1:22" x14ac:dyDescent="0.3">
      <c r="A202">
        <v>200</v>
      </c>
      <c r="B202" s="15">
        <f ca="1">'일자별 시가총액'!B201/'일자별 시가총액'!$G201</f>
        <v>6.689118224788114E-2</v>
      </c>
      <c r="C202" s="15">
        <f ca="1">'일자별 시가총액'!C201/'일자별 시가총액'!$G201</f>
        <v>0.11117414603895003</v>
      </c>
      <c r="D202" s="15">
        <f ca="1">'일자별 시가총액'!D201/'일자별 시가총액'!$G201</f>
        <v>0.39801266940250613</v>
      </c>
      <c r="E202" s="15">
        <f ca="1">'일자별 시가총액'!E201/'일자별 시가총액'!$G201</f>
        <v>7.5766500087600011E-2</v>
      </c>
      <c r="F202" s="15">
        <f ca="1">'일자별 시가총액'!F201/'일자별 시가총액'!$G201</f>
        <v>0.34815550222306269</v>
      </c>
      <c r="G202" s="14">
        <f ca="1">'일자별 시가총액'!H201</f>
        <v>129.97192771084337</v>
      </c>
      <c r="H202" s="9">
        <f t="shared" ca="1" si="37"/>
        <v>150000</v>
      </c>
      <c r="I202" s="9">
        <f t="shared" ca="1" si="38"/>
        <v>250000</v>
      </c>
      <c r="J202" s="9">
        <f t="shared" ca="1" si="39"/>
        <v>1950000</v>
      </c>
      <c r="K202" s="9">
        <f t="shared" ca="1" si="35"/>
        <v>12997.192771084337</v>
      </c>
      <c r="L202" s="9">
        <f t="shared" ca="1" si="36"/>
        <v>25344525903.614456</v>
      </c>
      <c r="M202" s="9">
        <f ca="1">$L202*B202/'일자별 주가'!B201-펀드!R201</f>
        <v>-6024.0963855422015</v>
      </c>
      <c r="N202" s="9">
        <f ca="1">$L202*C202/'일자별 주가'!C201-펀드!S201</f>
        <v>-3614.4578313253005</v>
      </c>
      <c r="O202" s="9">
        <f ca="1">$L202*D202/'일자별 주가'!D201-펀드!T201</f>
        <v>-13172.690763052233</v>
      </c>
      <c r="P202" s="9">
        <f ca="1">$L202*E202/'일자별 주가'!E201-펀드!U201</f>
        <v>-706.8273092369509</v>
      </c>
      <c r="Q202" s="9">
        <f ca="1">$L202*F202/'일자별 주가'!F201-펀드!V201</f>
        <v>-401.60642570281107</v>
      </c>
      <c r="R202" s="16">
        <f t="shared" ca="1" si="40"/>
        <v>117469.87951807227</v>
      </c>
      <c r="S202" s="16">
        <f t="shared" ca="1" si="41"/>
        <v>70481.927710843374</v>
      </c>
      <c r="T202" s="16">
        <f t="shared" ca="1" si="42"/>
        <v>256867.46987951806</v>
      </c>
      <c r="U202" s="16">
        <f t="shared" ca="1" si="43"/>
        <v>13783.132530120482</v>
      </c>
      <c r="V202" s="16">
        <f t="shared" ca="1" si="44"/>
        <v>7831.3253012048181</v>
      </c>
    </row>
    <row r="203" spans="1:22" x14ac:dyDescent="0.3">
      <c r="A203">
        <v>201</v>
      </c>
      <c r="B203" s="15">
        <f ca="1">'일자별 시가총액'!B202/'일자별 시가총액'!$G202</f>
        <v>6.8013761723332622E-2</v>
      </c>
      <c r="C203" s="15">
        <f ca="1">'일자별 시가총액'!C202/'일자별 시가총액'!$G202</f>
        <v>0.1111888510006306</v>
      </c>
      <c r="D203" s="15">
        <f ca="1">'일자별 시가총액'!D202/'일자별 시가총액'!$G202</f>
        <v>0.39539513001244703</v>
      </c>
      <c r="E203" s="15">
        <f ca="1">'일자별 시가총액'!E202/'일자별 시가총액'!$G202</f>
        <v>7.7971318647234666E-2</v>
      </c>
      <c r="F203" s="15">
        <f ca="1">'일자별 시가총액'!F202/'일자별 시가총액'!$G202</f>
        <v>0.3474309386163551</v>
      </c>
      <c r="G203" s="14">
        <f ca="1">'일자별 시가총액'!H202</f>
        <v>129.09329317269075</v>
      </c>
      <c r="H203" s="9">
        <f t="shared" ca="1" si="37"/>
        <v>0</v>
      </c>
      <c r="I203" s="9">
        <f t="shared" ca="1" si="38"/>
        <v>100000</v>
      </c>
      <c r="J203" s="9">
        <f t="shared" ca="1" si="39"/>
        <v>1850000</v>
      </c>
      <c r="K203" s="9">
        <f t="shared" ca="1" si="35"/>
        <v>12909.329317269076</v>
      </c>
      <c r="L203" s="9">
        <f t="shared" ca="1" si="36"/>
        <v>23882259236.947788</v>
      </c>
      <c r="M203" s="9">
        <f ca="1">$L203*B203/'일자별 주가'!B202-펀드!R202</f>
        <v>-6024.0963855421433</v>
      </c>
      <c r="N203" s="9">
        <f ca="1">$L203*C203/'일자별 주가'!C202-펀드!S202</f>
        <v>-3614.4578313253005</v>
      </c>
      <c r="O203" s="9">
        <f ca="1">$L203*D203/'일자별 주가'!D202-펀드!T202</f>
        <v>-13172.690763052233</v>
      </c>
      <c r="P203" s="9">
        <f ca="1">$L203*E203/'일자별 주가'!E202-펀드!U202</f>
        <v>-706.82730923694908</v>
      </c>
      <c r="Q203" s="9">
        <f ca="1">$L203*F203/'일자별 주가'!F202-펀드!V202</f>
        <v>-401.60642570281107</v>
      </c>
      <c r="R203" s="16">
        <f t="shared" ca="1" si="40"/>
        <v>111445.78313253012</v>
      </c>
      <c r="S203" s="16">
        <f t="shared" ca="1" si="41"/>
        <v>66867.469879518074</v>
      </c>
      <c r="T203" s="16">
        <f t="shared" ca="1" si="42"/>
        <v>243694.77911646583</v>
      </c>
      <c r="U203" s="16">
        <f t="shared" ca="1" si="43"/>
        <v>13076.305220883532</v>
      </c>
      <c r="V203" s="16">
        <f t="shared" ca="1" si="44"/>
        <v>7429.718875502007</v>
      </c>
    </row>
    <row r="204" spans="1:22" x14ac:dyDescent="0.3">
      <c r="A204">
        <v>202</v>
      </c>
      <c r="B204" s="15">
        <f ca="1">'일자별 시가총액'!B203/'일자별 시가총액'!$G203</f>
        <v>6.761706891864662E-2</v>
      </c>
      <c r="C204" s="15">
        <f ca="1">'일자별 시가총액'!C203/'일자별 시가총액'!$G203</f>
        <v>0.10990039934832069</v>
      </c>
      <c r="D204" s="15">
        <f ca="1">'일자별 시가총액'!D203/'일자별 시가총액'!$G203</f>
        <v>0.38787420050601373</v>
      </c>
      <c r="E204" s="15">
        <f ca="1">'일자별 시가총액'!E203/'일자별 시가총액'!$G203</f>
        <v>7.9596211214288101E-2</v>
      </c>
      <c r="F204" s="15">
        <f ca="1">'일자별 시가총액'!F203/'일자별 시가총액'!$G203</f>
        <v>0.35501212001273086</v>
      </c>
      <c r="G204" s="14">
        <f ca="1">'일자별 시가총액'!H203</f>
        <v>130.25156305220884</v>
      </c>
      <c r="H204" s="9">
        <f t="shared" ca="1" si="37"/>
        <v>250000</v>
      </c>
      <c r="I204" s="9">
        <f t="shared" ca="1" si="38"/>
        <v>150000</v>
      </c>
      <c r="J204" s="9">
        <f t="shared" ca="1" si="39"/>
        <v>1950000</v>
      </c>
      <c r="K204" s="9">
        <f t="shared" ca="1" si="35"/>
        <v>13025.156305220884</v>
      </c>
      <c r="L204" s="9">
        <f t="shared" ca="1" si="36"/>
        <v>25399054795.180725</v>
      </c>
      <c r="M204" s="9">
        <f ca="1">$L204*B204/'일자별 주가'!B203-펀드!R203</f>
        <v>6024.0963855421869</v>
      </c>
      <c r="N204" s="9">
        <f ca="1">$L204*C204/'일자별 주가'!C203-펀드!S203</f>
        <v>3614.4578313253005</v>
      </c>
      <c r="O204" s="9">
        <f ca="1">$L204*D204/'일자별 주가'!D203-펀드!T203</f>
        <v>13172.690763052291</v>
      </c>
      <c r="P204" s="9">
        <f ca="1">$L204*E204/'일자별 주가'!E203-펀드!U203</f>
        <v>706.82730923694908</v>
      </c>
      <c r="Q204" s="9">
        <f ca="1">$L204*F204/'일자별 주가'!F203-펀드!V203</f>
        <v>401.60642570281288</v>
      </c>
      <c r="R204" s="16">
        <f t="shared" ca="1" si="40"/>
        <v>117469.87951807231</v>
      </c>
      <c r="S204" s="16">
        <f t="shared" ca="1" si="41"/>
        <v>70481.927710843374</v>
      </c>
      <c r="T204" s="16">
        <f t="shared" ca="1" si="42"/>
        <v>256867.46987951812</v>
      </c>
      <c r="U204" s="16">
        <f t="shared" ca="1" si="43"/>
        <v>13783.132530120482</v>
      </c>
      <c r="V204" s="16">
        <f t="shared" ca="1" si="44"/>
        <v>7831.3253012048199</v>
      </c>
    </row>
    <row r="205" spans="1:22" x14ac:dyDescent="0.3">
      <c r="A205">
        <v>203</v>
      </c>
      <c r="B205" s="15">
        <f ca="1">'일자별 시가총액'!B204/'일자별 시가총액'!$G204</f>
        <v>6.9108428699447499E-2</v>
      </c>
      <c r="C205" s="15">
        <f ca="1">'일자별 시가총액'!C204/'일자별 시가총액'!$G204</f>
        <v>0.1083028861923581</v>
      </c>
      <c r="D205" s="15">
        <f ca="1">'일자별 시가총액'!D204/'일자별 시가총액'!$G204</f>
        <v>0.39712261605078708</v>
      </c>
      <c r="E205" s="15">
        <f ca="1">'일자별 시가총액'!E204/'일자별 시가총액'!$G204</f>
        <v>8.0083135977211145E-2</v>
      </c>
      <c r="F205" s="15">
        <f ca="1">'일자별 시가총액'!F204/'일자별 시가총액'!$G204</f>
        <v>0.34538293308019619</v>
      </c>
      <c r="G205" s="14">
        <f ca="1">'일자별 시가총액'!H204</f>
        <v>130.16040000000001</v>
      </c>
      <c r="H205" s="9">
        <f t="shared" ca="1" si="37"/>
        <v>250000</v>
      </c>
      <c r="I205" s="9">
        <f t="shared" ca="1" si="38"/>
        <v>150000</v>
      </c>
      <c r="J205" s="9">
        <f t="shared" ca="1" si="39"/>
        <v>2050000</v>
      </c>
      <c r="K205" s="9">
        <f t="shared" ca="1" si="35"/>
        <v>13016.04</v>
      </c>
      <c r="L205" s="9">
        <f t="shared" ca="1" si="36"/>
        <v>26682882000</v>
      </c>
      <c r="M205" s="9">
        <f ca="1">$L205*B205/'일자별 주가'!B204-펀드!R204</f>
        <v>6024.0963855421578</v>
      </c>
      <c r="N205" s="9">
        <f ca="1">$L205*C205/'일자별 주가'!C204-펀드!S204</f>
        <v>3614.4578313253005</v>
      </c>
      <c r="O205" s="9">
        <f ca="1">$L205*D205/'일자별 주가'!D204-펀드!T204</f>
        <v>13172.690763052175</v>
      </c>
      <c r="P205" s="9">
        <f ca="1">$L205*E205/'일자별 주가'!E204-펀드!U204</f>
        <v>706.82730923694908</v>
      </c>
      <c r="Q205" s="9">
        <f ca="1">$L205*F205/'일자별 주가'!F204-펀드!V204</f>
        <v>401.60642570281107</v>
      </c>
      <c r="R205" s="16">
        <f t="shared" ca="1" si="40"/>
        <v>123493.97590361447</v>
      </c>
      <c r="S205" s="16">
        <f t="shared" ca="1" si="41"/>
        <v>74096.385542168675</v>
      </c>
      <c r="T205" s="16">
        <f t="shared" ca="1" si="42"/>
        <v>270040.16064257029</v>
      </c>
      <c r="U205" s="16">
        <f t="shared" ca="1" si="43"/>
        <v>14489.959839357431</v>
      </c>
      <c r="V205" s="16">
        <f t="shared" ca="1" si="44"/>
        <v>8232.9317269076309</v>
      </c>
    </row>
    <row r="206" spans="1:22" x14ac:dyDescent="0.3">
      <c r="A206">
        <v>204</v>
      </c>
      <c r="B206" s="15">
        <f ca="1">'일자별 시가총액'!B205/'일자별 시가총액'!$G205</f>
        <v>6.8202967666885925E-2</v>
      </c>
      <c r="C206" s="15">
        <f ca="1">'일자별 시가총액'!C205/'일자별 시가총액'!$G205</f>
        <v>0.11039143459635951</v>
      </c>
      <c r="D206" s="15">
        <f ca="1">'일자별 시가총액'!D205/'일자별 시가총액'!$G205</f>
        <v>0.40260016044693503</v>
      </c>
      <c r="E206" s="15">
        <f ca="1">'일자별 시가총액'!E205/'일자별 시가총액'!$G205</f>
        <v>8.0229419648716813E-2</v>
      </c>
      <c r="F206" s="15">
        <f ca="1">'일자별 시가총액'!F205/'일자별 시가총액'!$G205</f>
        <v>0.33857601764110268</v>
      </c>
      <c r="G206" s="14">
        <f ca="1">'일자별 시가총액'!H205</f>
        <v>129.54776706827309</v>
      </c>
      <c r="H206" s="9">
        <f t="shared" ca="1" si="37"/>
        <v>50000</v>
      </c>
      <c r="I206" s="9">
        <f t="shared" ca="1" si="38"/>
        <v>150000</v>
      </c>
      <c r="J206" s="9">
        <f t="shared" ca="1" si="39"/>
        <v>1950000</v>
      </c>
      <c r="K206" s="9">
        <f t="shared" ca="1" si="35"/>
        <v>12954.776706827308</v>
      </c>
      <c r="L206" s="9">
        <f t="shared" ca="1" si="36"/>
        <v>25261814578.313251</v>
      </c>
      <c r="M206" s="9">
        <f ca="1">$L206*B206/'일자별 주가'!B205-펀드!R205</f>
        <v>-6024.0963855421724</v>
      </c>
      <c r="N206" s="9">
        <f ca="1">$L206*C206/'일자별 주가'!C205-펀드!S205</f>
        <v>-3614.4578313253151</v>
      </c>
      <c r="O206" s="9">
        <f ca="1">$L206*D206/'일자별 주가'!D205-펀드!T205</f>
        <v>-13172.690763052262</v>
      </c>
      <c r="P206" s="9">
        <f ca="1">$L206*E206/'일자별 주가'!E205-펀드!U205</f>
        <v>-706.8273092369509</v>
      </c>
      <c r="Q206" s="9">
        <f ca="1">$L206*F206/'일자별 주가'!F205-펀드!V205</f>
        <v>-401.60642570281198</v>
      </c>
      <c r="R206" s="16">
        <f t="shared" ca="1" si="40"/>
        <v>117469.8795180723</v>
      </c>
      <c r="S206" s="16">
        <f t="shared" ca="1" si="41"/>
        <v>70481.92771084336</v>
      </c>
      <c r="T206" s="16">
        <f t="shared" ca="1" si="42"/>
        <v>256867.46987951803</v>
      </c>
      <c r="U206" s="16">
        <f t="shared" ca="1" si="43"/>
        <v>13783.13253012048</v>
      </c>
      <c r="V206" s="16">
        <f t="shared" ca="1" si="44"/>
        <v>7831.325301204819</v>
      </c>
    </row>
    <row r="207" spans="1:22" x14ac:dyDescent="0.3">
      <c r="A207">
        <v>205</v>
      </c>
      <c r="B207" s="15">
        <f ca="1">'일자별 시가총액'!B206/'일자별 시가총액'!$G206</f>
        <v>6.889789012228574E-2</v>
      </c>
      <c r="C207" s="15">
        <f ca="1">'일자별 시가총액'!C206/'일자별 시가총액'!$G206</f>
        <v>0.11049153182295951</v>
      </c>
      <c r="D207" s="15">
        <f ca="1">'일자별 시가총액'!D206/'일자별 시가총액'!$G206</f>
        <v>0.40430267566582845</v>
      </c>
      <c r="E207" s="15">
        <f ca="1">'일자별 시가총액'!E206/'일자별 시가총액'!$G206</f>
        <v>7.7572081079464367E-2</v>
      </c>
      <c r="F207" s="15">
        <f ca="1">'일자별 시가총액'!F206/'일자별 시가총액'!$G206</f>
        <v>0.33873582130946195</v>
      </c>
      <c r="G207" s="14">
        <f ca="1">'일자별 시가총액'!H206</f>
        <v>132.34182168674698</v>
      </c>
      <c r="H207" s="9">
        <f t="shared" ca="1" si="37"/>
        <v>100000</v>
      </c>
      <c r="I207" s="9">
        <f t="shared" ca="1" si="38"/>
        <v>150000</v>
      </c>
      <c r="J207" s="9">
        <f t="shared" ca="1" si="39"/>
        <v>1900000</v>
      </c>
      <c r="K207" s="9">
        <f t="shared" ca="1" si="35"/>
        <v>13234.182168674697</v>
      </c>
      <c r="L207" s="9">
        <f t="shared" ca="1" si="36"/>
        <v>25144946120.481926</v>
      </c>
      <c r="M207" s="9">
        <f ca="1">$L207*B207/'일자별 주가'!B206-펀드!R206</f>
        <v>-3012.048192771108</v>
      </c>
      <c r="N207" s="9">
        <f ca="1">$L207*C207/'일자별 주가'!C206-펀드!S206</f>
        <v>-1807.2289156626503</v>
      </c>
      <c r="O207" s="9">
        <f ca="1">$L207*D207/'일자별 주가'!D206-펀드!T206</f>
        <v>-6586.3453815260436</v>
      </c>
      <c r="P207" s="9">
        <f ca="1">$L207*E207/'일자별 주가'!E206-펀드!U206</f>
        <v>-353.41365461847272</v>
      </c>
      <c r="Q207" s="9">
        <f ca="1">$L207*F207/'일자별 주가'!F206-펀드!V206</f>
        <v>-200.80321285140599</v>
      </c>
      <c r="R207" s="16">
        <f t="shared" ca="1" si="40"/>
        <v>114457.83132530119</v>
      </c>
      <c r="S207" s="16">
        <f t="shared" ca="1" si="41"/>
        <v>68674.69879518071</v>
      </c>
      <c r="T207" s="16">
        <f t="shared" ca="1" si="42"/>
        <v>250281.12449799199</v>
      </c>
      <c r="U207" s="16">
        <f t="shared" ca="1" si="43"/>
        <v>13429.718875502007</v>
      </c>
      <c r="V207" s="16">
        <f t="shared" ca="1" si="44"/>
        <v>7630.522088353413</v>
      </c>
    </row>
    <row r="208" spans="1:22" x14ac:dyDescent="0.3">
      <c r="A208">
        <v>206</v>
      </c>
      <c r="B208" s="15">
        <f ca="1">'일자별 시가총액'!B207/'일자별 시가총액'!$G207</f>
        <v>6.7802612667994921E-2</v>
      </c>
      <c r="C208" s="15">
        <f ca="1">'일자별 시가총액'!C207/'일자별 시가총액'!$G207</f>
        <v>0.10893711270159427</v>
      </c>
      <c r="D208" s="15">
        <f ca="1">'일자별 시가총액'!D207/'일자별 시가총액'!$G207</f>
        <v>0.40359799520454048</v>
      </c>
      <c r="E208" s="15">
        <f ca="1">'일자별 시가총액'!E207/'일자별 시가총액'!$G207</f>
        <v>7.7505529496741249E-2</v>
      </c>
      <c r="F208" s="15">
        <f ca="1">'일자별 시가총액'!F207/'일자별 시가총액'!$G207</f>
        <v>0.34215674992912903</v>
      </c>
      <c r="G208" s="14">
        <f ca="1">'일자별 시가총액'!H207</f>
        <v>131.67207710843374</v>
      </c>
      <c r="H208" s="9">
        <f t="shared" ca="1" si="37"/>
        <v>100000</v>
      </c>
      <c r="I208" s="9">
        <f t="shared" ca="1" si="38"/>
        <v>0</v>
      </c>
      <c r="J208" s="9">
        <f t="shared" ca="1" si="39"/>
        <v>2000000</v>
      </c>
      <c r="K208" s="9">
        <f t="shared" ca="1" si="35"/>
        <v>13167.207710843375</v>
      </c>
      <c r="L208" s="9">
        <f t="shared" ca="1" si="36"/>
        <v>26334415421.686749</v>
      </c>
      <c r="M208" s="9">
        <f ca="1">$L208*B208/'일자별 주가'!B207-펀드!R207</f>
        <v>6024.0963855421869</v>
      </c>
      <c r="N208" s="9">
        <f ca="1">$L208*C208/'일자별 주가'!C207-펀드!S207</f>
        <v>3614.4578313253151</v>
      </c>
      <c r="O208" s="9">
        <f ca="1">$L208*D208/'일자별 주가'!D207-펀드!T207</f>
        <v>13172.690763052204</v>
      </c>
      <c r="P208" s="9">
        <f ca="1">$L208*E208/'일자별 주가'!E207-펀드!U207</f>
        <v>706.82730923694908</v>
      </c>
      <c r="Q208" s="9">
        <f ca="1">$L208*F208/'일자별 주가'!F207-펀드!V207</f>
        <v>401.60642570281288</v>
      </c>
      <c r="R208" s="16">
        <f t="shared" ca="1" si="40"/>
        <v>120481.92771084337</v>
      </c>
      <c r="S208" s="16">
        <f t="shared" ca="1" si="41"/>
        <v>72289.156626506025</v>
      </c>
      <c r="T208" s="16">
        <f t="shared" ca="1" si="42"/>
        <v>263453.81526104419</v>
      </c>
      <c r="U208" s="16">
        <f t="shared" ca="1" si="43"/>
        <v>14136.546184738956</v>
      </c>
      <c r="V208" s="16">
        <f t="shared" ca="1" si="44"/>
        <v>8032.1285140562259</v>
      </c>
    </row>
    <row r="209" spans="1:22" x14ac:dyDescent="0.3">
      <c r="A209">
        <v>207</v>
      </c>
      <c r="B209" s="15">
        <f ca="1">'일자별 시가총액'!B208/'일자별 시가총액'!$G208</f>
        <v>6.5278718252075152E-2</v>
      </c>
      <c r="C209" s="15">
        <f ca="1">'일자별 시가총액'!C208/'일자별 시가총액'!$G208</f>
        <v>0.10682119080599674</v>
      </c>
      <c r="D209" s="15">
        <f ca="1">'일자별 시가총액'!D208/'일자별 시가총액'!$G208</f>
        <v>0.408554971044092</v>
      </c>
      <c r="E209" s="15">
        <f ca="1">'일자별 시가총액'!E208/'일자별 시가총액'!$G208</f>
        <v>7.5600766037576206E-2</v>
      </c>
      <c r="F209" s="15">
        <f ca="1">'일자별 시가총액'!F208/'일자별 시가총액'!$G208</f>
        <v>0.34374435386025992</v>
      </c>
      <c r="G209" s="14">
        <f ca="1">'일자별 시가총액'!H208</f>
        <v>134.11444819277108</v>
      </c>
      <c r="H209" s="9">
        <f t="shared" ca="1" si="37"/>
        <v>200000</v>
      </c>
      <c r="I209" s="9">
        <f t="shared" ca="1" si="38"/>
        <v>50000</v>
      </c>
      <c r="J209" s="9">
        <f t="shared" ca="1" si="39"/>
        <v>2150000</v>
      </c>
      <c r="K209" s="9">
        <f t="shared" ca="1" si="35"/>
        <v>13411.444819277109</v>
      </c>
      <c r="L209" s="9">
        <f t="shared" ca="1" si="36"/>
        <v>28834606361.445786</v>
      </c>
      <c r="M209" s="9">
        <f ca="1">$L209*B209/'일자별 주가'!B208-펀드!R208</f>
        <v>9036.1445783132658</v>
      </c>
      <c r="N209" s="9">
        <f ca="1">$L209*C209/'일자별 주가'!C208-펀드!S208</f>
        <v>5421.6867469879653</v>
      </c>
      <c r="O209" s="9">
        <f ca="1">$L209*D209/'일자별 주가'!D208-펀드!T208</f>
        <v>19759.036144578306</v>
      </c>
      <c r="P209" s="9">
        <f ca="1">$L209*E209/'일자별 주가'!E208-펀드!U208</f>
        <v>1060.2409638554236</v>
      </c>
      <c r="Q209" s="9">
        <f ca="1">$L209*F209/'일자별 주가'!F208-펀드!V208</f>
        <v>602.40963855421705</v>
      </c>
      <c r="R209" s="16">
        <f t="shared" ca="1" si="40"/>
        <v>129518.07228915664</v>
      </c>
      <c r="S209" s="16">
        <f t="shared" ca="1" si="41"/>
        <v>77710.84337349399</v>
      </c>
      <c r="T209" s="16">
        <f t="shared" ca="1" si="42"/>
        <v>283212.8514056225</v>
      </c>
      <c r="U209" s="16">
        <f t="shared" ca="1" si="43"/>
        <v>15196.78714859438</v>
      </c>
      <c r="V209" s="16">
        <f t="shared" ca="1" si="44"/>
        <v>8634.5381526104429</v>
      </c>
    </row>
    <row r="210" spans="1:22" x14ac:dyDescent="0.3">
      <c r="A210">
        <v>208</v>
      </c>
      <c r="B210" s="15">
        <f ca="1">'일자별 시가총액'!B209/'일자별 시가총액'!$G209</f>
        <v>6.6315975699354698E-2</v>
      </c>
      <c r="C210" s="15">
        <f ca="1">'일자별 시가총액'!C209/'일자별 시가총액'!$G209</f>
        <v>0.10676777869648087</v>
      </c>
      <c r="D210" s="15">
        <f ca="1">'일자별 시가총액'!D209/'일자별 시가총액'!$G209</f>
        <v>0.41046698111971625</v>
      </c>
      <c r="E210" s="15">
        <f ca="1">'일자별 시가총액'!E209/'일자별 시가총액'!$G209</f>
        <v>7.3914680126596854E-2</v>
      </c>
      <c r="F210" s="15">
        <f ca="1">'일자별 시가총액'!F209/'일자별 시가총액'!$G209</f>
        <v>0.34253458435785133</v>
      </c>
      <c r="G210" s="14">
        <f ca="1">'일자별 시가총액'!H209</f>
        <v>134.26955983935741</v>
      </c>
      <c r="H210" s="9">
        <f t="shared" ca="1" si="37"/>
        <v>150000</v>
      </c>
      <c r="I210" s="9">
        <f t="shared" ca="1" si="38"/>
        <v>200000</v>
      </c>
      <c r="J210" s="9">
        <f t="shared" ca="1" si="39"/>
        <v>2100000</v>
      </c>
      <c r="K210" s="9">
        <f t="shared" ca="1" si="35"/>
        <v>13426.955983935741</v>
      </c>
      <c r="L210" s="9">
        <f t="shared" ca="1" si="36"/>
        <v>28196607566.265057</v>
      </c>
      <c r="M210" s="9">
        <f ca="1">$L210*B210/'일자별 주가'!B209-펀드!R209</f>
        <v>-3012.0481927711226</v>
      </c>
      <c r="N210" s="9">
        <f ca="1">$L210*C210/'일자별 주가'!C209-펀드!S209</f>
        <v>-1807.2289156626794</v>
      </c>
      <c r="O210" s="9">
        <f ca="1">$L210*D210/'일자별 주가'!D209-펀드!T209</f>
        <v>-6586.3453815261601</v>
      </c>
      <c r="P210" s="9">
        <f ca="1">$L210*E210/'일자별 주가'!E209-펀드!U209</f>
        <v>-353.41365461847818</v>
      </c>
      <c r="Q210" s="9">
        <f ca="1">$L210*F210/'일자별 주가'!F209-펀드!V209</f>
        <v>-200.80321285140781</v>
      </c>
      <c r="R210" s="16">
        <f t="shared" ca="1" si="40"/>
        <v>126506.02409638552</v>
      </c>
      <c r="S210" s="16">
        <f t="shared" ca="1" si="41"/>
        <v>75903.614457831311</v>
      </c>
      <c r="T210" s="16">
        <f t="shared" ca="1" si="42"/>
        <v>276626.50602409634</v>
      </c>
      <c r="U210" s="16">
        <f t="shared" ca="1" si="43"/>
        <v>14843.373493975902</v>
      </c>
      <c r="V210" s="16">
        <f t="shared" ca="1" si="44"/>
        <v>8433.7349397590351</v>
      </c>
    </row>
    <row r="211" spans="1:22" x14ac:dyDescent="0.3">
      <c r="A211">
        <v>209</v>
      </c>
      <c r="B211" s="15">
        <f ca="1">'일자별 시가총액'!B210/'일자별 시가총액'!$G210</f>
        <v>6.5037216216984883E-2</v>
      </c>
      <c r="C211" s="15">
        <f ca="1">'일자별 시가총액'!C210/'일자별 시가총액'!$G210</f>
        <v>0.10904323040502309</v>
      </c>
      <c r="D211" s="15">
        <f ca="1">'일자별 시가총액'!D210/'일자별 시가총액'!$G210</f>
        <v>0.41970731191433069</v>
      </c>
      <c r="E211" s="15">
        <f ca="1">'일자별 시가총액'!E210/'일자별 시가총액'!$G210</f>
        <v>7.2575552042766125E-2</v>
      </c>
      <c r="F211" s="15">
        <f ca="1">'일자별 시가총액'!F210/'일자별 시가총액'!$G210</f>
        <v>0.33363668942089519</v>
      </c>
      <c r="G211" s="14">
        <f ca="1">'일자별 시가총액'!H210</f>
        <v>134.82549236947793</v>
      </c>
      <c r="H211" s="9">
        <f t="shared" ca="1" si="37"/>
        <v>0</v>
      </c>
      <c r="I211" s="9">
        <f t="shared" ca="1" si="38"/>
        <v>150000</v>
      </c>
      <c r="J211" s="9">
        <f t="shared" ca="1" si="39"/>
        <v>1950000</v>
      </c>
      <c r="K211" s="9">
        <f t="shared" ca="1" si="35"/>
        <v>13482.549236947792</v>
      </c>
      <c r="L211" s="9">
        <f t="shared" ca="1" si="36"/>
        <v>26290971012.048195</v>
      </c>
      <c r="M211" s="9">
        <f ca="1">$L211*B211/'일자별 주가'!B210-펀드!R210</f>
        <v>-9036.1445783132222</v>
      </c>
      <c r="N211" s="9">
        <f ca="1">$L211*C211/'일자별 주가'!C210-펀드!S210</f>
        <v>-5421.6867469879217</v>
      </c>
      <c r="O211" s="9">
        <f ca="1">$L211*D211/'일자별 주가'!D210-펀드!T210</f>
        <v>-19759.036144578218</v>
      </c>
      <c r="P211" s="9">
        <f ca="1">$L211*E211/'일자별 주가'!E210-펀드!U210</f>
        <v>-1060.2409638554182</v>
      </c>
      <c r="Q211" s="9">
        <f ca="1">$L211*F211/'일자별 주가'!F210-펀드!V210</f>
        <v>-602.40963855421614</v>
      </c>
      <c r="R211" s="16">
        <f t="shared" ca="1" si="40"/>
        <v>117469.8795180723</v>
      </c>
      <c r="S211" s="16">
        <f t="shared" ca="1" si="41"/>
        <v>70481.927710843389</v>
      </c>
      <c r="T211" s="16">
        <f t="shared" ca="1" si="42"/>
        <v>256867.46987951812</v>
      </c>
      <c r="U211" s="16">
        <f t="shared" ca="1" si="43"/>
        <v>13783.132530120483</v>
      </c>
      <c r="V211" s="16">
        <f t="shared" ca="1" si="44"/>
        <v>7831.325301204819</v>
      </c>
    </row>
    <row r="212" spans="1:22" x14ac:dyDescent="0.3">
      <c r="A212">
        <v>210</v>
      </c>
      <c r="B212" s="15">
        <f ca="1">'일자별 시가총액'!B211/'일자별 시가총액'!$G211</f>
        <v>6.4054252955794935E-2</v>
      </c>
      <c r="C212" s="15">
        <f ca="1">'일자별 시가총액'!C211/'일자별 시가총액'!$G211</f>
        <v>0.10692296757419545</v>
      </c>
      <c r="D212" s="15">
        <f ca="1">'일자별 시가총액'!D211/'일자별 시가총액'!$G211</f>
        <v>0.41886720903742203</v>
      </c>
      <c r="E212" s="15">
        <f ca="1">'일자별 시가총액'!E211/'일자별 시가총액'!$G211</f>
        <v>7.2968163791446897E-2</v>
      </c>
      <c r="F212" s="15">
        <f ca="1">'일자별 시가총액'!F211/'일자별 시가총액'!$G211</f>
        <v>0.33718740664114066</v>
      </c>
      <c r="G212" s="14">
        <f ca="1">'일자별 시가총액'!H211</f>
        <v>135.82236305220883</v>
      </c>
      <c r="H212" s="9">
        <f t="shared" ca="1" si="37"/>
        <v>0</v>
      </c>
      <c r="I212" s="9">
        <f t="shared" ca="1" si="38"/>
        <v>50000</v>
      </c>
      <c r="J212" s="9">
        <f t="shared" ca="1" si="39"/>
        <v>1900000</v>
      </c>
      <c r="K212" s="9">
        <f t="shared" ca="1" si="35"/>
        <v>13582.236305220884</v>
      </c>
      <c r="L212" s="9">
        <f t="shared" ca="1" si="36"/>
        <v>25806248979.919678</v>
      </c>
      <c r="M212" s="9">
        <f ca="1">$L212*B212/'일자별 주가'!B211-펀드!R211</f>
        <v>-3012.0481927710935</v>
      </c>
      <c r="N212" s="9">
        <f ca="1">$L212*C212/'일자별 주가'!C211-펀드!S211</f>
        <v>-1807.2289156626648</v>
      </c>
      <c r="O212" s="9">
        <f ca="1">$L212*D212/'일자별 주가'!D211-펀드!T211</f>
        <v>-6586.3453815261601</v>
      </c>
      <c r="P212" s="9">
        <f ca="1">$L212*E212/'일자별 주가'!E211-펀드!U211</f>
        <v>-353.41365461847636</v>
      </c>
      <c r="Q212" s="9">
        <f ca="1">$L212*F212/'일자별 주가'!F211-펀드!V211</f>
        <v>-200.80321285140599</v>
      </c>
      <c r="R212" s="16">
        <f t="shared" ca="1" si="40"/>
        <v>114457.8313253012</v>
      </c>
      <c r="S212" s="16">
        <f t="shared" ca="1" si="41"/>
        <v>68674.698795180724</v>
      </c>
      <c r="T212" s="16">
        <f t="shared" ca="1" si="42"/>
        <v>250281.12449799196</v>
      </c>
      <c r="U212" s="16">
        <f t="shared" ca="1" si="43"/>
        <v>13429.718875502007</v>
      </c>
      <c r="V212" s="16">
        <f t="shared" ca="1" si="44"/>
        <v>7630.522088353413</v>
      </c>
    </row>
    <row r="213" spans="1:22" x14ac:dyDescent="0.3">
      <c r="A213">
        <v>211</v>
      </c>
      <c r="B213" s="15">
        <f ca="1">'일자별 시가총액'!B212/'일자별 시가총액'!$G212</f>
        <v>6.3948193481296323E-2</v>
      </c>
      <c r="C213" s="15">
        <f ca="1">'일자별 시가총액'!C212/'일자별 시가총액'!$G212</f>
        <v>0.10886499057052507</v>
      </c>
      <c r="D213" s="15">
        <f ca="1">'일자별 시가총액'!D212/'일자별 시가총액'!$G212</f>
        <v>0.40868250599519246</v>
      </c>
      <c r="E213" s="15">
        <f ca="1">'일자별 시가총액'!E212/'일자별 시가총액'!$G212</f>
        <v>7.4175238031482252E-2</v>
      </c>
      <c r="F213" s="15">
        <f ca="1">'일자별 시가총액'!F212/'일자별 시가총액'!$G212</f>
        <v>0.34432907192150386</v>
      </c>
      <c r="G213" s="14">
        <f ca="1">'일자별 시가총액'!H212</f>
        <v>137.35704578313252</v>
      </c>
      <c r="H213" s="9">
        <f t="shared" ca="1" si="37"/>
        <v>200000</v>
      </c>
      <c r="I213" s="9">
        <f t="shared" ca="1" si="38"/>
        <v>0</v>
      </c>
      <c r="J213" s="9">
        <f t="shared" ca="1" si="39"/>
        <v>2100000</v>
      </c>
      <c r="K213" s="9">
        <f t="shared" ca="1" si="35"/>
        <v>13735.704578313253</v>
      </c>
      <c r="L213" s="9">
        <f t="shared" ca="1" si="36"/>
        <v>28844979614.457829</v>
      </c>
      <c r="M213" s="9">
        <f ca="1">$L213*B213/'일자별 주가'!B212-펀드!R212</f>
        <v>12048.19277108433</v>
      </c>
      <c r="N213" s="9">
        <f ca="1">$L213*C213/'일자별 주가'!C212-펀드!S212</f>
        <v>7228.9156626505865</v>
      </c>
      <c r="O213" s="9">
        <f ca="1">$L213*D213/'일자별 주가'!D212-펀드!T212</f>
        <v>26345.381526104378</v>
      </c>
      <c r="P213" s="9">
        <f ca="1">$L213*E213/'일자별 주가'!E212-펀드!U212</f>
        <v>1413.6546184738963</v>
      </c>
      <c r="Q213" s="9">
        <f ca="1">$L213*F213/'일자별 주가'!F212-펀드!V212</f>
        <v>803.21285140562213</v>
      </c>
      <c r="R213" s="16">
        <f t="shared" ca="1" si="40"/>
        <v>126506.02409638553</v>
      </c>
      <c r="S213" s="16">
        <f t="shared" ca="1" si="41"/>
        <v>75903.614457831311</v>
      </c>
      <c r="T213" s="16">
        <f t="shared" ca="1" si="42"/>
        <v>276626.50602409634</v>
      </c>
      <c r="U213" s="16">
        <f t="shared" ca="1" si="43"/>
        <v>14843.373493975903</v>
      </c>
      <c r="V213" s="16">
        <f t="shared" ca="1" si="44"/>
        <v>8433.7349397590351</v>
      </c>
    </row>
    <row r="214" spans="1:22" x14ac:dyDescent="0.3">
      <c r="A214">
        <v>212</v>
      </c>
      <c r="B214" s="15">
        <f ca="1">'일자별 시가총액'!B213/'일자별 시가총액'!$G213</f>
        <v>6.236483832057288E-2</v>
      </c>
      <c r="C214" s="15">
        <f ca="1">'일자별 시가총액'!C213/'일자별 시가총액'!$G213</f>
        <v>0.10816749786193092</v>
      </c>
      <c r="D214" s="15">
        <f ca="1">'일자별 시가총액'!D213/'일자별 시가총액'!$G213</f>
        <v>0.40986803766226348</v>
      </c>
      <c r="E214" s="15">
        <f ca="1">'일자별 시가총액'!E213/'일자별 시가총액'!$G213</f>
        <v>7.6000749665404085E-2</v>
      </c>
      <c r="F214" s="15">
        <f ca="1">'일자별 시가총액'!F213/'일자별 시가총액'!$G213</f>
        <v>0.34359887648982862</v>
      </c>
      <c r="G214" s="14">
        <f ca="1">'일자별 시가총액'!H213</f>
        <v>137.88855742971887</v>
      </c>
      <c r="H214" s="9">
        <f t="shared" ca="1" si="37"/>
        <v>150000</v>
      </c>
      <c r="I214" s="9">
        <f t="shared" ca="1" si="38"/>
        <v>200000</v>
      </c>
      <c r="J214" s="9">
        <f t="shared" ca="1" si="39"/>
        <v>2050000</v>
      </c>
      <c r="K214" s="9">
        <f t="shared" ca="1" si="35"/>
        <v>13788.855742971888</v>
      </c>
      <c r="L214" s="9">
        <f t="shared" ca="1" si="36"/>
        <v>28267154273.092369</v>
      </c>
      <c r="M214" s="9">
        <f ca="1">$L214*B214/'일자별 주가'!B213-펀드!R213</f>
        <v>-3012.0481927710644</v>
      </c>
      <c r="N214" s="9">
        <f ca="1">$L214*C214/'일자별 주가'!C213-펀드!S213</f>
        <v>-1807.2289156626357</v>
      </c>
      <c r="O214" s="9">
        <f ca="1">$L214*D214/'일자별 주가'!D213-펀드!T213</f>
        <v>-6586.3453815260436</v>
      </c>
      <c r="P214" s="9">
        <f ca="1">$L214*E214/'일자별 주가'!E213-펀드!U213</f>
        <v>-353.41365461847454</v>
      </c>
      <c r="Q214" s="9">
        <f ca="1">$L214*F214/'일자별 주가'!F213-펀드!V213</f>
        <v>-200.80321285140417</v>
      </c>
      <c r="R214" s="16">
        <f t="shared" ca="1" si="40"/>
        <v>123493.97590361447</v>
      </c>
      <c r="S214" s="16">
        <f t="shared" ca="1" si="41"/>
        <v>74096.385542168675</v>
      </c>
      <c r="T214" s="16">
        <f t="shared" ca="1" si="42"/>
        <v>270040.16064257029</v>
      </c>
      <c r="U214" s="16">
        <f t="shared" ca="1" si="43"/>
        <v>14489.959839357429</v>
      </c>
      <c r="V214" s="16">
        <f t="shared" ca="1" si="44"/>
        <v>8232.9317269076309</v>
      </c>
    </row>
    <row r="215" spans="1:22" x14ac:dyDescent="0.3">
      <c r="A215">
        <v>213</v>
      </c>
      <c r="B215" s="15">
        <f ca="1">'일자별 시가총액'!B214/'일자별 시가총액'!$G214</f>
        <v>6.3039981120896094E-2</v>
      </c>
      <c r="C215" s="15">
        <f ca="1">'일자별 시가총액'!C214/'일자별 시가총액'!$G214</f>
        <v>0.10343010815536587</v>
      </c>
      <c r="D215" s="15">
        <f ca="1">'일자별 시가총액'!D214/'일자별 시가총액'!$G214</f>
        <v>0.41189410041478708</v>
      </c>
      <c r="E215" s="15">
        <f ca="1">'일자별 시가총액'!E214/'일자별 시가총액'!$G214</f>
        <v>7.4201575227516664E-2</v>
      </c>
      <c r="F215" s="15">
        <f ca="1">'일자별 시가총액'!F214/'일자별 시가총액'!$G214</f>
        <v>0.34743423508143428</v>
      </c>
      <c r="G215" s="14">
        <f ca="1">'일자별 시가총액'!H214</f>
        <v>140.664221686747</v>
      </c>
      <c r="H215" s="9">
        <f t="shared" ca="1" si="37"/>
        <v>100000</v>
      </c>
      <c r="I215" s="9">
        <f t="shared" ca="1" si="38"/>
        <v>50000</v>
      </c>
      <c r="J215" s="9">
        <f t="shared" ca="1" si="39"/>
        <v>2100000</v>
      </c>
      <c r="K215" s="9">
        <f t="shared" ca="1" si="35"/>
        <v>14066.422168674699</v>
      </c>
      <c r="L215" s="9">
        <f t="shared" ca="1" si="36"/>
        <v>29539486554.216866</v>
      </c>
      <c r="M215" s="9">
        <f ca="1">$L215*B215/'일자별 주가'!B214-펀드!R214</f>
        <v>3012.0481927710789</v>
      </c>
      <c r="N215" s="9">
        <f ca="1">$L215*C215/'일자별 주가'!C214-펀드!S214</f>
        <v>1807.2289156626503</v>
      </c>
      <c r="O215" s="9">
        <f ca="1">$L215*D215/'일자별 주가'!D214-펀드!T214</f>
        <v>6586.3453815260436</v>
      </c>
      <c r="P215" s="9">
        <f ca="1">$L215*E215/'일자별 주가'!E214-펀드!U214</f>
        <v>353.41365461847272</v>
      </c>
      <c r="Q215" s="9">
        <f ca="1">$L215*F215/'일자별 주가'!F214-펀드!V214</f>
        <v>200.80321285140417</v>
      </c>
      <c r="R215" s="16">
        <f t="shared" ca="1" si="40"/>
        <v>126506.02409638555</v>
      </c>
      <c r="S215" s="16">
        <f t="shared" ca="1" si="41"/>
        <v>75903.614457831325</v>
      </c>
      <c r="T215" s="16">
        <f t="shared" ca="1" si="42"/>
        <v>276626.50602409634</v>
      </c>
      <c r="U215" s="16">
        <f t="shared" ca="1" si="43"/>
        <v>14843.373493975902</v>
      </c>
      <c r="V215" s="16">
        <f t="shared" ca="1" si="44"/>
        <v>8433.7349397590351</v>
      </c>
    </row>
    <row r="216" spans="1:22" x14ac:dyDescent="0.3">
      <c r="A216">
        <v>214</v>
      </c>
      <c r="B216" s="15">
        <f ca="1">'일자별 시가총액'!B215/'일자별 시가총액'!$G215</f>
        <v>6.4438073612042054E-2</v>
      </c>
      <c r="C216" s="15">
        <f ca="1">'일자별 시가총액'!C215/'일자별 시가총액'!$G215</f>
        <v>0.10646601233575084</v>
      </c>
      <c r="D216" s="15">
        <f ca="1">'일자별 시가총액'!D215/'일자별 시가총액'!$G215</f>
        <v>0.40932196517988456</v>
      </c>
      <c r="E216" s="15">
        <f ca="1">'일자별 시가총액'!E215/'일자별 시가총액'!$G215</f>
        <v>7.6572953297183582E-2</v>
      </c>
      <c r="F216" s="15">
        <f ca="1">'일자별 시가총액'!F215/'일자별 시가총액'!$G215</f>
        <v>0.34320099557513895</v>
      </c>
      <c r="G216" s="14">
        <f ca="1">'일자별 시가총액'!H215</f>
        <v>138.20124016064256</v>
      </c>
      <c r="H216" s="9">
        <f t="shared" ca="1" si="37"/>
        <v>250000</v>
      </c>
      <c r="I216" s="9">
        <f t="shared" ca="1" si="38"/>
        <v>50000</v>
      </c>
      <c r="J216" s="9">
        <f t="shared" ca="1" si="39"/>
        <v>2300000</v>
      </c>
      <c r="K216" s="9">
        <f t="shared" ca="1" si="35"/>
        <v>13820.124016064256</v>
      </c>
      <c r="L216" s="9">
        <f t="shared" ca="1" si="36"/>
        <v>31786285236.947788</v>
      </c>
      <c r="M216" s="9">
        <f ca="1">$L216*B216/'일자별 주가'!B215-펀드!R215</f>
        <v>12048.192771084345</v>
      </c>
      <c r="N216" s="9">
        <f ca="1">$L216*C216/'일자별 주가'!C215-펀드!S215</f>
        <v>7228.915662650601</v>
      </c>
      <c r="O216" s="9">
        <f ca="1">$L216*D216/'일자별 주가'!D215-펀드!T215</f>
        <v>26345.381526104466</v>
      </c>
      <c r="P216" s="9">
        <f ca="1">$L216*E216/'일자별 주가'!E215-펀드!U215</f>
        <v>1413.6546184738963</v>
      </c>
      <c r="Q216" s="9">
        <f ca="1">$L216*F216/'일자별 주가'!F215-펀드!V215</f>
        <v>803.21285140562213</v>
      </c>
      <c r="R216" s="16">
        <f t="shared" ca="1" si="40"/>
        <v>138554.21686746989</v>
      </c>
      <c r="S216" s="16">
        <f t="shared" ca="1" si="41"/>
        <v>83132.530120481926</v>
      </c>
      <c r="T216" s="16">
        <f t="shared" ca="1" si="42"/>
        <v>302971.8875502008</v>
      </c>
      <c r="U216" s="16">
        <f t="shared" ca="1" si="43"/>
        <v>16257.028112449798</v>
      </c>
      <c r="V216" s="16">
        <f t="shared" ca="1" si="44"/>
        <v>9236.9477911646572</v>
      </c>
    </row>
    <row r="217" spans="1:22" x14ac:dyDescent="0.3">
      <c r="A217">
        <v>215</v>
      </c>
      <c r="B217" s="15">
        <f ca="1">'일자별 시가총액'!B216/'일자별 시가총액'!$G216</f>
        <v>6.2204188018302971E-2</v>
      </c>
      <c r="C217" s="15">
        <f ca="1">'일자별 시가총액'!C216/'일자별 시가총액'!$G216</f>
        <v>0.10804320117003083</v>
      </c>
      <c r="D217" s="15">
        <f ca="1">'일자별 시가총액'!D216/'일자별 시가총액'!$G216</f>
        <v>0.40559425522005416</v>
      </c>
      <c r="E217" s="15">
        <f ca="1">'일자별 시가총액'!E216/'일자별 시가총액'!$G216</f>
        <v>7.4312581472311054E-2</v>
      </c>
      <c r="F217" s="15">
        <f ca="1">'일자별 시가총액'!F216/'일자별 시가총액'!$G216</f>
        <v>0.34984577411930096</v>
      </c>
      <c r="G217" s="14">
        <f ca="1">'일자별 시가총액'!H216</f>
        <v>139.99754698795181</v>
      </c>
      <c r="H217" s="9">
        <f t="shared" ca="1" si="37"/>
        <v>100000</v>
      </c>
      <c r="I217" s="9">
        <f t="shared" ca="1" si="38"/>
        <v>250000</v>
      </c>
      <c r="J217" s="9">
        <f t="shared" ca="1" si="39"/>
        <v>2150000</v>
      </c>
      <c r="K217" s="9">
        <f t="shared" ca="1" si="35"/>
        <v>13999.754698795181</v>
      </c>
      <c r="L217" s="9">
        <f t="shared" ca="1" si="36"/>
        <v>30099472602.409637</v>
      </c>
      <c r="M217" s="9">
        <f ca="1">$L217*B217/'일자별 주가'!B216-펀드!R216</f>
        <v>-9036.1445783132804</v>
      </c>
      <c r="N217" s="9">
        <f ca="1">$L217*C217/'일자별 주가'!C216-펀드!S216</f>
        <v>-5421.6867469879508</v>
      </c>
      <c r="O217" s="9">
        <f ca="1">$L217*D217/'일자별 주가'!D216-펀드!T216</f>
        <v>-19759.036144578364</v>
      </c>
      <c r="P217" s="9">
        <f ca="1">$L217*E217/'일자별 주가'!E216-펀드!U216</f>
        <v>-1060.24096385542</v>
      </c>
      <c r="Q217" s="9">
        <f ca="1">$L217*F217/'일자별 주가'!F216-펀드!V216</f>
        <v>-602.40963855421614</v>
      </c>
      <c r="R217" s="16">
        <f t="shared" ca="1" si="40"/>
        <v>129518.07228915661</v>
      </c>
      <c r="S217" s="16">
        <f t="shared" ca="1" si="41"/>
        <v>77710.843373493975</v>
      </c>
      <c r="T217" s="16">
        <f t="shared" ca="1" si="42"/>
        <v>283212.85140562244</v>
      </c>
      <c r="U217" s="16">
        <f t="shared" ca="1" si="43"/>
        <v>15196.787148594378</v>
      </c>
      <c r="V217" s="16">
        <f t="shared" ca="1" si="44"/>
        <v>8634.5381526104411</v>
      </c>
    </row>
    <row r="218" spans="1:22" x14ac:dyDescent="0.3">
      <c r="A218">
        <v>216</v>
      </c>
      <c r="B218" s="15">
        <f ca="1">'일자별 시가총액'!B217/'일자별 시가총액'!$G217</f>
        <v>6.2464907664347251E-2</v>
      </c>
      <c r="C218" s="15">
        <f ca="1">'일자별 시가총액'!C217/'일자별 시가총액'!$G217</f>
        <v>0.10858710955898718</v>
      </c>
      <c r="D218" s="15">
        <f ca="1">'일자별 시가총액'!D217/'일자별 시가총액'!$G217</f>
        <v>0.40502213963880918</v>
      </c>
      <c r="E218" s="15">
        <f ca="1">'일자별 시가총액'!E217/'일자별 시가총액'!$G217</f>
        <v>7.4116999270538761E-2</v>
      </c>
      <c r="F218" s="15">
        <f ca="1">'일자별 시가총액'!F217/'일자별 시가총액'!$G217</f>
        <v>0.34980884386731764</v>
      </c>
      <c r="G218" s="14">
        <f ca="1">'일자별 시가총액'!H217</f>
        <v>142.33533975903615</v>
      </c>
      <c r="H218" s="9">
        <f t="shared" ca="1" si="37"/>
        <v>200000</v>
      </c>
      <c r="I218" s="9">
        <f t="shared" ca="1" si="38"/>
        <v>250000</v>
      </c>
      <c r="J218" s="9">
        <f t="shared" ca="1" si="39"/>
        <v>2100000</v>
      </c>
      <c r="K218" s="9">
        <f t="shared" ca="1" si="35"/>
        <v>14233.533975903616</v>
      </c>
      <c r="L218" s="9">
        <f t="shared" ca="1" si="36"/>
        <v>29890421349.397594</v>
      </c>
      <c r="M218" s="9">
        <f ca="1">$L218*B218/'일자별 주가'!B217-펀드!R217</f>
        <v>-3012.0481927710498</v>
      </c>
      <c r="N218" s="9">
        <f ca="1">$L218*C218/'일자별 주가'!C217-펀드!S217</f>
        <v>-1807.2289156626357</v>
      </c>
      <c r="O218" s="9">
        <f ca="1">$L218*D218/'일자별 주가'!D217-펀드!T217</f>
        <v>-6586.3453815260436</v>
      </c>
      <c r="P218" s="9">
        <f ca="1">$L218*E218/'일자별 주가'!E217-펀드!U217</f>
        <v>-353.41365461847454</v>
      </c>
      <c r="Q218" s="9">
        <f ca="1">$L218*F218/'일자별 주가'!F217-펀드!V217</f>
        <v>-200.80321285140417</v>
      </c>
      <c r="R218" s="16">
        <f t="shared" ca="1" si="40"/>
        <v>126506.02409638556</v>
      </c>
      <c r="S218" s="16">
        <f t="shared" ca="1" si="41"/>
        <v>75903.61445783134</v>
      </c>
      <c r="T218" s="16">
        <f t="shared" ca="1" si="42"/>
        <v>276626.50602409639</v>
      </c>
      <c r="U218" s="16">
        <f t="shared" ca="1" si="43"/>
        <v>14843.373493975903</v>
      </c>
      <c r="V218" s="16">
        <f t="shared" ca="1" si="44"/>
        <v>8433.7349397590369</v>
      </c>
    </row>
    <row r="219" spans="1:22" x14ac:dyDescent="0.3">
      <c r="A219">
        <v>217</v>
      </c>
      <c r="B219" s="15">
        <f ca="1">'일자별 시가총액'!B218/'일자별 시가총액'!$G218</f>
        <v>6.2001735724987093E-2</v>
      </c>
      <c r="C219" s="15">
        <f ca="1">'일자별 시가총액'!C218/'일자별 시가총액'!$G218</f>
        <v>0.11089543331689265</v>
      </c>
      <c r="D219" s="15">
        <f ca="1">'일자별 시가총액'!D218/'일자별 시가총액'!$G218</f>
        <v>0.40396602633605161</v>
      </c>
      <c r="E219" s="15">
        <f ca="1">'일자별 시가총액'!E218/'일자별 시가총액'!$G218</f>
        <v>7.6773588583988847E-2</v>
      </c>
      <c r="F219" s="15">
        <f ca="1">'일자별 시가총액'!F218/'일자별 시가총액'!$G218</f>
        <v>0.34636321603807979</v>
      </c>
      <c r="G219" s="14">
        <f ca="1">'일자별 시가총액'!H218</f>
        <v>141.47485783132529</v>
      </c>
      <c r="H219" s="9">
        <f t="shared" ca="1" si="37"/>
        <v>0</v>
      </c>
      <c r="I219" s="9">
        <f t="shared" ca="1" si="38"/>
        <v>0</v>
      </c>
      <c r="J219" s="9">
        <f t="shared" ca="1" si="39"/>
        <v>2100000</v>
      </c>
      <c r="K219" s="9">
        <f t="shared" ca="1" si="35"/>
        <v>14147.485783132528</v>
      </c>
      <c r="L219" s="9">
        <f t="shared" ca="1" si="36"/>
        <v>29709720144.578308</v>
      </c>
      <c r="M219" s="9">
        <f ca="1">$L219*B219/'일자별 주가'!B218-펀드!R218</f>
        <v>0</v>
      </c>
      <c r="N219" s="9">
        <f ca="1">$L219*C219/'일자별 주가'!C218-펀드!S218</f>
        <v>0</v>
      </c>
      <c r="O219" s="9">
        <f ca="1">$L219*D219/'일자별 주가'!D218-펀드!T218</f>
        <v>0</v>
      </c>
      <c r="P219" s="9">
        <f ca="1">$L219*E219/'일자별 주가'!E218-펀드!U218</f>
        <v>0</v>
      </c>
      <c r="Q219" s="9">
        <f ca="1">$L219*F219/'일자별 주가'!F218-펀드!V218</f>
        <v>0</v>
      </c>
      <c r="R219" s="16">
        <f t="shared" ca="1" si="40"/>
        <v>126506.02409638556</v>
      </c>
      <c r="S219" s="16">
        <f t="shared" ca="1" si="41"/>
        <v>75903.61445783134</v>
      </c>
      <c r="T219" s="16">
        <f t="shared" ca="1" si="42"/>
        <v>276626.50602409639</v>
      </c>
      <c r="U219" s="16">
        <f t="shared" ca="1" si="43"/>
        <v>14843.373493975903</v>
      </c>
      <c r="V219" s="16">
        <f t="shared" ca="1" si="44"/>
        <v>8433.7349397590369</v>
      </c>
    </row>
    <row r="220" spans="1:22" x14ac:dyDescent="0.3">
      <c r="A220">
        <v>218</v>
      </c>
      <c r="B220" s="15">
        <f ca="1">'일자별 시가총액'!B219/'일자별 시가총액'!$G219</f>
        <v>6.0292278545157195E-2</v>
      </c>
      <c r="C220" s="15">
        <f ca="1">'일자별 시가총액'!C219/'일자별 시가총액'!$G219</f>
        <v>0.11044356853804764</v>
      </c>
      <c r="D220" s="15">
        <f ca="1">'일자별 시가총액'!D219/'일자별 시가총액'!$G219</f>
        <v>0.41474157102884168</v>
      </c>
      <c r="E220" s="15">
        <f ca="1">'일자별 시가총액'!E219/'일자별 시가총액'!$G219</f>
        <v>7.6169346816379185E-2</v>
      </c>
      <c r="F220" s="15">
        <f ca="1">'일자별 시가총액'!F219/'일자별 시가총액'!$G219</f>
        <v>0.33835323507157428</v>
      </c>
      <c r="G220" s="14">
        <f ca="1">'일자별 시가총액'!H219</f>
        <v>142.31876947791164</v>
      </c>
      <c r="H220" s="9">
        <f t="shared" ca="1" si="37"/>
        <v>50000</v>
      </c>
      <c r="I220" s="9">
        <f t="shared" ca="1" si="38"/>
        <v>200000</v>
      </c>
      <c r="J220" s="9">
        <f t="shared" ca="1" si="39"/>
        <v>1950000</v>
      </c>
      <c r="K220" s="9">
        <f t="shared" ca="1" si="35"/>
        <v>14231.876947791165</v>
      </c>
      <c r="L220" s="9">
        <f t="shared" ca="1" si="36"/>
        <v>27752160048.192772</v>
      </c>
      <c r="M220" s="9">
        <f ca="1">$L220*B220/'일자별 주가'!B219-펀드!R219</f>
        <v>-9036.1445783132658</v>
      </c>
      <c r="N220" s="9">
        <f ca="1">$L220*C220/'일자별 주가'!C219-펀드!S219</f>
        <v>-5421.6867469879653</v>
      </c>
      <c r="O220" s="9">
        <f ca="1">$L220*D220/'일자별 주가'!D219-펀드!T219</f>
        <v>-19759.036144578306</v>
      </c>
      <c r="P220" s="9">
        <f ca="1">$L220*E220/'일자별 주가'!E219-펀드!U219</f>
        <v>-1060.2409638554218</v>
      </c>
      <c r="Q220" s="9">
        <f ca="1">$L220*F220/'일자별 주가'!F219-펀드!V219</f>
        <v>-602.40963855421705</v>
      </c>
      <c r="R220" s="16">
        <f t="shared" ca="1" si="40"/>
        <v>117469.8795180723</v>
      </c>
      <c r="S220" s="16">
        <f t="shared" ca="1" si="41"/>
        <v>70481.927710843374</v>
      </c>
      <c r="T220" s="16">
        <f t="shared" ca="1" si="42"/>
        <v>256867.46987951809</v>
      </c>
      <c r="U220" s="16">
        <f t="shared" ca="1" si="43"/>
        <v>13783.132530120482</v>
      </c>
      <c r="V220" s="16">
        <f t="shared" ca="1" si="44"/>
        <v>7831.3253012048199</v>
      </c>
    </row>
    <row r="221" spans="1:22" x14ac:dyDescent="0.3">
      <c r="A221">
        <v>219</v>
      </c>
      <c r="B221" s="15">
        <f ca="1">'일자별 시가총액'!B220/'일자별 시가총액'!$G220</f>
        <v>6.0292206401876484E-2</v>
      </c>
      <c r="C221" s="15">
        <f ca="1">'일자별 시가총액'!C220/'일자별 시가총액'!$G220</f>
        <v>0.11010075560160301</v>
      </c>
      <c r="D221" s="15">
        <f ca="1">'일자별 시가총액'!D220/'일자별 시가총액'!$G220</f>
        <v>0.4150157146670973</v>
      </c>
      <c r="E221" s="15">
        <f ca="1">'일자별 시가총액'!E220/'일자별 시가총액'!$G220</f>
        <v>7.4479636529457618E-2</v>
      </c>
      <c r="F221" s="15">
        <f ca="1">'일자별 시가총액'!F220/'일자별 시가총액'!$G220</f>
        <v>0.34011168679996556</v>
      </c>
      <c r="G221" s="14">
        <f ca="1">'일자별 시가총액'!H220</f>
        <v>145.51622008032129</v>
      </c>
      <c r="H221" s="9">
        <f t="shared" ca="1" si="37"/>
        <v>250000</v>
      </c>
      <c r="I221" s="9">
        <f t="shared" ca="1" si="38"/>
        <v>50000</v>
      </c>
      <c r="J221" s="9">
        <f t="shared" ca="1" si="39"/>
        <v>2150000</v>
      </c>
      <c r="K221" s="9">
        <f t="shared" ca="1" si="35"/>
        <v>14551.622008032129</v>
      </c>
      <c r="L221" s="9">
        <f t="shared" ca="1" si="36"/>
        <v>31285987317.269077</v>
      </c>
      <c r="M221" s="9">
        <f ca="1">$L221*B221/'일자별 주가'!B220-펀드!R220</f>
        <v>12048.19277108433</v>
      </c>
      <c r="N221" s="9">
        <f ca="1">$L221*C221/'일자별 주가'!C220-펀드!S220</f>
        <v>7228.915662650601</v>
      </c>
      <c r="O221" s="9">
        <f ca="1">$L221*D221/'일자별 주가'!D220-펀드!T220</f>
        <v>26345.381526104407</v>
      </c>
      <c r="P221" s="9">
        <f ca="1">$L221*E221/'일자별 주가'!E220-펀드!U220</f>
        <v>1413.6546184738945</v>
      </c>
      <c r="Q221" s="9">
        <f ca="1">$L221*F221/'일자별 주가'!F220-펀드!V220</f>
        <v>803.21285140562122</v>
      </c>
      <c r="R221" s="16">
        <f t="shared" ca="1" si="40"/>
        <v>129518.07228915663</v>
      </c>
      <c r="S221" s="16">
        <f t="shared" ca="1" si="41"/>
        <v>77710.843373493975</v>
      </c>
      <c r="T221" s="16">
        <f t="shared" ca="1" si="42"/>
        <v>283212.8514056225</v>
      </c>
      <c r="U221" s="16">
        <f t="shared" ca="1" si="43"/>
        <v>15196.787148594376</v>
      </c>
      <c r="V221" s="16">
        <f t="shared" ca="1" si="44"/>
        <v>8634.5381526104411</v>
      </c>
    </row>
    <row r="222" spans="1:22" x14ac:dyDescent="0.3">
      <c r="A222">
        <v>220</v>
      </c>
      <c r="B222" s="15">
        <f ca="1">'일자별 시가총액'!B221/'일자별 시가총액'!$G221</f>
        <v>6.0675172165543238E-2</v>
      </c>
      <c r="C222" s="15">
        <f ca="1">'일자별 시가총액'!C221/'일자별 시가총액'!$G221</f>
        <v>0.10855209409455051</v>
      </c>
      <c r="D222" s="15">
        <f ca="1">'일자별 시가총액'!D221/'일자별 시가총액'!$G221</f>
        <v>0.40739971979077311</v>
      </c>
      <c r="E222" s="15">
        <f ca="1">'일자별 시가총액'!E221/'일자별 시가총액'!$G221</f>
        <v>7.5817686793026251E-2</v>
      </c>
      <c r="F222" s="15">
        <f ca="1">'일자별 시가총액'!F221/'일자별 시가총액'!$G221</f>
        <v>0.34755532715610687</v>
      </c>
      <c r="G222" s="14">
        <f ca="1">'일자별 시가총액'!H221</f>
        <v>146.05724016064258</v>
      </c>
      <c r="H222" s="9">
        <f t="shared" ca="1" si="37"/>
        <v>50000</v>
      </c>
      <c r="I222" s="9">
        <f t="shared" ca="1" si="38"/>
        <v>100000</v>
      </c>
      <c r="J222" s="9">
        <f t="shared" ca="1" si="39"/>
        <v>2100000</v>
      </c>
      <c r="K222" s="9">
        <f t="shared" ca="1" si="35"/>
        <v>14605.72401606426</v>
      </c>
      <c r="L222" s="9">
        <f t="shared" ca="1" si="36"/>
        <v>30672020433.734943</v>
      </c>
      <c r="M222" s="9">
        <f ca="1">$L222*B222/'일자별 주가'!B221-펀드!R221</f>
        <v>-3012.0481927710789</v>
      </c>
      <c r="N222" s="9">
        <f ca="1">$L222*C222/'일자별 주가'!C221-펀드!S221</f>
        <v>-1807.2289156626357</v>
      </c>
      <c r="O222" s="9">
        <f ca="1">$L222*D222/'일자별 주가'!D221-펀드!T221</f>
        <v>-6586.3453815261018</v>
      </c>
      <c r="P222" s="9">
        <f ca="1">$L222*E222/'일자별 주가'!E221-펀드!U221</f>
        <v>-353.41365461846908</v>
      </c>
      <c r="Q222" s="9">
        <f ca="1">$L222*F222/'일자별 주가'!F221-펀드!V221</f>
        <v>-200.80321285140417</v>
      </c>
      <c r="R222" s="16">
        <f t="shared" ca="1" si="40"/>
        <v>126506.02409638555</v>
      </c>
      <c r="S222" s="16">
        <f t="shared" ca="1" si="41"/>
        <v>75903.61445783134</v>
      </c>
      <c r="T222" s="16">
        <f t="shared" ca="1" si="42"/>
        <v>276626.50602409639</v>
      </c>
      <c r="U222" s="16">
        <f t="shared" ca="1" si="43"/>
        <v>14843.373493975907</v>
      </c>
      <c r="V222" s="16">
        <f t="shared" ca="1" si="44"/>
        <v>8433.7349397590369</v>
      </c>
    </row>
    <row r="223" spans="1:22" x14ac:dyDescent="0.3">
      <c r="A223">
        <v>221</v>
      </c>
      <c r="B223" s="15">
        <f ca="1">'일자별 시가총액'!B222/'일자별 시가총액'!$G222</f>
        <v>6.2188626665263418E-2</v>
      </c>
      <c r="C223" s="15">
        <f ca="1">'일자별 시가총액'!C222/'일자별 시가총액'!$G222</f>
        <v>0.11127867136854294</v>
      </c>
      <c r="D223" s="15">
        <f ca="1">'일자별 시가총액'!D222/'일자별 시가총액'!$G222</f>
        <v>0.40426197482301035</v>
      </c>
      <c r="E223" s="15">
        <f ca="1">'일자별 시가총액'!E222/'일자별 시가총액'!$G222</f>
        <v>7.6581613204056695E-2</v>
      </c>
      <c r="F223" s="15">
        <f ca="1">'일자별 시가총액'!F222/'일자별 시가총액'!$G222</f>
        <v>0.34568911393912655</v>
      </c>
      <c r="G223" s="14">
        <f ca="1">'일자별 시가총액'!H222</f>
        <v>143.29703453815262</v>
      </c>
      <c r="H223" s="9">
        <f t="shared" ca="1" si="37"/>
        <v>0</v>
      </c>
      <c r="I223" s="9">
        <f t="shared" ca="1" si="38"/>
        <v>150000</v>
      </c>
      <c r="J223" s="9">
        <f t="shared" ca="1" si="39"/>
        <v>1950000</v>
      </c>
      <c r="K223" s="9">
        <f t="shared" ca="1" si="35"/>
        <v>14329.70345381526</v>
      </c>
      <c r="L223" s="9">
        <f t="shared" ca="1" si="36"/>
        <v>27942921734.939758</v>
      </c>
      <c r="M223" s="9">
        <f ca="1">$L223*B223/'일자별 주가'!B222-펀드!R222</f>
        <v>-9036.1445783132658</v>
      </c>
      <c r="N223" s="9">
        <f ca="1">$L223*C223/'일자별 주가'!C222-펀드!S222</f>
        <v>-5421.6867469879653</v>
      </c>
      <c r="O223" s="9">
        <f ca="1">$L223*D223/'일자별 주가'!D222-펀드!T222</f>
        <v>-19759.036144578335</v>
      </c>
      <c r="P223" s="9">
        <f ca="1">$L223*E223/'일자별 주가'!E222-펀드!U222</f>
        <v>-1060.2409638554254</v>
      </c>
      <c r="Q223" s="9">
        <f ca="1">$L223*F223/'일자별 주가'!F222-펀드!V222</f>
        <v>-602.40963855421796</v>
      </c>
      <c r="R223" s="16">
        <f t="shared" ca="1" si="40"/>
        <v>117469.87951807228</v>
      </c>
      <c r="S223" s="16">
        <f t="shared" ca="1" si="41"/>
        <v>70481.927710843374</v>
      </c>
      <c r="T223" s="16">
        <f t="shared" ca="1" si="42"/>
        <v>256867.46987951806</v>
      </c>
      <c r="U223" s="16">
        <f t="shared" ca="1" si="43"/>
        <v>13783.132530120482</v>
      </c>
      <c r="V223" s="16">
        <f t="shared" ca="1" si="44"/>
        <v>7831.325301204819</v>
      </c>
    </row>
    <row r="224" spans="1:22" x14ac:dyDescent="0.3">
      <c r="A224">
        <v>222</v>
      </c>
      <c r="B224" s="15">
        <f ca="1">'일자별 시가총액'!B223/'일자별 시가총액'!$G223</f>
        <v>6.1408490580061703E-2</v>
      </c>
      <c r="C224" s="15">
        <f ca="1">'일자별 시가총액'!C223/'일자별 시가총액'!$G223</f>
        <v>0.11243569022112969</v>
      </c>
      <c r="D224" s="15">
        <f ca="1">'일자별 시가총액'!D223/'일자별 시가총액'!$G223</f>
        <v>0.39473174471681172</v>
      </c>
      <c r="E224" s="15">
        <f ca="1">'일자별 시가총액'!E223/'일자별 시가총액'!$G223</f>
        <v>7.6428013814918469E-2</v>
      </c>
      <c r="F224" s="15">
        <f ca="1">'일자별 시가총액'!F223/'일자별 시가총액'!$G223</f>
        <v>0.35499606066707839</v>
      </c>
      <c r="G224" s="14">
        <f ca="1">'일자별 시가총액'!H223</f>
        <v>142.64539759036145</v>
      </c>
      <c r="H224" s="9">
        <f t="shared" ca="1" si="37"/>
        <v>0</v>
      </c>
      <c r="I224" s="9">
        <f t="shared" ca="1" si="38"/>
        <v>150000</v>
      </c>
      <c r="J224" s="9">
        <f t="shared" ca="1" si="39"/>
        <v>1800000</v>
      </c>
      <c r="K224" s="9">
        <f t="shared" ca="1" si="35"/>
        <v>14264.539759036146</v>
      </c>
      <c r="L224" s="9">
        <f t="shared" ca="1" si="36"/>
        <v>25676171566.265064</v>
      </c>
      <c r="M224" s="9">
        <f ca="1">$L224*B224/'일자별 주가'!B223-펀드!R223</f>
        <v>-9036.1445783132367</v>
      </c>
      <c r="N224" s="9">
        <f ca="1">$L224*C224/'일자별 주가'!C223-펀드!S223</f>
        <v>-5421.6867469879435</v>
      </c>
      <c r="O224" s="9">
        <f ca="1">$L224*D224/'일자별 주가'!D223-펀드!T223</f>
        <v>-19759.036144578247</v>
      </c>
      <c r="P224" s="9">
        <f ca="1">$L224*E224/'일자별 주가'!E223-펀드!U223</f>
        <v>-1060.24096385542</v>
      </c>
      <c r="Q224" s="9">
        <f ca="1">$L224*F224/'일자별 주가'!F223-펀드!V223</f>
        <v>-602.40963855421523</v>
      </c>
      <c r="R224" s="16">
        <f t="shared" ca="1" si="40"/>
        <v>108433.73493975904</v>
      </c>
      <c r="S224" s="16">
        <f t="shared" ca="1" si="41"/>
        <v>65060.240963855431</v>
      </c>
      <c r="T224" s="16">
        <f t="shared" ca="1" si="42"/>
        <v>237108.43373493981</v>
      </c>
      <c r="U224" s="16">
        <f t="shared" ca="1" si="43"/>
        <v>12722.891566265062</v>
      </c>
      <c r="V224" s="16">
        <f t="shared" ca="1" si="44"/>
        <v>7228.9156626506037</v>
      </c>
    </row>
    <row r="225" spans="1:22" x14ac:dyDescent="0.3">
      <c r="A225">
        <v>223</v>
      </c>
      <c r="B225" s="15">
        <f ca="1">'일자별 시가총액'!B224/'일자별 시가총액'!$G224</f>
        <v>6.1556591367458724E-2</v>
      </c>
      <c r="C225" s="15">
        <f ca="1">'일자별 시가총액'!C224/'일자별 시가총액'!$G224</f>
        <v>0.11458071256823105</v>
      </c>
      <c r="D225" s="15">
        <f ca="1">'일자별 시가총액'!D224/'일자별 시가총액'!$G224</f>
        <v>0.38812798212888266</v>
      </c>
      <c r="E225" s="15">
        <f ca="1">'일자별 시가총액'!E224/'일자별 시가총액'!$G224</f>
        <v>7.5828214457683535E-2</v>
      </c>
      <c r="F225" s="15">
        <f ca="1">'일자별 시가총액'!F224/'일자별 시가총액'!$G224</f>
        <v>0.35990649947774406</v>
      </c>
      <c r="G225" s="14">
        <f ca="1">'일자별 시가총액'!H224</f>
        <v>141.27464417670683</v>
      </c>
      <c r="H225" s="9">
        <f t="shared" ca="1" si="37"/>
        <v>0</v>
      </c>
      <c r="I225" s="9">
        <f t="shared" ca="1" si="38"/>
        <v>0</v>
      </c>
      <c r="J225" s="9">
        <f t="shared" ca="1" si="39"/>
        <v>1800000</v>
      </c>
      <c r="K225" s="9">
        <f t="shared" ca="1" si="35"/>
        <v>14127.464417670684</v>
      </c>
      <c r="L225" s="9">
        <f t="shared" ca="1" si="36"/>
        <v>25429435951.807232</v>
      </c>
      <c r="M225" s="9">
        <f ca="1">$L225*B225/'일자별 주가'!B224-펀드!R224</f>
        <v>0</v>
      </c>
      <c r="N225" s="9">
        <f ca="1">$L225*C225/'일자별 주가'!C224-펀드!S224</f>
        <v>0</v>
      </c>
      <c r="O225" s="9">
        <f ca="1">$L225*D225/'일자별 주가'!D224-펀드!T224</f>
        <v>0</v>
      </c>
      <c r="P225" s="9">
        <f ca="1">$L225*E225/'일자별 주가'!E224-펀드!U224</f>
        <v>0</v>
      </c>
      <c r="Q225" s="9">
        <f ca="1">$L225*F225/'일자별 주가'!F224-펀드!V224</f>
        <v>0</v>
      </c>
      <c r="R225" s="16">
        <f t="shared" ca="1" si="40"/>
        <v>108433.73493975904</v>
      </c>
      <c r="S225" s="16">
        <f t="shared" ca="1" si="41"/>
        <v>65060.240963855431</v>
      </c>
      <c r="T225" s="16">
        <f t="shared" ca="1" si="42"/>
        <v>237108.43373493981</v>
      </c>
      <c r="U225" s="16">
        <f t="shared" ca="1" si="43"/>
        <v>12722.891566265062</v>
      </c>
      <c r="V225" s="16">
        <f t="shared" ca="1" si="44"/>
        <v>7228.9156626506037</v>
      </c>
    </row>
    <row r="226" spans="1:22" x14ac:dyDescent="0.3">
      <c r="A226">
        <v>224</v>
      </c>
      <c r="B226" s="15">
        <f ca="1">'일자별 시가총액'!B225/'일자별 시가총액'!$G225</f>
        <v>6.3523425984001777E-2</v>
      </c>
      <c r="C226" s="15">
        <f ca="1">'일자별 시가총액'!C225/'일자별 시가총액'!$G225</f>
        <v>0.11701569556645912</v>
      </c>
      <c r="D226" s="15">
        <f ca="1">'일자별 시가총액'!D225/'일자별 시가총액'!$G225</f>
        <v>0.38398225408599834</v>
      </c>
      <c r="E226" s="15">
        <f ca="1">'일자별 시가총액'!E225/'일자별 시가총액'!$G225</f>
        <v>7.6571484490704125E-2</v>
      </c>
      <c r="F226" s="15">
        <f ca="1">'일자별 시가총액'!F225/'일자별 시가총액'!$G225</f>
        <v>0.35890713987283662</v>
      </c>
      <c r="G226" s="14">
        <f ca="1">'일자별 시가총액'!H225</f>
        <v>138.84451887550199</v>
      </c>
      <c r="H226" s="9">
        <f t="shared" ca="1" si="37"/>
        <v>0</v>
      </c>
      <c r="I226" s="9">
        <f t="shared" ca="1" si="38"/>
        <v>100000</v>
      </c>
      <c r="J226" s="9">
        <f t="shared" ca="1" si="39"/>
        <v>1700000</v>
      </c>
      <c r="K226" s="9">
        <f t="shared" ca="1" si="35"/>
        <v>13884.451887550198</v>
      </c>
      <c r="L226" s="9">
        <f t="shared" ca="1" si="36"/>
        <v>23603568208.835339</v>
      </c>
      <c r="M226" s="9">
        <f ca="1">$L226*B226/'일자별 주가'!B225-펀드!R225</f>
        <v>-6024.0963855421869</v>
      </c>
      <c r="N226" s="9">
        <f ca="1">$L226*C226/'일자별 주가'!C225-펀드!S225</f>
        <v>-3614.4578313253151</v>
      </c>
      <c r="O226" s="9">
        <f ca="1">$L226*D226/'일자별 주가'!D225-펀드!T225</f>
        <v>-13172.690763052262</v>
      </c>
      <c r="P226" s="9">
        <f ca="1">$L226*E226/'일자별 주가'!E225-펀드!U225</f>
        <v>-706.8273092369509</v>
      </c>
      <c r="Q226" s="9">
        <f ca="1">$L226*F226/'일자별 주가'!F225-펀드!V225</f>
        <v>-401.60642570281379</v>
      </c>
      <c r="R226" s="16">
        <f t="shared" ca="1" si="40"/>
        <v>102409.63855421686</v>
      </c>
      <c r="S226" s="16">
        <f t="shared" ca="1" si="41"/>
        <v>61445.783132530116</v>
      </c>
      <c r="T226" s="16">
        <f t="shared" ca="1" si="42"/>
        <v>223935.74297188755</v>
      </c>
      <c r="U226" s="16">
        <f t="shared" ca="1" si="43"/>
        <v>12016.064257028111</v>
      </c>
      <c r="V226" s="16">
        <f t="shared" ca="1" si="44"/>
        <v>6827.3092369477899</v>
      </c>
    </row>
    <row r="227" spans="1:22" x14ac:dyDescent="0.3">
      <c r="A227">
        <v>225</v>
      </c>
      <c r="B227" s="15">
        <f ca="1">'일자별 시가총액'!B226/'일자별 시가총액'!$G226</f>
        <v>6.1485096551512505E-2</v>
      </c>
      <c r="C227" s="15">
        <f ca="1">'일자별 시가총액'!C226/'일자별 시가총액'!$G226</f>
        <v>0.1160529598567055</v>
      </c>
      <c r="D227" s="15">
        <f ca="1">'일자별 시가총액'!D226/'일자별 시가총액'!$G226</f>
        <v>0.38849064708545433</v>
      </c>
      <c r="E227" s="15">
        <f ca="1">'일자별 시가총액'!E226/'일자별 시가총액'!$G226</f>
        <v>7.3320125632145475E-2</v>
      </c>
      <c r="F227" s="15">
        <f ca="1">'일자별 시가총액'!F226/'일자별 시가총액'!$G226</f>
        <v>0.36065117087418219</v>
      </c>
      <c r="G227" s="14">
        <f ca="1">'일자별 시가총액'!H226</f>
        <v>141.29195341365462</v>
      </c>
      <c r="H227" s="9">
        <f t="shared" ca="1" si="37"/>
        <v>50000</v>
      </c>
      <c r="I227" s="9">
        <f t="shared" ca="1" si="38"/>
        <v>100000</v>
      </c>
      <c r="J227" s="9">
        <f t="shared" ca="1" si="39"/>
        <v>1650000</v>
      </c>
      <c r="K227" s="9">
        <f t="shared" ca="1" si="35"/>
        <v>14129.195341365463</v>
      </c>
      <c r="L227" s="9">
        <f t="shared" ca="1" si="36"/>
        <v>23313172313.253014</v>
      </c>
      <c r="M227" s="9">
        <f ca="1">$L227*B227/'일자별 주가'!B226-펀드!R226</f>
        <v>-3012.0481927710789</v>
      </c>
      <c r="N227" s="9">
        <f ca="1">$L227*C227/'일자별 주가'!C226-펀드!S226</f>
        <v>-1807.228915662643</v>
      </c>
      <c r="O227" s="9">
        <f ca="1">$L227*D227/'일자별 주가'!D226-펀드!T226</f>
        <v>-6586.345381526131</v>
      </c>
      <c r="P227" s="9">
        <f ca="1">$L227*E227/'일자별 주가'!E226-펀드!U226</f>
        <v>-353.4136546184709</v>
      </c>
      <c r="Q227" s="9">
        <f ca="1">$L227*F227/'일자별 주가'!F226-펀드!V226</f>
        <v>-200.80321285140326</v>
      </c>
      <c r="R227" s="16">
        <f t="shared" ca="1" si="40"/>
        <v>99397.590361445778</v>
      </c>
      <c r="S227" s="16">
        <f t="shared" ca="1" si="41"/>
        <v>59638.554216867473</v>
      </c>
      <c r="T227" s="16">
        <f t="shared" ca="1" si="42"/>
        <v>217349.39759036142</v>
      </c>
      <c r="U227" s="16">
        <f t="shared" ca="1" si="43"/>
        <v>11662.65060240964</v>
      </c>
      <c r="V227" s="16">
        <f t="shared" ca="1" si="44"/>
        <v>6626.5060240963867</v>
      </c>
    </row>
    <row r="228" spans="1:22" x14ac:dyDescent="0.3">
      <c r="A228">
        <v>226</v>
      </c>
      <c r="B228" s="15">
        <f ca="1">'일자별 시가총액'!B227/'일자별 시가총액'!$G227</f>
        <v>6.0869649790990625E-2</v>
      </c>
      <c r="C228" s="15">
        <f ca="1">'일자별 시가총액'!C227/'일자별 시가총액'!$G227</f>
        <v>0.11496975600169805</v>
      </c>
      <c r="D228" s="15">
        <f ca="1">'일자별 시가총액'!D227/'일자별 시가총액'!$G227</f>
        <v>0.40019932772228539</v>
      </c>
      <c r="E228" s="15">
        <f ca="1">'일자별 시가총액'!E227/'일자별 시가총액'!$G227</f>
        <v>7.34141207952448E-2</v>
      </c>
      <c r="F228" s="15">
        <f ca="1">'일자별 시가총액'!F227/'일자별 시가총액'!$G227</f>
        <v>0.35054714568978118</v>
      </c>
      <c r="G228" s="14">
        <f ca="1">'일자별 시가총액'!H227</f>
        <v>141.38448514056225</v>
      </c>
      <c r="H228" s="9">
        <f t="shared" ca="1" si="37"/>
        <v>100000</v>
      </c>
      <c r="I228" s="9">
        <f t="shared" ca="1" si="38"/>
        <v>150000</v>
      </c>
      <c r="J228" s="9">
        <f t="shared" ca="1" si="39"/>
        <v>1600000</v>
      </c>
      <c r="K228" s="9">
        <f t="shared" ca="1" si="35"/>
        <v>14138.448514056225</v>
      </c>
      <c r="L228" s="9">
        <f t="shared" ca="1" si="36"/>
        <v>22621517622.48996</v>
      </c>
      <c r="M228" s="9">
        <f ca="1">$L228*B228/'일자별 주가'!B227-펀드!R227</f>
        <v>-3012.0481927710935</v>
      </c>
      <c r="N228" s="9">
        <f ca="1">$L228*C228/'일자별 주가'!C227-펀드!S227</f>
        <v>-1807.2289156626503</v>
      </c>
      <c r="O228" s="9">
        <f ca="1">$L228*D228/'일자별 주가'!D227-펀드!T227</f>
        <v>-6586.3453815260727</v>
      </c>
      <c r="P228" s="9">
        <f ca="1">$L228*E228/'일자별 주가'!E227-펀드!U227</f>
        <v>-353.41365461847636</v>
      </c>
      <c r="Q228" s="9">
        <f ca="1">$L228*F228/'일자별 주가'!F227-펀드!V227</f>
        <v>-200.80321285140599</v>
      </c>
      <c r="R228" s="16">
        <f t="shared" ca="1" si="40"/>
        <v>96385.542168674685</v>
      </c>
      <c r="S228" s="16">
        <f t="shared" ca="1" si="41"/>
        <v>57831.325301204823</v>
      </c>
      <c r="T228" s="16">
        <f t="shared" ca="1" si="42"/>
        <v>210763.05220883535</v>
      </c>
      <c r="U228" s="16">
        <f t="shared" ca="1" si="43"/>
        <v>11309.236947791163</v>
      </c>
      <c r="V228" s="16">
        <f t="shared" ca="1" si="44"/>
        <v>6425.7028112449807</v>
      </c>
    </row>
    <row r="229" spans="1:22" x14ac:dyDescent="0.3">
      <c r="A229">
        <v>227</v>
      </c>
      <c r="B229" s="15">
        <f ca="1">'일자별 시가총액'!B228/'일자별 시가총액'!$G228</f>
        <v>6.1801485732268159E-2</v>
      </c>
      <c r="C229" s="15">
        <f ca="1">'일자별 시가총액'!C228/'일자별 시가총액'!$G228</f>
        <v>0.11539216559679141</v>
      </c>
      <c r="D229" s="15">
        <f ca="1">'일자별 시가총액'!D228/'일자별 시가총액'!$G228</f>
        <v>0.39844245156416974</v>
      </c>
      <c r="E229" s="15">
        <f ca="1">'일자별 시가총액'!E228/'일자별 시가총액'!$G228</f>
        <v>7.511648861103537E-2</v>
      </c>
      <c r="F229" s="15">
        <f ca="1">'일자별 시가총액'!F228/'일자별 시가총액'!$G228</f>
        <v>0.34924740849573532</v>
      </c>
      <c r="G229" s="14">
        <f ca="1">'일자별 시가총액'!H228</f>
        <v>139.36967550200802</v>
      </c>
      <c r="H229" s="9">
        <f t="shared" ca="1" si="37"/>
        <v>150000</v>
      </c>
      <c r="I229" s="9">
        <f t="shared" ca="1" si="38"/>
        <v>100000</v>
      </c>
      <c r="J229" s="9">
        <f t="shared" ca="1" si="39"/>
        <v>1650000</v>
      </c>
      <c r="K229" s="9">
        <f t="shared" ca="1" si="35"/>
        <v>13936.967550200801</v>
      </c>
      <c r="L229" s="9">
        <f t="shared" ca="1" si="36"/>
        <v>22995996457.831322</v>
      </c>
      <c r="M229" s="9">
        <f ca="1">$L229*B229/'일자별 주가'!B228-펀드!R228</f>
        <v>3012.0481927710789</v>
      </c>
      <c r="N229" s="9">
        <f ca="1">$L229*C229/'일자별 주가'!C228-펀드!S228</f>
        <v>1807.2289156626357</v>
      </c>
      <c r="O229" s="9">
        <f ca="1">$L229*D229/'일자별 주가'!D228-펀드!T228</f>
        <v>6586.3453815260436</v>
      </c>
      <c r="P229" s="9">
        <f ca="1">$L229*E229/'일자별 주가'!E228-펀드!U228</f>
        <v>353.41365461847454</v>
      </c>
      <c r="Q229" s="9">
        <f ca="1">$L229*F229/'일자별 주가'!F228-펀드!V228</f>
        <v>200.80321285140417</v>
      </c>
      <c r="R229" s="16">
        <f t="shared" ca="1" si="40"/>
        <v>99397.590361445764</v>
      </c>
      <c r="S229" s="16">
        <f t="shared" ca="1" si="41"/>
        <v>59638.554216867458</v>
      </c>
      <c r="T229" s="16">
        <f t="shared" ca="1" si="42"/>
        <v>217349.39759036139</v>
      </c>
      <c r="U229" s="16">
        <f t="shared" ca="1" si="43"/>
        <v>11662.650602409638</v>
      </c>
      <c r="V229" s="16">
        <f t="shared" ca="1" si="44"/>
        <v>6626.5060240963849</v>
      </c>
    </row>
    <row r="230" spans="1:22" x14ac:dyDescent="0.3">
      <c r="A230">
        <v>228</v>
      </c>
      <c r="B230" s="15">
        <f ca="1">'일자별 시가총액'!B229/'일자별 시가총액'!$G229</f>
        <v>6.2955724693037396E-2</v>
      </c>
      <c r="C230" s="15">
        <f ca="1">'일자별 시가총액'!C229/'일자별 시가총액'!$G229</f>
        <v>0.1168584187558975</v>
      </c>
      <c r="D230" s="15">
        <f ca="1">'일자별 시가총액'!D229/'일자별 시가총액'!$G229</f>
        <v>0.40403585091887112</v>
      </c>
      <c r="E230" s="15">
        <f ca="1">'일자별 시가총액'!E229/'일자별 시가총액'!$G229</f>
        <v>7.5433526101064102E-2</v>
      </c>
      <c r="F230" s="15">
        <f ca="1">'일자별 시가총액'!F229/'일자별 시가총액'!$G229</f>
        <v>0.34071647953112988</v>
      </c>
      <c r="G230" s="14">
        <f ca="1">'일자별 시가총액'!H229</f>
        <v>140.05826987951809</v>
      </c>
      <c r="H230" s="9">
        <f t="shared" ca="1" si="37"/>
        <v>100000</v>
      </c>
      <c r="I230" s="9">
        <f t="shared" ca="1" si="38"/>
        <v>250000</v>
      </c>
      <c r="J230" s="9">
        <f t="shared" ca="1" si="39"/>
        <v>1500000</v>
      </c>
      <c r="K230" s="9">
        <f t="shared" ca="1" si="35"/>
        <v>14005.82698795181</v>
      </c>
      <c r="L230" s="9">
        <f t="shared" ca="1" si="36"/>
        <v>21008740481.927715</v>
      </c>
      <c r="M230" s="9">
        <f ca="1">$L230*B230/'일자별 주가'!B229-펀드!R229</f>
        <v>-9036.1445783132222</v>
      </c>
      <c r="N230" s="9">
        <f ca="1">$L230*C230/'일자별 주가'!C229-펀드!S229</f>
        <v>-5421.6867469879289</v>
      </c>
      <c r="O230" s="9">
        <f ca="1">$L230*D230/'일자별 주가'!D229-펀드!T229</f>
        <v>-19759.036144578247</v>
      </c>
      <c r="P230" s="9">
        <f ca="1">$L230*E230/'일자별 주가'!E229-펀드!U229</f>
        <v>-1060.2409638554182</v>
      </c>
      <c r="Q230" s="9">
        <f ca="1">$L230*F230/'일자별 주가'!F229-펀드!V229</f>
        <v>-602.40963855421523</v>
      </c>
      <c r="R230" s="16">
        <f t="shared" ca="1" si="40"/>
        <v>90361.445783132542</v>
      </c>
      <c r="S230" s="16">
        <f t="shared" ca="1" si="41"/>
        <v>54216.867469879529</v>
      </c>
      <c r="T230" s="16">
        <f t="shared" ca="1" si="42"/>
        <v>197590.36144578314</v>
      </c>
      <c r="U230" s="16">
        <f t="shared" ca="1" si="43"/>
        <v>10602.40963855422</v>
      </c>
      <c r="V230" s="16">
        <f t="shared" ca="1" si="44"/>
        <v>6024.0963855421696</v>
      </c>
    </row>
    <row r="231" spans="1:22" x14ac:dyDescent="0.3">
      <c r="A231">
        <v>229</v>
      </c>
      <c r="B231" s="15">
        <f ca="1">'일자별 시가총액'!B230/'일자별 시가총액'!$G230</f>
        <v>6.2434470516345195E-2</v>
      </c>
      <c r="C231" s="15">
        <f ca="1">'일자별 시가총액'!C230/'일자별 시가총액'!$G230</f>
        <v>0.11725605666088885</v>
      </c>
      <c r="D231" s="15">
        <f ca="1">'일자별 시가총액'!D230/'일자별 시가총액'!$G230</f>
        <v>0.4089304340086895</v>
      </c>
      <c r="E231" s="15">
        <f ca="1">'일자별 시가총액'!E230/'일자별 시가총액'!$G230</f>
        <v>7.3300719639453074E-2</v>
      </c>
      <c r="F231" s="15">
        <f ca="1">'일자별 시가총액'!F230/'일자별 시가총액'!$G230</f>
        <v>0.33807831917462339</v>
      </c>
      <c r="G231" s="14">
        <f ca="1">'일자별 시가총액'!H230</f>
        <v>142.08632289156625</v>
      </c>
      <c r="H231" s="9">
        <f t="shared" ca="1" si="37"/>
        <v>0</v>
      </c>
      <c r="I231" s="9">
        <f t="shared" ca="1" si="38"/>
        <v>100000</v>
      </c>
      <c r="J231" s="9">
        <f t="shared" ca="1" si="39"/>
        <v>1400000</v>
      </c>
      <c r="K231" s="9">
        <f t="shared" ca="1" si="35"/>
        <v>14208.632289156625</v>
      </c>
      <c r="L231" s="9">
        <f t="shared" ca="1" si="36"/>
        <v>19892085204.819275</v>
      </c>
      <c r="M231" s="9">
        <f ca="1">$L231*B231/'일자별 주가'!B230-펀드!R230</f>
        <v>-6024.0963855422015</v>
      </c>
      <c r="N231" s="9">
        <f ca="1">$L231*C231/'일자별 주가'!C230-펀드!S230</f>
        <v>-3614.4578313253223</v>
      </c>
      <c r="O231" s="9">
        <f ca="1">$L231*D231/'일자별 주가'!D230-펀드!T230</f>
        <v>-13172.690763052262</v>
      </c>
      <c r="P231" s="9">
        <f ca="1">$L231*E231/'일자별 주가'!E230-펀드!U230</f>
        <v>-706.8273092369509</v>
      </c>
      <c r="Q231" s="9">
        <f ca="1">$L231*F231/'일자별 주가'!F230-펀드!V230</f>
        <v>-401.60642570281198</v>
      </c>
      <c r="R231" s="16">
        <f t="shared" ca="1" si="40"/>
        <v>84337.34939759034</v>
      </c>
      <c r="S231" s="16">
        <f t="shared" ca="1" si="41"/>
        <v>50602.409638554207</v>
      </c>
      <c r="T231" s="16">
        <f t="shared" ca="1" si="42"/>
        <v>184417.67068273088</v>
      </c>
      <c r="U231" s="16">
        <f t="shared" ca="1" si="43"/>
        <v>9895.5823293172689</v>
      </c>
      <c r="V231" s="16">
        <f t="shared" ca="1" si="44"/>
        <v>5622.4899598393577</v>
      </c>
    </row>
    <row r="232" spans="1:22" x14ac:dyDescent="0.3">
      <c r="A232">
        <v>230</v>
      </c>
      <c r="B232" s="15">
        <f ca="1">'일자별 시가총액'!B231/'일자별 시가총액'!$G231</f>
        <v>6.103317307379881E-2</v>
      </c>
      <c r="C232" s="15">
        <f ca="1">'일자별 시가총액'!C231/'일자별 시가총액'!$G231</f>
        <v>0.11896518741592602</v>
      </c>
      <c r="D232" s="15">
        <f ca="1">'일자별 시가총액'!D231/'일자별 시가총액'!$G231</f>
        <v>0.41409728825993308</v>
      </c>
      <c r="E232" s="15">
        <f ca="1">'일자별 시가총액'!E231/'일자별 시가총액'!$G231</f>
        <v>7.2012363703580148E-2</v>
      </c>
      <c r="F232" s="15">
        <f ca="1">'일자별 시가총액'!F231/'일자별 시가총액'!$G231</f>
        <v>0.33389198754676191</v>
      </c>
      <c r="G232" s="14">
        <f ca="1">'일자별 시가총액'!H231</f>
        <v>142.38750843373492</v>
      </c>
      <c r="H232" s="9">
        <f t="shared" ca="1" si="37"/>
        <v>250000</v>
      </c>
      <c r="I232" s="9">
        <f t="shared" ca="1" si="38"/>
        <v>50000</v>
      </c>
      <c r="J232" s="9">
        <f t="shared" ca="1" si="39"/>
        <v>1600000</v>
      </c>
      <c r="K232" s="9">
        <f t="shared" ca="1" si="35"/>
        <v>14238.750843373493</v>
      </c>
      <c r="L232" s="9">
        <f t="shared" ca="1" si="36"/>
        <v>22782001349.397587</v>
      </c>
      <c r="M232" s="9">
        <f ca="1">$L232*B232/'일자별 주가'!B231-펀드!R231</f>
        <v>12048.192771084345</v>
      </c>
      <c r="N232" s="9">
        <f ca="1">$L232*C232/'일자별 주가'!C231-펀드!S231</f>
        <v>7228.915662650601</v>
      </c>
      <c r="O232" s="9">
        <f ca="1">$L232*D232/'일자별 주가'!D231-펀드!T231</f>
        <v>26345.381526104436</v>
      </c>
      <c r="P232" s="9">
        <f ca="1">$L232*E232/'일자별 주가'!E231-펀드!U231</f>
        <v>1413.6546184738945</v>
      </c>
      <c r="Q232" s="9">
        <f ca="1">$L232*F232/'일자별 주가'!F231-펀드!V231</f>
        <v>803.21285140562122</v>
      </c>
      <c r="R232" s="16">
        <f t="shared" ca="1" si="40"/>
        <v>96385.542168674685</v>
      </c>
      <c r="S232" s="16">
        <f t="shared" ca="1" si="41"/>
        <v>57831.325301204808</v>
      </c>
      <c r="T232" s="16">
        <f t="shared" ca="1" si="42"/>
        <v>210763.05220883532</v>
      </c>
      <c r="U232" s="16">
        <f t="shared" ca="1" si="43"/>
        <v>11309.236947791163</v>
      </c>
      <c r="V232" s="16">
        <f t="shared" ca="1" si="44"/>
        <v>6425.7028112449789</v>
      </c>
    </row>
    <row r="233" spans="1:22" x14ac:dyDescent="0.3">
      <c r="A233">
        <v>231</v>
      </c>
      <c r="B233" s="15">
        <f ca="1">'일자별 시가총액'!B232/'일자별 시가총액'!$G232</f>
        <v>6.1829414622459097E-2</v>
      </c>
      <c r="C233" s="15">
        <f ca="1">'일자별 시가총액'!C232/'일자별 시가총액'!$G232</f>
        <v>0.12197091962874602</v>
      </c>
      <c r="D233" s="15">
        <f ca="1">'일자별 시가총액'!D232/'일자별 시가총액'!$G232</f>
        <v>0.41811043355565219</v>
      </c>
      <c r="E233" s="15">
        <f ca="1">'일자별 시가총액'!E232/'일자별 시가총액'!$G232</f>
        <v>7.2480530210633637E-2</v>
      </c>
      <c r="F233" s="15">
        <f ca="1">'일자별 시가총액'!F232/'일자별 시가총액'!$G232</f>
        <v>0.32560870198250902</v>
      </c>
      <c r="G233" s="14">
        <f ca="1">'일자별 시가총액'!H232</f>
        <v>142.47322570281125</v>
      </c>
      <c r="H233" s="9">
        <f t="shared" ca="1" si="37"/>
        <v>50000</v>
      </c>
      <c r="I233" s="9">
        <f t="shared" ca="1" si="38"/>
        <v>0</v>
      </c>
      <c r="J233" s="9">
        <f t="shared" ca="1" si="39"/>
        <v>1650000</v>
      </c>
      <c r="K233" s="9">
        <f t="shared" ca="1" si="35"/>
        <v>14247.322570281125</v>
      </c>
      <c r="L233" s="9">
        <f t="shared" ca="1" si="36"/>
        <v>23508082240.963856</v>
      </c>
      <c r="M233" s="9">
        <f ca="1">$L233*B233/'일자별 주가'!B232-펀드!R232</f>
        <v>3012.0481927710935</v>
      </c>
      <c r="N233" s="9">
        <f ca="1">$L233*C233/'일자별 주가'!C232-펀드!S232</f>
        <v>1807.2289156626575</v>
      </c>
      <c r="O233" s="9">
        <f ca="1">$L233*D233/'일자별 주가'!D232-펀드!T232</f>
        <v>6586.345381526131</v>
      </c>
      <c r="P233" s="9">
        <f ca="1">$L233*E233/'일자별 주가'!E232-펀드!U232</f>
        <v>353.41365461847454</v>
      </c>
      <c r="Q233" s="9">
        <f ca="1">$L233*F233/'일자별 주가'!F232-펀드!V232</f>
        <v>200.80321285140599</v>
      </c>
      <c r="R233" s="16">
        <f t="shared" ca="1" si="40"/>
        <v>99397.590361445778</v>
      </c>
      <c r="S233" s="16">
        <f t="shared" ca="1" si="41"/>
        <v>59638.554216867466</v>
      </c>
      <c r="T233" s="16">
        <f t="shared" ca="1" si="42"/>
        <v>217349.39759036145</v>
      </c>
      <c r="U233" s="16">
        <f t="shared" ca="1" si="43"/>
        <v>11662.650602409638</v>
      </c>
      <c r="V233" s="16">
        <f t="shared" ca="1" si="44"/>
        <v>6626.5060240963849</v>
      </c>
    </row>
    <row r="234" spans="1:22" x14ac:dyDescent="0.3">
      <c r="A234">
        <v>232</v>
      </c>
      <c r="B234" s="15">
        <f ca="1">'일자별 시가총액'!B233/'일자별 시가총액'!$G233</f>
        <v>5.9757167575289719E-2</v>
      </c>
      <c r="C234" s="15">
        <f ca="1">'일자별 시가총액'!C233/'일자별 시가총액'!$G233</f>
        <v>0.11967194011781021</v>
      </c>
      <c r="D234" s="15">
        <f ca="1">'일자별 시가총액'!D233/'일자별 시가총액'!$G233</f>
        <v>0.42140935958056597</v>
      </c>
      <c r="E234" s="15">
        <f ca="1">'일자별 시가총액'!E233/'일자별 시가총액'!$G233</f>
        <v>7.2009565747771093E-2</v>
      </c>
      <c r="F234" s="15">
        <f ca="1">'일자별 시가총액'!F233/'일자별 시가총액'!$G233</f>
        <v>0.32715196697856302</v>
      </c>
      <c r="G234" s="14">
        <f ca="1">'일자별 시가총액'!H233</f>
        <v>145.24647710843374</v>
      </c>
      <c r="H234" s="9">
        <f t="shared" ca="1" si="37"/>
        <v>150000</v>
      </c>
      <c r="I234" s="9">
        <f t="shared" ca="1" si="38"/>
        <v>250000</v>
      </c>
      <c r="J234" s="9">
        <f t="shared" ca="1" si="39"/>
        <v>1550000</v>
      </c>
      <c r="K234" s="9">
        <f t="shared" ca="1" si="35"/>
        <v>14524.647710843372</v>
      </c>
      <c r="L234" s="9">
        <f t="shared" ca="1" si="36"/>
        <v>22513203951.807228</v>
      </c>
      <c r="M234" s="9">
        <f ca="1">$L234*B234/'일자별 주가'!B233-펀드!R233</f>
        <v>-6024.0963855421724</v>
      </c>
      <c r="N234" s="9">
        <f ca="1">$L234*C234/'일자별 주가'!C233-펀드!S233</f>
        <v>-3614.4578313253005</v>
      </c>
      <c r="O234" s="9">
        <f ca="1">$L234*D234/'일자별 주가'!D233-펀드!T233</f>
        <v>-13172.690763052204</v>
      </c>
      <c r="P234" s="9">
        <f ca="1">$L234*E234/'일자별 주가'!E233-펀드!U233</f>
        <v>-706.82730923694726</v>
      </c>
      <c r="Q234" s="9">
        <f ca="1">$L234*F234/'일자별 주가'!F233-펀드!V233</f>
        <v>-401.60642570281107</v>
      </c>
      <c r="R234" s="16">
        <f t="shared" ca="1" si="40"/>
        <v>93373.493975903606</v>
      </c>
      <c r="S234" s="16">
        <f t="shared" ca="1" si="41"/>
        <v>56024.096385542165</v>
      </c>
      <c r="T234" s="16">
        <f t="shared" ca="1" si="42"/>
        <v>204176.70682730924</v>
      </c>
      <c r="U234" s="16">
        <f t="shared" ca="1" si="43"/>
        <v>10955.823293172691</v>
      </c>
      <c r="V234" s="16">
        <f t="shared" ca="1" si="44"/>
        <v>6224.8995983935738</v>
      </c>
    </row>
    <row r="235" spans="1:22" x14ac:dyDescent="0.3">
      <c r="A235">
        <v>233</v>
      </c>
      <c r="B235" s="15">
        <f ca="1">'일자별 시가총액'!B234/'일자별 시가총액'!$G234</f>
        <v>6.0698762325743158E-2</v>
      </c>
      <c r="C235" s="15">
        <f ca="1">'일자별 시가총액'!C234/'일자별 시가총액'!$G234</f>
        <v>0.12131783807120226</v>
      </c>
      <c r="D235" s="15">
        <f ca="1">'일자별 시가총액'!D234/'일자별 시가총액'!$G234</f>
        <v>0.4097005838724278</v>
      </c>
      <c r="E235" s="15">
        <f ca="1">'일자별 시가총액'!E234/'일자별 시가총액'!$G234</f>
        <v>7.178769228371823E-2</v>
      </c>
      <c r="F235" s="15">
        <f ca="1">'일자별 시가총액'!F234/'일자별 시가총액'!$G234</f>
        <v>0.33649512344690857</v>
      </c>
      <c r="G235" s="14">
        <f ca="1">'일자별 시가총액'!H234</f>
        <v>145.146962248996</v>
      </c>
      <c r="H235" s="9">
        <f t="shared" ca="1" si="37"/>
        <v>200000</v>
      </c>
      <c r="I235" s="9">
        <f t="shared" ca="1" si="38"/>
        <v>150000</v>
      </c>
      <c r="J235" s="9">
        <f t="shared" ca="1" si="39"/>
        <v>1600000</v>
      </c>
      <c r="K235" s="9">
        <f t="shared" ca="1" si="35"/>
        <v>14514.696224899599</v>
      </c>
      <c r="L235" s="9">
        <f t="shared" ca="1" si="36"/>
        <v>23223513959.839359</v>
      </c>
      <c r="M235" s="9">
        <f ca="1">$L235*B235/'일자별 주가'!B234-펀드!R234</f>
        <v>3012.048192771108</v>
      </c>
      <c r="N235" s="9">
        <f ca="1">$L235*C235/'일자별 주가'!C234-펀드!S234</f>
        <v>1807.2289156626575</v>
      </c>
      <c r="O235" s="9">
        <f ca="1">$L235*D235/'일자별 주가'!D234-펀드!T234</f>
        <v>6586.3453815261018</v>
      </c>
      <c r="P235" s="9">
        <f ca="1">$L235*E235/'일자별 주가'!E234-펀드!U234</f>
        <v>353.41365461847636</v>
      </c>
      <c r="Q235" s="9">
        <f ca="1">$L235*F235/'일자별 주가'!F234-펀드!V234</f>
        <v>200.8032128514069</v>
      </c>
      <c r="R235" s="16">
        <f t="shared" ca="1" si="40"/>
        <v>96385.542168674714</v>
      </c>
      <c r="S235" s="16">
        <f t="shared" ca="1" si="41"/>
        <v>57831.325301204823</v>
      </c>
      <c r="T235" s="16">
        <f t="shared" ca="1" si="42"/>
        <v>210763.05220883535</v>
      </c>
      <c r="U235" s="16">
        <f t="shared" ca="1" si="43"/>
        <v>11309.236947791167</v>
      </c>
      <c r="V235" s="16">
        <f t="shared" ca="1" si="44"/>
        <v>6425.7028112449807</v>
      </c>
    </row>
    <row r="236" spans="1:22" x14ac:dyDescent="0.3">
      <c r="A236">
        <v>234</v>
      </c>
      <c r="B236" s="15">
        <f ca="1">'일자별 시가총액'!B235/'일자별 시가총액'!$G235</f>
        <v>6.1191106871117264E-2</v>
      </c>
      <c r="C236" s="15">
        <f ca="1">'일자별 시가총액'!C235/'일자별 시가총액'!$G235</f>
        <v>0.12049013971254431</v>
      </c>
      <c r="D236" s="15">
        <f ca="1">'일자별 시가총액'!D235/'일자별 시가총액'!$G235</f>
        <v>0.40873001777386531</v>
      </c>
      <c r="E236" s="15">
        <f ca="1">'일자별 시가총액'!E235/'일자별 시가총액'!$G235</f>
        <v>7.4525882769261906E-2</v>
      </c>
      <c r="F236" s="15">
        <f ca="1">'일자별 시가총액'!F235/'일자별 시가총액'!$G235</f>
        <v>0.33506285287321119</v>
      </c>
      <c r="G236" s="14">
        <f ca="1">'일자별 시가총액'!H235</f>
        <v>142.95525622489959</v>
      </c>
      <c r="H236" s="9">
        <f t="shared" ca="1" si="37"/>
        <v>0</v>
      </c>
      <c r="I236" s="9">
        <f t="shared" ca="1" si="38"/>
        <v>200000</v>
      </c>
      <c r="J236" s="9">
        <f t="shared" ca="1" si="39"/>
        <v>1400000</v>
      </c>
      <c r="K236" s="9">
        <f t="shared" ca="1" si="35"/>
        <v>14295.525622489957</v>
      </c>
      <c r="L236" s="9">
        <f t="shared" ca="1" si="36"/>
        <v>20013735871.485939</v>
      </c>
      <c r="M236" s="9">
        <f ca="1">$L236*B236/'일자별 주가'!B235-펀드!R235</f>
        <v>-12048.192771084374</v>
      </c>
      <c r="N236" s="9">
        <f ca="1">$L236*C236/'일자별 주가'!C235-펀드!S235</f>
        <v>-7228.9156626506156</v>
      </c>
      <c r="O236" s="9">
        <f ca="1">$L236*D236/'일자별 주가'!D235-펀드!T235</f>
        <v>-26345.381526104466</v>
      </c>
      <c r="P236" s="9">
        <f ca="1">$L236*E236/'일자별 주가'!E235-펀드!U235</f>
        <v>-1413.6546184739018</v>
      </c>
      <c r="Q236" s="9">
        <f ca="1">$L236*F236/'일자별 주가'!F235-펀드!V235</f>
        <v>-803.21285140562486</v>
      </c>
      <c r="R236" s="16">
        <f t="shared" ca="1" si="40"/>
        <v>84337.34939759034</v>
      </c>
      <c r="S236" s="16">
        <f t="shared" ca="1" si="41"/>
        <v>50602.409638554207</v>
      </c>
      <c r="T236" s="16">
        <f t="shared" ca="1" si="42"/>
        <v>184417.67068273088</v>
      </c>
      <c r="U236" s="16">
        <f t="shared" ca="1" si="43"/>
        <v>9895.5823293172652</v>
      </c>
      <c r="V236" s="16">
        <f t="shared" ca="1" si="44"/>
        <v>5622.4899598393558</v>
      </c>
    </row>
    <row r="237" spans="1:22" x14ac:dyDescent="0.3">
      <c r="A237">
        <v>235</v>
      </c>
      <c r="B237" s="15">
        <f ca="1">'일자별 시가총액'!B236/'일자별 시가총액'!$G236</f>
        <v>6.1363344392511267E-2</v>
      </c>
      <c r="C237" s="15">
        <f ca="1">'일자별 시가총액'!C236/'일자별 시가총액'!$G236</f>
        <v>0.12383404833508944</v>
      </c>
      <c r="D237" s="15">
        <f ca="1">'일자별 시가총액'!D236/'일자별 시가총액'!$G236</f>
        <v>0.40661948288392386</v>
      </c>
      <c r="E237" s="15">
        <f ca="1">'일자별 시가총액'!E236/'일자별 시가총액'!$G236</f>
        <v>7.2994559965999309E-2</v>
      </c>
      <c r="F237" s="15">
        <f ca="1">'일자별 시가총액'!F236/'일자별 시가총액'!$G236</f>
        <v>0.33518856442247608</v>
      </c>
      <c r="G237" s="14">
        <f ca="1">'일자별 시가총액'!H236</f>
        <v>141.87662329317271</v>
      </c>
      <c r="H237" s="9">
        <f t="shared" ca="1" si="37"/>
        <v>250000</v>
      </c>
      <c r="I237" s="9">
        <f t="shared" ca="1" si="38"/>
        <v>50000</v>
      </c>
      <c r="J237" s="9">
        <f t="shared" ca="1" si="39"/>
        <v>1600000</v>
      </c>
      <c r="K237" s="9">
        <f t="shared" ca="1" si="35"/>
        <v>14187.662329317271</v>
      </c>
      <c r="L237" s="9">
        <f t="shared" ca="1" si="36"/>
        <v>22700259726.907635</v>
      </c>
      <c r="M237" s="9">
        <f ca="1">$L237*B237/'일자별 주가'!B236-펀드!R236</f>
        <v>12048.192771084374</v>
      </c>
      <c r="N237" s="9">
        <f ca="1">$L237*C237/'일자별 주가'!C236-펀드!S236</f>
        <v>7228.9156626506228</v>
      </c>
      <c r="O237" s="9">
        <f ca="1">$L237*D237/'일자별 주가'!D236-펀드!T236</f>
        <v>26345.381526104495</v>
      </c>
      <c r="P237" s="9">
        <f ca="1">$L237*E237/'일자별 주가'!E236-펀드!U236</f>
        <v>1413.6546184739018</v>
      </c>
      <c r="Q237" s="9">
        <f ca="1">$L237*F237/'일자별 주가'!F236-펀드!V236</f>
        <v>803.21285140562486</v>
      </c>
      <c r="R237" s="16">
        <f t="shared" ca="1" si="40"/>
        <v>96385.542168674714</v>
      </c>
      <c r="S237" s="16">
        <f t="shared" ca="1" si="41"/>
        <v>57831.32530120483</v>
      </c>
      <c r="T237" s="16">
        <f t="shared" ca="1" si="42"/>
        <v>210763.05220883538</v>
      </c>
      <c r="U237" s="16">
        <f t="shared" ca="1" si="43"/>
        <v>11309.236947791167</v>
      </c>
      <c r="V237" s="16">
        <f t="shared" ca="1" si="44"/>
        <v>6425.7028112449807</v>
      </c>
    </row>
    <row r="238" spans="1:22" x14ac:dyDescent="0.3">
      <c r="A238">
        <v>236</v>
      </c>
      <c r="B238" s="15">
        <f ca="1">'일자별 시가총액'!B237/'일자별 시가총액'!$G237</f>
        <v>6.1384316239525963E-2</v>
      </c>
      <c r="C238" s="15">
        <f ca="1">'일자별 시가총액'!C237/'일자별 시가총액'!$G237</f>
        <v>0.12431432020558114</v>
      </c>
      <c r="D238" s="15">
        <f ca="1">'일자별 시가총액'!D237/'일자별 시가총액'!$G237</f>
        <v>0.39643263039143645</v>
      </c>
      <c r="E238" s="15">
        <f ca="1">'일자별 시가총액'!E237/'일자별 시가총액'!$G237</f>
        <v>7.4699607000805496E-2</v>
      </c>
      <c r="F238" s="15">
        <f ca="1">'일자별 시가총액'!F237/'일자별 시가총액'!$G237</f>
        <v>0.34316912616265094</v>
      </c>
      <c r="G238" s="14">
        <f ca="1">'일자별 시가총액'!H237</f>
        <v>142.72120160642569</v>
      </c>
      <c r="H238" s="9">
        <f t="shared" ca="1" si="37"/>
        <v>0</v>
      </c>
      <c r="I238" s="9">
        <f t="shared" ca="1" si="38"/>
        <v>200000</v>
      </c>
      <c r="J238" s="9">
        <f t="shared" ca="1" si="39"/>
        <v>1400000</v>
      </c>
      <c r="K238" s="9">
        <f t="shared" ca="1" si="35"/>
        <v>14272.120160642569</v>
      </c>
      <c r="L238" s="9">
        <f t="shared" ca="1" si="36"/>
        <v>19980968224.899597</v>
      </c>
      <c r="M238" s="9">
        <f ca="1">$L238*B238/'일자별 주가'!B237-펀드!R237</f>
        <v>-12048.192771084345</v>
      </c>
      <c r="N238" s="9">
        <f ca="1">$L238*C238/'일자별 주가'!C237-펀드!S237</f>
        <v>-7228.9156626506228</v>
      </c>
      <c r="O238" s="9">
        <f ca="1">$L238*D238/'일자별 주가'!D237-펀드!T237</f>
        <v>-26345.381526104466</v>
      </c>
      <c r="P238" s="9">
        <f ca="1">$L238*E238/'일자별 주가'!E237-펀드!U237</f>
        <v>-1413.6546184738982</v>
      </c>
      <c r="Q238" s="9">
        <f ca="1">$L238*F238/'일자별 주가'!F237-펀드!V237</f>
        <v>-803.21285140562395</v>
      </c>
      <c r="R238" s="16">
        <f t="shared" ca="1" si="40"/>
        <v>84337.349397590369</v>
      </c>
      <c r="S238" s="16">
        <f t="shared" ca="1" si="41"/>
        <v>50602.409638554207</v>
      </c>
      <c r="T238" s="16">
        <f t="shared" ca="1" si="42"/>
        <v>184417.67068273091</v>
      </c>
      <c r="U238" s="16">
        <f t="shared" ca="1" si="43"/>
        <v>9895.5823293172689</v>
      </c>
      <c r="V238" s="16">
        <f t="shared" ca="1" si="44"/>
        <v>5622.4899598393567</v>
      </c>
    </row>
    <row r="239" spans="1:22" x14ac:dyDescent="0.3">
      <c r="A239">
        <v>237</v>
      </c>
      <c r="B239" s="15">
        <f ca="1">'일자별 시가총액'!B238/'일자별 시가총액'!$G238</f>
        <v>5.9516369038560286E-2</v>
      </c>
      <c r="C239" s="15">
        <f ca="1">'일자별 시가총액'!C238/'일자별 시가총액'!$G238</f>
        <v>0.12493034154015759</v>
      </c>
      <c r="D239" s="15">
        <f ca="1">'일자별 시가총액'!D238/'일자별 시가총액'!$G238</f>
        <v>0.404376776841532</v>
      </c>
      <c r="E239" s="15">
        <f ca="1">'일자별 시가총액'!E238/'일자별 시가총액'!$G238</f>
        <v>7.36040570865229E-2</v>
      </c>
      <c r="F239" s="15">
        <f ca="1">'일자별 시가총액'!F238/'일자별 시가총액'!$G238</f>
        <v>0.33757245549322723</v>
      </c>
      <c r="G239" s="14">
        <f ca="1">'일자별 시가총액'!H238</f>
        <v>143.81990522088353</v>
      </c>
      <c r="H239" s="9">
        <f t="shared" ca="1" si="37"/>
        <v>200000</v>
      </c>
      <c r="I239" s="9">
        <f t="shared" ca="1" si="38"/>
        <v>0</v>
      </c>
      <c r="J239" s="9">
        <f t="shared" ca="1" si="39"/>
        <v>1600000</v>
      </c>
      <c r="K239" s="9">
        <f t="shared" ca="1" si="35"/>
        <v>14381.990522088352</v>
      </c>
      <c r="L239" s="9">
        <f t="shared" ca="1" si="36"/>
        <v>23011184835.341362</v>
      </c>
      <c r="M239" s="9">
        <f ca="1">$L239*B239/'일자별 주가'!B238-펀드!R238</f>
        <v>12048.192771084316</v>
      </c>
      <c r="N239" s="9">
        <f ca="1">$L239*C239/'일자별 주가'!C238-펀드!S238</f>
        <v>7228.9156626506083</v>
      </c>
      <c r="O239" s="9">
        <f ca="1">$L239*D239/'일자별 주가'!D238-펀드!T238</f>
        <v>26345.381526104407</v>
      </c>
      <c r="P239" s="9">
        <f ca="1">$L239*E239/'일자별 주가'!E238-펀드!U238</f>
        <v>1413.6546184738945</v>
      </c>
      <c r="Q239" s="9">
        <f ca="1">$L239*F239/'일자별 주가'!F238-펀드!V238</f>
        <v>803.21285140562122</v>
      </c>
      <c r="R239" s="16">
        <f t="shared" ca="1" si="40"/>
        <v>96385.542168674685</v>
      </c>
      <c r="S239" s="16">
        <f t="shared" ca="1" si="41"/>
        <v>57831.325301204815</v>
      </c>
      <c r="T239" s="16">
        <f t="shared" ca="1" si="42"/>
        <v>210763.05220883532</v>
      </c>
      <c r="U239" s="16">
        <f t="shared" ca="1" si="43"/>
        <v>11309.236947791163</v>
      </c>
      <c r="V239" s="16">
        <f t="shared" ca="1" si="44"/>
        <v>6425.702811244978</v>
      </c>
    </row>
    <row r="240" spans="1:22" x14ac:dyDescent="0.3">
      <c r="A240">
        <v>238</v>
      </c>
      <c r="B240" s="15">
        <f ca="1">'일자별 시가총액'!B239/'일자별 시가총액'!$G239</f>
        <v>5.8791375482893191E-2</v>
      </c>
      <c r="C240" s="15">
        <f ca="1">'일자별 시가총액'!C239/'일자별 시가총액'!$G239</f>
        <v>0.12495112577682094</v>
      </c>
      <c r="D240" s="15">
        <f ca="1">'일자별 시가총액'!D239/'일자별 시가총액'!$G239</f>
        <v>0.40254972288175367</v>
      </c>
      <c r="E240" s="15">
        <f ca="1">'일자별 시가총액'!E239/'일자별 시가총액'!$G239</f>
        <v>7.2532770349033937E-2</v>
      </c>
      <c r="F240" s="15">
        <f ca="1">'일자별 시가총액'!F239/'일자별 시가총액'!$G239</f>
        <v>0.34117500550949825</v>
      </c>
      <c r="G240" s="14">
        <f ca="1">'일자별 시가총액'!H239</f>
        <v>144.77371405622489</v>
      </c>
      <c r="H240" s="9">
        <f t="shared" ca="1" si="37"/>
        <v>50000</v>
      </c>
      <c r="I240" s="9">
        <f t="shared" ca="1" si="38"/>
        <v>100000</v>
      </c>
      <c r="J240" s="9">
        <f t="shared" ca="1" si="39"/>
        <v>1550000</v>
      </c>
      <c r="K240" s="9">
        <f t="shared" ca="1" si="35"/>
        <v>14477.371405622489</v>
      </c>
      <c r="L240" s="9">
        <f t="shared" ca="1" si="36"/>
        <v>22439925678.714859</v>
      </c>
      <c r="M240" s="9">
        <f ca="1">$L240*B240/'일자별 주가'!B239-펀드!R239</f>
        <v>-3012.0481927710644</v>
      </c>
      <c r="N240" s="9">
        <f ca="1">$L240*C240/'일자별 주가'!C239-펀드!S239</f>
        <v>-1807.2289156626575</v>
      </c>
      <c r="O240" s="9">
        <f ca="1">$L240*D240/'일자별 주가'!D239-펀드!T239</f>
        <v>-6586.3453815260727</v>
      </c>
      <c r="P240" s="9">
        <f ca="1">$L240*E240/'일자별 주가'!E239-펀드!U239</f>
        <v>-353.41365461847454</v>
      </c>
      <c r="Q240" s="9">
        <f ca="1">$L240*F240/'일자별 주가'!F239-펀드!V239</f>
        <v>-200.80321285140326</v>
      </c>
      <c r="R240" s="16">
        <f t="shared" ca="1" si="40"/>
        <v>93373.493975903621</v>
      </c>
      <c r="S240" s="16">
        <f t="shared" ca="1" si="41"/>
        <v>56024.096385542158</v>
      </c>
      <c r="T240" s="16">
        <f t="shared" ca="1" si="42"/>
        <v>204176.70682730924</v>
      </c>
      <c r="U240" s="16">
        <f t="shared" ca="1" si="43"/>
        <v>10955.823293172689</v>
      </c>
      <c r="V240" s="16">
        <f t="shared" ca="1" si="44"/>
        <v>6224.8995983935747</v>
      </c>
    </row>
    <row r="241" spans="1:22" x14ac:dyDescent="0.3">
      <c r="A241">
        <v>239</v>
      </c>
      <c r="B241" s="15">
        <f ca="1">'일자별 시가총액'!B240/'일자별 시가총액'!$G240</f>
        <v>5.8917716363172876E-2</v>
      </c>
      <c r="C241" s="15">
        <f ca="1">'일자별 시가총액'!C240/'일자별 시가총액'!$G240</f>
        <v>0.12550908993175366</v>
      </c>
      <c r="D241" s="15">
        <f ca="1">'일자별 시가총액'!D240/'일자별 시가총액'!$G240</f>
        <v>0.39997523399044838</v>
      </c>
      <c r="E241" s="15">
        <f ca="1">'일자별 시가총액'!E240/'일자별 시가총액'!$G240</f>
        <v>6.9757344253109407E-2</v>
      </c>
      <c r="F241" s="15">
        <f ca="1">'일자별 시가총액'!F240/'일자별 시가총액'!$G240</f>
        <v>0.34584061546151568</v>
      </c>
      <c r="G241" s="14">
        <f ca="1">'일자별 시가총액'!H240</f>
        <v>146.04807871485943</v>
      </c>
      <c r="H241" s="9">
        <f t="shared" ca="1" si="37"/>
        <v>0</v>
      </c>
      <c r="I241" s="9">
        <f t="shared" ca="1" si="38"/>
        <v>100000</v>
      </c>
      <c r="J241" s="9">
        <f t="shared" ca="1" si="39"/>
        <v>1450000</v>
      </c>
      <c r="K241" s="9">
        <f t="shared" ca="1" si="35"/>
        <v>14604.807871485944</v>
      </c>
      <c r="L241" s="9">
        <f t="shared" ca="1" si="36"/>
        <v>21176971413.654617</v>
      </c>
      <c r="M241" s="9">
        <f ca="1">$L241*B241/'일자별 주가'!B240-펀드!R240</f>
        <v>-6024.0963855421724</v>
      </c>
      <c r="N241" s="9">
        <f ca="1">$L241*C241/'일자별 주가'!C240-펀드!S240</f>
        <v>-3614.4578313252932</v>
      </c>
      <c r="O241" s="9">
        <f ca="1">$L241*D241/'일자별 주가'!D240-펀드!T240</f>
        <v>-13172.690763052233</v>
      </c>
      <c r="P241" s="9">
        <f ca="1">$L241*E241/'일자별 주가'!E240-펀드!U240</f>
        <v>-706.82730923694726</v>
      </c>
      <c r="Q241" s="9">
        <f ca="1">$L241*F241/'일자별 주가'!F240-펀드!V240</f>
        <v>-401.60642570281198</v>
      </c>
      <c r="R241" s="16">
        <f t="shared" ca="1" si="40"/>
        <v>87349.397590361448</v>
      </c>
      <c r="S241" s="16">
        <f t="shared" ca="1" si="41"/>
        <v>52409.638554216865</v>
      </c>
      <c r="T241" s="16">
        <f t="shared" ca="1" si="42"/>
        <v>191004.01606425701</v>
      </c>
      <c r="U241" s="16">
        <f t="shared" ca="1" si="43"/>
        <v>10248.995983935742</v>
      </c>
      <c r="V241" s="16">
        <f t="shared" ca="1" si="44"/>
        <v>5823.2931726907627</v>
      </c>
    </row>
    <row r="242" spans="1:22" x14ac:dyDescent="0.3">
      <c r="A242">
        <v>240</v>
      </c>
      <c r="B242" s="15">
        <f ca="1">'일자별 시가총액'!B241/'일자별 시가총액'!$G241</f>
        <v>5.9046337862947995E-2</v>
      </c>
      <c r="C242" s="15">
        <f ca="1">'일자별 시가총액'!C241/'일자별 시가총액'!$G241</f>
        <v>0.12742469298781012</v>
      </c>
      <c r="D242" s="15">
        <f ca="1">'일자별 시가총액'!D241/'일자별 시가총액'!$G241</f>
        <v>0.40191071231527209</v>
      </c>
      <c r="E242" s="15">
        <f ca="1">'일자별 시가총액'!E241/'일자별 시가총액'!$G241</f>
        <v>7.0854421878653928E-2</v>
      </c>
      <c r="F242" s="15">
        <f ca="1">'일자별 시가총액'!F241/'일자별 시가총액'!$G241</f>
        <v>0.34076383495531587</v>
      </c>
      <c r="G242" s="14">
        <f ca="1">'일자별 시가총액'!H241</f>
        <v>146.58693493975903</v>
      </c>
      <c r="H242" s="9">
        <f t="shared" ca="1" si="37"/>
        <v>0</v>
      </c>
      <c r="I242" s="9">
        <f t="shared" ca="1" si="38"/>
        <v>50000</v>
      </c>
      <c r="J242" s="9">
        <f t="shared" ca="1" si="39"/>
        <v>1400000</v>
      </c>
      <c r="K242" s="9">
        <f t="shared" ca="1" si="35"/>
        <v>14658.693493975903</v>
      </c>
      <c r="L242" s="9">
        <f t="shared" ca="1" si="36"/>
        <v>20522170891.566265</v>
      </c>
      <c r="M242" s="9">
        <f ca="1">$L242*B242/'일자별 주가'!B241-펀드!R241</f>
        <v>-3012.0481927710789</v>
      </c>
      <c r="N242" s="9">
        <f ca="1">$L242*C242/'일자별 주가'!C241-펀드!S241</f>
        <v>-1807.2289156626503</v>
      </c>
      <c r="O242" s="9">
        <f ca="1">$L242*D242/'일자별 주가'!D241-펀드!T241</f>
        <v>-6586.3453815261018</v>
      </c>
      <c r="P242" s="9">
        <f ca="1">$L242*E242/'일자별 주가'!E241-펀드!U241</f>
        <v>-353.41365461847272</v>
      </c>
      <c r="Q242" s="9">
        <f ca="1">$L242*F242/'일자별 주가'!F241-펀드!V241</f>
        <v>-200.80321285140508</v>
      </c>
      <c r="R242" s="16">
        <f t="shared" ca="1" si="40"/>
        <v>84337.349397590369</v>
      </c>
      <c r="S242" s="16">
        <f t="shared" ca="1" si="41"/>
        <v>50602.409638554214</v>
      </c>
      <c r="T242" s="16">
        <f t="shared" ca="1" si="42"/>
        <v>184417.67068273091</v>
      </c>
      <c r="U242" s="16">
        <f t="shared" ca="1" si="43"/>
        <v>9895.5823293172689</v>
      </c>
      <c r="V242" s="16">
        <f t="shared" ca="1" si="44"/>
        <v>5622.4899598393577</v>
      </c>
    </row>
    <row r="243" spans="1:22" x14ac:dyDescent="0.3">
      <c r="A243">
        <v>241</v>
      </c>
      <c r="B243" s="15">
        <f ca="1">'일자별 시가총액'!B242/'일자별 시가총액'!$G242</f>
        <v>5.8203164999898901E-2</v>
      </c>
      <c r="C243" s="15">
        <f ca="1">'일자별 시가총액'!C242/'일자별 시가총액'!$G242</f>
        <v>0.12927315098352668</v>
      </c>
      <c r="D243" s="15">
        <f ca="1">'일자별 시가총액'!D242/'일자별 시가총액'!$G242</f>
        <v>0.40116457421165785</v>
      </c>
      <c r="E243" s="15">
        <f ca="1">'일자별 시가총액'!E242/'일자별 시가총액'!$G242</f>
        <v>7.1878965679998422E-2</v>
      </c>
      <c r="F243" s="15">
        <f ca="1">'일자별 시가총액'!F242/'일자별 시가총액'!$G242</f>
        <v>0.33948014412491812</v>
      </c>
      <c r="G243" s="14">
        <f ca="1">'일자별 시가총액'!H242</f>
        <v>147.77898795180724</v>
      </c>
      <c r="H243" s="9">
        <f t="shared" ca="1" si="37"/>
        <v>100000</v>
      </c>
      <c r="I243" s="9">
        <f t="shared" ca="1" si="38"/>
        <v>150000</v>
      </c>
      <c r="J243" s="9">
        <f t="shared" ca="1" si="39"/>
        <v>1350000</v>
      </c>
      <c r="K243" s="9">
        <f t="shared" ca="1" si="35"/>
        <v>14777.898795180723</v>
      </c>
      <c r="L243" s="9">
        <f t="shared" ca="1" si="36"/>
        <v>19950163373.493977</v>
      </c>
      <c r="M243" s="9">
        <f ca="1">$L243*B243/'일자별 주가'!B242-펀드!R242</f>
        <v>-3012.0481927710935</v>
      </c>
      <c r="N243" s="9">
        <f ca="1">$L243*C243/'일자별 주가'!C242-펀드!S242</f>
        <v>-1807.228915662643</v>
      </c>
      <c r="O243" s="9">
        <f ca="1">$L243*D243/'일자별 주가'!D242-펀드!T242</f>
        <v>-6586.3453815260727</v>
      </c>
      <c r="P243" s="9">
        <f ca="1">$L243*E243/'일자별 주가'!E242-펀드!U242</f>
        <v>-353.41365461847272</v>
      </c>
      <c r="Q243" s="9">
        <f ca="1">$L243*F243/'일자별 주가'!F242-펀드!V242</f>
        <v>-200.80321285140599</v>
      </c>
      <c r="R243" s="16">
        <f t="shared" ca="1" si="40"/>
        <v>81325.301204819276</v>
      </c>
      <c r="S243" s="16">
        <f t="shared" ca="1" si="41"/>
        <v>48795.180722891571</v>
      </c>
      <c r="T243" s="16">
        <f t="shared" ca="1" si="42"/>
        <v>177831.32530120484</v>
      </c>
      <c r="U243" s="16">
        <f t="shared" ca="1" si="43"/>
        <v>9542.1686746987962</v>
      </c>
      <c r="V243" s="16">
        <f t="shared" ca="1" si="44"/>
        <v>5421.6867469879517</v>
      </c>
    </row>
    <row r="244" spans="1:22" x14ac:dyDescent="0.3">
      <c r="A244">
        <v>242</v>
      </c>
      <c r="B244" s="15">
        <f ca="1">'일자별 시가총액'!B243/'일자별 시가총액'!$G243</f>
        <v>5.6075137045638865E-2</v>
      </c>
      <c r="C244" s="15">
        <f ca="1">'일자별 시가총액'!C243/'일자별 시가총액'!$G243</f>
        <v>0.12445348271593161</v>
      </c>
      <c r="D244" s="15">
        <f ca="1">'일자별 시가총액'!D243/'일자별 시가총액'!$G243</f>
        <v>0.40732039464404934</v>
      </c>
      <c r="E244" s="15">
        <f ca="1">'일자별 시가총액'!E243/'일자별 시가총액'!$G243</f>
        <v>7.1938479685711806E-2</v>
      </c>
      <c r="F244" s="15">
        <f ca="1">'일자별 시가총액'!F243/'일자별 시가총액'!$G243</f>
        <v>0.34021250590866842</v>
      </c>
      <c r="G244" s="14">
        <f ca="1">'일자별 시가총액'!H243</f>
        <v>149.69158072289156</v>
      </c>
      <c r="H244" s="9">
        <f t="shared" ca="1" si="37"/>
        <v>150000</v>
      </c>
      <c r="I244" s="9">
        <f t="shared" ca="1" si="38"/>
        <v>150000</v>
      </c>
      <c r="J244" s="9">
        <f t="shared" ca="1" si="39"/>
        <v>1350000</v>
      </c>
      <c r="K244" s="9">
        <f t="shared" ca="1" si="35"/>
        <v>14969.158072289156</v>
      </c>
      <c r="L244" s="9">
        <f t="shared" ca="1" si="36"/>
        <v>20208363397.590359</v>
      </c>
      <c r="M244" s="9">
        <f ca="1">$L244*B244/'일자별 주가'!B243-펀드!R243</f>
        <v>0</v>
      </c>
      <c r="N244" s="9">
        <f ca="1">$L244*C244/'일자별 주가'!C243-펀드!S243</f>
        <v>0</v>
      </c>
      <c r="O244" s="9">
        <f ca="1">$L244*D244/'일자별 주가'!D243-펀드!T243</f>
        <v>0</v>
      </c>
      <c r="P244" s="9">
        <f ca="1">$L244*E244/'일자별 주가'!E243-펀드!U243</f>
        <v>0</v>
      </c>
      <c r="Q244" s="9">
        <f ca="1">$L244*F244/'일자별 주가'!F243-펀드!V243</f>
        <v>0</v>
      </c>
      <c r="R244" s="16">
        <f t="shared" ca="1" si="40"/>
        <v>81325.301204819276</v>
      </c>
      <c r="S244" s="16">
        <f t="shared" ca="1" si="41"/>
        <v>48795.180722891571</v>
      </c>
      <c r="T244" s="16">
        <f t="shared" ca="1" si="42"/>
        <v>177831.32530120484</v>
      </c>
      <c r="U244" s="16">
        <f t="shared" ca="1" si="43"/>
        <v>9542.1686746987962</v>
      </c>
      <c r="V244" s="16">
        <f t="shared" ca="1" si="44"/>
        <v>5421.6867469879517</v>
      </c>
    </row>
    <row r="245" spans="1:22" x14ac:dyDescent="0.3">
      <c r="A245">
        <v>243</v>
      </c>
      <c r="B245" s="15">
        <f ca="1">'일자별 시가총액'!B244/'일자별 시가총액'!$G244</f>
        <v>5.6634828061779635E-2</v>
      </c>
      <c r="C245" s="15">
        <f ca="1">'일자별 시가총액'!C244/'일자별 시가총액'!$G244</f>
        <v>0.12749393777527712</v>
      </c>
      <c r="D245" s="15">
        <f ca="1">'일자별 시가총액'!D244/'일자별 시가총액'!$G244</f>
        <v>0.40128115914202994</v>
      </c>
      <c r="E245" s="15">
        <f ca="1">'일자별 시가총액'!E244/'일자별 시가총액'!$G244</f>
        <v>7.1720689578757407E-2</v>
      </c>
      <c r="F245" s="15">
        <f ca="1">'일자별 시가총액'!F244/'일자별 시가총액'!$G244</f>
        <v>0.34286938544215589</v>
      </c>
      <c r="G245" s="14">
        <f ca="1">'일자별 시가총액'!H244</f>
        <v>150.20133012048194</v>
      </c>
      <c r="H245" s="9">
        <f t="shared" ca="1" si="37"/>
        <v>200000</v>
      </c>
      <c r="I245" s="9">
        <f t="shared" ca="1" si="38"/>
        <v>0</v>
      </c>
      <c r="J245" s="9">
        <f t="shared" ca="1" si="39"/>
        <v>1550000</v>
      </c>
      <c r="K245" s="9">
        <f t="shared" ca="1" si="35"/>
        <v>15020.133012048194</v>
      </c>
      <c r="L245" s="9">
        <f t="shared" ca="1" si="36"/>
        <v>23281206168.674702</v>
      </c>
      <c r="M245" s="9">
        <f ca="1">$L245*B245/'일자별 주가'!B244-펀드!R244</f>
        <v>12048.192771084359</v>
      </c>
      <c r="N245" s="9">
        <f ca="1">$L245*C245/'일자별 주가'!C244-펀드!S244</f>
        <v>7228.9156626506083</v>
      </c>
      <c r="O245" s="9">
        <f ca="1">$L245*D245/'일자별 주가'!D244-펀드!T244</f>
        <v>26345.381526104436</v>
      </c>
      <c r="P245" s="9">
        <f ca="1">$L245*E245/'일자별 주가'!E244-펀드!U244</f>
        <v>1413.6546184738945</v>
      </c>
      <c r="Q245" s="9">
        <f ca="1">$L245*F245/'일자별 주가'!F244-펀드!V244</f>
        <v>803.21285140562304</v>
      </c>
      <c r="R245" s="16">
        <f t="shared" ca="1" si="40"/>
        <v>93373.493975903635</v>
      </c>
      <c r="S245" s="16">
        <f t="shared" ca="1" si="41"/>
        <v>56024.09638554218</v>
      </c>
      <c r="T245" s="16">
        <f t="shared" ca="1" si="42"/>
        <v>204176.70682730927</v>
      </c>
      <c r="U245" s="16">
        <f t="shared" ca="1" si="43"/>
        <v>10955.823293172691</v>
      </c>
      <c r="V245" s="16">
        <f t="shared" ca="1" si="44"/>
        <v>6224.8995983935747</v>
      </c>
    </row>
    <row r="246" spans="1:22" x14ac:dyDescent="0.3">
      <c r="A246">
        <v>244</v>
      </c>
      <c r="B246" s="15">
        <f ca="1">'일자별 시가총액'!B245/'일자별 시가총액'!$G245</f>
        <v>5.5487205335200726E-2</v>
      </c>
      <c r="C246" s="15">
        <f ca="1">'일자별 시가총액'!C245/'일자별 시가총액'!$G245</f>
        <v>0.1242379661252842</v>
      </c>
      <c r="D246" s="15">
        <f ca="1">'일자별 시가총액'!D245/'일자별 시가총액'!$G245</f>
        <v>0.39783869458318738</v>
      </c>
      <c r="E246" s="15">
        <f ca="1">'일자별 시가총액'!E245/'일자별 시가총액'!$G245</f>
        <v>7.1370328972610114E-2</v>
      </c>
      <c r="F246" s="15">
        <f ca="1">'일자별 시가총액'!F245/'일자별 시가총액'!$G245</f>
        <v>0.35106580498371759</v>
      </c>
      <c r="G246" s="14">
        <f ca="1">'일자별 시가총액'!H245</f>
        <v>150.78913092369476</v>
      </c>
      <c r="H246" s="9">
        <f t="shared" ca="1" si="37"/>
        <v>200000</v>
      </c>
      <c r="I246" s="9">
        <f t="shared" ca="1" si="38"/>
        <v>50000</v>
      </c>
      <c r="J246" s="9">
        <f t="shared" ca="1" si="39"/>
        <v>1700000</v>
      </c>
      <c r="K246" s="9">
        <f t="shared" ca="1" si="35"/>
        <v>15078.913092369474</v>
      </c>
      <c r="L246" s="9">
        <f t="shared" ca="1" si="36"/>
        <v>25634152257.028107</v>
      </c>
      <c r="M246" s="9">
        <f ca="1">$L246*B246/'일자별 주가'!B245-펀드!R245</f>
        <v>9036.1445783132076</v>
      </c>
      <c r="N246" s="9">
        <f ca="1">$L246*C246/'일자별 주가'!C245-펀드!S245</f>
        <v>5421.6867469879289</v>
      </c>
      <c r="O246" s="9">
        <f ca="1">$L246*D246/'일자별 주가'!D245-펀드!T245</f>
        <v>19759.036144578218</v>
      </c>
      <c r="P246" s="9">
        <f ca="1">$L246*E246/'일자별 주가'!E245-펀드!U245</f>
        <v>1060.24096385542</v>
      </c>
      <c r="Q246" s="9">
        <f ca="1">$L246*F246/'일자별 주가'!F245-펀드!V245</f>
        <v>602.40963855421523</v>
      </c>
      <c r="R246" s="16">
        <f t="shared" ca="1" si="40"/>
        <v>102409.63855421684</v>
      </c>
      <c r="S246" s="16">
        <f t="shared" ca="1" si="41"/>
        <v>61445.783132530109</v>
      </c>
      <c r="T246" s="16">
        <f t="shared" ca="1" si="42"/>
        <v>223935.74297188749</v>
      </c>
      <c r="U246" s="16">
        <f t="shared" ca="1" si="43"/>
        <v>12016.064257028111</v>
      </c>
      <c r="V246" s="16">
        <f t="shared" ca="1" si="44"/>
        <v>6827.3092369477899</v>
      </c>
    </row>
    <row r="247" spans="1:22" x14ac:dyDescent="0.3">
      <c r="A247">
        <v>245</v>
      </c>
      <c r="B247" s="15">
        <f ca="1">'일자별 시가총액'!B246/'일자별 시가총액'!$G246</f>
        <v>5.6280723575161971E-2</v>
      </c>
      <c r="C247" s="15">
        <f ca="1">'일자별 시가총액'!C246/'일자별 시가총액'!$G246</f>
        <v>0.12052012323153224</v>
      </c>
      <c r="D247" s="15">
        <f ca="1">'일자별 시가총액'!D246/'일자별 시가총액'!$G246</f>
        <v>0.4002494644937109</v>
      </c>
      <c r="E247" s="15">
        <f ca="1">'일자별 시가총액'!E246/'일자별 시가총액'!$G246</f>
        <v>7.234947665456587E-2</v>
      </c>
      <c r="F247" s="15">
        <f ca="1">'일자별 시가총액'!F246/'일자별 시가총액'!$G246</f>
        <v>0.350600212045029</v>
      </c>
      <c r="G247" s="14">
        <f ca="1">'일자별 시가총액'!H246</f>
        <v>153.45835020080321</v>
      </c>
      <c r="H247" s="9">
        <f t="shared" ca="1" si="37"/>
        <v>0</v>
      </c>
      <c r="I247" s="9">
        <f t="shared" ca="1" si="38"/>
        <v>100000</v>
      </c>
      <c r="J247" s="9">
        <f t="shared" ca="1" si="39"/>
        <v>1600000</v>
      </c>
      <c r="K247" s="9">
        <f t="shared" ca="1" si="35"/>
        <v>15345.83502008032</v>
      </c>
      <c r="L247" s="9">
        <f t="shared" ca="1" si="36"/>
        <v>24553336032.128513</v>
      </c>
      <c r="M247" s="9">
        <f ca="1">$L247*B247/'일자별 주가'!B246-펀드!R246</f>
        <v>-6024.0963855421433</v>
      </c>
      <c r="N247" s="9">
        <f ca="1">$L247*C247/'일자별 주가'!C246-펀드!S246</f>
        <v>-3614.457831325286</v>
      </c>
      <c r="O247" s="9">
        <f ca="1">$L247*D247/'일자별 주가'!D246-펀드!T246</f>
        <v>-13172.690763052175</v>
      </c>
      <c r="P247" s="9">
        <f ca="1">$L247*E247/'일자별 주가'!E246-펀드!U246</f>
        <v>-706.82730923694544</v>
      </c>
      <c r="Q247" s="9">
        <f ca="1">$L247*F247/'일자별 주가'!F246-펀드!V246</f>
        <v>-401.60642570281107</v>
      </c>
      <c r="R247" s="16">
        <f t="shared" ca="1" si="40"/>
        <v>96385.542168674699</v>
      </c>
      <c r="S247" s="16">
        <f t="shared" ca="1" si="41"/>
        <v>57831.325301204823</v>
      </c>
      <c r="T247" s="16">
        <f t="shared" ca="1" si="42"/>
        <v>210763.05220883532</v>
      </c>
      <c r="U247" s="16">
        <f t="shared" ca="1" si="43"/>
        <v>11309.236947791165</v>
      </c>
      <c r="V247" s="16">
        <f t="shared" ca="1" si="44"/>
        <v>6425.7028112449789</v>
      </c>
    </row>
    <row r="248" spans="1:22" x14ac:dyDescent="0.3">
      <c r="A248">
        <v>246</v>
      </c>
      <c r="B248" s="15">
        <f ca="1">'일자별 시가총액'!B247/'일자별 시가총액'!$G247</f>
        <v>5.6852737927443775E-2</v>
      </c>
      <c r="C248" s="15">
        <f ca="1">'일자별 시가총액'!C247/'일자별 시가총액'!$G247</f>
        <v>0.1228977210942986</v>
      </c>
      <c r="D248" s="15">
        <f ca="1">'일자별 시가총액'!D247/'일자별 시가총액'!$G247</f>
        <v>0.39722172126623251</v>
      </c>
      <c r="E248" s="15">
        <f ca="1">'일자별 시가총액'!E247/'일자별 시가총액'!$G247</f>
        <v>7.1581271247716113E-2</v>
      </c>
      <c r="F248" s="15">
        <f ca="1">'일자별 시가총액'!F247/'일자별 시가총액'!$G247</f>
        <v>0.35144654846430901</v>
      </c>
      <c r="G248" s="14">
        <f ca="1">'일자별 시가총액'!H247</f>
        <v>151.66005140562248</v>
      </c>
      <c r="H248" s="9">
        <f t="shared" ca="1" si="37"/>
        <v>50000</v>
      </c>
      <c r="I248" s="9">
        <f t="shared" ca="1" si="38"/>
        <v>100000</v>
      </c>
      <c r="J248" s="9">
        <f t="shared" ca="1" si="39"/>
        <v>1550000</v>
      </c>
      <c r="K248" s="9">
        <f t="shared" ca="1" si="35"/>
        <v>15166.005140562249</v>
      </c>
      <c r="L248" s="9">
        <f t="shared" ca="1" si="36"/>
        <v>23507307967.871487</v>
      </c>
      <c r="M248" s="9">
        <f ca="1">$L248*B248/'일자별 주가'!B247-펀드!R247</f>
        <v>-3012.0481927710789</v>
      </c>
      <c r="N248" s="9">
        <f ca="1">$L248*C248/'일자별 주가'!C247-펀드!S247</f>
        <v>-1807.2289156626575</v>
      </c>
      <c r="O248" s="9">
        <f ca="1">$L248*D248/'일자별 주가'!D247-펀드!T247</f>
        <v>-6586.3453815260727</v>
      </c>
      <c r="P248" s="9">
        <f ca="1">$L248*E248/'일자별 주가'!E247-펀드!U247</f>
        <v>-353.41365461847454</v>
      </c>
      <c r="Q248" s="9">
        <f ca="1">$L248*F248/'일자별 주가'!F247-펀드!V247</f>
        <v>-200.80321285140417</v>
      </c>
      <c r="R248" s="16">
        <f t="shared" ca="1" si="40"/>
        <v>93373.493975903621</v>
      </c>
      <c r="S248" s="16">
        <f t="shared" ca="1" si="41"/>
        <v>56024.096385542165</v>
      </c>
      <c r="T248" s="16">
        <f t="shared" ca="1" si="42"/>
        <v>204176.70682730924</v>
      </c>
      <c r="U248" s="16">
        <f t="shared" ca="1" si="43"/>
        <v>10955.823293172691</v>
      </c>
      <c r="V248" s="16">
        <f t="shared" ca="1" si="44"/>
        <v>6224.8995983935747</v>
      </c>
    </row>
    <row r="249" spans="1:22" x14ac:dyDescent="0.3">
      <c r="A249">
        <v>247</v>
      </c>
      <c r="B249" s="15">
        <f ca="1">'일자별 시가총액'!B248/'일자별 시가총액'!$G248</f>
        <v>5.584493004321768E-2</v>
      </c>
      <c r="C249" s="15">
        <f ca="1">'일자별 시가총액'!C248/'일자별 시가총액'!$G248</f>
        <v>0.12328726508477517</v>
      </c>
      <c r="D249" s="15">
        <f ca="1">'일자별 시가총액'!D248/'일자별 시가총액'!$G248</f>
        <v>0.40049040063241503</v>
      </c>
      <c r="E249" s="15">
        <f ca="1">'일자별 시가총액'!E248/'일자별 시가총액'!$G248</f>
        <v>7.0531988264181084E-2</v>
      </c>
      <c r="F249" s="15">
        <f ca="1">'일자별 시가총액'!F248/'일자별 시가총액'!$G248</f>
        <v>0.34984541597541102</v>
      </c>
      <c r="G249" s="14">
        <f ca="1">'일자별 시가총액'!H248</f>
        <v>152.14246907630522</v>
      </c>
      <c r="H249" s="9">
        <f t="shared" ca="1" si="37"/>
        <v>250000</v>
      </c>
      <c r="I249" s="9">
        <f t="shared" ca="1" si="38"/>
        <v>100000</v>
      </c>
      <c r="J249" s="9">
        <f t="shared" ca="1" si="39"/>
        <v>1700000</v>
      </c>
      <c r="K249" s="9">
        <f t="shared" ca="1" si="35"/>
        <v>15214.246907630521</v>
      </c>
      <c r="L249" s="9">
        <f t="shared" ca="1" si="36"/>
        <v>25864219742.971886</v>
      </c>
      <c r="M249" s="9">
        <f ca="1">$L249*B249/'일자별 주가'!B248-펀드!R248</f>
        <v>9036.1445783132367</v>
      </c>
      <c r="N249" s="9">
        <f ca="1">$L249*C249/'일자별 주가'!C248-펀드!S248</f>
        <v>5421.6867469879435</v>
      </c>
      <c r="O249" s="9">
        <f ca="1">$L249*D249/'일자별 주가'!D248-펀드!T248</f>
        <v>19759.036144578276</v>
      </c>
      <c r="P249" s="9">
        <f ca="1">$L249*E249/'일자별 주가'!E248-펀드!U248</f>
        <v>1060.24096385542</v>
      </c>
      <c r="Q249" s="9">
        <f ca="1">$L249*F249/'일자별 주가'!F248-펀드!V248</f>
        <v>602.40963855421705</v>
      </c>
      <c r="R249" s="16">
        <f t="shared" ca="1" si="40"/>
        <v>102409.63855421686</v>
      </c>
      <c r="S249" s="16">
        <f t="shared" ca="1" si="41"/>
        <v>61445.783132530109</v>
      </c>
      <c r="T249" s="16">
        <f t="shared" ca="1" si="42"/>
        <v>223935.74297188752</v>
      </c>
      <c r="U249" s="16">
        <f t="shared" ca="1" si="43"/>
        <v>12016.064257028111</v>
      </c>
      <c r="V249" s="16">
        <f t="shared" ca="1" si="44"/>
        <v>6827.3092369477918</v>
      </c>
    </row>
    <row r="250" spans="1:22" x14ac:dyDescent="0.3">
      <c r="A250">
        <v>248</v>
      </c>
      <c r="B250" s="15">
        <f ca="1">'일자별 시가총액'!B249/'일자별 시가총액'!$G249</f>
        <v>5.507581790705178E-2</v>
      </c>
      <c r="C250" s="15">
        <f ca="1">'일자별 시가총액'!C249/'일자별 시가총액'!$G249</f>
        <v>0.12412173571203296</v>
      </c>
      <c r="D250" s="15">
        <f ca="1">'일자별 시가총액'!D249/'일자별 시가총액'!$G249</f>
        <v>0.40088716085320864</v>
      </c>
      <c r="E250" s="15">
        <f ca="1">'일자별 시가총액'!E249/'일자별 시가총액'!$G249</f>
        <v>7.2300505425671902E-2</v>
      </c>
      <c r="F250" s="15">
        <f ca="1">'일자별 시가총액'!F249/'일자별 시가총액'!$G249</f>
        <v>0.34761478010203473</v>
      </c>
      <c r="G250" s="14">
        <f ca="1">'일자별 시가총액'!H249</f>
        <v>150.49352931726906</v>
      </c>
      <c r="H250" s="9">
        <f t="shared" ca="1" si="37"/>
        <v>50000</v>
      </c>
      <c r="I250" s="9">
        <f t="shared" ca="1" si="38"/>
        <v>50000</v>
      </c>
      <c r="J250" s="9">
        <f t="shared" ca="1" si="39"/>
        <v>1700000</v>
      </c>
      <c r="K250" s="9">
        <f t="shared" ca="1" si="35"/>
        <v>15049.352931726906</v>
      </c>
      <c r="L250" s="9">
        <f t="shared" ca="1" si="36"/>
        <v>25583899983.935741</v>
      </c>
      <c r="M250" s="9">
        <f ca="1">$L250*B250/'일자별 주가'!B249-펀드!R249</f>
        <v>0</v>
      </c>
      <c r="N250" s="9">
        <f ca="1">$L250*C250/'일자별 주가'!C249-펀드!S249</f>
        <v>0</v>
      </c>
      <c r="O250" s="9">
        <f ca="1">$L250*D250/'일자별 주가'!D249-펀드!T249</f>
        <v>0</v>
      </c>
      <c r="P250" s="9">
        <f ca="1">$L250*E250/'일자별 주가'!E249-펀드!U249</f>
        <v>0</v>
      </c>
      <c r="Q250" s="9">
        <f ca="1">$L250*F250/'일자별 주가'!F249-펀드!V249</f>
        <v>0</v>
      </c>
      <c r="R250" s="16">
        <f t="shared" ca="1" si="40"/>
        <v>102409.63855421686</v>
      </c>
      <c r="S250" s="16">
        <f t="shared" ca="1" si="41"/>
        <v>61445.783132530109</v>
      </c>
      <c r="T250" s="16">
        <f t="shared" ca="1" si="42"/>
        <v>223935.74297188752</v>
      </c>
      <c r="U250" s="16">
        <f t="shared" ca="1" si="43"/>
        <v>12016.064257028111</v>
      </c>
      <c r="V250" s="16">
        <f t="shared" ca="1" si="44"/>
        <v>6827.3092369477918</v>
      </c>
    </row>
    <row r="251" spans="1:22" x14ac:dyDescent="0.3">
      <c r="A251">
        <v>249</v>
      </c>
      <c r="B251" s="15">
        <f ca="1">'일자별 시가총액'!B250/'일자별 시가총액'!$G250</f>
        <v>5.5289163807278809E-2</v>
      </c>
      <c r="C251" s="15">
        <f ca="1">'일자별 시가총액'!C250/'일자별 시가총액'!$G250</f>
        <v>0.12454527393813913</v>
      </c>
      <c r="D251" s="15">
        <f ca="1">'일자별 시가총액'!D250/'일자별 시가총액'!$G250</f>
        <v>0.40903699948547773</v>
      </c>
      <c r="E251" s="15">
        <f ca="1">'일자별 시가총액'!E250/'일자별 시가총액'!$G250</f>
        <v>7.063636113552757E-2</v>
      </c>
      <c r="F251" s="15">
        <f ca="1">'일자별 시가총액'!F250/'일자별 시가총액'!$G250</f>
        <v>0.3404922016335768</v>
      </c>
      <c r="G251" s="14">
        <f ca="1">'일자별 시가총액'!H250</f>
        <v>150.54476144578314</v>
      </c>
      <c r="H251" s="9">
        <f t="shared" ca="1" si="37"/>
        <v>250000</v>
      </c>
      <c r="I251" s="9">
        <f t="shared" ca="1" si="38"/>
        <v>200000</v>
      </c>
      <c r="J251" s="9">
        <f t="shared" ca="1" si="39"/>
        <v>1750000</v>
      </c>
      <c r="K251" s="9">
        <f t="shared" ca="1" si="35"/>
        <v>15054.476144578315</v>
      </c>
      <c r="L251" s="9">
        <f t="shared" ca="1" si="36"/>
        <v>26345333253.012051</v>
      </c>
      <c r="M251" s="9">
        <f ca="1">$L251*B251/'일자별 주가'!B250-펀드!R250</f>
        <v>3012.048192771108</v>
      </c>
      <c r="N251" s="9">
        <f ca="1">$L251*C251/'일자별 주가'!C250-펀드!S250</f>
        <v>1807.2289156626721</v>
      </c>
      <c r="O251" s="9">
        <f ca="1">$L251*D251/'일자별 주가'!D250-펀드!T250</f>
        <v>6586.345381526131</v>
      </c>
      <c r="P251" s="9">
        <f ca="1">$L251*E251/'일자별 주가'!E250-펀드!U250</f>
        <v>353.41365461847636</v>
      </c>
      <c r="Q251" s="9">
        <f ca="1">$L251*F251/'일자별 주가'!F250-펀드!V250</f>
        <v>200.80321285140599</v>
      </c>
      <c r="R251" s="16">
        <f t="shared" ca="1" si="40"/>
        <v>105421.68674698797</v>
      </c>
      <c r="S251" s="16">
        <f t="shared" ca="1" si="41"/>
        <v>63253.012048192781</v>
      </c>
      <c r="T251" s="16">
        <f t="shared" ca="1" si="42"/>
        <v>230522.08835341365</v>
      </c>
      <c r="U251" s="16">
        <f t="shared" ca="1" si="43"/>
        <v>12369.477911646587</v>
      </c>
      <c r="V251" s="16">
        <f t="shared" ca="1" si="44"/>
        <v>7028.1124497991977</v>
      </c>
    </row>
    <row r="252" spans="1:22" x14ac:dyDescent="0.3">
      <c r="A252">
        <v>250</v>
      </c>
      <c r="B252" s="15">
        <f ca="1">'일자별 시가총액'!B251/'일자별 시가총액'!$G251</f>
        <v>5.4952241663051488E-2</v>
      </c>
      <c r="C252" s="15">
        <f ca="1">'일자별 시가총액'!C251/'일자별 시가총액'!$G251</f>
        <v>0.12842121912065962</v>
      </c>
      <c r="D252" s="15">
        <f ca="1">'일자별 시가총액'!D251/'일자별 시가총액'!$G251</f>
        <v>0.40628635436299765</v>
      </c>
      <c r="E252" s="15">
        <f ca="1">'일자별 시가총액'!E251/'일자별 시가총액'!$G251</f>
        <v>7.1728089148823809E-2</v>
      </c>
      <c r="F252" s="15">
        <f ca="1">'일자별 시가총액'!F251/'일자별 시가총액'!$G251</f>
        <v>0.33861209570446743</v>
      </c>
      <c r="G252" s="14">
        <f ca="1">'일자별 시가총액'!H251</f>
        <v>149.09989558232931</v>
      </c>
      <c r="H252" s="9">
        <f t="shared" ca="1" si="37"/>
        <v>200000</v>
      </c>
      <c r="I252" s="9">
        <f t="shared" ca="1" si="38"/>
        <v>150000</v>
      </c>
      <c r="J252" s="9">
        <f t="shared" ca="1" si="39"/>
        <v>1800000</v>
      </c>
      <c r="K252" s="9">
        <f t="shared" ca="1" si="35"/>
        <v>14909.989558232932</v>
      </c>
      <c r="L252" s="9">
        <f t="shared" ca="1" si="36"/>
        <v>26837981204.819279</v>
      </c>
      <c r="M252" s="9">
        <f ca="1">$L252*B252/'일자별 주가'!B251-펀드!R251</f>
        <v>3012.0481927710789</v>
      </c>
      <c r="N252" s="9">
        <f ca="1">$L252*C252/'일자별 주가'!C251-펀드!S251</f>
        <v>1807.228915662643</v>
      </c>
      <c r="O252" s="9">
        <f ca="1">$L252*D252/'일자별 주가'!D251-펀드!T251</f>
        <v>6586.345381526131</v>
      </c>
      <c r="P252" s="9">
        <f ca="1">$L252*E252/'일자별 주가'!E251-펀드!U251</f>
        <v>353.41365461847454</v>
      </c>
      <c r="Q252" s="9">
        <f ca="1">$L252*F252/'일자별 주가'!F251-펀드!V251</f>
        <v>200.80321285140417</v>
      </c>
      <c r="R252" s="16">
        <f t="shared" ca="1" si="40"/>
        <v>108433.73493975904</v>
      </c>
      <c r="S252" s="16">
        <f t="shared" ca="1" si="41"/>
        <v>65060.240963855424</v>
      </c>
      <c r="T252" s="16">
        <f t="shared" ca="1" si="42"/>
        <v>237108.43373493978</v>
      </c>
      <c r="U252" s="16">
        <f t="shared" ca="1" si="43"/>
        <v>12722.891566265062</v>
      </c>
      <c r="V252" s="16">
        <f t="shared" ca="1" si="44"/>
        <v>7228.9156626506019</v>
      </c>
    </row>
    <row r="253" spans="1:22" x14ac:dyDescent="0.3">
      <c r="A253">
        <v>251</v>
      </c>
      <c r="B253" s="15">
        <f ca="1">'일자별 시가총액'!B252/'일자별 시가총액'!$G252</f>
        <v>5.5508710689503256E-2</v>
      </c>
      <c r="C253" s="15">
        <f ca="1">'일자별 시가총액'!C252/'일자별 시가총액'!$G252</f>
        <v>0.12896943204184105</v>
      </c>
      <c r="D253" s="15">
        <f ca="1">'일자별 시가총액'!D252/'일자별 시가총액'!$G252</f>
        <v>0.40247154483575626</v>
      </c>
      <c r="E253" s="15">
        <f ca="1">'일자별 시가총액'!E252/'일자별 시가총액'!$G252</f>
        <v>7.3512353110551557E-2</v>
      </c>
      <c r="F253" s="15">
        <f ca="1">'일자별 시가총액'!F252/'일자별 시가총액'!$G252</f>
        <v>0.33953795932234787</v>
      </c>
      <c r="G253" s="14">
        <f ca="1">'일자별 시가총액'!H252</f>
        <v>149.37414618473898</v>
      </c>
      <c r="H253" s="9">
        <f t="shared" ca="1" si="37"/>
        <v>250000</v>
      </c>
      <c r="I253" s="9">
        <f t="shared" ca="1" si="38"/>
        <v>100000</v>
      </c>
      <c r="J253" s="9">
        <f t="shared" ca="1" si="39"/>
        <v>1950000</v>
      </c>
      <c r="K253" s="9">
        <f t="shared" ca="1" si="35"/>
        <v>14937.414618473898</v>
      </c>
      <c r="L253" s="9">
        <f t="shared" ca="1" si="36"/>
        <v>29127958506.024101</v>
      </c>
      <c r="M253" s="9">
        <f ca="1">$L253*B253/'일자별 주가'!B252-펀드!R252</f>
        <v>9036.1445783132658</v>
      </c>
      <c r="N253" s="9">
        <f ca="1">$L253*C253/'일자별 주가'!C252-펀드!S252</f>
        <v>5421.6867469879508</v>
      </c>
      <c r="O253" s="9">
        <f ca="1">$L253*D253/'일자별 주가'!D252-펀드!T252</f>
        <v>19759.036144578335</v>
      </c>
      <c r="P253" s="9">
        <f ca="1">$L253*E253/'일자별 주가'!E252-펀드!U252</f>
        <v>1060.2409638554218</v>
      </c>
      <c r="Q253" s="9">
        <f ca="1">$L253*F253/'일자별 주가'!F252-펀드!V252</f>
        <v>602.40963855421978</v>
      </c>
      <c r="R253" s="16">
        <f t="shared" ca="1" si="40"/>
        <v>117469.87951807231</v>
      </c>
      <c r="S253" s="16">
        <f t="shared" ca="1" si="41"/>
        <v>70481.927710843374</v>
      </c>
      <c r="T253" s="16">
        <f t="shared" ca="1" si="42"/>
        <v>256867.46987951812</v>
      </c>
      <c r="U253" s="16">
        <f t="shared" ca="1" si="43"/>
        <v>13783.132530120483</v>
      </c>
      <c r="V253" s="16">
        <f t="shared" ca="1" si="44"/>
        <v>7831.3253012048217</v>
      </c>
    </row>
    <row r="254" spans="1:22" x14ac:dyDescent="0.3">
      <c r="A254">
        <v>252</v>
      </c>
      <c r="B254" s="15">
        <f ca="1">'일자별 시가총액'!B253/'일자별 시가총액'!$G253</f>
        <v>5.7108305922407197E-2</v>
      </c>
      <c r="C254" s="15">
        <f ca="1">'일자별 시가총액'!C253/'일자별 시가총액'!$G253</f>
        <v>0.12765271815958049</v>
      </c>
      <c r="D254" s="15">
        <f ca="1">'일자별 시가총액'!D253/'일자별 시가총액'!$G253</f>
        <v>0.40814502891734639</v>
      </c>
      <c r="E254" s="15">
        <f ca="1">'일자별 시가총액'!E253/'일자별 시가총액'!$G253</f>
        <v>7.4195697859291504E-2</v>
      </c>
      <c r="F254" s="15">
        <f ca="1">'일자별 시가총액'!F253/'일자별 시가총액'!$G253</f>
        <v>0.33289824914137445</v>
      </c>
      <c r="G254" s="14">
        <f ca="1">'일자별 시가총액'!H253</f>
        <v>148.92438393574295</v>
      </c>
      <c r="H254" s="9">
        <f t="shared" ca="1" si="37"/>
        <v>150000</v>
      </c>
      <c r="I254" s="9">
        <f t="shared" ca="1" si="38"/>
        <v>150000</v>
      </c>
      <c r="J254" s="9">
        <f t="shared" ca="1" si="39"/>
        <v>1950000</v>
      </c>
      <c r="K254" s="9">
        <f t="shared" ca="1" si="35"/>
        <v>14892.438393574294</v>
      </c>
      <c r="L254" s="9">
        <f t="shared" ca="1" si="36"/>
        <v>29040254867.469872</v>
      </c>
      <c r="M254" s="9">
        <f ca="1">$L254*B254/'일자별 주가'!B253-펀드!R253</f>
        <v>0</v>
      </c>
      <c r="N254" s="9">
        <f ca="1">$L254*C254/'일자별 주가'!C253-펀드!S253</f>
        <v>0</v>
      </c>
      <c r="O254" s="9">
        <f ca="1">$L254*D254/'일자별 주가'!D253-펀드!T253</f>
        <v>0</v>
      </c>
      <c r="P254" s="9">
        <f ca="1">$L254*E254/'일자별 주가'!E253-펀드!U253</f>
        <v>0</v>
      </c>
      <c r="Q254" s="9">
        <f ca="1">$L254*F254/'일자별 주가'!F253-펀드!V253</f>
        <v>0</v>
      </c>
      <c r="R254" s="16">
        <f t="shared" ca="1" si="40"/>
        <v>117469.87951807231</v>
      </c>
      <c r="S254" s="16">
        <f t="shared" ca="1" si="41"/>
        <v>70481.927710843374</v>
      </c>
      <c r="T254" s="16">
        <f t="shared" ca="1" si="42"/>
        <v>256867.46987951812</v>
      </c>
      <c r="U254" s="16">
        <f t="shared" ca="1" si="43"/>
        <v>13783.132530120483</v>
      </c>
      <c r="V254" s="16">
        <f t="shared" ca="1" si="44"/>
        <v>7831.3253012048217</v>
      </c>
    </row>
  </sheetData>
  <mergeCells count="9">
    <mergeCell ref="K1:K2"/>
    <mergeCell ref="L1:L2"/>
    <mergeCell ref="M1:Q1"/>
    <mergeCell ref="R1:V1"/>
    <mergeCell ref="A1:A2"/>
    <mergeCell ref="B1:F1"/>
    <mergeCell ref="G1:G2"/>
    <mergeCell ref="H1:I1"/>
    <mergeCell ref="J1:J2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3"/>
  <sheetViews>
    <sheetView workbookViewId="0">
      <pane ySplit="1" topLeftCell="A108" activePane="bottomLeft" state="frozen"/>
      <selection pane="bottomLeft" activeCell="I116" sqref="I116"/>
    </sheetView>
  </sheetViews>
  <sheetFormatPr defaultRowHeight="16.5" x14ac:dyDescent="0.3"/>
  <cols>
    <col min="2" max="2" width="9" style="7"/>
    <col min="3" max="4" width="18" bestFit="1" customWidth="1"/>
    <col min="5" max="5" width="4.5" customWidth="1"/>
    <col min="6" max="6" width="11.375" bestFit="1" customWidth="1"/>
  </cols>
  <sheetData>
    <row r="1" spans="1:7" x14ac:dyDescent="0.3">
      <c r="A1" s="3" t="s">
        <v>9</v>
      </c>
      <c r="B1" s="13" t="s">
        <v>11</v>
      </c>
      <c r="C1" s="3" t="s">
        <v>12</v>
      </c>
      <c r="D1" s="3" t="s">
        <v>17</v>
      </c>
      <c r="F1" s="11" t="s">
        <v>13</v>
      </c>
      <c r="G1" s="12">
        <v>2.2499999999999999E-2</v>
      </c>
    </row>
    <row r="2" spans="1:7" x14ac:dyDescent="0.3">
      <c r="A2">
        <v>1</v>
      </c>
      <c r="B2" s="7">
        <f>'일자별 시가총액'!H2</f>
        <v>100</v>
      </c>
      <c r="C2" s="14">
        <f>B2*EXP(($G$1-$G$2)*(($G$3-A2)/252))</f>
        <v>100.18469415946785</v>
      </c>
      <c r="D2" s="14">
        <f>B2*EXP(($G$1-$G$2)*(($G$4-A2)/252))</f>
        <v>100.37271667704235</v>
      </c>
      <c r="F2" s="11" t="s">
        <v>16</v>
      </c>
      <c r="G2" s="12">
        <v>1.4999999999999999E-2</v>
      </c>
    </row>
    <row r="3" spans="1:7" x14ac:dyDescent="0.3">
      <c r="A3">
        <v>2</v>
      </c>
      <c r="B3" s="7">
        <f ca="1">'일자별 시가총액'!H3</f>
        <v>98.872775903614468</v>
      </c>
      <c r="C3" s="14">
        <f t="shared" ref="C3:C64" ca="1" si="0">B3*EXP(($G$1-$G$2)*(($G$3-A3)/252))</f>
        <v>99.052440112853773</v>
      </c>
      <c r="D3" s="14">
        <f t="shared" ref="D3:D59" ca="1" si="1">B3*EXP(($G$1-$G$2)*(($G$4-A3)/252))</f>
        <v>99.238337662556035</v>
      </c>
      <c r="F3" s="11" t="s">
        <v>14</v>
      </c>
      <c r="G3">
        <v>63</v>
      </c>
    </row>
    <row r="4" spans="1:7" x14ac:dyDescent="0.3">
      <c r="A4">
        <v>3</v>
      </c>
      <c r="B4" s="7">
        <f ca="1">'일자별 시가총액'!H4</f>
        <v>97.54951485943775</v>
      </c>
      <c r="C4" s="14">
        <f t="shared" ca="1" si="0"/>
        <v>97.723866046058518</v>
      </c>
      <c r="D4" s="14">
        <f t="shared" ca="1" si="1"/>
        <v>97.907270182541154</v>
      </c>
      <c r="F4" s="11" t="s">
        <v>15</v>
      </c>
      <c r="G4">
        <v>126</v>
      </c>
    </row>
    <row r="5" spans="1:7" x14ac:dyDescent="0.3">
      <c r="A5">
        <v>4</v>
      </c>
      <c r="B5" s="7">
        <f ca="1">'일자별 시가총액'!H5</f>
        <v>97.279693172690756</v>
      </c>
      <c r="C5" s="14">
        <f t="shared" ca="1" si="0"/>
        <v>97.450661743940614</v>
      </c>
      <c r="D5" s="14">
        <f t="shared" ca="1" si="1"/>
        <v>97.633553141814531</v>
      </c>
    </row>
    <row r="6" spans="1:7" x14ac:dyDescent="0.3">
      <c r="A6">
        <v>5</v>
      </c>
      <c r="B6" s="7">
        <f ca="1">'일자별 시가총액'!H6</f>
        <v>97.77447228915662</v>
      </c>
      <c r="C6" s="14">
        <f t="shared" ca="1" si="0"/>
        <v>97.943395406829694</v>
      </c>
      <c r="D6" s="14">
        <f t="shared" ca="1" si="1"/>
        <v>98.12721154699652</v>
      </c>
    </row>
    <row r="7" spans="1:7" x14ac:dyDescent="0.3">
      <c r="A7">
        <v>6</v>
      </c>
      <c r="B7" s="7">
        <f ca="1">'일자별 시가총액'!H7</f>
        <v>97.551553413654631</v>
      </c>
      <c r="C7" s="14">
        <f t="shared" ca="1" si="0"/>
        <v>97.717183105802093</v>
      </c>
      <c r="D7" s="14">
        <f t="shared" ca="1" si="1"/>
        <v>97.900574700017046</v>
      </c>
    </row>
    <row r="8" spans="1:7" x14ac:dyDescent="0.3">
      <c r="A8">
        <v>7</v>
      </c>
      <c r="B8" s="7">
        <f ca="1">'일자별 시가총액'!H8</f>
        <v>98.304136546184736</v>
      </c>
      <c r="C8" s="14">
        <f t="shared" ca="1" si="0"/>
        <v>98.468113383168259</v>
      </c>
      <c r="D8" s="14">
        <f t="shared" ca="1" si="1"/>
        <v>98.652914292473284</v>
      </c>
    </row>
    <row r="9" spans="1:7" x14ac:dyDescent="0.3">
      <c r="A9">
        <v>8</v>
      </c>
      <c r="B9" s="7">
        <f ca="1">'일자별 시가총액'!H9</f>
        <v>97.515489156626515</v>
      </c>
      <c r="C9" s="14">
        <f t="shared" ca="1" si="0"/>
        <v>97.675243440789473</v>
      </c>
      <c r="D9" s="14">
        <f t="shared" ca="1" si="1"/>
        <v>97.858556324364372</v>
      </c>
    </row>
    <row r="10" spans="1:7" x14ac:dyDescent="0.3">
      <c r="A10">
        <v>9</v>
      </c>
      <c r="B10" s="7">
        <f ca="1">'일자별 시가총액'!H10</f>
        <v>96.853937349397583</v>
      </c>
      <c r="C10" s="14">
        <f t="shared" ca="1" si="0"/>
        <v>97.009720612442905</v>
      </c>
      <c r="D10" s="14">
        <f t="shared" ca="1" si="1"/>
        <v>97.19178447011879</v>
      </c>
    </row>
    <row r="11" spans="1:7" x14ac:dyDescent="0.3">
      <c r="A11">
        <v>10</v>
      </c>
      <c r="B11" s="7">
        <f ca="1">'일자별 시가총액'!H11</f>
        <v>95.563853815261041</v>
      </c>
      <c r="C11" s="14">
        <f t="shared" ca="1" si="0"/>
        <v>95.714713368218156</v>
      </c>
      <c r="D11" s="14">
        <f t="shared" ca="1" si="1"/>
        <v>95.894346809507795</v>
      </c>
    </row>
    <row r="12" spans="1:7" x14ac:dyDescent="0.3">
      <c r="A12">
        <v>11</v>
      </c>
      <c r="B12" s="7">
        <f ca="1">'일자별 시가총액'!H12</f>
        <v>95.716647389558233</v>
      </c>
      <c r="C12" s="14">
        <f t="shared" ca="1" si="0"/>
        <v>95.864894982042202</v>
      </c>
      <c r="D12" s="14">
        <f t="shared" ca="1" si="1"/>
        <v>96.044810278013955</v>
      </c>
    </row>
    <row r="13" spans="1:7" x14ac:dyDescent="0.3">
      <c r="A13">
        <v>12</v>
      </c>
      <c r="B13" s="7">
        <f ca="1">'일자별 시가총액'!H13</f>
        <v>95.843842570281126</v>
      </c>
      <c r="C13" s="14">
        <f t="shared" ca="1" si="0"/>
        <v>95.989430294057016</v>
      </c>
      <c r="D13" s="14">
        <f t="shared" ca="1" si="1"/>
        <v>96.169579312785402</v>
      </c>
    </row>
    <row r="14" spans="1:7" x14ac:dyDescent="0.3">
      <c r="A14">
        <v>13</v>
      </c>
      <c r="B14" s="7">
        <f ca="1">'일자별 시가총액'!H14</f>
        <v>97.768446586345377</v>
      </c>
      <c r="C14" s="14">
        <f t="shared" ca="1" si="0"/>
        <v>97.914043650427516</v>
      </c>
      <c r="D14" s="14">
        <f t="shared" ca="1" si="1"/>
        <v>98.09780470442395</v>
      </c>
    </row>
    <row r="15" spans="1:7" x14ac:dyDescent="0.3">
      <c r="A15">
        <v>14</v>
      </c>
      <c r="B15" s="7">
        <f ca="1">'일자별 시가총액'!H15</f>
        <v>95.92386987951808</v>
      </c>
      <c r="C15" s="14">
        <f t="shared" ca="1" si="0"/>
        <v>96.063860908407278</v>
      </c>
      <c r="D15" s="14">
        <f t="shared" ca="1" si="1"/>
        <v>96.244149615454432</v>
      </c>
    </row>
    <row r="16" spans="1:7" x14ac:dyDescent="0.3">
      <c r="A16">
        <v>15</v>
      </c>
      <c r="B16" s="7">
        <f ca="1">'일자별 시가총액'!H16</f>
        <v>96.977625702811238</v>
      </c>
      <c r="C16" s="14">
        <f t="shared" ca="1" si="0"/>
        <v>97.116264172000996</v>
      </c>
      <c r="D16" s="14">
        <f t="shared" ca="1" si="1"/>
        <v>97.298527986251742</v>
      </c>
    </row>
    <row r="17" spans="1:4" x14ac:dyDescent="0.3">
      <c r="A17">
        <v>16</v>
      </c>
      <c r="B17" s="7">
        <f ca="1">'일자별 시가총액'!H17</f>
        <v>98.90136224899598</v>
      </c>
      <c r="C17" s="14">
        <f t="shared" ca="1" si="0"/>
        <v>99.039803220128491</v>
      </c>
      <c r="D17" s="14">
        <f t="shared" ca="1" si="1"/>
        <v>99.225677053429706</v>
      </c>
    </row>
    <row r="18" spans="1:4" x14ac:dyDescent="0.3">
      <c r="A18">
        <v>17</v>
      </c>
      <c r="B18" s="7">
        <f ca="1">'일자별 시가총액'!H18</f>
        <v>100.14019116465865</v>
      </c>
      <c r="C18" s="14">
        <f t="shared" ca="1" si="0"/>
        <v>100.27738174373349</v>
      </c>
      <c r="D18" s="14">
        <f t="shared" ca="1" si="1"/>
        <v>100.46557821355778</v>
      </c>
    </row>
    <row r="19" spans="1:4" x14ac:dyDescent="0.3">
      <c r="A19">
        <v>18</v>
      </c>
      <c r="B19" s="7">
        <f ca="1">'일자별 시가총액'!H19</f>
        <v>101.08124016064257</v>
      </c>
      <c r="C19" s="14">
        <f t="shared" ca="1" si="0"/>
        <v>101.21670751607012</v>
      </c>
      <c r="D19" s="14">
        <f t="shared" ca="1" si="1"/>
        <v>101.40666687390855</v>
      </c>
    </row>
    <row r="20" spans="1:4" x14ac:dyDescent="0.3">
      <c r="A20">
        <v>19</v>
      </c>
      <c r="B20" s="7">
        <f ca="1">'일자별 시가총액'!H20</f>
        <v>101.10196787148595</v>
      </c>
      <c r="C20" s="14">
        <f t="shared" ca="1" si="0"/>
        <v>101.23445003094216</v>
      </c>
      <c r="D20" s="14">
        <f t="shared" ca="1" si="1"/>
        <v>101.42444268720352</v>
      </c>
    </row>
    <row r="21" spans="1:4" x14ac:dyDescent="0.3">
      <c r="A21">
        <v>20</v>
      </c>
      <c r="B21" s="7">
        <f ca="1">'일자별 시가총액'!H21</f>
        <v>101.67765301204818</v>
      </c>
      <c r="C21" s="14">
        <f t="shared" ca="1" si="0"/>
        <v>101.80785949781782</v>
      </c>
      <c r="D21" s="14">
        <f t="shared" ca="1" si="1"/>
        <v>101.99892830540615</v>
      </c>
    </row>
    <row r="22" spans="1:4" x14ac:dyDescent="0.3">
      <c r="A22">
        <v>21</v>
      </c>
      <c r="B22" s="7">
        <f ca="1">'일자별 시가총액'!H22</f>
        <v>101.91330602409639</v>
      </c>
      <c r="C22" s="14">
        <f t="shared" ca="1" si="0"/>
        <v>102.04077730958211</v>
      </c>
      <c r="D22" s="14">
        <f t="shared" ca="1" si="1"/>
        <v>102.23228324774935</v>
      </c>
    </row>
    <row r="23" spans="1:4" x14ac:dyDescent="0.3">
      <c r="A23">
        <v>22</v>
      </c>
      <c r="B23" s="7">
        <f ca="1">'일자별 시가총액'!H23</f>
        <v>102.19306987951806</v>
      </c>
      <c r="C23" s="14">
        <f t="shared" ca="1" si="0"/>
        <v>102.31784586917993</v>
      </c>
      <c r="D23" s="14">
        <f t="shared" ca="1" si="1"/>
        <v>102.50987179823555</v>
      </c>
    </row>
    <row r="24" spans="1:4" x14ac:dyDescent="0.3">
      <c r="A24">
        <v>23</v>
      </c>
      <c r="B24" s="7">
        <f ca="1">'일자별 시가총액'!H24</f>
        <v>100.79762248995985</v>
      </c>
      <c r="C24" s="14">
        <f t="shared" ca="1" si="0"/>
        <v>100.91769111482988</v>
      </c>
      <c r="D24" s="14">
        <f t="shared" ca="1" si="1"/>
        <v>101.10708929097258</v>
      </c>
    </row>
    <row r="25" spans="1:4" x14ac:dyDescent="0.3">
      <c r="A25">
        <v>24</v>
      </c>
      <c r="B25" s="7">
        <f ca="1">'일자별 시가총액'!H25</f>
        <v>99.594017670682732</v>
      </c>
      <c r="C25" s="14">
        <f t="shared" ca="1" si="0"/>
        <v>99.709684985130764</v>
      </c>
      <c r="D25" s="14">
        <f t="shared" ca="1" si="1"/>
        <v>99.896816025004242</v>
      </c>
    </row>
    <row r="26" spans="1:4" x14ac:dyDescent="0.3">
      <c r="A26">
        <v>25</v>
      </c>
      <c r="B26" s="7">
        <f ca="1">'일자별 시가총액'!H26</f>
        <v>98.39362088353414</v>
      </c>
      <c r="C26" s="14">
        <f t="shared" ca="1" si="0"/>
        <v>98.504962332413626</v>
      </c>
      <c r="D26" s="14">
        <f t="shared" ca="1" si="1"/>
        <v>98.689832398312532</v>
      </c>
    </row>
    <row r="27" spans="1:4" x14ac:dyDescent="0.3">
      <c r="A27">
        <v>26</v>
      </c>
      <c r="B27" s="7">
        <f ca="1">'일자별 시가총액'!H27</f>
        <v>100.5477734939759</v>
      </c>
      <c r="C27" s="14">
        <f t="shared" ca="1" si="0"/>
        <v>100.65855673007705</v>
      </c>
      <c r="D27" s="14">
        <f t="shared" ca="1" si="1"/>
        <v>100.84746857345384</v>
      </c>
    </row>
    <row r="28" spans="1:4" x14ac:dyDescent="0.3">
      <c r="A28">
        <v>27</v>
      </c>
      <c r="B28" s="7">
        <f ca="1">'일자별 시가총액'!H28</f>
        <v>100.44775582329318</v>
      </c>
      <c r="C28" s="14">
        <f t="shared" ca="1" si="0"/>
        <v>100.55543609437659</v>
      </c>
      <c r="D28" s="14">
        <f t="shared" ca="1" si="1"/>
        <v>100.74415440518136</v>
      </c>
    </row>
    <row r="29" spans="1:4" x14ac:dyDescent="0.3">
      <c r="A29">
        <v>28</v>
      </c>
      <c r="B29" s="7">
        <f ca="1">'일자별 시가총액'!H29</f>
        <v>100.24666827309237</v>
      </c>
      <c r="C29" s="14">
        <f t="shared" ca="1" si="0"/>
        <v>100.35114629206457</v>
      </c>
      <c r="D29" s="14">
        <f t="shared" ca="1" si="1"/>
        <v>100.53948120016227</v>
      </c>
    </row>
    <row r="30" spans="1:4" x14ac:dyDescent="0.3">
      <c r="A30">
        <v>29</v>
      </c>
      <c r="B30" s="7">
        <f ca="1">'일자별 시가총액'!H30</f>
        <v>101.1776514056225</v>
      </c>
      <c r="C30" s="14">
        <f t="shared" ca="1" si="0"/>
        <v>101.28008537084618</v>
      </c>
      <c r="D30" s="14">
        <f t="shared" ca="1" si="1"/>
        <v>101.47016367363837</v>
      </c>
    </row>
    <row r="31" spans="1:4" x14ac:dyDescent="0.3">
      <c r="A31">
        <v>30</v>
      </c>
      <c r="B31" s="7">
        <f ca="1">'일자별 시가총액'!H31</f>
        <v>99.675164658634543</v>
      </c>
      <c r="C31" s="14">
        <f t="shared" ca="1" si="0"/>
        <v>99.773107998941555</v>
      </c>
      <c r="D31" s="14">
        <f t="shared" ca="1" si="1"/>
        <v>99.960358068521373</v>
      </c>
    </row>
    <row r="32" spans="1:4" x14ac:dyDescent="0.3">
      <c r="A32">
        <v>31</v>
      </c>
      <c r="B32" s="7">
        <f ca="1">'일자별 시가총액'!H32</f>
        <v>100.86237429718877</v>
      </c>
      <c r="C32" s="14">
        <f t="shared" ca="1" si="0"/>
        <v>100.95847945837961</v>
      </c>
      <c r="D32" s="14">
        <f t="shared" ca="1" si="1"/>
        <v>101.14795418440956</v>
      </c>
    </row>
    <row r="33" spans="1:4" x14ac:dyDescent="0.3">
      <c r="A33">
        <v>32</v>
      </c>
      <c r="B33" s="7">
        <f ca="1">'일자별 시가총액'!H33</f>
        <v>100.00738152610442</v>
      </c>
      <c r="C33" s="14">
        <f t="shared" ca="1" si="0"/>
        <v>100.09969281873322</v>
      </c>
      <c r="D33" s="14">
        <f t="shared" ca="1" si="1"/>
        <v>100.287555809284</v>
      </c>
    </row>
    <row r="34" spans="1:4" x14ac:dyDescent="0.3">
      <c r="A34">
        <v>33</v>
      </c>
      <c r="B34" s="7">
        <f ca="1">'일자별 시가총액'!H34</f>
        <v>100.67568835341365</v>
      </c>
      <c r="C34" s="14">
        <f t="shared" ca="1" si="0"/>
        <v>100.76561750183907</v>
      </c>
      <c r="D34" s="14">
        <f t="shared" ca="1" si="1"/>
        <v>100.95473027247336</v>
      </c>
    </row>
    <row r="35" spans="1:4" x14ac:dyDescent="0.3">
      <c r="A35">
        <v>34</v>
      </c>
      <c r="B35" s="7">
        <f ca="1">'일자별 시가총액'!H35</f>
        <v>101.77756947791165</v>
      </c>
      <c r="C35" s="14">
        <f t="shared" ca="1" si="0"/>
        <v>101.86545113313652</v>
      </c>
      <c r="D35" s="14">
        <f t="shared" ca="1" si="1"/>
        <v>102.05662802633967</v>
      </c>
    </row>
    <row r="36" spans="1:4" x14ac:dyDescent="0.3">
      <c r="A36">
        <v>35</v>
      </c>
      <c r="B36" s="7">
        <f ca="1">'일자별 시가총액'!H36</f>
        <v>103.57687550200802</v>
      </c>
      <c r="C36" s="14">
        <f t="shared" ca="1" si="0"/>
        <v>103.66322553911139</v>
      </c>
      <c r="D36" s="14">
        <f t="shared" ca="1" si="1"/>
        <v>103.85777642145207</v>
      </c>
    </row>
    <row r="37" spans="1:4" x14ac:dyDescent="0.3">
      <c r="A37">
        <v>36</v>
      </c>
      <c r="B37" s="7">
        <f ca="1">'일자별 시가총액'!H37</f>
        <v>104.59727228915663</v>
      </c>
      <c r="C37" s="14">
        <f t="shared" ca="1" si="0"/>
        <v>104.68135744836577</v>
      </c>
      <c r="D37" s="14">
        <f t="shared" ca="1" si="1"/>
        <v>104.87781911884041</v>
      </c>
    </row>
    <row r="38" spans="1:4" x14ac:dyDescent="0.3">
      <c r="A38">
        <v>37</v>
      </c>
      <c r="B38" s="7">
        <f ca="1">'일자별 시가총액'!H38</f>
        <v>105.9433686746988</v>
      </c>
      <c r="C38" s="14">
        <f t="shared" ca="1" si="0"/>
        <v>106.02538038899428</v>
      </c>
      <c r="D38" s="14">
        <f t="shared" ca="1" si="1"/>
        <v>106.22436446650019</v>
      </c>
    </row>
    <row r="39" spans="1:4" x14ac:dyDescent="0.3">
      <c r="A39">
        <v>38</v>
      </c>
      <c r="B39" s="7">
        <f ca="1">'일자별 시가총액'!H39</f>
        <v>103.7237204819277</v>
      </c>
      <c r="C39" s="14">
        <f t="shared" ca="1" si="0"/>
        <v>103.80092458739475</v>
      </c>
      <c r="D39" s="14">
        <f t="shared" ca="1" si="1"/>
        <v>103.99573389765142</v>
      </c>
    </row>
    <row r="40" spans="1:4" x14ac:dyDescent="0.3">
      <c r="A40">
        <v>39</v>
      </c>
      <c r="B40" s="7">
        <f ca="1">'일자별 시가총액'!H40</f>
        <v>103.86932690763054</v>
      </c>
      <c r="C40" s="14">
        <f t="shared" ca="1" si="0"/>
        <v>103.9435457875804</v>
      </c>
      <c r="D40" s="14">
        <f t="shared" ca="1" si="1"/>
        <v>104.13862276344554</v>
      </c>
    </row>
    <row r="41" spans="1:4" x14ac:dyDescent="0.3">
      <c r="A41">
        <v>40</v>
      </c>
      <c r="B41" s="7">
        <f ca="1">'일자별 시가총액'!H41</f>
        <v>103.25827309236948</v>
      </c>
      <c r="C41" s="14">
        <f t="shared" ca="1" si="0"/>
        <v>103.3289800363639</v>
      </c>
      <c r="D41" s="14">
        <f t="shared" ca="1" si="1"/>
        <v>103.52290362047863</v>
      </c>
    </row>
    <row r="42" spans="1:4" x14ac:dyDescent="0.3">
      <c r="A42">
        <v>41</v>
      </c>
      <c r="B42" s="7">
        <f ca="1">'일자별 시가총액'!H42</f>
        <v>103.63026024096385</v>
      </c>
      <c r="C42" s="14">
        <f t="shared" ca="1" si="0"/>
        <v>103.69813560622698</v>
      </c>
      <c r="D42" s="14">
        <f t="shared" ca="1" si="1"/>
        <v>103.89275200634725</v>
      </c>
    </row>
    <row r="43" spans="1:4" x14ac:dyDescent="0.3">
      <c r="A43">
        <v>42</v>
      </c>
      <c r="B43" s="7">
        <f ca="1">'일자별 시가총액'!H43</f>
        <v>102.22025542168676</v>
      </c>
      <c r="C43" s="14">
        <f t="shared" ca="1" si="0"/>
        <v>102.28416305037895</v>
      </c>
      <c r="D43" s="14">
        <f t="shared" ca="1" si="1"/>
        <v>102.47612576490421</v>
      </c>
    </row>
    <row r="44" spans="1:4" x14ac:dyDescent="0.3">
      <c r="A44">
        <v>43</v>
      </c>
      <c r="B44" s="7">
        <f ca="1">'일자별 시가총액'!H44</f>
        <v>102.05158875502008</v>
      </c>
      <c r="C44" s="14">
        <f t="shared" ca="1" si="0"/>
        <v>102.11235183078131</v>
      </c>
      <c r="D44" s="14">
        <f t="shared" ca="1" si="1"/>
        <v>102.30399209706906</v>
      </c>
    </row>
    <row r="45" spans="1:4" x14ac:dyDescent="0.3">
      <c r="A45">
        <v>44</v>
      </c>
      <c r="B45" s="7">
        <f ca="1">'일자별 시가총액'!H45</f>
        <v>103.22804337349399</v>
      </c>
      <c r="C45" s="14">
        <f t="shared" ca="1" si="0"/>
        <v>103.28643288159354</v>
      </c>
      <c r="D45" s="14">
        <f t="shared" ca="1" si="1"/>
        <v>103.4802766149564</v>
      </c>
    </row>
    <row r="46" spans="1:4" x14ac:dyDescent="0.3">
      <c r="A46">
        <v>45</v>
      </c>
      <c r="B46" s="7">
        <f ca="1">'일자별 시가총액'!H46</f>
        <v>103.13269879518072</v>
      </c>
      <c r="C46" s="14">
        <f t="shared" ca="1" si="0"/>
        <v>103.18796325690869</v>
      </c>
      <c r="D46" s="14">
        <f t="shared" ca="1" si="1"/>
        <v>103.38162218652589</v>
      </c>
    </row>
    <row r="47" spans="1:4" x14ac:dyDescent="0.3">
      <c r="A47">
        <v>46</v>
      </c>
      <c r="B47" s="7">
        <f ca="1">'일자별 시가총액'!H47</f>
        <v>102.14211405622491</v>
      </c>
      <c r="C47" s="14">
        <f t="shared" ca="1" si="0"/>
        <v>102.19380617780044</v>
      </c>
      <c r="D47" s="14">
        <f t="shared" ca="1" si="1"/>
        <v>102.38559931425986</v>
      </c>
    </row>
    <row r="48" spans="1:4" x14ac:dyDescent="0.3">
      <c r="A48">
        <v>47</v>
      </c>
      <c r="B48" s="7">
        <f ca="1">'일자별 시가총액'!H48</f>
        <v>102.21867469879517</v>
      </c>
      <c r="C48" s="14">
        <f t="shared" ca="1" si="0"/>
        <v>102.26736184943427</v>
      </c>
      <c r="D48" s="14">
        <f t="shared" ca="1" si="1"/>
        <v>102.45929303215591</v>
      </c>
    </row>
    <row r="49" spans="1:4" x14ac:dyDescent="0.3">
      <c r="A49">
        <v>48</v>
      </c>
      <c r="B49" s="7">
        <f ca="1">'일자별 시가총액'!H49</f>
        <v>102.60787148594378</v>
      </c>
      <c r="C49" s="14">
        <f t="shared" ca="1" si="0"/>
        <v>102.65368879774616</v>
      </c>
      <c r="D49" s="14">
        <f t="shared" ca="1" si="1"/>
        <v>102.84634502301085</v>
      </c>
    </row>
    <row r="50" spans="1:4" x14ac:dyDescent="0.3">
      <c r="A50">
        <v>49</v>
      </c>
      <c r="B50" s="7">
        <f ca="1">'일자별 시가총액'!H50</f>
        <v>104.40950682730923</v>
      </c>
      <c r="C50" s="14">
        <f t="shared" ca="1" si="0"/>
        <v>104.45301985307145</v>
      </c>
      <c r="D50" s="14">
        <f t="shared" ca="1" si="1"/>
        <v>104.64905298892926</v>
      </c>
    </row>
    <row r="51" spans="1:4" x14ac:dyDescent="0.3">
      <c r="A51">
        <v>50</v>
      </c>
      <c r="B51" s="7">
        <f ca="1">'일자별 시가총액'!H51</f>
        <v>107.08141365461847</v>
      </c>
      <c r="C51" s="14">
        <f t="shared" ca="1" si="0"/>
        <v>107.12285197929857</v>
      </c>
      <c r="D51" s="14">
        <f t="shared" ca="1" si="1"/>
        <v>107.32389574639188</v>
      </c>
    </row>
    <row r="52" spans="1:4" x14ac:dyDescent="0.3">
      <c r="A52">
        <v>51</v>
      </c>
      <c r="B52" s="7">
        <f ca="1">'일자별 시가총액'!H52</f>
        <v>106.08740080321286</v>
      </c>
      <c r="C52" s="14">
        <f t="shared" ca="1" si="0"/>
        <v>106.1252959272262</v>
      </c>
      <c r="D52" s="14">
        <f t="shared" ca="1" si="1"/>
        <v>106.32446752210892</v>
      </c>
    </row>
    <row r="53" spans="1:4" x14ac:dyDescent="0.3">
      <c r="A53">
        <v>52</v>
      </c>
      <c r="B53" s="7">
        <f ca="1">'일자별 시가총액'!H53</f>
        <v>105.26857188755021</v>
      </c>
      <c r="C53" s="14">
        <f t="shared" ca="1" si="0"/>
        <v>105.30304045473885</v>
      </c>
      <c r="D53" s="14">
        <f t="shared" ca="1" si="1"/>
        <v>105.50066887433591</v>
      </c>
    </row>
    <row r="54" spans="1:4" x14ac:dyDescent="0.3">
      <c r="A54">
        <v>53</v>
      </c>
      <c r="B54" s="7">
        <f ca="1">'일자별 시가총액'!H54</f>
        <v>106.70275020080322</v>
      </c>
      <c r="C54" s="14">
        <f t="shared" ca="1" si="0"/>
        <v>106.73451169787512</v>
      </c>
      <c r="D54" s="14">
        <f t="shared" ca="1" si="1"/>
        <v>106.93482664388451</v>
      </c>
    </row>
    <row r="55" spans="1:4" x14ac:dyDescent="0.3">
      <c r="A55">
        <v>54</v>
      </c>
      <c r="B55" s="7">
        <f ca="1">'일자별 시가총액'!H55</f>
        <v>105.61248835341365</v>
      </c>
      <c r="C55" s="14">
        <f t="shared" ca="1" si="0"/>
        <v>105.64078120184564</v>
      </c>
      <c r="D55" s="14">
        <f t="shared" ca="1" si="1"/>
        <v>105.83904347939965</v>
      </c>
    </row>
    <row r="56" spans="1:4" x14ac:dyDescent="0.3">
      <c r="A56">
        <v>55</v>
      </c>
      <c r="B56" s="7">
        <f ca="1">'일자별 시가총액'!H56</f>
        <v>107.15333654618473</v>
      </c>
      <c r="C56" s="14">
        <f t="shared" ca="1" si="0"/>
        <v>107.17885228282955</v>
      </c>
      <c r="D56" s="14">
        <f t="shared" ca="1" si="1"/>
        <v>107.38000114899157</v>
      </c>
    </row>
    <row r="57" spans="1:4" x14ac:dyDescent="0.3">
      <c r="A57">
        <v>56</v>
      </c>
      <c r="B57" s="7">
        <f ca="1">'일자별 시가총액'!H57</f>
        <v>107.14547469879518</v>
      </c>
      <c r="C57" s="14">
        <f t="shared" ca="1" si="0"/>
        <v>107.16779899805786</v>
      </c>
      <c r="D57" s="14">
        <f t="shared" ca="1" si="1"/>
        <v>107.36892711986917</v>
      </c>
    </row>
    <row r="58" spans="1:4" x14ac:dyDescent="0.3">
      <c r="A58">
        <v>57</v>
      </c>
      <c r="B58" s="7">
        <f ca="1">'일자별 시가총액'!H58</f>
        <v>106.42313253012048</v>
      </c>
      <c r="C58" s="14">
        <f t="shared" ca="1" si="0"/>
        <v>106.44213835782784</v>
      </c>
      <c r="D58" s="14">
        <f t="shared" ca="1" si="1"/>
        <v>106.64190458956575</v>
      </c>
    </row>
    <row r="59" spans="1:4" x14ac:dyDescent="0.3">
      <c r="A59">
        <v>58</v>
      </c>
      <c r="B59" s="7">
        <f ca="1">'일자별 시가총액'!H59</f>
        <v>107.3274329317269</v>
      </c>
      <c r="C59" s="14">
        <f t="shared" ca="1" si="0"/>
        <v>107.34340546431618</v>
      </c>
      <c r="D59" s="14">
        <f t="shared" ca="1" si="1"/>
        <v>107.54486315712798</v>
      </c>
    </row>
    <row r="60" spans="1:4" x14ac:dyDescent="0.3">
      <c r="A60">
        <v>59</v>
      </c>
      <c r="B60" s="7">
        <f ca="1">'일자별 시가총액'!H60</f>
        <v>107.66462489959841</v>
      </c>
      <c r="C60" s="14">
        <f t="shared" ca="1" si="0"/>
        <v>107.67744287980823</v>
      </c>
      <c r="D60" s="14">
        <f>B2*EXP(($G$1-$G$2)*(($G$4-A2)/252))</f>
        <v>100.37271667704235</v>
      </c>
    </row>
    <row r="61" spans="1:4" x14ac:dyDescent="0.3">
      <c r="A61">
        <v>60</v>
      </c>
      <c r="B61" s="7">
        <f ca="1">'일자별 시가총액'!H61</f>
        <v>106.83854297188755</v>
      </c>
      <c r="C61" s="14">
        <f t="shared" ca="1" si="0"/>
        <v>106.84808255337786</v>
      </c>
      <c r="D61" s="14">
        <f t="shared" ref="D61:D124" ca="1" si="2">B3*EXP(($G$1-$G$2)*(($G$4-A3)/252))</f>
        <v>99.238337662556035</v>
      </c>
    </row>
    <row r="62" spans="1:4" x14ac:dyDescent="0.3">
      <c r="A62">
        <v>61</v>
      </c>
      <c r="B62" s="7">
        <f ca="1">'일자별 시가총액'!H62</f>
        <v>109.14212530120481</v>
      </c>
      <c r="C62" s="14">
        <f t="shared" ca="1" si="0"/>
        <v>109.14862204963596</v>
      </c>
      <c r="D62" s="14">
        <f t="shared" ca="1" si="2"/>
        <v>97.907270182541154</v>
      </c>
    </row>
    <row r="63" spans="1:4" x14ac:dyDescent="0.3">
      <c r="A63">
        <v>62</v>
      </c>
      <c r="B63" s="7">
        <f ca="1">'일자별 시가총액'!H63</f>
        <v>109.191081124498</v>
      </c>
      <c r="C63" s="14">
        <f t="shared" ca="1" si="0"/>
        <v>109.19433090741489</v>
      </c>
      <c r="D63" s="14">
        <f t="shared" ca="1" si="2"/>
        <v>97.633553141814531</v>
      </c>
    </row>
    <row r="64" spans="1:4" x14ac:dyDescent="0.3">
      <c r="A64">
        <v>63</v>
      </c>
      <c r="B64" s="7">
        <f ca="1">'일자별 시가총액'!H64</f>
        <v>109.6615967871486</v>
      </c>
      <c r="C64" s="14">
        <f t="shared" ca="1" si="0"/>
        <v>109.6615967871486</v>
      </c>
      <c r="D64" s="14">
        <f t="shared" ca="1" si="2"/>
        <v>98.12721154699652</v>
      </c>
    </row>
    <row r="65" spans="1:4" x14ac:dyDescent="0.3">
      <c r="A65">
        <v>64</v>
      </c>
      <c r="B65" s="7">
        <f ca="1">'일자별 시가총액'!H65</f>
        <v>108.78981526104418</v>
      </c>
      <c r="C65" s="14"/>
      <c r="D65" s="14">
        <f t="shared" ca="1" si="2"/>
        <v>97.900574700017046</v>
      </c>
    </row>
    <row r="66" spans="1:4" x14ac:dyDescent="0.3">
      <c r="A66">
        <v>65</v>
      </c>
      <c r="B66" s="7">
        <f ca="1">'일자별 시가총액'!H66</f>
        <v>107.93367871485944</v>
      </c>
      <c r="C66" s="14"/>
      <c r="D66" s="14">
        <f t="shared" ca="1" si="2"/>
        <v>98.652914292473284</v>
      </c>
    </row>
    <row r="67" spans="1:4" x14ac:dyDescent="0.3">
      <c r="A67">
        <v>66</v>
      </c>
      <c r="B67" s="7">
        <f ca="1">'일자별 시가총액'!H67</f>
        <v>108.88241606425704</v>
      </c>
      <c r="C67" s="14"/>
      <c r="D67" s="14">
        <f t="shared" ca="1" si="2"/>
        <v>97.858556324364372</v>
      </c>
    </row>
    <row r="68" spans="1:4" x14ac:dyDescent="0.3">
      <c r="A68">
        <v>67</v>
      </c>
      <c r="B68" s="7">
        <f ca="1">'일자별 시가총액'!H68</f>
        <v>108.83424738955823</v>
      </c>
      <c r="C68" s="14"/>
      <c r="D68" s="14">
        <f t="shared" ca="1" si="2"/>
        <v>97.19178447011879</v>
      </c>
    </row>
    <row r="69" spans="1:4" x14ac:dyDescent="0.3">
      <c r="A69">
        <v>68</v>
      </c>
      <c r="B69" s="7">
        <f ca="1">'일자별 시가총액'!H69</f>
        <v>107.31461204819277</v>
      </c>
      <c r="C69" s="14"/>
      <c r="D69" s="14">
        <f t="shared" ca="1" si="2"/>
        <v>95.894346809507795</v>
      </c>
    </row>
    <row r="70" spans="1:4" x14ac:dyDescent="0.3">
      <c r="A70">
        <v>69</v>
      </c>
      <c r="B70" s="7">
        <f ca="1">'일자별 시가총액'!H70</f>
        <v>107.15317751004017</v>
      </c>
      <c r="C70" s="14"/>
      <c r="D70" s="14">
        <f t="shared" ca="1" si="2"/>
        <v>96.044810278013955</v>
      </c>
    </row>
    <row r="71" spans="1:4" x14ac:dyDescent="0.3">
      <c r="A71">
        <v>70</v>
      </c>
      <c r="B71" s="7">
        <f ca="1">'일자별 시가총액'!H71</f>
        <v>106.33086265060241</v>
      </c>
      <c r="C71" s="14"/>
      <c r="D71" s="14">
        <f t="shared" ca="1" si="2"/>
        <v>96.169579312785402</v>
      </c>
    </row>
    <row r="72" spans="1:4" x14ac:dyDescent="0.3">
      <c r="A72">
        <v>71</v>
      </c>
      <c r="B72" s="7">
        <f ca="1">'일자별 시가총액'!H72</f>
        <v>106.96172208835341</v>
      </c>
      <c r="C72" s="14"/>
      <c r="D72" s="14">
        <f t="shared" ca="1" si="2"/>
        <v>98.09780470442395</v>
      </c>
    </row>
    <row r="73" spans="1:4" x14ac:dyDescent="0.3">
      <c r="A73">
        <v>72</v>
      </c>
      <c r="B73" s="7">
        <f ca="1">'일자별 시가총액'!H73</f>
        <v>105.1876658634538</v>
      </c>
      <c r="C73" s="14"/>
      <c r="D73" s="14">
        <f t="shared" ca="1" si="2"/>
        <v>96.244149615454432</v>
      </c>
    </row>
    <row r="74" spans="1:4" x14ac:dyDescent="0.3">
      <c r="A74">
        <v>73</v>
      </c>
      <c r="B74" s="7">
        <f ca="1">'일자별 시가총액'!H74</f>
        <v>105.03138795180722</v>
      </c>
      <c r="C74" s="14"/>
      <c r="D74" s="14">
        <f t="shared" ca="1" si="2"/>
        <v>97.298527986251742</v>
      </c>
    </row>
    <row r="75" spans="1:4" x14ac:dyDescent="0.3">
      <c r="A75">
        <v>74</v>
      </c>
      <c r="B75" s="7">
        <f ca="1">'일자별 시가총액'!H75</f>
        <v>105.05288835341366</v>
      </c>
      <c r="C75" s="14"/>
      <c r="D75" s="14">
        <f t="shared" ca="1" si="2"/>
        <v>99.225677053429706</v>
      </c>
    </row>
    <row r="76" spans="1:4" x14ac:dyDescent="0.3">
      <c r="A76">
        <v>75</v>
      </c>
      <c r="B76" s="7">
        <f ca="1">'일자별 시가총액'!H76</f>
        <v>106.37374136546185</v>
      </c>
      <c r="C76" s="14"/>
      <c r="D76" s="14">
        <f t="shared" ca="1" si="2"/>
        <v>100.46557821355778</v>
      </c>
    </row>
    <row r="77" spans="1:4" x14ac:dyDescent="0.3">
      <c r="A77">
        <v>76</v>
      </c>
      <c r="B77" s="7">
        <f ca="1">'일자별 시가총액'!H77</f>
        <v>107.79039678714859</v>
      </c>
      <c r="C77" s="14"/>
      <c r="D77" s="14">
        <f t="shared" ca="1" si="2"/>
        <v>101.40666687390855</v>
      </c>
    </row>
    <row r="78" spans="1:4" x14ac:dyDescent="0.3">
      <c r="A78">
        <v>77</v>
      </c>
      <c r="B78" s="7">
        <f ca="1">'일자별 시가총액'!H78</f>
        <v>109.95910522088353</v>
      </c>
      <c r="C78" s="14"/>
      <c r="D78" s="14">
        <f t="shared" ca="1" si="2"/>
        <v>101.42444268720352</v>
      </c>
    </row>
    <row r="79" spans="1:4" x14ac:dyDescent="0.3">
      <c r="A79">
        <v>78</v>
      </c>
      <c r="B79" s="7">
        <f ca="1">'일자별 시가총액'!H79</f>
        <v>109.10679999999999</v>
      </c>
      <c r="C79" s="14"/>
      <c r="D79" s="14">
        <f t="shared" ca="1" si="2"/>
        <v>101.99892830540615</v>
      </c>
    </row>
    <row r="80" spans="1:4" x14ac:dyDescent="0.3">
      <c r="A80">
        <v>79</v>
      </c>
      <c r="B80" s="7">
        <f ca="1">'일자별 시가총액'!H80</f>
        <v>109.40186666666666</v>
      </c>
      <c r="C80" s="14"/>
      <c r="D80" s="14">
        <f t="shared" ca="1" si="2"/>
        <v>102.23228324774935</v>
      </c>
    </row>
    <row r="81" spans="1:4" x14ac:dyDescent="0.3">
      <c r="A81">
        <v>80</v>
      </c>
      <c r="B81" s="7">
        <f ca="1">'일자별 시가총액'!H81</f>
        <v>111.31087871485943</v>
      </c>
      <c r="C81" s="14"/>
      <c r="D81" s="14">
        <f t="shared" ca="1" si="2"/>
        <v>102.50987179823555</v>
      </c>
    </row>
    <row r="82" spans="1:4" x14ac:dyDescent="0.3">
      <c r="A82">
        <v>81</v>
      </c>
      <c r="B82" s="7">
        <f ca="1">'일자별 시가총액'!H82</f>
        <v>109.8178297188755</v>
      </c>
      <c r="C82" s="14"/>
      <c r="D82" s="14">
        <f t="shared" ca="1" si="2"/>
        <v>101.10708929097258</v>
      </c>
    </row>
    <row r="83" spans="1:4" x14ac:dyDescent="0.3">
      <c r="A83">
        <v>82</v>
      </c>
      <c r="B83" s="7">
        <f ca="1">'일자별 시가총액'!H83</f>
        <v>109.29122570281125</v>
      </c>
      <c r="C83" s="14"/>
      <c r="D83" s="14">
        <f t="shared" ca="1" si="2"/>
        <v>99.896816025004242</v>
      </c>
    </row>
    <row r="84" spans="1:4" x14ac:dyDescent="0.3">
      <c r="A84">
        <v>83</v>
      </c>
      <c r="B84" s="7">
        <f ca="1">'일자별 시가총액'!H84</f>
        <v>109.8736578313253</v>
      </c>
      <c r="C84" s="14"/>
      <c r="D84" s="14">
        <f t="shared" ca="1" si="2"/>
        <v>98.689832398312532</v>
      </c>
    </row>
    <row r="85" spans="1:4" x14ac:dyDescent="0.3">
      <c r="A85">
        <v>84</v>
      </c>
      <c r="B85" s="7">
        <f ca="1">'일자별 시가총액'!H85</f>
        <v>111.55961124497993</v>
      </c>
      <c r="C85" s="14"/>
      <c r="D85" s="14">
        <f t="shared" ca="1" si="2"/>
        <v>100.84746857345384</v>
      </c>
    </row>
    <row r="86" spans="1:4" x14ac:dyDescent="0.3">
      <c r="A86">
        <v>85</v>
      </c>
      <c r="B86" s="7">
        <f ca="1">'일자별 시가총액'!H86</f>
        <v>109.36941847389559</v>
      </c>
      <c r="C86" s="14"/>
      <c r="D86" s="14">
        <f t="shared" ca="1" si="2"/>
        <v>100.74415440518136</v>
      </c>
    </row>
    <row r="87" spans="1:4" x14ac:dyDescent="0.3">
      <c r="A87">
        <v>86</v>
      </c>
      <c r="B87" s="7">
        <f ca="1">'일자별 시가총액'!H87</f>
        <v>110.83391967871485</v>
      </c>
      <c r="C87" s="14"/>
      <c r="D87" s="14">
        <f t="shared" ca="1" si="2"/>
        <v>100.53948120016227</v>
      </c>
    </row>
    <row r="88" spans="1:4" x14ac:dyDescent="0.3">
      <c r="A88">
        <v>87</v>
      </c>
      <c r="B88" s="7">
        <f ca="1">'일자별 시가총액'!H88</f>
        <v>111.33226827309237</v>
      </c>
      <c r="C88" s="14"/>
      <c r="D88" s="14">
        <f t="shared" ca="1" si="2"/>
        <v>101.47016367363837</v>
      </c>
    </row>
    <row r="89" spans="1:4" x14ac:dyDescent="0.3">
      <c r="A89">
        <v>88</v>
      </c>
      <c r="B89" s="7">
        <f ca="1">'일자별 시가총액'!H89</f>
        <v>110.74439196787149</v>
      </c>
      <c r="C89" s="14"/>
      <c r="D89" s="14">
        <f t="shared" ca="1" si="2"/>
        <v>99.960358068521373</v>
      </c>
    </row>
    <row r="90" spans="1:4" x14ac:dyDescent="0.3">
      <c r="A90">
        <v>89</v>
      </c>
      <c r="B90" s="7">
        <f ca="1">'일자별 시가총액'!H90</f>
        <v>110.80408192771085</v>
      </c>
      <c r="C90" s="14"/>
      <c r="D90" s="14">
        <f t="shared" ca="1" si="2"/>
        <v>101.14795418440956</v>
      </c>
    </row>
    <row r="91" spans="1:4" x14ac:dyDescent="0.3">
      <c r="A91">
        <v>90</v>
      </c>
      <c r="B91" s="7">
        <f ca="1">'일자별 시가총액'!H91</f>
        <v>111.33718072289156</v>
      </c>
      <c r="C91" s="14"/>
      <c r="D91" s="14">
        <f t="shared" ca="1" si="2"/>
        <v>100.287555809284</v>
      </c>
    </row>
    <row r="92" spans="1:4" x14ac:dyDescent="0.3">
      <c r="A92">
        <v>91</v>
      </c>
      <c r="B92" s="7">
        <f ca="1">'일자별 시가총액'!H92</f>
        <v>111.70437429718876</v>
      </c>
      <c r="C92" s="14"/>
      <c r="D92" s="14">
        <f t="shared" ca="1" si="2"/>
        <v>100.95473027247336</v>
      </c>
    </row>
    <row r="93" spans="1:4" x14ac:dyDescent="0.3">
      <c r="A93">
        <v>92</v>
      </c>
      <c r="B93" s="7">
        <f ca="1">'일자별 시가총액'!H93</f>
        <v>112.84336867469879</v>
      </c>
      <c r="C93" s="14"/>
      <c r="D93" s="14">
        <f t="shared" ca="1" si="2"/>
        <v>102.05662802633967</v>
      </c>
    </row>
    <row r="94" spans="1:4" x14ac:dyDescent="0.3">
      <c r="A94">
        <v>93</v>
      </c>
      <c r="B94" s="7">
        <f ca="1">'일자별 시가총액'!H94</f>
        <v>112.49016546184738</v>
      </c>
      <c r="C94" s="14"/>
      <c r="D94" s="14">
        <f t="shared" ca="1" si="2"/>
        <v>103.85777642145207</v>
      </c>
    </row>
    <row r="95" spans="1:4" x14ac:dyDescent="0.3">
      <c r="A95">
        <v>94</v>
      </c>
      <c r="B95" s="7">
        <f ca="1">'일자별 시가총액'!H95</f>
        <v>112.75300240963855</v>
      </c>
      <c r="C95" s="14"/>
      <c r="D95" s="14">
        <f t="shared" ca="1" si="2"/>
        <v>104.87781911884041</v>
      </c>
    </row>
    <row r="96" spans="1:4" x14ac:dyDescent="0.3">
      <c r="A96">
        <v>95</v>
      </c>
      <c r="B96" s="7">
        <f ca="1">'일자별 시가총액'!H96</f>
        <v>114.88258313253013</v>
      </c>
      <c r="C96" s="14"/>
      <c r="D96" s="14">
        <f t="shared" ca="1" si="2"/>
        <v>106.22436446650019</v>
      </c>
    </row>
    <row r="97" spans="1:4" x14ac:dyDescent="0.3">
      <c r="A97">
        <v>96</v>
      </c>
      <c r="B97" s="7">
        <f ca="1">'일자별 시가총액'!H97</f>
        <v>114.9902891566265</v>
      </c>
      <c r="C97" s="14"/>
      <c r="D97" s="14">
        <f t="shared" ca="1" si="2"/>
        <v>103.99573389765142</v>
      </c>
    </row>
    <row r="98" spans="1:4" x14ac:dyDescent="0.3">
      <c r="A98">
        <v>97</v>
      </c>
      <c r="B98" s="7">
        <f ca="1">'일자별 시가총액'!H98</f>
        <v>113.52755341365462</v>
      </c>
      <c r="C98" s="14"/>
      <c r="D98" s="14">
        <f t="shared" ca="1" si="2"/>
        <v>104.13862276344554</v>
      </c>
    </row>
    <row r="99" spans="1:4" x14ac:dyDescent="0.3">
      <c r="A99">
        <v>98</v>
      </c>
      <c r="B99" s="7">
        <f ca="1">'일자별 시가총액'!H99</f>
        <v>113.78483212851404</v>
      </c>
      <c r="C99" s="14"/>
      <c r="D99" s="14">
        <f t="shared" ca="1" si="2"/>
        <v>103.52290362047863</v>
      </c>
    </row>
    <row r="100" spans="1:4" x14ac:dyDescent="0.3">
      <c r="A100">
        <v>99</v>
      </c>
      <c r="B100" s="7">
        <f ca="1">'일자별 시가총액'!H100</f>
        <v>113.98219437751006</v>
      </c>
      <c r="C100" s="14"/>
      <c r="D100" s="14">
        <f t="shared" ca="1" si="2"/>
        <v>103.89275200634725</v>
      </c>
    </row>
    <row r="101" spans="1:4" x14ac:dyDescent="0.3">
      <c r="A101">
        <v>100</v>
      </c>
      <c r="B101" s="7">
        <f ca="1">'일자별 시가총액'!H101</f>
        <v>114.05928995983936</v>
      </c>
      <c r="C101" s="14"/>
      <c r="D101" s="14">
        <f t="shared" ca="1" si="2"/>
        <v>102.47612576490421</v>
      </c>
    </row>
    <row r="102" spans="1:4" x14ac:dyDescent="0.3">
      <c r="A102">
        <v>101</v>
      </c>
      <c r="B102" s="7">
        <f ca="1">'일자별 시가총액'!H102</f>
        <v>115.95200000000001</v>
      </c>
      <c r="C102" s="14"/>
      <c r="D102" s="14">
        <f t="shared" ca="1" si="2"/>
        <v>102.30399209706906</v>
      </c>
    </row>
    <row r="103" spans="1:4" x14ac:dyDescent="0.3">
      <c r="A103">
        <v>102</v>
      </c>
      <c r="B103" s="7">
        <f ca="1">'일자별 시가총액'!H103</f>
        <v>116.02296546184738</v>
      </c>
      <c r="C103" s="14"/>
      <c r="D103" s="14">
        <f t="shared" ca="1" si="2"/>
        <v>103.4802766149564</v>
      </c>
    </row>
    <row r="104" spans="1:4" x14ac:dyDescent="0.3">
      <c r="A104">
        <v>103</v>
      </c>
      <c r="B104" s="7">
        <f ca="1">'일자별 시가총액'!H104</f>
        <v>118.47015742971887</v>
      </c>
      <c r="C104" s="14"/>
      <c r="D104" s="14">
        <f t="shared" ca="1" si="2"/>
        <v>103.38162218652589</v>
      </c>
    </row>
    <row r="105" spans="1:4" x14ac:dyDescent="0.3">
      <c r="A105">
        <v>104</v>
      </c>
      <c r="B105" s="7">
        <f ca="1">'일자별 시가총액'!H105</f>
        <v>117.26155662650601</v>
      </c>
      <c r="C105" s="14"/>
      <c r="D105" s="14">
        <f t="shared" ca="1" si="2"/>
        <v>102.38559931425986</v>
      </c>
    </row>
    <row r="106" spans="1:4" x14ac:dyDescent="0.3">
      <c r="A106">
        <v>105</v>
      </c>
      <c r="B106" s="7">
        <f ca="1">'일자별 시가총액'!H106</f>
        <v>118.43131244979918</v>
      </c>
      <c r="C106" s="14"/>
      <c r="D106" s="14">
        <f t="shared" ca="1" si="2"/>
        <v>102.45929303215591</v>
      </c>
    </row>
    <row r="107" spans="1:4" x14ac:dyDescent="0.3">
      <c r="A107">
        <v>106</v>
      </c>
      <c r="B107" s="7">
        <f ca="1">'일자별 시가총액'!H107</f>
        <v>118.82996305220883</v>
      </c>
      <c r="C107" s="14"/>
      <c r="D107" s="14">
        <f t="shared" ca="1" si="2"/>
        <v>102.84634502301085</v>
      </c>
    </row>
    <row r="108" spans="1:4" x14ac:dyDescent="0.3">
      <c r="A108">
        <v>107</v>
      </c>
      <c r="B108" s="7">
        <f ca="1">'일자별 시가총액'!H108</f>
        <v>117.26172208835341</v>
      </c>
      <c r="C108" s="14"/>
      <c r="D108" s="14">
        <f t="shared" ca="1" si="2"/>
        <v>104.64905298892926</v>
      </c>
    </row>
    <row r="109" spans="1:4" x14ac:dyDescent="0.3">
      <c r="A109">
        <v>108</v>
      </c>
      <c r="B109" s="7">
        <f ca="1">'일자별 시가총액'!H109</f>
        <v>117.72177670682731</v>
      </c>
      <c r="C109" s="14"/>
      <c r="D109" s="14">
        <f t="shared" ca="1" si="2"/>
        <v>107.32389574639188</v>
      </c>
    </row>
    <row r="110" spans="1:4" x14ac:dyDescent="0.3">
      <c r="A110">
        <v>109</v>
      </c>
      <c r="B110" s="7">
        <f ca="1">'일자별 시가총액'!H110</f>
        <v>118.07724658634538</v>
      </c>
      <c r="C110" s="14"/>
      <c r="D110" s="14">
        <f t="shared" ca="1" si="2"/>
        <v>106.32446752210892</v>
      </c>
    </row>
    <row r="111" spans="1:4" x14ac:dyDescent="0.3">
      <c r="A111">
        <v>110</v>
      </c>
      <c r="B111" s="7">
        <f ca="1">'일자별 시가총액'!H111</f>
        <v>117.14401445783133</v>
      </c>
      <c r="C111" s="14"/>
      <c r="D111" s="14">
        <f t="shared" ca="1" si="2"/>
        <v>105.50066887433591</v>
      </c>
    </row>
    <row r="112" spans="1:4" x14ac:dyDescent="0.3">
      <c r="A112">
        <v>111</v>
      </c>
      <c r="B112" s="7">
        <f ca="1">'일자별 시가총액'!H112</f>
        <v>117.24680321285142</v>
      </c>
      <c r="C112" s="14"/>
      <c r="D112" s="14">
        <f t="shared" ca="1" si="2"/>
        <v>106.93482664388451</v>
      </c>
    </row>
    <row r="113" spans="1:4" x14ac:dyDescent="0.3">
      <c r="A113">
        <v>112</v>
      </c>
      <c r="B113" s="7">
        <f ca="1">'일자별 시가총액'!H113</f>
        <v>116.44589558232931</v>
      </c>
      <c r="C113" s="14"/>
      <c r="D113" s="14">
        <f t="shared" ca="1" si="2"/>
        <v>105.83904347939965</v>
      </c>
    </row>
    <row r="114" spans="1:4" x14ac:dyDescent="0.3">
      <c r="A114">
        <v>113</v>
      </c>
      <c r="B114" s="7">
        <f ca="1">'일자별 시가총액'!H114</f>
        <v>116.31244497991969</v>
      </c>
      <c r="C114" s="14"/>
      <c r="D114" s="14">
        <f t="shared" ca="1" si="2"/>
        <v>107.38000114899157</v>
      </c>
    </row>
    <row r="115" spans="1:4" x14ac:dyDescent="0.3">
      <c r="A115">
        <v>114</v>
      </c>
      <c r="B115" s="7">
        <f ca="1">'일자별 시가총액'!H115</f>
        <v>118.02831807228915</v>
      </c>
      <c r="C115" s="14"/>
      <c r="D115" s="14">
        <f t="shared" ca="1" si="2"/>
        <v>107.36892711986917</v>
      </c>
    </row>
    <row r="116" spans="1:4" x14ac:dyDescent="0.3">
      <c r="A116">
        <v>115</v>
      </c>
      <c r="B116" s="7">
        <f ca="1">'일자별 시가총액'!H116</f>
        <v>117.43177670682732</v>
      </c>
      <c r="C116" s="14"/>
      <c r="D116" s="14">
        <f t="shared" ca="1" si="2"/>
        <v>106.64190458956575</v>
      </c>
    </row>
    <row r="117" spans="1:4" x14ac:dyDescent="0.3">
      <c r="A117">
        <v>116</v>
      </c>
      <c r="B117" s="7">
        <f ca="1">'일자별 시가총액'!H117</f>
        <v>116.05435502008032</v>
      </c>
      <c r="C117" s="14"/>
      <c r="D117" s="14">
        <f t="shared" ca="1" si="2"/>
        <v>107.54486315712798</v>
      </c>
    </row>
    <row r="118" spans="1:4" x14ac:dyDescent="0.3">
      <c r="A118">
        <v>117</v>
      </c>
      <c r="B118" s="7">
        <f ca="1">'일자별 시가총액'!H118</f>
        <v>116.49379116465863</v>
      </c>
      <c r="C118" s="14"/>
      <c r="D118" s="14">
        <f t="shared" ca="1" si="2"/>
        <v>107.87952748031638</v>
      </c>
    </row>
    <row r="119" spans="1:4" x14ac:dyDescent="0.3">
      <c r="A119">
        <v>118</v>
      </c>
      <c r="B119" s="7">
        <f ca="1">'일자별 시가총액'!H119</f>
        <v>115.83248835341367</v>
      </c>
      <c r="C119" s="14"/>
      <c r="D119" s="14">
        <f t="shared" ca="1" si="2"/>
        <v>107.04861064450243</v>
      </c>
    </row>
    <row r="120" spans="1:4" x14ac:dyDescent="0.3">
      <c r="A120">
        <v>119</v>
      </c>
      <c r="B120" s="7">
        <f ca="1">'일자별 시가총액'!H120</f>
        <v>116.59313895582328</v>
      </c>
      <c r="C120" s="14"/>
      <c r="D120" s="14">
        <f t="shared" ca="1" si="2"/>
        <v>109.35346769876172</v>
      </c>
    </row>
    <row r="121" spans="1:4" x14ac:dyDescent="0.3">
      <c r="A121">
        <v>120</v>
      </c>
      <c r="B121" s="7">
        <f ca="1">'일자별 시가총액'!H121</f>
        <v>118.80846907630523</v>
      </c>
      <c r="C121" s="14"/>
      <c r="D121" s="14">
        <f t="shared" ca="1" si="2"/>
        <v>109.39926234104682</v>
      </c>
    </row>
    <row r="122" spans="1:4" x14ac:dyDescent="0.3">
      <c r="A122">
        <v>121</v>
      </c>
      <c r="B122" s="7">
        <f ca="1">'일자별 시가총액'!H122</f>
        <v>120.46558072289157</v>
      </c>
      <c r="C122" s="14"/>
      <c r="D122" s="14">
        <f t="shared" ca="1" si="2"/>
        <v>109.86740516618443</v>
      </c>
    </row>
    <row r="123" spans="1:4" x14ac:dyDescent="0.3">
      <c r="A123">
        <v>122</v>
      </c>
      <c r="B123" s="7">
        <f ca="1">'일자별 시가총액'!H123</f>
        <v>119.64470843373493</v>
      </c>
      <c r="C123" s="14"/>
      <c r="D123" s="14">
        <f t="shared" ca="1" si="2"/>
        <v>108.99074369592719</v>
      </c>
    </row>
    <row r="124" spans="1:4" x14ac:dyDescent="0.3">
      <c r="A124">
        <v>123</v>
      </c>
      <c r="B124" s="7">
        <f ca="1">'일자별 시가총액'!H124</f>
        <v>117.51346827309237</v>
      </c>
      <c r="C124" s="14"/>
      <c r="D124" s="14">
        <f t="shared" ca="1" si="2"/>
        <v>108.12980771861574</v>
      </c>
    </row>
    <row r="125" spans="1:4" x14ac:dyDescent="0.3">
      <c r="A125">
        <v>124</v>
      </c>
      <c r="B125" s="7">
        <f ca="1">'일자별 시가총액'!H125</f>
        <v>118.30120803212851</v>
      </c>
      <c r="C125" s="14"/>
      <c r="D125" s="14">
        <f t="shared" ref="D125:D127" ca="1" si="3">B67*EXP(($G$1-$G$2)*(($G$4-A67)/252))</f>
        <v>109.07702265425694</v>
      </c>
    </row>
    <row r="126" spans="1:4" x14ac:dyDescent="0.3">
      <c r="A126">
        <v>125</v>
      </c>
      <c r="B126" s="7">
        <f ca="1">'일자별 시가총액'!H126</f>
        <v>119.48234538152612</v>
      </c>
      <c r="C126" s="14"/>
      <c r="D126" s="14">
        <f t="shared" ca="1" si="3"/>
        <v>109.02552303170295</v>
      </c>
    </row>
    <row r="127" spans="1:4" x14ac:dyDescent="0.3">
      <c r="A127">
        <v>126</v>
      </c>
      <c r="B127" s="7">
        <f ca="1">'일자별 시가총액'!H127</f>
        <v>120.01985702811244</v>
      </c>
      <c r="C127" s="14"/>
      <c r="D127" s="14">
        <f t="shared" ca="1" si="3"/>
        <v>107.50001748597869</v>
      </c>
    </row>
    <row r="128" spans="1:4" x14ac:dyDescent="0.3">
      <c r="A128">
        <v>127</v>
      </c>
      <c r="B128" s="7">
        <f ca="1">'일자별 시가총액'!H128</f>
        <v>119.63922088353414</v>
      </c>
      <c r="C128" s="14"/>
      <c r="D128" s="14"/>
    </row>
    <row r="129" spans="1:4" x14ac:dyDescent="0.3">
      <c r="A129">
        <v>128</v>
      </c>
      <c r="B129" s="7">
        <f ca="1">'일자별 시가총액'!H129</f>
        <v>119.23727389558232</v>
      </c>
      <c r="C129" s="14"/>
      <c r="D129" s="14"/>
    </row>
    <row r="130" spans="1:4" x14ac:dyDescent="0.3">
      <c r="A130">
        <v>129</v>
      </c>
      <c r="B130" s="7">
        <f ca="1">'일자별 시가총액'!H130</f>
        <v>120.20881927710843</v>
      </c>
      <c r="C130" s="14"/>
      <c r="D130" s="14"/>
    </row>
    <row r="131" spans="1:4" x14ac:dyDescent="0.3">
      <c r="A131">
        <v>130</v>
      </c>
      <c r="B131" s="7">
        <f ca="1">'일자별 시가총액'!H131</f>
        <v>119.55316947791164</v>
      </c>
      <c r="C131" s="14"/>
      <c r="D131" s="14"/>
    </row>
    <row r="132" spans="1:4" x14ac:dyDescent="0.3">
      <c r="A132">
        <v>131</v>
      </c>
      <c r="B132" s="7">
        <f ca="1">'일자별 시가총액'!H132</f>
        <v>119.92684819277109</v>
      </c>
      <c r="C132" s="14"/>
      <c r="D132" s="14"/>
    </row>
    <row r="133" spans="1:4" x14ac:dyDescent="0.3">
      <c r="A133">
        <v>132</v>
      </c>
      <c r="B133" s="7">
        <f ca="1">'일자별 시가총액'!H133</f>
        <v>120.28244176706828</v>
      </c>
      <c r="C133" s="14"/>
      <c r="D133" s="14"/>
    </row>
    <row r="134" spans="1:4" x14ac:dyDescent="0.3">
      <c r="A134">
        <v>133</v>
      </c>
      <c r="B134" s="7">
        <f ca="1">'일자별 시가총액'!H134</f>
        <v>121.23551164658635</v>
      </c>
      <c r="C134" s="14"/>
      <c r="D134" s="14"/>
    </row>
    <row r="135" spans="1:4" x14ac:dyDescent="0.3">
      <c r="A135">
        <v>134</v>
      </c>
      <c r="B135" s="7">
        <f ca="1">'일자별 시가총액'!H135</f>
        <v>121.85197751004016</v>
      </c>
      <c r="C135" s="14"/>
      <c r="D135" s="14"/>
    </row>
    <row r="136" spans="1:4" x14ac:dyDescent="0.3">
      <c r="A136">
        <v>135</v>
      </c>
      <c r="B136" s="7">
        <f ca="1">'일자별 시가총액'!H136</f>
        <v>122.59888192771085</v>
      </c>
      <c r="C136" s="14"/>
      <c r="D136" s="14"/>
    </row>
    <row r="137" spans="1:4" x14ac:dyDescent="0.3">
      <c r="A137">
        <v>136</v>
      </c>
      <c r="B137" s="7">
        <f ca="1">'일자별 시가총액'!H137</f>
        <v>121.90404176706828</v>
      </c>
      <c r="C137" s="14"/>
      <c r="D137" s="14"/>
    </row>
    <row r="138" spans="1:4" x14ac:dyDescent="0.3">
      <c r="A138">
        <v>137</v>
      </c>
      <c r="B138" s="7">
        <f ca="1">'일자별 시가총액'!H138</f>
        <v>123.3432064257028</v>
      </c>
      <c r="C138" s="14"/>
      <c r="D138" s="14"/>
    </row>
    <row r="139" spans="1:4" x14ac:dyDescent="0.3">
      <c r="A139">
        <v>138</v>
      </c>
      <c r="B139" s="7">
        <f ca="1">'일자별 시가총액'!H139</f>
        <v>123.36736385542169</v>
      </c>
      <c r="C139" s="14"/>
      <c r="D139" s="14"/>
    </row>
    <row r="140" spans="1:4" x14ac:dyDescent="0.3">
      <c r="A140">
        <v>139</v>
      </c>
      <c r="B140" s="7">
        <f ca="1">'일자별 시가총액'!H140</f>
        <v>123.50711325301205</v>
      </c>
      <c r="C140" s="14"/>
      <c r="D140" s="14"/>
    </row>
    <row r="141" spans="1:4" x14ac:dyDescent="0.3">
      <c r="A141">
        <v>140</v>
      </c>
      <c r="B141" s="7">
        <f ca="1">'일자별 시가총액'!H141</f>
        <v>123.41974136546186</v>
      </c>
      <c r="C141" s="14"/>
      <c r="D141" s="14"/>
    </row>
    <row r="142" spans="1:4" x14ac:dyDescent="0.3">
      <c r="A142">
        <v>141</v>
      </c>
      <c r="B142" s="7">
        <f ca="1">'일자별 시가총액'!H142</f>
        <v>121.44193413654618</v>
      </c>
      <c r="C142" s="14"/>
      <c r="D142" s="14"/>
    </row>
    <row r="143" spans="1:4" x14ac:dyDescent="0.3">
      <c r="A143">
        <v>142</v>
      </c>
      <c r="B143" s="7">
        <f ca="1">'일자별 시가총액'!H143</f>
        <v>121.33976064257028</v>
      </c>
      <c r="C143" s="14"/>
      <c r="D143" s="14"/>
    </row>
    <row r="144" spans="1:4" x14ac:dyDescent="0.3">
      <c r="A144">
        <v>143</v>
      </c>
      <c r="B144" s="7">
        <f ca="1">'일자별 시가총액'!H144</f>
        <v>123.9350923694779</v>
      </c>
      <c r="C144" s="14"/>
      <c r="D144" s="14"/>
    </row>
    <row r="145" spans="1:4" x14ac:dyDescent="0.3">
      <c r="A145">
        <v>144</v>
      </c>
      <c r="B145" s="7">
        <f ca="1">'일자별 시가총액'!H145</f>
        <v>125.27989879518073</v>
      </c>
      <c r="C145" s="14"/>
      <c r="D145" s="14"/>
    </row>
    <row r="146" spans="1:4" x14ac:dyDescent="0.3">
      <c r="A146">
        <v>145</v>
      </c>
      <c r="B146" s="7">
        <f ca="1">'일자별 시가총액'!H146</f>
        <v>123.71201606425703</v>
      </c>
      <c r="C146" s="14"/>
      <c r="D146" s="14"/>
    </row>
    <row r="147" spans="1:4" x14ac:dyDescent="0.3">
      <c r="A147">
        <v>146</v>
      </c>
      <c r="B147" s="7">
        <f ca="1">'일자별 시가총액'!H147</f>
        <v>124.8690875502008</v>
      </c>
      <c r="C147" s="14"/>
      <c r="D147" s="14"/>
    </row>
    <row r="148" spans="1:4" x14ac:dyDescent="0.3">
      <c r="A148">
        <v>147</v>
      </c>
      <c r="B148" s="7">
        <f ca="1">'일자별 시가총액'!H148</f>
        <v>122.61173815261044</v>
      </c>
      <c r="C148" s="14"/>
      <c r="D148" s="14"/>
    </row>
    <row r="149" spans="1:4" x14ac:dyDescent="0.3">
      <c r="A149">
        <v>148</v>
      </c>
      <c r="B149" s="7">
        <f ca="1">'일자별 시가총액'!H149</f>
        <v>125.02347630522088</v>
      </c>
      <c r="C149" s="14"/>
      <c r="D149" s="14"/>
    </row>
    <row r="150" spans="1:4" x14ac:dyDescent="0.3">
      <c r="A150">
        <v>149</v>
      </c>
      <c r="B150" s="7">
        <f ca="1">'일자별 시가총액'!H150</f>
        <v>126.55927389558232</v>
      </c>
      <c r="C150" s="14"/>
      <c r="D150" s="14"/>
    </row>
    <row r="151" spans="1:4" x14ac:dyDescent="0.3">
      <c r="A151">
        <v>150</v>
      </c>
      <c r="B151" s="7">
        <f ca="1">'일자별 시가총액'!H151</f>
        <v>126.88109558232932</v>
      </c>
      <c r="C151" s="14"/>
      <c r="D151" s="14"/>
    </row>
    <row r="152" spans="1:4" x14ac:dyDescent="0.3">
      <c r="A152">
        <v>151</v>
      </c>
      <c r="B152" s="7">
        <f ca="1">'일자별 시가총액'!H152</f>
        <v>126.18858795180724</v>
      </c>
      <c r="C152" s="14"/>
      <c r="D152" s="14"/>
    </row>
    <row r="153" spans="1:4" x14ac:dyDescent="0.3">
      <c r="A153">
        <v>152</v>
      </c>
      <c r="B153" s="7">
        <f ca="1">'일자별 시가총액'!H153</f>
        <v>127.16445943775101</v>
      </c>
      <c r="C153" s="14"/>
      <c r="D153" s="14"/>
    </row>
    <row r="154" spans="1:4" x14ac:dyDescent="0.3">
      <c r="A154">
        <v>153</v>
      </c>
      <c r="B154" s="7">
        <f ca="1">'일자별 시가총액'!H154</f>
        <v>126.43995823293173</v>
      </c>
      <c r="C154" s="14"/>
      <c r="D154" s="14"/>
    </row>
    <row r="155" spans="1:4" x14ac:dyDescent="0.3">
      <c r="A155">
        <v>154</v>
      </c>
      <c r="B155" s="7">
        <f ca="1">'일자별 시가총액'!H155</f>
        <v>124.8054313253012</v>
      </c>
      <c r="C155" s="14"/>
      <c r="D155" s="14"/>
    </row>
    <row r="156" spans="1:4" x14ac:dyDescent="0.3">
      <c r="A156">
        <v>155</v>
      </c>
      <c r="B156" s="7">
        <f ca="1">'일자별 시가총액'!H156</f>
        <v>125.89401445783133</v>
      </c>
      <c r="C156" s="14"/>
      <c r="D156" s="14"/>
    </row>
    <row r="157" spans="1:4" x14ac:dyDescent="0.3">
      <c r="A157">
        <v>156</v>
      </c>
      <c r="B157" s="7">
        <f ca="1">'일자별 시가총액'!H157</f>
        <v>128.07989558232933</v>
      </c>
      <c r="C157" s="14"/>
      <c r="D157" s="14"/>
    </row>
    <row r="158" spans="1:4" x14ac:dyDescent="0.3">
      <c r="A158">
        <v>157</v>
      </c>
      <c r="B158" s="7">
        <f ca="1">'일자별 시가총액'!H158</f>
        <v>130.0402361445783</v>
      </c>
      <c r="C158" s="14"/>
      <c r="D158" s="14"/>
    </row>
    <row r="159" spans="1:4" x14ac:dyDescent="0.3">
      <c r="A159">
        <v>158</v>
      </c>
      <c r="B159" s="7">
        <f ca="1">'일자별 시가총액'!H159</f>
        <v>131.18211887550203</v>
      </c>
      <c r="C159" s="14"/>
      <c r="D159" s="14"/>
    </row>
    <row r="160" spans="1:4" x14ac:dyDescent="0.3">
      <c r="A160">
        <v>159</v>
      </c>
      <c r="B160" s="7">
        <f ca="1">'일자별 시가총액'!H160</f>
        <v>130.4466795180723</v>
      </c>
      <c r="C160" s="14"/>
      <c r="D160" s="14"/>
    </row>
    <row r="161" spans="1:4" x14ac:dyDescent="0.3">
      <c r="A161">
        <v>160</v>
      </c>
      <c r="B161" s="7">
        <f ca="1">'일자별 시가총액'!H161</f>
        <v>132.11782168674699</v>
      </c>
      <c r="C161" s="14"/>
      <c r="D161" s="14"/>
    </row>
    <row r="162" spans="1:4" x14ac:dyDescent="0.3">
      <c r="A162">
        <v>161</v>
      </c>
      <c r="B162" s="7">
        <f ca="1">'일자별 시가총액'!H162</f>
        <v>132.16021526104419</v>
      </c>
      <c r="C162" s="14"/>
      <c r="D162" s="14"/>
    </row>
    <row r="163" spans="1:4" x14ac:dyDescent="0.3">
      <c r="A163">
        <v>162</v>
      </c>
      <c r="B163" s="7">
        <f ca="1">'일자별 시가총액'!H163</f>
        <v>132.37229879518074</v>
      </c>
      <c r="C163" s="14"/>
      <c r="D163" s="14"/>
    </row>
    <row r="164" spans="1:4" x14ac:dyDescent="0.3">
      <c r="A164">
        <v>163</v>
      </c>
      <c r="B164" s="7">
        <f ca="1">'일자별 시가총액'!H164</f>
        <v>132.67404979919678</v>
      </c>
      <c r="C164" s="14"/>
      <c r="D164" s="14"/>
    </row>
    <row r="165" spans="1:4" x14ac:dyDescent="0.3">
      <c r="A165">
        <v>164</v>
      </c>
      <c r="B165" s="7">
        <f ca="1">'일자별 시가총액'!H165</f>
        <v>134.18801124497992</v>
      </c>
      <c r="C165" s="14"/>
      <c r="D165" s="14"/>
    </row>
    <row r="166" spans="1:4" x14ac:dyDescent="0.3">
      <c r="A166">
        <v>165</v>
      </c>
      <c r="B166" s="7">
        <f ca="1">'일자별 시가총액'!H166</f>
        <v>132.04370602409639</v>
      </c>
      <c r="C166" s="14"/>
      <c r="D166" s="14"/>
    </row>
    <row r="167" spans="1:4" x14ac:dyDescent="0.3">
      <c r="A167">
        <v>166</v>
      </c>
      <c r="B167" s="7">
        <f ca="1">'일자별 시가총액'!H167</f>
        <v>131.45085943775101</v>
      </c>
      <c r="C167" s="14"/>
      <c r="D167" s="14"/>
    </row>
    <row r="168" spans="1:4" x14ac:dyDescent="0.3">
      <c r="A168">
        <v>167</v>
      </c>
      <c r="B168" s="7">
        <f ca="1">'일자별 시가총액'!H168</f>
        <v>133.06968674698797</v>
      </c>
      <c r="C168" s="14"/>
      <c r="D168" s="14"/>
    </row>
    <row r="169" spans="1:4" x14ac:dyDescent="0.3">
      <c r="A169">
        <v>168</v>
      </c>
      <c r="B169" s="7">
        <f ca="1">'일자별 시가총액'!H169</f>
        <v>131.48178152610441</v>
      </c>
      <c r="C169" s="14"/>
      <c r="D169" s="14"/>
    </row>
    <row r="170" spans="1:4" x14ac:dyDescent="0.3">
      <c r="A170">
        <v>169</v>
      </c>
      <c r="B170" s="7">
        <f ca="1">'일자별 시가총액'!H170</f>
        <v>129.34159196787149</v>
      </c>
      <c r="C170" s="14"/>
      <c r="D170" s="14"/>
    </row>
    <row r="171" spans="1:4" x14ac:dyDescent="0.3">
      <c r="A171">
        <v>170</v>
      </c>
      <c r="B171" s="7">
        <f ca="1">'일자별 시가총액'!H171</f>
        <v>130.65979919678713</v>
      </c>
      <c r="C171" s="14"/>
      <c r="D171" s="14"/>
    </row>
    <row r="172" spans="1:4" x14ac:dyDescent="0.3">
      <c r="A172">
        <v>171</v>
      </c>
      <c r="B172" s="7">
        <f ca="1">'일자별 시가총액'!H172</f>
        <v>128.71107148594379</v>
      </c>
      <c r="C172" s="14"/>
      <c r="D172" s="14"/>
    </row>
    <row r="173" spans="1:4" x14ac:dyDescent="0.3">
      <c r="A173">
        <v>172</v>
      </c>
      <c r="B173" s="7">
        <f ca="1">'일자별 시가총액'!H173</f>
        <v>127.13877590361446</v>
      </c>
      <c r="C173" s="14"/>
      <c r="D173" s="14"/>
    </row>
    <row r="174" spans="1:4" x14ac:dyDescent="0.3">
      <c r="A174">
        <v>173</v>
      </c>
      <c r="B174" s="7">
        <f ca="1">'일자별 시가총액'!H174</f>
        <v>128.07620883534136</v>
      </c>
      <c r="C174" s="14"/>
      <c r="D174" s="14"/>
    </row>
    <row r="175" spans="1:4" x14ac:dyDescent="0.3">
      <c r="A175">
        <v>174</v>
      </c>
      <c r="B175" s="7">
        <f ca="1">'일자별 시가총액'!H175</f>
        <v>127.35140883534137</v>
      </c>
      <c r="C175" s="14"/>
      <c r="D175" s="14"/>
    </row>
    <row r="176" spans="1:4" x14ac:dyDescent="0.3">
      <c r="A176">
        <v>175</v>
      </c>
      <c r="B176" s="7">
        <f ca="1">'일자별 시가총액'!H176</f>
        <v>126.32341365461848</v>
      </c>
      <c r="C176" s="14"/>
      <c r="D176" s="14"/>
    </row>
    <row r="177" spans="1:4" x14ac:dyDescent="0.3">
      <c r="A177">
        <v>176</v>
      </c>
      <c r="B177" s="7">
        <f ca="1">'일자별 시가총액'!H177</f>
        <v>128.65106024096386</v>
      </c>
      <c r="C177" s="14"/>
      <c r="D177" s="14"/>
    </row>
    <row r="178" spans="1:4" x14ac:dyDescent="0.3">
      <c r="A178">
        <v>177</v>
      </c>
      <c r="B178" s="7">
        <f ca="1">'일자별 시가총액'!H178</f>
        <v>128.43690602409637</v>
      </c>
      <c r="C178" s="14"/>
      <c r="D178" s="14"/>
    </row>
    <row r="179" spans="1:4" x14ac:dyDescent="0.3">
      <c r="A179">
        <v>178</v>
      </c>
      <c r="B179" s="7">
        <f ca="1">'일자별 시가총액'!H179</f>
        <v>127.87992289156627</v>
      </c>
      <c r="C179" s="14"/>
      <c r="D179" s="14"/>
    </row>
    <row r="180" spans="1:4" x14ac:dyDescent="0.3">
      <c r="A180">
        <v>179</v>
      </c>
      <c r="B180" s="7">
        <f ca="1">'일자별 시가총액'!H180</f>
        <v>130.10615582329316</v>
      </c>
      <c r="C180" s="14"/>
      <c r="D180" s="14"/>
    </row>
    <row r="181" spans="1:4" x14ac:dyDescent="0.3">
      <c r="A181">
        <v>180</v>
      </c>
      <c r="B181" s="7">
        <f ca="1">'일자별 시가총액'!H181</f>
        <v>130.05892048192771</v>
      </c>
      <c r="C181" s="14"/>
      <c r="D181" s="14"/>
    </row>
    <row r="182" spans="1:4" x14ac:dyDescent="0.3">
      <c r="A182">
        <v>181</v>
      </c>
      <c r="B182" s="7">
        <f ca="1">'일자별 시가총액'!H182</f>
        <v>128.04159999999999</v>
      </c>
      <c r="C182" s="14"/>
      <c r="D182" s="14"/>
    </row>
    <row r="183" spans="1:4" x14ac:dyDescent="0.3">
      <c r="A183">
        <v>182</v>
      </c>
      <c r="B183" s="7">
        <f ca="1">'일자별 시가총액'!H183</f>
        <v>128.55073895582331</v>
      </c>
      <c r="C183" s="14"/>
      <c r="D183" s="14"/>
    </row>
    <row r="184" spans="1:4" x14ac:dyDescent="0.3">
      <c r="A184">
        <v>183</v>
      </c>
      <c r="B184" s="7">
        <f ca="1">'일자별 시가총액'!H184</f>
        <v>129.74427951807229</v>
      </c>
      <c r="C184" s="14"/>
      <c r="D184" s="14"/>
    </row>
    <row r="185" spans="1:4" x14ac:dyDescent="0.3">
      <c r="A185">
        <v>184</v>
      </c>
      <c r="B185" s="7">
        <f ca="1">'일자별 시가총액'!H185</f>
        <v>130.43843694779116</v>
      </c>
      <c r="C185" s="14"/>
      <c r="D185" s="14"/>
    </row>
    <row r="186" spans="1:4" x14ac:dyDescent="0.3">
      <c r="A186">
        <v>185</v>
      </c>
      <c r="B186" s="7">
        <f ca="1">'일자별 시가총액'!H186</f>
        <v>132.27158714859436</v>
      </c>
      <c r="C186" s="14"/>
      <c r="D186" s="14"/>
    </row>
    <row r="187" spans="1:4" x14ac:dyDescent="0.3">
      <c r="A187">
        <v>186</v>
      </c>
      <c r="B187" s="7">
        <f ca="1">'일자별 시가총액'!H187</f>
        <v>131.45446586345381</v>
      </c>
      <c r="C187" s="14"/>
      <c r="D187" s="14"/>
    </row>
    <row r="188" spans="1:4" x14ac:dyDescent="0.3">
      <c r="A188">
        <v>187</v>
      </c>
      <c r="B188" s="7">
        <f ca="1">'일자별 시가총액'!H188</f>
        <v>132.08579437751004</v>
      </c>
      <c r="C188" s="14"/>
      <c r="D188" s="14"/>
    </row>
    <row r="189" spans="1:4" x14ac:dyDescent="0.3">
      <c r="A189">
        <v>188</v>
      </c>
      <c r="B189" s="7">
        <f ca="1">'일자별 시가총액'!H189</f>
        <v>130.98896867469881</v>
      </c>
      <c r="C189" s="14"/>
      <c r="D189" s="14"/>
    </row>
    <row r="190" spans="1:4" x14ac:dyDescent="0.3">
      <c r="A190">
        <v>189</v>
      </c>
      <c r="B190" s="7">
        <f ca="1">'일자별 시가총액'!H190</f>
        <v>130.05072289156627</v>
      </c>
      <c r="C190" s="14"/>
      <c r="D190" s="14"/>
    </row>
    <row r="191" spans="1:4" x14ac:dyDescent="0.3">
      <c r="A191">
        <v>190</v>
      </c>
      <c r="B191" s="7">
        <f ca="1">'일자별 시가총액'!H191</f>
        <v>129.57638232931728</v>
      </c>
      <c r="C191" s="14"/>
      <c r="D191" s="14"/>
    </row>
    <row r="192" spans="1:4" x14ac:dyDescent="0.3">
      <c r="A192">
        <v>191</v>
      </c>
      <c r="B192" s="7">
        <f ca="1">'일자별 시가총액'!H192</f>
        <v>128.86866184738957</v>
      </c>
      <c r="C192" s="14"/>
      <c r="D192" s="14"/>
    </row>
    <row r="193" spans="1:4" x14ac:dyDescent="0.3">
      <c r="A193">
        <v>192</v>
      </c>
      <c r="B193" s="7">
        <f ca="1">'일자별 시가총액'!H193</f>
        <v>127.70660562248996</v>
      </c>
      <c r="C193" s="14"/>
      <c r="D193" s="14"/>
    </row>
    <row r="194" spans="1:4" x14ac:dyDescent="0.3">
      <c r="A194">
        <v>193</v>
      </c>
      <c r="B194" s="7">
        <f ca="1">'일자별 시가총액'!H194</f>
        <v>130.48991325301205</v>
      </c>
      <c r="C194" s="14"/>
      <c r="D194" s="14"/>
    </row>
    <row r="195" spans="1:4" x14ac:dyDescent="0.3">
      <c r="A195">
        <v>194</v>
      </c>
      <c r="B195" s="7">
        <f ca="1">'일자별 시가총액'!H195</f>
        <v>131.36948594377512</v>
      </c>
      <c r="C195" s="14"/>
      <c r="D195" s="14"/>
    </row>
    <row r="196" spans="1:4" x14ac:dyDescent="0.3">
      <c r="A196">
        <v>195</v>
      </c>
      <c r="B196" s="7">
        <f ca="1">'일자별 시가총액'!H196</f>
        <v>130.91203373493977</v>
      </c>
      <c r="C196" s="14"/>
      <c r="D196" s="14"/>
    </row>
    <row r="197" spans="1:4" x14ac:dyDescent="0.3">
      <c r="A197">
        <v>196</v>
      </c>
      <c r="B197" s="7">
        <f ca="1">'일자별 시가총액'!H197</f>
        <v>130.61990843373493</v>
      </c>
      <c r="C197" s="14"/>
      <c r="D197" s="14"/>
    </row>
    <row r="198" spans="1:4" x14ac:dyDescent="0.3">
      <c r="A198">
        <v>197</v>
      </c>
      <c r="B198" s="7">
        <f ca="1">'일자별 시가총액'!H198</f>
        <v>129.65555983935744</v>
      </c>
      <c r="C198" s="14"/>
      <c r="D198" s="14"/>
    </row>
    <row r="199" spans="1:4" x14ac:dyDescent="0.3">
      <c r="A199">
        <v>198</v>
      </c>
      <c r="B199" s="7">
        <f ca="1">'일자별 시가총액'!H199</f>
        <v>131.01965622489959</v>
      </c>
      <c r="C199" s="14"/>
      <c r="D199" s="14"/>
    </row>
    <row r="200" spans="1:4" x14ac:dyDescent="0.3">
      <c r="A200">
        <v>199</v>
      </c>
      <c r="B200" s="7">
        <f ca="1">'일자별 시가총액'!H200</f>
        <v>129.70536224899598</v>
      </c>
      <c r="C200" s="14"/>
      <c r="D200" s="14"/>
    </row>
    <row r="201" spans="1:4" x14ac:dyDescent="0.3">
      <c r="A201">
        <v>200</v>
      </c>
      <c r="B201" s="7">
        <f ca="1">'일자별 시가총액'!H201</f>
        <v>129.97192771084337</v>
      </c>
      <c r="C201" s="14"/>
      <c r="D201" s="14"/>
    </row>
    <row r="202" spans="1:4" x14ac:dyDescent="0.3">
      <c r="A202">
        <v>201</v>
      </c>
      <c r="B202" s="7">
        <f ca="1">'일자별 시가총액'!H202</f>
        <v>129.09329317269075</v>
      </c>
      <c r="C202" s="14"/>
      <c r="D202" s="14"/>
    </row>
    <row r="203" spans="1:4" x14ac:dyDescent="0.3">
      <c r="A203">
        <v>202</v>
      </c>
      <c r="B203" s="7">
        <f ca="1">'일자별 시가총액'!H203</f>
        <v>130.25156305220884</v>
      </c>
      <c r="C203" s="14"/>
      <c r="D203" s="14"/>
    </row>
    <row r="204" spans="1:4" x14ac:dyDescent="0.3">
      <c r="A204">
        <v>203</v>
      </c>
      <c r="B204" s="7">
        <f ca="1">'일자별 시가총액'!H204</f>
        <v>130.16040000000001</v>
      </c>
      <c r="C204" s="14"/>
      <c r="D204" s="14"/>
    </row>
    <row r="205" spans="1:4" x14ac:dyDescent="0.3">
      <c r="A205">
        <v>204</v>
      </c>
      <c r="B205" s="7">
        <f ca="1">'일자별 시가총액'!H205</f>
        <v>129.54776706827309</v>
      </c>
      <c r="C205" s="14"/>
      <c r="D205" s="14"/>
    </row>
    <row r="206" spans="1:4" x14ac:dyDescent="0.3">
      <c r="A206">
        <v>205</v>
      </c>
      <c r="B206" s="7">
        <f ca="1">'일자별 시가총액'!H206</f>
        <v>132.34182168674698</v>
      </c>
      <c r="C206" s="14"/>
      <c r="D206" s="14"/>
    </row>
    <row r="207" spans="1:4" x14ac:dyDescent="0.3">
      <c r="A207">
        <v>206</v>
      </c>
      <c r="B207" s="7">
        <f ca="1">'일자별 시가총액'!H207</f>
        <v>131.67207710843374</v>
      </c>
      <c r="C207" s="14"/>
      <c r="D207" s="14"/>
    </row>
    <row r="208" spans="1:4" x14ac:dyDescent="0.3">
      <c r="A208">
        <v>207</v>
      </c>
      <c r="B208" s="7">
        <f ca="1">'일자별 시가총액'!H208</f>
        <v>134.11444819277108</v>
      </c>
      <c r="C208" s="14"/>
      <c r="D208" s="14"/>
    </row>
    <row r="209" spans="1:4" x14ac:dyDescent="0.3">
      <c r="A209">
        <v>208</v>
      </c>
      <c r="B209" s="7">
        <f ca="1">'일자별 시가총액'!H209</f>
        <v>134.26955983935741</v>
      </c>
      <c r="C209" s="14"/>
      <c r="D209" s="14"/>
    </row>
    <row r="210" spans="1:4" x14ac:dyDescent="0.3">
      <c r="A210">
        <v>209</v>
      </c>
      <c r="B210" s="7">
        <f ca="1">'일자별 시가총액'!H210</f>
        <v>134.82549236947793</v>
      </c>
      <c r="C210" s="14"/>
      <c r="D210" s="14"/>
    </row>
    <row r="211" spans="1:4" x14ac:dyDescent="0.3">
      <c r="A211">
        <v>210</v>
      </c>
      <c r="B211" s="7">
        <f ca="1">'일자별 시가총액'!H211</f>
        <v>135.82236305220883</v>
      </c>
      <c r="C211" s="14"/>
      <c r="D211" s="14"/>
    </row>
    <row r="212" spans="1:4" x14ac:dyDescent="0.3">
      <c r="A212">
        <v>211</v>
      </c>
      <c r="B212" s="7">
        <f ca="1">'일자별 시가총액'!H212</f>
        <v>137.35704578313252</v>
      </c>
      <c r="C212" s="14"/>
      <c r="D212" s="14"/>
    </row>
    <row r="213" spans="1:4" x14ac:dyDescent="0.3">
      <c r="A213">
        <v>212</v>
      </c>
      <c r="B213" s="7">
        <f ca="1">'일자별 시가총액'!H213</f>
        <v>137.88855742971887</v>
      </c>
      <c r="C213" s="14"/>
      <c r="D213" s="14"/>
    </row>
    <row r="214" spans="1:4" x14ac:dyDescent="0.3">
      <c r="A214">
        <v>213</v>
      </c>
      <c r="B214" s="7">
        <f ca="1">'일자별 시가총액'!H214</f>
        <v>140.664221686747</v>
      </c>
      <c r="C214" s="14"/>
      <c r="D214" s="14"/>
    </row>
    <row r="215" spans="1:4" x14ac:dyDescent="0.3">
      <c r="A215">
        <v>214</v>
      </c>
      <c r="B215" s="7">
        <f ca="1">'일자별 시가총액'!H215</f>
        <v>138.20124016064256</v>
      </c>
      <c r="C215" s="14"/>
      <c r="D215" s="14"/>
    </row>
    <row r="216" spans="1:4" x14ac:dyDescent="0.3">
      <c r="A216">
        <v>215</v>
      </c>
      <c r="B216" s="7">
        <f ca="1">'일자별 시가총액'!H216</f>
        <v>139.99754698795181</v>
      </c>
      <c r="C216" s="14"/>
      <c r="D216" s="14"/>
    </row>
    <row r="217" spans="1:4" x14ac:dyDescent="0.3">
      <c r="A217">
        <v>216</v>
      </c>
      <c r="B217" s="7">
        <f ca="1">'일자별 시가총액'!H217</f>
        <v>142.33533975903615</v>
      </c>
      <c r="C217" s="14"/>
      <c r="D217" s="14"/>
    </row>
    <row r="218" spans="1:4" x14ac:dyDescent="0.3">
      <c r="A218">
        <v>217</v>
      </c>
      <c r="B218" s="7">
        <f ca="1">'일자별 시가총액'!H218</f>
        <v>141.47485783132529</v>
      </c>
      <c r="C218" s="14"/>
      <c r="D218" s="14"/>
    </row>
    <row r="219" spans="1:4" x14ac:dyDescent="0.3">
      <c r="A219">
        <v>218</v>
      </c>
      <c r="B219" s="7">
        <f ca="1">'일자별 시가총액'!H219</f>
        <v>142.31876947791164</v>
      </c>
      <c r="C219" s="14"/>
      <c r="D219" s="14"/>
    </row>
    <row r="220" spans="1:4" x14ac:dyDescent="0.3">
      <c r="A220">
        <v>219</v>
      </c>
      <c r="B220" s="7">
        <f ca="1">'일자별 시가총액'!H220</f>
        <v>145.51622008032129</v>
      </c>
      <c r="C220" s="14"/>
      <c r="D220" s="14"/>
    </row>
    <row r="221" spans="1:4" x14ac:dyDescent="0.3">
      <c r="A221">
        <v>220</v>
      </c>
      <c r="B221" s="7">
        <f ca="1">'일자별 시가총액'!H221</f>
        <v>146.05724016064258</v>
      </c>
      <c r="C221" s="14"/>
      <c r="D221" s="14"/>
    </row>
    <row r="222" spans="1:4" x14ac:dyDescent="0.3">
      <c r="A222">
        <v>221</v>
      </c>
      <c r="B222" s="7">
        <f ca="1">'일자별 시가총액'!H222</f>
        <v>143.29703453815262</v>
      </c>
      <c r="C222" s="14"/>
      <c r="D222" s="14"/>
    </row>
    <row r="223" spans="1:4" x14ac:dyDescent="0.3">
      <c r="A223">
        <v>222</v>
      </c>
      <c r="B223" s="7">
        <f ca="1">'일자별 시가총액'!H223</f>
        <v>142.64539759036145</v>
      </c>
      <c r="C223" s="14"/>
      <c r="D223" s="14"/>
    </row>
    <row r="224" spans="1:4" x14ac:dyDescent="0.3">
      <c r="A224">
        <v>223</v>
      </c>
      <c r="B224" s="7">
        <f ca="1">'일자별 시가총액'!H224</f>
        <v>141.27464417670683</v>
      </c>
      <c r="C224" s="14"/>
      <c r="D224" s="14"/>
    </row>
    <row r="225" spans="1:4" x14ac:dyDescent="0.3">
      <c r="A225">
        <v>224</v>
      </c>
      <c r="B225" s="7">
        <f ca="1">'일자별 시가총액'!H225</f>
        <v>138.84451887550199</v>
      </c>
      <c r="C225" s="14"/>
      <c r="D225" s="14"/>
    </row>
    <row r="226" spans="1:4" x14ac:dyDescent="0.3">
      <c r="A226">
        <v>225</v>
      </c>
      <c r="B226" s="7">
        <f ca="1">'일자별 시가총액'!H226</f>
        <v>141.29195341365462</v>
      </c>
      <c r="C226" s="14"/>
      <c r="D226" s="14"/>
    </row>
    <row r="227" spans="1:4" x14ac:dyDescent="0.3">
      <c r="A227">
        <v>226</v>
      </c>
      <c r="B227" s="7">
        <f ca="1">'일자별 시가총액'!H227</f>
        <v>141.38448514056225</v>
      </c>
      <c r="C227" s="14"/>
      <c r="D227" s="14"/>
    </row>
    <row r="228" spans="1:4" x14ac:dyDescent="0.3">
      <c r="A228">
        <v>227</v>
      </c>
      <c r="B228" s="7">
        <f ca="1">'일자별 시가총액'!H228</f>
        <v>139.36967550200802</v>
      </c>
      <c r="C228" s="14"/>
      <c r="D228" s="14"/>
    </row>
    <row r="229" spans="1:4" x14ac:dyDescent="0.3">
      <c r="A229">
        <v>228</v>
      </c>
      <c r="B229" s="7">
        <f ca="1">'일자별 시가총액'!H229</f>
        <v>140.05826987951809</v>
      </c>
      <c r="C229" s="14"/>
      <c r="D229" s="14"/>
    </row>
    <row r="230" spans="1:4" x14ac:dyDescent="0.3">
      <c r="A230">
        <v>229</v>
      </c>
      <c r="B230" s="7">
        <f ca="1">'일자별 시가총액'!H230</f>
        <v>142.08632289156625</v>
      </c>
      <c r="C230" s="14"/>
      <c r="D230" s="14"/>
    </row>
    <row r="231" spans="1:4" x14ac:dyDescent="0.3">
      <c r="A231">
        <v>230</v>
      </c>
      <c r="B231" s="7">
        <f ca="1">'일자별 시가총액'!H231</f>
        <v>142.38750843373492</v>
      </c>
      <c r="C231" s="14"/>
      <c r="D231" s="14"/>
    </row>
    <row r="232" spans="1:4" x14ac:dyDescent="0.3">
      <c r="A232">
        <v>231</v>
      </c>
      <c r="B232" s="7">
        <f ca="1">'일자별 시가총액'!H232</f>
        <v>142.47322570281125</v>
      </c>
      <c r="C232" s="14"/>
      <c r="D232" s="14"/>
    </row>
    <row r="233" spans="1:4" x14ac:dyDescent="0.3">
      <c r="A233">
        <v>232</v>
      </c>
      <c r="B233" s="7">
        <f ca="1">'일자별 시가총액'!H233</f>
        <v>145.24647710843374</v>
      </c>
      <c r="C233" s="14"/>
      <c r="D233" s="14"/>
    </row>
    <row r="234" spans="1:4" x14ac:dyDescent="0.3">
      <c r="A234">
        <v>233</v>
      </c>
      <c r="B234" s="7">
        <f ca="1">'일자별 시가총액'!H234</f>
        <v>145.146962248996</v>
      </c>
      <c r="C234" s="14"/>
      <c r="D234" s="14"/>
    </row>
    <row r="235" spans="1:4" x14ac:dyDescent="0.3">
      <c r="A235">
        <v>234</v>
      </c>
      <c r="B235" s="7">
        <f ca="1">'일자별 시가총액'!H235</f>
        <v>142.95525622489959</v>
      </c>
      <c r="C235" s="14"/>
      <c r="D235" s="14"/>
    </row>
    <row r="236" spans="1:4" x14ac:dyDescent="0.3">
      <c r="A236">
        <v>235</v>
      </c>
      <c r="B236" s="7">
        <f ca="1">'일자별 시가총액'!H236</f>
        <v>141.87662329317271</v>
      </c>
      <c r="C236" s="14"/>
      <c r="D236" s="14"/>
    </row>
    <row r="237" spans="1:4" x14ac:dyDescent="0.3">
      <c r="A237">
        <v>236</v>
      </c>
      <c r="B237" s="7">
        <f ca="1">'일자별 시가총액'!H237</f>
        <v>142.72120160642569</v>
      </c>
      <c r="C237" s="14"/>
      <c r="D237" s="14"/>
    </row>
    <row r="238" spans="1:4" x14ac:dyDescent="0.3">
      <c r="A238">
        <v>237</v>
      </c>
      <c r="B238" s="7">
        <f ca="1">'일자별 시가총액'!H238</f>
        <v>143.81990522088353</v>
      </c>
      <c r="C238" s="14"/>
      <c r="D238" s="14"/>
    </row>
    <row r="239" spans="1:4" x14ac:dyDescent="0.3">
      <c r="A239">
        <v>238</v>
      </c>
      <c r="B239" s="7">
        <f ca="1">'일자별 시가총액'!H239</f>
        <v>144.77371405622489</v>
      </c>
      <c r="C239" s="14"/>
      <c r="D239" s="14"/>
    </row>
    <row r="240" spans="1:4" x14ac:dyDescent="0.3">
      <c r="A240">
        <v>239</v>
      </c>
      <c r="B240" s="7">
        <f ca="1">'일자별 시가총액'!H240</f>
        <v>146.04807871485943</v>
      </c>
      <c r="C240" s="14"/>
      <c r="D240" s="14"/>
    </row>
    <row r="241" spans="1:4" x14ac:dyDescent="0.3">
      <c r="A241">
        <v>240</v>
      </c>
      <c r="B241" s="7">
        <f ca="1">'일자별 시가총액'!H241</f>
        <v>146.58693493975903</v>
      </c>
      <c r="C241" s="14"/>
      <c r="D241" s="14"/>
    </row>
    <row r="242" spans="1:4" x14ac:dyDescent="0.3">
      <c r="A242">
        <v>241</v>
      </c>
      <c r="B242" s="7">
        <f ca="1">'일자별 시가총액'!H242</f>
        <v>147.77898795180724</v>
      </c>
      <c r="C242" s="14"/>
      <c r="D242" s="14"/>
    </row>
    <row r="243" spans="1:4" x14ac:dyDescent="0.3">
      <c r="A243">
        <v>242</v>
      </c>
      <c r="B243" s="7">
        <f ca="1">'일자별 시가총액'!H243</f>
        <v>149.69158072289156</v>
      </c>
      <c r="C243" s="14"/>
      <c r="D243" s="14"/>
    </row>
    <row r="244" spans="1:4" x14ac:dyDescent="0.3">
      <c r="A244">
        <v>243</v>
      </c>
      <c r="B244" s="7">
        <f ca="1">'일자별 시가총액'!H244</f>
        <v>150.20133012048194</v>
      </c>
      <c r="C244" s="14"/>
      <c r="D244" s="14"/>
    </row>
    <row r="245" spans="1:4" x14ac:dyDescent="0.3">
      <c r="A245">
        <v>244</v>
      </c>
      <c r="B245" s="7">
        <f ca="1">'일자별 시가총액'!H245</f>
        <v>150.78913092369476</v>
      </c>
      <c r="C245" s="14"/>
      <c r="D245" s="14"/>
    </row>
    <row r="246" spans="1:4" x14ac:dyDescent="0.3">
      <c r="A246">
        <v>245</v>
      </c>
      <c r="B246" s="7">
        <f ca="1">'일자별 시가총액'!H246</f>
        <v>153.45835020080321</v>
      </c>
      <c r="C246" s="14"/>
      <c r="D246" s="14"/>
    </row>
    <row r="247" spans="1:4" x14ac:dyDescent="0.3">
      <c r="A247">
        <v>246</v>
      </c>
      <c r="B247" s="7">
        <f ca="1">'일자별 시가총액'!H247</f>
        <v>151.66005140562248</v>
      </c>
      <c r="C247" s="14"/>
      <c r="D247" s="14"/>
    </row>
    <row r="248" spans="1:4" x14ac:dyDescent="0.3">
      <c r="A248">
        <v>247</v>
      </c>
      <c r="B248" s="7">
        <f ca="1">'일자별 시가총액'!H248</f>
        <v>152.14246907630522</v>
      </c>
      <c r="C248" s="14"/>
      <c r="D248" s="14"/>
    </row>
    <row r="249" spans="1:4" x14ac:dyDescent="0.3">
      <c r="A249">
        <v>248</v>
      </c>
      <c r="B249" s="7">
        <f ca="1">'일자별 시가총액'!H249</f>
        <v>150.49352931726906</v>
      </c>
      <c r="C249" s="14"/>
      <c r="D249" s="14"/>
    </row>
    <row r="250" spans="1:4" x14ac:dyDescent="0.3">
      <c r="A250">
        <v>249</v>
      </c>
      <c r="B250" s="7">
        <f ca="1">'일자별 시가총액'!H250</f>
        <v>150.54476144578314</v>
      </c>
      <c r="C250" s="14"/>
      <c r="D250" s="14"/>
    </row>
    <row r="251" spans="1:4" x14ac:dyDescent="0.3">
      <c r="A251">
        <v>250</v>
      </c>
      <c r="B251" s="7">
        <f ca="1">'일자별 시가총액'!H251</f>
        <v>149.09989558232931</v>
      </c>
      <c r="C251" s="14"/>
      <c r="D251" s="14"/>
    </row>
    <row r="252" spans="1:4" x14ac:dyDescent="0.3">
      <c r="A252">
        <v>251</v>
      </c>
      <c r="B252" s="7">
        <f ca="1">'일자별 시가총액'!H252</f>
        <v>149.37414618473898</v>
      </c>
      <c r="C252" s="14"/>
      <c r="D252" s="14"/>
    </row>
    <row r="253" spans="1:4" x14ac:dyDescent="0.3">
      <c r="A253">
        <v>252</v>
      </c>
      <c r="B253" s="7">
        <f ca="1">'일자별 시가총액'!H253</f>
        <v>148.92438393574295</v>
      </c>
      <c r="C253" s="14"/>
      <c r="D253" s="1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종목 기본정보</vt:lpstr>
      <vt:lpstr>일자별 주가</vt:lpstr>
      <vt:lpstr>일자별 시가총액</vt:lpstr>
      <vt:lpstr>펀드</vt:lpstr>
      <vt:lpstr>선물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 Whoan Kim</dc:creator>
  <cp:lastModifiedBy>ASIA</cp:lastModifiedBy>
  <dcterms:created xsi:type="dcterms:W3CDTF">2017-08-27T07:26:51Z</dcterms:created>
  <dcterms:modified xsi:type="dcterms:W3CDTF">2023-05-11T05:47:28Z</dcterms:modified>
</cp:coreProperties>
</file>