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ena\Desktop\"/>
    </mc:Choice>
  </mc:AlternateContent>
  <workbookProtection workbookPassword="E308" lockStructure="1"/>
  <bookViews>
    <workbookView xWindow="240" yWindow="252" windowWidth="20052" windowHeight="7752" activeTab="1"/>
  </bookViews>
  <sheets>
    <sheet name="بهسا" sheetId="6" r:id="rId1"/>
    <sheet name="برچسب" sheetId="7" r:id="rId2"/>
  </sheets>
  <calcPr calcId="152511"/>
</workbook>
</file>

<file path=xl/calcChain.xml><?xml version="1.0" encoding="utf-8"?>
<calcChain xmlns="http://schemas.openxmlformats.org/spreadsheetml/2006/main">
  <c r="G17" i="7" l="1"/>
  <c r="AC28" i="7" l="1"/>
  <c r="AD3" i="7"/>
  <c r="AC3" i="7"/>
  <c r="Z11" i="7"/>
  <c r="Z10" i="7"/>
  <c r="Z9" i="7"/>
  <c r="Z8" i="7"/>
  <c r="Z7" i="7"/>
  <c r="Z6" i="7"/>
  <c r="Z5" i="7"/>
  <c r="Y10" i="7"/>
  <c r="Y9" i="7"/>
  <c r="Y8" i="7"/>
  <c r="Y7" i="7"/>
  <c r="Y6" i="7"/>
  <c r="Y5" i="7"/>
  <c r="Y4" i="7"/>
  <c r="AC25" i="7" l="1"/>
  <c r="G14" i="7" s="1"/>
  <c r="Z13" i="7" l="1"/>
  <c r="Z14" i="7" s="1"/>
  <c r="Z15" i="7" s="1"/>
  <c r="G13" i="7" l="1"/>
  <c r="D5" i="7" s="1"/>
  <c r="D4" i="7" l="1"/>
  <c r="D8" i="7"/>
  <c r="D6" i="7"/>
  <c r="D7" i="7"/>
  <c r="D10" i="7"/>
  <c r="C12" i="7"/>
  <c r="D9" i="7"/>
</calcChain>
</file>

<file path=xl/sharedStrings.xml><?xml version="1.0" encoding="utf-8"?>
<sst xmlns="http://schemas.openxmlformats.org/spreadsheetml/2006/main" count="480" uniqueCount="263">
  <si>
    <t>شهر</t>
  </si>
  <si>
    <t>واحد</t>
  </si>
  <si>
    <t>برچسب انرژی ساختمان‌های غیر مسکونی</t>
  </si>
  <si>
    <t>برچسب انرژی ساختمان‌های مسکونی</t>
  </si>
  <si>
    <t>A</t>
  </si>
  <si>
    <t>B</t>
  </si>
  <si>
    <t>C</t>
  </si>
  <si>
    <t>D</t>
  </si>
  <si>
    <t>E</t>
  </si>
  <si>
    <t>F</t>
  </si>
  <si>
    <t>G</t>
  </si>
  <si>
    <t>نسبت انرژی:</t>
  </si>
  <si>
    <t>(میزان مصرف انرژی ساختمان نسبت به ساختمان ایده‌آل)</t>
  </si>
  <si>
    <t>R =</t>
  </si>
  <si>
    <t>شاخص مصرف
 انرژی:</t>
  </si>
  <si>
    <t>(برحسب کیلووات ساعت بر مترمربع در سال)</t>
  </si>
  <si>
    <t>کاربری</t>
  </si>
  <si>
    <t>اقلیم</t>
  </si>
  <si>
    <t>(بر اساس تقسیم‌بندی 8 گانه)</t>
  </si>
  <si>
    <t>زیربنای مفید</t>
  </si>
  <si>
    <r>
      <t>برحسب (</t>
    </r>
    <r>
      <rPr>
        <sz val="11"/>
        <color theme="1"/>
        <rFont val="Cambria"/>
        <family val="1"/>
        <scheme val="major"/>
      </rPr>
      <t>m</t>
    </r>
    <r>
      <rPr>
        <vertAlign val="superscript"/>
        <sz val="11"/>
        <color theme="1"/>
        <rFont val="Cambria"/>
        <family val="1"/>
        <scheme val="major"/>
      </rPr>
      <t>2</t>
    </r>
    <r>
      <rPr>
        <sz val="11"/>
        <color theme="1"/>
        <rFont val="B Nazanin"/>
        <charset val="178"/>
      </rPr>
      <t>)</t>
    </r>
  </si>
  <si>
    <t>آدرس:</t>
  </si>
  <si>
    <t>کد پستی:</t>
  </si>
  <si>
    <t xml:space="preserve"> بازدهی کمتر</t>
  </si>
  <si>
    <t xml:space="preserve"> بازدهی بیشتر</t>
  </si>
  <si>
    <t>مصرف سالیانه برق</t>
  </si>
  <si>
    <t>عنوان</t>
  </si>
  <si>
    <t>ردیف</t>
  </si>
  <si>
    <t>مصرف سالیانه گاز طبیعی</t>
  </si>
  <si>
    <t>مصرف سالیانه گازوییل</t>
  </si>
  <si>
    <t>مصرف سالیانه مازوت</t>
  </si>
  <si>
    <t>مقدار</t>
  </si>
  <si>
    <t>اداری خصوصی</t>
  </si>
  <si>
    <t>اداری دولتی</t>
  </si>
  <si>
    <t>دولتی</t>
  </si>
  <si>
    <t>خصوصی</t>
  </si>
  <si>
    <t>ساختمانهای غیر مسکونی</t>
  </si>
  <si>
    <t>ساختمانهای مسکونی</t>
  </si>
  <si>
    <t>شاخص ایده آل</t>
  </si>
  <si>
    <t>مصرف انرژی سالیانه</t>
  </si>
  <si>
    <t>kWh</t>
  </si>
  <si>
    <t>lit</t>
  </si>
  <si>
    <t>بسیار سرد</t>
  </si>
  <si>
    <t>سرد</t>
  </si>
  <si>
    <t>معتدل و بارانی</t>
  </si>
  <si>
    <t>نیمه معتدل و بارانی</t>
  </si>
  <si>
    <t>نیمه خشک</t>
  </si>
  <si>
    <t>گرم و خشک</t>
  </si>
  <si>
    <t>بسیار گرم و خشک</t>
  </si>
  <si>
    <t>بسیار گرم و مرطوب</t>
  </si>
  <si>
    <t>R</t>
  </si>
  <si>
    <t>به ساختمان برچسب تعلق نمی‌گیرد</t>
  </si>
  <si>
    <t>کوچک</t>
  </si>
  <si>
    <t>بزرگ</t>
  </si>
  <si>
    <t>مسکونی بزرگ</t>
  </si>
  <si>
    <t>مسکونی کوچک</t>
  </si>
  <si>
    <t>R=</t>
  </si>
  <si>
    <t>c=</t>
  </si>
  <si>
    <t>Rc</t>
  </si>
  <si>
    <t>کاربری را انتخاب کنید</t>
  </si>
  <si>
    <t>نوع برچسب انرژی ساختمان را انتخاب کنید</t>
  </si>
  <si>
    <t>مصارف انرژی سالیانه ساختمان</t>
  </si>
  <si>
    <r>
      <t>m</t>
    </r>
    <r>
      <rPr>
        <vertAlign val="superscript"/>
        <sz val="11"/>
        <color theme="1"/>
        <rFont val="Cambria"/>
        <family val="1"/>
        <scheme val="major"/>
      </rPr>
      <t>3</t>
    </r>
  </si>
  <si>
    <t>آبادان</t>
  </si>
  <si>
    <t>آباده</t>
  </si>
  <si>
    <t>ابردژ</t>
  </si>
  <si>
    <t>آبعلي</t>
  </si>
  <si>
    <t>آبكوه</t>
  </si>
  <si>
    <t>ابيانه</t>
  </si>
  <si>
    <t>اراک</t>
  </si>
  <si>
    <t>اردبیل</t>
  </si>
  <si>
    <t>اردستان</t>
  </si>
  <si>
    <t>اردكان</t>
  </si>
  <si>
    <t>اروميه</t>
  </si>
  <si>
    <t>ازنا</t>
  </si>
  <si>
    <t>آستارا</t>
  </si>
  <si>
    <t xml:space="preserve">اسد آباد </t>
  </si>
  <si>
    <t>اسلام آباد غرب</t>
  </si>
  <si>
    <t>اصفهان</t>
  </si>
  <si>
    <t>الشتر</t>
  </si>
  <si>
    <t>اليگودرز</t>
  </si>
  <si>
    <t>امام قيس</t>
  </si>
  <si>
    <t>آمل</t>
  </si>
  <si>
    <t>اميديه</t>
  </si>
  <si>
    <t>امين آباد</t>
  </si>
  <si>
    <t>انار</t>
  </si>
  <si>
    <t>اهر</t>
  </si>
  <si>
    <t>اهواز</t>
  </si>
  <si>
    <t>ایرانشهر</t>
  </si>
  <si>
    <t>ایلام</t>
  </si>
  <si>
    <t>ايذه</t>
  </si>
  <si>
    <t>بابلسر</t>
  </si>
  <si>
    <t>باغ ملك</t>
  </si>
  <si>
    <t>بافت</t>
  </si>
  <si>
    <t xml:space="preserve">بافق </t>
  </si>
  <si>
    <t>بانه</t>
  </si>
  <si>
    <t>بجستان</t>
  </si>
  <si>
    <t>بجنورد</t>
  </si>
  <si>
    <t>بديجان</t>
  </si>
  <si>
    <t>برازجان</t>
  </si>
  <si>
    <t>بروجرد</t>
  </si>
  <si>
    <t>بروجن</t>
  </si>
  <si>
    <t>بستان</t>
  </si>
  <si>
    <t>بم</t>
  </si>
  <si>
    <t>بناب</t>
  </si>
  <si>
    <t>بندر انزلی</t>
  </si>
  <si>
    <t>بندر تركمن</t>
  </si>
  <si>
    <t>بندر دير</t>
  </si>
  <si>
    <t>بندر ديلم</t>
  </si>
  <si>
    <t>بندر عباس</t>
  </si>
  <si>
    <t>بندرلنگه</t>
  </si>
  <si>
    <t>بندرماهشهر</t>
  </si>
  <si>
    <t>بوشكان</t>
  </si>
  <si>
    <t>بوشهر</t>
  </si>
  <si>
    <t>بوئين زهرا</t>
  </si>
  <si>
    <t>بهبهان</t>
  </si>
  <si>
    <t>بیرجند</t>
  </si>
  <si>
    <t>بيجار</t>
  </si>
  <si>
    <t>پارس آباد مغان</t>
  </si>
  <si>
    <t>پل دختر</t>
  </si>
  <si>
    <t>پل زمانخان</t>
  </si>
  <si>
    <t>پيرانشهر</t>
  </si>
  <si>
    <t>تاشكويه كله گاه</t>
  </si>
  <si>
    <t>تاكستان</t>
  </si>
  <si>
    <t>تبریز</t>
  </si>
  <si>
    <t>تربت حیدریه</t>
  </si>
  <si>
    <t>تفرش</t>
  </si>
  <si>
    <t>تكاب</t>
  </si>
  <si>
    <t>تهران</t>
  </si>
  <si>
    <t>جاسك</t>
  </si>
  <si>
    <t>جزيره ابوموسي</t>
  </si>
  <si>
    <t>جزيره سيري</t>
  </si>
  <si>
    <t>جزيره قشم</t>
  </si>
  <si>
    <t>جزيره كيش</t>
  </si>
  <si>
    <t>جلفا</t>
  </si>
  <si>
    <t>چابهار</t>
  </si>
  <si>
    <t>چناران</t>
  </si>
  <si>
    <t>حاجي آباد (بندر عباس)</t>
  </si>
  <si>
    <t>حميديه</t>
  </si>
  <si>
    <t>خاش</t>
  </si>
  <si>
    <t>خرم آباد</t>
  </si>
  <si>
    <t>خرم دره</t>
  </si>
  <si>
    <t>خلخال</t>
  </si>
  <si>
    <t>خوانسار</t>
  </si>
  <si>
    <t>خور بيرجند</t>
  </si>
  <si>
    <t>خوربيابانك</t>
  </si>
  <si>
    <t>خوی</t>
  </si>
  <si>
    <t>داراب</t>
  </si>
  <si>
    <t>داران</t>
  </si>
  <si>
    <t>درود</t>
  </si>
  <si>
    <t>دزفول</t>
  </si>
  <si>
    <t>دهلران</t>
  </si>
  <si>
    <t>رامسر</t>
  </si>
  <si>
    <t>رامهرمز</t>
  </si>
  <si>
    <t xml:space="preserve">رشت </t>
  </si>
  <si>
    <t>رفسنجان</t>
  </si>
  <si>
    <t>روانسر</t>
  </si>
  <si>
    <t>زابل</t>
  </si>
  <si>
    <t>زاهدان</t>
  </si>
  <si>
    <t>زردگل سرخ آباد</t>
  </si>
  <si>
    <t>زرقان</t>
  </si>
  <si>
    <t>زنجان</t>
  </si>
  <si>
    <t>ساری</t>
  </si>
  <si>
    <t>ساوه</t>
  </si>
  <si>
    <t>سبزوار</t>
  </si>
  <si>
    <t>سد درودزن</t>
  </si>
  <si>
    <t>سراب</t>
  </si>
  <si>
    <t>سرارود</t>
  </si>
  <si>
    <t>سراوان</t>
  </si>
  <si>
    <t>سرخس</t>
  </si>
  <si>
    <t>سردشت</t>
  </si>
  <si>
    <t>سردشت دزفول</t>
  </si>
  <si>
    <t>سقز</t>
  </si>
  <si>
    <t>سلماس</t>
  </si>
  <si>
    <t>سمنان</t>
  </si>
  <si>
    <t>سنندج</t>
  </si>
  <si>
    <t>سهند</t>
  </si>
  <si>
    <t>سيرجان</t>
  </si>
  <si>
    <t>سينگرد</t>
  </si>
  <si>
    <t>شاهرود</t>
  </si>
  <si>
    <t>شاهزند</t>
  </si>
  <si>
    <t>شمس آباد اراك</t>
  </si>
  <si>
    <t>شوشتر</t>
  </si>
  <si>
    <t>شهربابك</t>
  </si>
  <si>
    <t>شهرضا</t>
  </si>
  <si>
    <t>شهرکرد</t>
  </si>
  <si>
    <t>شیراز</t>
  </si>
  <si>
    <t>صفي آباد دزفول</t>
  </si>
  <si>
    <t>طبس</t>
  </si>
  <si>
    <t>عدالت</t>
  </si>
  <si>
    <t>عدل</t>
  </si>
  <si>
    <t>فردوس</t>
  </si>
  <si>
    <t>فريدون شهر</t>
  </si>
  <si>
    <t>فسا</t>
  </si>
  <si>
    <t>فيروز آباد فارس</t>
  </si>
  <si>
    <t>فيروزكوه</t>
  </si>
  <si>
    <t>قائن</t>
  </si>
  <si>
    <t>قراخيل قائمشهر</t>
  </si>
  <si>
    <t>قروه</t>
  </si>
  <si>
    <t xml:space="preserve">قزوین </t>
  </si>
  <si>
    <t>قم</t>
  </si>
  <si>
    <t>کاشان</t>
  </si>
  <si>
    <t>کرمان</t>
  </si>
  <si>
    <t>کرمانشاه</t>
  </si>
  <si>
    <t>كاشمر</t>
  </si>
  <si>
    <t>كبوتر آباد</t>
  </si>
  <si>
    <t>كرج</t>
  </si>
  <si>
    <t>كنارك چابهار</t>
  </si>
  <si>
    <t>كنگان جم</t>
  </si>
  <si>
    <t>كنگاور</t>
  </si>
  <si>
    <t>كوهدشت</t>
  </si>
  <si>
    <t>كوهرنك</t>
  </si>
  <si>
    <t>كهنوج</t>
  </si>
  <si>
    <t>گرگان</t>
  </si>
  <si>
    <t>گرمسار</t>
  </si>
  <si>
    <t>گلپايگان</t>
  </si>
  <si>
    <t>گلمكان</t>
  </si>
  <si>
    <t>گناباد</t>
  </si>
  <si>
    <t>گنبد كابوس</t>
  </si>
  <si>
    <t>لار</t>
  </si>
  <si>
    <t>لامرد</t>
  </si>
  <si>
    <t>لاهيجان</t>
  </si>
  <si>
    <t>لردگان</t>
  </si>
  <si>
    <t>ماكانگان</t>
  </si>
  <si>
    <t>ماكو</t>
  </si>
  <si>
    <t>محمودآباد</t>
  </si>
  <si>
    <t>مراغه</t>
  </si>
  <si>
    <t>مراوه تپه</t>
  </si>
  <si>
    <t>مرند</t>
  </si>
  <si>
    <t>مريوان</t>
  </si>
  <si>
    <t>مسجد سليمان</t>
  </si>
  <si>
    <t>مشكين شهر</t>
  </si>
  <si>
    <t>مشهد</t>
  </si>
  <si>
    <t>ملاير</t>
  </si>
  <si>
    <t>منجيل</t>
  </si>
  <si>
    <t>مهاباد</t>
  </si>
  <si>
    <t>مياندوآب</t>
  </si>
  <si>
    <t>ميانده جيرفت</t>
  </si>
  <si>
    <t>ميانه</t>
  </si>
  <si>
    <t>ميمه</t>
  </si>
  <si>
    <t>ميناب</t>
  </si>
  <si>
    <t>ندوشن</t>
  </si>
  <si>
    <t>نطنز</t>
  </si>
  <si>
    <t xml:space="preserve">نورآباد </t>
  </si>
  <si>
    <t>نوشهر</t>
  </si>
  <si>
    <t>نهاوند</t>
  </si>
  <si>
    <t>ني ريز</t>
  </si>
  <si>
    <t>نيشابور</t>
  </si>
  <si>
    <t>هفت تپه</t>
  </si>
  <si>
    <t>همدان</t>
  </si>
  <si>
    <t>همگين</t>
  </si>
  <si>
    <t>همند آبسرد</t>
  </si>
  <si>
    <t>هنديجان</t>
  </si>
  <si>
    <t>یاسوج</t>
  </si>
  <si>
    <t>یزد</t>
  </si>
  <si>
    <t>شهر را انتخاب کنید</t>
  </si>
  <si>
    <t>گچساران</t>
  </si>
  <si>
    <t>شاهین‌شهر</t>
  </si>
  <si>
    <t>سمیرم</t>
  </si>
  <si>
    <t>لنجان</t>
  </si>
  <si>
    <t>مبارکه</t>
  </si>
  <si>
    <t>نايين</t>
  </si>
  <si>
    <t>نجف‌آباد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</si>
</sst>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B Lotus"/>
      <charset val="178"/>
    </font>
    <font>
      <u/>
      <sz val="11"/>
      <color theme="10"/>
      <name val="Calibri"/>
      <family val="2"/>
      <charset val="178"/>
    </font>
    <font>
      <sz val="11"/>
      <color theme="0" tint="-4.9989318521683403E-2"/>
      <name val="B Lotus"/>
      <charset val="178"/>
    </font>
    <font>
      <b/>
      <sz val="11"/>
      <color theme="1"/>
      <name val="Cambria"/>
      <family val="1"/>
      <scheme val="major"/>
    </font>
    <font>
      <b/>
      <sz val="20"/>
      <color theme="1"/>
      <name val="B Nazanin"/>
      <charset val="178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sz val="11"/>
      <color theme="1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1"/>
      <name val="Calibri"/>
      <family val="2"/>
    </font>
    <font>
      <b/>
      <sz val="12"/>
      <color theme="1"/>
      <name val="B Lotus"/>
      <charset val="178"/>
    </font>
    <font>
      <b/>
      <sz val="8"/>
      <color theme="1"/>
      <name val="B Lotus"/>
      <charset val="178"/>
    </font>
    <font>
      <b/>
      <sz val="12"/>
      <color theme="0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11"/>
      <color rgb="FFFF0000"/>
      <name val="Calibri"/>
      <family val="2"/>
      <scheme val="minor"/>
    </font>
    <font>
      <sz val="10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FBF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 applyBorder="1" applyAlignment="1">
      <alignment horizontal="justify" vertical="center" wrapText="1" readingOrder="2"/>
    </xf>
    <xf numFmtId="0" fontId="1" fillId="3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15" fillId="3" borderId="1" xfId="0" applyFont="1" applyFill="1" applyBorder="1" applyAlignment="1">
      <alignment horizontal="justify" vertical="center" wrapText="1" readingOrder="2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2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 readingOrder="2"/>
    </xf>
    <xf numFmtId="0" fontId="8" fillId="5" borderId="1" xfId="0" applyFont="1" applyFill="1" applyBorder="1" applyAlignment="1">
      <alignment horizontal="center" vertical="center" readingOrder="2"/>
    </xf>
    <xf numFmtId="0" fontId="17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1" applyFill="1" applyBorder="1" applyAlignment="1" applyProtection="1">
      <alignment horizontal="center" wrapText="1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1" fillId="3" borderId="1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  <protection hidden="1"/>
    </xf>
    <xf numFmtId="2" fontId="9" fillId="5" borderId="13" xfId="0" applyNumberFormat="1" applyFont="1" applyFill="1" applyBorder="1" applyAlignment="1" applyProtection="1">
      <alignment horizontal="left" vertical="center"/>
      <protection hidden="1"/>
    </xf>
    <xf numFmtId="0" fontId="20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164" fontId="9" fillId="5" borderId="11" xfId="0" applyNumberFormat="1" applyFont="1" applyFill="1" applyBorder="1" applyAlignment="1" applyProtection="1">
      <alignment horizontal="center" vertical="center"/>
      <protection hidden="1"/>
    </xf>
    <xf numFmtId="164" fontId="9" fillId="5" borderId="12" xfId="0" applyNumberFormat="1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 applyProtection="1">
      <alignment horizontal="center" vertical="center"/>
      <protection hidden="1"/>
    </xf>
    <xf numFmtId="0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3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9" fillId="0" borderId="11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</cellXfs>
  <cellStyles count="2">
    <cellStyle name="Hyperlink" xfId="1" builtinId="8"/>
    <cellStyle name="Normal" xfId="0" builtinId="0"/>
  </cellStyles>
  <dxfs count="12">
    <dxf>
      <font>
        <color rgb="FFFF000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</dxf>
    <dxf>
      <fill>
        <patternFill>
          <bgColor rgb="FFA5002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FBFBFB"/>
      <color rgb="FF0080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161925</xdr:rowOff>
    </xdr:from>
    <xdr:to>
      <xdr:col>8</xdr:col>
      <xdr:colOff>19050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11230641750" y="1790700"/>
          <a:ext cx="4791075" cy="2000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just" rtl="1"/>
          <a:r>
            <a:rPr lang="fa-IR" sz="1100">
              <a:cs typeface="B Lotus" pitchFamily="2" charset="-78"/>
            </a:rPr>
            <a:t>فایل حاضر جهت انجام محاسبات برچسب</a:t>
          </a:r>
          <a:r>
            <a:rPr lang="fa-IR" sz="1100" baseline="0">
              <a:cs typeface="B Lotus" pitchFamily="2" charset="-78"/>
            </a:rPr>
            <a:t> انرژی ساختمان براساس استاندارد ملی به شماره‌های 14253 و 14254 </a:t>
          </a:r>
          <a:r>
            <a:rPr lang="fa-IR" sz="1100">
              <a:cs typeface="B Lotus" pitchFamily="2" charset="-78"/>
            </a:rPr>
            <a:t>توسط</a:t>
          </a:r>
          <a:r>
            <a:rPr lang="fa-IR" sz="1100" baseline="0">
              <a:cs typeface="B Lotus" pitchFamily="2" charset="-78"/>
            </a:rPr>
            <a:t> مشاوران خدمات انرژی آریان بهسا تهیه شده است. </a:t>
          </a:r>
        </a:p>
        <a:p>
          <a:pPr algn="just" rtl="1"/>
          <a:r>
            <a:rPr lang="fa-IR" sz="1100" baseline="0">
              <a:cs typeface="B Lotus" pitchFamily="2" charset="-78"/>
            </a:rPr>
            <a:t>درصورت وجود هرگونه مشکل در محاسبات و یا جهت ارائه نقطه نظرات و پیشنهادات خود بمنظور بهبود این فایل، می‌توانید به روشهای زیر با ما تماس بگبرید.</a:t>
          </a:r>
        </a:p>
        <a:p>
          <a:pPr algn="just" rtl="0"/>
          <a:r>
            <a:rPr lang="en-US" sz="1100" baseline="0">
              <a:cs typeface="B Lotus" pitchFamily="2" charset="-78"/>
            </a:rPr>
            <a:t>E:info@behsa.ir</a:t>
          </a:r>
          <a:endParaRPr lang="fa-IR" sz="1100" baseline="0">
            <a:cs typeface="B Lotus" pitchFamily="2" charset="-78"/>
          </a:endParaRPr>
        </a:p>
        <a:p>
          <a:pPr algn="just" rtl="0"/>
          <a:r>
            <a:rPr lang="en-US" sz="1100" baseline="0">
              <a:cs typeface="B Lotus" pitchFamily="2" charset="-78"/>
            </a:rPr>
            <a:t>T: 021-66086739</a:t>
          </a:r>
        </a:p>
        <a:p>
          <a:pPr algn="just" rtl="0"/>
          <a:r>
            <a:rPr lang="en-US" sz="1100" baseline="0">
              <a:cs typeface="B Lotus" pitchFamily="2" charset="-78"/>
            </a:rPr>
            <a:t>F:021-66086738</a:t>
          </a:r>
        </a:p>
        <a:p>
          <a:pPr algn="just" rtl="0"/>
          <a:r>
            <a:rPr lang="en-US" sz="1100" baseline="0">
              <a:cs typeface="B Lotus" pitchFamily="2" charset="-78"/>
            </a:rPr>
            <a:t>W: www.behsa.ir</a:t>
          </a:r>
          <a:endParaRPr lang="fa-IR" sz="1100">
            <a:cs typeface="B Lotus" pitchFamily="2" charset="-78"/>
          </a:endParaRPr>
        </a:p>
      </xdr:txBody>
    </xdr:sp>
    <xdr:clientData/>
  </xdr:twoCellAnchor>
  <xdr:twoCellAnchor editAs="oneCell">
    <xdr:from>
      <xdr:col>3</xdr:col>
      <xdr:colOff>276225</xdr:colOff>
      <xdr:row>0</xdr:row>
      <xdr:rowOff>0</xdr:rowOff>
    </xdr:from>
    <xdr:to>
      <xdr:col>5</xdr:col>
      <xdr:colOff>589024</xdr:colOff>
      <xdr:row>9</xdr:row>
      <xdr:rowOff>115452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2129176" y="0"/>
          <a:ext cx="1684399" cy="1744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114300</xdr:rowOff>
    </xdr:from>
    <xdr:to>
      <xdr:col>4</xdr:col>
      <xdr:colOff>76200</xdr:colOff>
      <xdr:row>1</xdr:row>
      <xdr:rowOff>800100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089250" y="1790700"/>
          <a:ext cx="8191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352425</xdr:colOff>
      <xdr:row>3</xdr:row>
      <xdr:rowOff>28575</xdr:rowOff>
    </xdr:from>
    <xdr:to>
      <xdr:col>7</xdr:col>
      <xdr:colOff>228600</xdr:colOff>
      <xdr:row>10</xdr:row>
      <xdr:rowOff>0</xdr:rowOff>
    </xdr:to>
    <xdr:grpSp>
      <xdr:nvGrpSpPr>
        <xdr:cNvPr id="3" name="Group 2"/>
        <xdr:cNvGrpSpPr/>
      </xdr:nvGrpSpPr>
      <xdr:grpSpPr>
        <a:xfrm>
          <a:off x="10087493160" y="1377315"/>
          <a:ext cx="2017395" cy="2211705"/>
          <a:chOff x="11379946125" y="2238375"/>
          <a:chExt cx="1771650" cy="2238375"/>
        </a:xfrm>
      </xdr:grpSpPr>
      <xdr:pic>
        <xdr:nvPicPr>
          <xdr:cNvPr id="12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55650" y="2238375"/>
            <a:ext cx="762000" cy="295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55650" y="2552700"/>
            <a:ext cx="904875" cy="314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46125" y="2895600"/>
            <a:ext cx="1133475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46125" y="3219450"/>
            <a:ext cx="1266825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46125" y="3533775"/>
            <a:ext cx="1419225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46125" y="3867150"/>
            <a:ext cx="1590675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79946125" y="4200525"/>
            <a:ext cx="1771650" cy="276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9"/>
  <sheetViews>
    <sheetView rightToLeft="1" workbookViewId="0">
      <selection activeCell="L16" sqref="L16"/>
    </sheetView>
  </sheetViews>
  <sheetFormatPr defaultColWidth="9" defaultRowHeight="14.4" x14ac:dyDescent="0.3"/>
  <cols>
    <col min="1" max="16384" width="9" style="5"/>
  </cols>
  <sheetData>
    <row r="1" spans="1:9" x14ac:dyDescent="0.3">
      <c r="A1" s="50"/>
      <c r="B1" s="50"/>
      <c r="C1" s="50"/>
      <c r="D1" s="50"/>
      <c r="E1" s="50"/>
      <c r="F1" s="50"/>
      <c r="G1" s="50"/>
      <c r="H1" s="50"/>
      <c r="I1" s="50"/>
    </row>
    <row r="2" spans="1:9" x14ac:dyDescent="0.3">
      <c r="A2" s="50"/>
      <c r="B2" s="50"/>
      <c r="C2" s="50"/>
      <c r="D2" s="50"/>
      <c r="E2" s="50"/>
      <c r="F2" s="50"/>
      <c r="G2" s="50"/>
      <c r="H2" s="50"/>
      <c r="I2" s="50"/>
    </row>
    <row r="3" spans="1:9" x14ac:dyDescent="0.3">
      <c r="A3" s="50"/>
      <c r="B3" s="50"/>
      <c r="C3" s="50"/>
      <c r="D3" s="50"/>
      <c r="E3" s="50"/>
      <c r="F3" s="50"/>
      <c r="G3" s="50"/>
      <c r="H3" s="50"/>
      <c r="I3" s="50"/>
    </row>
    <row r="4" spans="1:9" x14ac:dyDescent="0.3">
      <c r="A4" s="50"/>
      <c r="B4" s="50"/>
      <c r="C4" s="50"/>
      <c r="D4" s="50"/>
      <c r="E4" s="50"/>
      <c r="F4" s="50"/>
      <c r="G4" s="50"/>
      <c r="H4" s="50"/>
      <c r="I4" s="50"/>
    </row>
    <row r="5" spans="1:9" x14ac:dyDescent="0.3">
      <c r="A5" s="50"/>
      <c r="B5" s="50"/>
      <c r="C5" s="50"/>
      <c r="D5" s="50"/>
      <c r="E5" s="50"/>
      <c r="F5" s="50"/>
      <c r="G5" s="50"/>
      <c r="H5" s="50"/>
      <c r="I5" s="50"/>
    </row>
    <row r="6" spans="1:9" x14ac:dyDescent="0.3">
      <c r="A6" s="50"/>
      <c r="B6" s="50"/>
      <c r="C6" s="50"/>
      <c r="D6" s="50"/>
      <c r="E6" s="50"/>
      <c r="F6" s="50"/>
      <c r="G6" s="50"/>
      <c r="H6" s="50"/>
      <c r="I6" s="50"/>
    </row>
    <row r="7" spans="1:9" x14ac:dyDescent="0.3">
      <c r="A7" s="50"/>
      <c r="B7" s="50"/>
      <c r="C7" s="50"/>
      <c r="D7" s="50"/>
      <c r="E7" s="50"/>
      <c r="F7" s="50"/>
      <c r="G7" s="50"/>
      <c r="H7" s="50"/>
      <c r="I7" s="50"/>
    </row>
    <row r="8" spans="1:9" x14ac:dyDescent="0.3">
      <c r="A8" s="50"/>
      <c r="B8" s="50"/>
      <c r="C8" s="50"/>
      <c r="D8" s="50"/>
      <c r="E8" s="50"/>
      <c r="F8" s="50"/>
      <c r="G8" s="50"/>
      <c r="H8" s="50"/>
      <c r="I8" s="50"/>
    </row>
    <row r="9" spans="1:9" x14ac:dyDescent="0.3">
      <c r="A9" s="50"/>
      <c r="B9" s="50"/>
      <c r="C9" s="50"/>
      <c r="D9" s="50"/>
      <c r="E9" s="50"/>
      <c r="F9" s="50"/>
      <c r="G9" s="50"/>
      <c r="H9" s="50"/>
      <c r="I9" s="50"/>
    </row>
    <row r="10" spans="1:9" x14ac:dyDescent="0.3">
      <c r="A10" s="50"/>
      <c r="B10" s="50"/>
      <c r="C10" s="50"/>
      <c r="D10" s="50"/>
      <c r="E10" s="50"/>
      <c r="F10" s="50"/>
      <c r="G10" s="50"/>
      <c r="H10" s="50"/>
      <c r="I10" s="50"/>
    </row>
    <row r="11" spans="1:9" x14ac:dyDescent="0.3">
      <c r="A11" s="50"/>
      <c r="B11" s="50"/>
      <c r="C11" s="50"/>
      <c r="D11" s="50"/>
      <c r="E11" s="50"/>
      <c r="F11" s="50"/>
      <c r="G11" s="50"/>
      <c r="H11" s="50"/>
      <c r="I11" s="50"/>
    </row>
    <row r="12" spans="1:9" x14ac:dyDescent="0.3">
      <c r="A12" s="50"/>
      <c r="B12" s="50"/>
      <c r="C12" s="50"/>
      <c r="D12" s="50"/>
      <c r="E12" s="50"/>
      <c r="F12" s="50"/>
      <c r="G12" s="50"/>
      <c r="H12" s="50"/>
      <c r="I12" s="50"/>
    </row>
    <row r="13" spans="1:9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x14ac:dyDescent="0.3">
      <c r="A14" s="50"/>
      <c r="B14" s="50"/>
      <c r="C14" s="50"/>
      <c r="D14" s="50"/>
      <c r="E14" s="50"/>
      <c r="F14" s="50"/>
      <c r="G14" s="50"/>
      <c r="H14" s="50"/>
      <c r="I14" s="50"/>
    </row>
    <row r="15" spans="1:9" x14ac:dyDescent="0.3">
      <c r="A15" s="50"/>
      <c r="B15" s="50"/>
      <c r="C15" s="50"/>
      <c r="D15" s="50"/>
      <c r="E15" s="50"/>
      <c r="F15" s="50"/>
      <c r="G15" s="50"/>
      <c r="H15" s="50"/>
      <c r="I15" s="50"/>
    </row>
    <row r="16" spans="1:9" x14ac:dyDescent="0.3">
      <c r="A16" s="50"/>
      <c r="B16" s="50"/>
      <c r="C16" s="50"/>
      <c r="D16" s="50"/>
      <c r="E16" s="50"/>
      <c r="F16" s="50"/>
      <c r="G16" s="50"/>
      <c r="H16" s="50"/>
      <c r="I16" s="50"/>
    </row>
    <row r="17" spans="1:9" x14ac:dyDescent="0.3">
      <c r="A17" s="50"/>
      <c r="B17" s="50"/>
      <c r="C17" s="50"/>
      <c r="D17" s="50"/>
      <c r="E17" s="50"/>
      <c r="F17" s="50"/>
      <c r="G17" s="50"/>
      <c r="H17" s="50"/>
      <c r="I17" s="50"/>
    </row>
    <row r="18" spans="1:9" x14ac:dyDescent="0.3">
      <c r="A18" s="50"/>
      <c r="B18" s="50"/>
      <c r="C18" s="50"/>
      <c r="D18" s="50"/>
      <c r="E18" s="50"/>
      <c r="F18" s="50"/>
      <c r="G18" s="50"/>
      <c r="H18" s="50"/>
      <c r="I18" s="50"/>
    </row>
    <row r="19" spans="1:9" x14ac:dyDescent="0.3">
      <c r="A19" s="50"/>
      <c r="B19" s="50"/>
      <c r="C19" s="50"/>
      <c r="D19" s="50"/>
      <c r="E19" s="50"/>
      <c r="F19" s="50"/>
      <c r="G19" s="50"/>
      <c r="H19" s="50"/>
      <c r="I19" s="50"/>
    </row>
    <row r="20" spans="1:9" x14ac:dyDescent="0.3">
      <c r="A20" s="50"/>
      <c r="B20" s="50"/>
      <c r="C20" s="50"/>
      <c r="D20" s="50"/>
      <c r="E20" s="50"/>
      <c r="F20" s="50"/>
      <c r="G20" s="50"/>
      <c r="H20" s="50"/>
      <c r="I20" s="50"/>
    </row>
    <row r="21" spans="1:9" x14ac:dyDescent="0.3">
      <c r="A21" s="50"/>
      <c r="B21" s="50"/>
      <c r="C21" s="50"/>
      <c r="D21" s="50"/>
      <c r="E21" s="50"/>
      <c r="F21" s="50"/>
      <c r="G21" s="50"/>
      <c r="H21" s="50"/>
      <c r="I21" s="50"/>
    </row>
    <row r="22" spans="1:9" x14ac:dyDescent="0.3">
      <c r="A22" s="50"/>
      <c r="B22" s="50"/>
      <c r="C22" s="50"/>
      <c r="D22" s="50"/>
      <c r="E22" s="50"/>
      <c r="F22" s="50"/>
      <c r="G22" s="50"/>
      <c r="H22" s="50"/>
      <c r="I22" s="50"/>
    </row>
    <row r="23" spans="1:9" x14ac:dyDescent="0.3">
      <c r="A23" s="50"/>
      <c r="B23" s="50"/>
      <c r="C23" s="50"/>
      <c r="D23" s="50"/>
      <c r="E23" s="50"/>
      <c r="F23" s="50"/>
      <c r="G23" s="50"/>
      <c r="H23" s="50"/>
      <c r="I23" s="50"/>
    </row>
    <row r="24" spans="1:9" x14ac:dyDescent="0.3">
      <c r="A24" s="50"/>
      <c r="B24" s="50"/>
      <c r="C24" s="50"/>
      <c r="D24" s="50"/>
      <c r="E24" s="50"/>
      <c r="F24" s="50"/>
      <c r="G24" s="50"/>
      <c r="H24" s="50"/>
      <c r="I24" s="50"/>
    </row>
    <row r="25" spans="1:9" x14ac:dyDescent="0.3">
      <c r="A25" s="50"/>
      <c r="B25" s="50"/>
      <c r="C25" s="50"/>
      <c r="D25" s="50"/>
      <c r="E25" s="50"/>
      <c r="F25" s="50"/>
      <c r="G25" s="50"/>
      <c r="H25" s="50"/>
      <c r="I25" s="50"/>
    </row>
    <row r="26" spans="1:9" x14ac:dyDescent="0.3">
      <c r="A26" s="50"/>
      <c r="B26" s="50"/>
      <c r="C26" s="50"/>
      <c r="D26" s="50"/>
      <c r="E26" s="50"/>
      <c r="F26" s="50"/>
      <c r="G26" s="50"/>
      <c r="H26" s="50"/>
      <c r="I26" s="50"/>
    </row>
    <row r="27" spans="1:9" x14ac:dyDescent="0.3">
      <c r="A27" s="50"/>
      <c r="B27" s="50"/>
      <c r="C27" s="50"/>
      <c r="D27" s="50"/>
      <c r="E27" s="50"/>
      <c r="F27" s="50"/>
      <c r="G27" s="50"/>
      <c r="H27" s="50"/>
      <c r="I27" s="50"/>
    </row>
    <row r="28" spans="1:9" x14ac:dyDescent="0.3">
      <c r="A28" s="50"/>
      <c r="B28" s="50"/>
      <c r="C28" s="50"/>
      <c r="D28" s="50"/>
      <c r="E28" s="50"/>
      <c r="F28" s="50"/>
      <c r="G28" s="50"/>
      <c r="H28" s="50"/>
      <c r="I28" s="50"/>
    </row>
    <row r="29" spans="1:9" x14ac:dyDescent="0.3">
      <c r="A29" s="50"/>
      <c r="B29" s="50"/>
      <c r="C29" s="50"/>
      <c r="D29" s="50"/>
      <c r="E29" s="50"/>
      <c r="F29" s="50"/>
      <c r="G29" s="50"/>
      <c r="H29" s="50"/>
      <c r="I29" s="50"/>
    </row>
  </sheetData>
  <sheetProtection password="E308" sheet="1" objects="1" scenarios="1"/>
  <mergeCells count="1">
    <mergeCell ref="A1:I2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48"/>
  <sheetViews>
    <sheetView showGridLines="0" rightToLeft="1" tabSelected="1" topLeftCell="B1" zoomScaleNormal="100" workbookViewId="0">
      <selection activeCell="M14" sqref="M1:IJ1048576"/>
    </sheetView>
  </sheetViews>
  <sheetFormatPr defaultColWidth="9.109375" defaultRowHeight="18.600000000000001" x14ac:dyDescent="0.3"/>
  <cols>
    <col min="1" max="1" width="7.6640625" style="17" customWidth="1"/>
    <col min="2" max="2" width="9.109375" style="17" customWidth="1"/>
    <col min="3" max="3" width="3.109375" style="17" customWidth="1"/>
    <col min="4" max="4" width="9.33203125" style="17" customWidth="1"/>
    <col min="5" max="5" width="3.109375" style="2" customWidth="1"/>
    <col min="6" max="6" width="21.33203125" style="17" customWidth="1"/>
    <col min="7" max="7" width="9.88671875" style="17" customWidth="1"/>
    <col min="8" max="8" width="4.44140625" style="17" customWidth="1"/>
    <col min="9" max="10" width="9.109375" style="17" customWidth="1"/>
    <col min="11" max="12" width="9.109375" style="17"/>
    <col min="13" max="26" width="0" style="17" hidden="1" customWidth="1"/>
    <col min="27" max="27" width="15.33203125" style="17" hidden="1" customWidth="1"/>
    <col min="28" max="28" width="18.44140625" style="17" hidden="1" customWidth="1"/>
    <col min="29" max="29" width="17.44140625" style="17" hidden="1" customWidth="1"/>
    <col min="30" max="30" width="17.109375" style="17" hidden="1" customWidth="1"/>
    <col min="31" max="31" width="14.109375" style="17" hidden="1" customWidth="1"/>
    <col min="32" max="32" width="18.6640625" style="17" hidden="1" customWidth="1"/>
    <col min="33" max="33" width="12.33203125" style="17" hidden="1" customWidth="1"/>
    <col min="34" max="36" width="0" style="17" hidden="1" customWidth="1"/>
    <col min="37" max="37" width="15" style="17" hidden="1" customWidth="1"/>
    <col min="38" max="244" width="0" style="17" hidden="1" customWidth="1"/>
    <col min="245" max="16384" width="9.109375" style="17"/>
  </cols>
  <sheetData>
    <row r="1" spans="1:453" ht="10.5" customHeight="1" x14ac:dyDescent="0.3">
      <c r="AB1" s="6"/>
      <c r="AC1" s="6"/>
      <c r="AH1" s="19"/>
      <c r="AI1" s="19"/>
      <c r="AJ1" s="19"/>
      <c r="AK1" s="19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</row>
    <row r="2" spans="1:453" ht="71.25" customHeight="1" x14ac:dyDescent="0.3">
      <c r="C2" s="60"/>
      <c r="D2" s="60"/>
      <c r="E2" s="60"/>
      <c r="F2" s="52" t="s">
        <v>60</v>
      </c>
      <c r="G2" s="52"/>
      <c r="H2" s="52"/>
      <c r="AB2" s="6"/>
      <c r="AC2" s="24" t="s">
        <v>60</v>
      </c>
      <c r="AD2" s="33" t="s">
        <v>2</v>
      </c>
      <c r="AE2" s="24" t="s">
        <v>3</v>
      </c>
      <c r="AH2" s="19"/>
      <c r="AI2" s="19"/>
      <c r="AJ2" s="19"/>
      <c r="AK2" s="19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</row>
    <row r="3" spans="1:453" ht="25.5" customHeight="1" x14ac:dyDescent="0.3">
      <c r="C3" s="12"/>
      <c r="D3" s="21"/>
      <c r="E3" s="15"/>
      <c r="F3" s="53" t="s">
        <v>24</v>
      </c>
      <c r="G3" s="53"/>
      <c r="H3" s="54"/>
      <c r="Y3" s="70" t="s">
        <v>50</v>
      </c>
      <c r="Z3" s="70"/>
      <c r="AA3" s="18"/>
      <c r="AB3" s="32" t="s">
        <v>59</v>
      </c>
      <c r="AC3" s="28" t="str">
        <f>IF(F2=AD2,"اداری دولتی","مسکونی بزرگ")</f>
        <v>مسکونی بزرگ</v>
      </c>
      <c r="AD3" s="25" t="str">
        <f>IF(F2=AD2,"اداری خصوصی","مسکونی کوچک")</f>
        <v>مسکونی کوچک</v>
      </c>
      <c r="AE3" s="1"/>
      <c r="AF3" s="1"/>
      <c r="AG3" s="34"/>
      <c r="AH3" s="70" t="s">
        <v>32</v>
      </c>
      <c r="AI3" s="70"/>
      <c r="AJ3" s="70" t="s">
        <v>33</v>
      </c>
      <c r="AK3" s="70"/>
      <c r="AL3" s="70" t="s">
        <v>54</v>
      </c>
      <c r="AM3" s="70"/>
      <c r="AN3" s="70" t="s">
        <v>55</v>
      </c>
      <c r="AO3" s="70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</row>
    <row r="4" spans="1:453" ht="25.5" customHeight="1" x14ac:dyDescent="0.3">
      <c r="C4" s="13"/>
      <c r="D4" s="47" t="str">
        <f>IF(G13&lt;Y4,AA4,"")</f>
        <v/>
      </c>
      <c r="E4" s="23"/>
      <c r="F4" s="55"/>
      <c r="G4" s="55"/>
      <c r="H4" s="56"/>
      <c r="Y4" s="18">
        <f>IF($F$15=$AH$3,AH4,IF($F$15=$AJ$3,AJ4,IF($F$15=$AL$3,AL4,AN4)))</f>
        <v>1</v>
      </c>
      <c r="Z4" s="18"/>
      <c r="AA4" s="18" t="s">
        <v>4</v>
      </c>
      <c r="AB4" s="7"/>
      <c r="AC4" s="6"/>
      <c r="AH4" s="20">
        <v>1</v>
      </c>
      <c r="AI4" s="20"/>
      <c r="AJ4" s="20">
        <v>1</v>
      </c>
      <c r="AK4" s="20"/>
      <c r="AL4" s="20">
        <v>1</v>
      </c>
      <c r="AM4" s="20"/>
      <c r="AN4" s="20">
        <v>1</v>
      </c>
      <c r="AO4" s="20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</row>
    <row r="5" spans="1:453" ht="25.5" customHeight="1" x14ac:dyDescent="0.3">
      <c r="C5" s="13"/>
      <c r="D5" s="47" t="str">
        <f>IF(AND(G13&gt;=Z5,G13&lt;Y5),AA5,"")</f>
        <v/>
      </c>
      <c r="E5" s="23"/>
      <c r="F5" s="55"/>
      <c r="G5" s="55"/>
      <c r="H5" s="56"/>
      <c r="Y5" s="18">
        <f t="shared" ref="Y5:Z11" si="0">IF($F$15=$AH$3,AH5,IF($F$15=$AJ$3,AJ5,IF($F$15=$AL$3,AL5,AN5)))</f>
        <v>1.9</v>
      </c>
      <c r="Z5" s="18">
        <f t="shared" si="0"/>
        <v>1</v>
      </c>
      <c r="AA5" s="18" t="s">
        <v>5</v>
      </c>
      <c r="AB5" s="7"/>
      <c r="AC5" s="6"/>
      <c r="AH5" s="20">
        <v>2.2000000000000002</v>
      </c>
      <c r="AI5" s="20">
        <v>1</v>
      </c>
      <c r="AJ5" s="20">
        <v>2</v>
      </c>
      <c r="AK5" s="20">
        <v>1</v>
      </c>
      <c r="AL5" s="20">
        <v>2</v>
      </c>
      <c r="AM5" s="20">
        <v>1</v>
      </c>
      <c r="AN5" s="20">
        <v>1.9</v>
      </c>
      <c r="AO5" s="20">
        <v>1</v>
      </c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</row>
    <row r="6" spans="1:453" ht="25.5" customHeight="1" x14ac:dyDescent="0.3">
      <c r="C6" s="13"/>
      <c r="D6" s="47" t="str">
        <f>IF(AND(G13&gt;=Z6,G13&lt;Y6),AA6,"")</f>
        <v/>
      </c>
      <c r="E6" s="23"/>
      <c r="F6" s="55"/>
      <c r="G6" s="55"/>
      <c r="H6" s="56"/>
      <c r="L6" s="39"/>
      <c r="Y6" s="18">
        <f t="shared" si="0"/>
        <v>2.7</v>
      </c>
      <c r="Z6" s="18">
        <f t="shared" si="0"/>
        <v>1.9</v>
      </c>
      <c r="AA6" s="18" t="s">
        <v>6</v>
      </c>
      <c r="AB6" s="7"/>
      <c r="AC6" s="6"/>
      <c r="AH6" s="20">
        <v>3.2</v>
      </c>
      <c r="AI6" s="20">
        <v>2.2000000000000002</v>
      </c>
      <c r="AJ6" s="20">
        <v>3</v>
      </c>
      <c r="AK6" s="20">
        <v>2</v>
      </c>
      <c r="AL6" s="20">
        <v>2.9</v>
      </c>
      <c r="AM6" s="20">
        <v>2</v>
      </c>
      <c r="AN6" s="20">
        <v>2.7</v>
      </c>
      <c r="AO6" s="20">
        <v>1.9</v>
      </c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</row>
    <row r="7" spans="1:453" ht="25.5" customHeight="1" x14ac:dyDescent="0.3">
      <c r="C7" s="13"/>
      <c r="D7" s="47" t="str">
        <f>IF(AND(G13&gt;=Z7,G13&lt;Y7),AA7,"")</f>
        <v/>
      </c>
      <c r="E7" s="23"/>
      <c r="F7" s="55"/>
      <c r="G7" s="55"/>
      <c r="H7" s="56"/>
      <c r="Y7" s="18">
        <f t="shared" si="0"/>
        <v>3.4</v>
      </c>
      <c r="Z7" s="18">
        <f t="shared" si="0"/>
        <v>2.7</v>
      </c>
      <c r="AA7" s="18" t="s">
        <v>7</v>
      </c>
      <c r="AB7" s="7"/>
      <c r="AC7" s="6"/>
      <c r="AH7" s="20">
        <v>4</v>
      </c>
      <c r="AI7" s="20">
        <v>3.2</v>
      </c>
      <c r="AJ7" s="20">
        <v>4</v>
      </c>
      <c r="AK7" s="20">
        <v>3</v>
      </c>
      <c r="AL7" s="20">
        <v>3.7</v>
      </c>
      <c r="AM7" s="20">
        <v>2.9</v>
      </c>
      <c r="AN7" s="20">
        <v>3.4</v>
      </c>
      <c r="AO7" s="20">
        <v>2.7</v>
      </c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</row>
    <row r="8" spans="1:453" ht="25.5" customHeight="1" x14ac:dyDescent="0.3">
      <c r="C8" s="13"/>
      <c r="D8" s="47" t="str">
        <f>IF(AND(G13&gt;=Z8,G13&lt;Y8),AA8,"")</f>
        <v/>
      </c>
      <c r="E8" s="23"/>
      <c r="F8" s="55"/>
      <c r="G8" s="55"/>
      <c r="H8" s="56"/>
      <c r="Y8" s="18">
        <f t="shared" si="0"/>
        <v>4</v>
      </c>
      <c r="Z8" s="18">
        <f t="shared" si="0"/>
        <v>3.4</v>
      </c>
      <c r="AA8" s="18" t="s">
        <v>8</v>
      </c>
      <c r="AB8" s="7"/>
      <c r="AC8" s="6"/>
      <c r="AH8" s="20">
        <v>4.5999999999999996</v>
      </c>
      <c r="AI8" s="20">
        <v>4</v>
      </c>
      <c r="AJ8" s="20">
        <v>5</v>
      </c>
      <c r="AK8" s="20">
        <v>4</v>
      </c>
      <c r="AL8" s="20">
        <v>4.4000000000000004</v>
      </c>
      <c r="AM8" s="20">
        <v>3.7</v>
      </c>
      <c r="AN8" s="20">
        <v>4</v>
      </c>
      <c r="AO8" s="20">
        <v>3.4</v>
      </c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</row>
    <row r="9" spans="1:453" ht="25.5" customHeight="1" x14ac:dyDescent="0.3">
      <c r="C9" s="13"/>
      <c r="D9" s="47" t="str">
        <f>IF(AND(G13&gt;=Z9,G13&lt;Y9),AA9,"")</f>
        <v/>
      </c>
      <c r="E9" s="23"/>
      <c r="F9" s="55"/>
      <c r="G9" s="55"/>
      <c r="H9" s="56"/>
      <c r="I9" s="4"/>
      <c r="Y9" s="18">
        <f t="shared" si="0"/>
        <v>4.5</v>
      </c>
      <c r="Z9" s="18">
        <f t="shared" si="0"/>
        <v>4</v>
      </c>
      <c r="AA9" s="18" t="s">
        <v>9</v>
      </c>
      <c r="AB9" s="7"/>
      <c r="AC9" s="6"/>
      <c r="AH9" s="20">
        <v>5.2</v>
      </c>
      <c r="AI9" s="20">
        <v>4.5999999999999996</v>
      </c>
      <c r="AJ9" s="20">
        <v>6</v>
      </c>
      <c r="AK9" s="20">
        <v>5</v>
      </c>
      <c r="AL9" s="20">
        <v>5</v>
      </c>
      <c r="AM9" s="20">
        <v>4.4000000000000004</v>
      </c>
      <c r="AN9" s="20">
        <v>4.5</v>
      </c>
      <c r="AO9" s="20">
        <v>4</v>
      </c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</row>
    <row r="10" spans="1:453" ht="25.5" customHeight="1" x14ac:dyDescent="0.3">
      <c r="C10" s="13"/>
      <c r="D10" s="47" t="str">
        <f>IF(AND(G13&gt;=Z10,G13&lt;Y10),AA10,"")</f>
        <v/>
      </c>
      <c r="E10" s="23"/>
      <c r="F10" s="55"/>
      <c r="G10" s="55"/>
      <c r="H10" s="56"/>
      <c r="I10" s="4"/>
      <c r="Y10" s="18">
        <f t="shared" si="0"/>
        <v>5</v>
      </c>
      <c r="Z10" s="18">
        <f t="shared" si="0"/>
        <v>4.5</v>
      </c>
      <c r="AA10" s="18" t="s">
        <v>10</v>
      </c>
      <c r="AB10" s="7"/>
      <c r="AC10" s="6"/>
      <c r="AH10" s="20">
        <v>5.5</v>
      </c>
      <c r="AI10" s="20">
        <v>5.2</v>
      </c>
      <c r="AJ10" s="20">
        <v>7</v>
      </c>
      <c r="AK10" s="20">
        <v>6</v>
      </c>
      <c r="AL10" s="20">
        <v>5.4</v>
      </c>
      <c r="AM10" s="20">
        <v>5</v>
      </c>
      <c r="AN10" s="20">
        <v>5</v>
      </c>
      <c r="AO10" s="20">
        <v>4.5</v>
      </c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</row>
    <row r="11" spans="1:453" ht="25.5" customHeight="1" x14ac:dyDescent="0.3">
      <c r="C11" s="14"/>
      <c r="D11" s="22"/>
      <c r="E11" s="16"/>
      <c r="F11" s="57" t="s">
        <v>23</v>
      </c>
      <c r="G11" s="58"/>
      <c r="H11" s="59"/>
      <c r="I11" s="4"/>
      <c r="Y11" s="18"/>
      <c r="Z11" s="18">
        <f t="shared" si="0"/>
        <v>5</v>
      </c>
      <c r="AA11" s="18" t="s">
        <v>51</v>
      </c>
      <c r="AB11" s="7"/>
      <c r="AC11" s="6"/>
      <c r="AH11" s="20"/>
      <c r="AI11" s="20">
        <v>5.5</v>
      </c>
      <c r="AJ11" s="20"/>
      <c r="AK11" s="20">
        <v>7</v>
      </c>
      <c r="AL11" s="20"/>
      <c r="AM11" s="20">
        <v>5.4</v>
      </c>
      <c r="AN11" s="20"/>
      <c r="AO11" s="20">
        <v>5</v>
      </c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</row>
    <row r="12" spans="1:453" ht="25.5" customHeight="1" x14ac:dyDescent="0.3">
      <c r="C12" s="73" t="str">
        <f>IF(G13="","",IF(G13&gt;Z11,AA11,""))</f>
        <v/>
      </c>
      <c r="D12" s="74"/>
      <c r="E12" s="74"/>
      <c r="F12" s="74"/>
      <c r="G12" s="74"/>
      <c r="H12" s="75"/>
      <c r="I12" s="4"/>
      <c r="AB12" s="7"/>
      <c r="AC12" s="6"/>
      <c r="JU12" s="1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</row>
    <row r="13" spans="1:453" ht="45" customHeight="1" x14ac:dyDescent="0.3">
      <c r="A13" s="9"/>
      <c r="B13" s="9"/>
      <c r="C13" s="51" t="s">
        <v>11</v>
      </c>
      <c r="D13" s="51"/>
      <c r="E13" s="51"/>
      <c r="F13" s="49" t="s">
        <v>12</v>
      </c>
      <c r="G13" s="48" t="str">
        <f>IF(G14="","",IF(AND(F15=AE21,OR(G17=AF30,G17=AF32)),Z15,Z13))</f>
        <v/>
      </c>
      <c r="H13" s="35" t="s">
        <v>13</v>
      </c>
      <c r="I13" s="10"/>
      <c r="J13" s="9"/>
      <c r="Z13" s="24" t="e">
        <f>G14/AC28</f>
        <v>#VALUE!</v>
      </c>
      <c r="AA13" s="24" t="s">
        <v>56</v>
      </c>
      <c r="AB13" s="7"/>
      <c r="AC13" s="8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</row>
    <row r="14" spans="1:453" ht="45" customHeight="1" x14ac:dyDescent="0.3">
      <c r="A14" s="9"/>
      <c r="B14" s="9"/>
      <c r="C14" s="66" t="s">
        <v>14</v>
      </c>
      <c r="D14" s="66"/>
      <c r="E14" s="51"/>
      <c r="F14" s="36" t="s">
        <v>15</v>
      </c>
      <c r="G14" s="63" t="str">
        <f>IF(G18=0,"",AC25/G18)</f>
        <v/>
      </c>
      <c r="H14" s="64"/>
      <c r="I14" s="9"/>
      <c r="J14" s="9"/>
      <c r="Z14" s="24" t="e">
        <f>Z13*1.7-0.7</f>
        <v>#VALUE!</v>
      </c>
      <c r="AA14" s="24" t="s">
        <v>57</v>
      </c>
      <c r="AB14" s="7"/>
      <c r="AC14" s="6"/>
      <c r="AG14" s="19"/>
      <c r="AH14" s="19"/>
      <c r="AI14" s="19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</row>
    <row r="15" spans="1:453" ht="25.5" customHeight="1" x14ac:dyDescent="0.3">
      <c r="A15" s="9"/>
      <c r="B15" s="9"/>
      <c r="C15" s="61" t="s">
        <v>16</v>
      </c>
      <c r="D15" s="61"/>
      <c r="E15" s="61"/>
      <c r="F15" s="62" t="s">
        <v>59</v>
      </c>
      <c r="G15" s="62"/>
      <c r="H15" s="62"/>
      <c r="I15" s="9"/>
      <c r="J15" s="9"/>
      <c r="Z15" s="24" t="e">
        <f>Z14*Z13</f>
        <v>#VALUE!</v>
      </c>
      <c r="AA15" s="24" t="s">
        <v>58</v>
      </c>
      <c r="AB15" s="7"/>
      <c r="AC15" s="6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</row>
    <row r="16" spans="1:453" ht="25.5" customHeight="1" x14ac:dyDescent="0.3">
      <c r="A16" s="9"/>
      <c r="B16" s="9"/>
      <c r="C16" s="61" t="s">
        <v>0</v>
      </c>
      <c r="D16" s="61"/>
      <c r="E16" s="61"/>
      <c r="F16" s="62" t="s">
        <v>255</v>
      </c>
      <c r="G16" s="62"/>
      <c r="H16" s="62"/>
      <c r="I16" s="9"/>
      <c r="J16" s="9"/>
      <c r="AB16" s="7"/>
      <c r="AC16" s="6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</row>
    <row r="17" spans="1:453" ht="25.5" customHeight="1" x14ac:dyDescent="0.3">
      <c r="A17" s="9"/>
      <c r="B17" s="9"/>
      <c r="C17" s="61" t="s">
        <v>17</v>
      </c>
      <c r="D17" s="61"/>
      <c r="E17" s="61"/>
      <c r="F17" s="37" t="s">
        <v>18</v>
      </c>
      <c r="G17" s="65" t="str">
        <f>IF(F16=AA38,"",LOOKUP(F16,AB38:HR38,AB39:HR39))</f>
        <v/>
      </c>
      <c r="H17" s="65"/>
      <c r="I17" s="9"/>
      <c r="J17" s="9"/>
      <c r="AB17" s="7"/>
      <c r="AC17" s="6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</row>
    <row r="18" spans="1:453" ht="25.5" customHeight="1" x14ac:dyDescent="0.3">
      <c r="A18" s="9"/>
      <c r="B18" s="9"/>
      <c r="C18" s="61" t="s">
        <v>19</v>
      </c>
      <c r="D18" s="61"/>
      <c r="E18" s="61"/>
      <c r="F18" s="37" t="s">
        <v>20</v>
      </c>
      <c r="G18" s="76"/>
      <c r="H18" s="76"/>
      <c r="I18" s="9"/>
      <c r="J18" s="9"/>
      <c r="AB18" s="7"/>
      <c r="AC18" s="6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</row>
    <row r="19" spans="1:453" ht="25.5" customHeight="1" x14ac:dyDescent="0.3">
      <c r="A19" s="9"/>
      <c r="B19" s="9"/>
      <c r="C19" s="61" t="s">
        <v>22</v>
      </c>
      <c r="D19" s="61"/>
      <c r="E19" s="61"/>
      <c r="F19" s="62"/>
      <c r="G19" s="62"/>
      <c r="H19" s="62"/>
      <c r="I19" s="9"/>
      <c r="J19" s="9"/>
      <c r="AB19" s="7"/>
      <c r="AC19" s="6"/>
      <c r="AD19" s="3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</row>
    <row r="20" spans="1:453" ht="56.25" customHeight="1" x14ac:dyDescent="0.3">
      <c r="A20" s="9"/>
      <c r="B20" s="9"/>
      <c r="C20" s="61" t="s">
        <v>21</v>
      </c>
      <c r="D20" s="61"/>
      <c r="E20" s="61"/>
      <c r="F20" s="77"/>
      <c r="G20" s="78"/>
      <c r="H20" s="79"/>
      <c r="I20" s="9"/>
      <c r="J20" s="9"/>
      <c r="AB20" s="7"/>
      <c r="AC20" s="6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</row>
    <row r="21" spans="1:453" ht="10.5" customHeight="1" x14ac:dyDescent="0.3">
      <c r="A21" s="9"/>
      <c r="B21" s="9"/>
      <c r="C21" s="9"/>
      <c r="D21" s="9"/>
      <c r="E21" s="11"/>
      <c r="F21" s="9"/>
      <c r="G21" s="9"/>
      <c r="H21" s="9"/>
      <c r="I21" s="9"/>
      <c r="J21" s="9"/>
      <c r="AB21" s="7"/>
      <c r="AC21" s="6"/>
      <c r="AD21" s="24" t="s">
        <v>54</v>
      </c>
      <c r="AE21" s="24" t="s">
        <v>55</v>
      </c>
      <c r="AF21" s="24" t="s">
        <v>33</v>
      </c>
      <c r="AG21" s="24" t="s">
        <v>32</v>
      </c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</row>
    <row r="22" spans="1:453" ht="25.5" customHeight="1" x14ac:dyDescent="0.3">
      <c r="A22" s="9"/>
      <c r="B22" s="71" t="s">
        <v>61</v>
      </c>
      <c r="C22" s="71"/>
      <c r="D22" s="71"/>
      <c r="E22" s="71"/>
      <c r="F22" s="71"/>
      <c r="G22" s="71"/>
      <c r="H22" s="71"/>
      <c r="I22" s="71"/>
      <c r="J22" s="9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</row>
    <row r="23" spans="1:453" ht="25.5" customHeight="1" x14ac:dyDescent="0.3">
      <c r="B23" s="38" t="s">
        <v>27</v>
      </c>
      <c r="C23" s="68" t="s">
        <v>26</v>
      </c>
      <c r="D23" s="68"/>
      <c r="E23" s="68"/>
      <c r="F23" s="68"/>
      <c r="G23" s="38" t="s">
        <v>1</v>
      </c>
      <c r="H23" s="68" t="s">
        <v>31</v>
      </c>
      <c r="I23" s="68"/>
      <c r="J23" s="9"/>
      <c r="AE23" s="19"/>
      <c r="AF23" s="72" t="s">
        <v>36</v>
      </c>
      <c r="AG23" s="72"/>
      <c r="AH23" s="72"/>
      <c r="AJ23" s="19"/>
      <c r="AK23" s="72" t="s">
        <v>37</v>
      </c>
      <c r="AL23" s="72"/>
      <c r="AM23" s="72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</row>
    <row r="24" spans="1:453" ht="25.5" customHeight="1" x14ac:dyDescent="0.3">
      <c r="B24" s="41">
        <v>1</v>
      </c>
      <c r="C24" s="67" t="s">
        <v>25</v>
      </c>
      <c r="D24" s="67"/>
      <c r="E24" s="67"/>
      <c r="F24" s="67"/>
      <c r="G24" s="42" t="s">
        <v>40</v>
      </c>
      <c r="H24" s="69"/>
      <c r="I24" s="69"/>
      <c r="J24" s="9"/>
      <c r="AC24" s="25" t="s">
        <v>39</v>
      </c>
      <c r="AE24" s="19"/>
      <c r="AF24" s="29" t="s">
        <v>17</v>
      </c>
      <c r="AG24" s="29" t="s">
        <v>34</v>
      </c>
      <c r="AH24" s="29" t="s">
        <v>35</v>
      </c>
      <c r="AJ24" s="19"/>
      <c r="AK24" s="29" t="s">
        <v>17</v>
      </c>
      <c r="AL24" s="29" t="s">
        <v>52</v>
      </c>
      <c r="AM24" s="29" t="s">
        <v>53</v>
      </c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</row>
    <row r="25" spans="1:453" ht="25.5" customHeight="1" x14ac:dyDescent="0.3">
      <c r="B25" s="41">
        <v>2</v>
      </c>
      <c r="C25" s="67" t="s">
        <v>28</v>
      </c>
      <c r="D25" s="67"/>
      <c r="E25" s="67"/>
      <c r="F25" s="67"/>
      <c r="G25" s="42" t="s">
        <v>62</v>
      </c>
      <c r="H25" s="69"/>
      <c r="I25" s="69"/>
      <c r="J25" s="9"/>
      <c r="AC25" s="25">
        <f>H24*3.7+(H25*37.68+H26*37.3+H27*41)*0.278</f>
        <v>0</v>
      </c>
      <c r="AE25" s="27">
        <v>1</v>
      </c>
      <c r="AF25" s="30" t="s">
        <v>42</v>
      </c>
      <c r="AG25" s="29">
        <v>80</v>
      </c>
      <c r="AH25" s="29">
        <v>120</v>
      </c>
      <c r="AJ25" s="27">
        <v>1</v>
      </c>
      <c r="AK25" s="30" t="s">
        <v>42</v>
      </c>
      <c r="AL25" s="31">
        <v>111</v>
      </c>
      <c r="AM25" s="31">
        <v>102</v>
      </c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</row>
    <row r="26" spans="1:453" ht="25.5" customHeight="1" x14ac:dyDescent="0.3">
      <c r="B26" s="41">
        <v>3</v>
      </c>
      <c r="C26" s="67" t="s">
        <v>29</v>
      </c>
      <c r="D26" s="67"/>
      <c r="E26" s="67"/>
      <c r="F26" s="67"/>
      <c r="G26" s="42" t="s">
        <v>41</v>
      </c>
      <c r="H26" s="69"/>
      <c r="I26" s="69"/>
      <c r="J26" s="9"/>
      <c r="AE26" s="27">
        <v>7</v>
      </c>
      <c r="AF26" s="30" t="s">
        <v>48</v>
      </c>
      <c r="AG26" s="29">
        <v>86</v>
      </c>
      <c r="AH26" s="29">
        <v>121</v>
      </c>
      <c r="AJ26" s="27">
        <v>7</v>
      </c>
      <c r="AK26" s="30" t="s">
        <v>48</v>
      </c>
      <c r="AL26" s="31">
        <v>150</v>
      </c>
      <c r="AM26" s="31">
        <v>138</v>
      </c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</row>
    <row r="27" spans="1:453" ht="22.8" x14ac:dyDescent="0.3">
      <c r="B27" s="41">
        <v>4</v>
      </c>
      <c r="C27" s="67" t="s">
        <v>30</v>
      </c>
      <c r="D27" s="67"/>
      <c r="E27" s="67"/>
      <c r="F27" s="67"/>
      <c r="G27" s="42" t="s">
        <v>41</v>
      </c>
      <c r="H27" s="69"/>
      <c r="I27" s="69"/>
      <c r="J27" s="9"/>
      <c r="AC27" s="25" t="s">
        <v>38</v>
      </c>
      <c r="AE27" s="27">
        <v>8</v>
      </c>
      <c r="AF27" s="30" t="s">
        <v>49</v>
      </c>
      <c r="AG27" s="29">
        <v>91</v>
      </c>
      <c r="AH27" s="29">
        <v>197</v>
      </c>
      <c r="AJ27" s="27">
        <v>8</v>
      </c>
      <c r="AK27" s="30" t="s">
        <v>49</v>
      </c>
      <c r="AL27" s="31">
        <v>130</v>
      </c>
      <c r="AM27" s="31">
        <v>118</v>
      </c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</row>
    <row r="28" spans="1:453" ht="10.5" customHeight="1" x14ac:dyDescent="0.3">
      <c r="A28" s="9"/>
      <c r="B28" s="26"/>
      <c r="C28" s="26"/>
      <c r="D28" s="26"/>
      <c r="E28" s="26"/>
      <c r="F28" s="9"/>
      <c r="G28" s="9"/>
      <c r="H28" s="9"/>
      <c r="I28" s="9"/>
      <c r="J28" s="9"/>
      <c r="AC28" s="25" t="e">
        <f>IF(F15=AD21,LOOKUP(G17,AF25:AF32,AM25:AM32),IF(F15=AE21,LOOKUP(G17,AF25:AF32,AL25:AL32),IF(F15=AF21,LOOKUP(G17,AF25:AF32,AG25:AG32),LOOKUP(G17,AF25:AF32,AH25:AH32))))</f>
        <v>#N/A</v>
      </c>
      <c r="AE28" s="27">
        <v>2</v>
      </c>
      <c r="AF28" s="30" t="s">
        <v>43</v>
      </c>
      <c r="AG28" s="29">
        <v>80</v>
      </c>
      <c r="AH28" s="29">
        <v>120</v>
      </c>
      <c r="AJ28" s="27">
        <v>2</v>
      </c>
      <c r="AK28" s="30" t="s">
        <v>43</v>
      </c>
      <c r="AL28" s="31">
        <v>111</v>
      </c>
      <c r="AM28" s="31">
        <v>102</v>
      </c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</row>
    <row r="29" spans="1:453" ht="22.8" x14ac:dyDescent="0.3">
      <c r="A29" s="9"/>
      <c r="B29" s="9"/>
      <c r="C29" s="9"/>
      <c r="D29" s="9"/>
      <c r="E29" s="11"/>
      <c r="F29" s="9"/>
      <c r="G29" s="9"/>
      <c r="H29" s="9"/>
      <c r="I29" s="9"/>
      <c r="J29" s="9"/>
      <c r="AE29" s="27">
        <v>6</v>
      </c>
      <c r="AF29" s="30" t="s">
        <v>47</v>
      </c>
      <c r="AG29" s="29">
        <v>64</v>
      </c>
      <c r="AH29" s="29">
        <v>117</v>
      </c>
      <c r="AJ29" s="27">
        <v>6</v>
      </c>
      <c r="AK29" s="30" t="s">
        <v>47</v>
      </c>
      <c r="AL29" s="31">
        <v>86</v>
      </c>
      <c r="AM29" s="31">
        <v>75</v>
      </c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</row>
    <row r="30" spans="1:453" ht="19.5" customHeight="1" x14ac:dyDescent="0.3">
      <c r="A30" s="9"/>
      <c r="B30" s="9"/>
      <c r="C30" s="9"/>
      <c r="D30" s="9"/>
      <c r="E30" s="11"/>
      <c r="F30" s="9"/>
      <c r="G30" s="9"/>
      <c r="H30" s="9"/>
      <c r="I30" s="9"/>
      <c r="J30" s="9"/>
      <c r="AE30" s="27">
        <v>3</v>
      </c>
      <c r="AF30" s="30" t="s">
        <v>44</v>
      </c>
      <c r="AG30" s="29">
        <v>64</v>
      </c>
      <c r="AH30" s="29">
        <v>152</v>
      </c>
      <c r="AJ30" s="27">
        <v>3</v>
      </c>
      <c r="AK30" s="30" t="s">
        <v>44</v>
      </c>
      <c r="AL30" s="46">
        <v>156</v>
      </c>
      <c r="AM30" s="46">
        <v>106</v>
      </c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</row>
    <row r="31" spans="1:453" ht="19.5" customHeight="1" x14ac:dyDescent="0.3">
      <c r="A31" s="9"/>
      <c r="B31" s="9"/>
      <c r="C31" s="9"/>
      <c r="D31" s="9"/>
      <c r="E31" s="11"/>
      <c r="F31" s="9"/>
      <c r="G31" s="9"/>
      <c r="H31" s="9"/>
      <c r="I31" s="9"/>
      <c r="J31" s="9"/>
      <c r="AE31" s="27">
        <v>5</v>
      </c>
      <c r="AF31" s="30" t="s">
        <v>46</v>
      </c>
      <c r="AG31" s="29">
        <v>74</v>
      </c>
      <c r="AH31" s="29">
        <v>124</v>
      </c>
      <c r="AJ31" s="27">
        <v>5</v>
      </c>
      <c r="AK31" s="30" t="s">
        <v>46</v>
      </c>
      <c r="AL31" s="46">
        <v>83</v>
      </c>
      <c r="AM31" s="46">
        <v>87</v>
      </c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</row>
    <row r="32" spans="1:453" ht="22.8" x14ac:dyDescent="0.3">
      <c r="A32" s="9"/>
      <c r="B32" s="9"/>
      <c r="C32" s="9"/>
      <c r="D32" s="9"/>
      <c r="E32" s="11"/>
      <c r="F32" s="9"/>
      <c r="G32" s="9"/>
      <c r="H32" s="9"/>
      <c r="I32" s="9"/>
      <c r="J32" s="9"/>
      <c r="AE32" s="27">
        <v>4</v>
      </c>
      <c r="AF32" s="30" t="s">
        <v>45</v>
      </c>
      <c r="AG32" s="29">
        <v>64</v>
      </c>
      <c r="AH32" s="29">
        <v>152</v>
      </c>
      <c r="AJ32" s="27">
        <v>4</v>
      </c>
      <c r="AK32" s="30" t="s">
        <v>45</v>
      </c>
      <c r="AL32" s="46">
        <v>156</v>
      </c>
      <c r="AM32" s="46">
        <v>106</v>
      </c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</row>
    <row r="33" spans="1:458" x14ac:dyDescent="0.3">
      <c r="A33" s="9"/>
      <c r="B33" s="9"/>
      <c r="C33" s="9"/>
      <c r="D33" s="9"/>
      <c r="E33" s="11"/>
      <c r="F33" s="9"/>
      <c r="G33" s="9"/>
      <c r="H33" s="9"/>
      <c r="I33" s="9"/>
      <c r="J33" s="9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</row>
    <row r="34" spans="1:458" x14ac:dyDescent="0.3">
      <c r="A34" s="9"/>
      <c r="B34" s="9"/>
      <c r="C34" s="9"/>
      <c r="D34" s="9"/>
      <c r="E34" s="11"/>
      <c r="F34" s="9"/>
      <c r="G34" s="9"/>
      <c r="H34" s="9"/>
      <c r="I34" s="9"/>
      <c r="J34" s="9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</row>
    <row r="35" spans="1:458" x14ac:dyDescent="0.3">
      <c r="A35" s="9"/>
      <c r="B35" s="9"/>
      <c r="C35" s="9"/>
      <c r="D35" s="9"/>
      <c r="E35" s="11"/>
      <c r="F35" s="9"/>
      <c r="G35" s="9"/>
      <c r="H35" s="9"/>
      <c r="I35" s="9"/>
      <c r="J35" s="9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</row>
    <row r="36" spans="1:458" x14ac:dyDescent="0.3">
      <c r="A36" s="9"/>
      <c r="B36" s="9"/>
      <c r="C36" s="9"/>
      <c r="D36" s="9"/>
      <c r="E36" s="11"/>
      <c r="F36" s="9"/>
      <c r="G36" s="9"/>
      <c r="H36" s="9"/>
      <c r="I36" s="9"/>
      <c r="J36" s="9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458" x14ac:dyDescent="0.3">
      <c r="A37" s="9"/>
      <c r="B37" s="9"/>
      <c r="C37" s="9"/>
      <c r="D37" s="9"/>
      <c r="E37" s="11"/>
      <c r="F37" s="9"/>
      <c r="G37" s="9"/>
      <c r="H37" s="9"/>
      <c r="I37" s="9"/>
      <c r="J37" s="9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</row>
    <row r="38" spans="1:458" x14ac:dyDescent="0.3">
      <c r="A38" s="9"/>
      <c r="B38" s="9"/>
      <c r="C38" s="9"/>
      <c r="D38" s="9"/>
      <c r="E38" s="11"/>
      <c r="F38" s="9"/>
      <c r="G38" s="9"/>
      <c r="H38" s="9"/>
      <c r="I38" s="9"/>
      <c r="J38" s="9"/>
      <c r="AA38" s="17" t="s">
        <v>255</v>
      </c>
      <c r="AB38" s="43" t="s">
        <v>63</v>
      </c>
      <c r="AC38" s="43" t="s">
        <v>64</v>
      </c>
      <c r="AD38" s="43" t="s">
        <v>65</v>
      </c>
      <c r="AE38" s="43" t="s">
        <v>66</v>
      </c>
      <c r="AF38" s="43" t="s">
        <v>67</v>
      </c>
      <c r="AG38" s="43" t="s">
        <v>68</v>
      </c>
      <c r="AH38" s="43" t="s">
        <v>69</v>
      </c>
      <c r="AI38" s="43" t="s">
        <v>70</v>
      </c>
      <c r="AJ38" s="43" t="s">
        <v>71</v>
      </c>
      <c r="AK38" s="43" t="s">
        <v>72</v>
      </c>
      <c r="AL38" s="43" t="s">
        <v>73</v>
      </c>
      <c r="AM38" s="43" t="s">
        <v>74</v>
      </c>
      <c r="AN38" s="43" t="s">
        <v>75</v>
      </c>
      <c r="AO38" s="43" t="s">
        <v>76</v>
      </c>
      <c r="AP38" s="44" t="s">
        <v>77</v>
      </c>
      <c r="AQ38" s="43" t="s">
        <v>78</v>
      </c>
      <c r="AR38" s="44" t="s">
        <v>79</v>
      </c>
      <c r="AS38" s="44" t="s">
        <v>80</v>
      </c>
      <c r="AT38" s="44" t="s">
        <v>81</v>
      </c>
      <c r="AU38" s="43" t="s">
        <v>82</v>
      </c>
      <c r="AV38" s="44" t="s">
        <v>83</v>
      </c>
      <c r="AW38" s="44" t="s">
        <v>84</v>
      </c>
      <c r="AX38" s="44" t="s">
        <v>85</v>
      </c>
      <c r="AY38" s="44" t="s">
        <v>86</v>
      </c>
      <c r="AZ38" s="43" t="s">
        <v>87</v>
      </c>
      <c r="BA38" s="43" t="s">
        <v>88</v>
      </c>
      <c r="BB38" s="43" t="s">
        <v>89</v>
      </c>
      <c r="BC38" s="43" t="s">
        <v>90</v>
      </c>
      <c r="BD38" s="44" t="s">
        <v>91</v>
      </c>
      <c r="BE38" s="44" t="s">
        <v>92</v>
      </c>
      <c r="BF38" s="44" t="s">
        <v>93</v>
      </c>
      <c r="BG38" s="44" t="s">
        <v>94</v>
      </c>
      <c r="BH38" s="44" t="s">
        <v>95</v>
      </c>
      <c r="BI38" s="44" t="s">
        <v>96</v>
      </c>
      <c r="BJ38" s="43" t="s">
        <v>97</v>
      </c>
      <c r="BK38" s="43" t="s">
        <v>98</v>
      </c>
      <c r="BL38" s="43" t="s">
        <v>99</v>
      </c>
      <c r="BM38" s="44" t="s">
        <v>100</v>
      </c>
      <c r="BN38" s="44" t="s">
        <v>101</v>
      </c>
      <c r="BO38" s="44" t="s">
        <v>102</v>
      </c>
      <c r="BP38" s="43" t="s">
        <v>103</v>
      </c>
      <c r="BQ38" s="44" t="s">
        <v>104</v>
      </c>
      <c r="BR38" s="43" t="s">
        <v>105</v>
      </c>
      <c r="BS38" s="43" t="s">
        <v>106</v>
      </c>
      <c r="BT38" s="43" t="s">
        <v>107</v>
      </c>
      <c r="BU38" s="43" t="s">
        <v>108</v>
      </c>
      <c r="BV38" s="43" t="s">
        <v>109</v>
      </c>
      <c r="BW38" s="43" t="s">
        <v>110</v>
      </c>
      <c r="BX38" s="43" t="s">
        <v>111</v>
      </c>
      <c r="BY38" s="43" t="s">
        <v>112</v>
      </c>
      <c r="BZ38" s="43" t="s">
        <v>113</v>
      </c>
      <c r="CA38" s="43" t="s">
        <v>114</v>
      </c>
      <c r="CB38" s="43" t="s">
        <v>115</v>
      </c>
      <c r="CC38" s="43" t="s">
        <v>116</v>
      </c>
      <c r="CD38" s="43" t="s">
        <v>117</v>
      </c>
      <c r="CE38" s="43" t="s">
        <v>118</v>
      </c>
      <c r="CF38" s="43" t="s">
        <v>119</v>
      </c>
      <c r="CG38" s="43" t="s">
        <v>120</v>
      </c>
      <c r="CH38" s="43" t="s">
        <v>121</v>
      </c>
      <c r="CI38" s="43" t="s">
        <v>122</v>
      </c>
      <c r="CJ38" s="43" t="s">
        <v>123</v>
      </c>
      <c r="CK38" s="43" t="s">
        <v>124</v>
      </c>
      <c r="CL38" s="43" t="s">
        <v>125</v>
      </c>
      <c r="CM38" s="43" t="s">
        <v>126</v>
      </c>
      <c r="CN38" s="43" t="s">
        <v>127</v>
      </c>
      <c r="CO38" s="43" t="s">
        <v>128</v>
      </c>
      <c r="CP38" s="43" t="s">
        <v>129</v>
      </c>
      <c r="CQ38" s="43" t="s">
        <v>130</v>
      </c>
      <c r="CR38" s="43" t="s">
        <v>131</v>
      </c>
      <c r="CS38" s="43" t="s">
        <v>132</v>
      </c>
      <c r="CT38" s="43" t="s">
        <v>133</v>
      </c>
      <c r="CU38" s="43" t="s">
        <v>134</v>
      </c>
      <c r="CV38" s="43" t="s">
        <v>135</v>
      </c>
      <c r="CW38" s="43" t="s">
        <v>136</v>
      </c>
      <c r="CX38" s="43" t="s">
        <v>137</v>
      </c>
      <c r="CY38" s="43" t="s">
        <v>138</v>
      </c>
      <c r="CZ38" s="43" t="s">
        <v>139</v>
      </c>
      <c r="DA38" s="43" t="s">
        <v>140</v>
      </c>
      <c r="DB38" s="43" t="s">
        <v>141</v>
      </c>
      <c r="DC38" s="43" t="s">
        <v>142</v>
      </c>
      <c r="DD38" s="43" t="s">
        <v>143</v>
      </c>
      <c r="DE38" s="43" t="s">
        <v>144</v>
      </c>
      <c r="DF38" s="43" t="s">
        <v>145</v>
      </c>
      <c r="DG38" s="43" t="s">
        <v>146</v>
      </c>
      <c r="DH38" s="43" t="s">
        <v>147</v>
      </c>
      <c r="DI38" s="43" t="s">
        <v>148</v>
      </c>
      <c r="DJ38" s="43" t="s">
        <v>149</v>
      </c>
      <c r="DK38" s="43" t="s">
        <v>150</v>
      </c>
      <c r="DL38" s="43" t="s">
        <v>151</v>
      </c>
      <c r="DM38" s="43" t="s">
        <v>152</v>
      </c>
      <c r="DN38" s="43" t="s">
        <v>153</v>
      </c>
      <c r="DO38" s="43" t="s">
        <v>154</v>
      </c>
      <c r="DP38" s="43" t="s">
        <v>155</v>
      </c>
      <c r="DQ38" s="43" t="s">
        <v>156</v>
      </c>
      <c r="DR38" s="43" t="s">
        <v>157</v>
      </c>
      <c r="DS38" s="43" t="s">
        <v>158</v>
      </c>
      <c r="DT38" s="43" t="s">
        <v>159</v>
      </c>
      <c r="DU38" s="43" t="s">
        <v>160</v>
      </c>
      <c r="DV38" s="43" t="s">
        <v>161</v>
      </c>
      <c r="DW38" s="43" t="s">
        <v>162</v>
      </c>
      <c r="DX38" s="43" t="s">
        <v>163</v>
      </c>
      <c r="DY38" s="43" t="s">
        <v>164</v>
      </c>
      <c r="DZ38" s="43" t="s">
        <v>165</v>
      </c>
      <c r="EA38" s="43" t="s">
        <v>166</v>
      </c>
      <c r="EB38" s="43" t="s">
        <v>167</v>
      </c>
      <c r="EC38" s="43" t="s">
        <v>168</v>
      </c>
      <c r="ED38" s="43" t="s">
        <v>169</v>
      </c>
      <c r="EE38" s="43" t="s">
        <v>170</v>
      </c>
      <c r="EF38" s="43" t="s">
        <v>171</v>
      </c>
      <c r="EG38" s="43" t="s">
        <v>172</v>
      </c>
      <c r="EH38" s="43" t="s">
        <v>173</v>
      </c>
      <c r="EI38" s="43" t="s">
        <v>174</v>
      </c>
      <c r="EJ38" s="43" t="s">
        <v>258</v>
      </c>
      <c r="EK38" s="43" t="s">
        <v>175</v>
      </c>
      <c r="EL38" s="43" t="s">
        <v>176</v>
      </c>
      <c r="EM38" s="43" t="s">
        <v>177</v>
      </c>
      <c r="EN38" s="43" t="s">
        <v>178</v>
      </c>
      <c r="EO38" s="43" t="s">
        <v>179</v>
      </c>
      <c r="EP38" s="43" t="s">
        <v>180</v>
      </c>
      <c r="EQ38" s="43" t="s">
        <v>257</v>
      </c>
      <c r="ER38" s="43" t="s">
        <v>181</v>
      </c>
      <c r="ES38" s="43" t="s">
        <v>182</v>
      </c>
      <c r="ET38" s="43" t="s">
        <v>183</v>
      </c>
      <c r="EU38" s="43" t="s">
        <v>184</v>
      </c>
      <c r="EV38" s="43" t="s">
        <v>185</v>
      </c>
      <c r="EW38" s="43" t="s">
        <v>186</v>
      </c>
      <c r="EX38" s="43" t="s">
        <v>187</v>
      </c>
      <c r="EY38" s="43" t="s">
        <v>188</v>
      </c>
      <c r="EZ38" s="43" t="s">
        <v>189</v>
      </c>
      <c r="FA38" s="43" t="s">
        <v>190</v>
      </c>
      <c r="FB38" s="44" t="s">
        <v>191</v>
      </c>
      <c r="FC38" s="44" t="s">
        <v>192</v>
      </c>
      <c r="FD38" s="44" t="s">
        <v>193</v>
      </c>
      <c r="FE38" s="44" t="s">
        <v>194</v>
      </c>
      <c r="FF38" s="44" t="s">
        <v>195</v>
      </c>
      <c r="FG38" s="44" t="s">
        <v>196</v>
      </c>
      <c r="FH38" s="44" t="s">
        <v>197</v>
      </c>
      <c r="FI38" s="44" t="s">
        <v>198</v>
      </c>
      <c r="FJ38" s="43" t="s">
        <v>199</v>
      </c>
      <c r="FK38" s="43" t="s">
        <v>200</v>
      </c>
      <c r="FL38" s="43" t="s">
        <v>201</v>
      </c>
      <c r="FM38" s="44" t="s">
        <v>202</v>
      </c>
      <c r="FN38" s="44" t="s">
        <v>203</v>
      </c>
      <c r="FO38" s="44" t="s">
        <v>204</v>
      </c>
      <c r="FP38" s="44" t="s">
        <v>205</v>
      </c>
      <c r="FQ38" s="44" t="s">
        <v>206</v>
      </c>
      <c r="FR38" s="44" t="s">
        <v>207</v>
      </c>
      <c r="FS38" s="44" t="s">
        <v>208</v>
      </c>
      <c r="FT38" s="44" t="s">
        <v>209</v>
      </c>
      <c r="FU38" s="44" t="s">
        <v>210</v>
      </c>
      <c r="FV38" s="44" t="s">
        <v>211</v>
      </c>
      <c r="FW38" s="44" t="s">
        <v>212</v>
      </c>
      <c r="FX38" s="44" t="s">
        <v>256</v>
      </c>
      <c r="FY38" s="43" t="s">
        <v>213</v>
      </c>
      <c r="FZ38" s="44" t="s">
        <v>214</v>
      </c>
      <c r="GA38" s="44" t="s">
        <v>215</v>
      </c>
      <c r="GB38" s="44" t="s">
        <v>216</v>
      </c>
      <c r="GC38" s="44" t="s">
        <v>217</v>
      </c>
      <c r="GD38" s="44" t="s">
        <v>218</v>
      </c>
      <c r="GE38" s="44" t="s">
        <v>219</v>
      </c>
      <c r="GF38" s="44" t="s">
        <v>220</v>
      </c>
      <c r="GG38" s="44" t="s">
        <v>221</v>
      </c>
      <c r="GH38" s="44" t="s">
        <v>222</v>
      </c>
      <c r="GI38" s="44" t="s">
        <v>259</v>
      </c>
      <c r="GJ38" s="44" t="s">
        <v>223</v>
      </c>
      <c r="GK38" s="44" t="s">
        <v>224</v>
      </c>
      <c r="GL38" s="44" t="s">
        <v>260</v>
      </c>
      <c r="GM38" s="44" t="s">
        <v>225</v>
      </c>
      <c r="GN38" s="44" t="s">
        <v>226</v>
      </c>
      <c r="GO38" s="44" t="s">
        <v>227</v>
      </c>
      <c r="GP38" s="44" t="s">
        <v>228</v>
      </c>
      <c r="GQ38" s="44" t="s">
        <v>229</v>
      </c>
      <c r="GR38" s="44" t="s">
        <v>230</v>
      </c>
      <c r="GS38" s="43" t="s">
        <v>231</v>
      </c>
      <c r="GT38" s="43" t="s">
        <v>232</v>
      </c>
      <c r="GU38" s="44" t="s">
        <v>233</v>
      </c>
      <c r="GV38" s="44" t="s">
        <v>234</v>
      </c>
      <c r="GW38" s="44" t="s">
        <v>235</v>
      </c>
      <c r="GX38" s="44" t="s">
        <v>236</v>
      </c>
      <c r="GY38" s="44" t="s">
        <v>237</v>
      </c>
      <c r="GZ38" s="44" t="s">
        <v>238</v>
      </c>
      <c r="HA38" s="44" t="s">
        <v>239</v>
      </c>
      <c r="HB38" s="44" t="s">
        <v>240</v>
      </c>
      <c r="HC38" s="44" t="s">
        <v>261</v>
      </c>
      <c r="HD38" s="44" t="s">
        <v>262</v>
      </c>
      <c r="HE38" s="44" t="s">
        <v>241</v>
      </c>
      <c r="HF38" s="44" t="s">
        <v>242</v>
      </c>
      <c r="HG38" s="44" t="s">
        <v>243</v>
      </c>
      <c r="HH38" s="44" t="s">
        <v>244</v>
      </c>
      <c r="HI38" s="44" t="s">
        <v>245</v>
      </c>
      <c r="HJ38" s="44" t="s">
        <v>246</v>
      </c>
      <c r="HK38" s="44" t="s">
        <v>247</v>
      </c>
      <c r="HL38" s="44" t="s">
        <v>248</v>
      </c>
      <c r="HM38" s="43" t="s">
        <v>249</v>
      </c>
      <c r="HN38" s="44" t="s">
        <v>250</v>
      </c>
      <c r="HO38" s="44" t="s">
        <v>251</v>
      </c>
      <c r="HP38" s="44" t="s">
        <v>252</v>
      </c>
      <c r="HQ38" s="43" t="s">
        <v>253</v>
      </c>
      <c r="HR38" s="43" t="s">
        <v>254</v>
      </c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</row>
    <row r="39" spans="1:458" x14ac:dyDescent="0.3">
      <c r="A39" s="9"/>
      <c r="B39" s="9"/>
      <c r="C39" s="9"/>
      <c r="D39" s="9"/>
      <c r="E39" s="11"/>
      <c r="F39" s="9"/>
      <c r="G39" s="9"/>
      <c r="H39" s="9"/>
      <c r="I39" s="9"/>
      <c r="J39" s="9"/>
      <c r="AB39" t="s">
        <v>48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43</v>
      </c>
      <c r="AJ39" t="s">
        <v>46</v>
      </c>
      <c r="AK39" t="s">
        <v>47</v>
      </c>
      <c r="AL39" t="s">
        <v>43</v>
      </c>
      <c r="AM39" t="s">
        <v>47</v>
      </c>
      <c r="AN39" t="s">
        <v>44</v>
      </c>
      <c r="AO39" t="s">
        <v>43</v>
      </c>
      <c r="AP39" t="s">
        <v>46</v>
      </c>
      <c r="AQ39" t="s">
        <v>46</v>
      </c>
      <c r="AR39" t="s">
        <v>47</v>
      </c>
      <c r="AS39" t="s">
        <v>47</v>
      </c>
      <c r="AT39" t="s">
        <v>43</v>
      </c>
      <c r="AU39" t="s">
        <v>44</v>
      </c>
      <c r="AV39" t="s">
        <v>48</v>
      </c>
      <c r="AW39" t="s">
        <v>46</v>
      </c>
      <c r="AX39" t="s">
        <v>47</v>
      </c>
      <c r="AY39" t="s">
        <v>43</v>
      </c>
      <c r="AZ39" t="s">
        <v>48</v>
      </c>
      <c r="BA39" s="45" t="s">
        <v>47</v>
      </c>
      <c r="BB39" t="s">
        <v>46</v>
      </c>
      <c r="BC39" t="s">
        <v>48</v>
      </c>
      <c r="BD39" t="s">
        <v>44</v>
      </c>
      <c r="BE39" t="s">
        <v>48</v>
      </c>
      <c r="BF39" t="s">
        <v>47</v>
      </c>
      <c r="BG39" t="s">
        <v>47</v>
      </c>
      <c r="BH39" t="s">
        <v>43</v>
      </c>
      <c r="BI39" t="s">
        <v>46</v>
      </c>
      <c r="BJ39" t="s">
        <v>43</v>
      </c>
      <c r="BK39" t="s">
        <v>46</v>
      </c>
      <c r="BL39" t="s">
        <v>49</v>
      </c>
      <c r="BM39" t="s">
        <v>47</v>
      </c>
      <c r="BN39" t="s">
        <v>43</v>
      </c>
      <c r="BO39" t="s">
        <v>48</v>
      </c>
      <c r="BP39" t="s">
        <v>47</v>
      </c>
      <c r="BQ39" t="s">
        <v>43</v>
      </c>
      <c r="BR39" t="s">
        <v>44</v>
      </c>
      <c r="BS39" t="s">
        <v>44</v>
      </c>
      <c r="BT39" t="s">
        <v>49</v>
      </c>
      <c r="BU39" t="s">
        <v>49</v>
      </c>
      <c r="BV39" t="s">
        <v>49</v>
      </c>
      <c r="BW39" t="s">
        <v>49</v>
      </c>
      <c r="BX39" t="s">
        <v>48</v>
      </c>
      <c r="BY39" t="s">
        <v>49</v>
      </c>
      <c r="BZ39" t="s">
        <v>49</v>
      </c>
      <c r="CA39" t="s">
        <v>46</v>
      </c>
      <c r="CB39" t="s">
        <v>48</v>
      </c>
      <c r="CC39" t="s">
        <v>46</v>
      </c>
      <c r="CD39" t="s">
        <v>43</v>
      </c>
      <c r="CE39" t="s">
        <v>43</v>
      </c>
      <c r="CF39" t="s">
        <v>47</v>
      </c>
      <c r="CG39" t="s">
        <v>43</v>
      </c>
      <c r="CH39" t="s">
        <v>43</v>
      </c>
      <c r="CI39" t="s">
        <v>49</v>
      </c>
      <c r="CJ39" t="s">
        <v>43</v>
      </c>
      <c r="CK39" t="s">
        <v>43</v>
      </c>
      <c r="CL39" t="s">
        <v>46</v>
      </c>
      <c r="CM39" t="s">
        <v>46</v>
      </c>
      <c r="CN39" t="s">
        <v>43</v>
      </c>
      <c r="CO39" t="s">
        <v>46</v>
      </c>
      <c r="CP39" t="s">
        <v>49</v>
      </c>
      <c r="CQ39" t="s">
        <v>49</v>
      </c>
      <c r="CR39" t="s">
        <v>49</v>
      </c>
      <c r="CS39" t="s">
        <v>49</v>
      </c>
      <c r="CT39" t="s">
        <v>49</v>
      </c>
      <c r="CU39" t="s">
        <v>43</v>
      </c>
      <c r="CV39" t="s">
        <v>47</v>
      </c>
      <c r="CW39" t="s">
        <v>43</v>
      </c>
      <c r="CX39" t="s">
        <v>49</v>
      </c>
      <c r="CY39" t="s">
        <v>48</v>
      </c>
      <c r="CZ39" t="s">
        <v>47</v>
      </c>
      <c r="DA39" t="s">
        <v>47</v>
      </c>
      <c r="DB39" t="s">
        <v>47</v>
      </c>
      <c r="DC39" t="s">
        <v>43</v>
      </c>
      <c r="DD39" t="s">
        <v>46</v>
      </c>
      <c r="DE39" t="s">
        <v>46</v>
      </c>
      <c r="DF39" t="s">
        <v>46</v>
      </c>
      <c r="DG39" t="s">
        <v>43</v>
      </c>
      <c r="DH39" t="s">
        <v>46</v>
      </c>
      <c r="DI39" t="s">
        <v>46</v>
      </c>
      <c r="DJ39" t="s">
        <v>47</v>
      </c>
      <c r="DK39" t="s">
        <v>48</v>
      </c>
      <c r="DL39" t="s">
        <v>46</v>
      </c>
      <c r="DM39" t="s">
        <v>44</v>
      </c>
      <c r="DN39" t="s">
        <v>48</v>
      </c>
      <c r="DO39" t="s">
        <v>44</v>
      </c>
      <c r="DP39" t="s">
        <v>47</v>
      </c>
      <c r="DQ39" t="s">
        <v>46</v>
      </c>
      <c r="DR39" s="45" t="s">
        <v>47</v>
      </c>
      <c r="DS39" t="s">
        <v>47</v>
      </c>
      <c r="DT39" t="s">
        <v>44</v>
      </c>
      <c r="DU39" t="s">
        <v>46</v>
      </c>
      <c r="DV39" t="s">
        <v>43</v>
      </c>
      <c r="DW39" t="s">
        <v>44</v>
      </c>
      <c r="DX39" t="s">
        <v>46</v>
      </c>
      <c r="DY39" t="s">
        <v>46</v>
      </c>
      <c r="DZ39" t="s">
        <v>46</v>
      </c>
      <c r="EA39" t="s">
        <v>43</v>
      </c>
      <c r="EB39" t="s">
        <v>46</v>
      </c>
      <c r="EC39" s="45" t="s">
        <v>47</v>
      </c>
      <c r="ED39" t="s">
        <v>43</v>
      </c>
      <c r="EE39" t="s">
        <v>43</v>
      </c>
      <c r="EF39" t="s">
        <v>48</v>
      </c>
      <c r="EG39" t="s">
        <v>49</v>
      </c>
      <c r="EH39" t="s">
        <v>43</v>
      </c>
      <c r="EI39" t="s">
        <v>46</v>
      </c>
      <c r="EJ39" t="s">
        <v>46</v>
      </c>
      <c r="EK39" t="s">
        <v>43</v>
      </c>
      <c r="EL39" t="s">
        <v>43</v>
      </c>
      <c r="EM39" t="s">
        <v>47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48</v>
      </c>
      <c r="ET39" t="s">
        <v>46</v>
      </c>
      <c r="EU39" t="s">
        <v>46</v>
      </c>
      <c r="EV39" t="s">
        <v>43</v>
      </c>
      <c r="EW39" t="s">
        <v>46</v>
      </c>
      <c r="EX39" t="s">
        <v>48</v>
      </c>
      <c r="EY39" s="45" t="s">
        <v>47</v>
      </c>
      <c r="EZ39" t="s">
        <v>43</v>
      </c>
      <c r="FA39" t="s">
        <v>43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44</v>
      </c>
      <c r="FH39" t="s">
        <v>46</v>
      </c>
      <c r="FI39" t="s">
        <v>43</v>
      </c>
      <c r="FJ39" t="s">
        <v>46</v>
      </c>
      <c r="FK39" t="s">
        <v>46</v>
      </c>
      <c r="FL39" s="45" t="s">
        <v>46</v>
      </c>
      <c r="FM39" t="s">
        <v>47</v>
      </c>
      <c r="FN39" t="s">
        <v>46</v>
      </c>
      <c r="FO39" t="s">
        <v>46</v>
      </c>
      <c r="FP39" t="s">
        <v>46</v>
      </c>
      <c r="FQ39" t="s">
        <v>46</v>
      </c>
      <c r="FR39" s="45" t="s">
        <v>49</v>
      </c>
      <c r="FS39" t="s">
        <v>49</v>
      </c>
      <c r="FT39" t="s">
        <v>46</v>
      </c>
      <c r="FU39" t="s">
        <v>47</v>
      </c>
      <c r="FV39" t="s">
        <v>43</v>
      </c>
      <c r="FW39" t="s">
        <v>47</v>
      </c>
      <c r="FX39" t="s">
        <v>45</v>
      </c>
      <c r="FY39" t="s">
        <v>44</v>
      </c>
      <c r="FZ39" t="s">
        <v>46</v>
      </c>
      <c r="GA39" t="s">
        <v>46</v>
      </c>
      <c r="GB39" t="s">
        <v>46</v>
      </c>
      <c r="GC39" t="s">
        <v>46</v>
      </c>
      <c r="GD39" t="s">
        <v>49</v>
      </c>
      <c r="GE39" t="s">
        <v>46</v>
      </c>
      <c r="GF39" t="s">
        <v>46</v>
      </c>
      <c r="GG39" t="s">
        <v>44</v>
      </c>
      <c r="GH39" t="s">
        <v>43</v>
      </c>
      <c r="GI39" t="s">
        <v>46</v>
      </c>
      <c r="GJ39" t="s">
        <v>47</v>
      </c>
      <c r="GK39" t="s">
        <v>43</v>
      </c>
      <c r="GL39" t="s">
        <v>46</v>
      </c>
      <c r="GM39" t="s">
        <v>44</v>
      </c>
      <c r="GN39" t="s">
        <v>43</v>
      </c>
      <c r="GO39" t="s">
        <v>44</v>
      </c>
      <c r="GP39" t="s">
        <v>43</v>
      </c>
      <c r="GQ39" t="s">
        <v>43</v>
      </c>
      <c r="GR39" t="s">
        <v>48</v>
      </c>
      <c r="GS39" t="s">
        <v>43</v>
      </c>
      <c r="GT39" t="s">
        <v>46</v>
      </c>
      <c r="GU39" t="s">
        <v>43</v>
      </c>
      <c r="GV39" t="s">
        <v>44</v>
      </c>
      <c r="GW39" t="s">
        <v>43</v>
      </c>
      <c r="GX39" t="s">
        <v>43</v>
      </c>
      <c r="GY39" t="s">
        <v>47</v>
      </c>
      <c r="GZ39" t="s">
        <v>43</v>
      </c>
      <c r="HA39" t="s">
        <v>46</v>
      </c>
      <c r="HB39" t="s">
        <v>49</v>
      </c>
      <c r="HC39" t="s">
        <v>46</v>
      </c>
      <c r="HD39" t="s">
        <v>46</v>
      </c>
      <c r="HE39" t="s">
        <v>47</v>
      </c>
      <c r="HF39" t="s">
        <v>46</v>
      </c>
      <c r="HG39" t="s">
        <v>47</v>
      </c>
      <c r="HH39" t="s">
        <v>44</v>
      </c>
      <c r="HI39" t="s">
        <v>43</v>
      </c>
      <c r="HJ39" t="s">
        <v>46</v>
      </c>
      <c r="HK39" t="s">
        <v>46</v>
      </c>
      <c r="HL39" t="s">
        <v>48</v>
      </c>
      <c r="HM39" t="s">
        <v>43</v>
      </c>
      <c r="HN39" t="s">
        <v>46</v>
      </c>
      <c r="HO39" t="s">
        <v>46</v>
      </c>
      <c r="HP39" t="s">
        <v>48</v>
      </c>
      <c r="HQ39" t="s">
        <v>46</v>
      </c>
      <c r="HR39" t="s">
        <v>47</v>
      </c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</row>
    <row r="40" spans="1:458" x14ac:dyDescent="0.3">
      <c r="A40" s="9"/>
      <c r="B40" s="9"/>
      <c r="C40" s="9"/>
      <c r="D40" s="9"/>
      <c r="E40" s="11"/>
      <c r="F40" s="9"/>
      <c r="G40" s="9"/>
      <c r="H40" s="9"/>
      <c r="I40" s="9"/>
      <c r="J40" s="9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</row>
    <row r="41" spans="1:458" x14ac:dyDescent="0.3">
      <c r="A41" s="9"/>
      <c r="B41" s="9"/>
      <c r="C41" s="9"/>
      <c r="D41" s="9"/>
      <c r="E41" s="11"/>
      <c r="F41" s="9"/>
      <c r="G41" s="9"/>
      <c r="H41" s="9"/>
      <c r="I41" s="9"/>
      <c r="J41" s="9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</row>
    <row r="42" spans="1:458" x14ac:dyDescent="0.3">
      <c r="A42" s="9"/>
      <c r="B42" s="9"/>
      <c r="C42" s="9"/>
      <c r="D42" s="9"/>
      <c r="E42" s="11"/>
      <c r="F42" s="9"/>
      <c r="G42" s="9"/>
      <c r="H42" s="9"/>
      <c r="I42" s="9"/>
      <c r="J42" s="9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</row>
    <row r="43" spans="1:458" x14ac:dyDescent="0.3">
      <c r="A43" s="9"/>
      <c r="B43" s="9"/>
      <c r="C43" s="9"/>
      <c r="D43" s="9"/>
      <c r="E43" s="11"/>
      <c r="F43" s="9"/>
      <c r="G43" s="9"/>
      <c r="H43" s="9"/>
      <c r="I43" s="9"/>
      <c r="J43" s="9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</row>
    <row r="44" spans="1:458" x14ac:dyDescent="0.3">
      <c r="A44" s="9"/>
      <c r="B44" s="9"/>
      <c r="C44" s="9"/>
      <c r="D44" s="9"/>
      <c r="E44" s="11"/>
      <c r="F44" s="9"/>
      <c r="G44" s="9"/>
      <c r="H44" s="9"/>
      <c r="I44" s="9"/>
      <c r="J44" s="9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</row>
    <row r="45" spans="1:458" x14ac:dyDescent="0.3">
      <c r="A45" s="9"/>
      <c r="B45" s="9"/>
      <c r="C45" s="9"/>
      <c r="D45" s="9"/>
      <c r="E45" s="11"/>
      <c r="F45" s="9"/>
      <c r="G45" s="9"/>
      <c r="H45" s="9"/>
      <c r="I45" s="9"/>
      <c r="J45" s="9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</row>
    <row r="46" spans="1:458" x14ac:dyDescent="0.3">
      <c r="A46" s="9"/>
      <c r="B46" s="9"/>
      <c r="C46" s="9"/>
      <c r="D46" s="9"/>
      <c r="E46" s="11"/>
      <c r="F46" s="9"/>
      <c r="G46" s="9"/>
      <c r="H46" s="9"/>
      <c r="I46" s="9"/>
      <c r="J46" s="9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</row>
    <row r="47" spans="1:458" x14ac:dyDescent="0.3">
      <c r="A47" s="9"/>
      <c r="B47" s="9"/>
      <c r="C47" s="9"/>
      <c r="D47" s="9"/>
      <c r="E47" s="11"/>
      <c r="F47" s="9"/>
      <c r="G47" s="9"/>
      <c r="H47" s="9"/>
      <c r="I47" s="9"/>
      <c r="J47" s="9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</row>
    <row r="48" spans="1:458" x14ac:dyDescent="0.3">
      <c r="A48" s="9"/>
      <c r="B48" s="9"/>
      <c r="C48" s="9"/>
      <c r="D48" s="9"/>
      <c r="E48" s="11"/>
      <c r="F48" s="9"/>
      <c r="G48" s="9"/>
      <c r="H48" s="9"/>
      <c r="I48" s="9"/>
      <c r="J48" s="9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</row>
  </sheetData>
  <sheetProtection algorithmName="SHA-512" hashValue="g4u2IBkVzSanrlBoADa5Ik/51T85BJaXlEO5gmVaD+yP39N0/7aC3Jx7Af1iUT9FIkd6x9/WFsfBB+k5ijle+g==" saltValue="tNFEcbcnS33RDkxnqYp9og==" spinCount="100000" sheet="1" objects="1" scenarios="1"/>
  <sortState ref="AF29:AH36">
    <sortCondition ref="AF29"/>
  </sortState>
  <mergeCells count="45">
    <mergeCell ref="AN3:AO3"/>
    <mergeCell ref="Y3:Z3"/>
    <mergeCell ref="B22:I22"/>
    <mergeCell ref="AK23:AM23"/>
    <mergeCell ref="AF23:AH23"/>
    <mergeCell ref="C12:H12"/>
    <mergeCell ref="AH3:AI3"/>
    <mergeCell ref="AJ3:AK3"/>
    <mergeCell ref="AL3:AM3"/>
    <mergeCell ref="C18:E18"/>
    <mergeCell ref="C19:E19"/>
    <mergeCell ref="C20:E20"/>
    <mergeCell ref="G18:H18"/>
    <mergeCell ref="F19:H19"/>
    <mergeCell ref="F20:H20"/>
    <mergeCell ref="F15:H15"/>
    <mergeCell ref="H24:I24"/>
    <mergeCell ref="H25:I25"/>
    <mergeCell ref="H26:I26"/>
    <mergeCell ref="H27:I27"/>
    <mergeCell ref="H23:I23"/>
    <mergeCell ref="C25:F25"/>
    <mergeCell ref="C26:F26"/>
    <mergeCell ref="C27:F27"/>
    <mergeCell ref="C23:F23"/>
    <mergeCell ref="C24:F24"/>
    <mergeCell ref="C16:E16"/>
    <mergeCell ref="F16:H16"/>
    <mergeCell ref="C17:E17"/>
    <mergeCell ref="G14:H14"/>
    <mergeCell ref="G17:H17"/>
    <mergeCell ref="C14:E14"/>
    <mergeCell ref="C15:E15"/>
    <mergeCell ref="C13:E13"/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C2:E2"/>
  </mergeCells>
  <conditionalFormatting sqref="F2:H2">
    <cfRule type="cellIs" dxfId="11" priority="13" operator="equal">
      <formula>$AC$2</formula>
    </cfRule>
  </conditionalFormatting>
  <conditionalFormatting sqref="D4">
    <cfRule type="cellIs" dxfId="10" priority="11" operator="equal">
      <formula>$AA$4</formula>
    </cfRule>
  </conditionalFormatting>
  <conditionalFormatting sqref="AA6">
    <cfRule type="cellIs" dxfId="9" priority="10" operator="equal">
      <formula>$AA$5</formula>
    </cfRule>
  </conditionalFormatting>
  <conditionalFormatting sqref="C12:H12">
    <cfRule type="cellIs" dxfId="8" priority="9" operator="equal">
      <formula>$AA$11</formula>
    </cfRule>
  </conditionalFormatting>
  <conditionalFormatting sqref="F15:H15">
    <cfRule type="cellIs" dxfId="7" priority="8" operator="equal">
      <formula>$AB$3</formula>
    </cfRule>
  </conditionalFormatting>
  <conditionalFormatting sqref="D7">
    <cfRule type="cellIs" dxfId="6" priority="7" operator="equal">
      <formula>$AA$7</formula>
    </cfRule>
  </conditionalFormatting>
  <conditionalFormatting sqref="D8">
    <cfRule type="cellIs" dxfId="5" priority="6" operator="equal">
      <formula>$AA$8</formula>
    </cfRule>
  </conditionalFormatting>
  <conditionalFormatting sqref="D9">
    <cfRule type="cellIs" dxfId="4" priority="5" operator="equal">
      <formula>$AA$9</formula>
    </cfRule>
  </conditionalFormatting>
  <conditionalFormatting sqref="D10">
    <cfRule type="cellIs" dxfId="3" priority="4" operator="equal">
      <formula>$AA$10</formula>
    </cfRule>
  </conditionalFormatting>
  <conditionalFormatting sqref="D6">
    <cfRule type="cellIs" dxfId="2" priority="3" operator="equal">
      <formula>$AA$6</formula>
    </cfRule>
  </conditionalFormatting>
  <conditionalFormatting sqref="D5">
    <cfRule type="cellIs" dxfId="1" priority="2" operator="equal">
      <formula>$AA$5</formula>
    </cfRule>
  </conditionalFormatting>
  <conditionalFormatting sqref="F16:H16">
    <cfRule type="cellIs" dxfId="0" priority="1" operator="equal">
      <formula>$AA$38</formula>
    </cfRule>
  </conditionalFormatting>
  <dataValidations count="3">
    <dataValidation type="list" allowBlank="1" showInputMessage="1" showErrorMessage="1" sqref="F2">
      <formula1>$AC$2:$AE$2</formula1>
    </dataValidation>
    <dataValidation type="list" allowBlank="1" showInputMessage="1" showErrorMessage="1" sqref="F15:H15">
      <formula1>$AB$3:$AD$3</formula1>
    </dataValidation>
    <dataValidation type="list" allowBlank="1" showInputMessage="1" showErrorMessage="1" sqref="F16:H16">
      <formula1>$AA$38:$HR$38</formula1>
    </dataValidation>
  </dataValidations>
  <pageMargins left="0.31496062992125984" right="0.51181102362204722" top="0.55118110236220474" bottom="0.55118110236220474" header="0.31496062992125984" footer="0.31496062992125984"/>
  <pageSetup paperSize="9" orientation="portrait" horizontalDpi="1200" verticalDpi="1200" r:id="rId1"/>
  <headerFooter>
    <oddFooter>&amp;C&amp;"+,Bold"&amp;8&amp;K008080© Arian Behsa Energy Service Co.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بهسا</vt:lpstr>
      <vt:lpstr>برچسب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system1</cp:lastModifiedBy>
  <cp:lastPrinted>2013-09-05T11:21:11Z</cp:lastPrinted>
  <dcterms:created xsi:type="dcterms:W3CDTF">2013-06-27T19:30:31Z</dcterms:created>
  <dcterms:modified xsi:type="dcterms:W3CDTF">2017-02-06T08:20:15Z</dcterms:modified>
</cp:coreProperties>
</file>