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M.HCMUS_ICT13_JAVA_HCM16_033\trunk\mock\Document\UT\TestCase\"/>
    </mc:Choice>
  </mc:AlternateContent>
  <bookViews>
    <workbookView xWindow="120" yWindow="15" windowWidth="14955" windowHeight="11640" tabRatio="824" firstSheet="2" activeTab="4"/>
  </bookViews>
  <sheets>
    <sheet name="Guidleline" sheetId="1" r:id="rId1"/>
    <sheet name="Cover" sheetId="4" r:id="rId2"/>
    <sheet name="FunctionList" sheetId="5" r:id="rId3"/>
    <sheet name="Test Report" sheetId="6" r:id="rId4"/>
    <sheet name="Function1" sheetId="7" r:id="rId5"/>
    <sheet name="Function2" sheetId="10" r:id="rId6"/>
    <sheet name="Function3" sheetId="11" r:id="rId7"/>
    <sheet name="Function4" sheetId="13" r:id="rId8"/>
    <sheet name="Function5" sheetId="14" r:id="rId9"/>
    <sheet name="Function6" sheetId="15" r:id="rId10"/>
    <sheet name="Function7" sheetId="16" r:id="rId11"/>
    <sheet name="Function8" sheetId="17" r:id="rId12"/>
    <sheet name="Function9" sheetId="18" r:id="rId13"/>
    <sheet name="Function10" sheetId="19" r:id="rId14"/>
    <sheet name="Function11" sheetId="20" r:id="rId15"/>
    <sheet name="Function12" sheetId="21" r:id="rId16"/>
    <sheet name="Function13" sheetId="22" r:id="rId17"/>
    <sheet name="Function14" sheetId="23" r:id="rId18"/>
  </sheets>
  <definedNames>
    <definedName name="ACTION">#REF!</definedName>
    <definedName name="_xlnm.Print_Area" localSheetId="4">Function1!$A$1:$U$53</definedName>
    <definedName name="_xlnm.Print_Area" localSheetId="13">Function10!$A$1:$T$53</definedName>
    <definedName name="_xlnm.Print_Area" localSheetId="14">Function11!$A$1:$T$53</definedName>
    <definedName name="_xlnm.Print_Area" localSheetId="15">Function12!$A$1:$T$53</definedName>
    <definedName name="_xlnm.Print_Area" localSheetId="16">Function13!$A$1:$T$53</definedName>
    <definedName name="_xlnm.Print_Area" localSheetId="17">Function14!$A$1:$T$53</definedName>
    <definedName name="_xlnm.Print_Area" localSheetId="5">Function2!$A$1:$T$52</definedName>
    <definedName name="_xlnm.Print_Area" localSheetId="6">Function3!$A$1:$T$53</definedName>
    <definedName name="_xlnm.Print_Area" localSheetId="7">Function4!$A$1:$T$53</definedName>
    <definedName name="_xlnm.Print_Area" localSheetId="8">Function5!$A$1:$T$53</definedName>
    <definedName name="_xlnm.Print_Area" localSheetId="9">Function6!$A$1:$T$53</definedName>
    <definedName name="_xlnm.Print_Area" localSheetId="10">Function7!$A$1:$T$53</definedName>
    <definedName name="_xlnm.Print_Area" localSheetId="11">Function8!$A$1:$T$53</definedName>
    <definedName name="_xlnm.Print_Area" localSheetId="12">Function9!$A$1:$T$52</definedName>
    <definedName name="_xlnm.Print_Area" localSheetId="2">FunctionList!$A$1:$H$42</definedName>
    <definedName name="_xlnm.Print_Area" localSheetId="0">Guidleline!$A$1:$A$48</definedName>
    <definedName name="_xlnm.Print_Area" localSheetId="3">'Test Report'!$A$1:$I$52</definedName>
    <definedName name="Z_2C0D9096_8D85_462A_A9B5_0B488ADB4269_.wvu.Cols" localSheetId="4" hidden="1">Function1!$F:$F</definedName>
    <definedName name="Z_2C0D9096_8D85_462A_A9B5_0B488ADB4269_.wvu.Cols" localSheetId="13" hidden="1">Function10!$E:$E</definedName>
    <definedName name="Z_2C0D9096_8D85_462A_A9B5_0B488ADB4269_.wvu.Cols" localSheetId="14" hidden="1">Function11!$E:$E</definedName>
    <definedName name="Z_2C0D9096_8D85_462A_A9B5_0B488ADB4269_.wvu.Cols" localSheetId="15" hidden="1">Function12!$E:$E</definedName>
    <definedName name="Z_2C0D9096_8D85_462A_A9B5_0B488ADB4269_.wvu.Cols" localSheetId="16" hidden="1">Function13!$E:$E</definedName>
    <definedName name="Z_2C0D9096_8D85_462A_A9B5_0B488ADB4269_.wvu.Cols" localSheetId="17" hidden="1">Function14!$E:$E</definedName>
    <definedName name="Z_2C0D9096_8D85_462A_A9B5_0B488ADB4269_.wvu.Cols" localSheetId="5" hidden="1">Function2!$E:$E</definedName>
    <definedName name="Z_2C0D9096_8D85_462A_A9B5_0B488ADB4269_.wvu.Cols" localSheetId="6" hidden="1">Function3!$E:$E</definedName>
    <definedName name="Z_2C0D9096_8D85_462A_A9B5_0B488ADB4269_.wvu.Cols" localSheetId="7" hidden="1">Function4!$E:$E</definedName>
    <definedName name="Z_2C0D9096_8D85_462A_A9B5_0B488ADB4269_.wvu.Cols" localSheetId="8" hidden="1">Function5!$E:$E</definedName>
    <definedName name="Z_2C0D9096_8D85_462A_A9B5_0B488ADB4269_.wvu.Cols" localSheetId="9" hidden="1">Function6!$E:$E</definedName>
    <definedName name="Z_2C0D9096_8D85_462A_A9B5_0B488ADB4269_.wvu.Cols" localSheetId="10" hidden="1">Function7!$E:$E</definedName>
    <definedName name="Z_2C0D9096_8D85_462A_A9B5_0B488ADB4269_.wvu.Cols" localSheetId="11" hidden="1">Function8!$E:$E</definedName>
    <definedName name="Z_2C0D9096_8D85_462A_A9B5_0B488ADB4269_.wvu.Cols" localSheetId="12" hidden="1">Function9!$E:$E</definedName>
    <definedName name="Z_2C0D9096_8D85_462A_A9B5_0B488ADB4269_.wvu.PrintArea" localSheetId="3" hidden="1">'Test Report'!$A:$I</definedName>
    <definedName name="Z_6F1DCD5D_5DAC_4817_BF40_2B66F6F593E6_.wvu.Cols" localSheetId="4" hidden="1">Function1!$F:$F</definedName>
    <definedName name="Z_6F1DCD5D_5DAC_4817_BF40_2B66F6F593E6_.wvu.Cols" localSheetId="13" hidden="1">Function10!$E:$E</definedName>
    <definedName name="Z_6F1DCD5D_5DAC_4817_BF40_2B66F6F593E6_.wvu.Cols" localSheetId="14" hidden="1">Function11!$E:$E</definedName>
    <definedName name="Z_6F1DCD5D_5DAC_4817_BF40_2B66F6F593E6_.wvu.Cols" localSheetId="15" hidden="1">Function12!$E:$E</definedName>
    <definedName name="Z_6F1DCD5D_5DAC_4817_BF40_2B66F6F593E6_.wvu.Cols" localSheetId="16" hidden="1">Function13!$E:$E</definedName>
    <definedName name="Z_6F1DCD5D_5DAC_4817_BF40_2B66F6F593E6_.wvu.Cols" localSheetId="17" hidden="1">Function14!$E:$E</definedName>
    <definedName name="Z_6F1DCD5D_5DAC_4817_BF40_2B66F6F593E6_.wvu.Cols" localSheetId="5" hidden="1">Function2!$E:$E</definedName>
    <definedName name="Z_6F1DCD5D_5DAC_4817_BF40_2B66F6F593E6_.wvu.Cols" localSheetId="6" hidden="1">Function3!$E:$E</definedName>
    <definedName name="Z_6F1DCD5D_5DAC_4817_BF40_2B66F6F593E6_.wvu.Cols" localSheetId="7" hidden="1">Function4!$E:$E</definedName>
    <definedName name="Z_6F1DCD5D_5DAC_4817_BF40_2B66F6F593E6_.wvu.Cols" localSheetId="8" hidden="1">Function5!$E:$E</definedName>
    <definedName name="Z_6F1DCD5D_5DAC_4817_BF40_2B66F6F593E6_.wvu.Cols" localSheetId="9" hidden="1">Function6!$E:$E</definedName>
    <definedName name="Z_6F1DCD5D_5DAC_4817_BF40_2B66F6F593E6_.wvu.Cols" localSheetId="10" hidden="1">Function7!$E:$E</definedName>
    <definedName name="Z_6F1DCD5D_5DAC_4817_BF40_2B66F6F593E6_.wvu.Cols" localSheetId="11" hidden="1">Function8!$E:$E</definedName>
    <definedName name="Z_6F1DCD5D_5DAC_4817_BF40_2B66F6F593E6_.wvu.Cols" localSheetId="12" hidden="1">Function9!$E:$E</definedName>
    <definedName name="Z_6F1DCD5D_5DAC_4817_BF40_2B66F6F593E6_.wvu.PrintArea" localSheetId="3" hidden="1">'Test Report'!$A:$I</definedName>
    <definedName name="Z_BE54E0AD_3725_4423_92D7_4F1C045BE1BC_.wvu.Cols" localSheetId="4" hidden="1">Function1!$F:$F</definedName>
    <definedName name="Z_BE54E0AD_3725_4423_92D7_4F1C045BE1BC_.wvu.Cols" localSheetId="13" hidden="1">Function10!$E:$E</definedName>
    <definedName name="Z_BE54E0AD_3725_4423_92D7_4F1C045BE1BC_.wvu.Cols" localSheetId="14" hidden="1">Function11!$E:$E</definedName>
    <definedName name="Z_BE54E0AD_3725_4423_92D7_4F1C045BE1BC_.wvu.Cols" localSheetId="15" hidden="1">Function12!$E:$E</definedName>
    <definedName name="Z_BE54E0AD_3725_4423_92D7_4F1C045BE1BC_.wvu.Cols" localSheetId="16" hidden="1">Function13!$E:$E</definedName>
    <definedName name="Z_BE54E0AD_3725_4423_92D7_4F1C045BE1BC_.wvu.Cols" localSheetId="17" hidden="1">Function14!$E:$E</definedName>
    <definedName name="Z_BE54E0AD_3725_4423_92D7_4F1C045BE1BC_.wvu.Cols" localSheetId="5" hidden="1">Function2!$E:$E</definedName>
    <definedName name="Z_BE54E0AD_3725_4423_92D7_4F1C045BE1BC_.wvu.Cols" localSheetId="6" hidden="1">Function3!$E:$E</definedName>
    <definedName name="Z_BE54E0AD_3725_4423_92D7_4F1C045BE1BC_.wvu.Cols" localSheetId="7" hidden="1">Function4!$E:$E</definedName>
    <definedName name="Z_BE54E0AD_3725_4423_92D7_4F1C045BE1BC_.wvu.Cols" localSheetId="8" hidden="1">Function5!$E:$E</definedName>
    <definedName name="Z_BE54E0AD_3725_4423_92D7_4F1C045BE1BC_.wvu.Cols" localSheetId="9" hidden="1">Function6!$E:$E</definedName>
    <definedName name="Z_BE54E0AD_3725_4423_92D7_4F1C045BE1BC_.wvu.Cols" localSheetId="10" hidden="1">Function7!$E:$E</definedName>
    <definedName name="Z_BE54E0AD_3725_4423_92D7_4F1C045BE1BC_.wvu.Cols" localSheetId="11" hidden="1">Function8!$E:$E</definedName>
    <definedName name="Z_BE54E0AD_3725_4423_92D7_4F1C045BE1BC_.wvu.Cols" localSheetId="12" hidden="1">Function9!$E:$E</definedName>
    <definedName name="Z_BE54E0AD_3725_4423_92D7_4F1C045BE1BC_.wvu.PrintArea" localSheetId="3" hidden="1">'Test Report'!$A:$I</definedName>
  </definedNames>
  <calcPr calcId="171027"/>
</workbook>
</file>

<file path=xl/calcChain.xml><?xml version="1.0" encoding="utf-8"?>
<calcChain xmlns="http://schemas.openxmlformats.org/spreadsheetml/2006/main">
  <c r="D11" i="5" l="1"/>
  <c r="B11" i="23" l="1"/>
  <c r="O7" i="23"/>
  <c r="I25" i="6" s="1"/>
  <c r="N7" i="23"/>
  <c r="H25" i="6" s="1"/>
  <c r="M7" i="23"/>
  <c r="G25" i="6" s="1"/>
  <c r="L7" i="23"/>
  <c r="F25" i="6" s="1"/>
  <c r="C7" i="23"/>
  <c r="D25" i="6" s="1"/>
  <c r="A7" i="23"/>
  <c r="L4" i="23"/>
  <c r="B11" i="22"/>
  <c r="O7" i="22"/>
  <c r="L4" i="22" s="1"/>
  <c r="N7" i="22"/>
  <c r="H24" i="6" s="1"/>
  <c r="M7" i="22"/>
  <c r="G24" i="6" s="1"/>
  <c r="L7" i="22"/>
  <c r="F24" i="6" s="1"/>
  <c r="C7" i="22"/>
  <c r="D24" i="6" s="1"/>
  <c r="A7" i="22"/>
  <c r="O7" i="21"/>
  <c r="L4" i="21" s="1"/>
  <c r="N7" i="21"/>
  <c r="H23" i="6" s="1"/>
  <c r="M7" i="21"/>
  <c r="G23" i="6" s="1"/>
  <c r="L7" i="21"/>
  <c r="F23" i="6" s="1"/>
  <c r="C7" i="21"/>
  <c r="D23" i="6" s="1"/>
  <c r="A7" i="21"/>
  <c r="O7" i="20"/>
  <c r="I22" i="6" s="1"/>
  <c r="N7" i="20"/>
  <c r="H22" i="6" s="1"/>
  <c r="M7" i="20"/>
  <c r="G22" i="6" s="1"/>
  <c r="L7" i="20"/>
  <c r="F22" i="6" s="1"/>
  <c r="C7" i="20"/>
  <c r="D22" i="6" s="1"/>
  <c r="A7" i="20"/>
  <c r="O7" i="19"/>
  <c r="L4" i="19" s="1"/>
  <c r="N7" i="19"/>
  <c r="H21" i="6" s="1"/>
  <c r="M7" i="19"/>
  <c r="G21" i="6" s="1"/>
  <c r="L7" i="19"/>
  <c r="F21" i="6" s="1"/>
  <c r="C7" i="19"/>
  <c r="D21" i="6" s="1"/>
  <c r="A7" i="19"/>
  <c r="C21" i="6" s="1"/>
  <c r="O7" i="18"/>
  <c r="L4" i="18" s="1"/>
  <c r="N7" i="18"/>
  <c r="H20" i="6" s="1"/>
  <c r="M7" i="18"/>
  <c r="G20" i="6" s="1"/>
  <c r="L7" i="18"/>
  <c r="F20" i="6" s="1"/>
  <c r="C7" i="18"/>
  <c r="D20" i="6" s="1"/>
  <c r="A7" i="18"/>
  <c r="B11" i="17"/>
  <c r="O7" i="17"/>
  <c r="L4" i="17" s="1"/>
  <c r="N7" i="17"/>
  <c r="H19" i="6" s="1"/>
  <c r="M7" i="17"/>
  <c r="G19" i="6" s="1"/>
  <c r="L7" i="17"/>
  <c r="F19" i="6" s="1"/>
  <c r="C7" i="17"/>
  <c r="D19" i="6" s="1"/>
  <c r="A7" i="17"/>
  <c r="B11" i="15"/>
  <c r="O7" i="15"/>
  <c r="L4" i="15" s="1"/>
  <c r="N7" i="15"/>
  <c r="M7" i="15"/>
  <c r="L7" i="15"/>
  <c r="C7" i="15"/>
  <c r="A7" i="15"/>
  <c r="B11" i="16"/>
  <c r="O7" i="16"/>
  <c r="I18" i="6" s="1"/>
  <c r="N7" i="16"/>
  <c r="M7" i="16"/>
  <c r="G18" i="6" s="1"/>
  <c r="L7" i="16"/>
  <c r="F18" i="6" s="1"/>
  <c r="C7" i="16"/>
  <c r="D18" i="6" s="1"/>
  <c r="A7" i="16"/>
  <c r="F7" i="16" s="1"/>
  <c r="E18" i="6" s="1"/>
  <c r="L4" i="16"/>
  <c r="O7" i="14"/>
  <c r="N7" i="14"/>
  <c r="H16" i="6" s="1"/>
  <c r="M7" i="14"/>
  <c r="G16" i="6" s="1"/>
  <c r="L7" i="14"/>
  <c r="C7" i="14"/>
  <c r="D16" i="6" s="1"/>
  <c r="A7" i="14"/>
  <c r="F7" i="14" s="1"/>
  <c r="E16" i="6" s="1"/>
  <c r="L4" i="14"/>
  <c r="O7" i="13"/>
  <c r="N7" i="13"/>
  <c r="H15" i="6" s="1"/>
  <c r="M7" i="13"/>
  <c r="G15" i="6" s="1"/>
  <c r="L7" i="13"/>
  <c r="F15" i="6" s="1"/>
  <c r="C7" i="13"/>
  <c r="A7" i="13"/>
  <c r="F7" i="13" s="1"/>
  <c r="E15" i="6" s="1"/>
  <c r="L4" i="13"/>
  <c r="I15" i="6"/>
  <c r="I16" i="6"/>
  <c r="H17" i="6"/>
  <c r="H18" i="6"/>
  <c r="G17" i="6"/>
  <c r="F17" i="6"/>
  <c r="F16" i="6"/>
  <c r="F14" i="6"/>
  <c r="D17" i="6"/>
  <c r="D15" i="6"/>
  <c r="H12" i="6"/>
  <c r="H13" i="6"/>
  <c r="I13" i="6"/>
  <c r="I14" i="6"/>
  <c r="C18" i="6"/>
  <c r="C16" i="6"/>
  <c r="C14" i="6"/>
  <c r="C12" i="6"/>
  <c r="B11" i="7"/>
  <c r="D24" i="5"/>
  <c r="E24" i="5"/>
  <c r="E12" i="5"/>
  <c r="C2" i="18" s="1"/>
  <c r="E13" i="5"/>
  <c r="C2" i="19" s="1"/>
  <c r="E14" i="5"/>
  <c r="C2" i="13" s="1"/>
  <c r="E15" i="5"/>
  <c r="C2" i="21" s="1"/>
  <c r="E16" i="5"/>
  <c r="E17" i="5"/>
  <c r="C2" i="23" s="1"/>
  <c r="E18" i="5"/>
  <c r="E19" i="5"/>
  <c r="E20" i="5"/>
  <c r="E21" i="5"/>
  <c r="E22" i="5"/>
  <c r="E23" i="5"/>
  <c r="E11" i="5"/>
  <c r="C2" i="7" s="1"/>
  <c r="D17" i="5"/>
  <c r="D18" i="5"/>
  <c r="D19" i="5"/>
  <c r="D20" i="5"/>
  <c r="D21" i="5"/>
  <c r="D22" i="5"/>
  <c r="D23" i="5"/>
  <c r="M2" i="7"/>
  <c r="D12" i="5"/>
  <c r="L2" i="10" s="1"/>
  <c r="D13" i="5"/>
  <c r="L2" i="19" s="1"/>
  <c r="D14" i="5"/>
  <c r="D15" i="5"/>
  <c r="D16" i="5"/>
  <c r="B6" i="4"/>
  <c r="N7" i="11"/>
  <c r="H14" i="6" s="1"/>
  <c r="M7" i="11"/>
  <c r="G14" i="6" s="1"/>
  <c r="L7" i="11"/>
  <c r="N7" i="10"/>
  <c r="M7" i="10"/>
  <c r="G13" i="6" s="1"/>
  <c r="L7" i="10"/>
  <c r="F13" i="6" s="1"/>
  <c r="O7" i="7"/>
  <c r="N7" i="7"/>
  <c r="G12" i="6" s="1"/>
  <c r="M7" i="7"/>
  <c r="F12" i="6" s="1"/>
  <c r="C7" i="11"/>
  <c r="F7" i="11" s="1"/>
  <c r="E14" i="6" s="1"/>
  <c r="A7" i="11"/>
  <c r="C7" i="10"/>
  <c r="D13" i="6" s="1"/>
  <c r="A7" i="10"/>
  <c r="F7" i="10" s="1"/>
  <c r="E13" i="6" s="1"/>
  <c r="C7" i="7"/>
  <c r="G7" i="7" s="1"/>
  <c r="E12" i="6" s="1"/>
  <c r="A7" i="7"/>
  <c r="L2" i="11"/>
  <c r="O7" i="11"/>
  <c r="P7" i="7"/>
  <c r="I12" i="6" s="1"/>
  <c r="O7" i="10"/>
  <c r="L4" i="11"/>
  <c r="L4" i="10"/>
  <c r="E4" i="5"/>
  <c r="E5" i="5"/>
  <c r="B4" i="6"/>
  <c r="B5" i="6"/>
  <c r="B6" i="6" s="1"/>
  <c r="C2" i="16" l="1"/>
  <c r="C2" i="14"/>
  <c r="C2" i="11"/>
  <c r="C2" i="10"/>
  <c r="M4" i="7"/>
  <c r="D14" i="6"/>
  <c r="C13" i="6"/>
  <c r="D12" i="6"/>
  <c r="D28" i="6" s="1"/>
  <c r="L2" i="17"/>
  <c r="I23" i="6"/>
  <c r="I19" i="6"/>
  <c r="C2" i="20"/>
  <c r="I24" i="6"/>
  <c r="I20" i="6"/>
  <c r="C15" i="6"/>
  <c r="L2" i="18"/>
  <c r="L4" i="20"/>
  <c r="I21" i="6"/>
  <c r="C2" i="17"/>
  <c r="F7" i="20"/>
  <c r="E22" i="6" s="1"/>
  <c r="C22" i="6"/>
  <c r="F7" i="19"/>
  <c r="E21" i="6" s="1"/>
  <c r="F7" i="18"/>
  <c r="E20" i="6" s="1"/>
  <c r="C20" i="6"/>
  <c r="F7" i="17"/>
  <c r="E19" i="6" s="1"/>
  <c r="C19" i="6"/>
  <c r="F7" i="23"/>
  <c r="E25" i="6" s="1"/>
  <c r="F7" i="22"/>
  <c r="E24" i="6" s="1"/>
  <c r="F7" i="21"/>
  <c r="E23" i="6" s="1"/>
  <c r="C23" i="6"/>
  <c r="C24" i="6"/>
  <c r="C25" i="6"/>
  <c r="F7" i="15"/>
  <c r="E17" i="6" s="1"/>
  <c r="C17" i="6"/>
  <c r="I17" i="6"/>
  <c r="H28" i="6"/>
  <c r="G28" i="6"/>
  <c r="F28" i="6"/>
  <c r="I28" i="6"/>
  <c r="E28" i="6" l="1"/>
  <c r="C28" i="6"/>
  <c r="D30" i="6" s="1"/>
  <c r="D32" i="6"/>
  <c r="D33" i="6"/>
  <c r="D34" i="6"/>
  <c r="D31" i="6" l="1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4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5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6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7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8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9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0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11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2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3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4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5.xml><?xml version="1.0" encoding="utf-8"?>
<comments xmlns="http://schemas.openxmlformats.org/spreadsheetml/2006/main">
  <authors>
    <author>Nguyen Hoang Anh</author>
    <author>ANa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<sst xmlns="http://schemas.openxmlformats.org/spreadsheetml/2006/main" count="1445" uniqueCount="217">
  <si>
    <t>UNIT 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</si>
  <si>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</si>
  <si>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</si>
  <si>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</si>
  <si>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</si>
  <si>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</si>
  <si>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</si>
  <si>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</si>
  <si>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</si>
  <si>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</si>
  <si>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</si>
  <si>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</si>
  <si>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</si>
  <si>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</si>
  <si>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UNIT TEST CASE LIST</t>
  </si>
  <si>
    <t>Test Environment Setup Description</t>
  </si>
  <si>
    <t>&lt;List enviroment requires in this system
1. Server
2. Database
3. Web Browser
...
&gt;</t>
  </si>
  <si>
    <t>No</t>
  </si>
  <si>
    <t>Requirement
Name</t>
  </si>
  <si>
    <t>Class Name</t>
  </si>
  <si>
    <t>Function Name</t>
  </si>
  <si>
    <t>Sheet Name</t>
  </si>
  <si>
    <t>Description</t>
  </si>
  <si>
    <t>Pre-Condition</t>
  </si>
  <si>
    <t>Function2</t>
  </si>
  <si>
    <t>UNIT TEST REPORT</t>
  </si>
  <si>
    <t>Notes</t>
  </si>
  <si>
    <t>Passed</t>
  </si>
  <si>
    <t>Failed</t>
  </si>
  <si>
    <t>Untested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</si>
  <si>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</si>
  <si>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</si>
  <si>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</si>
  <si>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</si>
  <si>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</si>
  <si>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</si>
  <si>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</si>
  <si>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</si>
  <si>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&lt;Developer Name&gt;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</si>
  <si>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</si>
  <si>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</si>
  <si>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</si>
  <si>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</si>
  <si>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</si>
  <si>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</si>
  <si>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</si>
  <si>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</si>
  <si>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</si>
  <si>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</si>
  <si>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</si>
  <si>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</si>
  <si>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</si>
  <si>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</si>
  <si>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</si>
  <si>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Can connect with server</t>
  </si>
  <si>
    <t>"1"</t>
  </si>
  <si>
    <t>""</t>
  </si>
  <si>
    <t>null</t>
  </si>
  <si>
    <t>&gt;=5 &amp; &lt;= 10</t>
  </si>
  <si>
    <t>"success"</t>
  </si>
  <si>
    <t>"input1 is null"</t>
  </si>
  <si>
    <t>Result</t>
  </si>
  <si>
    <t>Type(N : Normal, A : Abnormal, B : Boundary)</t>
  </si>
  <si>
    <t>N</t>
  </si>
  <si>
    <t>B</t>
  </si>
  <si>
    <t>A</t>
  </si>
  <si>
    <t>Passed/Failed</t>
  </si>
  <si>
    <t>P</t>
  </si>
  <si>
    <t>F</t>
  </si>
  <si>
    <t>Executed Date</t>
  </si>
  <si>
    <t>Defect ID</t>
  </si>
  <si>
    <t>DFID002</t>
  </si>
  <si>
    <t>DFID004</t>
  </si>
  <si>
    <t>DFID005</t>
  </si>
  <si>
    <t>DFID006</t>
  </si>
  <si>
    <t>DFID007</t>
  </si>
  <si>
    <t>DFID008</t>
  </si>
  <si>
    <t>DFID009</t>
  </si>
  <si>
    <t>DFID010</t>
  </si>
  <si>
    <t>DFID011</t>
  </si>
  <si>
    <t>DFID012</t>
  </si>
  <si>
    <t xml:space="preserve">Precondition </t>
    <phoneticPr fontId="34" type="noConversion"/>
  </si>
  <si>
    <t>Return</t>
    <phoneticPr fontId="34" type="noConversion"/>
  </si>
  <si>
    <t>Exception</t>
    <phoneticPr fontId="34" type="noConversion"/>
  </si>
  <si>
    <t>Log message</t>
    <phoneticPr fontId="34" type="noConversion"/>
  </si>
  <si>
    <t xml:space="preserve"> </t>
  </si>
  <si>
    <t xml:space="preserve">        - For examples:</t>
  </si>
  <si>
    <t xml:space="preserve">        - Confirmation can include:</t>
  </si>
  <si>
    <t xml:space="preserve">         </t>
  </si>
  <si>
    <t>2.1 Combination of test cases.</t>
  </si>
  <si>
    <t xml:space="preserve">Precondition </t>
    <phoneticPr fontId="34" type="noConversion"/>
  </si>
  <si>
    <t>Input1</t>
    <phoneticPr fontId="34" type="noConversion"/>
  </si>
  <si>
    <t>Input2</t>
    <phoneticPr fontId="34" type="noConversion"/>
  </si>
  <si>
    <t>Return</t>
    <phoneticPr fontId="34" type="noConversion"/>
  </si>
  <si>
    <t>Exception</t>
    <phoneticPr fontId="34" type="noConversion"/>
  </si>
  <si>
    <t>Log message</t>
    <phoneticPr fontId="34" type="noConversion"/>
  </si>
  <si>
    <t>&lt;Brief description about requirements which are tested in this function&gt;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</si>
  <si>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</si>
  <si>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</si>
  <si>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</si>
  <si>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</si>
  <si>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</si>
  <si>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</si>
  <si>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</si>
  <si>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Condition</t>
  </si>
  <si>
    <t xml:space="preserve">Precondition </t>
  </si>
  <si>
    <t>Input1</t>
  </si>
  <si>
    <t>Input2</t>
  </si>
  <si>
    <t>Confirm</t>
  </si>
  <si>
    <t>Return</t>
  </si>
  <si>
    <t>Exception</t>
  </si>
  <si>
    <t>Log message</t>
  </si>
  <si>
    <t>Function3</t>
  </si>
  <si>
    <t xml:space="preserve"> - In the template, Unit test cases are based on functions. Each sheet presents test cases for one function.</t>
  </si>
  <si>
    <t>2. Content in Test function sheet</t>
  </si>
  <si>
    <t>Guideline to make and understand Unit Test Case</t>
  </si>
  <si>
    <t xml:space="preserve">Normal number of Test cases/KLOC </t>
  </si>
  <si>
    <t xml:space="preserve"> 2.2 Condition and confirmation of Test cases.</t>
  </si>
  <si>
    <t xml:space="preserve"> Each test case is the combination of condition and confirmation.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</si>
  <si>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</si>
  <si>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</si>
  <si>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</si>
  <si>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</si>
  <si>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Abnormal values are non-expected values. And normally it processes exception cases.  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</si>
  <si>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</si>
  <si>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</si>
  <si>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</si>
  <si>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</si>
  <si>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 xml:space="preserve">        - Type of test case: It includes normal, boundary and abnormal test cases. User selects the type based on the type of input data.</t>
  </si>
  <si>
    <t xml:space="preserve"> 2.3. Other items:</t>
  </si>
  <si>
    <t>O</t>
  </si>
  <si>
    <t xml:space="preserve"> Function Code(Optional)</t>
  </si>
  <si>
    <t>Function1</t>
  </si>
  <si>
    <t>1. Overview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</si>
  <si>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</si>
  <si>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</si>
  <si>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</si>
  <si>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</si>
  <si>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</si>
  <si>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</si>
  <si>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</si>
  <si>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</si>
  <si>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</si>
  <si>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</si>
  <si>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>a. Condition:</t>
  </si>
  <si>
    <t xml:space="preserve">b. Confirmation: </t>
  </si>
  <si>
    <t>c. Type of test cases and result: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</si>
  <si>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</si>
  <si>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</si>
  <si>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</si>
  <si>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</si>
  <si>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</si>
  <si>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</si>
  <si>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</si>
  <si>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t xml:space="preserve">     Note:  Should check the formula of "Sub Total" if you add more functions</t>
  </si>
  <si>
    <t>Function code</t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</si>
  <si>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</si>
  <si>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t xml:space="preserve">                . Boundary values are limited values that contain upper and lower values.</t>
  </si>
  <si>
    <t xml:space="preserve">Library Management System </t>
  </si>
  <si>
    <t>LiMS</t>
  </si>
  <si>
    <t>2.0</t>
  </si>
  <si>
    <t>Khang LV</t>
  </si>
  <si>
    <t>has to be the homepage of the website</t>
  </si>
  <si>
    <t>CancelReservation</t>
  </si>
  <si>
    <t>SeeRequestment</t>
  </si>
  <si>
    <t>Librarian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</si>
  <si>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</si>
  <si>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</si>
  <si>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</si>
  <si>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</si>
  <si>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</si>
  <si>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</si>
  <si>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</si>
  <si>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</si>
  <si>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Function12</t>
  </si>
  <si>
    <t>Function13</t>
  </si>
  <si>
    <t>has successfully logged as a librarian</t>
  </si>
  <si>
    <t>EditRequestment</t>
  </si>
  <si>
    <t>See the purchase requests for new books</t>
  </si>
  <si>
    <t>Approve/reject the purchase requests for new books</t>
  </si>
  <si>
    <t xml:space="preserve">Khang LV </t>
  </si>
  <si>
    <t>Release 1.0 includes 3 modules: Module1 and Module2 and Module 3
Release 1.1 includes 3 modules: Module4 and Module5 and Module 6
Release 1.2 includes 3 modules: Module7 and Module8 and Module 9
Release 1.3 includes 3 modules: Module10 and Module11 and Module 12
Release 1.4 includes 2 modules: Module13 and Module14
Release 2.0 includes complete all modules</t>
  </si>
  <si>
    <t>&lt;Tester name&gt;</t>
  </si>
  <si>
    <t>Function14</t>
  </si>
  <si>
    <t>&lt;Tester Name&gt;</t>
  </si>
  <si>
    <t>=FunctionList!D14</t>
  </si>
  <si>
    <t>=(FunctionList!E16)</t>
  </si>
  <si>
    <t>=FunctionList!D15</t>
  </si>
  <si>
    <t xml:space="preserve">Find one a book in list books  </t>
  </si>
  <si>
    <t>Get all books in database</t>
  </si>
  <si>
    <t>Get list book match with list id book</t>
  </si>
  <si>
    <t>Librarian, Member</t>
  </si>
  <si>
    <t>findAll(ListIdBook)</t>
  </si>
  <si>
    <t>findAll()</t>
  </si>
  <si>
    <t>count()</t>
  </si>
  <si>
    <t>Count book in database</t>
  </si>
  <si>
    <t>findOne(idBook)</t>
  </si>
  <si>
    <t>exists(idBook)</t>
  </si>
  <si>
    <t>check book exists in database</t>
  </si>
  <si>
    <t>save(Book)</t>
  </si>
  <si>
    <t>Save book into database</t>
  </si>
  <si>
    <t>delete(idBook)</t>
  </si>
  <si>
    <t>delete(Book)</t>
  </si>
  <si>
    <t>Delete book follow book object</t>
  </si>
  <si>
    <t>delete book follow book  id</t>
  </si>
  <si>
    <t xml:space="preserve">delete(ListBook) </t>
  </si>
  <si>
    <t>Delete list book follow list book object</t>
  </si>
  <si>
    <t>deleteAll()</t>
  </si>
  <si>
    <t xml:space="preserve">Delete all book </t>
  </si>
  <si>
    <t>findByName()</t>
  </si>
  <si>
    <t>Get Book follow book name</t>
  </si>
  <si>
    <t>update()</t>
  </si>
  <si>
    <t xml:space="preserve">Update book </t>
  </si>
  <si>
    <t>1L</t>
  </si>
  <si>
    <t>2L</t>
  </si>
  <si>
    <t>Book()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</si>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</sst>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;@"/>
    <numFmt numFmtId="165" formatCode="mm/dd"/>
  </numFmts>
  <fonts count="5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sz val="8"/>
      <color indexed="17"/>
      <name val="Tahoma"/>
      <family val="2"/>
    </font>
    <font>
      <i/>
      <sz val="8"/>
      <name val="Tahoma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ＭＳ Ｐゴシック"/>
      <family val="3"/>
      <charset val="128"/>
    </font>
    <font>
      <i/>
      <sz val="10"/>
      <name val="Tahoma"/>
      <family val="2"/>
    </font>
    <font>
      <u/>
      <sz val="11"/>
      <color indexed="12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sz val="10.5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i/>
      <sz val="11"/>
      <name val="Tahoma"/>
      <family val="2"/>
    </font>
    <font>
      <b/>
      <sz val="11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10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/>
      <right style="double">
        <color indexed="64"/>
      </right>
      <top style="double">
        <color indexed="64"/>
      </top>
      <bottom style="medium">
        <color indexed="9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</cellStyleXfs>
  <cellXfs count="421">
    <xf numFmtId="0" fontId="0" fillId="0" borderId="0" xfId="0">
      <alignment vertical="center"/>
    </xf>
    <xf numFmtId="0" fontId="22" fillId="0" borderId="10" xfId="41" applyFont="1" applyBorder="1" applyAlignment="1">
      <alignment horizontal="center" vertical="center"/>
    </xf>
    <xf numFmtId="0" fontId="24" fillId="0" borderId="0" xfId="41" applyFont="1" applyAlignment="1">
      <alignment horizontal="center" vertical="center"/>
    </xf>
    <xf numFmtId="0" fontId="24" fillId="0" borderId="0" xfId="41" applyFont="1"/>
    <xf numFmtId="0" fontId="25" fillId="24" borderId="0" xfId="41" applyFont="1" applyFill="1" applyAlignment="1">
      <alignment horizontal="left" indent="1"/>
    </xf>
    <xf numFmtId="0" fontId="26" fillId="0" borderId="0" xfId="41" applyFont="1" applyAlignment="1">
      <alignment horizontal="left" indent="1"/>
    </xf>
    <xf numFmtId="0" fontId="24" fillId="24" borderId="0" xfId="41" applyFont="1" applyFill="1"/>
    <xf numFmtId="0" fontId="24" fillId="0" borderId="11" xfId="41" applyFont="1" applyBorder="1" applyAlignment="1"/>
    <xf numFmtId="0" fontId="26" fillId="0" borderId="0" xfId="41" applyFont="1" applyBorder="1" applyAlignment="1">
      <alignment horizontal="left"/>
    </xf>
    <xf numFmtId="0" fontId="24" fillId="0" borderId="0" xfId="41" applyFont="1" applyBorder="1" applyAlignment="1"/>
    <xf numFmtId="0" fontId="25" fillId="0" borderId="0" xfId="41" applyFont="1" applyFill="1" applyBorder="1" applyAlignment="1">
      <alignment horizontal="left" indent="1"/>
    </xf>
    <xf numFmtId="0" fontId="26" fillId="0" borderId="0" xfId="41" applyFont="1" applyBorder="1" applyAlignment="1">
      <alignment horizontal="left" indent="1"/>
    </xf>
    <xf numFmtId="0" fontId="24" fillId="0" borderId="0" xfId="41" applyFont="1" applyFill="1"/>
    <xf numFmtId="0" fontId="24" fillId="0" borderId="0" xfId="41" applyFont="1" applyBorder="1"/>
    <xf numFmtId="0" fontId="24" fillId="0" borderId="0" xfId="41" applyFont="1" applyAlignment="1">
      <alignment vertical="center"/>
    </xf>
    <xf numFmtId="164" fontId="27" fillId="25" borderId="12" xfId="41" applyNumberFormat="1" applyFont="1" applyFill="1" applyBorder="1" applyAlignment="1">
      <alignment horizontal="center" vertical="center"/>
    </xf>
    <xf numFmtId="0" fontId="27" fillId="25" borderId="13" xfId="41" applyFont="1" applyFill="1" applyBorder="1" applyAlignment="1">
      <alignment horizontal="center" vertical="center"/>
    </xf>
    <xf numFmtId="0" fontId="27" fillId="25" borderId="14" xfId="41" applyFont="1" applyFill="1" applyBorder="1" applyAlignment="1">
      <alignment horizontal="center" vertical="center"/>
    </xf>
    <xf numFmtId="0" fontId="24" fillId="0" borderId="0" xfId="41" applyFont="1" applyAlignment="1">
      <alignment vertical="top"/>
    </xf>
    <xf numFmtId="49" fontId="24" fillId="0" borderId="15" xfId="41" applyNumberFormat="1" applyFont="1" applyBorder="1" applyAlignment="1">
      <alignment vertical="top"/>
    </xf>
    <xf numFmtId="0" fontId="24" fillId="0" borderId="15" xfId="41" applyFont="1" applyBorder="1" applyAlignment="1">
      <alignment vertical="top"/>
    </xf>
    <xf numFmtId="15" fontId="24" fillId="0" borderId="15" xfId="41" applyNumberFormat="1" applyFont="1" applyBorder="1" applyAlignment="1">
      <alignment vertical="top"/>
    </xf>
    <xf numFmtId="164" fontId="24" fillId="0" borderId="16" xfId="41" applyNumberFormat="1" applyFont="1" applyBorder="1" applyAlignment="1">
      <alignment vertical="top"/>
    </xf>
    <xf numFmtId="0" fontId="24" fillId="0" borderId="17" xfId="41" applyFont="1" applyBorder="1" applyAlignment="1">
      <alignment vertical="top"/>
    </xf>
    <xf numFmtId="164" fontId="24" fillId="0" borderId="18" xfId="41" applyNumberFormat="1" applyFont="1" applyBorder="1" applyAlignment="1">
      <alignment vertical="top"/>
    </xf>
    <xf numFmtId="49" fontId="24" fillId="0" borderId="19" xfId="41" applyNumberFormat="1" applyFont="1" applyBorder="1" applyAlignment="1">
      <alignment vertical="top"/>
    </xf>
    <xf numFmtId="0" fontId="24" fillId="0" borderId="19" xfId="41" applyFont="1" applyBorder="1" applyAlignment="1">
      <alignment vertical="top"/>
    </xf>
    <xf numFmtId="0" fontId="24" fillId="0" borderId="20" xfId="41" applyFont="1" applyBorder="1" applyAlignment="1">
      <alignment vertical="top"/>
    </xf>
    <xf numFmtId="0" fontId="24" fillId="0" borderId="0" xfId="41" applyFont="1" applyAlignment="1">
      <alignment horizontal="left" indent="1"/>
    </xf>
    <xf numFmtId="1" fontId="24" fillId="24" borderId="0" xfId="41" applyNumberFormat="1" applyFont="1" applyFill="1" applyProtection="1">
      <protection hidden="1"/>
    </xf>
    <xf numFmtId="0" fontId="24" fillId="24" borderId="0" xfId="41" applyFont="1" applyFill="1" applyAlignment="1">
      <alignment horizontal="left"/>
    </xf>
    <xf numFmtId="0" fontId="24" fillId="24" borderId="0" xfId="41" applyFont="1" applyFill="1" applyAlignment="1">
      <alignment horizontal="left" wrapText="1"/>
    </xf>
    <xf numFmtId="0" fontId="23" fillId="24" borderId="0" xfId="41" applyFont="1" applyFill="1" applyAlignment="1">
      <alignment horizontal="left"/>
    </xf>
    <xf numFmtId="0" fontId="28" fillId="24" borderId="0" xfId="41" applyFont="1" applyFill="1" applyAlignment="1">
      <alignment horizontal="left"/>
    </xf>
    <xf numFmtId="0" fontId="29" fillId="24" borderId="0" xfId="41" applyFont="1" applyFill="1" applyAlignment="1">
      <alignment horizontal="left"/>
    </xf>
    <xf numFmtId="0" fontId="24" fillId="24" borderId="0" xfId="41" applyFont="1" applyFill="1" applyAlignment="1">
      <alignment wrapText="1"/>
    </xf>
    <xf numFmtId="1" fontId="25" fillId="24" borderId="0" xfId="41" applyNumberFormat="1" applyFont="1" applyFill="1" applyBorder="1" applyAlignment="1"/>
    <xf numFmtId="0" fontId="24" fillId="24" borderId="0" xfId="41" applyFont="1" applyFill="1" applyBorder="1" applyAlignment="1"/>
    <xf numFmtId="0" fontId="24" fillId="24" borderId="0" xfId="41" applyFont="1" applyFill="1" applyBorder="1" applyAlignment="1">
      <alignment wrapText="1"/>
    </xf>
    <xf numFmtId="1" fontId="24" fillId="24" borderId="0" xfId="41" applyNumberFormat="1" applyFont="1" applyFill="1" applyAlignment="1" applyProtection="1">
      <alignment vertical="center"/>
      <protection hidden="1"/>
    </xf>
    <xf numFmtId="0" fontId="24" fillId="24" borderId="0" xfId="41" applyFont="1" applyFill="1" applyAlignment="1">
      <alignment horizontal="left" vertical="center"/>
    </xf>
    <xf numFmtId="0" fontId="24" fillId="24" borderId="0" xfId="41" applyFont="1" applyFill="1" applyAlignment="1">
      <alignment horizontal="left" vertical="center" wrapText="1"/>
    </xf>
    <xf numFmtId="0" fontId="24" fillId="24" borderId="0" xfId="41" applyFont="1" applyFill="1" applyAlignment="1">
      <alignment vertical="center"/>
    </xf>
    <xf numFmtId="1" fontId="27" fillId="26" borderId="12" xfId="41" applyNumberFormat="1" applyFont="1" applyFill="1" applyBorder="1" applyAlignment="1">
      <alignment horizontal="center" vertical="center"/>
    </xf>
    <xf numFmtId="1" fontId="27" fillId="26" borderId="21" xfId="41" applyNumberFormat="1" applyFont="1" applyFill="1" applyBorder="1" applyAlignment="1">
      <alignment horizontal="center" vertical="center" wrapText="1"/>
    </xf>
    <xf numFmtId="1" fontId="27" fillId="26" borderId="21" xfId="41" applyNumberFormat="1" applyFont="1" applyFill="1" applyBorder="1" applyAlignment="1">
      <alignment horizontal="center" vertical="center"/>
    </xf>
    <xf numFmtId="0" fontId="27" fillId="26" borderId="13" xfId="41" applyFont="1" applyFill="1" applyBorder="1" applyAlignment="1">
      <alignment horizontal="center" vertical="center"/>
    </xf>
    <xf numFmtId="0" fontId="27" fillId="26" borderId="13" xfId="41" applyFont="1" applyFill="1" applyBorder="1" applyAlignment="1">
      <alignment horizontal="center" vertical="center" wrapText="1"/>
    </xf>
    <xf numFmtId="0" fontId="27" fillId="26" borderId="22" xfId="41" applyFont="1" applyFill="1" applyBorder="1" applyAlignment="1">
      <alignment horizontal="center" vertical="center"/>
    </xf>
    <xf numFmtId="0" fontId="27" fillId="26" borderId="14" xfId="41" applyFont="1" applyFill="1" applyBorder="1" applyAlignment="1">
      <alignment horizontal="center" vertical="center"/>
    </xf>
    <xf numFmtId="0" fontId="30" fillId="24" borderId="0" xfId="41" applyFont="1" applyFill="1" applyAlignment="1">
      <alignment horizontal="center"/>
    </xf>
    <xf numFmtId="1" fontId="24" fillId="24" borderId="23" xfId="41" applyNumberFormat="1" applyFont="1" applyFill="1" applyBorder="1" applyAlignment="1">
      <alignment vertical="center"/>
    </xf>
    <xf numFmtId="49" fontId="24" fillId="24" borderId="15" xfId="41" applyNumberFormat="1" applyFont="1" applyFill="1" applyBorder="1" applyAlignment="1">
      <alignment horizontal="left" vertical="center" wrapText="1"/>
    </xf>
    <xf numFmtId="0" fontId="31" fillId="24" borderId="15" xfId="34" applyNumberFormat="1" applyFont="1" applyFill="1" applyBorder="1" applyAlignment="1" applyProtection="1">
      <alignment horizontal="left" vertical="center"/>
    </xf>
    <xf numFmtId="0" fontId="24" fillId="24" borderId="17" xfId="41" applyFont="1" applyFill="1" applyBorder="1" applyAlignment="1">
      <alignment horizontal="left" vertical="center"/>
    </xf>
    <xf numFmtId="0" fontId="24" fillId="24" borderId="15" xfId="41" applyFont="1" applyFill="1" applyBorder="1" applyAlignment="1">
      <alignment horizontal="left" vertical="center"/>
    </xf>
    <xf numFmtId="1" fontId="24" fillId="24" borderId="24" xfId="41" applyNumberFormat="1" applyFont="1" applyFill="1" applyBorder="1" applyAlignment="1">
      <alignment vertical="center"/>
    </xf>
    <xf numFmtId="0" fontId="24" fillId="24" borderId="19" xfId="41" applyFont="1" applyFill="1" applyBorder="1" applyAlignment="1">
      <alignment horizontal="left" vertical="center"/>
    </xf>
    <xf numFmtId="0" fontId="24" fillId="24" borderId="20" xfId="41" applyFont="1" applyFill="1" applyBorder="1" applyAlignment="1">
      <alignment horizontal="left" vertical="center"/>
    </xf>
    <xf numFmtId="1" fontId="24" fillId="24" borderId="0" xfId="41" applyNumberFormat="1" applyFont="1" applyFill="1"/>
    <xf numFmtId="0" fontId="30" fillId="24" borderId="0" xfId="38" applyFont="1" applyFill="1" applyBorder="1"/>
    <xf numFmtId="0" fontId="24" fillId="24" borderId="0" xfId="38" applyFont="1" applyFill="1" applyBorder="1"/>
    <xf numFmtId="164" fontId="24" fillId="24" borderId="0" xfId="38" applyNumberFormat="1" applyFont="1" applyFill="1" applyBorder="1"/>
    <xf numFmtId="0" fontId="25" fillId="24" borderId="0" xfId="41" applyFont="1" applyFill="1"/>
    <xf numFmtId="0" fontId="26" fillId="24" borderId="0" xfId="38" applyFont="1" applyFill="1" applyBorder="1"/>
    <xf numFmtId="0" fontId="24" fillId="24" borderId="0" xfId="41" applyFont="1" applyFill="1" applyBorder="1"/>
    <xf numFmtId="0" fontId="27" fillId="25" borderId="21" xfId="41" applyNumberFormat="1" applyFont="1" applyFill="1" applyBorder="1" applyAlignment="1">
      <alignment horizontal="center"/>
    </xf>
    <xf numFmtId="0" fontId="27" fillId="25" borderId="13" xfId="41" applyNumberFormat="1" applyFont="1" applyFill="1" applyBorder="1" applyAlignment="1">
      <alignment horizontal="center"/>
    </xf>
    <xf numFmtId="0" fontId="27" fillId="25" borderId="13" xfId="41" applyNumberFormat="1" applyFont="1" applyFill="1" applyBorder="1" applyAlignment="1">
      <alignment horizontal="center" wrapText="1"/>
    </xf>
    <xf numFmtId="0" fontId="27" fillId="25" borderId="22" xfId="41" applyNumberFormat="1" applyFont="1" applyFill="1" applyBorder="1" applyAlignment="1">
      <alignment horizontal="center"/>
    </xf>
    <xf numFmtId="0" fontId="27" fillId="25" borderId="25" xfId="41" applyNumberFormat="1" applyFont="1" applyFill="1" applyBorder="1" applyAlignment="1">
      <alignment horizontal="center" wrapText="1"/>
    </xf>
    <xf numFmtId="0" fontId="24" fillId="24" borderId="23" xfId="41" applyNumberFormat="1" applyFont="1" applyFill="1" applyBorder="1" applyAlignment="1">
      <alignment horizontal="center"/>
    </xf>
    <xf numFmtId="0" fontId="24" fillId="24" borderId="15" xfId="41" applyNumberFormat="1" applyFont="1" applyFill="1" applyBorder="1" applyAlignment="1">
      <alignment horizontal="center"/>
    </xf>
    <xf numFmtId="0" fontId="24" fillId="24" borderId="26" xfId="41" applyNumberFormat="1" applyFont="1" applyFill="1" applyBorder="1" applyAlignment="1">
      <alignment horizontal="center"/>
    </xf>
    <xf numFmtId="0" fontId="32" fillId="25" borderId="24" xfId="41" applyNumberFormat="1" applyFont="1" applyFill="1" applyBorder="1" applyAlignment="1">
      <alignment horizontal="center"/>
    </xf>
    <xf numFmtId="0" fontId="32" fillId="25" borderId="19" xfId="41" applyFont="1" applyFill="1" applyBorder="1" applyAlignment="1">
      <alignment horizontal="center"/>
    </xf>
    <xf numFmtId="0" fontId="24" fillId="24" borderId="0" xfId="41" applyFont="1" applyFill="1" applyBorder="1" applyAlignment="1">
      <alignment horizontal="center"/>
    </xf>
    <xf numFmtId="10" fontId="24" fillId="24" borderId="0" xfId="41" applyNumberFormat="1" applyFont="1" applyFill="1" applyBorder="1" applyAlignment="1">
      <alignment horizontal="center"/>
    </xf>
    <xf numFmtId="9" fontId="24" fillId="24" borderId="0" xfId="41" applyNumberFormat="1" applyFont="1" applyFill="1" applyBorder="1" applyAlignment="1">
      <alignment horizontal="center"/>
    </xf>
    <xf numFmtId="0" fontId="33" fillId="24" borderId="0" xfId="41" applyFont="1" applyFill="1" applyBorder="1" applyAlignment="1">
      <alignment horizontal="center" wrapText="1"/>
    </xf>
    <xf numFmtId="0" fontId="35" fillId="0" borderId="27" xfId="41" applyFont="1" applyBorder="1"/>
    <xf numFmtId="0" fontId="36" fillId="0" borderId="27" xfId="41" applyFont="1" applyBorder="1" applyAlignment="1">
      <alignment horizontal="left"/>
    </xf>
    <xf numFmtId="0" fontId="35" fillId="0" borderId="0" xfId="41" applyFont="1"/>
    <xf numFmtId="0" fontId="35" fillId="0" borderId="0" xfId="41" applyFont="1" applyAlignment="1">
      <alignment horizontal="right"/>
    </xf>
    <xf numFmtId="49" fontId="35" fillId="0" borderId="0" xfId="41" applyNumberFormat="1" applyFont="1"/>
    <xf numFmtId="0" fontId="35" fillId="0" borderId="28" xfId="41" applyFont="1" applyBorder="1"/>
    <xf numFmtId="0" fontId="36" fillId="0" borderId="0" xfId="41" applyFont="1" applyAlignment="1">
      <alignment horizontal="left"/>
    </xf>
    <xf numFmtId="0" fontId="36" fillId="0" borderId="0" xfId="41" applyFont="1" applyFill="1"/>
    <xf numFmtId="49" fontId="35" fillId="0" borderId="0" xfId="41" applyNumberFormat="1" applyFont="1" applyBorder="1"/>
    <xf numFmtId="0" fontId="35" fillId="0" borderId="0" xfId="41" applyFont="1" applyBorder="1"/>
    <xf numFmtId="0" fontId="36" fillId="27" borderId="29" xfId="41" applyFont="1" applyFill="1" applyBorder="1" applyAlignment="1">
      <alignment horizontal="left" vertical="top"/>
    </xf>
    <xf numFmtId="0" fontId="35" fillId="27" borderId="30" xfId="41" applyFont="1" applyFill="1" applyBorder="1" applyAlignment="1">
      <alignment horizontal="center" vertical="top"/>
    </xf>
    <xf numFmtId="0" fontId="35" fillId="27" borderId="31" xfId="41" applyFont="1" applyFill="1" applyBorder="1" applyAlignment="1">
      <alignment horizontal="right" vertical="top"/>
    </xf>
    <xf numFmtId="0" fontId="38" fillId="28" borderId="32" xfId="41" applyFont="1" applyFill="1" applyBorder="1" applyAlignment="1">
      <alignment horizontal="right"/>
    </xf>
    <xf numFmtId="0" fontId="39" fillId="0" borderId="33" xfId="41" applyFont="1" applyBorder="1" applyAlignment="1">
      <alignment horizontal="center"/>
    </xf>
    <xf numFmtId="0" fontId="38" fillId="28" borderId="0" xfId="41" applyFont="1" applyFill="1" applyBorder="1" applyAlignment="1">
      <alignment horizontal="right"/>
    </xf>
    <xf numFmtId="0" fontId="35" fillId="0" borderId="0" xfId="41" applyFont="1" applyFill="1" applyBorder="1" applyAlignment="1">
      <alignment vertical="top"/>
    </xf>
    <xf numFmtId="0" fontId="35" fillId="28" borderId="0" xfId="41" applyFont="1" applyFill="1" applyBorder="1" applyAlignment="1">
      <alignment horizontal="right"/>
    </xf>
    <xf numFmtId="0" fontId="40" fillId="0" borderId="0" xfId="41" applyFont="1" applyAlignment="1">
      <alignment horizontal="center"/>
    </xf>
    <xf numFmtId="0" fontId="36" fillId="27" borderId="34" xfId="41" applyFont="1" applyFill="1" applyBorder="1" applyAlignment="1">
      <alignment horizontal="left" vertical="top"/>
    </xf>
    <xf numFmtId="0" fontId="35" fillId="27" borderId="35" xfId="41" applyFont="1" applyFill="1" applyBorder="1" applyAlignment="1">
      <alignment horizontal="center" vertical="top"/>
    </xf>
    <xf numFmtId="0" fontId="35" fillId="27" borderId="36" xfId="41" applyFont="1" applyFill="1" applyBorder="1" applyAlignment="1">
      <alignment horizontal="right" vertical="top"/>
    </xf>
    <xf numFmtId="0" fontId="35" fillId="28" borderId="37" xfId="41" applyFont="1" applyFill="1" applyBorder="1" applyAlignment="1">
      <alignment horizontal="right"/>
    </xf>
    <xf numFmtId="0" fontId="39" fillId="0" borderId="38" xfId="41" applyFont="1" applyBorder="1" applyAlignment="1">
      <alignment horizontal="center"/>
    </xf>
    <xf numFmtId="0" fontId="36" fillId="27" borderId="39" xfId="41" applyFont="1" applyFill="1" applyBorder="1" applyAlignment="1"/>
    <xf numFmtId="0" fontId="36" fillId="27" borderId="40" xfId="41" applyFont="1" applyFill="1" applyBorder="1" applyAlignment="1"/>
    <xf numFmtId="0" fontId="35" fillId="27" borderId="41" xfId="41" applyFont="1" applyFill="1" applyBorder="1" applyAlignment="1">
      <alignment horizontal="right"/>
    </xf>
    <xf numFmtId="0" fontId="35" fillId="28" borderId="42" xfId="41" applyFont="1" applyFill="1" applyBorder="1" applyAlignment="1">
      <alignment horizontal="left"/>
    </xf>
    <xf numFmtId="0" fontId="39" fillId="0" borderId="42" xfId="41" applyFont="1" applyBorder="1" applyAlignment="1">
      <alignment horizontal="center"/>
    </xf>
    <xf numFmtId="0" fontId="36" fillId="27" borderId="29" xfId="41" applyFont="1" applyFill="1" applyBorder="1" applyAlignment="1"/>
    <xf numFmtId="0" fontId="35" fillId="27" borderId="30" xfId="41" applyFont="1" applyFill="1" applyBorder="1" applyAlignment="1"/>
    <xf numFmtId="0" fontId="35" fillId="27" borderId="31" xfId="41" applyFont="1" applyFill="1" applyBorder="1" applyAlignment="1">
      <alignment horizontal="right"/>
    </xf>
    <xf numFmtId="0" fontId="35" fillId="28" borderId="33" xfId="41" applyFont="1" applyFill="1" applyBorder="1" applyAlignment="1">
      <alignment horizontal="left"/>
    </xf>
    <xf numFmtId="0" fontId="2" fillId="27" borderId="30" xfId="41" applyFill="1" applyBorder="1" applyAlignment="1"/>
    <xf numFmtId="0" fontId="35" fillId="28" borderId="33" xfId="41" applyFont="1" applyFill="1" applyBorder="1"/>
    <xf numFmtId="0" fontId="41" fillId="0" borderId="33" xfId="41" applyFont="1" applyBorder="1" applyAlignment="1">
      <alignment horizontal="center"/>
    </xf>
    <xf numFmtId="0" fontId="37" fillId="0" borderId="33" xfId="41" applyFont="1" applyBorder="1" applyAlignment="1">
      <alignment horizontal="left"/>
    </xf>
    <xf numFmtId="0" fontId="35" fillId="0" borderId="33" xfId="41" applyFont="1" applyBorder="1"/>
    <xf numFmtId="165" fontId="35" fillId="0" borderId="33" xfId="41" applyNumberFormat="1" applyFont="1" applyBorder="1" applyAlignment="1">
      <alignment vertical="top" textRotation="255"/>
    </xf>
    <xf numFmtId="0" fontId="35" fillId="0" borderId="0" xfId="42" applyFont="1"/>
    <xf numFmtId="0" fontId="35" fillId="0" borderId="0" xfId="42" applyFont="1" applyAlignment="1">
      <alignment horizontal="right"/>
    </xf>
    <xf numFmtId="49" fontId="35" fillId="0" borderId="0" xfId="42" applyNumberFormat="1" applyFont="1"/>
    <xf numFmtId="0" fontId="35" fillId="0" borderId="28" xfId="42" applyFont="1" applyBorder="1"/>
    <xf numFmtId="0" fontId="36" fillId="0" borderId="0" xfId="42" applyFont="1" applyAlignment="1">
      <alignment horizontal="left"/>
    </xf>
    <xf numFmtId="0" fontId="36" fillId="0" borderId="0" xfId="42" applyFont="1" applyFill="1"/>
    <xf numFmtId="49" fontId="35" fillId="0" borderId="0" xfId="42" applyNumberFormat="1" applyFont="1" applyBorder="1"/>
    <xf numFmtId="0" fontId="35" fillId="0" borderId="0" xfId="42" applyFont="1" applyBorder="1"/>
    <xf numFmtId="0" fontId="36" fillId="27" borderId="29" xfId="42" applyFont="1" applyFill="1" applyBorder="1" applyAlignment="1">
      <alignment horizontal="left" vertical="top"/>
    </xf>
    <xf numFmtId="0" fontId="35" fillId="27" borderId="30" xfId="42" applyFont="1" applyFill="1" applyBorder="1" applyAlignment="1">
      <alignment horizontal="center" vertical="top"/>
    </xf>
    <xf numFmtId="0" fontId="35" fillId="27" borderId="31" xfId="42" applyFont="1" applyFill="1" applyBorder="1" applyAlignment="1">
      <alignment horizontal="right" vertical="top"/>
    </xf>
    <xf numFmtId="0" fontId="38" fillId="28" borderId="32" xfId="42" applyFont="1" applyFill="1" applyBorder="1" applyAlignment="1">
      <alignment horizontal="right"/>
    </xf>
    <xf numFmtId="0" fontId="39" fillId="0" borderId="33" xfId="42" applyFont="1" applyBorder="1" applyAlignment="1">
      <alignment horizontal="center"/>
    </xf>
    <xf numFmtId="0" fontId="38" fillId="28" borderId="0" xfId="42" applyFont="1" applyFill="1" applyBorder="1" applyAlignment="1">
      <alignment horizontal="right"/>
    </xf>
    <xf numFmtId="0" fontId="35" fillId="0" borderId="0" xfId="42" applyFont="1" applyFill="1" applyBorder="1" applyAlignment="1">
      <alignment vertical="top"/>
    </xf>
    <xf numFmtId="0" fontId="35" fillId="28" borderId="0" xfId="42" applyFont="1" applyFill="1" applyBorder="1" applyAlignment="1">
      <alignment horizontal="right"/>
    </xf>
    <xf numFmtId="0" fontId="40" fillId="0" borderId="0" xfId="42" applyFont="1" applyAlignment="1">
      <alignment horizontal="center"/>
    </xf>
    <xf numFmtId="0" fontId="36" fillId="27" borderId="34" xfId="42" applyFont="1" applyFill="1" applyBorder="1" applyAlignment="1">
      <alignment horizontal="left" vertical="top"/>
    </xf>
    <xf numFmtId="0" fontId="35" fillId="27" borderId="35" xfId="42" applyFont="1" applyFill="1" applyBorder="1" applyAlignment="1">
      <alignment horizontal="center" vertical="top"/>
    </xf>
    <xf numFmtId="0" fontId="35" fillId="27" borderId="36" xfId="42" applyFont="1" applyFill="1" applyBorder="1" applyAlignment="1">
      <alignment horizontal="right" vertical="top"/>
    </xf>
    <xf numFmtId="0" fontId="35" fillId="28" borderId="37" xfId="42" applyFont="1" applyFill="1" applyBorder="1" applyAlignment="1">
      <alignment horizontal="right"/>
    </xf>
    <xf numFmtId="0" fontId="39" fillId="0" borderId="38" xfId="42" applyFont="1" applyBorder="1" applyAlignment="1">
      <alignment horizontal="center"/>
    </xf>
    <xf numFmtId="0" fontId="36" fillId="27" borderId="39" xfId="42" applyFont="1" applyFill="1" applyBorder="1" applyAlignment="1"/>
    <xf numFmtId="0" fontId="36" fillId="27" borderId="40" xfId="42" applyFont="1" applyFill="1" applyBorder="1" applyAlignment="1"/>
    <xf numFmtId="0" fontId="35" fillId="27" borderId="41" xfId="42" applyFont="1" applyFill="1" applyBorder="1" applyAlignment="1">
      <alignment horizontal="right"/>
    </xf>
    <xf numFmtId="0" fontId="35" fillId="28" borderId="42" xfId="42" applyFont="1" applyFill="1" applyBorder="1" applyAlignment="1">
      <alignment horizontal="left"/>
    </xf>
    <xf numFmtId="0" fontId="39" fillId="0" borderId="42" xfId="42" applyFont="1" applyBorder="1" applyAlignment="1">
      <alignment horizontal="center"/>
    </xf>
    <xf numFmtId="0" fontId="36" fillId="27" borderId="29" xfId="42" applyFont="1" applyFill="1" applyBorder="1" applyAlignment="1"/>
    <xf numFmtId="0" fontId="35" fillId="27" borderId="30" xfId="42" applyFont="1" applyFill="1" applyBorder="1" applyAlignment="1"/>
    <xf numFmtId="0" fontId="35" fillId="27" borderId="31" xfId="42" applyFont="1" applyFill="1" applyBorder="1" applyAlignment="1">
      <alignment horizontal="right"/>
    </xf>
    <xf numFmtId="0" fontId="35" fillId="28" borderId="33" xfId="42" applyFont="1" applyFill="1" applyBorder="1" applyAlignment="1">
      <alignment horizontal="left"/>
    </xf>
    <xf numFmtId="0" fontId="1" fillId="27" borderId="30" xfId="42" applyFill="1" applyBorder="1" applyAlignment="1"/>
    <xf numFmtId="0" fontId="35" fillId="28" borderId="33" xfId="42" applyFont="1" applyFill="1" applyBorder="1"/>
    <xf numFmtId="0" fontId="41" fillId="0" borderId="33" xfId="42" applyFont="1" applyBorder="1" applyAlignment="1">
      <alignment horizontal="center"/>
    </xf>
    <xf numFmtId="0" fontId="37" fillId="0" borderId="33" xfId="42" applyFont="1" applyBorder="1" applyAlignment="1">
      <alignment horizontal="left"/>
    </xf>
    <xf numFmtId="0" fontId="35" fillId="0" borderId="33" xfId="42" applyFont="1" applyBorder="1"/>
    <xf numFmtId="165" fontId="35" fillId="0" borderId="33" xfId="42" applyNumberFormat="1" applyFont="1" applyBorder="1" applyAlignment="1">
      <alignment vertical="top" textRotation="255"/>
    </xf>
    <xf numFmtId="0" fontId="45" fillId="0" borderId="16" xfId="41" applyFont="1" applyBorder="1" applyAlignment="1">
      <alignment vertical="top" wrapText="1"/>
    </xf>
    <xf numFmtId="0" fontId="45" fillId="0" borderId="17" xfId="41" applyFont="1" applyBorder="1" applyAlignment="1">
      <alignment vertical="top" wrapText="1"/>
    </xf>
    <xf numFmtId="1" fontId="24" fillId="24" borderId="16" xfId="41" applyNumberFormat="1" applyFont="1" applyFill="1" applyBorder="1" applyAlignment="1">
      <alignment horizontal="center" vertical="center"/>
    </xf>
    <xf numFmtId="1" fontId="24" fillId="24" borderId="18" xfId="41" applyNumberFormat="1" applyFont="1" applyFill="1" applyBorder="1" applyAlignment="1">
      <alignment horizontal="center" vertical="center"/>
    </xf>
    <xf numFmtId="0" fontId="47" fillId="29" borderId="0" xfId="0" applyFont="1" applyFill="1" applyAlignment="1">
      <alignment horizontal="center"/>
    </xf>
    <xf numFmtId="0" fontId="48" fillId="29" borderId="0" xfId="0" applyFont="1" applyFill="1">
      <alignment vertical="center"/>
    </xf>
    <xf numFmtId="0" fontId="49" fillId="29" borderId="0" xfId="0" applyFont="1" applyFill="1">
      <alignment vertical="center"/>
    </xf>
    <xf numFmtId="0" fontId="50" fillId="29" borderId="0" xfId="0" applyFont="1" applyFill="1" applyAlignment="1">
      <alignment horizontal="justify"/>
    </xf>
    <xf numFmtId="0" fontId="51" fillId="29" borderId="0" xfId="0" applyFont="1" applyFill="1">
      <alignment vertical="center"/>
    </xf>
    <xf numFmtId="0" fontId="52" fillId="29" borderId="0" xfId="0" applyFont="1" applyFill="1" applyAlignment="1">
      <alignment horizontal="justify"/>
    </xf>
    <xf numFmtId="0" fontId="52" fillId="29" borderId="0" xfId="0" applyFont="1" applyFill="1">
      <alignment vertical="center"/>
    </xf>
    <xf numFmtId="0" fontId="50" fillId="29" borderId="0" xfId="0" quotePrefix="1" applyFont="1" applyFill="1" applyAlignment="1">
      <alignment horizontal="justify"/>
    </xf>
    <xf numFmtId="0" fontId="24" fillId="29" borderId="0" xfId="0" applyFont="1" applyFill="1" applyAlignment="1">
      <alignment horizontal="justify"/>
    </xf>
    <xf numFmtId="0" fontId="24" fillId="29" borderId="0" xfId="0" applyFont="1" applyFill="1" applyAlignment="1">
      <alignment horizontal="justify" wrapText="1"/>
    </xf>
    <xf numFmtId="0" fontId="24" fillId="29" borderId="0" xfId="0" applyFont="1" applyFill="1" applyAlignment="1">
      <alignment horizontal="left" wrapText="1"/>
    </xf>
    <xf numFmtId="0" fontId="30" fillId="29" borderId="0" xfId="0" applyFont="1" applyFill="1" applyAlignment="1">
      <alignment horizontal="justify"/>
    </xf>
    <xf numFmtId="0" fontId="45" fillId="29" borderId="0" xfId="0" applyFont="1" applyFill="1" applyAlignment="1">
      <alignment horizontal="justify"/>
    </xf>
    <xf numFmtId="0" fontId="53" fillId="29" borderId="0" xfId="0" applyFont="1" applyFill="1">
      <alignment vertical="center"/>
    </xf>
    <xf numFmtId="0" fontId="30" fillId="24" borderId="43" xfId="41" applyFont="1" applyFill="1" applyBorder="1" applyAlignment="1">
      <alignment horizontal="left"/>
    </xf>
    <xf numFmtId="0" fontId="30" fillId="0" borderId="0" xfId="41" applyFont="1" applyFill="1" applyBorder="1"/>
    <xf numFmtId="0" fontId="30" fillId="0" borderId="0" xfId="41" applyFont="1" applyAlignment="1">
      <alignment horizontal="left"/>
    </xf>
    <xf numFmtId="49" fontId="46" fillId="24" borderId="15" xfId="34" applyNumberFormat="1" applyFont="1" applyFill="1" applyBorder="1"/>
    <xf numFmtId="0" fontId="54" fillId="30" borderId="0" xfId="0" applyFont="1" applyFill="1">
      <alignment vertical="center"/>
    </xf>
    <xf numFmtId="49" fontId="31" fillId="24" borderId="15" xfId="34" applyNumberFormat="1" applyFont="1" applyFill="1" applyBorder="1"/>
    <xf numFmtId="0" fontId="52" fillId="0" borderId="33" xfId="41" applyFont="1" applyBorder="1" applyAlignment="1">
      <alignment horizontal="center"/>
    </xf>
    <xf numFmtId="0" fontId="36" fillId="0" borderId="0" xfId="41" applyFont="1" applyAlignment="1">
      <alignment horizontal="center"/>
    </xf>
    <xf numFmtId="0" fontId="52" fillId="0" borderId="38" xfId="41" applyFont="1" applyBorder="1" applyAlignment="1">
      <alignment horizontal="center"/>
    </xf>
    <xf numFmtId="0" fontId="52" fillId="0" borderId="42" xfId="41" applyFont="1" applyBorder="1" applyAlignment="1">
      <alignment horizontal="center"/>
    </xf>
    <xf numFmtId="0" fontId="51" fillId="27" borderId="30" xfId="41" applyFont="1" applyFill="1" applyBorder="1" applyAlignment="1"/>
    <xf numFmtId="0" fontId="35" fillId="0" borderId="33" xfId="41" applyFont="1" applyBorder="1" applyAlignment="1">
      <alignment horizontal="center"/>
    </xf>
    <xf numFmtId="0" fontId="35" fillId="24" borderId="45" xfId="41" applyNumberFormat="1" applyFont="1" applyFill="1" applyBorder="1" applyAlignment="1">
      <alignment horizontal="center" vertical="center"/>
    </xf>
    <xf numFmtId="0" fontId="36" fillId="0" borderId="0" xfId="41" applyFont="1" applyBorder="1" applyAlignment="1">
      <alignment horizontal="left"/>
    </xf>
    <xf numFmtId="0" fontId="35" fillId="0" borderId="0" xfId="41" applyFont="1" applyAlignment="1">
      <alignment horizontal="center"/>
    </xf>
    <xf numFmtId="0" fontId="36" fillId="0" borderId="0" xfId="42" applyFont="1" applyBorder="1" applyAlignment="1">
      <alignment horizontal="left"/>
    </xf>
    <xf numFmtId="0" fontId="30" fillId="24" borderId="43" xfId="41" applyFont="1" applyFill="1" applyBorder="1" applyAlignment="1">
      <alignment horizontal="left" vertical="center"/>
    </xf>
    <xf numFmtId="0" fontId="45" fillId="24" borderId="10" xfId="41" applyFont="1" applyFill="1" applyBorder="1" applyAlignment="1">
      <alignment horizontal="left"/>
    </xf>
    <xf numFmtId="0" fontId="45" fillId="24" borderId="47" xfId="41" applyFont="1" applyFill="1" applyBorder="1" applyAlignment="1">
      <alignment horizontal="left"/>
    </xf>
    <xf numFmtId="0" fontId="45" fillId="24" borderId="11" xfId="41" applyFont="1" applyFill="1" applyBorder="1" applyAlignment="1">
      <alignment horizontal="left"/>
    </xf>
    <xf numFmtId="0" fontId="30" fillId="24" borderId="43" xfId="41" applyFont="1" applyFill="1" applyBorder="1" applyAlignment="1">
      <alignment vertical="center"/>
    </xf>
    <xf numFmtId="0" fontId="30" fillId="24" borderId="0" xfId="41" applyFont="1" applyFill="1" applyBorder="1" applyAlignment="1">
      <alignment horizontal="left"/>
    </xf>
    <xf numFmtId="2" fontId="30" fillId="24" borderId="0" xfId="41" applyNumberFormat="1" applyFont="1" applyFill="1" applyBorder="1" applyAlignment="1">
      <alignment horizontal="right" wrapText="1"/>
    </xf>
    <xf numFmtId="0" fontId="38" fillId="24" borderId="47" xfId="39" applyFont="1" applyFill="1" applyBorder="1" applyAlignment="1">
      <alignment horizontal="left" wrapText="1"/>
    </xf>
    <xf numFmtId="0" fontId="36" fillId="27" borderId="48" xfId="41" applyFont="1" applyFill="1" applyBorder="1" applyAlignment="1"/>
    <xf numFmtId="0" fontId="35" fillId="27" borderId="32" xfId="41" applyFont="1" applyFill="1" applyBorder="1" applyAlignment="1"/>
    <xf numFmtId="0" fontId="35" fillId="27" borderId="49" xfId="41" applyFont="1" applyFill="1" applyBorder="1" applyAlignment="1">
      <alignment horizontal="right"/>
    </xf>
    <xf numFmtId="0" fontId="35" fillId="28" borderId="50" xfId="41" applyFont="1" applyFill="1" applyBorder="1" applyAlignment="1">
      <alignment horizontal="left"/>
    </xf>
    <xf numFmtId="0" fontId="52" fillId="0" borderId="50" xfId="41" applyFont="1" applyBorder="1" applyAlignment="1">
      <alignment horizontal="center"/>
    </xf>
    <xf numFmtId="0" fontId="35" fillId="0" borderId="51" xfId="41" applyFont="1" applyFill="1" applyBorder="1" applyAlignment="1">
      <alignment horizontal="left"/>
    </xf>
    <xf numFmtId="0" fontId="35" fillId="0" borderId="51" xfId="41" applyFont="1" applyBorder="1" applyAlignment="1">
      <alignment horizontal="center"/>
    </xf>
    <xf numFmtId="0" fontId="55" fillId="0" borderId="0" xfId="41" applyFont="1" applyFill="1" applyBorder="1" applyAlignment="1">
      <alignment vertical="top"/>
    </xf>
    <xf numFmtId="0" fontId="52" fillId="0" borderId="54" xfId="41" applyFont="1" applyBorder="1" applyAlignment="1">
      <alignment horizontal="center"/>
    </xf>
    <xf numFmtId="0" fontId="55" fillId="30" borderId="55" xfId="41" applyFont="1" applyFill="1" applyBorder="1" applyAlignment="1">
      <alignment vertical="center"/>
    </xf>
    <xf numFmtId="0" fontId="52" fillId="0" borderId="56" xfId="41" applyFont="1" applyBorder="1" applyAlignment="1">
      <alignment horizontal="center"/>
    </xf>
    <xf numFmtId="0" fontId="52" fillId="0" borderId="57" xfId="41" applyFont="1" applyBorder="1" applyAlignment="1">
      <alignment horizontal="center"/>
    </xf>
    <xf numFmtId="0" fontId="52" fillId="0" borderId="58" xfId="41" applyFont="1" applyBorder="1" applyAlignment="1">
      <alignment horizontal="center"/>
    </xf>
    <xf numFmtId="0" fontId="35" fillId="0" borderId="59" xfId="41" applyFont="1" applyBorder="1" applyAlignment="1">
      <alignment horizontal="center"/>
    </xf>
    <xf numFmtId="0" fontId="35" fillId="0" borderId="54" xfId="41" applyFont="1" applyBorder="1" applyAlignment="1">
      <alignment horizontal="center"/>
    </xf>
    <xf numFmtId="165" fontId="35" fillId="0" borderId="54" xfId="41" applyNumberFormat="1" applyFont="1" applyBorder="1" applyAlignment="1">
      <alignment vertical="top" textRotation="255"/>
    </xf>
    <xf numFmtId="0" fontId="35" fillId="0" borderId="38" xfId="41" applyFont="1" applyBorder="1"/>
    <xf numFmtId="0" fontId="35" fillId="0" borderId="38" xfId="41" applyFont="1" applyBorder="1" applyAlignment="1">
      <alignment textRotation="255"/>
    </xf>
    <xf numFmtId="0" fontId="35" fillId="0" borderId="56" xfId="41" applyFont="1" applyBorder="1" applyAlignment="1">
      <alignment textRotation="255"/>
    </xf>
    <xf numFmtId="0" fontId="55" fillId="30" borderId="55" xfId="41" applyFont="1" applyFill="1" applyBorder="1" applyAlignment="1">
      <alignment vertical="top"/>
    </xf>
    <xf numFmtId="0" fontId="55" fillId="30" borderId="62" xfId="41" applyFont="1" applyFill="1" applyBorder="1" applyAlignment="1">
      <alignment vertical="top"/>
    </xf>
    <xf numFmtId="0" fontId="55" fillId="30" borderId="62" xfId="41" applyFont="1" applyFill="1" applyBorder="1" applyAlignment="1">
      <alignment vertical="center"/>
    </xf>
    <xf numFmtId="0" fontId="36" fillId="27" borderId="39" xfId="41" applyFont="1" applyFill="1" applyBorder="1" applyAlignment="1">
      <alignment horizontal="left" vertical="top"/>
    </xf>
    <xf numFmtId="0" fontId="35" fillId="27" borderId="40" xfId="41" applyFont="1" applyFill="1" applyBorder="1" applyAlignment="1">
      <alignment horizontal="center" vertical="top"/>
    </xf>
    <xf numFmtId="0" fontId="35" fillId="27" borderId="41" xfId="41" applyFont="1" applyFill="1" applyBorder="1" applyAlignment="1">
      <alignment horizontal="right" vertical="top"/>
    </xf>
    <xf numFmtId="0" fontId="39" fillId="0" borderId="50" xfId="41" applyFont="1" applyBorder="1" applyAlignment="1">
      <alignment horizontal="center"/>
    </xf>
    <xf numFmtId="0" fontId="41" fillId="0" borderId="51" xfId="41" applyFont="1" applyBorder="1" applyAlignment="1">
      <alignment horizontal="center"/>
    </xf>
    <xf numFmtId="0" fontId="56" fillId="30" borderId="63" xfId="41" applyFont="1" applyFill="1" applyBorder="1"/>
    <xf numFmtId="0" fontId="55" fillId="30" borderId="64" xfId="41" applyFont="1" applyFill="1" applyBorder="1" applyAlignment="1">
      <alignment horizontal="left"/>
    </xf>
    <xf numFmtId="0" fontId="56" fillId="30" borderId="64" xfId="41" applyFont="1" applyFill="1" applyBorder="1"/>
    <xf numFmtId="0" fontId="56" fillId="30" borderId="64" xfId="41" applyFont="1" applyFill="1" applyBorder="1" applyAlignment="1">
      <alignment horizontal="right"/>
    </xf>
    <xf numFmtId="0" fontId="55" fillId="30" borderId="64" xfId="41" applyFont="1" applyFill="1" applyBorder="1" applyAlignment="1">
      <alignment vertical="top" textRotation="180"/>
    </xf>
    <xf numFmtId="0" fontId="55" fillId="30" borderId="65" xfId="41" applyFont="1" applyFill="1" applyBorder="1" applyAlignment="1">
      <alignment vertical="top" textRotation="180"/>
    </xf>
    <xf numFmtId="0" fontId="39" fillId="0" borderId="54" xfId="41" applyFont="1" applyBorder="1" applyAlignment="1">
      <alignment horizontal="center"/>
    </xf>
    <xf numFmtId="0" fontId="39" fillId="0" borderId="56" xfId="41" applyFont="1" applyBorder="1" applyAlignment="1">
      <alignment horizontal="center"/>
    </xf>
    <xf numFmtId="0" fontId="39" fillId="0" borderId="57" xfId="41" applyFont="1" applyBorder="1" applyAlignment="1">
      <alignment horizontal="center"/>
    </xf>
    <xf numFmtId="0" fontId="39" fillId="0" borderId="58" xfId="41" applyFont="1" applyBorder="1" applyAlignment="1">
      <alignment horizontal="center"/>
    </xf>
    <xf numFmtId="0" fontId="41" fillId="0" borderId="59" xfId="41" applyFont="1" applyBorder="1" applyAlignment="1">
      <alignment horizontal="center"/>
    </xf>
    <xf numFmtId="0" fontId="41" fillId="0" borderId="54" xfId="41" applyFont="1" applyBorder="1" applyAlignment="1">
      <alignment horizontal="center"/>
    </xf>
    <xf numFmtId="0" fontId="55" fillId="30" borderId="66" xfId="41" applyFont="1" applyFill="1" applyBorder="1" applyAlignment="1">
      <alignment vertical="top"/>
    </xf>
    <xf numFmtId="164" fontId="27" fillId="25" borderId="67" xfId="41" applyNumberFormat="1" applyFont="1" applyFill="1" applyBorder="1" applyAlignment="1">
      <alignment horizontal="center" vertical="center"/>
    </xf>
    <xf numFmtId="0" fontId="55" fillId="30" borderId="68" xfId="41" applyFont="1" applyFill="1" applyBorder="1" applyAlignment="1">
      <alignment horizontal="left"/>
    </xf>
    <xf numFmtId="0" fontId="56" fillId="30" borderId="68" xfId="41" applyFont="1" applyFill="1" applyBorder="1"/>
    <xf numFmtId="0" fontId="56" fillId="30" borderId="68" xfId="41" applyFont="1" applyFill="1" applyBorder="1" applyAlignment="1">
      <alignment horizontal="right"/>
    </xf>
    <xf numFmtId="0" fontId="55" fillId="30" borderId="68" xfId="41" applyFont="1" applyFill="1" applyBorder="1" applyAlignment="1">
      <alignment vertical="top" textRotation="180"/>
    </xf>
    <xf numFmtId="0" fontId="55" fillId="30" borderId="69" xfId="41" applyFont="1" applyFill="1" applyBorder="1" applyAlignment="1">
      <alignment vertical="top" textRotation="180"/>
    </xf>
    <xf numFmtId="0" fontId="38" fillId="24" borderId="47" xfId="40" applyFont="1" applyFill="1" applyBorder="1" applyAlignment="1">
      <alignment horizontal="left" wrapText="1"/>
    </xf>
    <xf numFmtId="0" fontId="35" fillId="24" borderId="45" xfId="42" applyNumberFormat="1" applyFont="1" applyFill="1" applyBorder="1" applyAlignment="1">
      <alignment horizontal="center" vertical="center"/>
    </xf>
    <xf numFmtId="0" fontId="36" fillId="27" borderId="48" xfId="42" applyFont="1" applyFill="1" applyBorder="1" applyAlignment="1"/>
    <xf numFmtId="0" fontId="35" fillId="27" borderId="32" xfId="42" applyFont="1" applyFill="1" applyBorder="1" applyAlignment="1"/>
    <xf numFmtId="0" fontId="35" fillId="27" borderId="49" xfId="42" applyFont="1" applyFill="1" applyBorder="1" applyAlignment="1">
      <alignment horizontal="right"/>
    </xf>
    <xf numFmtId="0" fontId="35" fillId="28" borderId="50" xfId="42" applyFont="1" applyFill="1" applyBorder="1" applyAlignment="1">
      <alignment horizontal="left"/>
    </xf>
    <xf numFmtId="0" fontId="39" fillId="0" borderId="50" xfId="42" applyFont="1" applyBorder="1" applyAlignment="1">
      <alignment horizontal="center"/>
    </xf>
    <xf numFmtId="0" fontId="35" fillId="0" borderId="51" xfId="42" applyFont="1" applyFill="1" applyBorder="1" applyAlignment="1">
      <alignment horizontal="left"/>
    </xf>
    <xf numFmtId="0" fontId="41" fillId="0" borderId="51" xfId="42" applyFont="1" applyBorder="1" applyAlignment="1">
      <alignment horizontal="center"/>
    </xf>
    <xf numFmtId="0" fontId="56" fillId="30" borderId="63" xfId="42" applyFont="1" applyFill="1" applyBorder="1"/>
    <xf numFmtId="0" fontId="55" fillId="30" borderId="52" xfId="42" applyFont="1" applyFill="1" applyBorder="1" applyAlignment="1">
      <alignment horizontal="left"/>
    </xf>
    <xf numFmtId="0" fontId="56" fillId="30" borderId="52" xfId="42" applyFont="1" applyFill="1" applyBorder="1"/>
    <xf numFmtId="0" fontId="56" fillId="30" borderId="52" xfId="42" applyFont="1" applyFill="1" applyBorder="1" applyAlignment="1">
      <alignment horizontal="right"/>
    </xf>
    <xf numFmtId="0" fontId="55" fillId="30" borderId="52" xfId="42" applyFont="1" applyFill="1" applyBorder="1" applyAlignment="1">
      <alignment vertical="top" textRotation="180"/>
    </xf>
    <xf numFmtId="0" fontId="55" fillId="30" borderId="53" xfId="42" applyFont="1" applyFill="1" applyBorder="1" applyAlignment="1">
      <alignment vertical="top" textRotation="180"/>
    </xf>
    <xf numFmtId="0" fontId="55" fillId="30" borderId="62" xfId="42" applyFont="1" applyFill="1" applyBorder="1" applyAlignment="1">
      <alignment vertical="center"/>
    </xf>
    <xf numFmtId="0" fontId="39" fillId="0" borderId="54" xfId="42" applyFont="1" applyBorder="1" applyAlignment="1">
      <alignment horizontal="center"/>
    </xf>
    <xf numFmtId="0" fontId="55" fillId="30" borderId="55" xfId="42" applyFont="1" applyFill="1" applyBorder="1" applyAlignment="1">
      <alignment vertical="center"/>
    </xf>
    <xf numFmtId="0" fontId="39" fillId="0" borderId="56" xfId="42" applyFont="1" applyBorder="1" applyAlignment="1">
      <alignment horizontal="center"/>
    </xf>
    <xf numFmtId="0" fontId="55" fillId="30" borderId="62" xfId="42" applyFont="1" applyFill="1" applyBorder="1" applyAlignment="1">
      <alignment vertical="top"/>
    </xf>
    <xf numFmtId="0" fontId="39" fillId="0" borderId="57" xfId="42" applyFont="1" applyBorder="1" applyAlignment="1">
      <alignment horizontal="center"/>
    </xf>
    <xf numFmtId="0" fontId="55" fillId="30" borderId="55" xfId="42" applyFont="1" applyFill="1" applyBorder="1" applyAlignment="1">
      <alignment vertical="top"/>
    </xf>
    <xf numFmtId="0" fontId="39" fillId="0" borderId="58" xfId="42" applyFont="1" applyBorder="1" applyAlignment="1">
      <alignment horizontal="center"/>
    </xf>
    <xf numFmtId="0" fontId="41" fillId="0" borderId="59" xfId="42" applyFont="1" applyBorder="1" applyAlignment="1">
      <alignment horizontal="center"/>
    </xf>
    <xf numFmtId="0" fontId="55" fillId="30" borderId="60" xfId="42" applyFont="1" applyFill="1" applyBorder="1" applyAlignment="1">
      <alignment vertical="top"/>
    </xf>
    <xf numFmtId="0" fontId="41" fillId="0" borderId="54" xfId="42" applyFont="1" applyBorder="1" applyAlignment="1">
      <alignment horizontal="center"/>
    </xf>
    <xf numFmtId="165" fontId="35" fillId="0" borderId="54" xfId="42" applyNumberFormat="1" applyFont="1" applyBorder="1" applyAlignment="1">
      <alignment vertical="top" textRotation="255"/>
    </xf>
    <xf numFmtId="0" fontId="55" fillId="30" borderId="61" xfId="42" applyFont="1" applyFill="1" applyBorder="1" applyAlignment="1">
      <alignment vertical="top"/>
    </xf>
    <xf numFmtId="0" fontId="35" fillId="0" borderId="38" xfId="42" applyFont="1" applyBorder="1"/>
    <xf numFmtId="0" fontId="35" fillId="0" borderId="38" xfId="42" applyFont="1" applyBorder="1" applyAlignment="1">
      <alignment textRotation="255"/>
    </xf>
    <xf numFmtId="0" fontId="35" fillId="0" borderId="56" xfId="42" applyFont="1" applyBorder="1" applyAlignment="1">
      <alignment textRotation="255"/>
    </xf>
    <xf numFmtId="49" fontId="45" fillId="0" borderId="11" xfId="41" applyNumberFormat="1" applyFont="1" applyBorder="1" applyAlignment="1">
      <alignment horizontal="left" indent="1"/>
    </xf>
    <xf numFmtId="14" fontId="45" fillId="0" borderId="11" xfId="41" applyNumberFormat="1" applyFont="1" applyBorder="1" applyAlignment="1"/>
    <xf numFmtId="0" fontId="31" fillId="24" borderId="15" xfId="34" applyNumberFormat="1" applyFont="1" applyFill="1" applyBorder="1" applyAlignment="1" applyProtection="1">
      <alignment horizontal="left" vertical="center" wrapText="1"/>
    </xf>
    <xf numFmtId="0" fontId="24" fillId="24" borderId="15" xfId="41" applyNumberFormat="1" applyFont="1" applyFill="1" applyBorder="1" applyAlignment="1">
      <alignment horizontal="left" vertical="center" wrapText="1"/>
    </xf>
    <xf numFmtId="0" fontId="24" fillId="24" borderId="15" xfId="41" applyNumberFormat="1" applyFont="1" applyFill="1" applyBorder="1" applyAlignment="1">
      <alignment horizontal="left" vertical="center"/>
    </xf>
    <xf numFmtId="0" fontId="24" fillId="24" borderId="19" xfId="41" applyNumberFormat="1" applyFont="1" applyFill="1" applyBorder="1" applyAlignment="1">
      <alignment horizontal="left" vertical="center"/>
    </xf>
    <xf numFmtId="0" fontId="24" fillId="24" borderId="19" xfId="41" applyNumberFormat="1" applyFont="1" applyFill="1" applyBorder="1" applyAlignment="1">
      <alignment horizontal="left" vertical="center" wrapText="1"/>
    </xf>
    <xf numFmtId="0" fontId="24" fillId="24" borderId="0" xfId="41" applyNumberFormat="1" applyFont="1" applyFill="1" applyAlignment="1">
      <alignment horizontal="left"/>
    </xf>
    <xf numFmtId="0" fontId="24" fillId="24" borderId="0" xfId="41" applyNumberFormat="1" applyFont="1" applyFill="1" applyAlignment="1">
      <alignment horizontal="left" wrapText="1"/>
    </xf>
    <xf numFmtId="1" fontId="24" fillId="24" borderId="15" xfId="41" applyNumberFormat="1" applyFont="1" applyFill="1" applyBorder="1" applyAlignment="1">
      <alignment horizontal="left" vertical="center"/>
    </xf>
    <xf numFmtId="0" fontId="35" fillId="0" borderId="46" xfId="41" applyFont="1" applyBorder="1" applyAlignment="1">
      <alignment horizontal="center"/>
    </xf>
    <xf numFmtId="0" fontId="35" fillId="0" borderId="0" xfId="42" applyFont="1" applyAlignment="1">
      <alignment horizontal="center"/>
    </xf>
    <xf numFmtId="0" fontId="35" fillId="27" borderId="0" xfId="41" applyFont="1" applyFill="1" applyBorder="1" applyAlignment="1">
      <alignment horizontal="center" vertical="top"/>
    </xf>
    <xf numFmtId="0" fontId="23" fillId="0" borderId="43" xfId="41" applyFont="1" applyBorder="1" applyAlignment="1">
      <alignment horizontal="center" vertical="center"/>
    </xf>
    <xf numFmtId="0" fontId="45" fillId="0" borderId="43" xfId="41" applyFont="1" applyBorder="1" applyAlignment="1">
      <alignment horizontal="left"/>
    </xf>
    <xf numFmtId="0" fontId="30" fillId="24" borderId="43" xfId="41" applyFont="1" applyFill="1" applyBorder="1" applyAlignment="1">
      <alignment horizontal="left" vertical="center"/>
    </xf>
    <xf numFmtId="0" fontId="45" fillId="0" borderId="43" xfId="41" applyFont="1" applyBorder="1" applyAlignment="1">
      <alignment horizontal="left" vertical="center"/>
    </xf>
    <xf numFmtId="1" fontId="30" fillId="24" borderId="43" xfId="41" applyNumberFormat="1" applyFont="1" applyFill="1" applyBorder="1" applyAlignment="1">
      <alignment vertical="center" wrapText="1"/>
    </xf>
    <xf numFmtId="1" fontId="30" fillId="24" borderId="10" xfId="41" applyNumberFormat="1" applyFont="1" applyFill="1" applyBorder="1" applyAlignment="1"/>
    <xf numFmtId="0" fontId="45" fillId="24" borderId="10" xfId="41" applyFont="1" applyFill="1" applyBorder="1" applyAlignment="1">
      <alignment horizontal="left"/>
    </xf>
    <xf numFmtId="0" fontId="45" fillId="24" borderId="47" xfId="41" applyFont="1" applyFill="1" applyBorder="1" applyAlignment="1">
      <alignment horizontal="left"/>
    </xf>
    <xf numFmtId="0" fontId="45" fillId="24" borderId="11" xfId="41" applyFont="1" applyFill="1" applyBorder="1" applyAlignment="1">
      <alignment horizontal="left"/>
    </xf>
    <xf numFmtId="0" fontId="45" fillId="24" borderId="10" xfId="41" applyFont="1" applyFill="1" applyBorder="1" applyAlignment="1">
      <alignment horizontal="left" vertical="top" wrapText="1"/>
    </xf>
    <xf numFmtId="0" fontId="45" fillId="24" borderId="47" xfId="41" applyFont="1" applyFill="1" applyBorder="1" applyAlignment="1">
      <alignment horizontal="left" vertical="top" wrapText="1"/>
    </xf>
    <xf numFmtId="0" fontId="45" fillId="24" borderId="11" xfId="41" applyFont="1" applyFill="1" applyBorder="1" applyAlignment="1">
      <alignment horizontal="left" vertical="top" wrapText="1"/>
    </xf>
    <xf numFmtId="1" fontId="30" fillId="24" borderId="10" xfId="41" applyNumberFormat="1" applyFont="1" applyFill="1" applyBorder="1" applyAlignment="1">
      <alignment horizontal="left"/>
    </xf>
    <xf numFmtId="1" fontId="30" fillId="24" borderId="47" xfId="41" applyNumberFormat="1" applyFont="1" applyFill="1" applyBorder="1" applyAlignment="1">
      <alignment horizontal="left"/>
    </xf>
    <xf numFmtId="1" fontId="30" fillId="24" borderId="11" xfId="41" applyNumberFormat="1" applyFont="1" applyFill="1" applyBorder="1" applyAlignment="1">
      <alignment horizontal="left"/>
    </xf>
    <xf numFmtId="0" fontId="45" fillId="24" borderId="43" xfId="38" applyFont="1" applyFill="1" applyBorder="1" applyAlignment="1">
      <alignment vertical="top" wrapText="1"/>
    </xf>
    <xf numFmtId="0" fontId="23" fillId="24" borderId="0" xfId="38" applyFont="1" applyFill="1" applyBorder="1" applyAlignment="1">
      <alignment horizontal="center"/>
    </xf>
    <xf numFmtId="0" fontId="45" fillId="24" borderId="43" xfId="41" applyFont="1" applyFill="1" applyBorder="1" applyAlignment="1">
      <alignment horizontal="left"/>
    </xf>
    <xf numFmtId="0" fontId="30" fillId="24" borderId="43" xfId="41" applyFont="1" applyFill="1" applyBorder="1" applyAlignment="1">
      <alignment horizontal="left"/>
    </xf>
    <xf numFmtId="0" fontId="30" fillId="24" borderId="10" xfId="41" applyFont="1" applyFill="1" applyBorder="1" applyAlignment="1">
      <alignment horizontal="center"/>
    </xf>
    <xf numFmtId="0" fontId="30" fillId="24" borderId="47" xfId="41" applyFont="1" applyFill="1" applyBorder="1" applyAlignment="1">
      <alignment horizontal="center"/>
    </xf>
    <xf numFmtId="0" fontId="30" fillId="24" borderId="11" xfId="41" applyFont="1" applyFill="1" applyBorder="1" applyAlignment="1">
      <alignment horizontal="center"/>
    </xf>
    <xf numFmtId="14" fontId="45" fillId="24" borderId="10" xfId="41" applyNumberFormat="1" applyFont="1" applyFill="1" applyBorder="1" applyAlignment="1">
      <alignment horizontal="left" vertical="top"/>
    </xf>
    <xf numFmtId="14" fontId="45" fillId="24" borderId="47" xfId="41" applyNumberFormat="1" applyFont="1" applyFill="1" applyBorder="1" applyAlignment="1">
      <alignment horizontal="left" vertical="top"/>
    </xf>
    <xf numFmtId="14" fontId="45" fillId="24" borderId="11" xfId="41" applyNumberFormat="1" applyFont="1" applyFill="1" applyBorder="1" applyAlignment="1">
      <alignment horizontal="left" vertical="top"/>
    </xf>
    <xf numFmtId="0" fontId="35" fillId="0" borderId="33" xfId="41" applyFont="1" applyBorder="1" applyAlignment="1">
      <alignment horizontal="left" vertical="top"/>
    </xf>
    <xf numFmtId="0" fontId="35" fillId="0" borderId="38" xfId="41" applyFont="1" applyBorder="1" applyAlignment="1">
      <alignment horizontal="left" vertical="top"/>
    </xf>
    <xf numFmtId="0" fontId="35" fillId="0" borderId="51" xfId="41" applyFont="1" applyFill="1" applyBorder="1" applyAlignment="1">
      <alignment horizontal="left"/>
    </xf>
    <xf numFmtId="0" fontId="38" fillId="24" borderId="77" xfId="39" applyFont="1" applyFill="1" applyBorder="1" applyAlignment="1">
      <alignment horizontal="center" wrapText="1"/>
    </xf>
    <xf numFmtId="0" fontId="38" fillId="24" borderId="44" xfId="39" applyFont="1" applyFill="1" applyBorder="1" applyAlignment="1">
      <alignment horizontal="center" wrapText="1"/>
    </xf>
    <xf numFmtId="0" fontId="38" fillId="24" borderId="78" xfId="39" applyFont="1" applyFill="1" applyBorder="1" applyAlignment="1">
      <alignment horizontal="center" wrapText="1"/>
    </xf>
    <xf numFmtId="0" fontId="35" fillId="0" borderId="0" xfId="41" applyFont="1" applyBorder="1" applyAlignment="1">
      <alignment horizontal="right"/>
    </xf>
    <xf numFmtId="0" fontId="36" fillId="24" borderId="79" xfId="41" applyFont="1" applyFill="1" applyBorder="1" applyAlignment="1">
      <alignment horizontal="center" vertical="center"/>
    </xf>
    <xf numFmtId="0" fontId="36" fillId="24" borderId="11" xfId="41" applyFont="1" applyFill="1" applyBorder="1" applyAlignment="1">
      <alignment horizontal="center" vertical="center"/>
    </xf>
    <xf numFmtId="0" fontId="36" fillId="24" borderId="79" xfId="39" applyFont="1" applyFill="1" applyBorder="1" applyAlignment="1">
      <alignment horizontal="left" wrapText="1"/>
    </xf>
    <xf numFmtId="0" fontId="36" fillId="24" borderId="11" xfId="39" applyFont="1" applyFill="1" applyBorder="1" applyAlignment="1">
      <alignment horizontal="left" wrapText="1"/>
    </xf>
    <xf numFmtId="0" fontId="38" fillId="24" borderId="80" xfId="39" applyFont="1" applyFill="1" applyBorder="1" applyAlignment="1">
      <alignment horizontal="left" wrapText="1"/>
    </xf>
    <xf numFmtId="0" fontId="38" fillId="24" borderId="81" xfId="39" applyFont="1" applyFill="1" applyBorder="1" applyAlignment="1">
      <alignment horizontal="left" wrapText="1"/>
    </xf>
    <xf numFmtId="0" fontId="36" fillId="24" borderId="47" xfId="41" applyFont="1" applyFill="1" applyBorder="1" applyAlignment="1">
      <alignment horizontal="center" vertical="center" wrapText="1"/>
    </xf>
    <xf numFmtId="0" fontId="35" fillId="24" borderId="45" xfId="41" applyFont="1" applyFill="1" applyBorder="1" applyAlignment="1">
      <alignment horizontal="center" vertical="center"/>
    </xf>
    <xf numFmtId="0" fontId="35" fillId="24" borderId="82" xfId="41" applyFont="1" applyFill="1" applyBorder="1" applyAlignment="1">
      <alignment horizontal="center" vertical="center"/>
    </xf>
    <xf numFmtId="0" fontId="35" fillId="24" borderId="83" xfId="41" applyFont="1" applyFill="1" applyBorder="1" applyAlignment="1">
      <alignment horizontal="center" vertical="center"/>
    </xf>
    <xf numFmtId="0" fontId="35" fillId="0" borderId="33" xfId="41" applyFont="1" applyBorder="1" applyAlignment="1">
      <alignment horizontal="left"/>
    </xf>
    <xf numFmtId="0" fontId="35" fillId="24" borderId="88" xfId="41" applyFont="1" applyFill="1" applyBorder="1" applyAlignment="1">
      <alignment horizontal="center" vertical="center"/>
    </xf>
    <xf numFmtId="0" fontId="35" fillId="24" borderId="89" xfId="41" applyFont="1" applyFill="1" applyBorder="1" applyAlignment="1">
      <alignment horizontal="center" vertical="center"/>
    </xf>
    <xf numFmtId="0" fontId="35" fillId="24" borderId="90" xfId="41" applyFont="1" applyFill="1" applyBorder="1" applyAlignment="1">
      <alignment horizontal="center" vertical="center"/>
    </xf>
    <xf numFmtId="0" fontId="35" fillId="24" borderId="91" xfId="41" applyFont="1" applyFill="1" applyBorder="1" applyAlignment="1">
      <alignment horizontal="center" vertical="center"/>
    </xf>
    <xf numFmtId="0" fontId="35" fillId="27" borderId="29" xfId="41" applyFont="1" applyFill="1" applyBorder="1" applyAlignment="1">
      <alignment horizontal="right" vertical="top"/>
    </xf>
    <xf numFmtId="0" fontId="35" fillId="27" borderId="30" xfId="41" applyFont="1" applyFill="1" applyBorder="1" applyAlignment="1">
      <alignment horizontal="right" vertical="top"/>
    </xf>
    <xf numFmtId="0" fontId="35" fillId="27" borderId="31" xfId="41" applyFont="1" applyFill="1" applyBorder="1" applyAlignment="1">
      <alignment horizontal="right" vertical="top"/>
    </xf>
    <xf numFmtId="0" fontId="38" fillId="24" borderId="99" xfId="39" applyFont="1" applyFill="1" applyBorder="1" applyAlignment="1">
      <alignment horizontal="center" wrapText="1"/>
    </xf>
    <xf numFmtId="0" fontId="38" fillId="24" borderId="100" xfId="39" applyFont="1" applyFill="1" applyBorder="1" applyAlignment="1">
      <alignment horizontal="center" wrapText="1"/>
    </xf>
    <xf numFmtId="0" fontId="38" fillId="24" borderId="101" xfId="39" applyFont="1" applyFill="1" applyBorder="1" applyAlignment="1">
      <alignment horizontal="center" wrapText="1"/>
    </xf>
    <xf numFmtId="0" fontId="36" fillId="24" borderId="70" xfId="41" applyFont="1" applyFill="1" applyBorder="1" applyAlignment="1">
      <alignment horizontal="center" vertical="center" wrapText="1"/>
    </xf>
    <xf numFmtId="0" fontId="36" fillId="24" borderId="71" xfId="41" applyFont="1" applyFill="1" applyBorder="1" applyAlignment="1">
      <alignment horizontal="center" vertical="center" wrapText="1"/>
    </xf>
    <xf numFmtId="49" fontId="35" fillId="24" borderId="72" xfId="39" applyNumberFormat="1" applyFont="1" applyFill="1" applyBorder="1" applyAlignment="1">
      <alignment horizontal="center" wrapText="1"/>
    </xf>
    <xf numFmtId="0" fontId="35" fillId="24" borderId="73" xfId="39" applyFont="1" applyFill="1" applyBorder="1" applyAlignment="1">
      <alignment horizontal="center" wrapText="1"/>
    </xf>
    <xf numFmtId="0" fontId="35" fillId="24" borderId="74" xfId="39" applyFont="1" applyFill="1" applyBorder="1" applyAlignment="1">
      <alignment horizontal="center" wrapText="1"/>
    </xf>
    <xf numFmtId="0" fontId="36" fillId="24" borderId="10" xfId="41" applyFont="1" applyFill="1" applyBorder="1" applyAlignment="1">
      <alignment horizontal="center" vertical="center" wrapText="1"/>
    </xf>
    <xf numFmtId="0" fontId="36" fillId="24" borderId="11" xfId="41" applyFont="1" applyFill="1" applyBorder="1" applyAlignment="1">
      <alignment horizontal="center" vertical="center" wrapText="1"/>
    </xf>
    <xf numFmtId="0" fontId="36" fillId="24" borderId="29" xfId="39" applyFont="1" applyFill="1" applyBorder="1" applyAlignment="1">
      <alignment horizontal="left" wrapText="1"/>
    </xf>
    <xf numFmtId="0" fontId="36" fillId="24" borderId="30" xfId="39" applyFont="1" applyFill="1" applyBorder="1" applyAlignment="1">
      <alignment horizontal="left" wrapText="1"/>
    </xf>
    <xf numFmtId="0" fontId="36" fillId="24" borderId="31" xfId="39" applyFont="1" applyFill="1" applyBorder="1" applyAlignment="1">
      <alignment horizontal="left" wrapText="1"/>
    </xf>
    <xf numFmtId="0" fontId="35" fillId="24" borderId="70" xfId="39" applyFont="1" applyFill="1" applyBorder="1" applyAlignment="1">
      <alignment horizontal="center" wrapText="1"/>
    </xf>
    <xf numFmtId="0" fontId="35" fillId="24" borderId="47" xfId="39" applyFont="1" applyFill="1" applyBorder="1" applyAlignment="1">
      <alignment horizontal="center" wrapText="1"/>
    </xf>
    <xf numFmtId="0" fontId="35" fillId="24" borderId="75" xfId="39" applyFont="1" applyFill="1" applyBorder="1" applyAlignment="1">
      <alignment horizontal="center" wrapText="1"/>
    </xf>
    <xf numFmtId="0" fontId="36" fillId="24" borderId="76" xfId="41" applyFont="1" applyFill="1" applyBorder="1" applyAlignment="1">
      <alignment horizontal="center" vertical="center" wrapText="1"/>
    </xf>
    <xf numFmtId="0" fontId="36" fillId="24" borderId="84" xfId="39" applyFont="1" applyFill="1" applyBorder="1" applyAlignment="1">
      <alignment horizontal="left" wrapText="1"/>
    </xf>
    <xf numFmtId="0" fontId="36" fillId="24" borderId="73" xfId="39" applyFont="1" applyFill="1" applyBorder="1" applyAlignment="1">
      <alignment horizontal="left" wrapText="1"/>
    </xf>
    <xf numFmtId="49" fontId="38" fillId="24" borderId="72" xfId="39" applyNumberFormat="1" applyFont="1" applyFill="1" applyBorder="1" applyAlignment="1">
      <alignment horizontal="center" wrapText="1"/>
    </xf>
    <xf numFmtId="49" fontId="38" fillId="24" borderId="73" xfId="39" applyNumberFormat="1" applyFont="1" applyFill="1" applyBorder="1" applyAlignment="1">
      <alignment horizontal="center" wrapText="1"/>
    </xf>
    <xf numFmtId="0" fontId="38" fillId="24" borderId="73" xfId="39" applyFont="1" applyFill="1" applyBorder="1" applyAlignment="1">
      <alignment horizontal="center" wrapText="1"/>
    </xf>
    <xf numFmtId="0" fontId="38" fillId="24" borderId="85" xfId="39" applyFont="1" applyFill="1" applyBorder="1" applyAlignment="1">
      <alignment horizontal="center" wrapText="1"/>
    </xf>
    <xf numFmtId="0" fontId="36" fillId="24" borderId="86" xfId="39" applyFont="1" applyFill="1" applyBorder="1" applyAlignment="1">
      <alignment horizontal="left" wrapText="1"/>
    </xf>
    <xf numFmtId="0" fontId="36" fillId="24" borderId="87" xfId="39" applyFont="1" applyFill="1" applyBorder="1" applyAlignment="1">
      <alignment horizontal="left" wrapText="1"/>
    </xf>
    <xf numFmtId="0" fontId="38" fillId="24" borderId="10" xfId="39" applyFont="1" applyFill="1" applyBorder="1" applyAlignment="1">
      <alignment horizontal="center" wrapText="1"/>
    </xf>
    <xf numFmtId="0" fontId="38" fillId="24" borderId="47" xfId="39" applyFont="1" applyFill="1" applyBorder="1" applyAlignment="1">
      <alignment horizontal="center" wrapText="1"/>
    </xf>
    <xf numFmtId="0" fontId="36" fillId="24" borderId="94" xfId="39" applyFont="1" applyFill="1" applyBorder="1" applyAlignment="1">
      <alignment horizontal="left" wrapText="1"/>
    </xf>
    <xf numFmtId="0" fontId="36" fillId="24" borderId="46" xfId="39" applyFont="1" applyFill="1" applyBorder="1" applyAlignment="1">
      <alignment horizontal="left" wrapText="1"/>
    </xf>
    <xf numFmtId="49" fontId="38" fillId="24" borderId="46" xfId="39" applyNumberFormat="1" applyFont="1" applyFill="1" applyBorder="1" applyAlignment="1">
      <alignment horizontal="center" wrapText="1"/>
    </xf>
    <xf numFmtId="49" fontId="38" fillId="24" borderId="95" xfId="39" applyNumberFormat="1" applyFont="1" applyFill="1" applyBorder="1" applyAlignment="1">
      <alignment horizontal="center" wrapText="1"/>
    </xf>
    <xf numFmtId="0" fontId="34" fillId="0" borderId="46" xfId="0" applyFont="1" applyBorder="1" applyAlignment="1">
      <alignment horizontal="center" vertical="center"/>
    </xf>
    <xf numFmtId="0" fontId="36" fillId="24" borderId="39" xfId="39" applyFont="1" applyFill="1" applyBorder="1" applyAlignment="1">
      <alignment horizontal="left" wrapText="1"/>
    </xf>
    <xf numFmtId="0" fontId="36" fillId="24" borderId="40" xfId="39" applyFont="1" applyFill="1" applyBorder="1" applyAlignment="1">
      <alignment horizontal="left" wrapText="1"/>
    </xf>
    <xf numFmtId="0" fontId="36" fillId="24" borderId="41" xfId="39" applyFont="1" applyFill="1" applyBorder="1" applyAlignment="1">
      <alignment horizontal="left" wrapText="1"/>
    </xf>
    <xf numFmtId="0" fontId="38" fillId="24" borderId="70" xfId="39" applyFont="1" applyFill="1" applyBorder="1" applyAlignment="1">
      <alignment horizontal="center" wrapText="1"/>
    </xf>
    <xf numFmtId="0" fontId="38" fillId="24" borderId="75" xfId="39" applyFont="1" applyFill="1" applyBorder="1" applyAlignment="1">
      <alignment horizontal="center" wrapText="1"/>
    </xf>
    <xf numFmtId="0" fontId="36" fillId="24" borderId="92" xfId="39" applyFont="1" applyFill="1" applyBorder="1" applyAlignment="1">
      <alignment horizontal="left" wrapText="1"/>
    </xf>
    <xf numFmtId="0" fontId="36" fillId="24" borderId="93" xfId="39" applyFont="1" applyFill="1" applyBorder="1" applyAlignment="1">
      <alignment horizontal="left" wrapText="1"/>
    </xf>
    <xf numFmtId="49" fontId="38" fillId="24" borderId="96" xfId="39" applyNumberFormat="1" applyFont="1" applyFill="1" applyBorder="1" applyAlignment="1">
      <alignment horizontal="center" wrapText="1"/>
    </xf>
    <xf numFmtId="49" fontId="38" fillId="24" borderId="97" xfId="39" applyNumberFormat="1" applyFont="1" applyFill="1" applyBorder="1" applyAlignment="1">
      <alignment horizontal="center" wrapText="1"/>
    </xf>
    <xf numFmtId="49" fontId="38" fillId="24" borderId="98" xfId="39" applyNumberFormat="1" applyFont="1" applyFill="1" applyBorder="1" applyAlignment="1">
      <alignment horizontal="center" wrapText="1"/>
    </xf>
    <xf numFmtId="0" fontId="36" fillId="24" borderId="10" xfId="42" applyFont="1" applyFill="1" applyBorder="1" applyAlignment="1">
      <alignment horizontal="center" vertical="center" wrapText="1"/>
    </xf>
    <xf numFmtId="0" fontId="36" fillId="24" borderId="47" xfId="42" applyFont="1" applyFill="1" applyBorder="1" applyAlignment="1">
      <alignment horizontal="center" vertical="center" wrapText="1"/>
    </xf>
    <xf numFmtId="0" fontId="36" fillId="24" borderId="76" xfId="42" applyFont="1" applyFill="1" applyBorder="1" applyAlignment="1">
      <alignment horizontal="center" vertical="center" wrapText="1"/>
    </xf>
    <xf numFmtId="0" fontId="36" fillId="24" borderId="29" xfId="40" applyFont="1" applyFill="1" applyBorder="1" applyAlignment="1">
      <alignment horizontal="left" wrapText="1"/>
    </xf>
    <xf numFmtId="0" fontId="36" fillId="24" borderId="30" xfId="40" applyFont="1" applyFill="1" applyBorder="1" applyAlignment="1">
      <alignment horizontal="left" wrapText="1"/>
    </xf>
    <xf numFmtId="0" fontId="36" fillId="24" borderId="31" xfId="40" applyFont="1" applyFill="1" applyBorder="1" applyAlignment="1">
      <alignment horizontal="left" wrapText="1"/>
    </xf>
    <xf numFmtId="0" fontId="36" fillId="24" borderId="70" xfId="42" applyFont="1" applyFill="1" applyBorder="1" applyAlignment="1">
      <alignment horizontal="center" vertical="center" wrapText="1"/>
    </xf>
    <xf numFmtId="0" fontId="36" fillId="24" borderId="71" xfId="42" applyFont="1" applyFill="1" applyBorder="1" applyAlignment="1">
      <alignment horizontal="center" vertical="center" wrapText="1"/>
    </xf>
    <xf numFmtId="0" fontId="35" fillId="24" borderId="70" xfId="40" applyFont="1" applyFill="1" applyBorder="1" applyAlignment="1">
      <alignment horizontal="center" wrapText="1"/>
    </xf>
    <xf numFmtId="0" fontId="35" fillId="24" borderId="47" xfId="40" applyFont="1" applyFill="1" applyBorder="1" applyAlignment="1">
      <alignment horizontal="center" wrapText="1"/>
    </xf>
    <xf numFmtId="0" fontId="35" fillId="24" borderId="75" xfId="40" applyFont="1" applyFill="1" applyBorder="1" applyAlignment="1">
      <alignment horizontal="center" wrapText="1"/>
    </xf>
    <xf numFmtId="0" fontId="38" fillId="24" borderId="10" xfId="40" applyFont="1" applyFill="1" applyBorder="1" applyAlignment="1">
      <alignment horizontal="center" wrapText="1"/>
    </xf>
    <xf numFmtId="0" fontId="38" fillId="24" borderId="47" xfId="40" applyFont="1" applyFill="1" applyBorder="1" applyAlignment="1">
      <alignment horizontal="center" wrapText="1"/>
    </xf>
    <xf numFmtId="0" fontId="38" fillId="24" borderId="70" xfId="40" applyFont="1" applyFill="1" applyBorder="1" applyAlignment="1">
      <alignment horizontal="center" wrapText="1"/>
    </xf>
    <xf numFmtId="0" fontId="38" fillId="24" borderId="75" xfId="40" applyFont="1" applyFill="1" applyBorder="1" applyAlignment="1">
      <alignment horizontal="center" wrapText="1"/>
    </xf>
    <xf numFmtId="0" fontId="35" fillId="0" borderId="33" xfId="42" applyFont="1" applyBorder="1" applyAlignment="1">
      <alignment horizontal="left"/>
    </xf>
    <xf numFmtId="0" fontId="35" fillId="0" borderId="33" xfId="42" applyFont="1" applyBorder="1" applyAlignment="1">
      <alignment horizontal="left" vertical="top"/>
    </xf>
    <xf numFmtId="0" fontId="35" fillId="24" borderId="88" xfId="42" applyFont="1" applyFill="1" applyBorder="1" applyAlignment="1">
      <alignment horizontal="center" vertical="center"/>
    </xf>
    <xf numFmtId="0" fontId="35" fillId="24" borderId="82" xfId="42" applyFont="1" applyFill="1" applyBorder="1" applyAlignment="1">
      <alignment horizontal="center" vertical="center"/>
    </xf>
    <xf numFmtId="0" fontId="35" fillId="24" borderId="90" xfId="42" applyFont="1" applyFill="1" applyBorder="1" applyAlignment="1">
      <alignment horizontal="center" vertical="center"/>
    </xf>
    <xf numFmtId="0" fontId="35" fillId="24" borderId="91" xfId="42" applyFont="1" applyFill="1" applyBorder="1" applyAlignment="1">
      <alignment horizontal="center" vertical="center"/>
    </xf>
    <xf numFmtId="0" fontId="36" fillId="24" borderId="11" xfId="42" applyFont="1" applyFill="1" applyBorder="1" applyAlignment="1">
      <alignment horizontal="center" vertical="center" wrapText="1"/>
    </xf>
    <xf numFmtId="0" fontId="36" fillId="24" borderId="79" xfId="40" applyFont="1" applyFill="1" applyBorder="1" applyAlignment="1">
      <alignment horizontal="left" wrapText="1"/>
    </xf>
    <xf numFmtId="0" fontId="36" fillId="24" borderId="11" xfId="40" applyFont="1" applyFill="1" applyBorder="1" applyAlignment="1">
      <alignment horizontal="left" wrapText="1"/>
    </xf>
    <xf numFmtId="0" fontId="35" fillId="0" borderId="38" xfId="42" applyFont="1" applyBorder="1" applyAlignment="1">
      <alignment horizontal="left" vertical="top"/>
    </xf>
    <xf numFmtId="0" fontId="35" fillId="0" borderId="51" xfId="42" applyFont="1" applyFill="1" applyBorder="1" applyAlignment="1">
      <alignment horizontal="left"/>
    </xf>
    <xf numFmtId="0" fontId="38" fillId="24" borderId="77" xfId="40" applyFont="1" applyFill="1" applyBorder="1" applyAlignment="1">
      <alignment horizontal="center" wrapText="1"/>
    </xf>
    <xf numFmtId="0" fontId="38" fillId="24" borderId="44" xfId="40" applyFont="1" applyFill="1" applyBorder="1" applyAlignment="1">
      <alignment horizontal="center" wrapText="1"/>
    </xf>
    <xf numFmtId="0" fontId="38" fillId="24" borderId="78" xfId="40" applyFont="1" applyFill="1" applyBorder="1" applyAlignment="1">
      <alignment horizontal="center" wrapText="1"/>
    </xf>
    <xf numFmtId="0" fontId="35" fillId="0" borderId="0" xfId="42" applyFont="1" applyBorder="1" applyAlignment="1">
      <alignment horizontal="right"/>
    </xf>
    <xf numFmtId="0" fontId="36" fillId="24" borderId="79" xfId="42" applyFont="1" applyFill="1" applyBorder="1" applyAlignment="1">
      <alignment horizontal="center" vertical="center"/>
    </xf>
    <xf numFmtId="0" fontId="36" fillId="24" borderId="11" xfId="42" applyFont="1" applyFill="1" applyBorder="1" applyAlignment="1">
      <alignment horizontal="center" vertical="center"/>
    </xf>
    <xf numFmtId="0" fontId="38" fillId="24" borderId="80" xfId="40" applyFont="1" applyFill="1" applyBorder="1" applyAlignment="1">
      <alignment horizontal="left" wrapText="1"/>
    </xf>
    <xf numFmtId="0" fontId="38" fillId="24" borderId="81" xfId="40" applyFont="1" applyFill="1" applyBorder="1" applyAlignment="1">
      <alignment horizontal="left" wrapText="1"/>
    </xf>
    <xf numFmtId="0" fontId="35" fillId="24" borderId="45" xfId="42" applyFont="1" applyFill="1" applyBorder="1" applyAlignment="1">
      <alignment horizontal="center" vertical="center"/>
    </xf>
    <xf numFmtId="0" fontId="35" fillId="24" borderId="83" xfId="42" applyFont="1" applyFill="1" applyBorder="1" applyAlignment="1">
      <alignment horizontal="center" vertical="center"/>
    </xf>
    <xf numFmtId="0" fontId="35" fillId="24" borderId="89" xfId="42" applyFont="1" applyFill="1" applyBorder="1" applyAlignment="1">
      <alignment horizontal="center" vertical="center"/>
    </xf>
    <xf numFmtId="0" fontId="34" fillId="0" borderId="46" xfId="0" applyNumberFormat="1" applyFont="1" applyBorder="1" applyAlignment="1">
      <alignment horizontal="center" vertical="center"/>
    </xf>
    <xf numFmtId="49" fontId="38" fillId="24" borderId="102" xfId="39" applyNumberFormat="1" applyFont="1" applyFill="1" applyBorder="1" applyAlignment="1">
      <alignment horizontal="center" wrapText="1"/>
    </xf>
    <xf numFmtId="0" fontId="38" fillId="24" borderId="73" xfId="39" applyNumberFormat="1" applyFont="1" applyFill="1" applyBorder="1" applyAlignment="1">
      <alignment horizontal="center" wrapText="1"/>
    </xf>
    <xf numFmtId="0" fontId="38" fillId="24" borderId="85" xfId="39" applyNumberFormat="1" applyFont="1" applyFill="1" applyBorder="1" applyAlignment="1">
      <alignment horizontal="center"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ình thường" xfId="0" builtinId="0"/>
    <cellStyle name="Đầu đề 1" xfId="30" builtinId="16" customBuiltin="1"/>
    <cellStyle name="Đầu đề 2" xfId="31" builtinId="17" customBuiltin="1"/>
    <cellStyle name="Đầu đề 3" xfId="32" builtinId="18" customBuiltin="1"/>
    <cellStyle name="Đầu đề 4" xfId="33" builtinId="19" customBuiltin="1"/>
    <cellStyle name="Đầu ra" xfId="44" builtinId="21" customBuiltin="1"/>
    <cellStyle name="Đầu vào" xfId="35" builtinId="20" customBuiltin="1"/>
    <cellStyle name="Ghi chú" xfId="43" builtinId="10" customBuiltin="1"/>
    <cellStyle name="Kiểm tra Ô" xfId="27" builtinId="23" customBuiltin="1"/>
    <cellStyle name="Normal_Functional Test Case v1.0" xfId="38"/>
    <cellStyle name="Normal_Sheet1" xfId="39"/>
    <cellStyle name="Normal_Sheet1_Template_UnitTest Case_v0.9" xfId="40"/>
    <cellStyle name="Normal_Template_UnitTest Case_v0.9" xfId="41"/>
    <cellStyle name="Normal_Template_UnitTest Case_v0.9_Template_UnitTest Case_v0.9" xfId="42"/>
    <cellStyle name="Ô được Nối kết" xfId="36" builtinId="24" customBuiltin="1"/>
    <cellStyle name="Siêu kết nối" xfId="34" builtinId="8"/>
    <cellStyle name="Tiêu đề" xfId="45" builtinId="15" customBuiltin="1"/>
    <cellStyle name="Tính toán" xfId="26" builtinId="22" customBuiltin="1"/>
    <cellStyle name="Tổng" xfId="46" builtinId="25" customBuiltin="1"/>
    <cellStyle name="Tốt" xfId="29" builtinId="26" customBuiltin="1"/>
    <cellStyle name="Trung lập" xfId="37" builtinId="28" customBuiltin="1"/>
    <cellStyle name="Văn bản Cảnh báo" xfId="47" builtinId="11" customBuiltin="1"/>
    <cellStyle name="Văn bản Giải thích" xfId="28" builtinId="53" customBuiltin="1"/>
    <cellStyle name="Xấu" xfId="25" builtinId="27" customBuiltin="1"/>
    <cellStyle name="標準_結合試験(AllOvertheWorld)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Test Type</a:t>
            </a:r>
          </a:p>
        </c:rich>
      </c:tx>
      <c:layout>
        <c:manualLayout>
          <c:xMode val="edge"/>
          <c:yMode val="edge"/>
          <c:x val="0.41836734693877553"/>
          <c:y val="3.906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53061224489796"/>
          <c:y val="0.26562550664044693"/>
          <c:w val="0.39795918367346939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6D2-45B5-9E3A-93D4730FA584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6D2-45B5-9E3A-93D4730FA584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6D2-45B5-9E3A-93D4730FA58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Report'!$F$28:$H$28</c:f>
              <c:numCache>
                <c:formatCode>General</c:formatCode>
                <c:ptCount val="3"/>
                <c:pt idx="0">
                  <c:v>168</c:v>
                </c:pt>
                <c:pt idx="1">
                  <c:v>28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D2-45B5-9E3A-93D4730FA584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6D2-45B5-9E3A-93D4730FA58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5-C6D2-45B5-9E3A-93D4730FA584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C6D2-45B5-9E3A-93D4730FA58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Report'!$F$27:$H$27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7-C6D2-45B5-9E3A-93D4730FA584}"/>
            </c:ext>
          </c:extLst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C6D2-45B5-9E3A-93D4730FA58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9-C6D2-45B5-9E3A-93D4730FA584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A-C6D2-45B5-9E3A-93D4730FA58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D2-45B5-9E3A-93D4730FA584}"/>
            </c:ext>
          </c:extLst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C6D2-45B5-9E3A-93D4730FA58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C6D2-45B5-9E3A-93D4730FA584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E-C6D2-45B5-9E3A-93D4730FA58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D2-45B5-9E3A-93D4730FA584}"/>
            </c:ext>
          </c:extLst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C6D2-45B5-9E3A-93D4730FA584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C6D2-45B5-9E3A-93D4730FA584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C6D2-45B5-9E3A-93D4730FA58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Report'!$F$28:$H$28</c:f>
              <c:numCache>
                <c:formatCode>General</c:formatCode>
                <c:ptCount val="3"/>
                <c:pt idx="0">
                  <c:v>168</c:v>
                </c:pt>
                <c:pt idx="1">
                  <c:v>28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D2-45B5-9E3A-93D4730FA584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377551020408168"/>
          <c:y val="0.39453207020997372"/>
          <c:w val="8.418367346938771E-2"/>
          <c:h val="0.316406660104986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Passed Percent</a:t>
            </a:r>
          </a:p>
        </c:rich>
      </c:tx>
      <c:layout>
        <c:manualLayout>
          <c:xMode val="edge"/>
          <c:yMode val="edge"/>
          <c:x val="0.36547085201793722"/>
          <c:y val="3.95256916996047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44"/>
          <c:y val="0.28063295267908667"/>
          <c:w val="0.33856502242152464"/>
          <c:h val="0.5968390965428462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55B-4047-8044-1E4F340BE12C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55B-4047-8044-1E4F340BE12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655B-4047-8044-1E4F340BE12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Report'!$C$28:$E$28</c:f>
              <c:numCache>
                <c:formatCode>General</c:formatCode>
                <c:ptCount val="3"/>
                <c:pt idx="0">
                  <c:v>189</c:v>
                </c:pt>
                <c:pt idx="1">
                  <c:v>15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B-4047-8044-1E4F340BE12C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655B-4047-8044-1E4F340BE12C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5-655B-4047-8044-1E4F340BE12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655B-4047-8044-1E4F340BE12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Report'!$C$27:$E$27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7-655B-4047-8044-1E4F340BE12C}"/>
            </c:ext>
          </c:extLst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655B-4047-8044-1E4F340BE12C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9-655B-4047-8044-1E4F340BE12C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A-655B-4047-8044-1E4F340BE12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55B-4047-8044-1E4F340BE12C}"/>
            </c:ext>
          </c:extLst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655B-4047-8044-1E4F340BE12C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655B-4047-8044-1E4F340BE12C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E-655B-4047-8044-1E4F340BE12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55B-4047-8044-1E4F340BE12C}"/>
            </c:ext>
          </c:extLst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655B-4047-8044-1E4F340BE12C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655B-4047-8044-1E4F340BE12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655B-4047-8044-1E4F340BE12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Report'!$C$28:$E$28</c:f>
              <c:numCache>
                <c:formatCode>General</c:formatCode>
                <c:ptCount val="3"/>
                <c:pt idx="0">
                  <c:v>189</c:v>
                </c:pt>
                <c:pt idx="1">
                  <c:v>15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55B-4047-8044-1E4F340BE12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044843049327352"/>
          <c:y val="0.43873600780139632"/>
          <c:w val="0.1905829596412556"/>
          <c:h val="0.300395671884887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123825</xdr:rowOff>
    </xdr:from>
    <xdr:to>
      <xdr:col>0</xdr:col>
      <xdr:colOff>1038225</xdr:colOff>
      <xdr:row>1</xdr:row>
      <xdr:rowOff>828675</xdr:rowOff>
    </xdr:to>
    <xdr:pic>
      <xdr:nvPicPr>
        <xdr:cNvPr id="1028" name="Picture 2" descr="FSOFT-new-vertical.jp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85750"/>
          <a:ext cx="7810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35</xdr:row>
      <xdr:rowOff>0</xdr:rowOff>
    </xdr:from>
    <xdr:to>
      <xdr:col>9</xdr:col>
      <xdr:colOff>0</xdr:colOff>
      <xdr:row>50</xdr:row>
      <xdr:rowOff>9525</xdr:rowOff>
    </xdr:to>
    <xdr:graphicFrame macro="">
      <xdr:nvGraphicFramePr>
        <xdr:cNvPr id="2053" name="Chart 16">
          <a:extLst>
            <a:ext uri="{FF2B5EF4-FFF2-40B4-BE49-F238E27FC236}">
              <a16:creationId xmlns:a16="http://schemas.microsoft.com/office/drawing/2014/main" id="{00000000-0008-0000-0300-000005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35</xdr:row>
      <xdr:rowOff>19050</xdr:rowOff>
    </xdr:from>
    <xdr:to>
      <xdr:col>3</xdr:col>
      <xdr:colOff>238125</xdr:colOff>
      <xdr:row>50</xdr:row>
      <xdr:rowOff>0</xdr:rowOff>
    </xdr:to>
    <xdr:graphicFrame macro="">
      <xdr:nvGraphicFramePr>
        <xdr:cNvPr id="2054" name="Chart 17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4" workbookViewId="0">
      <selection activeCell="A32" sqref="A32"/>
    </sheetView>
  </sheetViews>
  <sheetFormatPr defaultRowHeight="14.25"/>
  <cols>
    <col min="1" max="1" width="119.375" style="164" customWidth="1"/>
    <col min="2" max="16384" width="9" style="164"/>
  </cols>
  <sheetData>
    <row r="1" spans="1:1" s="161" customFormat="1" ht="22.5">
      <c r="A1" s="160" t="s">
        <v>115</v>
      </c>
    </row>
    <row r="2" spans="1:1" s="161" customFormat="1" ht="22.5">
      <c r="A2" s="160"/>
    </row>
    <row r="3" spans="1:1" s="162" customFormat="1" ht="18">
      <c r="A3" s="165" t="s">
        <v>133</v>
      </c>
    </row>
    <row r="4" spans="1:1" ht="15" customHeight="1">
      <c r="A4" s="168" t="s">
        <v>113</v>
      </c>
    </row>
    <row r="5" spans="1:1" ht="15" customHeight="1">
      <c r="A5" s="168" t="s">
        <v>138</v>
      </c>
    </row>
    <row r="6" spans="1:1" ht="38.25">
      <c r="A6" s="169" t="s">
        <v>153</v>
      </c>
    </row>
    <row r="7" spans="1:1" ht="29.25" customHeight="1">
      <c r="A7" s="169" t="s">
        <v>156</v>
      </c>
    </row>
    <row r="8" spans="1:1" ht="30" customHeight="1">
      <c r="A8" s="170" t="s">
        <v>140</v>
      </c>
    </row>
    <row r="9" spans="1:1" s="173" customFormat="1" ht="16.5" customHeight="1">
      <c r="A9" s="172" t="s">
        <v>154</v>
      </c>
    </row>
    <row r="10" spans="1:1" ht="16.5" customHeight="1">
      <c r="A10" s="163"/>
    </row>
    <row r="11" spans="1:1" s="162" customFormat="1" ht="18">
      <c r="A11" s="165" t="s">
        <v>114</v>
      </c>
    </row>
    <row r="12" spans="1:1" s="166" customFormat="1" ht="15">
      <c r="A12" s="171" t="s">
        <v>89</v>
      </c>
    </row>
    <row r="13" spans="1:1" ht="25.5">
      <c r="A13" s="168" t="s">
        <v>141</v>
      </c>
    </row>
    <row r="14" spans="1:1">
      <c r="A14" s="168" t="s">
        <v>142</v>
      </c>
    </row>
    <row r="15" spans="1:1">
      <c r="A15" s="169" t="s">
        <v>143</v>
      </c>
    </row>
    <row r="16" spans="1:1">
      <c r="A16" s="163"/>
    </row>
    <row r="17" spans="1:4" s="166" customFormat="1" ht="15">
      <c r="A17" s="171" t="s">
        <v>117</v>
      </c>
    </row>
    <row r="18" spans="1:4">
      <c r="A18" s="168" t="s">
        <v>118</v>
      </c>
      <c r="B18" s="163"/>
    </row>
    <row r="19" spans="1:4">
      <c r="A19" s="171" t="s">
        <v>144</v>
      </c>
    </row>
    <row r="20" spans="1:4">
      <c r="A20" s="168" t="s">
        <v>119</v>
      </c>
      <c r="B20" s="163"/>
    </row>
    <row r="21" spans="1:4" ht="25.5">
      <c r="A21" s="169" t="s">
        <v>120</v>
      </c>
    </row>
    <row r="22" spans="1:4">
      <c r="A22" s="168" t="s">
        <v>121</v>
      </c>
      <c r="B22" s="167"/>
    </row>
    <row r="23" spans="1:4">
      <c r="A23" s="168" t="s">
        <v>122</v>
      </c>
      <c r="B23" s="163"/>
    </row>
    <row r="24" spans="1:4">
      <c r="A24" s="168" t="s">
        <v>157</v>
      </c>
      <c r="B24" s="163"/>
    </row>
    <row r="25" spans="1:4">
      <c r="A25" s="168" t="s">
        <v>123</v>
      </c>
      <c r="B25" s="163"/>
      <c r="C25" s="163" t="s">
        <v>85</v>
      </c>
      <c r="D25" s="163" t="s">
        <v>85</v>
      </c>
    </row>
    <row r="26" spans="1:4">
      <c r="A26" s="168" t="s">
        <v>86</v>
      </c>
    </row>
    <row r="27" spans="1:4">
      <c r="A27" s="168" t="s">
        <v>134</v>
      </c>
      <c r="B27" s="163"/>
    </row>
    <row r="28" spans="1:4">
      <c r="A28" s="168" t="s">
        <v>135</v>
      </c>
    </row>
    <row r="29" spans="1:4">
      <c r="A29" s="168" t="s">
        <v>136</v>
      </c>
    </row>
    <row r="30" spans="1:4">
      <c r="A30" s="168" t="s">
        <v>137</v>
      </c>
      <c r="B30" s="163"/>
      <c r="C30" s="163" t="s">
        <v>85</v>
      </c>
    </row>
    <row r="31" spans="1:4">
      <c r="A31" s="171" t="s">
        <v>145</v>
      </c>
    </row>
    <row r="32" spans="1:4" ht="30" customHeight="1">
      <c r="A32" s="169" t="s">
        <v>124</v>
      </c>
    </row>
    <row r="33" spans="1:2">
      <c r="A33" s="168" t="s">
        <v>87</v>
      </c>
    </row>
    <row r="34" spans="1:2">
      <c r="A34" s="168" t="s">
        <v>125</v>
      </c>
    </row>
    <row r="35" spans="1:2">
      <c r="A35" s="168" t="s">
        <v>126</v>
      </c>
      <c r="B35" s="163"/>
    </row>
    <row r="36" spans="1:2">
      <c r="A36" s="168" t="s">
        <v>127</v>
      </c>
      <c r="B36" s="163"/>
    </row>
    <row r="37" spans="1:2">
      <c r="A37" s="171" t="s">
        <v>146</v>
      </c>
    </row>
    <row r="38" spans="1:2">
      <c r="A38" s="168" t="s">
        <v>128</v>
      </c>
    </row>
    <row r="39" spans="1:2" ht="38.25">
      <c r="A39" s="170" t="s">
        <v>139</v>
      </c>
      <c r="B39" s="163"/>
    </row>
    <row r="40" spans="1:2">
      <c r="A40" s="170"/>
      <c r="B40" s="163"/>
    </row>
    <row r="41" spans="1:2" s="166" customFormat="1" ht="15">
      <c r="A41" s="171" t="s">
        <v>129</v>
      </c>
    </row>
    <row r="42" spans="1:2">
      <c r="A42" s="168" t="s">
        <v>147</v>
      </c>
    </row>
    <row r="43" spans="1:2">
      <c r="A43" s="168" t="s">
        <v>148</v>
      </c>
    </row>
    <row r="44" spans="1:2">
      <c r="A44" s="168" t="s">
        <v>149</v>
      </c>
    </row>
    <row r="45" spans="1:2">
      <c r="A45" s="168" t="s">
        <v>150</v>
      </c>
    </row>
    <row r="46" spans="1:2">
      <c r="A46" s="168" t="s">
        <v>151</v>
      </c>
    </row>
    <row r="47" spans="1:2">
      <c r="A47" s="168" t="s">
        <v>152</v>
      </c>
    </row>
    <row r="48" spans="1:2">
      <c r="A48" s="163" t="s">
        <v>88</v>
      </c>
    </row>
    <row r="49" spans="1:1">
      <c r="A49" s="163"/>
    </row>
  </sheetData>
  <phoneticPr fontId="44"/>
  <pageMargins left="0.75" right="0.75" top="0.7" bottom="0.6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8"/>
  <sheetViews>
    <sheetView workbookViewId="0">
      <selection activeCell="F5" sqref="F5"/>
    </sheetView>
  </sheetViews>
  <sheetFormatPr defaultRowHeight="12.75"/>
  <cols>
    <col min="1" max="1" width="21.375" style="28" customWidth="1"/>
    <col min="2" max="2" width="10" style="3" customWidth="1"/>
    <col min="3" max="3" width="14.375" style="3" customWidth="1"/>
    <col min="4" max="4" width="8" style="3" customWidth="1"/>
    <col min="5" max="5" width="38" style="3" customWidth="1"/>
    <col min="6" max="6" width="48.25" style="3" customWidth="1"/>
    <col min="7" max="16384" width="9" style="3"/>
  </cols>
  <sheetData>
    <row r="2" spans="1:6" s="2" customFormat="1" ht="75.75" customHeight="1">
      <c r="A2" s="1"/>
      <c r="B2" s="288" t="s">
        <v>0</v>
      </c>
      <c r="C2" s="288"/>
      <c r="D2" s="288"/>
      <c r="E2" s="288"/>
      <c r="F2" s="288"/>
    </row>
    <row r="3" spans="1:6">
      <c r="A3" s="4"/>
      <c r="B3" s="5"/>
      <c r="E3" s="6"/>
    </row>
    <row r="4" spans="1:6" ht="14.25" customHeight="1">
      <c r="A4" s="174" t="s">
        <v>1</v>
      </c>
      <c r="B4" s="289" t="s">
        <v>158</v>
      </c>
      <c r="C4" s="289"/>
      <c r="D4" s="289"/>
      <c r="E4" s="174" t="s">
        <v>2</v>
      </c>
      <c r="F4" s="7" t="s">
        <v>161</v>
      </c>
    </row>
    <row r="5" spans="1:6" ht="14.25" customHeight="1">
      <c r="A5" s="174" t="s">
        <v>3</v>
      </c>
      <c r="B5" s="289" t="s">
        <v>159</v>
      </c>
      <c r="C5" s="289"/>
      <c r="D5" s="289"/>
      <c r="E5" s="174" t="s">
        <v>4</v>
      </c>
      <c r="F5" s="7"/>
    </row>
    <row r="6" spans="1:6" ht="15.75" customHeight="1">
      <c r="A6" s="290" t="s">
        <v>5</v>
      </c>
      <c r="B6" s="291" t="str">
        <f>B5&amp;"_"&amp;"UnitTestCase"&amp;"_"&amp;"v2.0"</f>
        <v>LiMS_UnitTestCase_v2.0</v>
      </c>
      <c r="C6" s="291"/>
      <c r="D6" s="291"/>
      <c r="E6" s="174" t="s">
        <v>6</v>
      </c>
      <c r="F6" s="276">
        <v>42692</v>
      </c>
    </row>
    <row r="7" spans="1:6" ht="13.5" customHeight="1">
      <c r="A7" s="290"/>
      <c r="B7" s="291"/>
      <c r="C7" s="291"/>
      <c r="D7" s="291"/>
      <c r="E7" s="174" t="s">
        <v>7</v>
      </c>
      <c r="F7" s="275" t="s">
        <v>160</v>
      </c>
    </row>
    <row r="8" spans="1:6">
      <c r="A8" s="175"/>
      <c r="B8" s="8"/>
      <c r="C8" s="9"/>
      <c r="D8" s="9"/>
      <c r="E8" s="10"/>
      <c r="F8" s="11"/>
    </row>
    <row r="9" spans="1:6">
      <c r="A9" s="12"/>
      <c r="B9" s="13"/>
      <c r="C9" s="13"/>
      <c r="D9" s="13"/>
      <c r="E9" s="13"/>
    </row>
    <row r="10" spans="1:6">
      <c r="A10" s="176" t="s">
        <v>8</v>
      </c>
    </row>
    <row r="11" spans="1:6" s="14" customFormat="1">
      <c r="A11" s="15" t="s">
        <v>9</v>
      </c>
      <c r="B11" s="16" t="s">
        <v>7</v>
      </c>
      <c r="C11" s="16" t="s">
        <v>10</v>
      </c>
      <c r="D11" s="16" t="s">
        <v>11</v>
      </c>
      <c r="E11" s="16" t="s">
        <v>12</v>
      </c>
      <c r="F11" s="17" t="s">
        <v>13</v>
      </c>
    </row>
    <row r="12" spans="1:6" s="18" customFormat="1" ht="26.25" customHeight="1">
      <c r="A12" s="156"/>
      <c r="B12" s="19"/>
      <c r="C12" s="20"/>
      <c r="D12" s="20"/>
      <c r="E12" s="21"/>
      <c r="F12" s="157"/>
    </row>
    <row r="13" spans="1:6" s="18" customFormat="1" ht="21.75" customHeight="1">
      <c r="A13" s="22"/>
      <c r="B13" s="19"/>
      <c r="C13" s="20"/>
      <c r="D13" s="20"/>
      <c r="E13" s="20"/>
      <c r="F13" s="23"/>
    </row>
    <row r="14" spans="1:6" s="18" customFormat="1" ht="19.5" customHeight="1">
      <c r="A14" s="22"/>
      <c r="B14" s="19"/>
      <c r="C14" s="20"/>
      <c r="D14" s="20"/>
      <c r="E14" s="20"/>
      <c r="F14" s="23"/>
    </row>
    <row r="15" spans="1:6" s="18" customFormat="1" ht="21.75" customHeight="1">
      <c r="A15" s="22"/>
      <c r="B15" s="19"/>
      <c r="C15" s="20"/>
      <c r="D15" s="20"/>
      <c r="E15" s="20"/>
      <c r="F15" s="23"/>
    </row>
    <row r="16" spans="1:6" s="18" customFormat="1" ht="19.5" customHeight="1">
      <c r="A16" s="22"/>
      <c r="B16" s="19"/>
      <c r="C16" s="20"/>
      <c r="D16" s="20"/>
      <c r="E16" s="20"/>
      <c r="F16" s="23"/>
    </row>
    <row r="17" spans="1:6" s="18" customFormat="1" ht="21.75" customHeight="1">
      <c r="A17" s="22"/>
      <c r="B17" s="19"/>
      <c r="C17" s="20"/>
      <c r="D17" s="20"/>
      <c r="E17" s="20"/>
      <c r="F17" s="23"/>
    </row>
    <row r="18" spans="1:6" s="18" customFormat="1" ht="19.5" customHeight="1">
      <c r="A18" s="24"/>
      <c r="B18" s="25"/>
      <c r="C18" s="26"/>
      <c r="D18" s="26"/>
      <c r="E18" s="26"/>
      <c r="F18" s="27"/>
    </row>
  </sheetData>
  <mergeCells count="5">
    <mergeCell ref="B2:F2"/>
    <mergeCell ref="B4:D4"/>
    <mergeCell ref="B5:D5"/>
    <mergeCell ref="A6:A7"/>
    <mergeCell ref="B6:D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use&amp;R&amp;"tahomaTahoma,Regular"&amp;8&amp;P/&amp;N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9"/>
  <sheetViews>
    <sheetView topLeftCell="A9" zoomScaleNormal="100" workbookViewId="0">
      <selection activeCell="G23" sqref="G23"/>
    </sheetView>
  </sheetViews>
  <sheetFormatPr defaultRowHeight="12.75"/>
  <cols>
    <col min="1" max="1" width="7.125" style="59" customWidth="1"/>
    <col min="2" max="2" width="14.75" style="59" customWidth="1"/>
    <col min="3" max="3" width="14.125" style="59" bestFit="1" customWidth="1"/>
    <col min="4" max="4" width="14.125" style="30" bestFit="1" customWidth="1"/>
    <col min="5" max="5" width="39.375" style="31" bestFit="1" customWidth="1"/>
    <col min="6" max="6" width="12.375" style="30" customWidth="1"/>
    <col min="7" max="7" width="45" style="30" bestFit="1" customWidth="1"/>
    <col min="8" max="8" width="33.75" style="30" customWidth="1"/>
    <col min="9" max="16384" width="9" style="6"/>
  </cols>
  <sheetData>
    <row r="2" spans="1:8" ht="25.5">
      <c r="A2" s="29"/>
      <c r="B2" s="29"/>
      <c r="C2" s="29"/>
      <c r="E2" s="32" t="s">
        <v>14</v>
      </c>
      <c r="F2" s="32"/>
      <c r="G2" s="33"/>
    </row>
    <row r="3" spans="1:8" ht="13.5" customHeight="1">
      <c r="A3" s="29"/>
      <c r="B3" s="29"/>
      <c r="C3" s="29"/>
      <c r="F3" s="34"/>
      <c r="G3" s="34"/>
    </row>
    <row r="4" spans="1:8" ht="14.25" customHeight="1">
      <c r="A4" s="293" t="s">
        <v>1</v>
      </c>
      <c r="B4" s="293"/>
      <c r="C4" s="293"/>
      <c r="D4" s="293"/>
      <c r="E4" s="294" t="str">
        <f>Cover!B4</f>
        <v xml:space="preserve">Library Management System </v>
      </c>
      <c r="F4" s="295"/>
      <c r="G4" s="295"/>
      <c r="H4" s="296"/>
    </row>
    <row r="5" spans="1:8" ht="14.25" customHeight="1">
      <c r="A5" s="293" t="s">
        <v>3</v>
      </c>
      <c r="B5" s="293"/>
      <c r="C5" s="293"/>
      <c r="D5" s="293"/>
      <c r="E5" s="294" t="str">
        <f>Cover!B5</f>
        <v>LiMS</v>
      </c>
      <c r="F5" s="295"/>
      <c r="G5" s="295"/>
      <c r="H5" s="296"/>
    </row>
    <row r="6" spans="1:8" ht="14.25" customHeight="1">
      <c r="A6" s="300" t="s">
        <v>116</v>
      </c>
      <c r="B6" s="301"/>
      <c r="C6" s="301"/>
      <c r="D6" s="302"/>
      <c r="E6" s="191">
        <v>100</v>
      </c>
      <c r="F6" s="192"/>
      <c r="G6" s="192"/>
      <c r="H6" s="193"/>
    </row>
    <row r="7" spans="1:8" s="35" customFormat="1" ht="12.75" customHeight="1">
      <c r="A7" s="292" t="s">
        <v>15</v>
      </c>
      <c r="B7" s="292"/>
      <c r="C7" s="292"/>
      <c r="D7" s="292"/>
      <c r="E7" s="297" t="s">
        <v>16</v>
      </c>
      <c r="F7" s="298"/>
      <c r="G7" s="298"/>
      <c r="H7" s="299"/>
    </row>
    <row r="8" spans="1:8">
      <c r="A8" s="36"/>
      <c r="B8" s="36"/>
      <c r="C8" s="36"/>
      <c r="D8" s="37"/>
      <c r="E8" s="38"/>
      <c r="F8" s="37"/>
      <c r="G8" s="37"/>
      <c r="H8" s="37"/>
    </row>
    <row r="9" spans="1:8" s="42" customFormat="1">
      <c r="A9" s="39"/>
      <c r="B9" s="39"/>
      <c r="C9" s="39"/>
      <c r="D9" s="40"/>
      <c r="E9" s="41"/>
      <c r="F9" s="40"/>
      <c r="G9" s="40"/>
      <c r="H9" s="40"/>
    </row>
    <row r="10" spans="1:8" s="50" customFormat="1" ht="24" customHeight="1">
      <c r="A10" s="43" t="s">
        <v>17</v>
      </c>
      <c r="B10" s="44" t="s">
        <v>18</v>
      </c>
      <c r="C10" s="45" t="s">
        <v>19</v>
      </c>
      <c r="D10" s="46" t="s">
        <v>20</v>
      </c>
      <c r="E10" s="47" t="s">
        <v>131</v>
      </c>
      <c r="F10" s="46" t="s">
        <v>21</v>
      </c>
      <c r="G10" s="48" t="s">
        <v>22</v>
      </c>
      <c r="H10" s="49" t="s">
        <v>23</v>
      </c>
    </row>
    <row r="11" spans="1:8">
      <c r="A11" s="158">
        <v>1</v>
      </c>
      <c r="B11" s="52" t="s">
        <v>196</v>
      </c>
      <c r="C11" s="51" t="s">
        <v>191</v>
      </c>
      <c r="D11" s="284" t="str">
        <f>B11</f>
        <v>findOne(idBook)</v>
      </c>
      <c r="E11" s="52" t="str">
        <f>B11</f>
        <v>findOne(idBook)</v>
      </c>
      <c r="F11" s="53" t="s">
        <v>132</v>
      </c>
      <c r="G11" s="53" t="s">
        <v>188</v>
      </c>
      <c r="H11" s="54" t="s">
        <v>162</v>
      </c>
    </row>
    <row r="12" spans="1:8">
      <c r="A12" s="158">
        <v>2</v>
      </c>
      <c r="B12" s="51" t="s">
        <v>193</v>
      </c>
      <c r="C12" s="51" t="s">
        <v>191</v>
      </c>
      <c r="D12" s="284" t="str">
        <f t="shared" ref="D12:D15" si="0">B12</f>
        <v>findAll()</v>
      </c>
      <c r="E12" s="52" t="str">
        <f t="shared" ref="E12:E24" si="1">B12</f>
        <v>findAll()</v>
      </c>
      <c r="F12" s="53" t="s">
        <v>24</v>
      </c>
      <c r="G12" s="53" t="s">
        <v>189</v>
      </c>
      <c r="H12" s="54" t="s">
        <v>162</v>
      </c>
    </row>
    <row r="13" spans="1:8">
      <c r="A13" s="158">
        <v>3</v>
      </c>
      <c r="B13" s="51" t="s">
        <v>192</v>
      </c>
      <c r="C13" s="51" t="s">
        <v>191</v>
      </c>
      <c r="D13" s="284" t="str">
        <f t="shared" si="0"/>
        <v>findAll(ListIdBook)</v>
      </c>
      <c r="E13" s="52" t="str">
        <f t="shared" si="1"/>
        <v>findAll(ListIdBook)</v>
      </c>
      <c r="F13" s="53" t="s">
        <v>112</v>
      </c>
      <c r="G13" s="53" t="s">
        <v>190</v>
      </c>
      <c r="H13" s="54" t="s">
        <v>162</v>
      </c>
    </row>
    <row r="14" spans="1:8" ht="25.5" customHeight="1">
      <c r="A14" s="158">
        <v>4</v>
      </c>
      <c r="B14" s="51" t="s">
        <v>194</v>
      </c>
      <c r="C14" s="51" t="s">
        <v>191</v>
      </c>
      <c r="D14" s="284" t="str">
        <f t="shared" si="0"/>
        <v>count()</v>
      </c>
      <c r="E14" s="52" t="str">
        <f t="shared" si="1"/>
        <v>count()</v>
      </c>
      <c r="F14" s="53" t="s">
        <v>166</v>
      </c>
      <c r="G14" s="277" t="s">
        <v>195</v>
      </c>
      <c r="H14" s="54" t="s">
        <v>162</v>
      </c>
    </row>
    <row r="15" spans="1:8">
      <c r="A15" s="158">
        <v>5</v>
      </c>
      <c r="B15" s="51" t="s">
        <v>197</v>
      </c>
      <c r="C15" s="51" t="s">
        <v>191</v>
      </c>
      <c r="D15" s="284" t="str">
        <f t="shared" si="0"/>
        <v>exists(idBook)</v>
      </c>
      <c r="E15" s="52" t="str">
        <f t="shared" si="1"/>
        <v>exists(idBook)</v>
      </c>
      <c r="F15" s="53" t="s">
        <v>167</v>
      </c>
      <c r="G15" s="277" t="s">
        <v>198</v>
      </c>
      <c r="H15" s="54" t="s">
        <v>162</v>
      </c>
    </row>
    <row r="16" spans="1:8">
      <c r="A16" s="158">
        <v>6</v>
      </c>
      <c r="B16" s="51" t="s">
        <v>199</v>
      </c>
      <c r="C16" s="51" t="s">
        <v>165</v>
      </c>
      <c r="D16" s="284" t="str">
        <f>B16</f>
        <v>save(Book)</v>
      </c>
      <c r="E16" s="52" t="str">
        <f t="shared" si="1"/>
        <v>save(Book)</v>
      </c>
      <c r="F16" s="53" t="s">
        <v>168</v>
      </c>
      <c r="G16" s="277" t="s">
        <v>200</v>
      </c>
      <c r="H16" s="54" t="s">
        <v>176</v>
      </c>
    </row>
    <row r="17" spans="1:8">
      <c r="A17" s="158">
        <v>7</v>
      </c>
      <c r="B17" s="51" t="s">
        <v>201</v>
      </c>
      <c r="C17" s="51" t="s">
        <v>165</v>
      </c>
      <c r="D17" s="284" t="str">
        <f t="shared" ref="D17:D24" si="2">B17</f>
        <v>delete(idBook)</v>
      </c>
      <c r="E17" s="52" t="str">
        <f t="shared" si="1"/>
        <v>delete(idBook)</v>
      </c>
      <c r="F17" s="53" t="s">
        <v>169</v>
      </c>
      <c r="G17" s="277" t="s">
        <v>204</v>
      </c>
      <c r="H17" s="54" t="s">
        <v>176</v>
      </c>
    </row>
    <row r="18" spans="1:8">
      <c r="A18" s="158">
        <v>8</v>
      </c>
      <c r="B18" s="51" t="s">
        <v>202</v>
      </c>
      <c r="C18" s="51" t="s">
        <v>165</v>
      </c>
      <c r="D18" s="284" t="str">
        <f t="shared" si="2"/>
        <v>delete(Book)</v>
      </c>
      <c r="E18" s="52" t="str">
        <f t="shared" si="1"/>
        <v>delete(Book)</v>
      </c>
      <c r="F18" s="53" t="s">
        <v>170</v>
      </c>
      <c r="G18" s="277" t="s">
        <v>203</v>
      </c>
      <c r="H18" s="54" t="s">
        <v>176</v>
      </c>
    </row>
    <row r="19" spans="1:8">
      <c r="A19" s="158">
        <v>9</v>
      </c>
      <c r="B19" s="51" t="s">
        <v>205</v>
      </c>
      <c r="C19" s="51" t="s">
        <v>165</v>
      </c>
      <c r="D19" s="284" t="str">
        <f t="shared" si="2"/>
        <v xml:space="preserve">delete(ListBook) </v>
      </c>
      <c r="E19" s="52" t="str">
        <f t="shared" si="1"/>
        <v xml:space="preserve">delete(ListBook) </v>
      </c>
      <c r="F19" s="53" t="s">
        <v>171</v>
      </c>
      <c r="G19" s="277" t="s">
        <v>206</v>
      </c>
      <c r="H19" s="54" t="s">
        <v>176</v>
      </c>
    </row>
    <row r="20" spans="1:8">
      <c r="A20" s="158">
        <v>10</v>
      </c>
      <c r="B20" s="51" t="s">
        <v>207</v>
      </c>
      <c r="C20" s="51" t="s">
        <v>165</v>
      </c>
      <c r="D20" s="284" t="str">
        <f t="shared" si="2"/>
        <v>deleteAll()</v>
      </c>
      <c r="E20" s="52" t="str">
        <f t="shared" si="1"/>
        <v>deleteAll()</v>
      </c>
      <c r="F20" s="53" t="s">
        <v>172</v>
      </c>
      <c r="G20" s="277" t="s">
        <v>208</v>
      </c>
      <c r="H20" s="54" t="s">
        <v>176</v>
      </c>
    </row>
    <row r="21" spans="1:8">
      <c r="A21" s="158">
        <v>11</v>
      </c>
      <c r="B21" s="51" t="s">
        <v>209</v>
      </c>
      <c r="C21" s="51" t="s">
        <v>165</v>
      </c>
      <c r="D21" s="284" t="str">
        <f t="shared" si="2"/>
        <v>findByName()</v>
      </c>
      <c r="E21" s="52" t="str">
        <f t="shared" si="1"/>
        <v>findByName()</v>
      </c>
      <c r="F21" s="53" t="s">
        <v>173</v>
      </c>
      <c r="G21" s="277" t="s">
        <v>210</v>
      </c>
      <c r="H21" s="54" t="s">
        <v>176</v>
      </c>
    </row>
    <row r="22" spans="1:8">
      <c r="A22" s="158">
        <v>12</v>
      </c>
      <c r="B22" s="51" t="s">
        <v>211</v>
      </c>
      <c r="C22" s="51" t="s">
        <v>165</v>
      </c>
      <c r="D22" s="284" t="str">
        <f t="shared" si="2"/>
        <v>update()</v>
      </c>
      <c r="E22" s="52" t="str">
        <f t="shared" si="1"/>
        <v>update()</v>
      </c>
      <c r="F22" s="53" t="s">
        <v>174</v>
      </c>
      <c r="G22" s="277" t="s">
        <v>212</v>
      </c>
      <c r="H22" s="54" t="s">
        <v>176</v>
      </c>
    </row>
    <row r="23" spans="1:8">
      <c r="A23" s="158">
        <v>13</v>
      </c>
      <c r="B23" s="51" t="s">
        <v>164</v>
      </c>
      <c r="C23" s="51" t="s">
        <v>165</v>
      </c>
      <c r="D23" s="284" t="str">
        <f t="shared" si="2"/>
        <v>SeeRequestment</v>
      </c>
      <c r="E23" s="52" t="str">
        <f t="shared" si="1"/>
        <v>SeeRequestment</v>
      </c>
      <c r="F23" s="53" t="s">
        <v>175</v>
      </c>
      <c r="G23" s="277" t="s">
        <v>178</v>
      </c>
      <c r="H23" s="54" t="s">
        <v>176</v>
      </c>
    </row>
    <row r="24" spans="1:8">
      <c r="A24" s="158">
        <v>14</v>
      </c>
      <c r="B24" s="51" t="s">
        <v>177</v>
      </c>
      <c r="C24" s="51" t="s">
        <v>165</v>
      </c>
      <c r="D24" s="279" t="str">
        <f t="shared" si="2"/>
        <v>EditRequestment</v>
      </c>
      <c r="E24" s="278" t="str">
        <f t="shared" si="1"/>
        <v>EditRequestment</v>
      </c>
      <c r="F24" s="53" t="s">
        <v>183</v>
      </c>
      <c r="G24" s="277" t="s">
        <v>179</v>
      </c>
      <c r="H24" s="54" t="s">
        <v>176</v>
      </c>
    </row>
    <row r="25" spans="1:8">
      <c r="A25" s="158"/>
      <c r="B25" s="51"/>
      <c r="C25" s="51"/>
      <c r="D25" s="279"/>
      <c r="E25" s="278"/>
      <c r="F25" s="55"/>
      <c r="G25" s="55"/>
      <c r="H25" s="54"/>
    </row>
    <row r="26" spans="1:8">
      <c r="A26" s="159"/>
      <c r="B26" s="56"/>
      <c r="C26" s="56"/>
      <c r="D26" s="280"/>
      <c r="E26" s="281"/>
      <c r="F26" s="57"/>
      <c r="G26" s="57"/>
      <c r="H26" s="58"/>
    </row>
    <row r="27" spans="1:8">
      <c r="D27" s="282"/>
      <c r="E27" s="283"/>
    </row>
    <row r="28" spans="1:8">
      <c r="D28" s="282"/>
      <c r="E28" s="283"/>
    </row>
    <row r="29" spans="1:8">
      <c r="D29" s="282"/>
      <c r="E29" s="283"/>
    </row>
    <row r="30" spans="1:8">
      <c r="D30" s="282"/>
      <c r="E30" s="283"/>
    </row>
    <row r="31" spans="1:8">
      <c r="D31" s="282"/>
      <c r="E31" s="283"/>
    </row>
    <row r="32" spans="1:8">
      <c r="D32" s="282"/>
      <c r="E32" s="283"/>
    </row>
    <row r="33" spans="4:5">
      <c r="D33" s="282"/>
      <c r="E33" s="283"/>
    </row>
    <row r="34" spans="4:5">
      <c r="D34" s="282"/>
      <c r="E34" s="283"/>
    </row>
    <row r="35" spans="4:5">
      <c r="D35" s="282"/>
      <c r="E35" s="283"/>
    </row>
    <row r="36" spans="4:5">
      <c r="D36" s="282"/>
      <c r="E36" s="283"/>
    </row>
    <row r="37" spans="4:5">
      <c r="D37" s="282"/>
      <c r="E37" s="283"/>
    </row>
    <row r="38" spans="4:5">
      <c r="D38" s="282"/>
      <c r="E38" s="283"/>
    </row>
    <row r="39" spans="4:5">
      <c r="D39" s="282"/>
      <c r="E39" s="283"/>
    </row>
    <row r="40" spans="4:5">
      <c r="D40" s="282"/>
      <c r="E40" s="283"/>
    </row>
    <row r="41" spans="4:5">
      <c r="D41" s="282"/>
      <c r="E41" s="283"/>
    </row>
    <row r="42" spans="4:5">
      <c r="D42" s="282"/>
      <c r="E42" s="283"/>
    </row>
    <row r="43" spans="4:5">
      <c r="D43" s="282"/>
      <c r="E43" s="283"/>
    </row>
    <row r="44" spans="4:5">
      <c r="D44" s="282"/>
      <c r="E44" s="283"/>
    </row>
    <row r="45" spans="4:5">
      <c r="D45" s="282"/>
      <c r="E45" s="283"/>
    </row>
    <row r="46" spans="4:5">
      <c r="D46" s="282"/>
      <c r="E46" s="283"/>
    </row>
    <row r="47" spans="4:5">
      <c r="D47" s="282"/>
      <c r="E47" s="283"/>
    </row>
    <row r="48" spans="4:5">
      <c r="D48" s="282"/>
      <c r="E48" s="283"/>
    </row>
    <row r="49" spans="4:5">
      <c r="D49" s="282"/>
      <c r="E49" s="283"/>
    </row>
    <row r="50" spans="4:5">
      <c r="D50" s="282"/>
      <c r="E50" s="283"/>
    </row>
    <row r="51" spans="4:5">
      <c r="D51" s="282"/>
      <c r="E51" s="283"/>
    </row>
    <row r="52" spans="4:5">
      <c r="D52" s="282"/>
      <c r="E52" s="283"/>
    </row>
    <row r="53" spans="4:5">
      <c r="D53" s="282"/>
      <c r="E53" s="283"/>
    </row>
    <row r="54" spans="4:5">
      <c r="D54" s="282"/>
      <c r="E54" s="283"/>
    </row>
    <row r="55" spans="4:5">
      <c r="D55" s="282"/>
      <c r="E55" s="283"/>
    </row>
    <row r="56" spans="4:5">
      <c r="D56" s="282"/>
      <c r="E56" s="283"/>
    </row>
    <row r="57" spans="4:5">
      <c r="D57" s="282"/>
      <c r="E57" s="283"/>
    </row>
    <row r="58" spans="4:5">
      <c r="D58" s="282"/>
      <c r="E58" s="283"/>
    </row>
    <row r="59" spans="4:5">
      <c r="D59" s="282"/>
      <c r="E59" s="283"/>
    </row>
    <row r="60" spans="4:5">
      <c r="D60" s="282"/>
      <c r="E60" s="283"/>
    </row>
    <row r="61" spans="4:5">
      <c r="D61" s="282"/>
      <c r="E61" s="283"/>
    </row>
    <row r="62" spans="4:5">
      <c r="D62" s="282"/>
      <c r="E62" s="283"/>
    </row>
    <row r="63" spans="4:5">
      <c r="D63" s="282"/>
      <c r="E63" s="283"/>
    </row>
    <row r="64" spans="4:5">
      <c r="D64" s="282"/>
      <c r="E64" s="283"/>
    </row>
    <row r="65" spans="4:5">
      <c r="D65" s="282"/>
      <c r="E65" s="283"/>
    </row>
    <row r="66" spans="4:5">
      <c r="D66" s="282"/>
      <c r="E66" s="283"/>
    </row>
    <row r="67" spans="4:5">
      <c r="D67" s="282"/>
      <c r="E67" s="283"/>
    </row>
    <row r="68" spans="4:5">
      <c r="D68" s="282"/>
      <c r="E68" s="283"/>
    </row>
    <row r="69" spans="4:5">
      <c r="D69" s="282"/>
      <c r="E69" s="283"/>
    </row>
    <row r="70" spans="4:5">
      <c r="D70" s="282"/>
      <c r="E70" s="283"/>
    </row>
    <row r="71" spans="4:5">
      <c r="D71" s="282"/>
      <c r="E71" s="283"/>
    </row>
    <row r="72" spans="4:5">
      <c r="D72" s="282"/>
      <c r="E72" s="283"/>
    </row>
    <row r="73" spans="4:5">
      <c r="D73" s="282"/>
      <c r="E73" s="283"/>
    </row>
    <row r="74" spans="4:5">
      <c r="D74" s="282"/>
      <c r="E74" s="283"/>
    </row>
    <row r="75" spans="4:5">
      <c r="D75" s="282"/>
      <c r="E75" s="283"/>
    </row>
    <row r="76" spans="4:5">
      <c r="D76" s="282"/>
      <c r="E76" s="283"/>
    </row>
    <row r="77" spans="4:5">
      <c r="D77" s="282"/>
      <c r="E77" s="283"/>
    </row>
    <row r="78" spans="4:5">
      <c r="D78" s="282"/>
      <c r="E78" s="283"/>
    </row>
    <row r="79" spans="4:5">
      <c r="D79" s="282"/>
      <c r="E79" s="283"/>
    </row>
    <row r="80" spans="4:5">
      <c r="D80" s="282"/>
      <c r="E80" s="283"/>
    </row>
    <row r="81" spans="4:5">
      <c r="D81" s="283"/>
      <c r="E81" s="283"/>
    </row>
    <row r="82" spans="4:5">
      <c r="D82" s="282"/>
      <c r="E82" s="283"/>
    </row>
    <row r="83" spans="4:5">
      <c r="D83" s="282"/>
      <c r="E83" s="283"/>
    </row>
    <row r="84" spans="4:5">
      <c r="D84" s="282"/>
      <c r="E84" s="283"/>
    </row>
    <row r="85" spans="4:5">
      <c r="D85" s="282"/>
      <c r="E85" s="283"/>
    </row>
    <row r="86" spans="4:5">
      <c r="D86" s="282"/>
      <c r="E86" s="283"/>
    </row>
    <row r="87" spans="4:5">
      <c r="D87" s="282"/>
      <c r="E87" s="283"/>
    </row>
    <row r="88" spans="4:5">
      <c r="D88" s="282"/>
      <c r="E88" s="283"/>
    </row>
    <row r="89" spans="4:5">
      <c r="D89" s="282"/>
      <c r="E89" s="283"/>
    </row>
    <row r="90" spans="4:5">
      <c r="D90" s="282"/>
      <c r="E90" s="283"/>
    </row>
    <row r="91" spans="4:5">
      <c r="D91" s="282"/>
      <c r="E91" s="283"/>
    </row>
    <row r="92" spans="4:5">
      <c r="D92" s="282"/>
      <c r="E92" s="283"/>
    </row>
    <row r="93" spans="4:5">
      <c r="D93" s="282"/>
      <c r="E93" s="283"/>
    </row>
    <row r="94" spans="4:5">
      <c r="D94" s="282"/>
      <c r="E94" s="283"/>
    </row>
    <row r="95" spans="4:5">
      <c r="D95" s="282"/>
      <c r="E95" s="283"/>
    </row>
    <row r="96" spans="4:5">
      <c r="D96" s="282"/>
      <c r="E96" s="283"/>
    </row>
    <row r="97" spans="4:5">
      <c r="D97" s="282"/>
      <c r="E97" s="283"/>
    </row>
    <row r="98" spans="4:5">
      <c r="D98" s="282"/>
      <c r="E98" s="283"/>
    </row>
    <row r="99" spans="4:5">
      <c r="D99" s="282"/>
      <c r="E99" s="283"/>
    </row>
    <row r="100" spans="4:5">
      <c r="D100" s="282"/>
      <c r="E100" s="283"/>
    </row>
    <row r="101" spans="4:5">
      <c r="D101" s="282"/>
      <c r="E101" s="283"/>
    </row>
    <row r="102" spans="4:5">
      <c r="D102" s="282"/>
      <c r="E102" s="283"/>
    </row>
    <row r="103" spans="4:5">
      <c r="D103" s="282"/>
      <c r="E103" s="283"/>
    </row>
    <row r="104" spans="4:5">
      <c r="D104" s="282"/>
      <c r="E104" s="283"/>
    </row>
    <row r="105" spans="4:5">
      <c r="D105" s="282"/>
      <c r="E105" s="283"/>
    </row>
    <row r="106" spans="4:5">
      <c r="D106" s="282"/>
      <c r="E106" s="283"/>
    </row>
    <row r="107" spans="4:5">
      <c r="D107" s="282"/>
      <c r="E107" s="283"/>
    </row>
    <row r="108" spans="4:5">
      <c r="D108" s="282"/>
      <c r="E108" s="283"/>
    </row>
    <row r="109" spans="4:5">
      <c r="D109" s="282"/>
      <c r="E109" s="283"/>
    </row>
  </sheetData>
  <mergeCells count="7">
    <mergeCell ref="A7:D7"/>
    <mergeCell ref="A4:D4"/>
    <mergeCell ref="A5:D5"/>
    <mergeCell ref="E4:H4"/>
    <mergeCell ref="E5:H5"/>
    <mergeCell ref="E7:H7"/>
    <mergeCell ref="A6:D6"/>
  </mergeCells>
  <phoneticPr fontId="0" type="noConversion"/>
  <hyperlinks>
    <hyperlink ref="F11" location="Function1!A1" display="Function1"/>
    <hyperlink ref="F12" location="Function2!A1" display="Function2"/>
    <hyperlink ref="F13" location="Function3!Print_Area" display="Function3"/>
    <hyperlink ref="F14" location="Function4!Print_Area" display="Function4"/>
    <hyperlink ref="F17" location="Function7!A1" display="Function7"/>
    <hyperlink ref="F23" location="Function13!Print_Area" display="Function13"/>
    <hyperlink ref="F15" location="Function5!Print_Area" display="Function5"/>
    <hyperlink ref="F18" location="Function8!Print_Area" display="Function8"/>
    <hyperlink ref="F21" location="Function11!A1" display="Function11"/>
    <hyperlink ref="F16" location="Function6!Print_Area" display="Function6"/>
    <hyperlink ref="F19" location="Function9!Print_Area" display="Function9"/>
    <hyperlink ref="F22" location="Function12!A1" display="Function12"/>
    <hyperlink ref="F24" location="Function14!Print_Area" display="Function14"/>
    <hyperlink ref="F20" location="Function10!A1" display="Function10"/>
  </hyperlinks>
  <pageMargins left="0.65" right="0.65" top="0.75" bottom="0.75" header="0.5" footer="0.5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10" workbookViewId="0">
      <selection activeCell="F5" sqref="F5:I5"/>
    </sheetView>
  </sheetViews>
  <sheetFormatPr defaultRowHeight="12.75"/>
  <cols>
    <col min="1" max="1" width="15.375" style="6" customWidth="1"/>
    <col min="2" max="2" width="26.625" style="6" customWidth="1"/>
    <col min="3" max="3" width="12.125" style="6" customWidth="1"/>
    <col min="4" max="4" width="9.625" style="6" customWidth="1"/>
    <col min="5" max="5" width="9.75" style="6" customWidth="1"/>
    <col min="6" max="8" width="5.25" style="6" customWidth="1"/>
    <col min="9" max="9" width="21" style="6" customWidth="1"/>
    <col min="10" max="10" width="33.125" style="6" customWidth="1"/>
    <col min="11" max="16384" width="9" style="6"/>
  </cols>
  <sheetData>
    <row r="2" spans="1:9" ht="25.5" customHeight="1">
      <c r="A2" s="304" t="s">
        <v>25</v>
      </c>
      <c r="B2" s="304"/>
      <c r="C2" s="304"/>
      <c r="D2" s="304"/>
      <c r="E2" s="304"/>
      <c r="F2" s="304"/>
      <c r="G2" s="304"/>
      <c r="H2" s="304"/>
      <c r="I2" s="304"/>
    </row>
    <row r="3" spans="1:9" ht="14.25" customHeight="1">
      <c r="A3" s="60"/>
      <c r="B3" s="61"/>
      <c r="C3" s="61"/>
      <c r="D3" s="61"/>
      <c r="E3" s="61"/>
      <c r="F3" s="61"/>
      <c r="G3" s="61"/>
      <c r="H3" s="61"/>
      <c r="I3" s="62"/>
    </row>
    <row r="4" spans="1:9" ht="13.5" customHeight="1">
      <c r="A4" s="190" t="s">
        <v>1</v>
      </c>
      <c r="B4" s="305" t="str">
        <f>Cover!B4</f>
        <v xml:space="preserve">Library Management System </v>
      </c>
      <c r="C4" s="305"/>
      <c r="D4" s="306" t="s">
        <v>2</v>
      </c>
      <c r="E4" s="306"/>
      <c r="F4" s="307" t="s">
        <v>180</v>
      </c>
      <c r="G4" s="308"/>
      <c r="H4" s="308"/>
      <c r="I4" s="309"/>
    </row>
    <row r="5" spans="1:9" ht="13.5" customHeight="1">
      <c r="A5" s="190" t="s">
        <v>3</v>
      </c>
      <c r="B5" s="305" t="str">
        <f>Cover!B5</f>
        <v>LiMS</v>
      </c>
      <c r="C5" s="305"/>
      <c r="D5" s="306" t="s">
        <v>4</v>
      </c>
      <c r="E5" s="306"/>
      <c r="F5" s="307"/>
      <c r="G5" s="308"/>
      <c r="H5" s="308"/>
      <c r="I5" s="309"/>
    </row>
    <row r="6" spans="1:9" ht="12.75" customHeight="1">
      <c r="A6" s="194" t="s">
        <v>5</v>
      </c>
      <c r="B6" s="305" t="str">
        <f>B5&amp;"_"&amp;"Test Report"&amp;"_"&amp;"v2.0"</f>
        <v>LiMS_Test Report_v2.0</v>
      </c>
      <c r="C6" s="305"/>
      <c r="D6" s="306" t="s">
        <v>6</v>
      </c>
      <c r="E6" s="306"/>
      <c r="F6" s="310">
        <v>42692</v>
      </c>
      <c r="G6" s="311"/>
      <c r="H6" s="311"/>
      <c r="I6" s="312"/>
    </row>
    <row r="7" spans="1:9" ht="78" customHeight="1">
      <c r="A7" s="194" t="s">
        <v>26</v>
      </c>
      <c r="B7" s="303" t="s">
        <v>181</v>
      </c>
      <c r="C7" s="303"/>
      <c r="D7" s="303"/>
      <c r="E7" s="303"/>
      <c r="F7" s="303"/>
      <c r="G7" s="303"/>
      <c r="H7" s="303"/>
      <c r="I7" s="303"/>
    </row>
    <row r="8" spans="1:9" ht="14.25" customHeight="1">
      <c r="A8" s="63"/>
      <c r="B8" s="64"/>
      <c r="C8" s="61"/>
      <c r="D8" s="61"/>
      <c r="E8" s="61"/>
      <c r="F8" s="61"/>
      <c r="G8" s="61"/>
      <c r="H8" s="61"/>
      <c r="I8" s="62"/>
    </row>
    <row r="9" spans="1:9">
      <c r="A9" s="63"/>
      <c r="B9" s="64"/>
      <c r="C9" s="61"/>
      <c r="D9" s="61"/>
      <c r="E9" s="61"/>
      <c r="F9" s="61"/>
      <c r="G9" s="61"/>
      <c r="H9" s="61"/>
      <c r="I9" s="62"/>
    </row>
    <row r="10" spans="1:9">
      <c r="A10" s="65"/>
      <c r="B10" s="65"/>
      <c r="C10" s="65"/>
      <c r="D10" s="65"/>
      <c r="E10" s="65"/>
      <c r="F10" s="65"/>
      <c r="G10" s="65"/>
      <c r="H10" s="65"/>
      <c r="I10" s="65"/>
    </row>
    <row r="11" spans="1:9" ht="14.25" customHeight="1">
      <c r="A11" s="66" t="s">
        <v>17</v>
      </c>
      <c r="B11" s="67" t="s">
        <v>155</v>
      </c>
      <c r="C11" s="68" t="s">
        <v>27</v>
      </c>
      <c r="D11" s="67" t="s">
        <v>28</v>
      </c>
      <c r="E11" s="69" t="s">
        <v>29</v>
      </c>
      <c r="F11" s="69" t="s">
        <v>63</v>
      </c>
      <c r="G11" s="69" t="s">
        <v>65</v>
      </c>
      <c r="H11" s="69" t="s">
        <v>64</v>
      </c>
      <c r="I11" s="70" t="s">
        <v>30</v>
      </c>
    </row>
    <row r="12" spans="1:9">
      <c r="A12" s="71">
        <v>1</v>
      </c>
      <c r="B12" s="179" t="s">
        <v>132</v>
      </c>
      <c r="C12" s="72">
        <f>Function1!$A$7</f>
        <v>12</v>
      </c>
      <c r="D12" s="72">
        <f>Function1!C7</f>
        <v>2</v>
      </c>
      <c r="E12" s="72">
        <f>Function1!G7</f>
        <v>1</v>
      </c>
      <c r="F12" s="73">
        <f>Function1!M7</f>
        <v>12</v>
      </c>
      <c r="G12" s="72">
        <f>Function1!N7</f>
        <v>2</v>
      </c>
      <c r="H12" s="72">
        <f>Function1!O7</f>
        <v>1</v>
      </c>
      <c r="I12" s="72">
        <f>Function1!P7</f>
        <v>15</v>
      </c>
    </row>
    <row r="13" spans="1:9">
      <c r="A13" s="71">
        <v>2</v>
      </c>
      <c r="B13" s="179" t="s">
        <v>24</v>
      </c>
      <c r="C13" s="72">
        <f>Function2!$A$7</f>
        <v>12</v>
      </c>
      <c r="D13" s="72">
        <f>Function2!C7</f>
        <v>3</v>
      </c>
      <c r="E13" s="72">
        <f>Function2!F7</f>
        <v>0</v>
      </c>
      <c r="F13" s="73">
        <f>Function2!L7</f>
        <v>12</v>
      </c>
      <c r="G13" s="72">
        <f>Function2!M7</f>
        <v>2</v>
      </c>
      <c r="H13" s="72">
        <f>Function2!N7</f>
        <v>1</v>
      </c>
      <c r="I13" s="72">
        <f>Function2!O7</f>
        <v>15</v>
      </c>
    </row>
    <row r="14" spans="1:9">
      <c r="A14" s="71">
        <v>3</v>
      </c>
      <c r="B14" s="179" t="s">
        <v>112</v>
      </c>
      <c r="C14" s="72">
        <f>Function3!$A$7</f>
        <v>12</v>
      </c>
      <c r="D14" s="72">
        <f>Function3!C7</f>
        <v>2</v>
      </c>
      <c r="E14" s="72">
        <f>Function3!F7</f>
        <v>1</v>
      </c>
      <c r="F14" s="73">
        <f>Function3!L7</f>
        <v>12</v>
      </c>
      <c r="G14" s="73">
        <f>Function3!M7</f>
        <v>2</v>
      </c>
      <c r="H14" s="72">
        <f>Function3!N7</f>
        <v>1</v>
      </c>
      <c r="I14" s="72">
        <f>Function3!O7</f>
        <v>15</v>
      </c>
    </row>
    <row r="15" spans="1:9">
      <c r="A15" s="71">
        <v>4</v>
      </c>
      <c r="B15" s="179" t="s">
        <v>166</v>
      </c>
      <c r="C15" s="72">
        <f>Function4!$A$7</f>
        <v>12</v>
      </c>
      <c r="D15" s="72">
        <f>Function4!C7</f>
        <v>2</v>
      </c>
      <c r="E15" s="72">
        <f>Function4!F7</f>
        <v>1</v>
      </c>
      <c r="F15" s="73">
        <f>Function4!L7</f>
        <v>12</v>
      </c>
      <c r="G15" s="73">
        <f>Function4!M7</f>
        <v>2</v>
      </c>
      <c r="H15" s="73">
        <f>Function4!N7</f>
        <v>1</v>
      </c>
      <c r="I15" s="73">
        <f>Function4!O7</f>
        <v>15</v>
      </c>
    </row>
    <row r="16" spans="1:9">
      <c r="A16" s="71">
        <v>5</v>
      </c>
      <c r="B16" s="179" t="s">
        <v>167</v>
      </c>
      <c r="C16" s="72">
        <f>Function5!$A$7</f>
        <v>12</v>
      </c>
      <c r="D16" s="72">
        <f>Function5!C7</f>
        <v>2</v>
      </c>
      <c r="E16" s="72">
        <f>Function5!F7</f>
        <v>1</v>
      </c>
      <c r="F16" s="73">
        <f>Function5!L7</f>
        <v>12</v>
      </c>
      <c r="G16" s="73">
        <f>Function5!M7</f>
        <v>2</v>
      </c>
      <c r="H16" s="73">
        <f>Function5!N7</f>
        <v>1</v>
      </c>
      <c r="I16" s="73">
        <f>Function5!O7</f>
        <v>15</v>
      </c>
    </row>
    <row r="17" spans="1:9">
      <c r="A17" s="71">
        <v>6</v>
      </c>
      <c r="B17" s="179" t="s">
        <v>168</v>
      </c>
      <c r="C17" s="72">
        <f>Function6!$A$7</f>
        <v>12</v>
      </c>
      <c r="D17" s="72">
        <f>Function6!C7</f>
        <v>2</v>
      </c>
      <c r="E17" s="72">
        <f>Function6!F7</f>
        <v>1</v>
      </c>
      <c r="F17" s="73">
        <f>Function6!L7</f>
        <v>12</v>
      </c>
      <c r="G17" s="73">
        <f>Function6!M7</f>
        <v>2</v>
      </c>
      <c r="H17" s="73">
        <f>Function6!N7</f>
        <v>1</v>
      </c>
      <c r="I17" s="73">
        <f>Function6!O7</f>
        <v>15</v>
      </c>
    </row>
    <row r="18" spans="1:9">
      <c r="A18" s="71">
        <v>7</v>
      </c>
      <c r="B18" s="179" t="s">
        <v>169</v>
      </c>
      <c r="C18" s="72">
        <f>Function7!$A$7</f>
        <v>12</v>
      </c>
      <c r="D18" s="72">
        <f>Function7!$C$7</f>
        <v>2</v>
      </c>
      <c r="E18" s="72">
        <f>Function7!$F$7</f>
        <v>1</v>
      </c>
      <c r="F18" s="73">
        <f>Function7!$L$7</f>
        <v>12</v>
      </c>
      <c r="G18" s="73">
        <f>Function7!M7</f>
        <v>2</v>
      </c>
      <c r="H18" s="73">
        <f>Function7!N7</f>
        <v>1</v>
      </c>
      <c r="I18" s="73">
        <f>Function7!O7</f>
        <v>15</v>
      </c>
    </row>
    <row r="19" spans="1:9">
      <c r="A19" s="71">
        <v>8</v>
      </c>
      <c r="B19" s="179" t="s">
        <v>170</v>
      </c>
      <c r="C19" s="72">
        <f>Function8!$A$7</f>
        <v>15</v>
      </c>
      <c r="D19" s="72">
        <f>Function8!$C$7</f>
        <v>0</v>
      </c>
      <c r="E19" s="72">
        <f>Function8!$F$7</f>
        <v>0</v>
      </c>
      <c r="F19" s="73">
        <f>Function8!L7</f>
        <v>12</v>
      </c>
      <c r="G19" s="73">
        <f>Function8!M7</f>
        <v>2</v>
      </c>
      <c r="H19" s="73">
        <f>Function8!N7</f>
        <v>1</v>
      </c>
      <c r="I19" s="73">
        <f>Function8!O7</f>
        <v>15</v>
      </c>
    </row>
    <row r="20" spans="1:9">
      <c r="A20" s="71">
        <v>9</v>
      </c>
      <c r="B20" s="179" t="s">
        <v>171</v>
      </c>
      <c r="C20" s="72">
        <f>Function9!$A$7</f>
        <v>15</v>
      </c>
      <c r="D20" s="72">
        <f>Function9!$C$7</f>
        <v>0</v>
      </c>
      <c r="E20" s="72">
        <f>Function9!$F$7</f>
        <v>0</v>
      </c>
      <c r="F20" s="73">
        <f>Function9!L7</f>
        <v>12</v>
      </c>
      <c r="G20" s="73">
        <f>Function9!M7</f>
        <v>2</v>
      </c>
      <c r="H20" s="73">
        <f>Function9!N7</f>
        <v>1</v>
      </c>
      <c r="I20" s="73">
        <f>Function9!O7</f>
        <v>15</v>
      </c>
    </row>
    <row r="21" spans="1:9">
      <c r="A21" s="71">
        <v>10</v>
      </c>
      <c r="B21" s="179" t="s">
        <v>172</v>
      </c>
      <c r="C21" s="72">
        <f>Function10!$A$7</f>
        <v>15</v>
      </c>
      <c r="D21" s="72">
        <f>Function10!$C$7</f>
        <v>0</v>
      </c>
      <c r="E21" s="72">
        <f>Function10!$F$7</f>
        <v>0</v>
      </c>
      <c r="F21" s="73">
        <f>Function10!L7</f>
        <v>12</v>
      </c>
      <c r="G21" s="73">
        <f>Function10!M7</f>
        <v>2</v>
      </c>
      <c r="H21" s="73">
        <f>Function10!N7</f>
        <v>1</v>
      </c>
      <c r="I21" s="73">
        <f>Function10!O7</f>
        <v>15</v>
      </c>
    </row>
    <row r="22" spans="1:9">
      <c r="A22" s="71">
        <v>11</v>
      </c>
      <c r="B22" s="179" t="s">
        <v>173</v>
      </c>
      <c r="C22" s="72">
        <f>Function11!$A$7</f>
        <v>15</v>
      </c>
      <c r="D22" s="72">
        <f>Function11!$C$7</f>
        <v>0</v>
      </c>
      <c r="E22" s="72">
        <f>Function11!$F$7</f>
        <v>0</v>
      </c>
      <c r="F22" s="73">
        <f>Function11!L7</f>
        <v>12</v>
      </c>
      <c r="G22" s="73">
        <f>Function11!M7</f>
        <v>2</v>
      </c>
      <c r="H22" s="73">
        <f>Function11!N7</f>
        <v>1</v>
      </c>
      <c r="I22" s="73">
        <f>Function11!O7</f>
        <v>15</v>
      </c>
    </row>
    <row r="23" spans="1:9">
      <c r="A23" s="71">
        <v>12</v>
      </c>
      <c r="B23" s="179" t="s">
        <v>174</v>
      </c>
      <c r="C23" s="72">
        <f>Function12!$A$7</f>
        <v>15</v>
      </c>
      <c r="D23" s="72">
        <f>Function12!$C$7</f>
        <v>0</v>
      </c>
      <c r="E23" s="72">
        <f>Function12!$F$7</f>
        <v>0</v>
      </c>
      <c r="F23" s="73">
        <f>Function12!L7</f>
        <v>12</v>
      </c>
      <c r="G23" s="73">
        <f>Function12!M7</f>
        <v>2</v>
      </c>
      <c r="H23" s="73">
        <f>Function12!N7</f>
        <v>1</v>
      </c>
      <c r="I23" s="73">
        <f>Function12!O7</f>
        <v>15</v>
      </c>
    </row>
    <row r="24" spans="1:9">
      <c r="A24" s="71">
        <v>13</v>
      </c>
      <c r="B24" s="179" t="s">
        <v>175</v>
      </c>
      <c r="C24" s="72">
        <f>Function13!$A$7</f>
        <v>15</v>
      </c>
      <c r="D24" s="72">
        <f>Function13!$C$7</f>
        <v>0</v>
      </c>
      <c r="E24" s="72">
        <f>Function13!$F$7</f>
        <v>0</v>
      </c>
      <c r="F24" s="73">
        <f>Function13!L7</f>
        <v>12</v>
      </c>
      <c r="G24" s="73">
        <f>Function13!M7</f>
        <v>2</v>
      </c>
      <c r="H24" s="73">
        <f>Function13!N7</f>
        <v>1</v>
      </c>
      <c r="I24" s="73">
        <f>Function13!O7</f>
        <v>15</v>
      </c>
    </row>
    <row r="25" spans="1:9">
      <c r="A25" s="71">
        <v>14</v>
      </c>
      <c r="B25" s="179" t="s">
        <v>183</v>
      </c>
      <c r="C25" s="72">
        <f>Function14!$A$7</f>
        <v>15</v>
      </c>
      <c r="D25" s="72">
        <f>Function14!$C$7</f>
        <v>0</v>
      </c>
      <c r="E25" s="72">
        <f>Function14!$F$7</f>
        <v>0</v>
      </c>
      <c r="F25" s="73">
        <f>Function14!L7</f>
        <v>12</v>
      </c>
      <c r="G25" s="73">
        <f>Function14!M7</f>
        <v>2</v>
      </c>
      <c r="H25" s="73">
        <f>Function14!N7</f>
        <v>1</v>
      </c>
      <c r="I25" s="73">
        <f>Function14!O7</f>
        <v>15</v>
      </c>
    </row>
    <row r="26" spans="1:9" ht="14.25">
      <c r="A26" s="71"/>
      <c r="B26" s="177"/>
      <c r="C26" s="72"/>
      <c r="D26" s="72"/>
      <c r="E26" s="72"/>
      <c r="F26" s="73"/>
      <c r="G26" s="72"/>
      <c r="H26" s="72"/>
      <c r="I26" s="72"/>
    </row>
    <row r="27" spans="1:9" ht="14.25">
      <c r="A27" s="71"/>
      <c r="B27" s="177"/>
      <c r="C27" s="72"/>
      <c r="D27" s="72"/>
      <c r="E27" s="72"/>
      <c r="F27" s="73"/>
      <c r="G27" s="72"/>
      <c r="H27" s="72"/>
      <c r="I27" s="72"/>
    </row>
    <row r="28" spans="1:9" ht="14.25">
      <c r="A28" s="74"/>
      <c r="B28" s="178" t="s">
        <v>31</v>
      </c>
      <c r="C28" s="75">
        <f>SUM(C12:C27)</f>
        <v>189</v>
      </c>
      <c r="D28" s="75">
        <f>SUM(D12:D27)</f>
        <v>15</v>
      </c>
      <c r="E28" s="75">
        <f t="shared" ref="E28:I28" si="0">SUM(E12:E27)</f>
        <v>6</v>
      </c>
      <c r="F28" s="75">
        <f t="shared" si="0"/>
        <v>168</v>
      </c>
      <c r="G28" s="75">
        <f t="shared" si="0"/>
        <v>28</v>
      </c>
      <c r="H28" s="75">
        <f t="shared" si="0"/>
        <v>14</v>
      </c>
      <c r="I28" s="75">
        <f t="shared" si="0"/>
        <v>210</v>
      </c>
    </row>
    <row r="29" spans="1:9">
      <c r="A29" s="76"/>
      <c r="B29" s="65"/>
      <c r="C29" s="77"/>
      <c r="D29" s="78"/>
      <c r="E29" s="78"/>
      <c r="F29" s="78"/>
      <c r="G29" s="78"/>
      <c r="H29" s="78"/>
      <c r="I29" s="78"/>
    </row>
    <row r="30" spans="1:9">
      <c r="A30" s="65"/>
      <c r="B30" s="195" t="s">
        <v>32</v>
      </c>
      <c r="C30" s="65"/>
      <c r="D30" s="196">
        <f>(C28+D28)*100/(I28)</f>
        <v>97.142857142857139</v>
      </c>
      <c r="E30" s="65" t="s">
        <v>33</v>
      </c>
      <c r="F30" s="65"/>
      <c r="G30" s="65"/>
      <c r="H30" s="65"/>
      <c r="I30" s="79"/>
    </row>
    <row r="31" spans="1:9">
      <c r="A31" s="65"/>
      <c r="B31" s="195" t="s">
        <v>34</v>
      </c>
      <c r="C31" s="65"/>
      <c r="D31" s="196">
        <f>C28*100/(I28)</f>
        <v>90</v>
      </c>
      <c r="E31" s="65" t="s">
        <v>33</v>
      </c>
      <c r="F31" s="65"/>
      <c r="G31" s="65"/>
      <c r="H31" s="65"/>
      <c r="I31" s="79"/>
    </row>
    <row r="32" spans="1:9">
      <c r="B32" s="195" t="s">
        <v>35</v>
      </c>
      <c r="C32" s="65"/>
      <c r="D32" s="196">
        <f>F28*100/I28</f>
        <v>80</v>
      </c>
      <c r="E32" s="65" t="s">
        <v>33</v>
      </c>
    </row>
    <row r="33" spans="2:5">
      <c r="B33" s="195" t="s">
        <v>36</v>
      </c>
      <c r="D33" s="196">
        <f>G28*100/I28</f>
        <v>13.333333333333334</v>
      </c>
      <c r="E33" s="65" t="s">
        <v>33</v>
      </c>
    </row>
    <row r="34" spans="2:5">
      <c r="B34" s="195" t="s">
        <v>37</v>
      </c>
      <c r="D34" s="196">
        <f>H28*100/I28</f>
        <v>6.666666666666667</v>
      </c>
      <c r="E34" s="65" t="s">
        <v>33</v>
      </c>
    </row>
  </sheetData>
  <mergeCells count="11">
    <mergeCell ref="B7:I7"/>
    <mergeCell ref="A2:I2"/>
    <mergeCell ref="B4:C4"/>
    <mergeCell ref="D4:E4"/>
    <mergeCell ref="B5:C5"/>
    <mergeCell ref="D5:E5"/>
    <mergeCell ref="F4:I4"/>
    <mergeCell ref="F5:I5"/>
    <mergeCell ref="F6:I6"/>
    <mergeCell ref="B6:C6"/>
    <mergeCell ref="D6:E6"/>
  </mergeCells>
  <phoneticPr fontId="0" type="noConversion"/>
  <hyperlinks>
    <hyperlink ref="B12" location="Function1!A1" display="Function1"/>
    <hyperlink ref="B13" location="Function2!A1" display="Function2"/>
    <hyperlink ref="B14" location="Function2!A1" display="Function2"/>
    <hyperlink ref="B15" location="Function2!A1" display="Function2"/>
    <hyperlink ref="B16" location="Function1!A1" display="Function1"/>
    <hyperlink ref="B17" location="Function2!A1" display="Function2"/>
    <hyperlink ref="B18" location="Function2!A1" display="Function2"/>
    <hyperlink ref="B19" location="Function1!A1" display="Function1"/>
    <hyperlink ref="B20" location="Function2!A1" display="Function2"/>
    <hyperlink ref="B21" location="Function2!A1" display="Function2"/>
    <hyperlink ref="B22" location="Function2!A1" display="Function2"/>
    <hyperlink ref="B23" location="Function1!A1" display="Function1"/>
    <hyperlink ref="B24" location="Function2!A1" display="Function2"/>
    <hyperlink ref="B25" location="Function2!A1" display="Function2"/>
  </hyperlinks>
  <pageMargins left="0.65" right="0.65" top="0.75" bottom="0.75" header="0.5" footer="0.5"/>
  <pageSetup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3"/>
  <sheetViews>
    <sheetView tabSelected="1" topLeftCell="A4" workbookViewId="0">
      <selection activeCell="E14" sqref="E14"/>
    </sheetView>
  </sheetViews>
  <sheetFormatPr defaultRowHeight="13.5" customHeight="1"/>
  <cols>
    <col min="1" max="1" width="8.125" style="82" customWidth="1"/>
    <col min="2" max="2" width="12.5" style="86" customWidth="1"/>
    <col min="3" max="4" width="10.75" style="82" customWidth="1"/>
    <col min="5" max="5" width="11.375" style="83" customWidth="1"/>
    <col min="6" max="6" width="1.75" style="82" hidden="1" customWidth="1"/>
    <col min="7" max="8" width="2.875" style="82" bestFit="1" customWidth="1"/>
    <col min="9" max="9" width="2.875" style="82" customWidth="1"/>
    <col min="10" max="11" width="2.875" style="82" bestFit="1" customWidth="1"/>
    <col min="12" max="20" width="2.875" style="82" customWidth="1"/>
    <col min="21" max="21" width="2.875" style="82" bestFit="1" customWidth="1"/>
    <col min="22" max="22" width="2.875" style="82" customWidth="1"/>
    <col min="23" max="16384" width="9" style="82"/>
  </cols>
  <sheetData>
    <row r="1" spans="1:24" ht="13.5" customHeight="1" thickBot="1">
      <c r="A1" s="80"/>
      <c r="B1" s="81"/>
    </row>
    <row r="2" spans="1:24" ht="13.5" customHeight="1">
      <c r="A2" s="355" t="s">
        <v>97</v>
      </c>
      <c r="B2" s="356"/>
      <c r="C2" s="357" t="str">
        <f>FunctionList!E11</f>
        <v>findOne(idBook)</v>
      </c>
      <c r="D2" s="358"/>
      <c r="E2" s="359"/>
      <c r="F2" s="360"/>
      <c r="G2" s="361" t="s">
        <v>20</v>
      </c>
      <c r="H2" s="362"/>
      <c r="I2" s="362"/>
      <c r="J2" s="362"/>
      <c r="K2" s="362"/>
      <c r="L2" s="362"/>
      <c r="M2" s="343" t="str">
        <f>FunctionList!D11</f>
        <v>findOne(idBook)</v>
      </c>
      <c r="N2" s="344"/>
      <c r="O2" s="344"/>
      <c r="P2" s="344"/>
      <c r="Q2" s="344"/>
      <c r="R2" s="344"/>
      <c r="S2" s="344"/>
      <c r="T2" s="344"/>
      <c r="U2" s="345"/>
      <c r="W2" s="84"/>
    </row>
    <row r="3" spans="1:24" ht="13.5" customHeight="1">
      <c r="A3" s="322" t="s">
        <v>98</v>
      </c>
      <c r="B3" s="323"/>
      <c r="C3" s="316" t="s">
        <v>38</v>
      </c>
      <c r="D3" s="317"/>
      <c r="E3" s="317"/>
      <c r="F3" s="318"/>
      <c r="G3" s="348" t="s">
        <v>99</v>
      </c>
      <c r="H3" s="349"/>
      <c r="I3" s="349"/>
      <c r="J3" s="349"/>
      <c r="K3" s="349"/>
      <c r="L3" s="350"/>
      <c r="M3" s="338" t="s">
        <v>182</v>
      </c>
      <c r="N3" s="339"/>
      <c r="O3" s="339"/>
      <c r="P3" s="339"/>
      <c r="Q3" s="339"/>
      <c r="R3" s="339"/>
      <c r="S3" s="339"/>
      <c r="T3" s="339"/>
      <c r="U3" s="340"/>
    </row>
    <row r="4" spans="1:24" ht="13.5" customHeight="1">
      <c r="A4" s="322" t="s">
        <v>100</v>
      </c>
      <c r="B4" s="323"/>
      <c r="C4" s="363">
        <v>100</v>
      </c>
      <c r="D4" s="364"/>
      <c r="E4" s="364"/>
      <c r="F4" s="197"/>
      <c r="G4" s="348" t="s">
        <v>101</v>
      </c>
      <c r="H4" s="349"/>
      <c r="I4" s="349"/>
      <c r="J4" s="349"/>
      <c r="K4" s="349"/>
      <c r="L4" s="350"/>
      <c r="M4" s="351">
        <f xml:space="preserve"> IF(FunctionList!E6&lt;&gt;"N/A",SUM(C4*FunctionList!E6/1000,- P7),"N/A")</f>
        <v>-5</v>
      </c>
      <c r="N4" s="352"/>
      <c r="O4" s="352"/>
      <c r="P4" s="352"/>
      <c r="Q4" s="352"/>
      <c r="R4" s="352"/>
      <c r="S4" s="352"/>
      <c r="T4" s="352"/>
      <c r="U4" s="353"/>
      <c r="W4" s="84"/>
    </row>
    <row r="5" spans="1:24" ht="13.5" customHeight="1">
      <c r="A5" s="322" t="s">
        <v>102</v>
      </c>
      <c r="B5" s="323"/>
      <c r="C5" s="324" t="s">
        <v>96</v>
      </c>
      <c r="D5" s="324"/>
      <c r="E5" s="324"/>
      <c r="F5" s="324"/>
      <c r="G5" s="325"/>
      <c r="H5" s="325"/>
      <c r="I5" s="325"/>
      <c r="J5" s="325"/>
      <c r="K5" s="325"/>
      <c r="L5" s="325"/>
      <c r="M5" s="324"/>
      <c r="N5" s="324"/>
      <c r="O5" s="324"/>
      <c r="P5" s="324"/>
      <c r="Q5" s="324"/>
      <c r="R5" s="324"/>
      <c r="S5" s="324"/>
      <c r="T5" s="324"/>
      <c r="U5" s="324"/>
    </row>
    <row r="6" spans="1:24" ht="13.5" customHeight="1">
      <c r="A6" s="320" t="s">
        <v>27</v>
      </c>
      <c r="B6" s="321"/>
      <c r="C6" s="346" t="s">
        <v>28</v>
      </c>
      <c r="D6" s="326"/>
      <c r="E6" s="326"/>
      <c r="F6" s="347"/>
      <c r="G6" s="346" t="s">
        <v>29</v>
      </c>
      <c r="H6" s="326"/>
      <c r="I6" s="326"/>
      <c r="J6" s="326"/>
      <c r="K6" s="326"/>
      <c r="L6" s="354"/>
      <c r="M6" s="326" t="s">
        <v>103</v>
      </c>
      <c r="N6" s="326"/>
      <c r="O6" s="326"/>
      <c r="P6" s="341" t="s">
        <v>30</v>
      </c>
      <c r="Q6" s="326"/>
      <c r="R6" s="326"/>
      <c r="S6" s="326"/>
      <c r="T6" s="326"/>
      <c r="U6" s="342"/>
      <c r="W6" s="84"/>
    </row>
    <row r="7" spans="1:24" ht="13.5" customHeight="1" thickBot="1">
      <c r="A7" s="334">
        <f>COUNTIF(G40:HR40,"P")</f>
        <v>12</v>
      </c>
      <c r="B7" s="333"/>
      <c r="C7" s="331">
        <f>COUNTIF(G40:HR40,"F")</f>
        <v>2</v>
      </c>
      <c r="D7" s="328"/>
      <c r="E7" s="328"/>
      <c r="F7" s="333"/>
      <c r="G7" s="331">
        <f>SUM(P7,- A7,- C7)</f>
        <v>1</v>
      </c>
      <c r="H7" s="328"/>
      <c r="I7" s="328"/>
      <c r="J7" s="328"/>
      <c r="K7" s="328"/>
      <c r="L7" s="332"/>
      <c r="M7" s="186">
        <f>COUNTIF(F39:HR39,"N")</f>
        <v>12</v>
      </c>
      <c r="N7" s="186">
        <f>COUNTIF(F39:HR39,"A")</f>
        <v>2</v>
      </c>
      <c r="O7" s="186">
        <f>COUNTIF(F39:HR39,"B")</f>
        <v>1</v>
      </c>
      <c r="P7" s="327">
        <f>COUNTA(F9:HU9)</f>
        <v>15</v>
      </c>
      <c r="Q7" s="328"/>
      <c r="R7" s="328"/>
      <c r="S7" s="328"/>
      <c r="T7" s="328"/>
      <c r="U7" s="329"/>
      <c r="V7" s="85"/>
    </row>
    <row r="8" spans="1:24" ht="11.25" thickBot="1"/>
    <row r="9" spans="1:24" ht="46.5" customHeight="1" thickTop="1" thickBot="1">
      <c r="A9" s="238"/>
      <c r="B9" s="239"/>
      <c r="C9" s="240"/>
      <c r="D9" s="240"/>
      <c r="E9" s="241"/>
      <c r="F9" s="240"/>
      <c r="G9" s="242" t="s">
        <v>39</v>
      </c>
      <c r="H9" s="242" t="s">
        <v>40</v>
      </c>
      <c r="I9" s="242" t="s">
        <v>41</v>
      </c>
      <c r="J9" s="242" t="s">
        <v>42</v>
      </c>
      <c r="K9" s="242" t="s">
        <v>43</v>
      </c>
      <c r="L9" s="242" t="s">
        <v>44</v>
      </c>
      <c r="M9" s="242" t="s">
        <v>45</v>
      </c>
      <c r="N9" s="242" t="s">
        <v>46</v>
      </c>
      <c r="O9" s="242" t="s">
        <v>47</v>
      </c>
      <c r="P9" s="242" t="s">
        <v>48</v>
      </c>
      <c r="Q9" s="242" t="s">
        <v>49</v>
      </c>
      <c r="R9" s="242" t="s">
        <v>50</v>
      </c>
      <c r="S9" s="242" t="s">
        <v>51</v>
      </c>
      <c r="T9" s="242" t="s">
        <v>52</v>
      </c>
      <c r="U9" s="243" t="s">
        <v>53</v>
      </c>
      <c r="V9" s="87"/>
      <c r="W9" s="88"/>
      <c r="X9" s="89"/>
    </row>
    <row r="10" spans="1:24" ht="13.5" customHeight="1">
      <c r="A10" s="219" t="s">
        <v>104</v>
      </c>
      <c r="B10" s="220" t="s">
        <v>105</v>
      </c>
      <c r="C10" s="221"/>
      <c r="D10" s="221"/>
      <c r="E10" s="222"/>
      <c r="F10" s="95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209"/>
    </row>
    <row r="11" spans="1:24" ht="13.5" customHeight="1">
      <c r="A11" s="207"/>
      <c r="B11" s="335" t="str">
        <f>FunctionList!H11</f>
        <v>has to be the homepage of the website</v>
      </c>
      <c r="C11" s="336"/>
      <c r="D11" s="336"/>
      <c r="E11" s="337"/>
      <c r="F11" s="95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206"/>
      <c r="W11" s="84"/>
    </row>
    <row r="12" spans="1:24" ht="13.5" customHeight="1">
      <c r="A12" s="207"/>
      <c r="B12" s="90"/>
      <c r="C12" s="91" t="s">
        <v>213</v>
      </c>
      <c r="D12" s="91"/>
      <c r="E12" s="92"/>
      <c r="F12" s="95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206"/>
    </row>
    <row r="13" spans="1:24" ht="13.5" customHeight="1">
      <c r="A13" s="207"/>
      <c r="B13" s="90"/>
      <c r="C13" s="91"/>
      <c r="D13" s="91" t="s">
        <v>214</v>
      </c>
      <c r="E13" s="92"/>
      <c r="F13" s="96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206"/>
    </row>
    <row r="14" spans="1:24" ht="13.5" customHeight="1">
      <c r="A14" s="207"/>
      <c r="B14" s="90"/>
      <c r="C14" s="91"/>
      <c r="D14" s="91"/>
      <c r="E14" s="92" t="s">
        <v>216</v>
      </c>
      <c r="F14" s="97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206"/>
    </row>
    <row r="15" spans="1:24" ht="13.5" customHeight="1">
      <c r="A15" s="207"/>
      <c r="B15" s="90"/>
      <c r="C15" s="91"/>
      <c r="D15" s="91"/>
      <c r="E15" s="92"/>
      <c r="F15" s="97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206"/>
    </row>
    <row r="16" spans="1:24" ht="13.5" customHeight="1">
      <c r="A16" s="207"/>
      <c r="B16" s="90"/>
      <c r="C16" s="91"/>
      <c r="D16" s="91"/>
      <c r="E16" s="92"/>
      <c r="F16" s="97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206"/>
    </row>
    <row r="17" spans="1:22" ht="13.5" customHeight="1">
      <c r="A17" s="207"/>
      <c r="B17" s="90"/>
      <c r="C17" s="91"/>
      <c r="D17" s="91"/>
      <c r="E17" s="92"/>
      <c r="F17" s="97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206"/>
      <c r="V17" s="181"/>
    </row>
    <row r="18" spans="1:22" ht="13.5" customHeight="1">
      <c r="A18" s="207"/>
      <c r="B18" s="90"/>
      <c r="C18" s="91"/>
      <c r="D18" s="91"/>
      <c r="E18" s="92"/>
      <c r="F18" s="97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206"/>
      <c r="V18" s="181"/>
    </row>
    <row r="19" spans="1:22" ht="13.5" customHeight="1">
      <c r="A19" s="207"/>
      <c r="B19" s="90"/>
      <c r="C19" s="91"/>
      <c r="D19" s="287"/>
      <c r="E19" s="319"/>
      <c r="F19" s="319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206"/>
    </row>
    <row r="20" spans="1:22" ht="13.5" customHeight="1">
      <c r="A20" s="207"/>
      <c r="B20" s="90"/>
      <c r="C20" s="91"/>
      <c r="D20" s="91"/>
      <c r="E20" s="92"/>
      <c r="F20" s="97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206"/>
    </row>
    <row r="21" spans="1:22" ht="13.5" customHeight="1">
      <c r="A21" s="207"/>
      <c r="B21" s="90"/>
      <c r="C21" s="91"/>
      <c r="D21" s="91"/>
      <c r="E21" s="92"/>
      <c r="F21" s="97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206"/>
    </row>
    <row r="22" spans="1:22" ht="13.5" customHeight="1">
      <c r="A22" s="207"/>
      <c r="B22" s="90"/>
      <c r="C22" s="91"/>
      <c r="D22" s="91"/>
      <c r="E22" s="92"/>
      <c r="F22" s="97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206"/>
    </row>
    <row r="23" spans="1:22" ht="13.5" customHeight="1">
      <c r="A23" s="207"/>
      <c r="B23" s="90"/>
      <c r="C23" s="91"/>
      <c r="D23" s="91"/>
      <c r="E23" s="92"/>
      <c r="F23" s="97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206"/>
    </row>
    <row r="24" spans="1:22" ht="13.5" customHeight="1">
      <c r="A24" s="207"/>
      <c r="B24" s="90"/>
      <c r="C24" s="91"/>
      <c r="D24" s="91"/>
      <c r="E24" s="92"/>
      <c r="F24" s="97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206"/>
    </row>
    <row r="25" spans="1:22" ht="13.5" customHeight="1">
      <c r="A25" s="207"/>
      <c r="B25" s="90"/>
      <c r="C25" s="91"/>
      <c r="D25" s="91"/>
      <c r="E25" s="92"/>
      <c r="F25" s="97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206"/>
    </row>
    <row r="26" spans="1:22" ht="13.5" customHeight="1">
      <c r="A26" s="207"/>
      <c r="B26" s="90"/>
      <c r="C26" s="91"/>
      <c r="D26" s="91"/>
      <c r="E26" s="92"/>
      <c r="F26" s="97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206"/>
    </row>
    <row r="27" spans="1:22" ht="13.5" customHeight="1">
      <c r="A27" s="207"/>
      <c r="B27" s="90"/>
      <c r="C27" s="91"/>
      <c r="D27" s="91"/>
      <c r="E27" s="92"/>
      <c r="F27" s="97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206"/>
    </row>
    <row r="28" spans="1:22" ht="13.5" customHeight="1">
      <c r="A28" s="207"/>
      <c r="B28" s="90"/>
      <c r="C28" s="91"/>
      <c r="D28" s="91"/>
      <c r="E28" s="92"/>
      <c r="F28" s="97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206"/>
    </row>
    <row r="29" spans="1:22" ht="13.5" customHeight="1">
      <c r="A29" s="207"/>
      <c r="B29" s="90"/>
      <c r="C29" s="91"/>
      <c r="D29" s="91"/>
      <c r="E29" s="92"/>
      <c r="F29" s="97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206"/>
    </row>
    <row r="30" spans="1:22" ht="13.5" customHeight="1" thickBot="1">
      <c r="A30" s="207"/>
      <c r="B30" s="99"/>
      <c r="C30" s="100"/>
      <c r="D30" s="100"/>
      <c r="E30" s="101"/>
      <c r="F30" s="10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208"/>
    </row>
    <row r="31" spans="1:22" ht="13.5" customHeight="1" thickTop="1">
      <c r="A31" s="218" t="s">
        <v>108</v>
      </c>
      <c r="B31" s="104" t="s">
        <v>109</v>
      </c>
      <c r="C31" s="105"/>
      <c r="D31" s="105"/>
      <c r="E31" s="106"/>
      <c r="F31" s="107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209"/>
    </row>
    <row r="32" spans="1:22" ht="13.5" customHeight="1">
      <c r="A32" s="217"/>
      <c r="B32" s="109"/>
      <c r="C32" s="110" t="s">
        <v>215</v>
      </c>
      <c r="D32" s="110"/>
      <c r="E32" s="111" t="b">
        <v>1</v>
      </c>
      <c r="F32" s="112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206"/>
    </row>
    <row r="33" spans="1:21" ht="13.5" customHeight="1">
      <c r="A33" s="217"/>
      <c r="B33" s="109"/>
      <c r="C33" s="184"/>
      <c r="D33" s="184"/>
      <c r="E33" s="111" t="b">
        <v>0</v>
      </c>
      <c r="F33" s="114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206"/>
    </row>
    <row r="34" spans="1:21" ht="13.5" customHeight="1">
      <c r="A34" s="217"/>
      <c r="B34" s="109" t="s">
        <v>110</v>
      </c>
      <c r="C34" s="184"/>
      <c r="D34" s="184"/>
      <c r="E34" s="111"/>
      <c r="F34" s="114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206"/>
    </row>
    <row r="35" spans="1:21" ht="13.5" customHeight="1">
      <c r="A35" s="217"/>
      <c r="B35" s="109"/>
      <c r="C35" s="184"/>
      <c r="D35" s="184"/>
      <c r="E35" s="111"/>
      <c r="F35" s="114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206"/>
    </row>
    <row r="36" spans="1:21" ht="13.5" customHeight="1">
      <c r="A36" s="217"/>
      <c r="B36" s="109" t="s">
        <v>111</v>
      </c>
      <c r="C36" s="184"/>
      <c r="D36" s="184"/>
      <c r="E36" s="111"/>
      <c r="F36" s="114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206"/>
    </row>
    <row r="37" spans="1:21" ht="13.5" customHeight="1">
      <c r="A37" s="217"/>
      <c r="B37" s="109"/>
      <c r="C37" s="184"/>
      <c r="D37" s="184"/>
      <c r="E37" s="111" t="s">
        <v>59</v>
      </c>
      <c r="F37" s="114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206"/>
    </row>
    <row r="38" spans="1:21" ht="13.5" customHeight="1" thickBot="1">
      <c r="A38" s="217"/>
      <c r="B38" s="198"/>
      <c r="C38" s="199"/>
      <c r="D38" s="199"/>
      <c r="E38" s="200"/>
      <c r="F38" s="201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10"/>
    </row>
    <row r="39" spans="1:21" ht="13.5" customHeight="1" thickTop="1">
      <c r="A39" s="218" t="s">
        <v>61</v>
      </c>
      <c r="B39" s="315" t="s">
        <v>62</v>
      </c>
      <c r="C39" s="315"/>
      <c r="D39" s="315"/>
      <c r="E39" s="315"/>
      <c r="F39" s="203"/>
      <c r="G39" s="204" t="s">
        <v>63</v>
      </c>
      <c r="H39" s="204" t="s">
        <v>63</v>
      </c>
      <c r="I39" s="204" t="s">
        <v>63</v>
      </c>
      <c r="J39" s="204" t="s">
        <v>63</v>
      </c>
      <c r="K39" s="204" t="s">
        <v>63</v>
      </c>
      <c r="L39" s="204" t="s">
        <v>64</v>
      </c>
      <c r="M39" s="204" t="s">
        <v>65</v>
      </c>
      <c r="N39" s="204" t="s">
        <v>63</v>
      </c>
      <c r="O39" s="204" t="s">
        <v>63</v>
      </c>
      <c r="P39" s="204" t="s">
        <v>63</v>
      </c>
      <c r="Q39" s="204" t="s">
        <v>63</v>
      </c>
      <c r="R39" s="204" t="s">
        <v>63</v>
      </c>
      <c r="S39" s="204" t="s">
        <v>65</v>
      </c>
      <c r="T39" s="204" t="s">
        <v>63</v>
      </c>
      <c r="U39" s="211" t="s">
        <v>63</v>
      </c>
    </row>
    <row r="40" spans="1:21" ht="13.5" customHeight="1">
      <c r="A40" s="217"/>
      <c r="B40" s="330" t="s">
        <v>66</v>
      </c>
      <c r="C40" s="330"/>
      <c r="D40" s="330"/>
      <c r="E40" s="330"/>
      <c r="F40" s="116"/>
      <c r="G40" s="185" t="s">
        <v>67</v>
      </c>
      <c r="H40" s="185" t="s">
        <v>67</v>
      </c>
      <c r="I40" s="185" t="s">
        <v>67</v>
      </c>
      <c r="J40" s="185" t="s">
        <v>67</v>
      </c>
      <c r="K40" s="185" t="s">
        <v>67</v>
      </c>
      <c r="L40" s="185" t="s">
        <v>68</v>
      </c>
      <c r="M40" s="185" t="s">
        <v>68</v>
      </c>
      <c r="N40" s="185" t="s">
        <v>67</v>
      </c>
      <c r="O40" s="185" t="s">
        <v>67</v>
      </c>
      <c r="P40" s="185" t="s">
        <v>67</v>
      </c>
      <c r="Q40" s="185" t="s">
        <v>67</v>
      </c>
      <c r="R40" s="185" t="s">
        <v>67</v>
      </c>
      <c r="S40" s="185"/>
      <c r="T40" s="185" t="s">
        <v>67</v>
      </c>
      <c r="U40" s="212" t="s">
        <v>67</v>
      </c>
    </row>
    <row r="41" spans="1:21" ht="13.5" customHeight="1">
      <c r="A41" s="217"/>
      <c r="B41" s="313" t="s">
        <v>69</v>
      </c>
      <c r="C41" s="313"/>
      <c r="D41" s="313"/>
      <c r="E41" s="313"/>
      <c r="F41" s="117"/>
      <c r="G41" s="118">
        <v>39139</v>
      </c>
      <c r="H41" s="118">
        <v>39139</v>
      </c>
      <c r="I41" s="118">
        <v>39140</v>
      </c>
      <c r="J41" s="118">
        <v>39141</v>
      </c>
      <c r="K41" s="118">
        <v>39142</v>
      </c>
      <c r="L41" s="118">
        <v>39143</v>
      </c>
      <c r="M41" s="118">
        <v>39144</v>
      </c>
      <c r="N41" s="118">
        <v>39145</v>
      </c>
      <c r="O41" s="118">
        <v>39146</v>
      </c>
      <c r="P41" s="118">
        <v>39147</v>
      </c>
      <c r="Q41" s="118">
        <v>39148</v>
      </c>
      <c r="R41" s="118">
        <v>39149</v>
      </c>
      <c r="S41" s="118">
        <v>39150</v>
      </c>
      <c r="T41" s="118">
        <v>39151</v>
      </c>
      <c r="U41" s="213">
        <v>39152</v>
      </c>
    </row>
    <row r="42" spans="1:21" ht="75.75" thickBot="1">
      <c r="A42" s="237"/>
      <c r="B42" s="314" t="s">
        <v>70</v>
      </c>
      <c r="C42" s="314"/>
      <c r="D42" s="314"/>
      <c r="E42" s="314"/>
      <c r="F42" s="214"/>
      <c r="G42" s="215"/>
      <c r="H42" s="215"/>
      <c r="I42" s="215"/>
      <c r="J42" s="215"/>
      <c r="K42" s="215"/>
      <c r="L42" s="215" t="s">
        <v>71</v>
      </c>
      <c r="M42" s="215" t="s">
        <v>72</v>
      </c>
      <c r="N42" s="215" t="s">
        <v>73</v>
      </c>
      <c r="O42" s="215" t="s">
        <v>74</v>
      </c>
      <c r="P42" s="215" t="s">
        <v>75</v>
      </c>
      <c r="Q42" s="215" t="s">
        <v>76</v>
      </c>
      <c r="R42" s="215" t="s">
        <v>77</v>
      </c>
      <c r="S42" s="215" t="s">
        <v>78</v>
      </c>
      <c r="T42" s="215" t="s">
        <v>79</v>
      </c>
      <c r="U42" s="216" t="s">
        <v>80</v>
      </c>
    </row>
    <row r="43" spans="1:21" ht="11.25" thickTop="1">
      <c r="A43" s="205"/>
    </row>
  </sheetData>
  <mergeCells count="29">
    <mergeCell ref="B11:E11"/>
    <mergeCell ref="M3:U3"/>
    <mergeCell ref="P6:U6"/>
    <mergeCell ref="M2:U2"/>
    <mergeCell ref="C6:F6"/>
    <mergeCell ref="G3:L3"/>
    <mergeCell ref="M4:U4"/>
    <mergeCell ref="G6:L6"/>
    <mergeCell ref="G4:L4"/>
    <mergeCell ref="A2:B2"/>
    <mergeCell ref="C2:F2"/>
    <mergeCell ref="G2:L2"/>
    <mergeCell ref="C4:E4"/>
    <mergeCell ref="B41:E41"/>
    <mergeCell ref="B42:E42"/>
    <mergeCell ref="B39:E39"/>
    <mergeCell ref="C3:F3"/>
    <mergeCell ref="E19:F19"/>
    <mergeCell ref="A6:B6"/>
    <mergeCell ref="A5:B5"/>
    <mergeCell ref="C5:U5"/>
    <mergeCell ref="M6:O6"/>
    <mergeCell ref="P7:U7"/>
    <mergeCell ref="B40:E40"/>
    <mergeCell ref="G7:L7"/>
    <mergeCell ref="C7:F7"/>
    <mergeCell ref="A7:B7"/>
    <mergeCell ref="A3:B3"/>
    <mergeCell ref="A4:B4"/>
  </mergeCells>
  <phoneticPr fontId="34" type="noConversion"/>
  <dataValidations count="3">
    <dataValidation type="list" allowBlank="1" showInputMessage="1" showErrorMessage="1" sqref="G39:U39">
      <formula1>"N,A,B, "</formula1>
    </dataValidation>
    <dataValidation type="list" allowBlank="1" showInputMessage="1" showErrorMessage="1" sqref="G40:U40">
      <formula1>"P,F, "</formula1>
    </dataValidation>
    <dataValidation type="list" allowBlank="1" showInputMessage="1" showErrorMessage="1" sqref="G10:U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4" workbookViewId="0">
      <selection activeCell="W25" sqref="W25"/>
    </sheetView>
  </sheetViews>
  <sheetFormatPr defaultRowHeight="13.5" customHeight="1"/>
  <cols>
    <col min="1" max="1" width="8.25" style="82" customWidth="1"/>
    <col min="2" max="2" width="13.375" style="86" customWidth="1"/>
    <col min="3" max="3" width="10.75" style="82" customWidth="1"/>
    <col min="4" max="4" width="11.375" style="83" customWidth="1"/>
    <col min="5" max="5" width="1.75" style="82" hidden="1" customWidth="1"/>
    <col min="6" max="7" width="2.875" style="82" bestFit="1" customWidth="1"/>
    <col min="8" max="8" width="2.875" style="82" customWidth="1"/>
    <col min="9" max="10" width="2.875" style="82" bestFit="1" customWidth="1"/>
    <col min="11" max="19" width="2.875" style="82" customWidth="1"/>
    <col min="20" max="20" width="2.875" style="82" bestFit="1" customWidth="1"/>
    <col min="21" max="21" width="2.875" style="82" customWidth="1"/>
    <col min="22" max="16384" width="9" style="82"/>
  </cols>
  <sheetData>
    <row r="1" spans="1:23" ht="22.5" customHeight="1" thickBot="1">
      <c r="A1" s="89"/>
      <c r="B1" s="187"/>
      <c r="D1" s="188"/>
    </row>
    <row r="2" spans="1:23" ht="15" customHeight="1">
      <c r="A2" s="365" t="s">
        <v>97</v>
      </c>
      <c r="B2" s="366"/>
      <c r="C2" s="367" t="str">
        <f>FunctionList!E12</f>
        <v>findAll()</v>
      </c>
      <c r="D2" s="369"/>
      <c r="E2" s="285"/>
      <c r="F2" s="366" t="s">
        <v>20</v>
      </c>
      <c r="G2" s="366"/>
      <c r="H2" s="366"/>
      <c r="I2" s="366"/>
      <c r="J2" s="366"/>
      <c r="K2" s="366"/>
      <c r="L2" s="367" t="str">
        <f>FunctionList!D12</f>
        <v>findAll()</v>
      </c>
      <c r="M2" s="367"/>
      <c r="N2" s="367"/>
      <c r="O2" s="367"/>
      <c r="P2" s="367"/>
      <c r="Q2" s="367"/>
      <c r="R2" s="367"/>
      <c r="S2" s="367"/>
      <c r="T2" s="368"/>
    </row>
    <row r="3" spans="1:23" ht="13.5" customHeight="1">
      <c r="A3" s="375" t="s">
        <v>98</v>
      </c>
      <c r="B3" s="376"/>
      <c r="C3" s="316" t="s">
        <v>38</v>
      </c>
      <c r="D3" s="317"/>
      <c r="E3" s="318"/>
      <c r="F3" s="370" t="s">
        <v>99</v>
      </c>
      <c r="G3" s="371"/>
      <c r="H3" s="371"/>
      <c r="I3" s="371"/>
      <c r="J3" s="371"/>
      <c r="K3" s="372"/>
      <c r="L3" s="373" t="s">
        <v>184</v>
      </c>
      <c r="M3" s="364"/>
      <c r="N3" s="364"/>
      <c r="O3" s="364"/>
      <c r="P3" s="364"/>
      <c r="Q3" s="364"/>
      <c r="R3" s="364"/>
      <c r="S3" s="364"/>
      <c r="T3" s="374"/>
    </row>
    <row r="4" spans="1:23" ht="13.5" customHeight="1">
      <c r="A4" s="322" t="s">
        <v>100</v>
      </c>
      <c r="B4" s="323"/>
      <c r="C4" s="363">
        <v>300</v>
      </c>
      <c r="D4" s="364"/>
      <c r="E4" s="197"/>
      <c r="F4" s="348" t="s">
        <v>101</v>
      </c>
      <c r="G4" s="349"/>
      <c r="H4" s="349"/>
      <c r="I4" s="349"/>
      <c r="J4" s="349"/>
      <c r="K4" s="350"/>
      <c r="L4" s="351">
        <f xml:space="preserve"> IF(FunctionList!E6&lt;&gt;"N/A",SUM(C4*FunctionList!E6/1000,- O7),"N/A")</f>
        <v>15</v>
      </c>
      <c r="M4" s="352"/>
      <c r="N4" s="352"/>
      <c r="O4" s="352"/>
      <c r="P4" s="352"/>
      <c r="Q4" s="352"/>
      <c r="R4" s="352"/>
      <c r="S4" s="352"/>
      <c r="T4" s="353"/>
      <c r="V4" s="84"/>
    </row>
    <row r="5" spans="1:23" ht="13.5" customHeight="1">
      <c r="A5" s="322" t="s">
        <v>102</v>
      </c>
      <c r="B5" s="323"/>
      <c r="C5" s="324" t="s">
        <v>96</v>
      </c>
      <c r="D5" s="324"/>
      <c r="E5" s="324"/>
      <c r="F5" s="325"/>
      <c r="G5" s="325"/>
      <c r="H5" s="325"/>
      <c r="I5" s="325"/>
      <c r="J5" s="325"/>
      <c r="K5" s="325"/>
      <c r="L5" s="324"/>
      <c r="M5" s="324"/>
      <c r="N5" s="324"/>
      <c r="O5" s="324"/>
      <c r="P5" s="324"/>
      <c r="Q5" s="324"/>
      <c r="R5" s="324"/>
      <c r="S5" s="324"/>
      <c r="T5" s="324"/>
    </row>
    <row r="6" spans="1:23" ht="13.5" customHeight="1">
      <c r="A6" s="320" t="s">
        <v>27</v>
      </c>
      <c r="B6" s="321"/>
      <c r="C6" s="346" t="s">
        <v>28</v>
      </c>
      <c r="D6" s="326"/>
      <c r="E6" s="347"/>
      <c r="F6" s="346" t="s">
        <v>29</v>
      </c>
      <c r="G6" s="326"/>
      <c r="H6" s="326"/>
      <c r="I6" s="326"/>
      <c r="J6" s="326"/>
      <c r="K6" s="354"/>
      <c r="L6" s="326" t="s">
        <v>103</v>
      </c>
      <c r="M6" s="326"/>
      <c r="N6" s="326"/>
      <c r="O6" s="341" t="s">
        <v>30</v>
      </c>
      <c r="P6" s="326"/>
      <c r="Q6" s="326"/>
      <c r="R6" s="326"/>
      <c r="S6" s="326"/>
      <c r="T6" s="342"/>
      <c r="V6" s="84"/>
    </row>
    <row r="7" spans="1:23" ht="13.5" customHeight="1" thickBot="1">
      <c r="A7" s="334">
        <f>COUNTIF(F40:HQ40,"P")</f>
        <v>12</v>
      </c>
      <c r="B7" s="333"/>
      <c r="C7" s="331">
        <f>COUNTIF(F40:HQ40,"F")</f>
        <v>3</v>
      </c>
      <c r="D7" s="328"/>
      <c r="E7" s="333"/>
      <c r="F7" s="331">
        <f>SUM(O7,- A7,- C7)</f>
        <v>0</v>
      </c>
      <c r="G7" s="328"/>
      <c r="H7" s="328"/>
      <c r="I7" s="328"/>
      <c r="J7" s="328"/>
      <c r="K7" s="332"/>
      <c r="L7" s="186">
        <f>COUNTIF(E39:HQ39,"N")</f>
        <v>12</v>
      </c>
      <c r="M7" s="186">
        <f>COUNTIF(E39:HQ39,"A")</f>
        <v>2</v>
      </c>
      <c r="N7" s="186">
        <f>COUNTIF(E39:HQ39,"B")</f>
        <v>1</v>
      </c>
      <c r="O7" s="327">
        <f>COUNTA(E9:HT9)</f>
        <v>15</v>
      </c>
      <c r="P7" s="328"/>
      <c r="Q7" s="328"/>
      <c r="R7" s="328"/>
      <c r="S7" s="328"/>
      <c r="T7" s="329"/>
      <c r="U7" s="85"/>
    </row>
    <row r="8" spans="1:23" ht="11.25" thickBot="1"/>
    <row r="9" spans="1:23" ht="44.25" thickTop="1" thickBot="1">
      <c r="A9" s="225"/>
      <c r="B9" s="226"/>
      <c r="C9" s="227"/>
      <c r="D9" s="228"/>
      <c r="E9" s="227"/>
      <c r="F9" s="229" t="s">
        <v>39</v>
      </c>
      <c r="G9" s="229" t="s">
        <v>40</v>
      </c>
      <c r="H9" s="229" t="s">
        <v>41</v>
      </c>
      <c r="I9" s="229" t="s">
        <v>42</v>
      </c>
      <c r="J9" s="229" t="s">
        <v>43</v>
      </c>
      <c r="K9" s="229" t="s">
        <v>44</v>
      </c>
      <c r="L9" s="229" t="s">
        <v>45</v>
      </c>
      <c r="M9" s="229" t="s">
        <v>46</v>
      </c>
      <c r="N9" s="229" t="s">
        <v>47</v>
      </c>
      <c r="O9" s="229" t="s">
        <v>48</v>
      </c>
      <c r="P9" s="229" t="s">
        <v>49</v>
      </c>
      <c r="Q9" s="229" t="s">
        <v>50</v>
      </c>
      <c r="R9" s="229" t="s">
        <v>51</v>
      </c>
      <c r="S9" s="229" t="s">
        <v>52</v>
      </c>
      <c r="T9" s="230" t="s">
        <v>53</v>
      </c>
      <c r="U9" s="87"/>
      <c r="V9" s="88"/>
      <c r="W9" s="89"/>
    </row>
    <row r="10" spans="1:23" ht="13.5" customHeight="1">
      <c r="A10" s="219" t="s">
        <v>104</v>
      </c>
      <c r="B10" s="90" t="s">
        <v>90</v>
      </c>
      <c r="C10" s="91"/>
      <c r="D10" s="92"/>
      <c r="E10" s="93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231"/>
    </row>
    <row r="11" spans="1:23" ht="13.5" customHeight="1">
      <c r="A11" s="207"/>
      <c r="B11" s="90"/>
      <c r="C11" s="91"/>
      <c r="D11" s="92" t="s">
        <v>54</v>
      </c>
      <c r="E11" s="9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231"/>
      <c r="V11" s="84"/>
    </row>
    <row r="12" spans="1:23" ht="13.5" customHeight="1">
      <c r="A12" s="207"/>
      <c r="B12" s="90"/>
      <c r="C12" s="91"/>
      <c r="D12" s="92"/>
      <c r="E12" s="95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231"/>
    </row>
    <row r="13" spans="1:23" ht="13.5" customHeight="1">
      <c r="A13" s="207"/>
      <c r="B13" s="90"/>
      <c r="C13" s="91"/>
      <c r="D13" s="92"/>
      <c r="E13" s="96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231"/>
      <c r="V13" s="84"/>
    </row>
    <row r="14" spans="1:23" ht="13.5" customHeight="1">
      <c r="A14" s="207"/>
      <c r="B14" s="90"/>
      <c r="C14" s="91"/>
      <c r="D14" s="92"/>
      <c r="E14" s="97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231"/>
    </row>
    <row r="15" spans="1:23" ht="13.5" customHeight="1">
      <c r="A15" s="207"/>
      <c r="B15" s="90"/>
      <c r="C15" s="91"/>
      <c r="D15" s="92"/>
      <c r="E15" s="97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231"/>
    </row>
    <row r="16" spans="1:23" ht="13.5" customHeight="1">
      <c r="A16" s="207"/>
      <c r="B16" s="90"/>
      <c r="C16" s="91"/>
      <c r="D16" s="92"/>
      <c r="E16" s="97"/>
      <c r="F16" s="94"/>
      <c r="G16" s="94"/>
      <c r="H16" s="94"/>
      <c r="I16" s="94"/>
      <c r="J16" s="94"/>
      <c r="K16" s="94" t="s">
        <v>130</v>
      </c>
      <c r="L16" s="94"/>
      <c r="M16" s="94"/>
      <c r="N16" s="94"/>
      <c r="O16" s="94"/>
      <c r="P16" s="94"/>
      <c r="Q16" s="94"/>
      <c r="R16" s="94"/>
      <c r="S16" s="94"/>
      <c r="T16" s="231"/>
    </row>
    <row r="17" spans="1:21" ht="13.5" customHeight="1">
      <c r="A17" s="207"/>
      <c r="B17" s="90"/>
      <c r="C17" s="91"/>
      <c r="D17" s="92"/>
      <c r="E17" s="97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231"/>
      <c r="U17" s="98"/>
    </row>
    <row r="18" spans="1:21" ht="13.5" customHeight="1">
      <c r="A18" s="207"/>
      <c r="B18" s="90"/>
      <c r="C18" s="91"/>
      <c r="D18" s="92"/>
      <c r="E18" s="97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231"/>
      <c r="U18" s="98"/>
    </row>
    <row r="19" spans="1:21" ht="13.5" customHeight="1">
      <c r="A19" s="207"/>
      <c r="B19" s="90"/>
      <c r="C19" s="91"/>
      <c r="D19" s="319"/>
      <c r="E19" s="319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231"/>
    </row>
    <row r="20" spans="1:21" ht="13.5" customHeight="1">
      <c r="A20" s="207"/>
      <c r="B20" s="90"/>
      <c r="C20" s="91"/>
      <c r="D20" s="92"/>
      <c r="E20" s="97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231"/>
    </row>
    <row r="21" spans="1:21" ht="13.5" customHeight="1">
      <c r="A21" s="207"/>
      <c r="B21" s="90"/>
      <c r="C21" s="91"/>
      <c r="D21" s="92"/>
      <c r="E21" s="97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231"/>
    </row>
    <row r="22" spans="1:21" ht="13.5" customHeight="1">
      <c r="A22" s="207"/>
      <c r="B22" s="90"/>
      <c r="C22" s="91"/>
      <c r="D22" s="92"/>
      <c r="E22" s="97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231"/>
    </row>
    <row r="23" spans="1:21" ht="13.5" customHeight="1">
      <c r="A23" s="207"/>
      <c r="B23" s="90"/>
      <c r="C23" s="91"/>
      <c r="D23" s="92"/>
      <c r="E23" s="97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231"/>
    </row>
    <row r="24" spans="1:21" ht="13.5" customHeight="1">
      <c r="A24" s="207"/>
      <c r="B24" s="90"/>
      <c r="C24" s="91"/>
      <c r="D24" s="92"/>
      <c r="E24" s="97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231"/>
    </row>
    <row r="25" spans="1:21" ht="13.5" customHeight="1">
      <c r="A25" s="207"/>
      <c r="B25" s="90"/>
      <c r="C25" s="91"/>
      <c r="D25" s="92"/>
      <c r="E25" s="97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231"/>
    </row>
    <row r="26" spans="1:21" ht="13.5" customHeight="1">
      <c r="A26" s="207"/>
      <c r="B26" s="90"/>
      <c r="C26" s="91"/>
      <c r="D26" s="92"/>
      <c r="E26" s="97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231"/>
    </row>
    <row r="27" spans="1:21" ht="13.5" customHeight="1">
      <c r="A27" s="207"/>
      <c r="B27" s="90"/>
      <c r="C27" s="91"/>
      <c r="D27" s="92"/>
      <c r="E27" s="97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231"/>
    </row>
    <row r="28" spans="1:21" ht="13.5" customHeight="1">
      <c r="A28" s="207"/>
      <c r="B28" s="90"/>
      <c r="C28" s="91"/>
      <c r="D28" s="92"/>
      <c r="E28" s="97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231"/>
    </row>
    <row r="29" spans="1:21" ht="13.5" customHeight="1">
      <c r="A29" s="207"/>
      <c r="B29" s="90"/>
      <c r="C29" s="91"/>
      <c r="D29" s="92"/>
      <c r="E29" s="97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231"/>
    </row>
    <row r="30" spans="1:21" ht="13.5" customHeight="1" thickBot="1">
      <c r="A30" s="207"/>
      <c r="B30" s="99"/>
      <c r="C30" s="100"/>
      <c r="D30" s="101"/>
      <c r="E30" s="102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232"/>
    </row>
    <row r="31" spans="1:21" ht="13.5" customHeight="1" thickTop="1">
      <c r="A31" s="218" t="s">
        <v>108</v>
      </c>
      <c r="B31" s="104" t="s">
        <v>93</v>
      </c>
      <c r="C31" s="105"/>
      <c r="D31" s="106"/>
      <c r="E31" s="107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233"/>
    </row>
    <row r="32" spans="1:21" ht="13.5" customHeight="1">
      <c r="A32" s="217"/>
      <c r="B32" s="109"/>
      <c r="C32" s="110"/>
      <c r="D32" s="111">
        <v>1</v>
      </c>
      <c r="E32" s="112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231"/>
    </row>
    <row r="33" spans="1:20" ht="13.5" customHeight="1">
      <c r="A33" s="217"/>
      <c r="B33" s="109"/>
      <c r="C33" s="113"/>
      <c r="D33" s="111">
        <v>2</v>
      </c>
      <c r="E33" s="11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231"/>
    </row>
    <row r="34" spans="1:20" ht="13.5" customHeight="1">
      <c r="A34" s="217"/>
      <c r="B34" s="109" t="s">
        <v>94</v>
      </c>
      <c r="C34" s="113"/>
      <c r="D34" s="111"/>
      <c r="E34" s="11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231"/>
    </row>
    <row r="35" spans="1:20" ht="13.5" customHeight="1">
      <c r="A35" s="217"/>
      <c r="B35" s="109"/>
      <c r="C35" s="113"/>
      <c r="D35" s="111"/>
      <c r="E35" s="11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231"/>
    </row>
    <row r="36" spans="1:20" ht="13.5" customHeight="1">
      <c r="A36" s="217"/>
      <c r="B36" s="109" t="s">
        <v>95</v>
      </c>
      <c r="C36" s="113"/>
      <c r="D36" s="111"/>
      <c r="E36" s="11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231"/>
    </row>
    <row r="37" spans="1:20" ht="13.5" customHeight="1">
      <c r="A37" s="217"/>
      <c r="B37" s="109"/>
      <c r="C37" s="113"/>
      <c r="D37" s="111" t="s">
        <v>59</v>
      </c>
      <c r="E37" s="11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231"/>
    </row>
    <row r="38" spans="1:20" ht="13.5" customHeight="1" thickBot="1">
      <c r="A38" s="217"/>
      <c r="B38" s="198"/>
      <c r="C38" s="199"/>
      <c r="D38" s="200" t="s">
        <v>60</v>
      </c>
      <c r="E38" s="201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34"/>
    </row>
    <row r="39" spans="1:20" ht="13.5" customHeight="1" thickTop="1">
      <c r="A39" s="218" t="s">
        <v>61</v>
      </c>
      <c r="B39" s="315" t="s">
        <v>62</v>
      </c>
      <c r="C39" s="315"/>
      <c r="D39" s="315"/>
      <c r="E39" s="203"/>
      <c r="F39" s="224" t="s">
        <v>63</v>
      </c>
      <c r="G39" s="224" t="s">
        <v>63</v>
      </c>
      <c r="H39" s="224" t="s">
        <v>63</v>
      </c>
      <c r="I39" s="224" t="s">
        <v>63</v>
      </c>
      <c r="J39" s="224" t="s">
        <v>63</v>
      </c>
      <c r="K39" s="224" t="s">
        <v>64</v>
      </c>
      <c r="L39" s="224" t="s">
        <v>65</v>
      </c>
      <c r="M39" s="224" t="s">
        <v>63</v>
      </c>
      <c r="N39" s="224" t="s">
        <v>63</v>
      </c>
      <c r="O39" s="224" t="s">
        <v>63</v>
      </c>
      <c r="P39" s="224" t="s">
        <v>63</v>
      </c>
      <c r="Q39" s="224" t="s">
        <v>63</v>
      </c>
      <c r="R39" s="224" t="s">
        <v>65</v>
      </c>
      <c r="S39" s="224" t="s">
        <v>63</v>
      </c>
      <c r="T39" s="235" t="s">
        <v>63</v>
      </c>
    </row>
    <row r="40" spans="1:20" ht="13.5" customHeight="1">
      <c r="A40" s="217"/>
      <c r="B40" s="330" t="s">
        <v>66</v>
      </c>
      <c r="C40" s="330"/>
      <c r="D40" s="330"/>
      <c r="E40" s="116"/>
      <c r="F40" s="115" t="s">
        <v>67</v>
      </c>
      <c r="G40" s="115" t="s">
        <v>67</v>
      </c>
      <c r="H40" s="115" t="s">
        <v>67</v>
      </c>
      <c r="I40" s="115" t="s">
        <v>67</v>
      </c>
      <c r="J40" s="115" t="s">
        <v>67</v>
      </c>
      <c r="K40" s="115" t="s">
        <v>68</v>
      </c>
      <c r="L40" s="115" t="s">
        <v>68</v>
      </c>
      <c r="M40" s="115" t="s">
        <v>67</v>
      </c>
      <c r="N40" s="115" t="s">
        <v>67</v>
      </c>
      <c r="O40" s="115" t="s">
        <v>67</v>
      </c>
      <c r="P40" s="115" t="s">
        <v>67</v>
      </c>
      <c r="Q40" s="115" t="s">
        <v>67</v>
      </c>
      <c r="R40" s="115" t="s">
        <v>68</v>
      </c>
      <c r="S40" s="115" t="s">
        <v>67</v>
      </c>
      <c r="T40" s="236" t="s">
        <v>67</v>
      </c>
    </row>
    <row r="41" spans="1:20" ht="13.5" customHeight="1">
      <c r="A41" s="217"/>
      <c r="B41" s="313" t="s">
        <v>69</v>
      </c>
      <c r="C41" s="313"/>
      <c r="D41" s="313"/>
      <c r="E41" s="117"/>
      <c r="F41" s="118">
        <v>39139</v>
      </c>
      <c r="G41" s="118">
        <v>39139</v>
      </c>
      <c r="H41" s="118">
        <v>39140</v>
      </c>
      <c r="I41" s="118">
        <v>39141</v>
      </c>
      <c r="J41" s="118">
        <v>39142</v>
      </c>
      <c r="K41" s="118">
        <v>39143</v>
      </c>
      <c r="L41" s="118">
        <v>39144</v>
      </c>
      <c r="M41" s="118">
        <v>39145</v>
      </c>
      <c r="N41" s="118">
        <v>39146</v>
      </c>
      <c r="O41" s="118">
        <v>39147</v>
      </c>
      <c r="P41" s="118">
        <v>39148</v>
      </c>
      <c r="Q41" s="118">
        <v>39149</v>
      </c>
      <c r="R41" s="118">
        <v>39150</v>
      </c>
      <c r="S41" s="118">
        <v>39151</v>
      </c>
      <c r="T41" s="213">
        <v>39152</v>
      </c>
    </row>
    <row r="42" spans="1:20" ht="75.75" thickBot="1">
      <c r="A42" s="237"/>
      <c r="B42" s="314" t="s">
        <v>70</v>
      </c>
      <c r="C42" s="314"/>
      <c r="D42" s="314"/>
      <c r="E42" s="214"/>
      <c r="F42" s="215"/>
      <c r="G42" s="215"/>
      <c r="H42" s="215"/>
      <c r="I42" s="215"/>
      <c r="J42" s="215"/>
      <c r="K42" s="215" t="s">
        <v>71</v>
      </c>
      <c r="L42" s="215" t="s">
        <v>72</v>
      </c>
      <c r="M42" s="215" t="s">
        <v>73</v>
      </c>
      <c r="N42" s="215" t="s">
        <v>74</v>
      </c>
      <c r="O42" s="215" t="s">
        <v>75</v>
      </c>
      <c r="P42" s="215" t="s">
        <v>76</v>
      </c>
      <c r="Q42" s="215" t="s">
        <v>77</v>
      </c>
      <c r="R42" s="215" t="s">
        <v>78</v>
      </c>
      <c r="S42" s="215" t="s">
        <v>79</v>
      </c>
      <c r="T42" s="216" t="s">
        <v>80</v>
      </c>
    </row>
    <row r="43" spans="1:20" ht="11.25" thickTop="1">
      <c r="A43" s="86"/>
      <c r="B43" s="82"/>
      <c r="C43" s="83"/>
      <c r="D43" s="82"/>
    </row>
  </sheetData>
  <mergeCells count="28">
    <mergeCell ref="F7:K7"/>
    <mergeCell ref="C7:E7"/>
    <mergeCell ref="B41:D41"/>
    <mergeCell ref="A7:B7"/>
    <mergeCell ref="B42:D42"/>
    <mergeCell ref="B39:D39"/>
    <mergeCell ref="C3:E3"/>
    <mergeCell ref="A3:B3"/>
    <mergeCell ref="A4:B4"/>
    <mergeCell ref="C4:D4"/>
    <mergeCell ref="D19:E19"/>
    <mergeCell ref="A6:B6"/>
    <mergeCell ref="B40:D40"/>
    <mergeCell ref="A5:B5"/>
    <mergeCell ref="C5:T5"/>
    <mergeCell ref="A2:B2"/>
    <mergeCell ref="O7:T7"/>
    <mergeCell ref="F2:K2"/>
    <mergeCell ref="L2:T2"/>
    <mergeCell ref="C2:D2"/>
    <mergeCell ref="O6:T6"/>
    <mergeCell ref="C6:E6"/>
    <mergeCell ref="F3:K3"/>
    <mergeCell ref="L4:T4"/>
    <mergeCell ref="L3:T3"/>
    <mergeCell ref="F6:K6"/>
    <mergeCell ref="F4:K4"/>
    <mergeCell ref="L6:N6"/>
  </mergeCells>
  <phoneticPr fontId="34" type="noConversion"/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workbookViewId="0">
      <selection activeCell="O26" sqref="O26"/>
    </sheetView>
  </sheetViews>
  <sheetFormatPr defaultRowHeight="13.5" customHeight="1"/>
  <cols>
    <col min="1" max="1" width="6.75" style="119" customWidth="1"/>
    <col min="2" max="2" width="13.375" style="123" customWidth="1"/>
    <col min="3" max="3" width="10.75" style="119" customWidth="1"/>
    <col min="4" max="4" width="11.375" style="120" customWidth="1"/>
    <col min="5" max="5" width="1.75" style="119" hidden="1" customWidth="1"/>
    <col min="6" max="7" width="2.875" style="119" bestFit="1" customWidth="1"/>
    <col min="8" max="8" width="2.875" style="119" customWidth="1"/>
    <col min="9" max="10" width="2.875" style="119" bestFit="1" customWidth="1"/>
    <col min="11" max="19" width="2.875" style="119" customWidth="1"/>
    <col min="20" max="20" width="2.875" style="119" bestFit="1" customWidth="1"/>
    <col min="21" max="21" width="2.875" style="119" customWidth="1"/>
    <col min="22" max="16384" width="9" style="119"/>
  </cols>
  <sheetData>
    <row r="1" spans="1:23" ht="13.5" customHeight="1" thickBot="1">
      <c r="A1" s="126"/>
      <c r="B1" s="189"/>
    </row>
    <row r="2" spans="1:23" ht="13.5" customHeight="1">
      <c r="A2" s="365" t="s">
        <v>97</v>
      </c>
      <c r="B2" s="366"/>
      <c r="C2" s="367" t="str">
        <f>FunctionList!E13</f>
        <v>findAll(ListIdBook)</v>
      </c>
      <c r="D2" s="369"/>
      <c r="E2" s="286"/>
      <c r="F2" s="366" t="s">
        <v>20</v>
      </c>
      <c r="G2" s="366"/>
      <c r="H2" s="366"/>
      <c r="I2" s="366"/>
      <c r="J2" s="366"/>
      <c r="K2" s="366"/>
      <c r="L2" s="377" t="str">
        <f>FunctionList!D13</f>
        <v>findAll(ListIdBook)</v>
      </c>
      <c r="M2" s="378"/>
      <c r="N2" s="378"/>
      <c r="O2" s="378"/>
      <c r="P2" s="378"/>
      <c r="Q2" s="378"/>
      <c r="R2" s="378"/>
      <c r="S2" s="378"/>
      <c r="T2" s="379"/>
    </row>
    <row r="3" spans="1:23" ht="13.5" customHeight="1">
      <c r="A3" s="402" t="s">
        <v>98</v>
      </c>
      <c r="B3" s="403"/>
      <c r="C3" s="406" t="s">
        <v>38</v>
      </c>
      <c r="D3" s="407"/>
      <c r="E3" s="408"/>
      <c r="F3" s="383" t="s">
        <v>99</v>
      </c>
      <c r="G3" s="384"/>
      <c r="H3" s="384"/>
      <c r="I3" s="384"/>
      <c r="J3" s="384"/>
      <c r="K3" s="385"/>
      <c r="L3" s="393" t="s">
        <v>184</v>
      </c>
      <c r="M3" s="392"/>
      <c r="N3" s="392"/>
      <c r="O3" s="392"/>
      <c r="P3" s="392"/>
      <c r="Q3" s="392"/>
      <c r="R3" s="392"/>
      <c r="S3" s="392"/>
      <c r="T3" s="394"/>
    </row>
    <row r="4" spans="1:23" ht="13.5" customHeight="1">
      <c r="A4" s="402" t="s">
        <v>100</v>
      </c>
      <c r="B4" s="403"/>
      <c r="C4" s="391">
        <v>300</v>
      </c>
      <c r="D4" s="392"/>
      <c r="E4" s="244"/>
      <c r="F4" s="383" t="s">
        <v>101</v>
      </c>
      <c r="G4" s="384"/>
      <c r="H4" s="384"/>
      <c r="I4" s="384"/>
      <c r="J4" s="384"/>
      <c r="K4" s="385"/>
      <c r="L4" s="388">
        <f xml:space="preserve"> IF(FunctionList!E6&lt;&gt;"N/A",SUM(C4*FunctionList!E6/1000,- O7),"N/A")</f>
        <v>15</v>
      </c>
      <c r="M4" s="389"/>
      <c r="N4" s="389"/>
      <c r="O4" s="389"/>
      <c r="P4" s="389"/>
      <c r="Q4" s="389"/>
      <c r="R4" s="389"/>
      <c r="S4" s="389"/>
      <c r="T4" s="390"/>
      <c r="V4" s="121"/>
    </row>
    <row r="5" spans="1:23" ht="13.5" customHeight="1">
      <c r="A5" s="402" t="s">
        <v>102</v>
      </c>
      <c r="B5" s="403"/>
      <c r="C5" s="412" t="s">
        <v>96</v>
      </c>
      <c r="D5" s="412"/>
      <c r="E5" s="412"/>
      <c r="F5" s="413"/>
      <c r="G5" s="413"/>
      <c r="H5" s="413"/>
      <c r="I5" s="413"/>
      <c r="J5" s="413"/>
      <c r="K5" s="413"/>
      <c r="L5" s="412"/>
      <c r="M5" s="412"/>
      <c r="N5" s="412"/>
      <c r="O5" s="412"/>
      <c r="P5" s="412"/>
      <c r="Q5" s="412"/>
      <c r="R5" s="412"/>
      <c r="S5" s="412"/>
      <c r="T5" s="412"/>
    </row>
    <row r="6" spans="1:23" ht="13.5" customHeight="1">
      <c r="A6" s="410" t="s">
        <v>27</v>
      </c>
      <c r="B6" s="411"/>
      <c r="C6" s="380" t="s">
        <v>28</v>
      </c>
      <c r="D6" s="381"/>
      <c r="E6" s="401"/>
      <c r="F6" s="380" t="s">
        <v>29</v>
      </c>
      <c r="G6" s="381"/>
      <c r="H6" s="381"/>
      <c r="I6" s="381"/>
      <c r="J6" s="381"/>
      <c r="K6" s="382"/>
      <c r="L6" s="381" t="s">
        <v>103</v>
      </c>
      <c r="M6" s="381"/>
      <c r="N6" s="381"/>
      <c r="O6" s="386" t="s">
        <v>30</v>
      </c>
      <c r="P6" s="381"/>
      <c r="Q6" s="381"/>
      <c r="R6" s="381"/>
      <c r="S6" s="381"/>
      <c r="T6" s="387"/>
      <c r="V6" s="121"/>
    </row>
    <row r="7" spans="1:23" ht="13.5" customHeight="1" thickBot="1">
      <c r="A7" s="400">
        <f>COUNTIF(F40:HQ40,"P")</f>
        <v>12</v>
      </c>
      <c r="B7" s="399"/>
      <c r="C7" s="397">
        <f>COUNTIF(F40:HQ40,"F")</f>
        <v>2</v>
      </c>
      <c r="D7" s="398"/>
      <c r="E7" s="399"/>
      <c r="F7" s="397">
        <f>SUM(O7,- A7,- C7)</f>
        <v>1</v>
      </c>
      <c r="G7" s="398"/>
      <c r="H7" s="398"/>
      <c r="I7" s="398"/>
      <c r="J7" s="398"/>
      <c r="K7" s="416"/>
      <c r="L7" s="245">
        <f>COUNTIF(E39:HQ39,"N")</f>
        <v>12</v>
      </c>
      <c r="M7" s="245">
        <f>COUNTIF(E39:HQ39,"A")</f>
        <v>2</v>
      </c>
      <c r="N7" s="245">
        <f>COUNTIF(E39:HQ39,"B")</f>
        <v>1</v>
      </c>
      <c r="O7" s="414">
        <f>COUNTA(E9:HT9)</f>
        <v>15</v>
      </c>
      <c r="P7" s="398"/>
      <c r="Q7" s="398"/>
      <c r="R7" s="398"/>
      <c r="S7" s="398"/>
      <c r="T7" s="415"/>
      <c r="U7" s="122"/>
    </row>
    <row r="8" spans="1:23" ht="11.25" thickBot="1"/>
    <row r="9" spans="1:23" ht="46.5" customHeight="1" thickTop="1" thickBot="1">
      <c r="A9" s="253"/>
      <c r="B9" s="254"/>
      <c r="C9" s="255"/>
      <c r="D9" s="256"/>
      <c r="E9" s="255"/>
      <c r="F9" s="257" t="s">
        <v>39</v>
      </c>
      <c r="G9" s="257" t="s">
        <v>40</v>
      </c>
      <c r="H9" s="257" t="s">
        <v>41</v>
      </c>
      <c r="I9" s="257" t="s">
        <v>42</v>
      </c>
      <c r="J9" s="257" t="s">
        <v>43</v>
      </c>
      <c r="K9" s="257" t="s">
        <v>44</v>
      </c>
      <c r="L9" s="257" t="s">
        <v>45</v>
      </c>
      <c r="M9" s="257" t="s">
        <v>46</v>
      </c>
      <c r="N9" s="257" t="s">
        <v>47</v>
      </c>
      <c r="O9" s="257" t="s">
        <v>48</v>
      </c>
      <c r="P9" s="257" t="s">
        <v>49</v>
      </c>
      <c r="Q9" s="257" t="s">
        <v>50</v>
      </c>
      <c r="R9" s="257" t="s">
        <v>51</v>
      </c>
      <c r="S9" s="257" t="s">
        <v>52</v>
      </c>
      <c r="T9" s="258" t="s">
        <v>53</v>
      </c>
      <c r="U9" s="124"/>
      <c r="V9" s="125"/>
      <c r="W9" s="126"/>
    </row>
    <row r="10" spans="1:23" ht="13.5" customHeight="1">
      <c r="A10" s="259" t="s">
        <v>104</v>
      </c>
      <c r="B10" s="127" t="s">
        <v>105</v>
      </c>
      <c r="C10" s="128"/>
      <c r="D10" s="129"/>
      <c r="E10" s="130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260"/>
    </row>
    <row r="11" spans="1:23" ht="13.5" customHeight="1">
      <c r="A11" s="261"/>
      <c r="B11" s="127"/>
      <c r="C11" s="128"/>
      <c r="D11" s="129" t="s">
        <v>54</v>
      </c>
      <c r="E11" s="132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260"/>
      <c r="V11" s="121"/>
    </row>
    <row r="12" spans="1:23" ht="13.5" customHeight="1">
      <c r="A12" s="261"/>
      <c r="B12" s="127"/>
      <c r="C12" s="128"/>
      <c r="D12" s="129"/>
      <c r="E12" s="132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260"/>
    </row>
    <row r="13" spans="1:23" ht="13.5" customHeight="1">
      <c r="A13" s="261"/>
      <c r="B13" s="127"/>
      <c r="C13" s="128"/>
      <c r="D13" s="129"/>
      <c r="E13" s="133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260"/>
    </row>
    <row r="14" spans="1:23" ht="13.5" customHeight="1">
      <c r="A14" s="261"/>
      <c r="B14" s="127" t="s">
        <v>106</v>
      </c>
      <c r="C14" s="128"/>
      <c r="D14" s="129"/>
      <c r="E14" s="134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260"/>
    </row>
    <row r="15" spans="1:23" ht="13.5" customHeight="1">
      <c r="A15" s="261"/>
      <c r="B15" s="127"/>
      <c r="C15" s="128"/>
      <c r="D15" s="129" t="s">
        <v>55</v>
      </c>
      <c r="E15" s="134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260"/>
      <c r="W15" s="121"/>
    </row>
    <row r="16" spans="1:23" ht="13.5" customHeight="1">
      <c r="A16" s="261"/>
      <c r="B16" s="127"/>
      <c r="C16" s="128"/>
      <c r="D16" s="129" t="s">
        <v>56</v>
      </c>
      <c r="E16" s="134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260"/>
    </row>
    <row r="17" spans="1:21" ht="13.5" customHeight="1">
      <c r="A17" s="261"/>
      <c r="B17" s="127"/>
      <c r="C17" s="128"/>
      <c r="D17" s="129" t="s">
        <v>57</v>
      </c>
      <c r="E17" s="134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260"/>
      <c r="U17" s="135"/>
    </row>
    <row r="18" spans="1:21" ht="13.5" customHeight="1">
      <c r="A18" s="261"/>
      <c r="B18" s="127" t="s">
        <v>107</v>
      </c>
      <c r="C18" s="128"/>
      <c r="D18" s="129"/>
      <c r="E18" s="134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260"/>
      <c r="U18" s="135"/>
    </row>
    <row r="19" spans="1:21" ht="13.5" customHeight="1">
      <c r="A19" s="261"/>
      <c r="B19" s="127"/>
      <c r="C19" s="128"/>
      <c r="D19" s="409" t="s">
        <v>58</v>
      </c>
      <c r="E19" s="409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260"/>
    </row>
    <row r="20" spans="1:21" ht="13.5" customHeight="1">
      <c r="A20" s="261"/>
      <c r="B20" s="127"/>
      <c r="C20" s="128"/>
      <c r="D20" s="129">
        <v>5</v>
      </c>
      <c r="E20" s="134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260"/>
    </row>
    <row r="21" spans="1:21" ht="13.5" customHeight="1">
      <c r="A21" s="261"/>
      <c r="B21" s="127"/>
      <c r="C21" s="128"/>
      <c r="D21" s="129">
        <v>10</v>
      </c>
      <c r="E21" s="134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260"/>
    </row>
    <row r="22" spans="1:21" ht="13.5" customHeight="1">
      <c r="A22" s="261"/>
      <c r="B22" s="127"/>
      <c r="C22" s="128"/>
      <c r="D22" s="129"/>
      <c r="E22" s="134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260"/>
    </row>
    <row r="23" spans="1:21" ht="13.5" customHeight="1">
      <c r="A23" s="261"/>
      <c r="B23" s="127"/>
      <c r="C23" s="128"/>
      <c r="D23" s="129"/>
      <c r="E23" s="134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260"/>
    </row>
    <row r="24" spans="1:21" ht="13.5" customHeight="1">
      <c r="A24" s="261"/>
      <c r="B24" s="127"/>
      <c r="C24" s="128"/>
      <c r="D24" s="129"/>
      <c r="E24" s="134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260"/>
    </row>
    <row r="25" spans="1:21" ht="13.5" customHeight="1">
      <c r="A25" s="261"/>
      <c r="B25" s="127"/>
      <c r="C25" s="128"/>
      <c r="D25" s="129"/>
      <c r="E25" s="134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260"/>
    </row>
    <row r="26" spans="1:21" ht="13.5" customHeight="1">
      <c r="A26" s="261"/>
      <c r="B26" s="127"/>
      <c r="C26" s="128"/>
      <c r="D26" s="129"/>
      <c r="E26" s="134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260"/>
    </row>
    <row r="27" spans="1:21" ht="13.5" customHeight="1">
      <c r="A27" s="261"/>
      <c r="B27" s="127"/>
      <c r="C27" s="128"/>
      <c r="D27" s="129"/>
      <c r="E27" s="134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260"/>
    </row>
    <row r="28" spans="1:21" ht="13.5" customHeight="1">
      <c r="A28" s="261"/>
      <c r="B28" s="127"/>
      <c r="C28" s="128"/>
      <c r="D28" s="129"/>
      <c r="E28" s="134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260"/>
    </row>
    <row r="29" spans="1:21" ht="13.5" customHeight="1">
      <c r="A29" s="261"/>
      <c r="B29" s="127"/>
      <c r="C29" s="128"/>
      <c r="D29" s="129"/>
      <c r="E29" s="134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260"/>
    </row>
    <row r="30" spans="1:21" ht="13.5" customHeight="1" thickBot="1">
      <c r="A30" s="261"/>
      <c r="B30" s="136"/>
      <c r="C30" s="137"/>
      <c r="D30" s="138"/>
      <c r="E30" s="139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262"/>
    </row>
    <row r="31" spans="1:21" ht="13.5" customHeight="1" thickTop="1">
      <c r="A31" s="263" t="s">
        <v>108</v>
      </c>
      <c r="B31" s="141" t="s">
        <v>109</v>
      </c>
      <c r="C31" s="142"/>
      <c r="D31" s="143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264"/>
    </row>
    <row r="32" spans="1:21" ht="13.5" customHeight="1">
      <c r="A32" s="265"/>
      <c r="B32" s="146"/>
      <c r="C32" s="147"/>
      <c r="D32" s="148">
        <v>1</v>
      </c>
      <c r="E32" s="149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260"/>
    </row>
    <row r="33" spans="1:20" ht="13.5" customHeight="1">
      <c r="A33" s="265"/>
      <c r="B33" s="146"/>
      <c r="C33" s="150"/>
      <c r="D33" s="148">
        <v>2</v>
      </c>
      <c r="E33" s="15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260"/>
    </row>
    <row r="34" spans="1:20" ht="13.5" customHeight="1">
      <c r="A34" s="265"/>
      <c r="B34" s="146" t="s">
        <v>110</v>
      </c>
      <c r="C34" s="150"/>
      <c r="D34" s="148"/>
      <c r="E34" s="15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260"/>
    </row>
    <row r="35" spans="1:20" ht="13.5" customHeight="1">
      <c r="A35" s="265"/>
      <c r="B35" s="146"/>
      <c r="C35" s="150"/>
      <c r="D35" s="148"/>
      <c r="E35" s="15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260"/>
    </row>
    <row r="36" spans="1:20" ht="13.5" customHeight="1">
      <c r="A36" s="265"/>
      <c r="B36" s="146" t="s">
        <v>111</v>
      </c>
      <c r="C36" s="150"/>
      <c r="D36" s="148"/>
      <c r="E36" s="15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260"/>
    </row>
    <row r="37" spans="1:20" ht="13.5" customHeight="1">
      <c r="A37" s="265"/>
      <c r="B37" s="146"/>
      <c r="C37" s="150"/>
      <c r="D37" s="148" t="s">
        <v>59</v>
      </c>
      <c r="E37" s="15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260"/>
    </row>
    <row r="38" spans="1:20" ht="13.5" customHeight="1" thickBot="1">
      <c r="A38" s="265"/>
      <c r="B38" s="246"/>
      <c r="C38" s="247"/>
      <c r="D38" s="248" t="s">
        <v>60</v>
      </c>
      <c r="E38" s="249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66"/>
    </row>
    <row r="39" spans="1:20" ht="13.5" customHeight="1" thickTop="1">
      <c r="A39" s="263" t="s">
        <v>61</v>
      </c>
      <c r="B39" s="405" t="s">
        <v>62</v>
      </c>
      <c r="C39" s="405"/>
      <c r="D39" s="405"/>
      <c r="E39" s="251"/>
      <c r="F39" s="252" t="s">
        <v>63</v>
      </c>
      <c r="G39" s="252" t="s">
        <v>63</v>
      </c>
      <c r="H39" s="252" t="s">
        <v>63</v>
      </c>
      <c r="I39" s="252" t="s">
        <v>63</v>
      </c>
      <c r="J39" s="252" t="s">
        <v>63</v>
      </c>
      <c r="K39" s="252" t="s">
        <v>64</v>
      </c>
      <c r="L39" s="252" t="s">
        <v>65</v>
      </c>
      <c r="M39" s="252" t="s">
        <v>63</v>
      </c>
      <c r="N39" s="252" t="s">
        <v>63</v>
      </c>
      <c r="O39" s="252" t="s">
        <v>63</v>
      </c>
      <c r="P39" s="252" t="s">
        <v>63</v>
      </c>
      <c r="Q39" s="252" t="s">
        <v>63</v>
      </c>
      <c r="R39" s="252" t="s">
        <v>65</v>
      </c>
      <c r="S39" s="252" t="s">
        <v>63</v>
      </c>
      <c r="T39" s="267" t="s">
        <v>63</v>
      </c>
    </row>
    <row r="40" spans="1:20" ht="13.5" customHeight="1">
      <c r="A40" s="268"/>
      <c r="B40" s="395" t="s">
        <v>66</v>
      </c>
      <c r="C40" s="395"/>
      <c r="D40" s="395"/>
      <c r="E40" s="153"/>
      <c r="F40" s="152" t="s">
        <v>67</v>
      </c>
      <c r="G40" s="152" t="s">
        <v>67</v>
      </c>
      <c r="H40" s="152" t="s">
        <v>67</v>
      </c>
      <c r="I40" s="152" t="s">
        <v>67</v>
      </c>
      <c r="J40" s="152" t="s">
        <v>67</v>
      </c>
      <c r="K40" s="152" t="s">
        <v>68</v>
      </c>
      <c r="L40" s="152" t="s">
        <v>68</v>
      </c>
      <c r="M40" s="152" t="s">
        <v>67</v>
      </c>
      <c r="N40" s="152" t="s">
        <v>67</v>
      </c>
      <c r="O40" s="152" t="s">
        <v>67</v>
      </c>
      <c r="P40" s="152" t="s">
        <v>67</v>
      </c>
      <c r="Q40" s="152" t="s">
        <v>67</v>
      </c>
      <c r="R40" s="152"/>
      <c r="S40" s="152" t="s">
        <v>67</v>
      </c>
      <c r="T40" s="269" t="s">
        <v>67</v>
      </c>
    </row>
    <row r="41" spans="1:20" ht="13.5" customHeight="1">
      <c r="A41" s="268"/>
      <c r="B41" s="396" t="s">
        <v>69</v>
      </c>
      <c r="C41" s="396"/>
      <c r="D41" s="396"/>
      <c r="E41" s="154"/>
      <c r="F41" s="155">
        <v>39139</v>
      </c>
      <c r="G41" s="155">
        <v>39139</v>
      </c>
      <c r="H41" s="155">
        <v>39140</v>
      </c>
      <c r="I41" s="155">
        <v>39141</v>
      </c>
      <c r="J41" s="155">
        <v>39142</v>
      </c>
      <c r="K41" s="155">
        <v>39143</v>
      </c>
      <c r="L41" s="155">
        <v>39144</v>
      </c>
      <c r="M41" s="155">
        <v>39145</v>
      </c>
      <c r="N41" s="155">
        <v>39146</v>
      </c>
      <c r="O41" s="155">
        <v>39147</v>
      </c>
      <c r="P41" s="155">
        <v>39148</v>
      </c>
      <c r="Q41" s="155">
        <v>39149</v>
      </c>
      <c r="R41" s="155">
        <v>39150</v>
      </c>
      <c r="S41" s="155">
        <v>39151</v>
      </c>
      <c r="T41" s="270">
        <v>39152</v>
      </c>
    </row>
    <row r="42" spans="1:20" ht="75.75" thickBot="1">
      <c r="A42" s="271"/>
      <c r="B42" s="404" t="s">
        <v>70</v>
      </c>
      <c r="C42" s="404"/>
      <c r="D42" s="404"/>
      <c r="E42" s="272"/>
      <c r="F42" s="273"/>
      <c r="G42" s="273"/>
      <c r="H42" s="273"/>
      <c r="I42" s="273"/>
      <c r="J42" s="273"/>
      <c r="K42" s="273" t="s">
        <v>71</v>
      </c>
      <c r="L42" s="273" t="s">
        <v>72</v>
      </c>
      <c r="M42" s="273" t="s">
        <v>73</v>
      </c>
      <c r="N42" s="273" t="s">
        <v>74</v>
      </c>
      <c r="O42" s="273" t="s">
        <v>75</v>
      </c>
      <c r="P42" s="273" t="s">
        <v>76</v>
      </c>
      <c r="Q42" s="273" t="s">
        <v>77</v>
      </c>
      <c r="R42" s="273" t="s">
        <v>78</v>
      </c>
      <c r="S42" s="273" t="s">
        <v>79</v>
      </c>
      <c r="T42" s="274" t="s">
        <v>80</v>
      </c>
    </row>
    <row r="43" spans="1:20" ht="11.25" thickTop="1">
      <c r="A43" s="123"/>
      <c r="B43" s="119"/>
      <c r="C43" s="120"/>
      <c r="D43" s="119"/>
    </row>
  </sheetData>
  <mergeCells count="28">
    <mergeCell ref="B42:D42"/>
    <mergeCell ref="B39:D39"/>
    <mergeCell ref="C3:E3"/>
    <mergeCell ref="D19:E19"/>
    <mergeCell ref="A6:B6"/>
    <mergeCell ref="A5:B5"/>
    <mergeCell ref="C5:T5"/>
    <mergeCell ref="L6:N6"/>
    <mergeCell ref="O7:T7"/>
    <mergeCell ref="F7:K7"/>
    <mergeCell ref="A2:B2"/>
    <mergeCell ref="F2:K2"/>
    <mergeCell ref="B40:D40"/>
    <mergeCell ref="B41:D41"/>
    <mergeCell ref="C7:E7"/>
    <mergeCell ref="A7:B7"/>
    <mergeCell ref="C6:E6"/>
    <mergeCell ref="F3:K3"/>
    <mergeCell ref="A3:B3"/>
    <mergeCell ref="A4:B4"/>
    <mergeCell ref="L2:T2"/>
    <mergeCell ref="C2:D2"/>
    <mergeCell ref="F6:K6"/>
    <mergeCell ref="F4:K4"/>
    <mergeCell ref="O6:T6"/>
    <mergeCell ref="L4:T4"/>
    <mergeCell ref="C4:D4"/>
    <mergeCell ref="L3:T3"/>
  </mergeCells>
  <phoneticPr fontId="34" type="noConversion"/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workbookViewId="0">
      <selection activeCell="O26" sqref="O26"/>
    </sheetView>
  </sheetViews>
  <sheetFormatPr defaultRowHeight="13.5" customHeight="1"/>
  <cols>
    <col min="1" max="1" width="6.75" style="119" customWidth="1"/>
    <col min="2" max="2" width="13.375" style="123" customWidth="1"/>
    <col min="3" max="3" width="10.75" style="119" customWidth="1"/>
    <col min="4" max="4" width="11.375" style="120" customWidth="1"/>
    <col min="5" max="5" width="1.75" style="119" hidden="1" customWidth="1"/>
    <col min="6" max="7" width="2.875" style="119" bestFit="1" customWidth="1"/>
    <col min="8" max="8" width="2.875" style="119" customWidth="1"/>
    <col min="9" max="10" width="2.875" style="119" bestFit="1" customWidth="1"/>
    <col min="11" max="19" width="2.875" style="119" customWidth="1"/>
    <col min="20" max="20" width="2.875" style="119" bestFit="1" customWidth="1"/>
    <col min="21" max="21" width="2.875" style="119" customWidth="1"/>
    <col min="22" max="16384" width="9" style="119"/>
  </cols>
  <sheetData>
    <row r="1" spans="1:23" ht="13.5" customHeight="1" thickBot="1">
      <c r="A1" s="126"/>
      <c r="B1" s="189"/>
    </row>
    <row r="2" spans="1:23" ht="13.5" customHeight="1">
      <c r="A2" s="365" t="s">
        <v>97</v>
      </c>
      <c r="B2" s="366"/>
      <c r="C2" s="367" t="str">
        <f>FunctionList!E14</f>
        <v>count()</v>
      </c>
      <c r="D2" s="417"/>
      <c r="E2" s="286"/>
      <c r="F2" s="366" t="s">
        <v>20</v>
      </c>
      <c r="G2" s="366"/>
      <c r="H2" s="366"/>
      <c r="I2" s="366"/>
      <c r="J2" s="366"/>
      <c r="K2" s="366"/>
      <c r="L2" s="377" t="s">
        <v>185</v>
      </c>
      <c r="M2" s="378"/>
      <c r="N2" s="378"/>
      <c r="O2" s="378"/>
      <c r="P2" s="378"/>
      <c r="Q2" s="378"/>
      <c r="R2" s="378"/>
      <c r="S2" s="378"/>
      <c r="T2" s="418"/>
    </row>
    <row r="3" spans="1:23" ht="13.5" customHeight="1">
      <c r="A3" s="402" t="s">
        <v>98</v>
      </c>
      <c r="B3" s="403"/>
      <c r="C3" s="406" t="s">
        <v>38</v>
      </c>
      <c r="D3" s="407"/>
      <c r="E3" s="408"/>
      <c r="F3" s="383" t="s">
        <v>99</v>
      </c>
      <c r="G3" s="384"/>
      <c r="H3" s="384"/>
      <c r="I3" s="384"/>
      <c r="J3" s="384"/>
      <c r="K3" s="385"/>
      <c r="L3" s="393" t="s">
        <v>184</v>
      </c>
      <c r="M3" s="392"/>
      <c r="N3" s="392"/>
      <c r="O3" s="392"/>
      <c r="P3" s="392"/>
      <c r="Q3" s="392"/>
      <c r="R3" s="392"/>
      <c r="S3" s="392"/>
      <c r="T3" s="394"/>
    </row>
    <row r="4" spans="1:23" ht="13.5" customHeight="1">
      <c r="A4" s="402" t="s">
        <v>100</v>
      </c>
      <c r="B4" s="403"/>
      <c r="C4" s="391">
        <v>300</v>
      </c>
      <c r="D4" s="392"/>
      <c r="E4" s="244"/>
      <c r="F4" s="383" t="s">
        <v>101</v>
      </c>
      <c r="G4" s="384"/>
      <c r="H4" s="384"/>
      <c r="I4" s="384"/>
      <c r="J4" s="384"/>
      <c r="K4" s="385"/>
      <c r="L4" s="388">
        <f xml:space="preserve"> IF(FunctionList!E6&lt;&gt;"N/A",SUM(C4*FunctionList!E6/1000,- O7),"N/A")</f>
        <v>15</v>
      </c>
      <c r="M4" s="389"/>
      <c r="N4" s="389"/>
      <c r="O4" s="389"/>
      <c r="P4" s="389"/>
      <c r="Q4" s="389"/>
      <c r="R4" s="389"/>
      <c r="S4" s="389"/>
      <c r="T4" s="390"/>
      <c r="V4" s="121"/>
    </row>
    <row r="5" spans="1:23" ht="13.5" customHeight="1">
      <c r="A5" s="402" t="s">
        <v>102</v>
      </c>
      <c r="B5" s="403"/>
      <c r="C5" s="412" t="s">
        <v>96</v>
      </c>
      <c r="D5" s="412"/>
      <c r="E5" s="412"/>
      <c r="F5" s="413"/>
      <c r="G5" s="413"/>
      <c r="H5" s="413"/>
      <c r="I5" s="413"/>
      <c r="J5" s="413"/>
      <c r="K5" s="413"/>
      <c r="L5" s="412"/>
      <c r="M5" s="412"/>
      <c r="N5" s="412"/>
      <c r="O5" s="412"/>
      <c r="P5" s="412"/>
      <c r="Q5" s="412"/>
      <c r="R5" s="412"/>
      <c r="S5" s="412"/>
      <c r="T5" s="412"/>
    </row>
    <row r="6" spans="1:23" ht="13.5" customHeight="1">
      <c r="A6" s="410" t="s">
        <v>27</v>
      </c>
      <c r="B6" s="411"/>
      <c r="C6" s="380" t="s">
        <v>28</v>
      </c>
      <c r="D6" s="381"/>
      <c r="E6" s="401"/>
      <c r="F6" s="380" t="s">
        <v>29</v>
      </c>
      <c r="G6" s="381"/>
      <c r="H6" s="381"/>
      <c r="I6" s="381"/>
      <c r="J6" s="381"/>
      <c r="K6" s="382"/>
      <c r="L6" s="381" t="s">
        <v>103</v>
      </c>
      <c r="M6" s="381"/>
      <c r="N6" s="381"/>
      <c r="O6" s="386" t="s">
        <v>30</v>
      </c>
      <c r="P6" s="381"/>
      <c r="Q6" s="381"/>
      <c r="R6" s="381"/>
      <c r="S6" s="381"/>
      <c r="T6" s="387"/>
      <c r="V6" s="121"/>
    </row>
    <row r="7" spans="1:23" ht="13.5" customHeight="1" thickBot="1">
      <c r="A7" s="400">
        <f>COUNTIF(F40:HQ40,"P")</f>
        <v>12</v>
      </c>
      <c r="B7" s="399"/>
      <c r="C7" s="397">
        <f>COUNTIF(F40:HQ40,"F")</f>
        <v>2</v>
      </c>
      <c r="D7" s="398"/>
      <c r="E7" s="399"/>
      <c r="F7" s="397">
        <f>SUM(O7,- A7,- C7)</f>
        <v>1</v>
      </c>
      <c r="G7" s="398"/>
      <c r="H7" s="398"/>
      <c r="I7" s="398"/>
      <c r="J7" s="398"/>
      <c r="K7" s="416"/>
      <c r="L7" s="245">
        <f>COUNTIF(E39:HQ39,"N")</f>
        <v>12</v>
      </c>
      <c r="M7" s="245">
        <f>COUNTIF(E39:HQ39,"A")</f>
        <v>2</v>
      </c>
      <c r="N7" s="245">
        <f>COUNTIF(E39:HQ39,"B")</f>
        <v>1</v>
      </c>
      <c r="O7" s="414">
        <f>COUNTA(E9:HT9)</f>
        <v>15</v>
      </c>
      <c r="P7" s="398"/>
      <c r="Q7" s="398"/>
      <c r="R7" s="398"/>
      <c r="S7" s="398"/>
      <c r="T7" s="415"/>
      <c r="U7" s="122"/>
    </row>
    <row r="8" spans="1:23" ht="11.25" thickBot="1"/>
    <row r="9" spans="1:23" ht="46.5" customHeight="1" thickTop="1" thickBot="1">
      <c r="A9" s="253"/>
      <c r="B9" s="254"/>
      <c r="C9" s="255"/>
      <c r="D9" s="256"/>
      <c r="E9" s="255"/>
      <c r="F9" s="257" t="s">
        <v>39</v>
      </c>
      <c r="G9" s="257" t="s">
        <v>40</v>
      </c>
      <c r="H9" s="257" t="s">
        <v>41</v>
      </c>
      <c r="I9" s="257" t="s">
        <v>42</v>
      </c>
      <c r="J9" s="257" t="s">
        <v>43</v>
      </c>
      <c r="K9" s="257" t="s">
        <v>44</v>
      </c>
      <c r="L9" s="257" t="s">
        <v>45</v>
      </c>
      <c r="M9" s="257" t="s">
        <v>46</v>
      </c>
      <c r="N9" s="257" t="s">
        <v>47</v>
      </c>
      <c r="O9" s="257" t="s">
        <v>48</v>
      </c>
      <c r="P9" s="257" t="s">
        <v>49</v>
      </c>
      <c r="Q9" s="257" t="s">
        <v>50</v>
      </c>
      <c r="R9" s="257" t="s">
        <v>51</v>
      </c>
      <c r="S9" s="257" t="s">
        <v>52</v>
      </c>
      <c r="T9" s="258" t="s">
        <v>53</v>
      </c>
      <c r="U9" s="124"/>
      <c r="V9" s="125"/>
      <c r="W9" s="126"/>
    </row>
    <row r="10" spans="1:23" ht="13.5" customHeight="1">
      <c r="A10" s="259" t="s">
        <v>104</v>
      </c>
      <c r="B10" s="127" t="s">
        <v>105</v>
      </c>
      <c r="C10" s="128"/>
      <c r="D10" s="129"/>
      <c r="E10" s="130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260"/>
    </row>
    <row r="11" spans="1:23" ht="13.5" customHeight="1">
      <c r="A11" s="261"/>
      <c r="B11" s="127"/>
      <c r="C11" s="128"/>
      <c r="D11" s="129" t="s">
        <v>54</v>
      </c>
      <c r="E11" s="132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260"/>
      <c r="V11" s="121"/>
    </row>
    <row r="12" spans="1:23" ht="13.5" customHeight="1">
      <c r="A12" s="261"/>
      <c r="B12" s="127"/>
      <c r="C12" s="128"/>
      <c r="D12" s="129"/>
      <c r="E12" s="132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260"/>
    </row>
    <row r="13" spans="1:23" ht="13.5" customHeight="1">
      <c r="A13" s="261"/>
      <c r="B13" s="127"/>
      <c r="C13" s="128"/>
      <c r="D13" s="129"/>
      <c r="E13" s="133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260"/>
    </row>
    <row r="14" spans="1:23" ht="13.5" customHeight="1">
      <c r="A14" s="261"/>
      <c r="B14" s="127" t="s">
        <v>106</v>
      </c>
      <c r="C14" s="128"/>
      <c r="D14" s="129"/>
      <c r="E14" s="134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260"/>
    </row>
    <row r="15" spans="1:23" ht="13.5" customHeight="1">
      <c r="A15" s="261"/>
      <c r="B15" s="127"/>
      <c r="C15" s="128"/>
      <c r="D15" s="129" t="s">
        <v>55</v>
      </c>
      <c r="E15" s="134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260"/>
      <c r="W15" s="121"/>
    </row>
    <row r="16" spans="1:23" ht="13.5" customHeight="1">
      <c r="A16" s="261"/>
      <c r="B16" s="127"/>
      <c r="C16" s="128"/>
      <c r="D16" s="129" t="s">
        <v>56</v>
      </c>
      <c r="E16" s="134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260"/>
    </row>
    <row r="17" spans="1:21" ht="13.5" customHeight="1">
      <c r="A17" s="261"/>
      <c r="B17" s="127"/>
      <c r="C17" s="128"/>
      <c r="D17" s="129" t="s">
        <v>57</v>
      </c>
      <c r="E17" s="134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260"/>
      <c r="U17" s="135"/>
    </row>
    <row r="18" spans="1:21" ht="13.5" customHeight="1">
      <c r="A18" s="261"/>
      <c r="B18" s="127" t="s">
        <v>107</v>
      </c>
      <c r="C18" s="128"/>
      <c r="D18" s="129"/>
      <c r="E18" s="134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260"/>
      <c r="U18" s="135"/>
    </row>
    <row r="19" spans="1:21" ht="13.5" customHeight="1">
      <c r="A19" s="261"/>
      <c r="B19" s="127"/>
      <c r="C19" s="128"/>
      <c r="D19" s="409" t="s">
        <v>58</v>
      </c>
      <c r="E19" s="409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260"/>
    </row>
    <row r="20" spans="1:21" ht="13.5" customHeight="1">
      <c r="A20" s="261"/>
      <c r="B20" s="127"/>
      <c r="C20" s="128"/>
      <c r="D20" s="129">
        <v>5</v>
      </c>
      <c r="E20" s="134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260"/>
    </row>
    <row r="21" spans="1:21" ht="13.5" customHeight="1">
      <c r="A21" s="261"/>
      <c r="B21" s="127"/>
      <c r="C21" s="128"/>
      <c r="D21" s="129">
        <v>10</v>
      </c>
      <c r="E21" s="134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260"/>
    </row>
    <row r="22" spans="1:21" ht="13.5" customHeight="1">
      <c r="A22" s="261"/>
      <c r="B22" s="127"/>
      <c r="C22" s="128"/>
      <c r="D22" s="129"/>
      <c r="E22" s="134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260"/>
    </row>
    <row r="23" spans="1:21" ht="13.5" customHeight="1">
      <c r="A23" s="261"/>
      <c r="B23" s="127"/>
      <c r="C23" s="128"/>
      <c r="D23" s="129"/>
      <c r="E23" s="134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260"/>
    </row>
    <row r="24" spans="1:21" ht="13.5" customHeight="1">
      <c r="A24" s="261"/>
      <c r="B24" s="127"/>
      <c r="C24" s="128"/>
      <c r="D24" s="129"/>
      <c r="E24" s="134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260"/>
    </row>
    <row r="25" spans="1:21" ht="13.5" customHeight="1">
      <c r="A25" s="261"/>
      <c r="B25" s="127"/>
      <c r="C25" s="128"/>
      <c r="D25" s="129"/>
      <c r="E25" s="134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260"/>
    </row>
    <row r="26" spans="1:21" ht="13.5" customHeight="1">
      <c r="A26" s="261"/>
      <c r="B26" s="127"/>
      <c r="C26" s="128"/>
      <c r="D26" s="129"/>
      <c r="E26" s="134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260"/>
    </row>
    <row r="27" spans="1:21" ht="13.5" customHeight="1">
      <c r="A27" s="261"/>
      <c r="B27" s="127"/>
      <c r="C27" s="128"/>
      <c r="D27" s="129"/>
      <c r="E27" s="134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260"/>
    </row>
    <row r="28" spans="1:21" ht="13.5" customHeight="1">
      <c r="A28" s="261"/>
      <c r="B28" s="127"/>
      <c r="C28" s="128"/>
      <c r="D28" s="129"/>
      <c r="E28" s="134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260"/>
    </row>
    <row r="29" spans="1:21" ht="13.5" customHeight="1">
      <c r="A29" s="261"/>
      <c r="B29" s="127"/>
      <c r="C29" s="128"/>
      <c r="D29" s="129"/>
      <c r="E29" s="134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260"/>
    </row>
    <row r="30" spans="1:21" ht="13.5" customHeight="1" thickBot="1">
      <c r="A30" s="261"/>
      <c r="B30" s="136"/>
      <c r="C30" s="137"/>
      <c r="D30" s="138"/>
      <c r="E30" s="139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262"/>
    </row>
    <row r="31" spans="1:21" ht="13.5" customHeight="1" thickTop="1">
      <c r="A31" s="263" t="s">
        <v>108</v>
      </c>
      <c r="B31" s="141" t="s">
        <v>109</v>
      </c>
      <c r="C31" s="142"/>
      <c r="D31" s="143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264"/>
    </row>
    <row r="32" spans="1:21" ht="13.5" customHeight="1">
      <c r="A32" s="265"/>
      <c r="B32" s="146"/>
      <c r="C32" s="147"/>
      <c r="D32" s="148">
        <v>1</v>
      </c>
      <c r="E32" s="149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260"/>
    </row>
    <row r="33" spans="1:20" ht="13.5" customHeight="1">
      <c r="A33" s="265"/>
      <c r="B33" s="146"/>
      <c r="C33" s="150"/>
      <c r="D33" s="148">
        <v>2</v>
      </c>
      <c r="E33" s="15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260"/>
    </row>
    <row r="34" spans="1:20" ht="13.5" customHeight="1">
      <c r="A34" s="265"/>
      <c r="B34" s="146" t="s">
        <v>110</v>
      </c>
      <c r="C34" s="150"/>
      <c r="D34" s="148"/>
      <c r="E34" s="15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260"/>
    </row>
    <row r="35" spans="1:20" ht="13.5" customHeight="1">
      <c r="A35" s="265"/>
      <c r="B35" s="146"/>
      <c r="C35" s="150"/>
      <c r="D35" s="148"/>
      <c r="E35" s="15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260"/>
    </row>
    <row r="36" spans="1:20" ht="13.5" customHeight="1">
      <c r="A36" s="265"/>
      <c r="B36" s="146" t="s">
        <v>111</v>
      </c>
      <c r="C36" s="150"/>
      <c r="D36" s="148"/>
      <c r="E36" s="15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260"/>
    </row>
    <row r="37" spans="1:20" ht="13.5" customHeight="1">
      <c r="A37" s="265"/>
      <c r="B37" s="146"/>
      <c r="C37" s="150"/>
      <c r="D37" s="148" t="s">
        <v>59</v>
      </c>
      <c r="E37" s="15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260"/>
    </row>
    <row r="38" spans="1:20" ht="13.5" customHeight="1" thickBot="1">
      <c r="A38" s="265"/>
      <c r="B38" s="246"/>
      <c r="C38" s="247"/>
      <c r="D38" s="248" t="s">
        <v>60</v>
      </c>
      <c r="E38" s="249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66"/>
    </row>
    <row r="39" spans="1:20" ht="13.5" customHeight="1" thickTop="1">
      <c r="A39" s="263" t="s">
        <v>61</v>
      </c>
      <c r="B39" s="405" t="s">
        <v>62</v>
      </c>
      <c r="C39" s="405"/>
      <c r="D39" s="405"/>
      <c r="E39" s="251"/>
      <c r="F39" s="252" t="s">
        <v>63</v>
      </c>
      <c r="G39" s="252" t="s">
        <v>63</v>
      </c>
      <c r="H39" s="252" t="s">
        <v>63</v>
      </c>
      <c r="I39" s="252" t="s">
        <v>63</v>
      </c>
      <c r="J39" s="252" t="s">
        <v>63</v>
      </c>
      <c r="K39" s="252" t="s">
        <v>64</v>
      </c>
      <c r="L39" s="252" t="s">
        <v>65</v>
      </c>
      <c r="M39" s="252" t="s">
        <v>63</v>
      </c>
      <c r="N39" s="252" t="s">
        <v>63</v>
      </c>
      <c r="O39" s="252" t="s">
        <v>63</v>
      </c>
      <c r="P39" s="252" t="s">
        <v>63</v>
      </c>
      <c r="Q39" s="252" t="s">
        <v>63</v>
      </c>
      <c r="R39" s="252" t="s">
        <v>65</v>
      </c>
      <c r="S39" s="252" t="s">
        <v>63</v>
      </c>
      <c r="T39" s="267" t="s">
        <v>63</v>
      </c>
    </row>
    <row r="40" spans="1:20" ht="13.5" customHeight="1">
      <c r="A40" s="268"/>
      <c r="B40" s="395" t="s">
        <v>66</v>
      </c>
      <c r="C40" s="395"/>
      <c r="D40" s="395"/>
      <c r="E40" s="153"/>
      <c r="F40" s="152" t="s">
        <v>67</v>
      </c>
      <c r="G40" s="152" t="s">
        <v>67</v>
      </c>
      <c r="H40" s="152" t="s">
        <v>67</v>
      </c>
      <c r="I40" s="152" t="s">
        <v>67</v>
      </c>
      <c r="J40" s="152" t="s">
        <v>67</v>
      </c>
      <c r="K40" s="152" t="s">
        <v>68</v>
      </c>
      <c r="L40" s="152" t="s">
        <v>68</v>
      </c>
      <c r="M40" s="152" t="s">
        <v>67</v>
      </c>
      <c r="N40" s="152" t="s">
        <v>67</v>
      </c>
      <c r="O40" s="152" t="s">
        <v>67</v>
      </c>
      <c r="P40" s="152" t="s">
        <v>67</v>
      </c>
      <c r="Q40" s="152" t="s">
        <v>67</v>
      </c>
      <c r="R40" s="152"/>
      <c r="S40" s="152" t="s">
        <v>67</v>
      </c>
      <c r="T40" s="269" t="s">
        <v>67</v>
      </c>
    </row>
    <row r="41" spans="1:20" ht="13.5" customHeight="1">
      <c r="A41" s="268"/>
      <c r="B41" s="396" t="s">
        <v>69</v>
      </c>
      <c r="C41" s="396"/>
      <c r="D41" s="396"/>
      <c r="E41" s="154"/>
      <c r="F41" s="155">
        <v>39139</v>
      </c>
      <c r="G41" s="155">
        <v>39139</v>
      </c>
      <c r="H41" s="155">
        <v>39140</v>
      </c>
      <c r="I41" s="155">
        <v>39141</v>
      </c>
      <c r="J41" s="155">
        <v>39142</v>
      </c>
      <c r="K41" s="155">
        <v>39143</v>
      </c>
      <c r="L41" s="155">
        <v>39144</v>
      </c>
      <c r="M41" s="155">
        <v>39145</v>
      </c>
      <c r="N41" s="155">
        <v>39146</v>
      </c>
      <c r="O41" s="155">
        <v>39147</v>
      </c>
      <c r="P41" s="155">
        <v>39148</v>
      </c>
      <c r="Q41" s="155">
        <v>39149</v>
      </c>
      <c r="R41" s="155">
        <v>39150</v>
      </c>
      <c r="S41" s="155">
        <v>39151</v>
      </c>
      <c r="T41" s="270">
        <v>39152</v>
      </c>
    </row>
    <row r="42" spans="1:20" ht="75.75" thickBot="1">
      <c r="A42" s="271"/>
      <c r="B42" s="404" t="s">
        <v>70</v>
      </c>
      <c r="C42" s="404"/>
      <c r="D42" s="404"/>
      <c r="E42" s="272"/>
      <c r="F42" s="273"/>
      <c r="G42" s="273"/>
      <c r="H42" s="273"/>
      <c r="I42" s="273"/>
      <c r="J42" s="273"/>
      <c r="K42" s="273" t="s">
        <v>71</v>
      </c>
      <c r="L42" s="273" t="s">
        <v>72</v>
      </c>
      <c r="M42" s="273" t="s">
        <v>73</v>
      </c>
      <c r="N42" s="273" t="s">
        <v>74</v>
      </c>
      <c r="O42" s="273" t="s">
        <v>75</v>
      </c>
      <c r="P42" s="273" t="s">
        <v>76</v>
      </c>
      <c r="Q42" s="273" t="s">
        <v>77</v>
      </c>
      <c r="R42" s="273" t="s">
        <v>78</v>
      </c>
      <c r="S42" s="273" t="s">
        <v>79</v>
      </c>
      <c r="T42" s="274" t="s">
        <v>80</v>
      </c>
    </row>
    <row r="43" spans="1:20" ht="11.25" thickTop="1">
      <c r="A43" s="123"/>
      <c r="B43" s="119"/>
      <c r="C43" s="120"/>
      <c r="D43" s="119"/>
    </row>
  </sheetData>
  <mergeCells count="28">
    <mergeCell ref="D19:E19"/>
    <mergeCell ref="B39:D39"/>
    <mergeCell ref="B40:D40"/>
    <mergeCell ref="B41:D41"/>
    <mergeCell ref="B42:D42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workbookViewId="0">
      <selection activeCell="O26" sqref="O26"/>
    </sheetView>
  </sheetViews>
  <sheetFormatPr defaultRowHeight="13.5" customHeight="1"/>
  <cols>
    <col min="1" max="1" width="6.75" style="119" customWidth="1"/>
    <col min="2" max="2" width="13.375" style="123" customWidth="1"/>
    <col min="3" max="3" width="10.75" style="119" customWidth="1"/>
    <col min="4" max="4" width="11.375" style="120" customWidth="1"/>
    <col min="5" max="5" width="1.75" style="119" hidden="1" customWidth="1"/>
    <col min="6" max="7" width="2.875" style="119" bestFit="1" customWidth="1"/>
    <col min="8" max="8" width="2.875" style="119" customWidth="1"/>
    <col min="9" max="10" width="2.875" style="119" bestFit="1" customWidth="1"/>
    <col min="11" max="19" width="2.875" style="119" customWidth="1"/>
    <col min="20" max="20" width="2.875" style="119" bestFit="1" customWidth="1"/>
    <col min="21" max="21" width="2.875" style="119" customWidth="1"/>
    <col min="22" max="16384" width="9" style="119"/>
  </cols>
  <sheetData>
    <row r="1" spans="1:23" ht="13.5" customHeight="1" thickBot="1">
      <c r="A1" s="126"/>
      <c r="B1" s="189"/>
    </row>
    <row r="2" spans="1:23" ht="13.5" customHeight="1">
      <c r="A2" s="365" t="s">
        <v>97</v>
      </c>
      <c r="B2" s="366"/>
      <c r="C2" s="367" t="str">
        <f>FunctionList!E15</f>
        <v>exists(idBook)</v>
      </c>
      <c r="D2" s="417"/>
      <c r="E2" s="286"/>
      <c r="F2" s="366" t="s">
        <v>20</v>
      </c>
      <c r="G2" s="366"/>
      <c r="H2" s="366"/>
      <c r="I2" s="366"/>
      <c r="J2" s="366"/>
      <c r="K2" s="366"/>
      <c r="L2" s="377" t="s">
        <v>187</v>
      </c>
      <c r="M2" s="378"/>
      <c r="N2" s="378"/>
      <c r="O2" s="378"/>
      <c r="P2" s="378"/>
      <c r="Q2" s="378"/>
      <c r="R2" s="378"/>
      <c r="S2" s="378"/>
      <c r="T2" s="379"/>
    </row>
    <row r="3" spans="1:23" ht="13.5" customHeight="1">
      <c r="A3" s="402" t="s">
        <v>98</v>
      </c>
      <c r="B3" s="403"/>
      <c r="C3" s="406" t="s">
        <v>38</v>
      </c>
      <c r="D3" s="407"/>
      <c r="E3" s="408"/>
      <c r="F3" s="383" t="s">
        <v>99</v>
      </c>
      <c r="G3" s="384"/>
      <c r="H3" s="384"/>
      <c r="I3" s="384"/>
      <c r="J3" s="384"/>
      <c r="K3" s="385"/>
      <c r="L3" s="393" t="s">
        <v>184</v>
      </c>
      <c r="M3" s="392"/>
      <c r="N3" s="392"/>
      <c r="O3" s="392"/>
      <c r="P3" s="392"/>
      <c r="Q3" s="392"/>
      <c r="R3" s="392"/>
      <c r="S3" s="392"/>
      <c r="T3" s="394"/>
    </row>
    <row r="4" spans="1:23" ht="13.5" customHeight="1">
      <c r="A4" s="402" t="s">
        <v>100</v>
      </c>
      <c r="B4" s="403"/>
      <c r="C4" s="391">
        <v>300</v>
      </c>
      <c r="D4" s="392"/>
      <c r="E4" s="244"/>
      <c r="F4" s="383" t="s">
        <v>101</v>
      </c>
      <c r="G4" s="384"/>
      <c r="H4" s="384"/>
      <c r="I4" s="384"/>
      <c r="J4" s="384"/>
      <c r="K4" s="385"/>
      <c r="L4" s="388">
        <f xml:space="preserve"> IF(FunctionList!E6&lt;&gt;"N/A",SUM(C4*FunctionList!E6/1000,- O7),"N/A")</f>
        <v>15</v>
      </c>
      <c r="M4" s="389"/>
      <c r="N4" s="389"/>
      <c r="O4" s="389"/>
      <c r="P4" s="389"/>
      <c r="Q4" s="389"/>
      <c r="R4" s="389"/>
      <c r="S4" s="389"/>
      <c r="T4" s="390"/>
      <c r="V4" s="121"/>
    </row>
    <row r="5" spans="1:23" ht="13.5" customHeight="1">
      <c r="A5" s="402" t="s">
        <v>102</v>
      </c>
      <c r="B5" s="403"/>
      <c r="C5" s="412" t="s">
        <v>96</v>
      </c>
      <c r="D5" s="412"/>
      <c r="E5" s="412"/>
      <c r="F5" s="413"/>
      <c r="G5" s="413"/>
      <c r="H5" s="413"/>
      <c r="I5" s="413"/>
      <c r="J5" s="413"/>
      <c r="K5" s="413"/>
      <c r="L5" s="412"/>
      <c r="M5" s="412"/>
      <c r="N5" s="412"/>
      <c r="O5" s="412"/>
      <c r="P5" s="412"/>
      <c r="Q5" s="412"/>
      <c r="R5" s="412"/>
      <c r="S5" s="412"/>
      <c r="T5" s="412"/>
    </row>
    <row r="6" spans="1:23" ht="13.5" customHeight="1">
      <c r="A6" s="410" t="s">
        <v>27</v>
      </c>
      <c r="B6" s="411"/>
      <c r="C6" s="380" t="s">
        <v>28</v>
      </c>
      <c r="D6" s="381"/>
      <c r="E6" s="401"/>
      <c r="F6" s="380" t="s">
        <v>29</v>
      </c>
      <c r="G6" s="381"/>
      <c r="H6" s="381"/>
      <c r="I6" s="381"/>
      <c r="J6" s="381"/>
      <c r="K6" s="382"/>
      <c r="L6" s="381" t="s">
        <v>103</v>
      </c>
      <c r="M6" s="381"/>
      <c r="N6" s="381"/>
      <c r="O6" s="386" t="s">
        <v>30</v>
      </c>
      <c r="P6" s="381"/>
      <c r="Q6" s="381"/>
      <c r="R6" s="381"/>
      <c r="S6" s="381"/>
      <c r="T6" s="387"/>
      <c r="V6" s="121"/>
    </row>
    <row r="7" spans="1:23" ht="13.5" customHeight="1" thickBot="1">
      <c r="A7" s="400">
        <f>COUNTIF(F40:HQ40,"P")</f>
        <v>12</v>
      </c>
      <c r="B7" s="399"/>
      <c r="C7" s="397">
        <f>COUNTIF(F40:HQ40,"F")</f>
        <v>2</v>
      </c>
      <c r="D7" s="398"/>
      <c r="E7" s="399"/>
      <c r="F7" s="397">
        <f>SUM(O7,- A7,- C7)</f>
        <v>1</v>
      </c>
      <c r="G7" s="398"/>
      <c r="H7" s="398"/>
      <c r="I7" s="398"/>
      <c r="J7" s="398"/>
      <c r="K7" s="416"/>
      <c r="L7" s="245">
        <f>COUNTIF(E39:HQ39,"N")</f>
        <v>12</v>
      </c>
      <c r="M7" s="245">
        <f>COUNTIF(E39:HQ39,"A")</f>
        <v>2</v>
      </c>
      <c r="N7" s="245">
        <f>COUNTIF(E39:HQ39,"B")</f>
        <v>1</v>
      </c>
      <c r="O7" s="414">
        <f>COUNTA(E9:HT9)</f>
        <v>15</v>
      </c>
      <c r="P7" s="398"/>
      <c r="Q7" s="398"/>
      <c r="R7" s="398"/>
      <c r="S7" s="398"/>
      <c r="T7" s="415"/>
      <c r="U7" s="122"/>
    </row>
    <row r="8" spans="1:23" ht="11.25" thickBot="1"/>
    <row r="9" spans="1:23" ht="46.5" customHeight="1" thickTop="1" thickBot="1">
      <c r="A9" s="253"/>
      <c r="B9" s="254"/>
      <c r="C9" s="255"/>
      <c r="D9" s="256"/>
      <c r="E9" s="255"/>
      <c r="F9" s="257" t="s">
        <v>39</v>
      </c>
      <c r="G9" s="257" t="s">
        <v>40</v>
      </c>
      <c r="H9" s="257" t="s">
        <v>41</v>
      </c>
      <c r="I9" s="257" t="s">
        <v>42</v>
      </c>
      <c r="J9" s="257" t="s">
        <v>43</v>
      </c>
      <c r="K9" s="257" t="s">
        <v>44</v>
      </c>
      <c r="L9" s="257" t="s">
        <v>45</v>
      </c>
      <c r="M9" s="257" t="s">
        <v>46</v>
      </c>
      <c r="N9" s="257" t="s">
        <v>47</v>
      </c>
      <c r="O9" s="257" t="s">
        <v>48</v>
      </c>
      <c r="P9" s="257" t="s">
        <v>49</v>
      </c>
      <c r="Q9" s="257" t="s">
        <v>50</v>
      </c>
      <c r="R9" s="257" t="s">
        <v>51</v>
      </c>
      <c r="S9" s="257" t="s">
        <v>52</v>
      </c>
      <c r="T9" s="258" t="s">
        <v>53</v>
      </c>
      <c r="U9" s="124"/>
      <c r="V9" s="125"/>
      <c r="W9" s="126"/>
    </row>
    <row r="10" spans="1:23" ht="13.5" customHeight="1">
      <c r="A10" s="259" t="s">
        <v>104</v>
      </c>
      <c r="B10" s="127" t="s">
        <v>105</v>
      </c>
      <c r="C10" s="128"/>
      <c r="D10" s="129"/>
      <c r="E10" s="130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260"/>
    </row>
    <row r="11" spans="1:23" ht="13.5" customHeight="1">
      <c r="A11" s="261"/>
      <c r="B11" s="127"/>
      <c r="C11" s="128"/>
      <c r="D11" s="129" t="s">
        <v>54</v>
      </c>
      <c r="E11" s="132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260"/>
      <c r="V11" s="121"/>
    </row>
    <row r="12" spans="1:23" ht="13.5" customHeight="1">
      <c r="A12" s="261"/>
      <c r="B12" s="127"/>
      <c r="C12" s="128"/>
      <c r="D12" s="129"/>
      <c r="E12" s="132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260"/>
    </row>
    <row r="13" spans="1:23" ht="13.5" customHeight="1">
      <c r="A13" s="261"/>
      <c r="B13" s="127"/>
      <c r="C13" s="128"/>
      <c r="D13" s="129"/>
      <c r="E13" s="133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260"/>
    </row>
    <row r="14" spans="1:23" ht="13.5" customHeight="1">
      <c r="A14" s="261"/>
      <c r="B14" s="127" t="s">
        <v>106</v>
      </c>
      <c r="C14" s="128"/>
      <c r="D14" s="129"/>
      <c r="E14" s="134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260"/>
    </row>
    <row r="15" spans="1:23" ht="13.5" customHeight="1">
      <c r="A15" s="261"/>
      <c r="B15" s="127"/>
      <c r="C15" s="128"/>
      <c r="D15" s="129" t="s">
        <v>55</v>
      </c>
      <c r="E15" s="134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260"/>
      <c r="W15" s="121"/>
    </row>
    <row r="16" spans="1:23" ht="13.5" customHeight="1">
      <c r="A16" s="261"/>
      <c r="B16" s="127"/>
      <c r="C16" s="128"/>
      <c r="D16" s="129" t="s">
        <v>56</v>
      </c>
      <c r="E16" s="134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260"/>
    </row>
    <row r="17" spans="1:21" ht="13.5" customHeight="1">
      <c r="A17" s="261"/>
      <c r="B17" s="127"/>
      <c r="C17" s="128"/>
      <c r="D17" s="129" t="s">
        <v>57</v>
      </c>
      <c r="E17" s="134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260"/>
      <c r="U17" s="135"/>
    </row>
    <row r="18" spans="1:21" ht="13.5" customHeight="1">
      <c r="A18" s="261"/>
      <c r="B18" s="127" t="s">
        <v>107</v>
      </c>
      <c r="C18" s="128"/>
      <c r="D18" s="129"/>
      <c r="E18" s="134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260"/>
      <c r="U18" s="135"/>
    </row>
    <row r="19" spans="1:21" ht="13.5" customHeight="1">
      <c r="A19" s="261"/>
      <c r="B19" s="127"/>
      <c r="C19" s="128"/>
      <c r="D19" s="409" t="s">
        <v>58</v>
      </c>
      <c r="E19" s="409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260"/>
    </row>
    <row r="20" spans="1:21" ht="13.5" customHeight="1">
      <c r="A20" s="261"/>
      <c r="B20" s="127"/>
      <c r="C20" s="128"/>
      <c r="D20" s="129">
        <v>5</v>
      </c>
      <c r="E20" s="134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260"/>
    </row>
    <row r="21" spans="1:21" ht="13.5" customHeight="1">
      <c r="A21" s="261"/>
      <c r="B21" s="127"/>
      <c r="C21" s="128"/>
      <c r="D21" s="129">
        <v>10</v>
      </c>
      <c r="E21" s="134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260"/>
    </row>
    <row r="22" spans="1:21" ht="13.5" customHeight="1">
      <c r="A22" s="261"/>
      <c r="B22" s="127"/>
      <c r="C22" s="128"/>
      <c r="D22" s="129"/>
      <c r="E22" s="134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260"/>
    </row>
    <row r="23" spans="1:21" ht="13.5" customHeight="1">
      <c r="A23" s="261"/>
      <c r="B23" s="127"/>
      <c r="C23" s="128"/>
      <c r="D23" s="129"/>
      <c r="E23" s="134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260"/>
    </row>
    <row r="24" spans="1:21" ht="13.5" customHeight="1">
      <c r="A24" s="261"/>
      <c r="B24" s="127"/>
      <c r="C24" s="128"/>
      <c r="D24" s="129"/>
      <c r="E24" s="134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260"/>
    </row>
    <row r="25" spans="1:21" ht="13.5" customHeight="1">
      <c r="A25" s="261"/>
      <c r="B25" s="127"/>
      <c r="C25" s="128"/>
      <c r="D25" s="129"/>
      <c r="E25" s="134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260"/>
    </row>
    <row r="26" spans="1:21" ht="13.5" customHeight="1">
      <c r="A26" s="261"/>
      <c r="B26" s="127"/>
      <c r="C26" s="128"/>
      <c r="D26" s="129"/>
      <c r="E26" s="134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260"/>
    </row>
    <row r="27" spans="1:21" ht="13.5" customHeight="1">
      <c r="A27" s="261"/>
      <c r="B27" s="127"/>
      <c r="C27" s="128"/>
      <c r="D27" s="129"/>
      <c r="E27" s="134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260"/>
    </row>
    <row r="28" spans="1:21" ht="13.5" customHeight="1">
      <c r="A28" s="261"/>
      <c r="B28" s="127"/>
      <c r="C28" s="128"/>
      <c r="D28" s="129"/>
      <c r="E28" s="134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260"/>
    </row>
    <row r="29" spans="1:21" ht="13.5" customHeight="1">
      <c r="A29" s="261"/>
      <c r="B29" s="127"/>
      <c r="C29" s="128"/>
      <c r="D29" s="129"/>
      <c r="E29" s="134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260"/>
    </row>
    <row r="30" spans="1:21" ht="13.5" customHeight="1" thickBot="1">
      <c r="A30" s="261"/>
      <c r="B30" s="136"/>
      <c r="C30" s="137"/>
      <c r="D30" s="138"/>
      <c r="E30" s="139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262"/>
    </row>
    <row r="31" spans="1:21" ht="13.5" customHeight="1" thickTop="1">
      <c r="A31" s="263" t="s">
        <v>108</v>
      </c>
      <c r="B31" s="141" t="s">
        <v>109</v>
      </c>
      <c r="C31" s="142"/>
      <c r="D31" s="143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264"/>
    </row>
    <row r="32" spans="1:21" ht="13.5" customHeight="1">
      <c r="A32" s="265"/>
      <c r="B32" s="146"/>
      <c r="C32" s="147"/>
      <c r="D32" s="148">
        <v>1</v>
      </c>
      <c r="E32" s="149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260"/>
    </row>
    <row r="33" spans="1:20" ht="13.5" customHeight="1">
      <c r="A33" s="265"/>
      <c r="B33" s="146"/>
      <c r="C33" s="150"/>
      <c r="D33" s="148">
        <v>2</v>
      </c>
      <c r="E33" s="15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260"/>
    </row>
    <row r="34" spans="1:20" ht="13.5" customHeight="1">
      <c r="A34" s="265"/>
      <c r="B34" s="146" t="s">
        <v>110</v>
      </c>
      <c r="C34" s="150"/>
      <c r="D34" s="148"/>
      <c r="E34" s="15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260"/>
    </row>
    <row r="35" spans="1:20" ht="13.5" customHeight="1">
      <c r="A35" s="265"/>
      <c r="B35" s="146"/>
      <c r="C35" s="150"/>
      <c r="D35" s="148"/>
      <c r="E35" s="15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260"/>
    </row>
    <row r="36" spans="1:20" ht="13.5" customHeight="1">
      <c r="A36" s="265"/>
      <c r="B36" s="146" t="s">
        <v>111</v>
      </c>
      <c r="C36" s="150"/>
      <c r="D36" s="148"/>
      <c r="E36" s="15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260"/>
    </row>
    <row r="37" spans="1:20" ht="13.5" customHeight="1">
      <c r="A37" s="265"/>
      <c r="B37" s="146"/>
      <c r="C37" s="150"/>
      <c r="D37" s="148" t="s">
        <v>59</v>
      </c>
      <c r="E37" s="15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260"/>
    </row>
    <row r="38" spans="1:20" ht="13.5" customHeight="1" thickBot="1">
      <c r="A38" s="265"/>
      <c r="B38" s="246"/>
      <c r="C38" s="247"/>
      <c r="D38" s="248" t="s">
        <v>60</v>
      </c>
      <c r="E38" s="249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66"/>
    </row>
    <row r="39" spans="1:20" ht="13.5" customHeight="1" thickTop="1">
      <c r="A39" s="263" t="s">
        <v>61</v>
      </c>
      <c r="B39" s="405" t="s">
        <v>62</v>
      </c>
      <c r="C39" s="405"/>
      <c r="D39" s="405"/>
      <c r="E39" s="251"/>
      <c r="F39" s="252" t="s">
        <v>63</v>
      </c>
      <c r="G39" s="252" t="s">
        <v>63</v>
      </c>
      <c r="H39" s="252" t="s">
        <v>63</v>
      </c>
      <c r="I39" s="252" t="s">
        <v>63</v>
      </c>
      <c r="J39" s="252" t="s">
        <v>63</v>
      </c>
      <c r="K39" s="252" t="s">
        <v>64</v>
      </c>
      <c r="L39" s="252" t="s">
        <v>65</v>
      </c>
      <c r="M39" s="252" t="s">
        <v>63</v>
      </c>
      <c r="N39" s="252" t="s">
        <v>63</v>
      </c>
      <c r="O39" s="252" t="s">
        <v>63</v>
      </c>
      <c r="P39" s="252" t="s">
        <v>63</v>
      </c>
      <c r="Q39" s="252" t="s">
        <v>63</v>
      </c>
      <c r="R39" s="252" t="s">
        <v>65</v>
      </c>
      <c r="S39" s="252" t="s">
        <v>63</v>
      </c>
      <c r="T39" s="267" t="s">
        <v>63</v>
      </c>
    </row>
    <row r="40" spans="1:20" ht="13.5" customHeight="1">
      <c r="A40" s="268"/>
      <c r="B40" s="395" t="s">
        <v>66</v>
      </c>
      <c r="C40" s="395"/>
      <c r="D40" s="395"/>
      <c r="E40" s="153"/>
      <c r="F40" s="152" t="s">
        <v>67</v>
      </c>
      <c r="G40" s="152" t="s">
        <v>67</v>
      </c>
      <c r="H40" s="152" t="s">
        <v>67</v>
      </c>
      <c r="I40" s="152" t="s">
        <v>67</v>
      </c>
      <c r="J40" s="152" t="s">
        <v>67</v>
      </c>
      <c r="K40" s="152" t="s">
        <v>68</v>
      </c>
      <c r="L40" s="152" t="s">
        <v>68</v>
      </c>
      <c r="M40" s="152" t="s">
        <v>67</v>
      </c>
      <c r="N40" s="152" t="s">
        <v>67</v>
      </c>
      <c r="O40" s="152" t="s">
        <v>67</v>
      </c>
      <c r="P40" s="152" t="s">
        <v>67</v>
      </c>
      <c r="Q40" s="152" t="s">
        <v>67</v>
      </c>
      <c r="R40" s="152"/>
      <c r="S40" s="152" t="s">
        <v>67</v>
      </c>
      <c r="T40" s="269" t="s">
        <v>67</v>
      </c>
    </row>
    <row r="41" spans="1:20" ht="13.5" customHeight="1">
      <c r="A41" s="268"/>
      <c r="B41" s="396" t="s">
        <v>69</v>
      </c>
      <c r="C41" s="396"/>
      <c r="D41" s="396"/>
      <c r="E41" s="154"/>
      <c r="F41" s="155">
        <v>39139</v>
      </c>
      <c r="G41" s="155">
        <v>39139</v>
      </c>
      <c r="H41" s="155">
        <v>39140</v>
      </c>
      <c r="I41" s="155">
        <v>39141</v>
      </c>
      <c r="J41" s="155">
        <v>39142</v>
      </c>
      <c r="K41" s="155">
        <v>39143</v>
      </c>
      <c r="L41" s="155">
        <v>39144</v>
      </c>
      <c r="M41" s="155">
        <v>39145</v>
      </c>
      <c r="N41" s="155">
        <v>39146</v>
      </c>
      <c r="O41" s="155">
        <v>39147</v>
      </c>
      <c r="P41" s="155">
        <v>39148</v>
      </c>
      <c r="Q41" s="155">
        <v>39149</v>
      </c>
      <c r="R41" s="155">
        <v>39150</v>
      </c>
      <c r="S41" s="155">
        <v>39151</v>
      </c>
      <c r="T41" s="270">
        <v>39152</v>
      </c>
    </row>
    <row r="42" spans="1:20" ht="75.75" thickBot="1">
      <c r="A42" s="271"/>
      <c r="B42" s="404" t="s">
        <v>70</v>
      </c>
      <c r="C42" s="404"/>
      <c r="D42" s="404"/>
      <c r="E42" s="272"/>
      <c r="F42" s="273"/>
      <c r="G42" s="273"/>
      <c r="H42" s="273"/>
      <c r="I42" s="273"/>
      <c r="J42" s="273"/>
      <c r="K42" s="273" t="s">
        <v>71</v>
      </c>
      <c r="L42" s="273" t="s">
        <v>72</v>
      </c>
      <c r="M42" s="273" t="s">
        <v>73</v>
      </c>
      <c r="N42" s="273" t="s">
        <v>74</v>
      </c>
      <c r="O42" s="273" t="s">
        <v>75</v>
      </c>
      <c r="P42" s="273" t="s">
        <v>76</v>
      </c>
      <c r="Q42" s="273" t="s">
        <v>77</v>
      </c>
      <c r="R42" s="273" t="s">
        <v>78</v>
      </c>
      <c r="S42" s="273" t="s">
        <v>79</v>
      </c>
      <c r="T42" s="274" t="s">
        <v>80</v>
      </c>
    </row>
    <row r="43" spans="1:20" ht="11.25" thickTop="1">
      <c r="A43" s="123"/>
      <c r="B43" s="119"/>
      <c r="C43" s="120"/>
      <c r="D43" s="119"/>
    </row>
  </sheetData>
  <mergeCells count="28">
    <mergeCell ref="D19:E19"/>
    <mergeCell ref="B39:D39"/>
    <mergeCell ref="B40:D40"/>
    <mergeCell ref="B41:D41"/>
    <mergeCell ref="B42:D42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workbookViewId="0">
      <selection activeCell="O26" sqref="O26"/>
    </sheetView>
  </sheetViews>
  <sheetFormatPr defaultRowHeight="13.5" customHeight="1"/>
  <cols>
    <col min="1" max="1" width="8.125" style="82" customWidth="1"/>
    <col min="2" max="2" width="13.375" style="86" customWidth="1"/>
    <col min="3" max="3" width="10.75" style="82" customWidth="1"/>
    <col min="4" max="4" width="11.375" style="83" customWidth="1"/>
    <col min="5" max="5" width="1.75" style="82" hidden="1" customWidth="1"/>
    <col min="6" max="7" width="2.875" style="82" bestFit="1" customWidth="1"/>
    <col min="8" max="8" width="2.875" style="82" customWidth="1"/>
    <col min="9" max="10" width="2.875" style="82" bestFit="1" customWidth="1"/>
    <col min="11" max="19" width="2.875" style="82" customWidth="1"/>
    <col min="20" max="20" width="2.875" style="82" bestFit="1" customWidth="1"/>
    <col min="21" max="21" width="2.875" style="82" customWidth="1"/>
    <col min="22" max="16384" width="9" style="82"/>
  </cols>
  <sheetData>
    <row r="1" spans="1:23" ht="13.5" customHeight="1" thickBot="1">
      <c r="A1" s="80"/>
      <c r="B1" s="81"/>
    </row>
    <row r="2" spans="1:23" ht="13.5" customHeight="1">
      <c r="A2" s="355" t="s">
        <v>97</v>
      </c>
      <c r="B2" s="356"/>
      <c r="C2" s="357" t="s">
        <v>186</v>
      </c>
      <c r="D2" s="419"/>
      <c r="E2" s="420"/>
      <c r="F2" s="361" t="s">
        <v>20</v>
      </c>
      <c r="G2" s="362"/>
      <c r="H2" s="362"/>
      <c r="I2" s="362"/>
      <c r="J2" s="362"/>
      <c r="K2" s="362"/>
      <c r="L2" s="343" t="s">
        <v>163</v>
      </c>
      <c r="M2" s="344"/>
      <c r="N2" s="344"/>
      <c r="O2" s="344"/>
      <c r="P2" s="344"/>
      <c r="Q2" s="344"/>
      <c r="R2" s="344"/>
      <c r="S2" s="344"/>
      <c r="T2" s="345"/>
      <c r="V2" s="84"/>
    </row>
    <row r="3" spans="1:23" ht="13.5" customHeight="1">
      <c r="A3" s="322" t="s">
        <v>98</v>
      </c>
      <c r="B3" s="323"/>
      <c r="C3" s="316" t="s">
        <v>38</v>
      </c>
      <c r="D3" s="317"/>
      <c r="E3" s="318"/>
      <c r="F3" s="348" t="s">
        <v>99</v>
      </c>
      <c r="G3" s="349"/>
      <c r="H3" s="349"/>
      <c r="I3" s="349"/>
      <c r="J3" s="349"/>
      <c r="K3" s="350"/>
      <c r="L3" s="338" t="s">
        <v>182</v>
      </c>
      <c r="M3" s="339"/>
      <c r="N3" s="339"/>
      <c r="O3" s="339"/>
      <c r="P3" s="339"/>
      <c r="Q3" s="339"/>
      <c r="R3" s="339"/>
      <c r="S3" s="339"/>
      <c r="T3" s="340"/>
    </row>
    <row r="4" spans="1:23" ht="13.5" customHeight="1">
      <c r="A4" s="322" t="s">
        <v>100</v>
      </c>
      <c r="B4" s="323"/>
      <c r="C4" s="363">
        <v>100</v>
      </c>
      <c r="D4" s="364"/>
      <c r="E4" s="197"/>
      <c r="F4" s="348" t="s">
        <v>101</v>
      </c>
      <c r="G4" s="349"/>
      <c r="H4" s="349"/>
      <c r="I4" s="349"/>
      <c r="J4" s="349"/>
      <c r="K4" s="350"/>
      <c r="L4" s="351">
        <f xml:space="preserve"> IF(FunctionList!E6&lt;&gt;"N/A",SUM(C4*FunctionList!E6/1000,- O7),"N/A")</f>
        <v>-5</v>
      </c>
      <c r="M4" s="352"/>
      <c r="N4" s="352"/>
      <c r="O4" s="352"/>
      <c r="P4" s="352"/>
      <c r="Q4" s="352"/>
      <c r="R4" s="352"/>
      <c r="S4" s="352"/>
      <c r="T4" s="353"/>
      <c r="V4" s="84"/>
    </row>
    <row r="5" spans="1:23" ht="13.5" customHeight="1">
      <c r="A5" s="322" t="s">
        <v>102</v>
      </c>
      <c r="B5" s="323"/>
      <c r="C5" s="324" t="s">
        <v>96</v>
      </c>
      <c r="D5" s="324"/>
      <c r="E5" s="324"/>
      <c r="F5" s="325"/>
      <c r="G5" s="325"/>
      <c r="H5" s="325"/>
      <c r="I5" s="325"/>
      <c r="J5" s="325"/>
      <c r="K5" s="325"/>
      <c r="L5" s="324"/>
      <c r="M5" s="324"/>
      <c r="N5" s="324"/>
      <c r="O5" s="324"/>
      <c r="P5" s="324"/>
      <c r="Q5" s="324"/>
      <c r="R5" s="324"/>
      <c r="S5" s="324"/>
      <c r="T5" s="324"/>
    </row>
    <row r="6" spans="1:23" ht="13.5" customHeight="1">
      <c r="A6" s="320" t="s">
        <v>27</v>
      </c>
      <c r="B6" s="321"/>
      <c r="C6" s="346" t="s">
        <v>28</v>
      </c>
      <c r="D6" s="326"/>
      <c r="E6" s="347"/>
      <c r="F6" s="346" t="s">
        <v>29</v>
      </c>
      <c r="G6" s="326"/>
      <c r="H6" s="326"/>
      <c r="I6" s="326"/>
      <c r="J6" s="326"/>
      <c r="K6" s="354"/>
      <c r="L6" s="326" t="s">
        <v>103</v>
      </c>
      <c r="M6" s="326"/>
      <c r="N6" s="326"/>
      <c r="O6" s="341" t="s">
        <v>30</v>
      </c>
      <c r="P6" s="326"/>
      <c r="Q6" s="326"/>
      <c r="R6" s="326"/>
      <c r="S6" s="326"/>
      <c r="T6" s="342"/>
      <c r="V6" s="84"/>
    </row>
    <row r="7" spans="1:23" ht="13.5" customHeight="1" thickBot="1">
      <c r="A7" s="334">
        <f>COUNTIF(F40:HQ40,"P")</f>
        <v>12</v>
      </c>
      <c r="B7" s="333"/>
      <c r="C7" s="331">
        <f>COUNTIF(F40:HQ40,"F")</f>
        <v>2</v>
      </c>
      <c r="D7" s="328"/>
      <c r="E7" s="333"/>
      <c r="F7" s="331">
        <f>SUM(O7,- A7,- C7)</f>
        <v>1</v>
      </c>
      <c r="G7" s="328"/>
      <c r="H7" s="328"/>
      <c r="I7" s="328"/>
      <c r="J7" s="328"/>
      <c r="K7" s="332"/>
      <c r="L7" s="186">
        <f>COUNTIF(E39:HQ39,"N")</f>
        <v>12</v>
      </c>
      <c r="M7" s="186">
        <f>COUNTIF(E39:HQ39,"A")</f>
        <v>2</v>
      </c>
      <c r="N7" s="186">
        <f>COUNTIF(E39:HQ39,"B")</f>
        <v>1</v>
      </c>
      <c r="O7" s="327">
        <f>COUNTA(E9:HT9)</f>
        <v>15</v>
      </c>
      <c r="P7" s="328"/>
      <c r="Q7" s="328"/>
      <c r="R7" s="328"/>
      <c r="S7" s="328"/>
      <c r="T7" s="329"/>
      <c r="U7" s="85"/>
    </row>
    <row r="8" spans="1:23" ht="11.25" thickBot="1"/>
    <row r="9" spans="1:23" ht="46.5" customHeight="1" thickTop="1" thickBot="1">
      <c r="A9" s="238"/>
      <c r="B9" s="239"/>
      <c r="C9" s="240"/>
      <c r="D9" s="241"/>
      <c r="E9" s="240"/>
      <c r="F9" s="242" t="s">
        <v>39</v>
      </c>
      <c r="G9" s="242" t="s">
        <v>40</v>
      </c>
      <c r="H9" s="242" t="s">
        <v>41</v>
      </c>
      <c r="I9" s="242" t="s">
        <v>42</v>
      </c>
      <c r="J9" s="242" t="s">
        <v>43</v>
      </c>
      <c r="K9" s="242" t="s">
        <v>44</v>
      </c>
      <c r="L9" s="242" t="s">
        <v>45</v>
      </c>
      <c r="M9" s="242" t="s">
        <v>46</v>
      </c>
      <c r="N9" s="242" t="s">
        <v>47</v>
      </c>
      <c r="O9" s="242" t="s">
        <v>48</v>
      </c>
      <c r="P9" s="242" t="s">
        <v>49</v>
      </c>
      <c r="Q9" s="242" t="s">
        <v>50</v>
      </c>
      <c r="R9" s="242" t="s">
        <v>51</v>
      </c>
      <c r="S9" s="242" t="s">
        <v>52</v>
      </c>
      <c r="T9" s="243" t="s">
        <v>53</v>
      </c>
      <c r="U9" s="87"/>
      <c r="V9" s="88"/>
      <c r="W9" s="89"/>
    </row>
    <row r="10" spans="1:23" ht="13.5" customHeight="1">
      <c r="A10" s="219" t="s">
        <v>104</v>
      </c>
      <c r="B10" s="220" t="s">
        <v>105</v>
      </c>
      <c r="C10" s="221"/>
      <c r="D10" s="222"/>
      <c r="E10" s="95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209"/>
    </row>
    <row r="11" spans="1:23" ht="13.5" customHeight="1">
      <c r="A11" s="207"/>
      <c r="B11" s="335" t="str">
        <f>FunctionList!H11</f>
        <v>has to be the homepage of the website</v>
      </c>
      <c r="C11" s="336"/>
      <c r="D11" s="337"/>
      <c r="E11" s="95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206"/>
      <c r="V11" s="84"/>
    </row>
    <row r="12" spans="1:23" ht="13.5" customHeight="1">
      <c r="A12" s="207"/>
      <c r="B12" s="90"/>
      <c r="C12" s="91"/>
      <c r="D12" s="92"/>
      <c r="E12" s="95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206"/>
    </row>
    <row r="13" spans="1:23" ht="13.5" customHeight="1">
      <c r="A13" s="207"/>
      <c r="B13" s="90"/>
      <c r="C13" s="91"/>
      <c r="D13" s="92"/>
      <c r="E13" s="96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206"/>
    </row>
    <row r="14" spans="1:23" ht="13.5" customHeight="1">
      <c r="A14" s="207"/>
      <c r="B14" s="90" t="s">
        <v>106</v>
      </c>
      <c r="C14" s="91"/>
      <c r="D14" s="92"/>
      <c r="E14" s="97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206"/>
    </row>
    <row r="15" spans="1:23" ht="13.5" customHeight="1">
      <c r="A15" s="207"/>
      <c r="B15" s="90"/>
      <c r="C15" s="91"/>
      <c r="D15" s="92" t="s">
        <v>55</v>
      </c>
      <c r="E15" s="97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206"/>
    </row>
    <row r="16" spans="1:23" ht="13.5" customHeight="1">
      <c r="A16" s="207"/>
      <c r="B16" s="90"/>
      <c r="C16" s="91"/>
      <c r="D16" s="92" t="s">
        <v>56</v>
      </c>
      <c r="E16" s="97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206"/>
    </row>
    <row r="17" spans="1:21" ht="13.5" customHeight="1">
      <c r="A17" s="207"/>
      <c r="B17" s="90"/>
      <c r="C17" s="91"/>
      <c r="D17" s="92" t="s">
        <v>57</v>
      </c>
      <c r="E17" s="97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206"/>
      <c r="U17" s="181"/>
    </row>
    <row r="18" spans="1:21" ht="13.5" customHeight="1">
      <c r="A18" s="207"/>
      <c r="B18" s="90" t="s">
        <v>107</v>
      </c>
      <c r="C18" s="91"/>
      <c r="D18" s="92"/>
      <c r="E18" s="97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206"/>
      <c r="U18" s="181"/>
    </row>
    <row r="19" spans="1:21" ht="13.5" customHeight="1">
      <c r="A19" s="207"/>
      <c r="B19" s="90"/>
      <c r="C19" s="91"/>
      <c r="D19" s="319" t="s">
        <v>58</v>
      </c>
      <c r="E19" s="319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206"/>
    </row>
    <row r="20" spans="1:21" ht="13.5" customHeight="1">
      <c r="A20" s="207"/>
      <c r="B20" s="90"/>
      <c r="C20" s="91"/>
      <c r="D20" s="92">
        <v>5</v>
      </c>
      <c r="E20" s="97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206"/>
    </row>
    <row r="21" spans="1:21" ht="13.5" customHeight="1">
      <c r="A21" s="207"/>
      <c r="B21" s="90"/>
      <c r="C21" s="91"/>
      <c r="D21" s="92">
        <v>10</v>
      </c>
      <c r="E21" s="97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206"/>
    </row>
    <row r="22" spans="1:21" ht="13.5" customHeight="1">
      <c r="A22" s="207"/>
      <c r="B22" s="90"/>
      <c r="C22" s="91"/>
      <c r="D22" s="92"/>
      <c r="E22" s="97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206"/>
    </row>
    <row r="23" spans="1:21" ht="13.5" customHeight="1">
      <c r="A23" s="207"/>
      <c r="B23" s="90"/>
      <c r="C23" s="91"/>
      <c r="D23" s="92"/>
      <c r="E23" s="97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206"/>
    </row>
    <row r="24" spans="1:21" ht="13.5" customHeight="1">
      <c r="A24" s="207"/>
      <c r="B24" s="90"/>
      <c r="C24" s="91"/>
      <c r="D24" s="92"/>
      <c r="E24" s="97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206"/>
    </row>
    <row r="25" spans="1:21" ht="13.5" customHeight="1">
      <c r="A25" s="207"/>
      <c r="B25" s="90"/>
      <c r="C25" s="91"/>
      <c r="D25" s="92"/>
      <c r="E25" s="97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206"/>
    </row>
    <row r="26" spans="1:21" ht="13.5" customHeight="1">
      <c r="A26" s="207"/>
      <c r="B26" s="90"/>
      <c r="C26" s="91"/>
      <c r="D26" s="92"/>
      <c r="E26" s="97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206"/>
    </row>
    <row r="27" spans="1:21" ht="13.5" customHeight="1">
      <c r="A27" s="207"/>
      <c r="B27" s="90"/>
      <c r="C27" s="91"/>
      <c r="D27" s="92"/>
      <c r="E27" s="97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206"/>
    </row>
    <row r="28" spans="1:21" ht="13.5" customHeight="1">
      <c r="A28" s="207"/>
      <c r="B28" s="90"/>
      <c r="C28" s="91"/>
      <c r="D28" s="92"/>
      <c r="E28" s="97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206"/>
    </row>
    <row r="29" spans="1:21" ht="13.5" customHeight="1">
      <c r="A29" s="207"/>
      <c r="B29" s="90"/>
      <c r="C29" s="91"/>
      <c r="D29" s="92"/>
      <c r="E29" s="97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206"/>
    </row>
    <row r="30" spans="1:21" ht="13.5" customHeight="1" thickBot="1">
      <c r="A30" s="207"/>
      <c r="B30" s="99"/>
      <c r="C30" s="100"/>
      <c r="D30" s="101"/>
      <c r="E30" s="10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208"/>
    </row>
    <row r="31" spans="1:21" ht="13.5" customHeight="1" thickTop="1">
      <c r="A31" s="218" t="s">
        <v>108</v>
      </c>
      <c r="B31" s="104" t="s">
        <v>109</v>
      </c>
      <c r="C31" s="105"/>
      <c r="D31" s="106"/>
      <c r="E31" s="107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209"/>
    </row>
    <row r="32" spans="1:21" ht="13.5" customHeight="1">
      <c r="A32" s="217"/>
      <c r="B32" s="109"/>
      <c r="C32" s="110"/>
      <c r="D32" s="111">
        <v>1</v>
      </c>
      <c r="E32" s="112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206"/>
    </row>
    <row r="33" spans="1:20" ht="13.5" customHeight="1">
      <c r="A33" s="217"/>
      <c r="B33" s="109"/>
      <c r="C33" s="184"/>
      <c r="D33" s="111">
        <v>2</v>
      </c>
      <c r="E33" s="114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206"/>
    </row>
    <row r="34" spans="1:20" ht="13.5" customHeight="1">
      <c r="A34" s="217"/>
      <c r="B34" s="109" t="s">
        <v>110</v>
      </c>
      <c r="C34" s="184"/>
      <c r="D34" s="111"/>
      <c r="E34" s="114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206"/>
    </row>
    <row r="35" spans="1:20" ht="13.5" customHeight="1">
      <c r="A35" s="217"/>
      <c r="B35" s="109"/>
      <c r="C35" s="184"/>
      <c r="D35" s="111"/>
      <c r="E35" s="114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206"/>
    </row>
    <row r="36" spans="1:20" ht="13.5" customHeight="1">
      <c r="A36" s="217"/>
      <c r="B36" s="109" t="s">
        <v>111</v>
      </c>
      <c r="C36" s="184"/>
      <c r="D36" s="111"/>
      <c r="E36" s="114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206"/>
    </row>
    <row r="37" spans="1:20" ht="13.5" customHeight="1">
      <c r="A37" s="217"/>
      <c r="B37" s="109"/>
      <c r="C37" s="184"/>
      <c r="D37" s="111" t="s">
        <v>59</v>
      </c>
      <c r="E37" s="114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206"/>
    </row>
    <row r="38" spans="1:20" ht="13.5" customHeight="1" thickBot="1">
      <c r="A38" s="217"/>
      <c r="B38" s="198"/>
      <c r="C38" s="199"/>
      <c r="D38" s="200" t="s">
        <v>60</v>
      </c>
      <c r="E38" s="201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10"/>
    </row>
    <row r="39" spans="1:20" ht="13.5" customHeight="1" thickTop="1">
      <c r="A39" s="218" t="s">
        <v>61</v>
      </c>
      <c r="B39" s="315" t="s">
        <v>62</v>
      </c>
      <c r="C39" s="315"/>
      <c r="D39" s="315"/>
      <c r="E39" s="203"/>
      <c r="F39" s="204" t="s">
        <v>63</v>
      </c>
      <c r="G39" s="204" t="s">
        <v>63</v>
      </c>
      <c r="H39" s="204" t="s">
        <v>63</v>
      </c>
      <c r="I39" s="204" t="s">
        <v>63</v>
      </c>
      <c r="J39" s="204" t="s">
        <v>63</v>
      </c>
      <c r="K39" s="204" t="s">
        <v>64</v>
      </c>
      <c r="L39" s="204" t="s">
        <v>65</v>
      </c>
      <c r="M39" s="204" t="s">
        <v>63</v>
      </c>
      <c r="N39" s="204" t="s">
        <v>63</v>
      </c>
      <c r="O39" s="204" t="s">
        <v>63</v>
      </c>
      <c r="P39" s="204" t="s">
        <v>63</v>
      </c>
      <c r="Q39" s="204" t="s">
        <v>63</v>
      </c>
      <c r="R39" s="204" t="s">
        <v>65</v>
      </c>
      <c r="S39" s="204" t="s">
        <v>63</v>
      </c>
      <c r="T39" s="211" t="s">
        <v>63</v>
      </c>
    </row>
    <row r="40" spans="1:20" ht="13.5" customHeight="1">
      <c r="A40" s="217"/>
      <c r="B40" s="330" t="s">
        <v>66</v>
      </c>
      <c r="C40" s="330"/>
      <c r="D40" s="330"/>
      <c r="E40" s="116"/>
      <c r="F40" s="185" t="s">
        <v>67</v>
      </c>
      <c r="G40" s="185" t="s">
        <v>67</v>
      </c>
      <c r="H40" s="185" t="s">
        <v>67</v>
      </c>
      <c r="I40" s="185" t="s">
        <v>67</v>
      </c>
      <c r="J40" s="185" t="s">
        <v>67</v>
      </c>
      <c r="K40" s="185" t="s">
        <v>68</v>
      </c>
      <c r="L40" s="185" t="s">
        <v>68</v>
      </c>
      <c r="M40" s="185" t="s">
        <v>67</v>
      </c>
      <c r="N40" s="185" t="s">
        <v>67</v>
      </c>
      <c r="O40" s="185" t="s">
        <v>67</v>
      </c>
      <c r="P40" s="185" t="s">
        <v>67</v>
      </c>
      <c r="Q40" s="185" t="s">
        <v>67</v>
      </c>
      <c r="R40" s="185"/>
      <c r="S40" s="185" t="s">
        <v>67</v>
      </c>
      <c r="T40" s="212" t="s">
        <v>67</v>
      </c>
    </row>
    <row r="41" spans="1:20" ht="13.5" customHeight="1">
      <c r="A41" s="217"/>
      <c r="B41" s="313" t="s">
        <v>69</v>
      </c>
      <c r="C41" s="313"/>
      <c r="D41" s="313"/>
      <c r="E41" s="117"/>
      <c r="F41" s="118">
        <v>39139</v>
      </c>
      <c r="G41" s="118">
        <v>39139</v>
      </c>
      <c r="H41" s="118">
        <v>39140</v>
      </c>
      <c r="I41" s="118">
        <v>39141</v>
      </c>
      <c r="J41" s="118">
        <v>39142</v>
      </c>
      <c r="K41" s="118">
        <v>39143</v>
      </c>
      <c r="L41" s="118">
        <v>39144</v>
      </c>
      <c r="M41" s="118">
        <v>39145</v>
      </c>
      <c r="N41" s="118">
        <v>39146</v>
      </c>
      <c r="O41" s="118">
        <v>39147</v>
      </c>
      <c r="P41" s="118">
        <v>39148</v>
      </c>
      <c r="Q41" s="118">
        <v>39149</v>
      </c>
      <c r="R41" s="118">
        <v>39150</v>
      </c>
      <c r="S41" s="118">
        <v>39151</v>
      </c>
      <c r="T41" s="213">
        <v>39152</v>
      </c>
    </row>
    <row r="42" spans="1:20" ht="75.75" thickBot="1">
      <c r="A42" s="237"/>
      <c r="B42" s="314" t="s">
        <v>70</v>
      </c>
      <c r="C42" s="314"/>
      <c r="D42" s="314"/>
      <c r="E42" s="214"/>
      <c r="F42" s="215"/>
      <c r="G42" s="215"/>
      <c r="H42" s="215"/>
      <c r="I42" s="215"/>
      <c r="J42" s="215"/>
      <c r="K42" s="215" t="s">
        <v>71</v>
      </c>
      <c r="L42" s="215" t="s">
        <v>72</v>
      </c>
      <c r="M42" s="215" t="s">
        <v>73</v>
      </c>
      <c r="N42" s="215" t="s">
        <v>74</v>
      </c>
      <c r="O42" s="215" t="s">
        <v>75</v>
      </c>
      <c r="P42" s="215" t="s">
        <v>76</v>
      </c>
      <c r="Q42" s="215" t="s">
        <v>77</v>
      </c>
      <c r="R42" s="215" t="s">
        <v>78</v>
      </c>
      <c r="S42" s="215" t="s">
        <v>79</v>
      </c>
      <c r="T42" s="216" t="s">
        <v>80</v>
      </c>
    </row>
    <row r="43" spans="1:20" ht="11.25" thickTop="1">
      <c r="A43" s="205"/>
    </row>
  </sheetData>
  <mergeCells count="29">
    <mergeCell ref="D19:E19"/>
    <mergeCell ref="B39:D39"/>
    <mergeCell ref="B40:D40"/>
    <mergeCell ref="B41:D41"/>
    <mergeCell ref="B42:D42"/>
    <mergeCell ref="B11:D11"/>
    <mergeCell ref="A6:B6"/>
    <mergeCell ref="C6:E6"/>
    <mergeCell ref="F6:K6"/>
    <mergeCell ref="A4:B4"/>
    <mergeCell ref="C4:D4"/>
    <mergeCell ref="F4:K4"/>
    <mergeCell ref="L6:N6"/>
    <mergeCell ref="O6:T6"/>
    <mergeCell ref="A7:B7"/>
    <mergeCell ref="C7:E7"/>
    <mergeCell ref="F7:K7"/>
    <mergeCell ref="O7:T7"/>
    <mergeCell ref="L4:T4"/>
    <mergeCell ref="A5:B5"/>
    <mergeCell ref="C5:T5"/>
    <mergeCell ref="A2:B2"/>
    <mergeCell ref="F2:K2"/>
    <mergeCell ref="L2:T2"/>
    <mergeCell ref="A3:B3"/>
    <mergeCell ref="C3:E3"/>
    <mergeCell ref="F3:K3"/>
    <mergeCell ref="L3:T3"/>
    <mergeCell ref="C2:E2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workbookViewId="0">
      <selection activeCell="O26" sqref="O26"/>
    </sheetView>
  </sheetViews>
  <sheetFormatPr defaultRowHeight="13.5" customHeight="1"/>
  <cols>
    <col min="1" max="1" width="8.125" style="82" customWidth="1"/>
    <col min="2" max="2" width="13.375" style="86" customWidth="1"/>
    <col min="3" max="3" width="10.75" style="82" customWidth="1"/>
    <col min="4" max="4" width="11.375" style="83" customWidth="1"/>
    <col min="5" max="5" width="1.75" style="82" hidden="1" customWidth="1"/>
    <col min="6" max="7" width="2.875" style="82" bestFit="1" customWidth="1"/>
    <col min="8" max="8" width="2.875" style="82" customWidth="1"/>
    <col min="9" max="10" width="2.875" style="82" bestFit="1" customWidth="1"/>
    <col min="11" max="19" width="2.875" style="82" customWidth="1"/>
    <col min="20" max="20" width="2.875" style="82" bestFit="1" customWidth="1"/>
    <col min="21" max="21" width="2.875" style="82" customWidth="1"/>
    <col min="22" max="16384" width="9" style="82"/>
  </cols>
  <sheetData>
    <row r="1" spans="1:23" ht="13.5" customHeight="1" thickBot="1">
      <c r="A1" s="80"/>
      <c r="B1" s="81"/>
    </row>
    <row r="2" spans="1:23" ht="13.5" customHeight="1">
      <c r="A2" s="355" t="s">
        <v>97</v>
      </c>
      <c r="B2" s="356"/>
      <c r="C2" s="357" t="str">
        <f>(FunctionList!E17)</f>
        <v>delete(idBook)</v>
      </c>
      <c r="D2" s="419"/>
      <c r="E2" s="420"/>
      <c r="F2" s="361" t="s">
        <v>20</v>
      </c>
      <c r="G2" s="362"/>
      <c r="H2" s="362"/>
      <c r="I2" s="362"/>
      <c r="J2" s="362"/>
      <c r="K2" s="362"/>
      <c r="L2" s="343" t="s">
        <v>163</v>
      </c>
      <c r="M2" s="344"/>
      <c r="N2" s="344"/>
      <c r="O2" s="344"/>
      <c r="P2" s="344"/>
      <c r="Q2" s="344"/>
      <c r="R2" s="344"/>
      <c r="S2" s="344"/>
      <c r="T2" s="345"/>
      <c r="V2" s="84"/>
    </row>
    <row r="3" spans="1:23" ht="13.5" customHeight="1">
      <c r="A3" s="322" t="s">
        <v>98</v>
      </c>
      <c r="B3" s="323"/>
      <c r="C3" s="316" t="s">
        <v>38</v>
      </c>
      <c r="D3" s="317"/>
      <c r="E3" s="318"/>
      <c r="F3" s="348" t="s">
        <v>99</v>
      </c>
      <c r="G3" s="349"/>
      <c r="H3" s="349"/>
      <c r="I3" s="349"/>
      <c r="J3" s="349"/>
      <c r="K3" s="350"/>
      <c r="L3" s="338" t="s">
        <v>182</v>
      </c>
      <c r="M3" s="339"/>
      <c r="N3" s="339"/>
      <c r="O3" s="339"/>
      <c r="P3" s="339"/>
      <c r="Q3" s="339"/>
      <c r="R3" s="339"/>
      <c r="S3" s="339"/>
      <c r="T3" s="340"/>
    </row>
    <row r="4" spans="1:23" ht="13.5" customHeight="1">
      <c r="A4" s="322" t="s">
        <v>100</v>
      </c>
      <c r="B4" s="323"/>
      <c r="C4" s="363">
        <v>100</v>
      </c>
      <c r="D4" s="364"/>
      <c r="E4" s="197"/>
      <c r="F4" s="348" t="s">
        <v>101</v>
      </c>
      <c r="G4" s="349"/>
      <c r="H4" s="349"/>
      <c r="I4" s="349"/>
      <c r="J4" s="349"/>
      <c r="K4" s="350"/>
      <c r="L4" s="351">
        <f xml:space="preserve"> IF(FunctionList!E6&lt;&gt;"N/A",SUM(C4*FunctionList!E6/1000,- O7),"N/A")</f>
        <v>-5</v>
      </c>
      <c r="M4" s="352"/>
      <c r="N4" s="352"/>
      <c r="O4" s="352"/>
      <c r="P4" s="352"/>
      <c r="Q4" s="352"/>
      <c r="R4" s="352"/>
      <c r="S4" s="352"/>
      <c r="T4" s="353"/>
      <c r="V4" s="84"/>
    </row>
    <row r="5" spans="1:23" ht="13.5" customHeight="1">
      <c r="A5" s="322" t="s">
        <v>102</v>
      </c>
      <c r="B5" s="323"/>
      <c r="C5" s="324" t="s">
        <v>96</v>
      </c>
      <c r="D5" s="324"/>
      <c r="E5" s="324"/>
      <c r="F5" s="325"/>
      <c r="G5" s="325"/>
      <c r="H5" s="325"/>
      <c r="I5" s="325"/>
      <c r="J5" s="325"/>
      <c r="K5" s="325"/>
      <c r="L5" s="324"/>
      <c r="M5" s="324"/>
      <c r="N5" s="324"/>
      <c r="O5" s="324"/>
      <c r="P5" s="324"/>
      <c r="Q5" s="324"/>
      <c r="R5" s="324"/>
      <c r="S5" s="324"/>
      <c r="T5" s="324"/>
    </row>
    <row r="6" spans="1:23" ht="13.5" customHeight="1">
      <c r="A6" s="320" t="s">
        <v>27</v>
      </c>
      <c r="B6" s="321"/>
      <c r="C6" s="346" t="s">
        <v>28</v>
      </c>
      <c r="D6" s="326"/>
      <c r="E6" s="347"/>
      <c r="F6" s="346" t="s">
        <v>29</v>
      </c>
      <c r="G6" s="326"/>
      <c r="H6" s="326"/>
      <c r="I6" s="326"/>
      <c r="J6" s="326"/>
      <c r="K6" s="354"/>
      <c r="L6" s="326" t="s">
        <v>103</v>
      </c>
      <c r="M6" s="326"/>
      <c r="N6" s="326"/>
      <c r="O6" s="341" t="s">
        <v>30</v>
      </c>
      <c r="P6" s="326"/>
      <c r="Q6" s="326"/>
      <c r="R6" s="326"/>
      <c r="S6" s="326"/>
      <c r="T6" s="342"/>
      <c r="V6" s="84"/>
    </row>
    <row r="7" spans="1:23" ht="13.5" customHeight="1" thickBot="1">
      <c r="A7" s="334">
        <f>COUNTIF(F40:HQ40,"P")</f>
        <v>12</v>
      </c>
      <c r="B7" s="333"/>
      <c r="C7" s="331">
        <f>COUNTIF(F40:HQ40,"F")</f>
        <v>2</v>
      </c>
      <c r="D7" s="328"/>
      <c r="E7" s="333"/>
      <c r="F7" s="331">
        <f>SUM(O7,- A7,- C7)</f>
        <v>1</v>
      </c>
      <c r="G7" s="328"/>
      <c r="H7" s="328"/>
      <c r="I7" s="328"/>
      <c r="J7" s="328"/>
      <c r="K7" s="332"/>
      <c r="L7" s="186">
        <f>COUNTIF(E39:HQ39,"N")</f>
        <v>12</v>
      </c>
      <c r="M7" s="186">
        <f>COUNTIF(E39:HQ39,"A")</f>
        <v>2</v>
      </c>
      <c r="N7" s="186">
        <f>COUNTIF(E39:HQ39,"B")</f>
        <v>1</v>
      </c>
      <c r="O7" s="327">
        <f>COUNTA(E9:HT9)</f>
        <v>15</v>
      </c>
      <c r="P7" s="328"/>
      <c r="Q7" s="328"/>
      <c r="R7" s="328"/>
      <c r="S7" s="328"/>
      <c r="T7" s="329"/>
      <c r="U7" s="85"/>
    </row>
    <row r="8" spans="1:23" ht="11.25" thickBot="1"/>
    <row r="9" spans="1:23" ht="46.5" customHeight="1" thickTop="1" thickBot="1">
      <c r="A9" s="238"/>
      <c r="B9" s="239"/>
      <c r="C9" s="240"/>
      <c r="D9" s="241"/>
      <c r="E9" s="240"/>
      <c r="F9" s="242" t="s">
        <v>39</v>
      </c>
      <c r="G9" s="242" t="s">
        <v>40</v>
      </c>
      <c r="H9" s="242" t="s">
        <v>41</v>
      </c>
      <c r="I9" s="242" t="s">
        <v>42</v>
      </c>
      <c r="J9" s="242" t="s">
        <v>43</v>
      </c>
      <c r="K9" s="242" t="s">
        <v>44</v>
      </c>
      <c r="L9" s="242" t="s">
        <v>45</v>
      </c>
      <c r="M9" s="242" t="s">
        <v>46</v>
      </c>
      <c r="N9" s="242" t="s">
        <v>47</v>
      </c>
      <c r="O9" s="242" t="s">
        <v>48</v>
      </c>
      <c r="P9" s="242" t="s">
        <v>49</v>
      </c>
      <c r="Q9" s="242" t="s">
        <v>50</v>
      </c>
      <c r="R9" s="242" t="s">
        <v>51</v>
      </c>
      <c r="S9" s="242" t="s">
        <v>52</v>
      </c>
      <c r="T9" s="243" t="s">
        <v>53</v>
      </c>
      <c r="U9" s="87"/>
      <c r="V9" s="88"/>
      <c r="W9" s="89"/>
    </row>
    <row r="10" spans="1:23" ht="13.5" customHeight="1">
      <c r="A10" s="219" t="s">
        <v>104</v>
      </c>
      <c r="B10" s="220" t="s">
        <v>105</v>
      </c>
      <c r="C10" s="221"/>
      <c r="D10" s="222"/>
      <c r="E10" s="95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209"/>
    </row>
    <row r="11" spans="1:23" ht="13.5" customHeight="1">
      <c r="A11" s="207"/>
      <c r="B11" s="335" t="str">
        <f>FunctionList!H11</f>
        <v>has to be the homepage of the website</v>
      </c>
      <c r="C11" s="336"/>
      <c r="D11" s="337"/>
      <c r="E11" s="95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206"/>
      <c r="V11" s="84"/>
    </row>
    <row r="12" spans="1:23" ht="13.5" customHeight="1">
      <c r="A12" s="207"/>
      <c r="B12" s="90"/>
      <c r="C12" s="91"/>
      <c r="D12" s="92"/>
      <c r="E12" s="95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206"/>
    </row>
    <row r="13" spans="1:23" ht="13.5" customHeight="1">
      <c r="A13" s="207"/>
      <c r="B13" s="90"/>
      <c r="C13" s="91"/>
      <c r="D13" s="92"/>
      <c r="E13" s="96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206"/>
    </row>
    <row r="14" spans="1:23" ht="13.5" customHeight="1">
      <c r="A14" s="207"/>
      <c r="B14" s="90" t="s">
        <v>106</v>
      </c>
      <c r="C14" s="91"/>
      <c r="D14" s="92"/>
      <c r="E14" s="97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206"/>
    </row>
    <row r="15" spans="1:23" ht="13.5" customHeight="1">
      <c r="A15" s="207"/>
      <c r="B15" s="90"/>
      <c r="C15" s="91"/>
      <c r="D15" s="92" t="s">
        <v>55</v>
      </c>
      <c r="E15" s="97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206"/>
    </row>
    <row r="16" spans="1:23" ht="13.5" customHeight="1">
      <c r="A16" s="207"/>
      <c r="B16" s="90"/>
      <c r="C16" s="91"/>
      <c r="D16" s="92" t="s">
        <v>56</v>
      </c>
      <c r="E16" s="97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206"/>
    </row>
    <row r="17" spans="1:21" ht="13.5" customHeight="1">
      <c r="A17" s="207"/>
      <c r="B17" s="90"/>
      <c r="C17" s="91"/>
      <c r="D17" s="92" t="s">
        <v>57</v>
      </c>
      <c r="E17" s="97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206"/>
      <c r="U17" s="181"/>
    </row>
    <row r="18" spans="1:21" ht="13.5" customHeight="1">
      <c r="A18" s="207"/>
      <c r="B18" s="90" t="s">
        <v>107</v>
      </c>
      <c r="C18" s="91"/>
      <c r="D18" s="92"/>
      <c r="E18" s="97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206"/>
      <c r="U18" s="181"/>
    </row>
    <row r="19" spans="1:21" ht="13.5" customHeight="1">
      <c r="A19" s="207"/>
      <c r="B19" s="90"/>
      <c r="C19" s="91"/>
      <c r="D19" s="319" t="s">
        <v>58</v>
      </c>
      <c r="E19" s="319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206"/>
    </row>
    <row r="20" spans="1:21" ht="13.5" customHeight="1">
      <c r="A20" s="207"/>
      <c r="B20" s="90"/>
      <c r="C20" s="91"/>
      <c r="D20" s="92">
        <v>5</v>
      </c>
      <c r="E20" s="97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206"/>
    </row>
    <row r="21" spans="1:21" ht="13.5" customHeight="1">
      <c r="A21" s="207"/>
      <c r="B21" s="90"/>
      <c r="C21" s="91"/>
      <c r="D21" s="92">
        <v>10</v>
      </c>
      <c r="E21" s="97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206"/>
    </row>
    <row r="22" spans="1:21" ht="13.5" customHeight="1">
      <c r="A22" s="207"/>
      <c r="B22" s="90"/>
      <c r="C22" s="91"/>
      <c r="D22" s="92"/>
      <c r="E22" s="97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206"/>
    </row>
    <row r="23" spans="1:21" ht="13.5" customHeight="1">
      <c r="A23" s="207"/>
      <c r="B23" s="90"/>
      <c r="C23" s="91"/>
      <c r="D23" s="92"/>
      <c r="E23" s="97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206"/>
    </row>
    <row r="24" spans="1:21" ht="13.5" customHeight="1">
      <c r="A24" s="207"/>
      <c r="B24" s="90"/>
      <c r="C24" s="91"/>
      <c r="D24" s="92"/>
      <c r="E24" s="97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206"/>
    </row>
    <row r="25" spans="1:21" ht="13.5" customHeight="1">
      <c r="A25" s="207"/>
      <c r="B25" s="90"/>
      <c r="C25" s="91"/>
      <c r="D25" s="92"/>
      <c r="E25" s="97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206"/>
    </row>
    <row r="26" spans="1:21" ht="13.5" customHeight="1">
      <c r="A26" s="207"/>
      <c r="B26" s="90"/>
      <c r="C26" s="91"/>
      <c r="D26" s="92"/>
      <c r="E26" s="97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206"/>
    </row>
    <row r="27" spans="1:21" ht="13.5" customHeight="1">
      <c r="A27" s="207"/>
      <c r="B27" s="90"/>
      <c r="C27" s="91"/>
      <c r="D27" s="92"/>
      <c r="E27" s="97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206"/>
    </row>
    <row r="28" spans="1:21" ht="13.5" customHeight="1">
      <c r="A28" s="207"/>
      <c r="B28" s="90"/>
      <c r="C28" s="91"/>
      <c r="D28" s="92"/>
      <c r="E28" s="97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206"/>
    </row>
    <row r="29" spans="1:21" ht="13.5" customHeight="1">
      <c r="A29" s="207"/>
      <c r="B29" s="90"/>
      <c r="C29" s="91"/>
      <c r="D29" s="92"/>
      <c r="E29" s="97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206"/>
    </row>
    <row r="30" spans="1:21" ht="13.5" customHeight="1" thickBot="1">
      <c r="A30" s="207"/>
      <c r="B30" s="99"/>
      <c r="C30" s="100"/>
      <c r="D30" s="101"/>
      <c r="E30" s="10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208"/>
    </row>
    <row r="31" spans="1:21" ht="13.5" customHeight="1" thickTop="1">
      <c r="A31" s="218" t="s">
        <v>108</v>
      </c>
      <c r="B31" s="104" t="s">
        <v>109</v>
      </c>
      <c r="C31" s="105"/>
      <c r="D31" s="106"/>
      <c r="E31" s="107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209"/>
    </row>
    <row r="32" spans="1:21" ht="13.5" customHeight="1">
      <c r="A32" s="217"/>
      <c r="B32" s="109"/>
      <c r="C32" s="110"/>
      <c r="D32" s="111">
        <v>1</v>
      </c>
      <c r="E32" s="112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206"/>
    </row>
    <row r="33" spans="1:20" ht="13.5" customHeight="1">
      <c r="A33" s="217"/>
      <c r="B33" s="109"/>
      <c r="C33" s="184"/>
      <c r="D33" s="111">
        <v>2</v>
      </c>
      <c r="E33" s="114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206"/>
    </row>
    <row r="34" spans="1:20" ht="13.5" customHeight="1">
      <c r="A34" s="217"/>
      <c r="B34" s="109" t="s">
        <v>110</v>
      </c>
      <c r="C34" s="184"/>
      <c r="D34" s="111"/>
      <c r="E34" s="114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206"/>
    </row>
    <row r="35" spans="1:20" ht="13.5" customHeight="1">
      <c r="A35" s="217"/>
      <c r="B35" s="109"/>
      <c r="C35" s="184"/>
      <c r="D35" s="111"/>
      <c r="E35" s="114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206"/>
    </row>
    <row r="36" spans="1:20" ht="13.5" customHeight="1">
      <c r="A36" s="217"/>
      <c r="B36" s="109" t="s">
        <v>111</v>
      </c>
      <c r="C36" s="184"/>
      <c r="D36" s="111"/>
      <c r="E36" s="114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206"/>
    </row>
    <row r="37" spans="1:20" ht="13.5" customHeight="1">
      <c r="A37" s="217"/>
      <c r="B37" s="109"/>
      <c r="C37" s="184"/>
      <c r="D37" s="111" t="s">
        <v>59</v>
      </c>
      <c r="E37" s="114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206"/>
    </row>
    <row r="38" spans="1:20" ht="13.5" customHeight="1" thickBot="1">
      <c r="A38" s="217"/>
      <c r="B38" s="198"/>
      <c r="C38" s="199"/>
      <c r="D38" s="200" t="s">
        <v>60</v>
      </c>
      <c r="E38" s="201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10"/>
    </row>
    <row r="39" spans="1:20" ht="13.5" customHeight="1" thickTop="1">
      <c r="A39" s="218" t="s">
        <v>61</v>
      </c>
      <c r="B39" s="315" t="s">
        <v>62</v>
      </c>
      <c r="C39" s="315"/>
      <c r="D39" s="315"/>
      <c r="E39" s="203"/>
      <c r="F39" s="204" t="s">
        <v>63</v>
      </c>
      <c r="G39" s="204" t="s">
        <v>63</v>
      </c>
      <c r="H39" s="204" t="s">
        <v>63</v>
      </c>
      <c r="I39" s="204" t="s">
        <v>63</v>
      </c>
      <c r="J39" s="204" t="s">
        <v>63</v>
      </c>
      <c r="K39" s="204" t="s">
        <v>64</v>
      </c>
      <c r="L39" s="204" t="s">
        <v>65</v>
      </c>
      <c r="M39" s="204" t="s">
        <v>63</v>
      </c>
      <c r="N39" s="204" t="s">
        <v>63</v>
      </c>
      <c r="O39" s="204" t="s">
        <v>63</v>
      </c>
      <c r="P39" s="204" t="s">
        <v>63</v>
      </c>
      <c r="Q39" s="204" t="s">
        <v>63</v>
      </c>
      <c r="R39" s="204" t="s">
        <v>65</v>
      </c>
      <c r="S39" s="204" t="s">
        <v>63</v>
      </c>
      <c r="T39" s="211" t="s">
        <v>63</v>
      </c>
    </row>
    <row r="40" spans="1:20" ht="13.5" customHeight="1">
      <c r="A40" s="217"/>
      <c r="B40" s="330" t="s">
        <v>66</v>
      </c>
      <c r="C40" s="330"/>
      <c r="D40" s="330"/>
      <c r="E40" s="116"/>
      <c r="F40" s="185" t="s">
        <v>67</v>
      </c>
      <c r="G40" s="185" t="s">
        <v>67</v>
      </c>
      <c r="H40" s="185" t="s">
        <v>67</v>
      </c>
      <c r="I40" s="185" t="s">
        <v>67</v>
      </c>
      <c r="J40" s="185" t="s">
        <v>67</v>
      </c>
      <c r="K40" s="185" t="s">
        <v>68</v>
      </c>
      <c r="L40" s="185" t="s">
        <v>68</v>
      </c>
      <c r="M40" s="185" t="s">
        <v>67</v>
      </c>
      <c r="N40" s="185" t="s">
        <v>67</v>
      </c>
      <c r="O40" s="185" t="s">
        <v>67</v>
      </c>
      <c r="P40" s="185" t="s">
        <v>67</v>
      </c>
      <c r="Q40" s="185" t="s">
        <v>67</v>
      </c>
      <c r="R40" s="185"/>
      <c r="S40" s="185" t="s">
        <v>67</v>
      </c>
      <c r="T40" s="212" t="s">
        <v>67</v>
      </c>
    </row>
    <row r="41" spans="1:20" ht="13.5" customHeight="1">
      <c r="A41" s="217"/>
      <c r="B41" s="313" t="s">
        <v>69</v>
      </c>
      <c r="C41" s="313"/>
      <c r="D41" s="313"/>
      <c r="E41" s="117"/>
      <c r="F41" s="118">
        <v>39139</v>
      </c>
      <c r="G41" s="118">
        <v>39139</v>
      </c>
      <c r="H41" s="118">
        <v>39140</v>
      </c>
      <c r="I41" s="118">
        <v>39141</v>
      </c>
      <c r="J41" s="118">
        <v>39142</v>
      </c>
      <c r="K41" s="118">
        <v>39143</v>
      </c>
      <c r="L41" s="118">
        <v>39144</v>
      </c>
      <c r="M41" s="118">
        <v>39145</v>
      </c>
      <c r="N41" s="118">
        <v>39146</v>
      </c>
      <c r="O41" s="118">
        <v>39147</v>
      </c>
      <c r="P41" s="118">
        <v>39148</v>
      </c>
      <c r="Q41" s="118">
        <v>39149</v>
      </c>
      <c r="R41" s="118">
        <v>39150</v>
      </c>
      <c r="S41" s="118">
        <v>39151</v>
      </c>
      <c r="T41" s="213">
        <v>39152</v>
      </c>
    </row>
    <row r="42" spans="1:20" ht="75.75" thickBot="1">
      <c r="A42" s="237"/>
      <c r="B42" s="314" t="s">
        <v>70</v>
      </c>
      <c r="C42" s="314"/>
      <c r="D42" s="314"/>
      <c r="E42" s="214"/>
      <c r="F42" s="215"/>
      <c r="G42" s="215"/>
      <c r="H42" s="215"/>
      <c r="I42" s="215"/>
      <c r="J42" s="215"/>
      <c r="K42" s="215" t="s">
        <v>71</v>
      </c>
      <c r="L42" s="215" t="s">
        <v>72</v>
      </c>
      <c r="M42" s="215" t="s">
        <v>73</v>
      </c>
      <c r="N42" s="215" t="s">
        <v>74</v>
      </c>
      <c r="O42" s="215" t="s">
        <v>75</v>
      </c>
      <c r="P42" s="215" t="s">
        <v>76</v>
      </c>
      <c r="Q42" s="215" t="s">
        <v>77</v>
      </c>
      <c r="R42" s="215" t="s">
        <v>78</v>
      </c>
      <c r="S42" s="215" t="s">
        <v>79</v>
      </c>
      <c r="T42" s="216" t="s">
        <v>80</v>
      </c>
    </row>
    <row r="43" spans="1:20" ht="11.25" thickTop="1">
      <c r="A43" s="205"/>
    </row>
  </sheetData>
  <mergeCells count="29">
    <mergeCell ref="D19:E19"/>
    <mergeCell ref="B39:D39"/>
    <mergeCell ref="B40:D40"/>
    <mergeCell ref="B41:D41"/>
    <mergeCell ref="B42:D42"/>
    <mergeCell ref="B11:D11"/>
    <mergeCell ref="A6:B6"/>
    <mergeCell ref="C6:E6"/>
    <mergeCell ref="F6:K6"/>
    <mergeCell ref="A4:B4"/>
    <mergeCell ref="C4:D4"/>
    <mergeCell ref="F4:K4"/>
    <mergeCell ref="L6:N6"/>
    <mergeCell ref="O6:T6"/>
    <mergeCell ref="A7:B7"/>
    <mergeCell ref="C7:E7"/>
    <mergeCell ref="F7:K7"/>
    <mergeCell ref="O7:T7"/>
    <mergeCell ref="L4:T4"/>
    <mergeCell ref="A5:B5"/>
    <mergeCell ref="C5:T5"/>
    <mergeCell ref="A2:B2"/>
    <mergeCell ref="F2:K2"/>
    <mergeCell ref="L2:T2"/>
    <mergeCell ref="A3:B3"/>
    <mergeCell ref="C3:E3"/>
    <mergeCell ref="F3:K3"/>
    <mergeCell ref="L3:T3"/>
    <mergeCell ref="C2:E2"/>
  </mergeCells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20" workbookViewId="0">
      <selection activeCell="R40" sqref="R40"/>
    </sheetView>
  </sheetViews>
  <sheetFormatPr defaultRowHeight="13.5" customHeight="1"/>
  <cols>
    <col min="1" max="1" width="8.125" style="82" customWidth="1"/>
    <col min="2" max="2" width="13.375" style="86" customWidth="1"/>
    <col min="3" max="3" width="10.75" style="82" customWidth="1"/>
    <col min="4" max="4" width="11.375" style="83" customWidth="1"/>
    <col min="5" max="5" width="1.75" style="82" hidden="1" customWidth="1"/>
    <col min="6" max="7" width="2.875" style="82" bestFit="1" customWidth="1"/>
    <col min="8" max="8" width="2.875" style="82" customWidth="1"/>
    <col min="9" max="10" width="2.875" style="82" bestFit="1" customWidth="1"/>
    <col min="11" max="19" width="2.875" style="82" customWidth="1"/>
    <col min="20" max="20" width="2.875" style="82" bestFit="1" customWidth="1"/>
    <col min="21" max="21" width="2.875" style="82" customWidth="1"/>
    <col min="22" max="16384" width="9" style="82"/>
  </cols>
  <sheetData>
    <row r="1" spans="1:23" ht="13.5" customHeight="1" thickBot="1">
      <c r="A1" s="80"/>
      <c r="B1" s="81"/>
    </row>
    <row r="2" spans="1:23" ht="13.5" customHeight="1">
      <c r="A2" s="355" t="s">
        <v>97</v>
      </c>
      <c r="B2" s="356"/>
      <c r="C2" s="357" t="str">
        <f>FunctionList!E11</f>
        <v>findOne(idBook)</v>
      </c>
      <c r="D2" s="359"/>
      <c r="E2" s="360"/>
      <c r="F2" s="361" t="s">
        <v>20</v>
      </c>
      <c r="G2" s="362"/>
      <c r="H2" s="362"/>
      <c r="I2" s="362"/>
      <c r="J2" s="362"/>
      <c r="K2" s="362"/>
      <c r="L2" s="343" t="str">
        <f>FunctionList!D11</f>
        <v>findOne(idBook)</v>
      </c>
      <c r="M2" s="344"/>
      <c r="N2" s="344"/>
      <c r="O2" s="344"/>
      <c r="P2" s="344"/>
      <c r="Q2" s="344"/>
      <c r="R2" s="344"/>
      <c r="S2" s="344"/>
      <c r="T2" s="345"/>
      <c r="V2" s="84"/>
    </row>
    <row r="3" spans="1:23" ht="13.5" customHeight="1">
      <c r="A3" s="322" t="s">
        <v>98</v>
      </c>
      <c r="B3" s="323"/>
      <c r="C3" s="316" t="s">
        <v>38</v>
      </c>
      <c r="D3" s="317"/>
      <c r="E3" s="318"/>
      <c r="F3" s="348" t="s">
        <v>99</v>
      </c>
      <c r="G3" s="349"/>
      <c r="H3" s="349"/>
      <c r="I3" s="349"/>
      <c r="J3" s="349"/>
      <c r="K3" s="350"/>
      <c r="L3" s="338" t="s">
        <v>182</v>
      </c>
      <c r="M3" s="339"/>
      <c r="N3" s="339"/>
      <c r="O3" s="339"/>
      <c r="P3" s="339"/>
      <c r="Q3" s="339"/>
      <c r="R3" s="339"/>
      <c r="S3" s="339"/>
      <c r="T3" s="340"/>
    </row>
    <row r="4" spans="1:23" ht="13.5" customHeight="1">
      <c r="A4" s="322" t="s">
        <v>100</v>
      </c>
      <c r="B4" s="323"/>
      <c r="C4" s="363">
        <v>100</v>
      </c>
      <c r="D4" s="364"/>
      <c r="E4" s="197"/>
      <c r="F4" s="348" t="s">
        <v>101</v>
      </c>
      <c r="G4" s="349"/>
      <c r="H4" s="349"/>
      <c r="I4" s="349"/>
      <c r="J4" s="349"/>
      <c r="K4" s="350"/>
      <c r="L4" s="351">
        <f xml:space="preserve"> IF(FunctionList!E6&lt;&gt;"N/A",SUM(C4*FunctionList!E6/1000,- O7),"N/A")</f>
        <v>-5</v>
      </c>
      <c r="M4" s="352"/>
      <c r="N4" s="352"/>
      <c r="O4" s="352"/>
      <c r="P4" s="352"/>
      <c r="Q4" s="352"/>
      <c r="R4" s="352"/>
      <c r="S4" s="352"/>
      <c r="T4" s="353"/>
      <c r="V4" s="84"/>
    </row>
    <row r="5" spans="1:23" ht="13.5" customHeight="1">
      <c r="A5" s="322" t="s">
        <v>102</v>
      </c>
      <c r="B5" s="323"/>
      <c r="C5" s="324" t="s">
        <v>96</v>
      </c>
      <c r="D5" s="324"/>
      <c r="E5" s="324"/>
      <c r="F5" s="325"/>
      <c r="G5" s="325"/>
      <c r="H5" s="325"/>
      <c r="I5" s="325"/>
      <c r="J5" s="325"/>
      <c r="K5" s="325"/>
      <c r="L5" s="324"/>
      <c r="M5" s="324"/>
      <c r="N5" s="324"/>
      <c r="O5" s="324"/>
      <c r="P5" s="324"/>
      <c r="Q5" s="324"/>
      <c r="R5" s="324"/>
      <c r="S5" s="324"/>
      <c r="T5" s="324"/>
    </row>
    <row r="6" spans="1:23" ht="13.5" customHeight="1">
      <c r="A6" s="320" t="s">
        <v>27</v>
      </c>
      <c r="B6" s="321"/>
      <c r="C6" s="346" t="s">
        <v>28</v>
      </c>
      <c r="D6" s="326"/>
      <c r="E6" s="347"/>
      <c r="F6" s="346" t="s">
        <v>29</v>
      </c>
      <c r="G6" s="326"/>
      <c r="H6" s="326"/>
      <c r="I6" s="326"/>
      <c r="J6" s="326"/>
      <c r="K6" s="354"/>
      <c r="L6" s="326" t="s">
        <v>103</v>
      </c>
      <c r="M6" s="326"/>
      <c r="N6" s="326"/>
      <c r="O6" s="341" t="s">
        <v>30</v>
      </c>
      <c r="P6" s="326"/>
      <c r="Q6" s="326"/>
      <c r="R6" s="326"/>
      <c r="S6" s="326"/>
      <c r="T6" s="342"/>
      <c r="V6" s="84"/>
    </row>
    <row r="7" spans="1:23" ht="13.5" customHeight="1" thickBot="1">
      <c r="A7" s="334">
        <f>COUNTIF(F40:HQ40,"P")</f>
        <v>15</v>
      </c>
      <c r="B7" s="333"/>
      <c r="C7" s="331">
        <f>COUNTIF(F40:HQ40,"F")</f>
        <v>0</v>
      </c>
      <c r="D7" s="328"/>
      <c r="E7" s="333"/>
      <c r="F7" s="331">
        <f>SUM(O7,- A7,- C7)</f>
        <v>0</v>
      </c>
      <c r="G7" s="328"/>
      <c r="H7" s="328"/>
      <c r="I7" s="328"/>
      <c r="J7" s="328"/>
      <c r="K7" s="332"/>
      <c r="L7" s="186">
        <f>COUNTIF(E39:HQ39,"N")</f>
        <v>12</v>
      </c>
      <c r="M7" s="186">
        <f>COUNTIF(E39:HQ39,"A")</f>
        <v>2</v>
      </c>
      <c r="N7" s="186">
        <f>COUNTIF(E39:HQ39,"B")</f>
        <v>1</v>
      </c>
      <c r="O7" s="327">
        <f>COUNTA(E9:HT9)</f>
        <v>15</v>
      </c>
      <c r="P7" s="328"/>
      <c r="Q7" s="328"/>
      <c r="R7" s="328"/>
      <c r="S7" s="328"/>
      <c r="T7" s="329"/>
      <c r="U7" s="85"/>
    </row>
    <row r="8" spans="1:23" ht="11.25" thickBot="1"/>
    <row r="9" spans="1:23" ht="46.5" customHeight="1" thickTop="1" thickBot="1">
      <c r="A9" s="238"/>
      <c r="B9" s="239"/>
      <c r="C9" s="240"/>
      <c r="D9" s="241"/>
      <c r="E9" s="240"/>
      <c r="F9" s="242" t="s">
        <v>39</v>
      </c>
      <c r="G9" s="242" t="s">
        <v>40</v>
      </c>
      <c r="H9" s="242" t="s">
        <v>41</v>
      </c>
      <c r="I9" s="242" t="s">
        <v>42</v>
      </c>
      <c r="J9" s="242" t="s">
        <v>43</v>
      </c>
      <c r="K9" s="242" t="s">
        <v>44</v>
      </c>
      <c r="L9" s="242" t="s">
        <v>45</v>
      </c>
      <c r="M9" s="242" t="s">
        <v>46</v>
      </c>
      <c r="N9" s="242" t="s">
        <v>47</v>
      </c>
      <c r="O9" s="242" t="s">
        <v>48</v>
      </c>
      <c r="P9" s="242" t="s">
        <v>49</v>
      </c>
      <c r="Q9" s="242" t="s">
        <v>50</v>
      </c>
      <c r="R9" s="242" t="s">
        <v>51</v>
      </c>
      <c r="S9" s="242" t="s">
        <v>52</v>
      </c>
      <c r="T9" s="243" t="s">
        <v>53</v>
      </c>
      <c r="U9" s="87"/>
      <c r="V9" s="88"/>
      <c r="W9" s="89"/>
    </row>
    <row r="10" spans="1:23" ht="13.5" customHeight="1">
      <c r="A10" s="219" t="s">
        <v>104</v>
      </c>
      <c r="B10" s="220" t="s">
        <v>105</v>
      </c>
      <c r="C10" s="221"/>
      <c r="D10" s="222"/>
      <c r="E10" s="95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209"/>
    </row>
    <row r="11" spans="1:23" ht="13.5" customHeight="1">
      <c r="A11" s="207"/>
      <c r="B11" s="335" t="str">
        <f>FunctionList!H11</f>
        <v>has to be the homepage of the website</v>
      </c>
      <c r="C11" s="336"/>
      <c r="D11" s="337"/>
      <c r="E11" s="95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206"/>
      <c r="V11" s="84"/>
    </row>
    <row r="12" spans="1:23" ht="13.5" customHeight="1">
      <c r="A12" s="207"/>
      <c r="B12" s="90"/>
      <c r="C12" s="91"/>
      <c r="D12" s="92"/>
      <c r="E12" s="95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206"/>
    </row>
    <row r="13" spans="1:23" ht="13.5" customHeight="1">
      <c r="A13" s="207"/>
      <c r="B13" s="90"/>
      <c r="C13" s="91"/>
      <c r="D13" s="92"/>
      <c r="E13" s="96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206"/>
    </row>
    <row r="14" spans="1:23" ht="13.5" customHeight="1">
      <c r="A14" s="207"/>
      <c r="B14" s="90" t="s">
        <v>106</v>
      </c>
      <c r="C14" s="91"/>
      <c r="D14" s="92"/>
      <c r="E14" s="97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206"/>
    </row>
    <row r="15" spans="1:23" ht="13.5" customHeight="1">
      <c r="A15" s="207"/>
      <c r="B15" s="90"/>
      <c r="C15" s="91"/>
      <c r="D15" s="92" t="s">
        <v>55</v>
      </c>
      <c r="E15" s="97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206"/>
    </row>
    <row r="16" spans="1:23" ht="13.5" customHeight="1">
      <c r="A16" s="207"/>
      <c r="B16" s="90"/>
      <c r="C16" s="91"/>
      <c r="D16" s="92" t="s">
        <v>56</v>
      </c>
      <c r="E16" s="97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206"/>
    </row>
    <row r="17" spans="1:21" ht="13.5" customHeight="1">
      <c r="A17" s="207"/>
      <c r="B17" s="90"/>
      <c r="C17" s="91"/>
      <c r="D17" s="92" t="s">
        <v>57</v>
      </c>
      <c r="E17" s="97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206"/>
      <c r="U17" s="181"/>
    </row>
    <row r="18" spans="1:21" ht="13.5" customHeight="1">
      <c r="A18" s="207"/>
      <c r="B18" s="90" t="s">
        <v>107</v>
      </c>
      <c r="C18" s="91"/>
      <c r="D18" s="92"/>
      <c r="E18" s="97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206"/>
      <c r="U18" s="181"/>
    </row>
    <row r="19" spans="1:21" ht="13.5" customHeight="1">
      <c r="A19" s="207"/>
      <c r="B19" s="90"/>
      <c r="C19" s="91"/>
      <c r="D19" s="319" t="s">
        <v>58</v>
      </c>
      <c r="E19" s="319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206"/>
    </row>
    <row r="20" spans="1:21" ht="13.5" customHeight="1">
      <c r="A20" s="207"/>
      <c r="B20" s="90"/>
      <c r="C20" s="91"/>
      <c r="D20" s="92">
        <v>5</v>
      </c>
      <c r="E20" s="97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206"/>
    </row>
    <row r="21" spans="1:21" ht="13.5" customHeight="1">
      <c r="A21" s="207"/>
      <c r="B21" s="90"/>
      <c r="C21" s="91"/>
      <c r="D21" s="92">
        <v>10</v>
      </c>
      <c r="E21" s="97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206"/>
    </row>
    <row r="22" spans="1:21" ht="13.5" customHeight="1">
      <c r="A22" s="207"/>
      <c r="B22" s="90"/>
      <c r="C22" s="91"/>
      <c r="D22" s="92"/>
      <c r="E22" s="97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206"/>
    </row>
    <row r="23" spans="1:21" ht="13.5" customHeight="1">
      <c r="A23" s="207"/>
      <c r="B23" s="90"/>
      <c r="C23" s="91"/>
      <c r="D23" s="92"/>
      <c r="E23" s="97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206"/>
    </row>
    <row r="24" spans="1:21" ht="13.5" customHeight="1">
      <c r="A24" s="207"/>
      <c r="B24" s="90"/>
      <c r="C24" s="91"/>
      <c r="D24" s="92"/>
      <c r="E24" s="97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206"/>
    </row>
    <row r="25" spans="1:21" ht="13.5" customHeight="1">
      <c r="A25" s="207"/>
      <c r="B25" s="90"/>
      <c r="C25" s="91"/>
      <c r="D25" s="92"/>
      <c r="E25" s="97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206"/>
    </row>
    <row r="26" spans="1:21" ht="13.5" customHeight="1">
      <c r="A26" s="207"/>
      <c r="B26" s="90"/>
      <c r="C26" s="91"/>
      <c r="D26" s="92"/>
      <c r="E26" s="97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206"/>
    </row>
    <row r="27" spans="1:21" ht="13.5" customHeight="1">
      <c r="A27" s="207"/>
      <c r="B27" s="90"/>
      <c r="C27" s="91"/>
      <c r="D27" s="92"/>
      <c r="E27" s="97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206"/>
    </row>
    <row r="28" spans="1:21" ht="13.5" customHeight="1">
      <c r="A28" s="207"/>
      <c r="B28" s="90"/>
      <c r="C28" s="91"/>
      <c r="D28" s="92"/>
      <c r="E28" s="97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206"/>
    </row>
    <row r="29" spans="1:21" ht="13.5" customHeight="1">
      <c r="A29" s="207"/>
      <c r="B29" s="90"/>
      <c r="C29" s="91"/>
      <c r="D29" s="92"/>
      <c r="E29" s="97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206"/>
    </row>
    <row r="30" spans="1:21" ht="13.5" customHeight="1" thickBot="1">
      <c r="A30" s="207"/>
      <c r="B30" s="99"/>
      <c r="C30" s="100"/>
      <c r="D30" s="101"/>
      <c r="E30" s="10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208"/>
    </row>
    <row r="31" spans="1:21" ht="13.5" customHeight="1" thickTop="1">
      <c r="A31" s="218" t="s">
        <v>108</v>
      </c>
      <c r="B31" s="104" t="s">
        <v>109</v>
      </c>
      <c r="C31" s="105"/>
      <c r="D31" s="106"/>
      <c r="E31" s="107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209"/>
    </row>
    <row r="32" spans="1:21" ht="13.5" customHeight="1">
      <c r="A32" s="217"/>
      <c r="B32" s="109"/>
      <c r="C32" s="110"/>
      <c r="D32" s="111">
        <v>1</v>
      </c>
      <c r="E32" s="112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206"/>
    </row>
    <row r="33" spans="1:20" ht="13.5" customHeight="1">
      <c r="A33" s="217"/>
      <c r="B33" s="109"/>
      <c r="C33" s="184"/>
      <c r="D33" s="111">
        <v>2</v>
      </c>
      <c r="E33" s="114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206"/>
    </row>
    <row r="34" spans="1:20" ht="13.5" customHeight="1">
      <c r="A34" s="217"/>
      <c r="B34" s="109" t="s">
        <v>110</v>
      </c>
      <c r="C34" s="184"/>
      <c r="D34" s="111"/>
      <c r="E34" s="114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206"/>
    </row>
    <row r="35" spans="1:20" ht="13.5" customHeight="1">
      <c r="A35" s="217"/>
      <c r="B35" s="109"/>
      <c r="C35" s="184"/>
      <c r="D35" s="111"/>
      <c r="E35" s="114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206"/>
    </row>
    <row r="36" spans="1:20" ht="13.5" customHeight="1">
      <c r="A36" s="217"/>
      <c r="B36" s="109" t="s">
        <v>111</v>
      </c>
      <c r="C36" s="184"/>
      <c r="D36" s="111"/>
      <c r="E36" s="114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206"/>
    </row>
    <row r="37" spans="1:20" ht="13.5" customHeight="1">
      <c r="A37" s="217"/>
      <c r="B37" s="109"/>
      <c r="C37" s="184"/>
      <c r="D37" s="111" t="s">
        <v>59</v>
      </c>
      <c r="E37" s="114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206"/>
    </row>
    <row r="38" spans="1:20" ht="13.5" customHeight="1" thickBot="1">
      <c r="A38" s="217"/>
      <c r="B38" s="198"/>
      <c r="C38" s="199"/>
      <c r="D38" s="200" t="s">
        <v>60</v>
      </c>
      <c r="E38" s="201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10"/>
    </row>
    <row r="39" spans="1:20" ht="13.5" customHeight="1" thickTop="1">
      <c r="A39" s="218" t="s">
        <v>61</v>
      </c>
      <c r="B39" s="315" t="s">
        <v>62</v>
      </c>
      <c r="C39" s="315"/>
      <c r="D39" s="315"/>
      <c r="E39" s="203"/>
      <c r="F39" s="204" t="s">
        <v>63</v>
      </c>
      <c r="G39" s="204" t="s">
        <v>63</v>
      </c>
      <c r="H39" s="204" t="s">
        <v>63</v>
      </c>
      <c r="I39" s="204" t="s">
        <v>63</v>
      </c>
      <c r="J39" s="204" t="s">
        <v>63</v>
      </c>
      <c r="K39" s="204" t="s">
        <v>64</v>
      </c>
      <c r="L39" s="204" t="s">
        <v>65</v>
      </c>
      <c r="M39" s="204" t="s">
        <v>63</v>
      </c>
      <c r="N39" s="204" t="s">
        <v>63</v>
      </c>
      <c r="O39" s="204" t="s">
        <v>63</v>
      </c>
      <c r="P39" s="204" t="s">
        <v>63</v>
      </c>
      <c r="Q39" s="204" t="s">
        <v>63</v>
      </c>
      <c r="R39" s="204" t="s">
        <v>65</v>
      </c>
      <c r="S39" s="204" t="s">
        <v>63</v>
      </c>
      <c r="T39" s="211" t="s">
        <v>63</v>
      </c>
    </row>
    <row r="40" spans="1:20" ht="13.5" customHeight="1">
      <c r="A40" s="217"/>
      <c r="B40" s="330" t="s">
        <v>66</v>
      </c>
      <c r="C40" s="330"/>
      <c r="D40" s="330"/>
      <c r="E40" s="116"/>
      <c r="F40" s="185" t="s">
        <v>67</v>
      </c>
      <c r="G40" s="185" t="s">
        <v>67</v>
      </c>
      <c r="H40" s="185" t="s">
        <v>67</v>
      </c>
      <c r="I40" s="185" t="s">
        <v>67</v>
      </c>
      <c r="J40" s="185" t="s">
        <v>67</v>
      </c>
      <c r="K40" s="185" t="s">
        <v>67</v>
      </c>
      <c r="L40" s="185" t="s">
        <v>67</v>
      </c>
      <c r="M40" s="185" t="s">
        <v>67</v>
      </c>
      <c r="N40" s="185" t="s">
        <v>67</v>
      </c>
      <c r="O40" s="185" t="s">
        <v>67</v>
      </c>
      <c r="P40" s="185" t="s">
        <v>67</v>
      </c>
      <c r="Q40" s="185" t="s">
        <v>67</v>
      </c>
      <c r="R40" s="185" t="s">
        <v>67</v>
      </c>
      <c r="S40" s="185" t="s">
        <v>67</v>
      </c>
      <c r="T40" s="212" t="s">
        <v>67</v>
      </c>
    </row>
    <row r="41" spans="1:20" ht="13.5" customHeight="1">
      <c r="A41" s="217"/>
      <c r="B41" s="313" t="s">
        <v>69</v>
      </c>
      <c r="C41" s="313"/>
      <c r="D41" s="313"/>
      <c r="E41" s="117"/>
      <c r="F41" s="118">
        <v>39139</v>
      </c>
      <c r="G41" s="118">
        <v>39139</v>
      </c>
      <c r="H41" s="118">
        <v>39140</v>
      </c>
      <c r="I41" s="118">
        <v>39141</v>
      </c>
      <c r="J41" s="118">
        <v>39142</v>
      </c>
      <c r="K41" s="118">
        <v>39143</v>
      </c>
      <c r="L41" s="118">
        <v>39144</v>
      </c>
      <c r="M41" s="118">
        <v>39145</v>
      </c>
      <c r="N41" s="118">
        <v>39146</v>
      </c>
      <c r="O41" s="118">
        <v>39147</v>
      </c>
      <c r="P41" s="118">
        <v>39148</v>
      </c>
      <c r="Q41" s="118">
        <v>39149</v>
      </c>
      <c r="R41" s="118">
        <v>39150</v>
      </c>
      <c r="S41" s="118">
        <v>39151</v>
      </c>
      <c r="T41" s="213">
        <v>39152</v>
      </c>
    </row>
    <row r="42" spans="1:20" ht="75.75" thickBot="1">
      <c r="A42" s="237"/>
      <c r="B42" s="314" t="s">
        <v>70</v>
      </c>
      <c r="C42" s="314"/>
      <c r="D42" s="314"/>
      <c r="E42" s="214"/>
      <c r="F42" s="215"/>
      <c r="G42" s="215"/>
      <c r="H42" s="215"/>
      <c r="I42" s="215"/>
      <c r="J42" s="215"/>
      <c r="K42" s="215" t="s">
        <v>71</v>
      </c>
      <c r="L42" s="215" t="s">
        <v>72</v>
      </c>
      <c r="M42" s="215" t="s">
        <v>73</v>
      </c>
      <c r="N42" s="215" t="s">
        <v>74</v>
      </c>
      <c r="O42" s="215" t="s">
        <v>75</v>
      </c>
      <c r="P42" s="215" t="s">
        <v>76</v>
      </c>
      <c r="Q42" s="215" t="s">
        <v>77</v>
      </c>
      <c r="R42" s="215" t="s">
        <v>78</v>
      </c>
      <c r="S42" s="215" t="s">
        <v>79</v>
      </c>
      <c r="T42" s="216" t="s">
        <v>80</v>
      </c>
    </row>
    <row r="43" spans="1:20" ht="11.25" thickTop="1">
      <c r="A43" s="205"/>
    </row>
  </sheetData>
  <mergeCells count="29">
    <mergeCell ref="B42:D42"/>
    <mergeCell ref="A6:B6"/>
    <mergeCell ref="C6:E6"/>
    <mergeCell ref="F6:K6"/>
    <mergeCell ref="L6:N6"/>
    <mergeCell ref="B11:D11"/>
    <mergeCell ref="D19:E19"/>
    <mergeCell ref="B39:D39"/>
    <mergeCell ref="B40:D40"/>
    <mergeCell ref="B41:D41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18" workbookViewId="0">
      <selection activeCell="T40" sqref="T40"/>
    </sheetView>
  </sheetViews>
  <sheetFormatPr defaultRowHeight="13.5" customHeight="1"/>
  <cols>
    <col min="1" max="1" width="8.25" style="82" customWidth="1"/>
    <col min="2" max="2" width="13.375" style="86" customWidth="1"/>
    <col min="3" max="3" width="10.75" style="82" customWidth="1"/>
    <col min="4" max="4" width="11.375" style="83" customWidth="1"/>
    <col min="5" max="5" width="1.75" style="82" hidden="1" customWidth="1"/>
    <col min="6" max="7" width="2.875" style="82" bestFit="1" customWidth="1"/>
    <col min="8" max="8" width="2.875" style="82" customWidth="1"/>
    <col min="9" max="10" width="2.875" style="82" bestFit="1" customWidth="1"/>
    <col min="11" max="19" width="2.875" style="82" customWidth="1"/>
    <col min="20" max="20" width="2.875" style="82" bestFit="1" customWidth="1"/>
    <col min="21" max="21" width="2.875" style="82" customWidth="1"/>
    <col min="22" max="16384" width="9" style="82"/>
  </cols>
  <sheetData>
    <row r="1" spans="1:23" ht="22.5" customHeight="1" thickBot="1">
      <c r="A1" s="89"/>
      <c r="B1" s="187"/>
      <c r="D1" s="188"/>
    </row>
    <row r="2" spans="1:23" ht="15" customHeight="1">
      <c r="A2" s="365" t="s">
        <v>97</v>
      </c>
      <c r="B2" s="366"/>
      <c r="C2" s="367" t="str">
        <f>FunctionList!E12</f>
        <v>findAll()</v>
      </c>
      <c r="D2" s="369"/>
      <c r="E2" s="285"/>
      <c r="F2" s="366" t="s">
        <v>20</v>
      </c>
      <c r="G2" s="366"/>
      <c r="H2" s="366"/>
      <c r="I2" s="366"/>
      <c r="J2" s="366"/>
      <c r="K2" s="366"/>
      <c r="L2" s="367" t="str">
        <f>FunctionList!D12</f>
        <v>findAll()</v>
      </c>
      <c r="M2" s="367"/>
      <c r="N2" s="367"/>
      <c r="O2" s="367"/>
      <c r="P2" s="367"/>
      <c r="Q2" s="367"/>
      <c r="R2" s="367"/>
      <c r="S2" s="367"/>
      <c r="T2" s="368"/>
    </row>
    <row r="3" spans="1:23" ht="13.5" customHeight="1">
      <c r="A3" s="375" t="s">
        <v>98</v>
      </c>
      <c r="B3" s="376"/>
      <c r="C3" s="316" t="s">
        <v>38</v>
      </c>
      <c r="D3" s="317"/>
      <c r="E3" s="318"/>
      <c r="F3" s="370" t="s">
        <v>99</v>
      </c>
      <c r="G3" s="371"/>
      <c r="H3" s="371"/>
      <c r="I3" s="371"/>
      <c r="J3" s="371"/>
      <c r="K3" s="372"/>
      <c r="L3" s="373" t="s">
        <v>184</v>
      </c>
      <c r="M3" s="364"/>
      <c r="N3" s="364"/>
      <c r="O3" s="364"/>
      <c r="P3" s="364"/>
      <c r="Q3" s="364"/>
      <c r="R3" s="364"/>
      <c r="S3" s="364"/>
      <c r="T3" s="374"/>
    </row>
    <row r="4" spans="1:23" ht="13.5" customHeight="1">
      <c r="A4" s="322" t="s">
        <v>100</v>
      </c>
      <c r="B4" s="323"/>
      <c r="C4" s="363">
        <v>300</v>
      </c>
      <c r="D4" s="364"/>
      <c r="E4" s="197"/>
      <c r="F4" s="348" t="s">
        <v>101</v>
      </c>
      <c r="G4" s="349"/>
      <c r="H4" s="349"/>
      <c r="I4" s="349"/>
      <c r="J4" s="349"/>
      <c r="K4" s="350"/>
      <c r="L4" s="351">
        <f xml:space="preserve"> IF(FunctionList!E6&lt;&gt;"N/A",SUM(C4*FunctionList!E6/1000,- O7),"N/A")</f>
        <v>15</v>
      </c>
      <c r="M4" s="352"/>
      <c r="N4" s="352"/>
      <c r="O4" s="352"/>
      <c r="P4" s="352"/>
      <c r="Q4" s="352"/>
      <c r="R4" s="352"/>
      <c r="S4" s="352"/>
      <c r="T4" s="353"/>
      <c r="V4" s="84"/>
    </row>
    <row r="5" spans="1:23" ht="13.5" customHeight="1">
      <c r="A5" s="322" t="s">
        <v>102</v>
      </c>
      <c r="B5" s="323"/>
      <c r="C5" s="324" t="s">
        <v>96</v>
      </c>
      <c r="D5" s="324"/>
      <c r="E5" s="324"/>
      <c r="F5" s="325"/>
      <c r="G5" s="325"/>
      <c r="H5" s="325"/>
      <c r="I5" s="325"/>
      <c r="J5" s="325"/>
      <c r="K5" s="325"/>
      <c r="L5" s="324"/>
      <c r="M5" s="324"/>
      <c r="N5" s="324"/>
      <c r="O5" s="324"/>
      <c r="P5" s="324"/>
      <c r="Q5" s="324"/>
      <c r="R5" s="324"/>
      <c r="S5" s="324"/>
      <c r="T5" s="324"/>
    </row>
    <row r="6" spans="1:23" ht="13.5" customHeight="1">
      <c r="A6" s="320" t="s">
        <v>27</v>
      </c>
      <c r="B6" s="321"/>
      <c r="C6" s="346" t="s">
        <v>28</v>
      </c>
      <c r="D6" s="326"/>
      <c r="E6" s="347"/>
      <c r="F6" s="346" t="s">
        <v>29</v>
      </c>
      <c r="G6" s="326"/>
      <c r="H6" s="326"/>
      <c r="I6" s="326"/>
      <c r="J6" s="326"/>
      <c r="K6" s="354"/>
      <c r="L6" s="326" t="s">
        <v>103</v>
      </c>
      <c r="M6" s="326"/>
      <c r="N6" s="326"/>
      <c r="O6" s="341" t="s">
        <v>30</v>
      </c>
      <c r="P6" s="326"/>
      <c r="Q6" s="326"/>
      <c r="R6" s="326"/>
      <c r="S6" s="326"/>
      <c r="T6" s="342"/>
      <c r="V6" s="84"/>
    </row>
    <row r="7" spans="1:23" ht="13.5" customHeight="1" thickBot="1">
      <c r="A7" s="334">
        <f>COUNTIF(F40:HQ40,"P")</f>
        <v>15</v>
      </c>
      <c r="B7" s="333"/>
      <c r="C7" s="331">
        <f>COUNTIF(F40:HQ40,"F")</f>
        <v>0</v>
      </c>
      <c r="D7" s="328"/>
      <c r="E7" s="333"/>
      <c r="F7" s="331">
        <f>SUM(O7,- A7,- C7)</f>
        <v>0</v>
      </c>
      <c r="G7" s="328"/>
      <c r="H7" s="328"/>
      <c r="I7" s="328"/>
      <c r="J7" s="328"/>
      <c r="K7" s="332"/>
      <c r="L7" s="186">
        <f>COUNTIF(E39:HQ39,"N")</f>
        <v>12</v>
      </c>
      <c r="M7" s="186">
        <f>COUNTIF(E39:HQ39,"A")</f>
        <v>2</v>
      </c>
      <c r="N7" s="186">
        <f>COUNTIF(E39:HQ39,"B")</f>
        <v>1</v>
      </c>
      <c r="O7" s="327">
        <f>COUNTA(E9:HT9)</f>
        <v>15</v>
      </c>
      <c r="P7" s="328"/>
      <c r="Q7" s="328"/>
      <c r="R7" s="328"/>
      <c r="S7" s="328"/>
      <c r="T7" s="329"/>
      <c r="U7" s="85"/>
    </row>
    <row r="8" spans="1:23" ht="11.25" thickBot="1"/>
    <row r="9" spans="1:23" ht="44.25" thickTop="1" thickBot="1">
      <c r="A9" s="225"/>
      <c r="B9" s="226"/>
      <c r="C9" s="227"/>
      <c r="D9" s="228"/>
      <c r="E9" s="227"/>
      <c r="F9" s="229" t="s">
        <v>39</v>
      </c>
      <c r="G9" s="229" t="s">
        <v>40</v>
      </c>
      <c r="H9" s="229" t="s">
        <v>41</v>
      </c>
      <c r="I9" s="229" t="s">
        <v>42</v>
      </c>
      <c r="J9" s="229" t="s">
        <v>43</v>
      </c>
      <c r="K9" s="229" t="s">
        <v>44</v>
      </c>
      <c r="L9" s="229" t="s">
        <v>45</v>
      </c>
      <c r="M9" s="229" t="s">
        <v>46</v>
      </c>
      <c r="N9" s="229" t="s">
        <v>47</v>
      </c>
      <c r="O9" s="229" t="s">
        <v>48</v>
      </c>
      <c r="P9" s="229" t="s">
        <v>49</v>
      </c>
      <c r="Q9" s="229" t="s">
        <v>50</v>
      </c>
      <c r="R9" s="229" t="s">
        <v>51</v>
      </c>
      <c r="S9" s="229" t="s">
        <v>52</v>
      </c>
      <c r="T9" s="230" t="s">
        <v>53</v>
      </c>
      <c r="U9" s="87"/>
      <c r="V9" s="88"/>
      <c r="W9" s="89"/>
    </row>
    <row r="10" spans="1:23" ht="13.5" customHeight="1">
      <c r="A10" s="219" t="s">
        <v>104</v>
      </c>
      <c r="B10" s="90" t="s">
        <v>81</v>
      </c>
      <c r="C10" s="91"/>
      <c r="D10" s="92"/>
      <c r="E10" s="93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231"/>
    </row>
    <row r="11" spans="1:23" ht="13.5" customHeight="1">
      <c r="A11" s="207"/>
      <c r="B11" s="90"/>
      <c r="C11" s="91"/>
      <c r="D11" s="92" t="s">
        <v>54</v>
      </c>
      <c r="E11" s="95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231"/>
      <c r="V11" s="84"/>
    </row>
    <row r="12" spans="1:23" ht="13.5" customHeight="1">
      <c r="A12" s="207"/>
      <c r="B12" s="90"/>
      <c r="C12" s="91"/>
      <c r="D12" s="92"/>
      <c r="E12" s="95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231"/>
    </row>
    <row r="13" spans="1:23" ht="13.5" customHeight="1">
      <c r="A13" s="207"/>
      <c r="B13" s="90"/>
      <c r="C13" s="91"/>
      <c r="D13" s="92"/>
      <c r="E13" s="96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231"/>
      <c r="V13" s="84"/>
    </row>
    <row r="14" spans="1:23" ht="13.5" customHeight="1">
      <c r="A14" s="207"/>
      <c r="B14" s="90" t="s">
        <v>91</v>
      </c>
      <c r="C14" s="91"/>
      <c r="D14" s="92"/>
      <c r="E14" s="97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231"/>
    </row>
    <row r="15" spans="1:23" ht="13.5" customHeight="1">
      <c r="A15" s="207"/>
      <c r="B15" s="90"/>
      <c r="C15" s="91"/>
      <c r="D15" s="92" t="s">
        <v>55</v>
      </c>
      <c r="E15" s="97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231"/>
    </row>
    <row r="16" spans="1:23" ht="13.5" customHeight="1">
      <c r="A16" s="207"/>
      <c r="B16" s="90"/>
      <c r="C16" s="91"/>
      <c r="D16" s="92" t="s">
        <v>56</v>
      </c>
      <c r="E16" s="97"/>
      <c r="F16" s="94"/>
      <c r="G16" s="94"/>
      <c r="H16" s="94"/>
      <c r="I16" s="94"/>
      <c r="J16" s="94"/>
      <c r="K16" s="94" t="s">
        <v>130</v>
      </c>
      <c r="L16" s="94"/>
      <c r="M16" s="94"/>
      <c r="N16" s="94"/>
      <c r="O16" s="94"/>
      <c r="P16" s="94"/>
      <c r="Q16" s="94"/>
      <c r="R16" s="94"/>
      <c r="S16" s="94"/>
      <c r="T16" s="231"/>
    </row>
    <row r="17" spans="1:21" ht="13.5" customHeight="1">
      <c r="A17" s="207"/>
      <c r="B17" s="90"/>
      <c r="C17" s="91"/>
      <c r="D17" s="92" t="s">
        <v>57</v>
      </c>
      <c r="E17" s="97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231"/>
      <c r="U17" s="98"/>
    </row>
    <row r="18" spans="1:21" ht="13.5" customHeight="1">
      <c r="A18" s="207"/>
      <c r="B18" s="90" t="s">
        <v>92</v>
      </c>
      <c r="C18" s="91"/>
      <c r="D18" s="92"/>
      <c r="E18" s="97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231"/>
      <c r="U18" s="98"/>
    </row>
    <row r="19" spans="1:21" ht="13.5" customHeight="1">
      <c r="A19" s="207"/>
      <c r="B19" s="90"/>
      <c r="C19" s="91"/>
      <c r="D19" s="319" t="s">
        <v>58</v>
      </c>
      <c r="E19" s="319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231"/>
    </row>
    <row r="20" spans="1:21" ht="13.5" customHeight="1">
      <c r="A20" s="207"/>
      <c r="B20" s="90"/>
      <c r="C20" s="91"/>
      <c r="D20" s="92">
        <v>5</v>
      </c>
      <c r="E20" s="97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231"/>
    </row>
    <row r="21" spans="1:21" ht="13.5" customHeight="1">
      <c r="A21" s="207"/>
      <c r="B21" s="90"/>
      <c r="C21" s="91"/>
      <c r="D21" s="92">
        <v>10</v>
      </c>
      <c r="E21" s="97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231"/>
    </row>
    <row r="22" spans="1:21" ht="13.5" customHeight="1">
      <c r="A22" s="207"/>
      <c r="B22" s="90"/>
      <c r="C22" s="91"/>
      <c r="D22" s="92"/>
      <c r="E22" s="97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231"/>
    </row>
    <row r="23" spans="1:21" ht="13.5" customHeight="1">
      <c r="A23" s="207"/>
      <c r="B23" s="90"/>
      <c r="C23" s="91"/>
      <c r="D23" s="92"/>
      <c r="E23" s="97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231"/>
    </row>
    <row r="24" spans="1:21" ht="13.5" customHeight="1">
      <c r="A24" s="207"/>
      <c r="B24" s="90"/>
      <c r="C24" s="91"/>
      <c r="D24" s="92"/>
      <c r="E24" s="97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231"/>
    </row>
    <row r="25" spans="1:21" ht="13.5" customHeight="1">
      <c r="A25" s="207"/>
      <c r="B25" s="90"/>
      <c r="C25" s="91"/>
      <c r="D25" s="92"/>
      <c r="E25" s="97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231"/>
    </row>
    <row r="26" spans="1:21" ht="13.5" customHeight="1">
      <c r="A26" s="207"/>
      <c r="B26" s="90"/>
      <c r="C26" s="91"/>
      <c r="D26" s="92"/>
      <c r="E26" s="97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231"/>
    </row>
    <row r="27" spans="1:21" ht="13.5" customHeight="1">
      <c r="A27" s="207"/>
      <c r="B27" s="90"/>
      <c r="C27" s="91"/>
      <c r="D27" s="92"/>
      <c r="E27" s="97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231"/>
    </row>
    <row r="28" spans="1:21" ht="13.5" customHeight="1">
      <c r="A28" s="207"/>
      <c r="B28" s="90"/>
      <c r="C28" s="91"/>
      <c r="D28" s="92"/>
      <c r="E28" s="97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231"/>
    </row>
    <row r="29" spans="1:21" ht="13.5" customHeight="1">
      <c r="A29" s="207"/>
      <c r="B29" s="90"/>
      <c r="C29" s="91"/>
      <c r="D29" s="92"/>
      <c r="E29" s="97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231"/>
    </row>
    <row r="30" spans="1:21" ht="13.5" customHeight="1" thickBot="1">
      <c r="A30" s="207"/>
      <c r="B30" s="99"/>
      <c r="C30" s="100"/>
      <c r="D30" s="101"/>
      <c r="E30" s="102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232"/>
    </row>
    <row r="31" spans="1:21" ht="13.5" customHeight="1" thickTop="1">
      <c r="A31" s="218" t="s">
        <v>108</v>
      </c>
      <c r="B31" s="104" t="s">
        <v>82</v>
      </c>
      <c r="C31" s="105"/>
      <c r="D31" s="106"/>
      <c r="E31" s="107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233"/>
    </row>
    <row r="32" spans="1:21" ht="13.5" customHeight="1">
      <c r="A32" s="217"/>
      <c r="B32" s="109"/>
      <c r="C32" s="110"/>
      <c r="D32" s="111">
        <v>1</v>
      </c>
      <c r="E32" s="112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231"/>
    </row>
    <row r="33" spans="1:20" ht="13.5" customHeight="1">
      <c r="A33" s="217"/>
      <c r="B33" s="109"/>
      <c r="C33" s="113"/>
      <c r="D33" s="111">
        <v>2</v>
      </c>
      <c r="E33" s="11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231"/>
    </row>
    <row r="34" spans="1:20" ht="13.5" customHeight="1">
      <c r="A34" s="217"/>
      <c r="B34" s="109" t="s">
        <v>83</v>
      </c>
      <c r="C34" s="113"/>
      <c r="D34" s="111"/>
      <c r="E34" s="11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231"/>
    </row>
    <row r="35" spans="1:20" ht="13.5" customHeight="1">
      <c r="A35" s="217"/>
      <c r="B35" s="109"/>
      <c r="C35" s="113"/>
      <c r="D35" s="111"/>
      <c r="E35" s="11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231"/>
    </row>
    <row r="36" spans="1:20" ht="13.5" customHeight="1">
      <c r="A36" s="217"/>
      <c r="B36" s="109" t="s">
        <v>84</v>
      </c>
      <c r="C36" s="113"/>
      <c r="D36" s="111"/>
      <c r="E36" s="11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231"/>
    </row>
    <row r="37" spans="1:20" ht="13.5" customHeight="1">
      <c r="A37" s="217"/>
      <c r="B37" s="109"/>
      <c r="C37" s="113"/>
      <c r="D37" s="111" t="s">
        <v>59</v>
      </c>
      <c r="E37" s="11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231"/>
    </row>
    <row r="38" spans="1:20" ht="13.5" customHeight="1" thickBot="1">
      <c r="A38" s="217"/>
      <c r="B38" s="198"/>
      <c r="C38" s="199"/>
      <c r="D38" s="200" t="s">
        <v>60</v>
      </c>
      <c r="E38" s="201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34"/>
    </row>
    <row r="39" spans="1:20" ht="13.5" customHeight="1" thickTop="1">
      <c r="A39" s="218" t="s">
        <v>61</v>
      </c>
      <c r="B39" s="315" t="s">
        <v>62</v>
      </c>
      <c r="C39" s="315"/>
      <c r="D39" s="315"/>
      <c r="E39" s="203"/>
      <c r="F39" s="224" t="s">
        <v>63</v>
      </c>
      <c r="G39" s="224" t="s">
        <v>63</v>
      </c>
      <c r="H39" s="224" t="s">
        <v>63</v>
      </c>
      <c r="I39" s="224" t="s">
        <v>63</v>
      </c>
      <c r="J39" s="224" t="s">
        <v>63</v>
      </c>
      <c r="K39" s="224" t="s">
        <v>64</v>
      </c>
      <c r="L39" s="224" t="s">
        <v>65</v>
      </c>
      <c r="M39" s="224" t="s">
        <v>63</v>
      </c>
      <c r="N39" s="224" t="s">
        <v>63</v>
      </c>
      <c r="O39" s="224" t="s">
        <v>63</v>
      </c>
      <c r="P39" s="224" t="s">
        <v>63</v>
      </c>
      <c r="Q39" s="224" t="s">
        <v>63</v>
      </c>
      <c r="R39" s="224" t="s">
        <v>65</v>
      </c>
      <c r="S39" s="224" t="s">
        <v>63</v>
      </c>
      <c r="T39" s="235" t="s">
        <v>63</v>
      </c>
    </row>
    <row r="40" spans="1:20" ht="13.5" customHeight="1">
      <c r="A40" s="217"/>
      <c r="B40" s="330" t="s">
        <v>66</v>
      </c>
      <c r="C40" s="330"/>
      <c r="D40" s="330"/>
      <c r="E40" s="116"/>
      <c r="F40" s="115" t="s">
        <v>67</v>
      </c>
      <c r="G40" s="115" t="s">
        <v>67</v>
      </c>
      <c r="H40" s="115" t="s">
        <v>67</v>
      </c>
      <c r="I40" s="115" t="s">
        <v>67</v>
      </c>
      <c r="J40" s="115" t="s">
        <v>67</v>
      </c>
      <c r="K40" s="115" t="s">
        <v>67</v>
      </c>
      <c r="L40" s="115" t="s">
        <v>67</v>
      </c>
      <c r="M40" s="115" t="s">
        <v>67</v>
      </c>
      <c r="N40" s="115" t="s">
        <v>67</v>
      </c>
      <c r="O40" s="115" t="s">
        <v>67</v>
      </c>
      <c r="P40" s="115" t="s">
        <v>67</v>
      </c>
      <c r="Q40" s="115" t="s">
        <v>67</v>
      </c>
      <c r="R40" s="115" t="s">
        <v>67</v>
      </c>
      <c r="S40" s="115" t="s">
        <v>67</v>
      </c>
      <c r="T40" s="236" t="s">
        <v>67</v>
      </c>
    </row>
    <row r="41" spans="1:20" ht="13.5" customHeight="1">
      <c r="A41" s="217"/>
      <c r="B41" s="313" t="s">
        <v>69</v>
      </c>
      <c r="C41" s="313"/>
      <c r="D41" s="313"/>
      <c r="E41" s="117"/>
      <c r="F41" s="118">
        <v>39139</v>
      </c>
      <c r="G41" s="118">
        <v>39139</v>
      </c>
      <c r="H41" s="118">
        <v>39140</v>
      </c>
      <c r="I41" s="118">
        <v>39141</v>
      </c>
      <c r="J41" s="118">
        <v>39142</v>
      </c>
      <c r="K41" s="118">
        <v>39143</v>
      </c>
      <c r="L41" s="118">
        <v>39144</v>
      </c>
      <c r="M41" s="118">
        <v>39145</v>
      </c>
      <c r="N41" s="118">
        <v>39146</v>
      </c>
      <c r="O41" s="118">
        <v>39147</v>
      </c>
      <c r="P41" s="118">
        <v>39148</v>
      </c>
      <c r="Q41" s="118">
        <v>39149</v>
      </c>
      <c r="R41" s="118">
        <v>39150</v>
      </c>
      <c r="S41" s="118">
        <v>39151</v>
      </c>
      <c r="T41" s="213">
        <v>39152</v>
      </c>
    </row>
    <row r="42" spans="1:20" ht="75.75" thickBot="1">
      <c r="A42" s="237"/>
      <c r="B42" s="314" t="s">
        <v>70</v>
      </c>
      <c r="C42" s="314"/>
      <c r="D42" s="314"/>
      <c r="E42" s="214"/>
      <c r="F42" s="215"/>
      <c r="G42" s="215"/>
      <c r="H42" s="215"/>
      <c r="I42" s="215"/>
      <c r="J42" s="215"/>
      <c r="K42" s="215" t="s">
        <v>71</v>
      </c>
      <c r="L42" s="215" t="s">
        <v>72</v>
      </c>
      <c r="M42" s="215" t="s">
        <v>73</v>
      </c>
      <c r="N42" s="215" t="s">
        <v>74</v>
      </c>
      <c r="O42" s="215" t="s">
        <v>75</v>
      </c>
      <c r="P42" s="215" t="s">
        <v>76</v>
      </c>
      <c r="Q42" s="215" t="s">
        <v>77</v>
      </c>
      <c r="R42" s="215" t="s">
        <v>78</v>
      </c>
      <c r="S42" s="215" t="s">
        <v>79</v>
      </c>
      <c r="T42" s="216" t="s">
        <v>80</v>
      </c>
    </row>
    <row r="43" spans="1:20" ht="11.25" thickTop="1">
      <c r="A43" s="86"/>
      <c r="B43" s="82"/>
      <c r="C43" s="83"/>
      <c r="D43" s="82"/>
    </row>
  </sheetData>
  <mergeCells count="28">
    <mergeCell ref="D19:E19"/>
    <mergeCell ref="B39:D39"/>
    <mergeCell ref="B40:D40"/>
    <mergeCell ref="B41:D41"/>
    <mergeCell ref="B42:D42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24" workbookViewId="0">
      <selection activeCell="R40" sqref="R40"/>
    </sheetView>
  </sheetViews>
  <sheetFormatPr defaultRowHeight="13.5" customHeight="1"/>
  <cols>
    <col min="1" max="1" width="6.75" style="119" customWidth="1"/>
    <col min="2" max="2" width="13.375" style="123" customWidth="1"/>
    <col min="3" max="3" width="10.75" style="119" customWidth="1"/>
    <col min="4" max="4" width="11.375" style="120" customWidth="1"/>
    <col min="5" max="5" width="1.75" style="119" hidden="1" customWidth="1"/>
    <col min="6" max="7" width="2.875" style="119" bestFit="1" customWidth="1"/>
    <col min="8" max="8" width="2.875" style="119" customWidth="1"/>
    <col min="9" max="10" width="2.875" style="119" bestFit="1" customWidth="1"/>
    <col min="11" max="19" width="2.875" style="119" customWidth="1"/>
    <col min="20" max="20" width="2.875" style="119" bestFit="1" customWidth="1"/>
    <col min="21" max="21" width="2.875" style="119" customWidth="1"/>
    <col min="22" max="16384" width="9" style="119"/>
  </cols>
  <sheetData>
    <row r="1" spans="1:23" ht="13.5" customHeight="1" thickBot="1">
      <c r="A1" s="126"/>
      <c r="B1" s="189"/>
    </row>
    <row r="2" spans="1:23" ht="13.5" customHeight="1">
      <c r="A2" s="365" t="s">
        <v>97</v>
      </c>
      <c r="B2" s="366"/>
      <c r="C2" s="367" t="str">
        <f>FunctionList!E13</f>
        <v>findAll(ListIdBook)</v>
      </c>
      <c r="D2" s="369"/>
      <c r="E2" s="286"/>
      <c r="F2" s="366" t="s">
        <v>20</v>
      </c>
      <c r="G2" s="366"/>
      <c r="H2" s="366"/>
      <c r="I2" s="366"/>
      <c r="J2" s="366"/>
      <c r="K2" s="366"/>
      <c r="L2" s="377" t="str">
        <f>FunctionList!D13</f>
        <v>findAll(ListIdBook)</v>
      </c>
      <c r="M2" s="378"/>
      <c r="N2" s="378"/>
      <c r="O2" s="378"/>
      <c r="P2" s="378"/>
      <c r="Q2" s="378"/>
      <c r="R2" s="378"/>
      <c r="S2" s="378"/>
      <c r="T2" s="379"/>
    </row>
    <row r="3" spans="1:23" ht="13.5" customHeight="1">
      <c r="A3" s="402" t="s">
        <v>98</v>
      </c>
      <c r="B3" s="403"/>
      <c r="C3" s="406" t="s">
        <v>38</v>
      </c>
      <c r="D3" s="407"/>
      <c r="E3" s="408"/>
      <c r="F3" s="383" t="s">
        <v>99</v>
      </c>
      <c r="G3" s="384"/>
      <c r="H3" s="384"/>
      <c r="I3" s="384"/>
      <c r="J3" s="384"/>
      <c r="K3" s="385"/>
      <c r="L3" s="393" t="s">
        <v>184</v>
      </c>
      <c r="M3" s="392"/>
      <c r="N3" s="392"/>
      <c r="O3" s="392"/>
      <c r="P3" s="392"/>
      <c r="Q3" s="392"/>
      <c r="R3" s="392"/>
      <c r="S3" s="392"/>
      <c r="T3" s="394"/>
    </row>
    <row r="4" spans="1:23" ht="13.5" customHeight="1">
      <c r="A4" s="402" t="s">
        <v>100</v>
      </c>
      <c r="B4" s="403"/>
      <c r="C4" s="391">
        <v>300</v>
      </c>
      <c r="D4" s="392"/>
      <c r="E4" s="244"/>
      <c r="F4" s="383" t="s">
        <v>101</v>
      </c>
      <c r="G4" s="384"/>
      <c r="H4" s="384"/>
      <c r="I4" s="384"/>
      <c r="J4" s="384"/>
      <c r="K4" s="385"/>
      <c r="L4" s="388">
        <f xml:space="preserve"> IF(FunctionList!E6&lt;&gt;"N/A",SUM(C4*FunctionList!E6/1000,- O7),"N/A")</f>
        <v>15</v>
      </c>
      <c r="M4" s="389"/>
      <c r="N4" s="389"/>
      <c r="O4" s="389"/>
      <c r="P4" s="389"/>
      <c r="Q4" s="389"/>
      <c r="R4" s="389"/>
      <c r="S4" s="389"/>
      <c r="T4" s="390"/>
      <c r="V4" s="121"/>
    </row>
    <row r="5" spans="1:23" ht="13.5" customHeight="1">
      <c r="A5" s="402" t="s">
        <v>102</v>
      </c>
      <c r="B5" s="403"/>
      <c r="C5" s="412" t="s">
        <v>96</v>
      </c>
      <c r="D5" s="412"/>
      <c r="E5" s="412"/>
      <c r="F5" s="413"/>
      <c r="G5" s="413"/>
      <c r="H5" s="413"/>
      <c r="I5" s="413"/>
      <c r="J5" s="413"/>
      <c r="K5" s="413"/>
      <c r="L5" s="412"/>
      <c r="M5" s="412"/>
      <c r="N5" s="412"/>
      <c r="O5" s="412"/>
      <c r="P5" s="412"/>
      <c r="Q5" s="412"/>
      <c r="R5" s="412"/>
      <c r="S5" s="412"/>
      <c r="T5" s="412"/>
    </row>
    <row r="6" spans="1:23" ht="13.5" customHeight="1">
      <c r="A6" s="410" t="s">
        <v>27</v>
      </c>
      <c r="B6" s="411"/>
      <c r="C6" s="380" t="s">
        <v>28</v>
      </c>
      <c r="D6" s="381"/>
      <c r="E6" s="401"/>
      <c r="F6" s="380" t="s">
        <v>29</v>
      </c>
      <c r="G6" s="381"/>
      <c r="H6" s="381"/>
      <c r="I6" s="381"/>
      <c r="J6" s="381"/>
      <c r="K6" s="382"/>
      <c r="L6" s="381" t="s">
        <v>103</v>
      </c>
      <c r="M6" s="381"/>
      <c r="N6" s="381"/>
      <c r="O6" s="386" t="s">
        <v>30</v>
      </c>
      <c r="P6" s="381"/>
      <c r="Q6" s="381"/>
      <c r="R6" s="381"/>
      <c r="S6" s="381"/>
      <c r="T6" s="387"/>
      <c r="V6" s="121"/>
    </row>
    <row r="7" spans="1:23" ht="13.5" customHeight="1" thickBot="1">
      <c r="A7" s="400">
        <f>COUNTIF(F40:HQ40,"P")</f>
        <v>15</v>
      </c>
      <c r="B7" s="399"/>
      <c r="C7" s="397">
        <f>COUNTIF(F40:HQ40,"F")</f>
        <v>0</v>
      </c>
      <c r="D7" s="398"/>
      <c r="E7" s="399"/>
      <c r="F7" s="397">
        <f>SUM(O7,- A7,- C7)</f>
        <v>0</v>
      </c>
      <c r="G7" s="398"/>
      <c r="H7" s="398"/>
      <c r="I7" s="398"/>
      <c r="J7" s="398"/>
      <c r="K7" s="416"/>
      <c r="L7" s="245">
        <f>COUNTIF(E39:HQ39,"N")</f>
        <v>12</v>
      </c>
      <c r="M7" s="245">
        <f>COUNTIF(E39:HQ39,"A")</f>
        <v>2</v>
      </c>
      <c r="N7" s="245">
        <f>COUNTIF(E39:HQ39,"B")</f>
        <v>1</v>
      </c>
      <c r="O7" s="414">
        <f>COUNTA(E9:HT9)</f>
        <v>15</v>
      </c>
      <c r="P7" s="398"/>
      <c r="Q7" s="398"/>
      <c r="R7" s="398"/>
      <c r="S7" s="398"/>
      <c r="T7" s="415"/>
      <c r="U7" s="122"/>
    </row>
    <row r="8" spans="1:23" ht="11.25" thickBot="1"/>
    <row r="9" spans="1:23" ht="46.5" customHeight="1" thickTop="1" thickBot="1">
      <c r="A9" s="253"/>
      <c r="B9" s="254"/>
      <c r="C9" s="255"/>
      <c r="D9" s="256"/>
      <c r="E9" s="255"/>
      <c r="F9" s="257" t="s">
        <v>39</v>
      </c>
      <c r="G9" s="257" t="s">
        <v>40</v>
      </c>
      <c r="H9" s="257" t="s">
        <v>41</v>
      </c>
      <c r="I9" s="257" t="s">
        <v>42</v>
      </c>
      <c r="J9" s="257" t="s">
        <v>43</v>
      </c>
      <c r="K9" s="257" t="s">
        <v>44</v>
      </c>
      <c r="L9" s="257" t="s">
        <v>45</v>
      </c>
      <c r="M9" s="257" t="s">
        <v>46</v>
      </c>
      <c r="N9" s="257" t="s">
        <v>47</v>
      </c>
      <c r="O9" s="257" t="s">
        <v>48</v>
      </c>
      <c r="P9" s="257" t="s">
        <v>49</v>
      </c>
      <c r="Q9" s="257" t="s">
        <v>50</v>
      </c>
      <c r="R9" s="257" t="s">
        <v>51</v>
      </c>
      <c r="S9" s="257" t="s">
        <v>52</v>
      </c>
      <c r="T9" s="258" t="s">
        <v>53</v>
      </c>
      <c r="U9" s="124"/>
      <c r="V9" s="125"/>
      <c r="W9" s="126"/>
    </row>
    <row r="10" spans="1:23" ht="13.5" customHeight="1">
      <c r="A10" s="259" t="s">
        <v>104</v>
      </c>
      <c r="B10" s="127" t="s">
        <v>105</v>
      </c>
      <c r="C10" s="128"/>
      <c r="D10" s="129"/>
      <c r="E10" s="130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260"/>
    </row>
    <row r="11" spans="1:23" ht="13.5" customHeight="1">
      <c r="A11" s="261"/>
      <c r="B11" s="127"/>
      <c r="C11" s="128"/>
      <c r="D11" s="129" t="s">
        <v>54</v>
      </c>
      <c r="E11" s="132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260"/>
      <c r="V11" s="121"/>
    </row>
    <row r="12" spans="1:23" ht="13.5" customHeight="1">
      <c r="A12" s="261"/>
      <c r="B12" s="127"/>
      <c r="C12" s="128"/>
      <c r="D12" s="129"/>
      <c r="E12" s="132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260"/>
    </row>
    <row r="13" spans="1:23" ht="13.5" customHeight="1">
      <c r="A13" s="261"/>
      <c r="B13" s="127"/>
      <c r="C13" s="128"/>
      <c r="D13" s="129"/>
      <c r="E13" s="133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260"/>
    </row>
    <row r="14" spans="1:23" ht="13.5" customHeight="1">
      <c r="A14" s="261"/>
      <c r="B14" s="127" t="s">
        <v>106</v>
      </c>
      <c r="C14" s="128"/>
      <c r="D14" s="129"/>
      <c r="E14" s="134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260"/>
    </row>
    <row r="15" spans="1:23" ht="13.5" customHeight="1">
      <c r="A15" s="261"/>
      <c r="B15" s="127"/>
      <c r="C15" s="128"/>
      <c r="D15" s="129" t="s">
        <v>55</v>
      </c>
      <c r="E15" s="134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260"/>
      <c r="W15" s="121"/>
    </row>
    <row r="16" spans="1:23" ht="13.5" customHeight="1">
      <c r="A16" s="261"/>
      <c r="B16" s="127"/>
      <c r="C16" s="128"/>
      <c r="D16" s="129" t="s">
        <v>56</v>
      </c>
      <c r="E16" s="134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260"/>
    </row>
    <row r="17" spans="1:21" ht="13.5" customHeight="1">
      <c r="A17" s="261"/>
      <c r="B17" s="127"/>
      <c r="C17" s="128"/>
      <c r="D17" s="129" t="s">
        <v>57</v>
      </c>
      <c r="E17" s="134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260"/>
      <c r="U17" s="135"/>
    </row>
    <row r="18" spans="1:21" ht="13.5" customHeight="1">
      <c r="A18" s="261"/>
      <c r="B18" s="127" t="s">
        <v>107</v>
      </c>
      <c r="C18" s="128"/>
      <c r="D18" s="129"/>
      <c r="E18" s="134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260"/>
      <c r="U18" s="135"/>
    </row>
    <row r="19" spans="1:21" ht="13.5" customHeight="1">
      <c r="A19" s="261"/>
      <c r="B19" s="127"/>
      <c r="C19" s="128"/>
      <c r="D19" s="409" t="s">
        <v>58</v>
      </c>
      <c r="E19" s="409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260"/>
    </row>
    <row r="20" spans="1:21" ht="13.5" customHeight="1">
      <c r="A20" s="261"/>
      <c r="B20" s="127"/>
      <c r="C20" s="128"/>
      <c r="D20" s="129">
        <v>5</v>
      </c>
      <c r="E20" s="134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260"/>
    </row>
    <row r="21" spans="1:21" ht="13.5" customHeight="1">
      <c r="A21" s="261"/>
      <c r="B21" s="127"/>
      <c r="C21" s="128"/>
      <c r="D21" s="129">
        <v>10</v>
      </c>
      <c r="E21" s="134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260"/>
    </row>
    <row r="22" spans="1:21" ht="13.5" customHeight="1">
      <c r="A22" s="261"/>
      <c r="B22" s="127"/>
      <c r="C22" s="128"/>
      <c r="D22" s="129"/>
      <c r="E22" s="134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260"/>
    </row>
    <row r="23" spans="1:21" ht="13.5" customHeight="1">
      <c r="A23" s="261"/>
      <c r="B23" s="127"/>
      <c r="C23" s="128"/>
      <c r="D23" s="129"/>
      <c r="E23" s="134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260"/>
    </row>
    <row r="24" spans="1:21" ht="13.5" customHeight="1">
      <c r="A24" s="261"/>
      <c r="B24" s="127"/>
      <c r="C24" s="128"/>
      <c r="D24" s="129"/>
      <c r="E24" s="134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260"/>
    </row>
    <row r="25" spans="1:21" ht="13.5" customHeight="1">
      <c r="A25" s="261"/>
      <c r="B25" s="127"/>
      <c r="C25" s="128"/>
      <c r="D25" s="129"/>
      <c r="E25" s="134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260"/>
    </row>
    <row r="26" spans="1:21" ht="13.5" customHeight="1">
      <c r="A26" s="261"/>
      <c r="B26" s="127"/>
      <c r="C26" s="128"/>
      <c r="D26" s="129"/>
      <c r="E26" s="134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260"/>
    </row>
    <row r="27" spans="1:21" ht="13.5" customHeight="1">
      <c r="A27" s="261"/>
      <c r="B27" s="127"/>
      <c r="C27" s="128"/>
      <c r="D27" s="129"/>
      <c r="E27" s="134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260"/>
    </row>
    <row r="28" spans="1:21" ht="13.5" customHeight="1">
      <c r="A28" s="261"/>
      <c r="B28" s="127"/>
      <c r="C28" s="128"/>
      <c r="D28" s="129"/>
      <c r="E28" s="134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260"/>
    </row>
    <row r="29" spans="1:21" ht="13.5" customHeight="1">
      <c r="A29" s="261"/>
      <c r="B29" s="127"/>
      <c r="C29" s="128"/>
      <c r="D29" s="129"/>
      <c r="E29" s="134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260"/>
    </row>
    <row r="30" spans="1:21" ht="13.5" customHeight="1" thickBot="1">
      <c r="A30" s="261"/>
      <c r="B30" s="136"/>
      <c r="C30" s="137"/>
      <c r="D30" s="138"/>
      <c r="E30" s="139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262"/>
    </row>
    <row r="31" spans="1:21" ht="13.5" customHeight="1" thickTop="1">
      <c r="A31" s="263" t="s">
        <v>108</v>
      </c>
      <c r="B31" s="141" t="s">
        <v>109</v>
      </c>
      <c r="C31" s="142"/>
      <c r="D31" s="143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264"/>
    </row>
    <row r="32" spans="1:21" ht="13.5" customHeight="1">
      <c r="A32" s="265"/>
      <c r="B32" s="146"/>
      <c r="C32" s="147"/>
      <c r="D32" s="148">
        <v>1</v>
      </c>
      <c r="E32" s="149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260"/>
    </row>
    <row r="33" spans="1:20" ht="13.5" customHeight="1">
      <c r="A33" s="265"/>
      <c r="B33" s="146"/>
      <c r="C33" s="150"/>
      <c r="D33" s="148">
        <v>2</v>
      </c>
      <c r="E33" s="15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260"/>
    </row>
    <row r="34" spans="1:20" ht="13.5" customHeight="1">
      <c r="A34" s="265"/>
      <c r="B34" s="146" t="s">
        <v>110</v>
      </c>
      <c r="C34" s="150"/>
      <c r="D34" s="148"/>
      <c r="E34" s="15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260"/>
    </row>
    <row r="35" spans="1:20" ht="13.5" customHeight="1">
      <c r="A35" s="265"/>
      <c r="B35" s="146"/>
      <c r="C35" s="150"/>
      <c r="D35" s="148"/>
      <c r="E35" s="15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260"/>
    </row>
    <row r="36" spans="1:20" ht="13.5" customHeight="1">
      <c r="A36" s="265"/>
      <c r="B36" s="146" t="s">
        <v>111</v>
      </c>
      <c r="C36" s="150"/>
      <c r="D36" s="148"/>
      <c r="E36" s="15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260"/>
    </row>
    <row r="37" spans="1:20" ht="13.5" customHeight="1">
      <c r="A37" s="265"/>
      <c r="B37" s="146"/>
      <c r="C37" s="150"/>
      <c r="D37" s="148" t="s">
        <v>59</v>
      </c>
      <c r="E37" s="15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260"/>
    </row>
    <row r="38" spans="1:20" ht="13.5" customHeight="1" thickBot="1">
      <c r="A38" s="265"/>
      <c r="B38" s="246"/>
      <c r="C38" s="247"/>
      <c r="D38" s="248" t="s">
        <v>60</v>
      </c>
      <c r="E38" s="249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66"/>
    </row>
    <row r="39" spans="1:20" ht="13.5" customHeight="1" thickTop="1">
      <c r="A39" s="263" t="s">
        <v>61</v>
      </c>
      <c r="B39" s="405" t="s">
        <v>62</v>
      </c>
      <c r="C39" s="405"/>
      <c r="D39" s="405"/>
      <c r="E39" s="251"/>
      <c r="F39" s="252" t="s">
        <v>63</v>
      </c>
      <c r="G39" s="252" t="s">
        <v>63</v>
      </c>
      <c r="H39" s="252" t="s">
        <v>63</v>
      </c>
      <c r="I39" s="252" t="s">
        <v>63</v>
      </c>
      <c r="J39" s="252" t="s">
        <v>63</v>
      </c>
      <c r="K39" s="252" t="s">
        <v>64</v>
      </c>
      <c r="L39" s="252" t="s">
        <v>65</v>
      </c>
      <c r="M39" s="252" t="s">
        <v>63</v>
      </c>
      <c r="N39" s="252" t="s">
        <v>63</v>
      </c>
      <c r="O39" s="252" t="s">
        <v>63</v>
      </c>
      <c r="P39" s="252" t="s">
        <v>63</v>
      </c>
      <c r="Q39" s="252" t="s">
        <v>63</v>
      </c>
      <c r="R39" s="252" t="s">
        <v>65</v>
      </c>
      <c r="S39" s="252" t="s">
        <v>63</v>
      </c>
      <c r="T39" s="267" t="s">
        <v>63</v>
      </c>
    </row>
    <row r="40" spans="1:20" ht="13.5" customHeight="1">
      <c r="A40" s="268"/>
      <c r="B40" s="395" t="s">
        <v>66</v>
      </c>
      <c r="C40" s="395"/>
      <c r="D40" s="395"/>
      <c r="E40" s="153"/>
      <c r="F40" s="152" t="s">
        <v>67</v>
      </c>
      <c r="G40" s="152" t="s">
        <v>67</v>
      </c>
      <c r="H40" s="152" t="s">
        <v>67</v>
      </c>
      <c r="I40" s="152" t="s">
        <v>67</v>
      </c>
      <c r="J40" s="152" t="s">
        <v>67</v>
      </c>
      <c r="K40" s="152" t="s">
        <v>67</v>
      </c>
      <c r="L40" s="152" t="s">
        <v>67</v>
      </c>
      <c r="M40" s="152" t="s">
        <v>67</v>
      </c>
      <c r="N40" s="152" t="s">
        <v>67</v>
      </c>
      <c r="O40" s="152" t="s">
        <v>67</v>
      </c>
      <c r="P40" s="152" t="s">
        <v>67</v>
      </c>
      <c r="Q40" s="152" t="s">
        <v>67</v>
      </c>
      <c r="R40" s="152" t="s">
        <v>67</v>
      </c>
      <c r="S40" s="152" t="s">
        <v>67</v>
      </c>
      <c r="T40" s="269" t="s">
        <v>67</v>
      </c>
    </row>
    <row r="41" spans="1:20" ht="13.5" customHeight="1">
      <c r="A41" s="268"/>
      <c r="B41" s="396" t="s">
        <v>69</v>
      </c>
      <c r="C41" s="396"/>
      <c r="D41" s="396"/>
      <c r="E41" s="154"/>
      <c r="F41" s="155">
        <v>39139</v>
      </c>
      <c r="G41" s="155">
        <v>39139</v>
      </c>
      <c r="H41" s="155">
        <v>39140</v>
      </c>
      <c r="I41" s="155">
        <v>39141</v>
      </c>
      <c r="J41" s="155">
        <v>39142</v>
      </c>
      <c r="K41" s="155">
        <v>39143</v>
      </c>
      <c r="L41" s="155">
        <v>39144</v>
      </c>
      <c r="M41" s="155">
        <v>39145</v>
      </c>
      <c r="N41" s="155">
        <v>39146</v>
      </c>
      <c r="O41" s="155">
        <v>39147</v>
      </c>
      <c r="P41" s="155">
        <v>39148</v>
      </c>
      <c r="Q41" s="155">
        <v>39149</v>
      </c>
      <c r="R41" s="155">
        <v>39150</v>
      </c>
      <c r="S41" s="155">
        <v>39151</v>
      </c>
      <c r="T41" s="270">
        <v>39152</v>
      </c>
    </row>
    <row r="42" spans="1:20" ht="75.75" thickBot="1">
      <c r="A42" s="271"/>
      <c r="B42" s="404" t="s">
        <v>70</v>
      </c>
      <c r="C42" s="404"/>
      <c r="D42" s="404"/>
      <c r="E42" s="272"/>
      <c r="F42" s="273"/>
      <c r="G42" s="273"/>
      <c r="H42" s="273"/>
      <c r="I42" s="273"/>
      <c r="J42" s="273"/>
      <c r="K42" s="273" t="s">
        <v>71</v>
      </c>
      <c r="L42" s="273" t="s">
        <v>72</v>
      </c>
      <c r="M42" s="273" t="s">
        <v>73</v>
      </c>
      <c r="N42" s="273" t="s">
        <v>74</v>
      </c>
      <c r="O42" s="273" t="s">
        <v>75</v>
      </c>
      <c r="P42" s="273" t="s">
        <v>76</v>
      </c>
      <c r="Q42" s="273" t="s">
        <v>77</v>
      </c>
      <c r="R42" s="273" t="s">
        <v>78</v>
      </c>
      <c r="S42" s="273" t="s">
        <v>79</v>
      </c>
      <c r="T42" s="274" t="s">
        <v>80</v>
      </c>
    </row>
    <row r="43" spans="1:20" ht="11.25" thickTop="1">
      <c r="A43" s="123"/>
      <c r="B43" s="119"/>
      <c r="C43" s="120"/>
      <c r="D43" s="119"/>
    </row>
  </sheetData>
  <mergeCells count="28">
    <mergeCell ref="D19:E19"/>
    <mergeCell ref="B39:D39"/>
    <mergeCell ref="B40:D40"/>
    <mergeCell ref="B41:D41"/>
    <mergeCell ref="B42:D42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21" workbookViewId="0">
      <selection activeCell="R40" sqref="R40"/>
    </sheetView>
  </sheetViews>
  <sheetFormatPr defaultRowHeight="13.5" customHeight="1"/>
  <cols>
    <col min="1" max="1" width="6.75" style="119" customWidth="1"/>
    <col min="2" max="2" width="13.375" style="123" customWidth="1"/>
    <col min="3" max="3" width="10.75" style="119" customWidth="1"/>
    <col min="4" max="4" width="11.375" style="120" customWidth="1"/>
    <col min="5" max="5" width="1.75" style="119" hidden="1" customWidth="1"/>
    <col min="6" max="7" width="2.875" style="119" bestFit="1" customWidth="1"/>
    <col min="8" max="8" width="2.875" style="119" customWidth="1"/>
    <col min="9" max="10" width="2.875" style="119" bestFit="1" customWidth="1"/>
    <col min="11" max="19" width="2.875" style="119" customWidth="1"/>
    <col min="20" max="20" width="2.875" style="119" bestFit="1" customWidth="1"/>
    <col min="21" max="21" width="2.875" style="119" customWidth="1"/>
    <col min="22" max="16384" width="9" style="119"/>
  </cols>
  <sheetData>
    <row r="1" spans="1:23" ht="13.5" customHeight="1" thickBot="1">
      <c r="A1" s="126"/>
      <c r="B1" s="189"/>
    </row>
    <row r="2" spans="1:23" ht="13.5" customHeight="1">
      <c r="A2" s="365" t="s">
        <v>97</v>
      </c>
      <c r="B2" s="366"/>
      <c r="C2" s="367" t="str">
        <f>FunctionList!E14</f>
        <v>count()</v>
      </c>
      <c r="D2" s="417"/>
      <c r="E2" s="286"/>
      <c r="F2" s="366" t="s">
        <v>20</v>
      </c>
      <c r="G2" s="366"/>
      <c r="H2" s="366"/>
      <c r="I2" s="366"/>
      <c r="J2" s="366"/>
      <c r="K2" s="366"/>
      <c r="L2" s="377" t="s">
        <v>185</v>
      </c>
      <c r="M2" s="378"/>
      <c r="N2" s="378"/>
      <c r="O2" s="378"/>
      <c r="P2" s="378"/>
      <c r="Q2" s="378"/>
      <c r="R2" s="378"/>
      <c r="S2" s="378"/>
      <c r="T2" s="418"/>
    </row>
    <row r="3" spans="1:23" ht="13.5" customHeight="1">
      <c r="A3" s="402" t="s">
        <v>98</v>
      </c>
      <c r="B3" s="403"/>
      <c r="C3" s="406" t="s">
        <v>38</v>
      </c>
      <c r="D3" s="407"/>
      <c r="E3" s="408"/>
      <c r="F3" s="383" t="s">
        <v>99</v>
      </c>
      <c r="G3" s="384"/>
      <c r="H3" s="384"/>
      <c r="I3" s="384"/>
      <c r="J3" s="384"/>
      <c r="K3" s="385"/>
      <c r="L3" s="393" t="s">
        <v>184</v>
      </c>
      <c r="M3" s="392"/>
      <c r="N3" s="392"/>
      <c r="O3" s="392"/>
      <c r="P3" s="392"/>
      <c r="Q3" s="392"/>
      <c r="R3" s="392"/>
      <c r="S3" s="392"/>
      <c r="T3" s="394"/>
    </row>
    <row r="4" spans="1:23" ht="13.5" customHeight="1">
      <c r="A4" s="402" t="s">
        <v>100</v>
      </c>
      <c r="B4" s="403"/>
      <c r="C4" s="391">
        <v>300</v>
      </c>
      <c r="D4" s="392"/>
      <c r="E4" s="244"/>
      <c r="F4" s="383" t="s">
        <v>101</v>
      </c>
      <c r="G4" s="384"/>
      <c r="H4" s="384"/>
      <c r="I4" s="384"/>
      <c r="J4" s="384"/>
      <c r="K4" s="385"/>
      <c r="L4" s="388">
        <f xml:space="preserve"> IF(FunctionList!E6&lt;&gt;"N/A",SUM(C4*FunctionList!E6/1000,- O7),"N/A")</f>
        <v>15</v>
      </c>
      <c r="M4" s="389"/>
      <c r="N4" s="389"/>
      <c r="O4" s="389"/>
      <c r="P4" s="389"/>
      <c r="Q4" s="389"/>
      <c r="R4" s="389"/>
      <c r="S4" s="389"/>
      <c r="T4" s="390"/>
      <c r="V4" s="121"/>
    </row>
    <row r="5" spans="1:23" ht="13.5" customHeight="1">
      <c r="A5" s="402" t="s">
        <v>102</v>
      </c>
      <c r="B5" s="403"/>
      <c r="C5" s="412" t="s">
        <v>96</v>
      </c>
      <c r="D5" s="412"/>
      <c r="E5" s="412"/>
      <c r="F5" s="413"/>
      <c r="G5" s="413"/>
      <c r="H5" s="413"/>
      <c r="I5" s="413"/>
      <c r="J5" s="413"/>
      <c r="K5" s="413"/>
      <c r="L5" s="412"/>
      <c r="M5" s="412"/>
      <c r="N5" s="412"/>
      <c r="O5" s="412"/>
      <c r="P5" s="412"/>
      <c r="Q5" s="412"/>
      <c r="R5" s="412"/>
      <c r="S5" s="412"/>
      <c r="T5" s="412"/>
    </row>
    <row r="6" spans="1:23" ht="13.5" customHeight="1">
      <c r="A6" s="410" t="s">
        <v>27</v>
      </c>
      <c r="B6" s="411"/>
      <c r="C6" s="380" t="s">
        <v>28</v>
      </c>
      <c r="D6" s="381"/>
      <c r="E6" s="401"/>
      <c r="F6" s="380" t="s">
        <v>29</v>
      </c>
      <c r="G6" s="381"/>
      <c r="H6" s="381"/>
      <c r="I6" s="381"/>
      <c r="J6" s="381"/>
      <c r="K6" s="382"/>
      <c r="L6" s="381" t="s">
        <v>103</v>
      </c>
      <c r="M6" s="381"/>
      <c r="N6" s="381"/>
      <c r="O6" s="386" t="s">
        <v>30</v>
      </c>
      <c r="P6" s="381"/>
      <c r="Q6" s="381"/>
      <c r="R6" s="381"/>
      <c r="S6" s="381"/>
      <c r="T6" s="387"/>
      <c r="V6" s="121"/>
    </row>
    <row r="7" spans="1:23" ht="13.5" customHeight="1" thickBot="1">
      <c r="A7" s="400">
        <f>COUNTIF(F40:HQ40,"P")</f>
        <v>15</v>
      </c>
      <c r="B7" s="399"/>
      <c r="C7" s="397">
        <f>COUNTIF(F40:HQ40,"F")</f>
        <v>0</v>
      </c>
      <c r="D7" s="398"/>
      <c r="E7" s="399"/>
      <c r="F7" s="397">
        <f>SUM(O7,- A7,- C7)</f>
        <v>0</v>
      </c>
      <c r="G7" s="398"/>
      <c r="H7" s="398"/>
      <c r="I7" s="398"/>
      <c r="J7" s="398"/>
      <c r="K7" s="416"/>
      <c r="L7" s="245">
        <f>COUNTIF(E39:HQ39,"N")</f>
        <v>12</v>
      </c>
      <c r="M7" s="245">
        <f>COUNTIF(E39:HQ39,"A")</f>
        <v>2</v>
      </c>
      <c r="N7" s="245">
        <f>COUNTIF(E39:HQ39,"B")</f>
        <v>1</v>
      </c>
      <c r="O7" s="414">
        <f>COUNTA(E9:HT9)</f>
        <v>15</v>
      </c>
      <c r="P7" s="398"/>
      <c r="Q7" s="398"/>
      <c r="R7" s="398"/>
      <c r="S7" s="398"/>
      <c r="T7" s="415"/>
      <c r="U7" s="122"/>
    </row>
    <row r="8" spans="1:23" ht="11.25" thickBot="1"/>
    <row r="9" spans="1:23" ht="46.5" customHeight="1" thickTop="1" thickBot="1">
      <c r="A9" s="253"/>
      <c r="B9" s="254"/>
      <c r="C9" s="255"/>
      <c r="D9" s="256"/>
      <c r="E9" s="255"/>
      <c r="F9" s="257" t="s">
        <v>39</v>
      </c>
      <c r="G9" s="257" t="s">
        <v>40</v>
      </c>
      <c r="H9" s="257" t="s">
        <v>41</v>
      </c>
      <c r="I9" s="257" t="s">
        <v>42</v>
      </c>
      <c r="J9" s="257" t="s">
        <v>43</v>
      </c>
      <c r="K9" s="257" t="s">
        <v>44</v>
      </c>
      <c r="L9" s="257" t="s">
        <v>45</v>
      </c>
      <c r="M9" s="257" t="s">
        <v>46</v>
      </c>
      <c r="N9" s="257" t="s">
        <v>47</v>
      </c>
      <c r="O9" s="257" t="s">
        <v>48</v>
      </c>
      <c r="P9" s="257" t="s">
        <v>49</v>
      </c>
      <c r="Q9" s="257" t="s">
        <v>50</v>
      </c>
      <c r="R9" s="257" t="s">
        <v>51</v>
      </c>
      <c r="S9" s="257" t="s">
        <v>52</v>
      </c>
      <c r="T9" s="258" t="s">
        <v>53</v>
      </c>
      <c r="U9" s="124"/>
      <c r="V9" s="125"/>
      <c r="W9" s="126"/>
    </row>
    <row r="10" spans="1:23" ht="13.5" customHeight="1">
      <c r="A10" s="259" t="s">
        <v>104</v>
      </c>
      <c r="B10" s="127" t="s">
        <v>105</v>
      </c>
      <c r="C10" s="128"/>
      <c r="D10" s="129"/>
      <c r="E10" s="130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260"/>
    </row>
    <row r="11" spans="1:23" ht="13.5" customHeight="1">
      <c r="A11" s="261"/>
      <c r="B11" s="127"/>
      <c r="C11" s="128"/>
      <c r="D11" s="129" t="s">
        <v>54</v>
      </c>
      <c r="E11" s="132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260"/>
      <c r="V11" s="121"/>
    </row>
    <row r="12" spans="1:23" ht="13.5" customHeight="1">
      <c r="A12" s="261"/>
      <c r="B12" s="127"/>
      <c r="C12" s="128"/>
      <c r="D12" s="129"/>
      <c r="E12" s="132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260"/>
    </row>
    <row r="13" spans="1:23" ht="13.5" customHeight="1">
      <c r="A13" s="261"/>
      <c r="B13" s="127"/>
      <c r="C13" s="128"/>
      <c r="D13" s="129"/>
      <c r="E13" s="133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260"/>
    </row>
    <row r="14" spans="1:23" ht="13.5" customHeight="1">
      <c r="A14" s="261"/>
      <c r="B14" s="127" t="s">
        <v>106</v>
      </c>
      <c r="C14" s="128"/>
      <c r="D14" s="129"/>
      <c r="E14" s="134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260"/>
    </row>
    <row r="15" spans="1:23" ht="13.5" customHeight="1">
      <c r="A15" s="261"/>
      <c r="B15" s="127"/>
      <c r="C15" s="128"/>
      <c r="D15" s="129" t="s">
        <v>55</v>
      </c>
      <c r="E15" s="134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260"/>
      <c r="W15" s="121"/>
    </row>
    <row r="16" spans="1:23" ht="13.5" customHeight="1">
      <c r="A16" s="261"/>
      <c r="B16" s="127"/>
      <c r="C16" s="128"/>
      <c r="D16" s="129" t="s">
        <v>56</v>
      </c>
      <c r="E16" s="134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260"/>
    </row>
    <row r="17" spans="1:21" ht="13.5" customHeight="1">
      <c r="A17" s="261"/>
      <c r="B17" s="127"/>
      <c r="C17" s="128"/>
      <c r="D17" s="129" t="s">
        <v>57</v>
      </c>
      <c r="E17" s="134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260"/>
      <c r="U17" s="135"/>
    </row>
    <row r="18" spans="1:21" ht="13.5" customHeight="1">
      <c r="A18" s="261"/>
      <c r="B18" s="127" t="s">
        <v>107</v>
      </c>
      <c r="C18" s="128"/>
      <c r="D18" s="129"/>
      <c r="E18" s="134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260"/>
      <c r="U18" s="135"/>
    </row>
    <row r="19" spans="1:21" ht="13.5" customHeight="1">
      <c r="A19" s="261"/>
      <c r="B19" s="127"/>
      <c r="C19" s="128"/>
      <c r="D19" s="409" t="s">
        <v>58</v>
      </c>
      <c r="E19" s="409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260"/>
    </row>
    <row r="20" spans="1:21" ht="13.5" customHeight="1">
      <c r="A20" s="261"/>
      <c r="B20" s="127"/>
      <c r="C20" s="128"/>
      <c r="D20" s="129">
        <v>5</v>
      </c>
      <c r="E20" s="134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260"/>
    </row>
    <row r="21" spans="1:21" ht="13.5" customHeight="1">
      <c r="A21" s="261"/>
      <c r="B21" s="127"/>
      <c r="C21" s="128"/>
      <c r="D21" s="129">
        <v>10</v>
      </c>
      <c r="E21" s="134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260"/>
    </row>
    <row r="22" spans="1:21" ht="13.5" customHeight="1">
      <c r="A22" s="261"/>
      <c r="B22" s="127"/>
      <c r="C22" s="128"/>
      <c r="D22" s="129"/>
      <c r="E22" s="134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260"/>
    </row>
    <row r="23" spans="1:21" ht="13.5" customHeight="1">
      <c r="A23" s="261"/>
      <c r="B23" s="127"/>
      <c r="C23" s="128"/>
      <c r="D23" s="129"/>
      <c r="E23" s="134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260"/>
    </row>
    <row r="24" spans="1:21" ht="13.5" customHeight="1">
      <c r="A24" s="261"/>
      <c r="B24" s="127"/>
      <c r="C24" s="128"/>
      <c r="D24" s="129"/>
      <c r="E24" s="134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260"/>
    </row>
    <row r="25" spans="1:21" ht="13.5" customHeight="1">
      <c r="A25" s="261"/>
      <c r="B25" s="127"/>
      <c r="C25" s="128"/>
      <c r="D25" s="129"/>
      <c r="E25" s="134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260"/>
    </row>
    <row r="26" spans="1:21" ht="13.5" customHeight="1">
      <c r="A26" s="261"/>
      <c r="B26" s="127"/>
      <c r="C26" s="128"/>
      <c r="D26" s="129"/>
      <c r="E26" s="134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260"/>
    </row>
    <row r="27" spans="1:21" ht="13.5" customHeight="1">
      <c r="A27" s="261"/>
      <c r="B27" s="127"/>
      <c r="C27" s="128"/>
      <c r="D27" s="129"/>
      <c r="E27" s="134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260"/>
    </row>
    <row r="28" spans="1:21" ht="13.5" customHeight="1">
      <c r="A28" s="261"/>
      <c r="B28" s="127"/>
      <c r="C28" s="128"/>
      <c r="D28" s="129"/>
      <c r="E28" s="134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260"/>
    </row>
    <row r="29" spans="1:21" ht="13.5" customHeight="1">
      <c r="A29" s="261"/>
      <c r="B29" s="127"/>
      <c r="C29" s="128"/>
      <c r="D29" s="129"/>
      <c r="E29" s="134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260"/>
    </row>
    <row r="30" spans="1:21" ht="13.5" customHeight="1" thickBot="1">
      <c r="A30" s="261"/>
      <c r="B30" s="136"/>
      <c r="C30" s="137"/>
      <c r="D30" s="138"/>
      <c r="E30" s="139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262"/>
    </row>
    <row r="31" spans="1:21" ht="13.5" customHeight="1" thickTop="1">
      <c r="A31" s="263" t="s">
        <v>108</v>
      </c>
      <c r="B31" s="141" t="s">
        <v>109</v>
      </c>
      <c r="C31" s="142"/>
      <c r="D31" s="143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264"/>
    </row>
    <row r="32" spans="1:21" ht="13.5" customHeight="1">
      <c r="A32" s="265"/>
      <c r="B32" s="146"/>
      <c r="C32" s="147"/>
      <c r="D32" s="148">
        <v>1</v>
      </c>
      <c r="E32" s="149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260"/>
    </row>
    <row r="33" spans="1:20" ht="13.5" customHeight="1">
      <c r="A33" s="265"/>
      <c r="B33" s="146"/>
      <c r="C33" s="150"/>
      <c r="D33" s="148">
        <v>2</v>
      </c>
      <c r="E33" s="15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260"/>
    </row>
    <row r="34" spans="1:20" ht="13.5" customHeight="1">
      <c r="A34" s="265"/>
      <c r="B34" s="146" t="s">
        <v>110</v>
      </c>
      <c r="C34" s="150"/>
      <c r="D34" s="148"/>
      <c r="E34" s="15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260"/>
    </row>
    <row r="35" spans="1:20" ht="13.5" customHeight="1">
      <c r="A35" s="265"/>
      <c r="B35" s="146"/>
      <c r="C35" s="150"/>
      <c r="D35" s="148"/>
      <c r="E35" s="15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260"/>
    </row>
    <row r="36" spans="1:20" ht="13.5" customHeight="1">
      <c r="A36" s="265"/>
      <c r="B36" s="146" t="s">
        <v>111</v>
      </c>
      <c r="C36" s="150"/>
      <c r="D36" s="148"/>
      <c r="E36" s="15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260"/>
    </row>
    <row r="37" spans="1:20" ht="13.5" customHeight="1">
      <c r="A37" s="265"/>
      <c r="B37" s="146"/>
      <c r="C37" s="150"/>
      <c r="D37" s="148" t="s">
        <v>59</v>
      </c>
      <c r="E37" s="15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260"/>
    </row>
    <row r="38" spans="1:20" ht="13.5" customHeight="1" thickBot="1">
      <c r="A38" s="265"/>
      <c r="B38" s="246"/>
      <c r="C38" s="247"/>
      <c r="D38" s="248" t="s">
        <v>60</v>
      </c>
      <c r="E38" s="249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66"/>
    </row>
    <row r="39" spans="1:20" ht="13.5" customHeight="1" thickTop="1">
      <c r="A39" s="263" t="s">
        <v>61</v>
      </c>
      <c r="B39" s="405" t="s">
        <v>62</v>
      </c>
      <c r="C39" s="405"/>
      <c r="D39" s="405"/>
      <c r="E39" s="251"/>
      <c r="F39" s="252" t="s">
        <v>63</v>
      </c>
      <c r="G39" s="252" t="s">
        <v>63</v>
      </c>
      <c r="H39" s="252" t="s">
        <v>63</v>
      </c>
      <c r="I39" s="252" t="s">
        <v>63</v>
      </c>
      <c r="J39" s="252" t="s">
        <v>63</v>
      </c>
      <c r="K39" s="252" t="s">
        <v>64</v>
      </c>
      <c r="L39" s="252" t="s">
        <v>65</v>
      </c>
      <c r="M39" s="252" t="s">
        <v>63</v>
      </c>
      <c r="N39" s="252" t="s">
        <v>63</v>
      </c>
      <c r="O39" s="252" t="s">
        <v>63</v>
      </c>
      <c r="P39" s="252" t="s">
        <v>63</v>
      </c>
      <c r="Q39" s="252" t="s">
        <v>63</v>
      </c>
      <c r="R39" s="252" t="s">
        <v>65</v>
      </c>
      <c r="S39" s="252" t="s">
        <v>63</v>
      </c>
      <c r="T39" s="267" t="s">
        <v>63</v>
      </c>
    </row>
    <row r="40" spans="1:20" ht="13.5" customHeight="1">
      <c r="A40" s="268"/>
      <c r="B40" s="395" t="s">
        <v>66</v>
      </c>
      <c r="C40" s="395"/>
      <c r="D40" s="395"/>
      <c r="E40" s="153"/>
      <c r="F40" s="152" t="s">
        <v>67</v>
      </c>
      <c r="G40" s="152" t="s">
        <v>67</v>
      </c>
      <c r="H40" s="152" t="s">
        <v>67</v>
      </c>
      <c r="I40" s="152" t="s">
        <v>67</v>
      </c>
      <c r="J40" s="152" t="s">
        <v>67</v>
      </c>
      <c r="K40" s="152" t="s">
        <v>67</v>
      </c>
      <c r="L40" s="152" t="s">
        <v>67</v>
      </c>
      <c r="M40" s="152" t="s">
        <v>67</v>
      </c>
      <c r="N40" s="152" t="s">
        <v>67</v>
      </c>
      <c r="O40" s="152" t="s">
        <v>67</v>
      </c>
      <c r="P40" s="152" t="s">
        <v>67</v>
      </c>
      <c r="Q40" s="152" t="s">
        <v>67</v>
      </c>
      <c r="R40" s="152" t="s">
        <v>67</v>
      </c>
      <c r="S40" s="152" t="s">
        <v>67</v>
      </c>
      <c r="T40" s="269" t="s">
        <v>67</v>
      </c>
    </row>
    <row r="41" spans="1:20" ht="13.5" customHeight="1">
      <c r="A41" s="268"/>
      <c r="B41" s="396" t="s">
        <v>69</v>
      </c>
      <c r="C41" s="396"/>
      <c r="D41" s="396"/>
      <c r="E41" s="154"/>
      <c r="F41" s="155">
        <v>39139</v>
      </c>
      <c r="G41" s="155">
        <v>39139</v>
      </c>
      <c r="H41" s="155">
        <v>39140</v>
      </c>
      <c r="I41" s="155">
        <v>39141</v>
      </c>
      <c r="J41" s="155">
        <v>39142</v>
      </c>
      <c r="K41" s="155">
        <v>39143</v>
      </c>
      <c r="L41" s="155">
        <v>39144</v>
      </c>
      <c r="M41" s="155">
        <v>39145</v>
      </c>
      <c r="N41" s="155">
        <v>39146</v>
      </c>
      <c r="O41" s="155">
        <v>39147</v>
      </c>
      <c r="P41" s="155">
        <v>39148</v>
      </c>
      <c r="Q41" s="155">
        <v>39149</v>
      </c>
      <c r="R41" s="155">
        <v>39150</v>
      </c>
      <c r="S41" s="155">
        <v>39151</v>
      </c>
      <c r="T41" s="270">
        <v>39152</v>
      </c>
    </row>
    <row r="42" spans="1:20" ht="75.75" thickBot="1">
      <c r="A42" s="271"/>
      <c r="B42" s="404" t="s">
        <v>70</v>
      </c>
      <c r="C42" s="404"/>
      <c r="D42" s="404"/>
      <c r="E42" s="272"/>
      <c r="F42" s="273"/>
      <c r="G42" s="273"/>
      <c r="H42" s="273"/>
      <c r="I42" s="273"/>
      <c r="J42" s="273"/>
      <c r="K42" s="273" t="s">
        <v>71</v>
      </c>
      <c r="L42" s="273" t="s">
        <v>72</v>
      </c>
      <c r="M42" s="273" t="s">
        <v>73</v>
      </c>
      <c r="N42" s="273" t="s">
        <v>74</v>
      </c>
      <c r="O42" s="273" t="s">
        <v>75</v>
      </c>
      <c r="P42" s="273" t="s">
        <v>76</v>
      </c>
      <c r="Q42" s="273" t="s">
        <v>77</v>
      </c>
      <c r="R42" s="273" t="s">
        <v>78</v>
      </c>
      <c r="S42" s="273" t="s">
        <v>79</v>
      </c>
      <c r="T42" s="274" t="s">
        <v>80</v>
      </c>
    </row>
    <row r="43" spans="1:20" ht="11.25" thickTop="1">
      <c r="A43" s="123"/>
      <c r="B43" s="119"/>
      <c r="C43" s="120"/>
      <c r="D43" s="119"/>
    </row>
  </sheetData>
  <mergeCells count="28">
    <mergeCell ref="D19:E19"/>
    <mergeCell ref="B39:D39"/>
    <mergeCell ref="B40:D40"/>
    <mergeCell ref="B41:D41"/>
    <mergeCell ref="B42:D42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33" workbookViewId="0">
      <selection activeCell="M40" sqref="M40"/>
    </sheetView>
  </sheetViews>
  <sheetFormatPr defaultRowHeight="13.5" customHeight="1"/>
  <cols>
    <col min="1" max="1" width="6.75" style="119" customWidth="1"/>
    <col min="2" max="2" width="13.375" style="123" customWidth="1"/>
    <col min="3" max="3" width="10.75" style="119" customWidth="1"/>
    <col min="4" max="4" width="11.375" style="120" customWidth="1"/>
    <col min="5" max="5" width="1.75" style="119" hidden="1" customWidth="1"/>
    <col min="6" max="7" width="2.875" style="119" bestFit="1" customWidth="1"/>
    <col min="8" max="8" width="2.875" style="119" customWidth="1"/>
    <col min="9" max="10" width="2.875" style="119" bestFit="1" customWidth="1"/>
    <col min="11" max="19" width="2.875" style="119" customWidth="1"/>
    <col min="20" max="20" width="2.875" style="119" bestFit="1" customWidth="1"/>
    <col min="21" max="21" width="2.875" style="119" customWidth="1"/>
    <col min="22" max="16384" width="9" style="119"/>
  </cols>
  <sheetData>
    <row r="1" spans="1:23" ht="13.5" customHeight="1" thickBot="1">
      <c r="A1" s="126"/>
      <c r="B1" s="189"/>
    </row>
    <row r="2" spans="1:23" ht="13.5" customHeight="1">
      <c r="A2" s="365" t="s">
        <v>97</v>
      </c>
      <c r="B2" s="366"/>
      <c r="C2" s="367" t="str">
        <f>FunctionList!E15</f>
        <v>exists(idBook)</v>
      </c>
      <c r="D2" s="417"/>
      <c r="E2" s="286"/>
      <c r="F2" s="366" t="s">
        <v>20</v>
      </c>
      <c r="G2" s="366"/>
      <c r="H2" s="366"/>
      <c r="I2" s="366"/>
      <c r="J2" s="366"/>
      <c r="K2" s="366"/>
      <c r="L2" s="377" t="s">
        <v>187</v>
      </c>
      <c r="M2" s="378"/>
      <c r="N2" s="378"/>
      <c r="O2" s="378"/>
      <c r="P2" s="378"/>
      <c r="Q2" s="378"/>
      <c r="R2" s="378"/>
      <c r="S2" s="378"/>
      <c r="T2" s="379"/>
    </row>
    <row r="3" spans="1:23" ht="13.5" customHeight="1">
      <c r="A3" s="402" t="s">
        <v>98</v>
      </c>
      <c r="B3" s="403"/>
      <c r="C3" s="406" t="s">
        <v>38</v>
      </c>
      <c r="D3" s="407"/>
      <c r="E3" s="408"/>
      <c r="F3" s="383" t="s">
        <v>99</v>
      </c>
      <c r="G3" s="384"/>
      <c r="H3" s="384"/>
      <c r="I3" s="384"/>
      <c r="J3" s="384"/>
      <c r="K3" s="385"/>
      <c r="L3" s="393" t="s">
        <v>184</v>
      </c>
      <c r="M3" s="392"/>
      <c r="N3" s="392"/>
      <c r="O3" s="392"/>
      <c r="P3" s="392"/>
      <c r="Q3" s="392"/>
      <c r="R3" s="392"/>
      <c r="S3" s="392"/>
      <c r="T3" s="394"/>
    </row>
    <row r="4" spans="1:23" ht="13.5" customHeight="1">
      <c r="A4" s="402" t="s">
        <v>100</v>
      </c>
      <c r="B4" s="403"/>
      <c r="C4" s="391">
        <v>300</v>
      </c>
      <c r="D4" s="392"/>
      <c r="E4" s="244"/>
      <c r="F4" s="383" t="s">
        <v>101</v>
      </c>
      <c r="G4" s="384"/>
      <c r="H4" s="384"/>
      <c r="I4" s="384"/>
      <c r="J4" s="384"/>
      <c r="K4" s="385"/>
      <c r="L4" s="388">
        <f xml:space="preserve"> IF(FunctionList!E6&lt;&gt;"N/A",SUM(C4*FunctionList!E6/1000,- O7),"N/A")</f>
        <v>15</v>
      </c>
      <c r="M4" s="389"/>
      <c r="N4" s="389"/>
      <c r="O4" s="389"/>
      <c r="P4" s="389"/>
      <c r="Q4" s="389"/>
      <c r="R4" s="389"/>
      <c r="S4" s="389"/>
      <c r="T4" s="390"/>
      <c r="V4" s="121"/>
    </row>
    <row r="5" spans="1:23" ht="13.5" customHeight="1">
      <c r="A5" s="402" t="s">
        <v>102</v>
      </c>
      <c r="B5" s="403"/>
      <c r="C5" s="412" t="s">
        <v>96</v>
      </c>
      <c r="D5" s="412"/>
      <c r="E5" s="412"/>
      <c r="F5" s="413"/>
      <c r="G5" s="413"/>
      <c r="H5" s="413"/>
      <c r="I5" s="413"/>
      <c r="J5" s="413"/>
      <c r="K5" s="413"/>
      <c r="L5" s="412"/>
      <c r="M5" s="412"/>
      <c r="N5" s="412"/>
      <c r="O5" s="412"/>
      <c r="P5" s="412"/>
      <c r="Q5" s="412"/>
      <c r="R5" s="412"/>
      <c r="S5" s="412"/>
      <c r="T5" s="412"/>
    </row>
    <row r="6" spans="1:23" ht="13.5" customHeight="1">
      <c r="A6" s="410" t="s">
        <v>27</v>
      </c>
      <c r="B6" s="411"/>
      <c r="C6" s="380" t="s">
        <v>28</v>
      </c>
      <c r="D6" s="381"/>
      <c r="E6" s="401"/>
      <c r="F6" s="380" t="s">
        <v>29</v>
      </c>
      <c r="G6" s="381"/>
      <c r="H6" s="381"/>
      <c r="I6" s="381"/>
      <c r="J6" s="381"/>
      <c r="K6" s="382"/>
      <c r="L6" s="381" t="s">
        <v>103</v>
      </c>
      <c r="M6" s="381"/>
      <c r="N6" s="381"/>
      <c r="O6" s="386" t="s">
        <v>30</v>
      </c>
      <c r="P6" s="381"/>
      <c r="Q6" s="381"/>
      <c r="R6" s="381"/>
      <c r="S6" s="381"/>
      <c r="T6" s="387"/>
      <c r="V6" s="121"/>
    </row>
    <row r="7" spans="1:23" ht="13.5" customHeight="1" thickBot="1">
      <c r="A7" s="400">
        <f>COUNTIF(F40:HQ40,"P")</f>
        <v>15</v>
      </c>
      <c r="B7" s="399"/>
      <c r="C7" s="397">
        <f>COUNTIF(F40:HQ40,"F")</f>
        <v>0</v>
      </c>
      <c r="D7" s="398"/>
      <c r="E7" s="399"/>
      <c r="F7" s="397">
        <f>SUM(O7,- A7,- C7)</f>
        <v>0</v>
      </c>
      <c r="G7" s="398"/>
      <c r="H7" s="398"/>
      <c r="I7" s="398"/>
      <c r="J7" s="398"/>
      <c r="K7" s="416"/>
      <c r="L7" s="245">
        <f>COUNTIF(E39:HQ39,"N")</f>
        <v>12</v>
      </c>
      <c r="M7" s="245">
        <f>COUNTIF(E39:HQ39,"A")</f>
        <v>2</v>
      </c>
      <c r="N7" s="245">
        <f>COUNTIF(E39:HQ39,"B")</f>
        <v>1</v>
      </c>
      <c r="O7" s="414">
        <f>COUNTA(E9:HT9)</f>
        <v>15</v>
      </c>
      <c r="P7" s="398"/>
      <c r="Q7" s="398"/>
      <c r="R7" s="398"/>
      <c r="S7" s="398"/>
      <c r="T7" s="415"/>
      <c r="U7" s="122"/>
    </row>
    <row r="8" spans="1:23" ht="11.25" thickBot="1"/>
    <row r="9" spans="1:23" ht="46.5" customHeight="1" thickTop="1" thickBot="1">
      <c r="A9" s="253"/>
      <c r="B9" s="254"/>
      <c r="C9" s="255"/>
      <c r="D9" s="256"/>
      <c r="E9" s="255"/>
      <c r="F9" s="257" t="s">
        <v>39</v>
      </c>
      <c r="G9" s="257" t="s">
        <v>40</v>
      </c>
      <c r="H9" s="257" t="s">
        <v>41</v>
      </c>
      <c r="I9" s="257" t="s">
        <v>42</v>
      </c>
      <c r="J9" s="257" t="s">
        <v>43</v>
      </c>
      <c r="K9" s="257" t="s">
        <v>44</v>
      </c>
      <c r="L9" s="257" t="s">
        <v>45</v>
      </c>
      <c r="M9" s="257" t="s">
        <v>46</v>
      </c>
      <c r="N9" s="257" t="s">
        <v>47</v>
      </c>
      <c r="O9" s="257" t="s">
        <v>48</v>
      </c>
      <c r="P9" s="257" t="s">
        <v>49</v>
      </c>
      <c r="Q9" s="257" t="s">
        <v>50</v>
      </c>
      <c r="R9" s="257" t="s">
        <v>51</v>
      </c>
      <c r="S9" s="257" t="s">
        <v>52</v>
      </c>
      <c r="T9" s="258" t="s">
        <v>53</v>
      </c>
      <c r="U9" s="124"/>
      <c r="V9" s="125"/>
      <c r="W9" s="126"/>
    </row>
    <row r="10" spans="1:23" ht="13.5" customHeight="1">
      <c r="A10" s="259" t="s">
        <v>104</v>
      </c>
      <c r="B10" s="127" t="s">
        <v>105</v>
      </c>
      <c r="C10" s="128"/>
      <c r="D10" s="129"/>
      <c r="E10" s="130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260"/>
    </row>
    <row r="11" spans="1:23" ht="13.5" customHeight="1">
      <c r="A11" s="261"/>
      <c r="B11" s="127"/>
      <c r="C11" s="128"/>
      <c r="D11" s="129" t="s">
        <v>54</v>
      </c>
      <c r="E11" s="132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260"/>
      <c r="V11" s="121"/>
    </row>
    <row r="12" spans="1:23" ht="13.5" customHeight="1">
      <c r="A12" s="261"/>
      <c r="B12" s="127"/>
      <c r="C12" s="128"/>
      <c r="D12" s="129"/>
      <c r="E12" s="132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260"/>
    </row>
    <row r="13" spans="1:23" ht="13.5" customHeight="1">
      <c r="A13" s="261"/>
      <c r="B13" s="127"/>
      <c r="C13" s="128"/>
      <c r="D13" s="129"/>
      <c r="E13" s="133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260"/>
    </row>
    <row r="14" spans="1:23" ht="13.5" customHeight="1">
      <c r="A14" s="261"/>
      <c r="B14" s="127" t="s">
        <v>106</v>
      </c>
      <c r="C14" s="128"/>
      <c r="D14" s="129"/>
      <c r="E14" s="134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260"/>
    </row>
    <row r="15" spans="1:23" ht="13.5" customHeight="1">
      <c r="A15" s="261"/>
      <c r="B15" s="127"/>
      <c r="C15" s="128"/>
      <c r="D15" s="129" t="s">
        <v>55</v>
      </c>
      <c r="E15" s="134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260"/>
      <c r="W15" s="121"/>
    </row>
    <row r="16" spans="1:23" ht="13.5" customHeight="1">
      <c r="A16" s="261"/>
      <c r="B16" s="127"/>
      <c r="C16" s="128"/>
      <c r="D16" s="129" t="s">
        <v>56</v>
      </c>
      <c r="E16" s="134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260"/>
    </row>
    <row r="17" spans="1:21" ht="13.5" customHeight="1">
      <c r="A17" s="261"/>
      <c r="B17" s="127"/>
      <c r="C17" s="128"/>
      <c r="D17" s="129" t="s">
        <v>57</v>
      </c>
      <c r="E17" s="134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260"/>
      <c r="U17" s="135"/>
    </row>
    <row r="18" spans="1:21" ht="13.5" customHeight="1">
      <c r="A18" s="261"/>
      <c r="B18" s="127" t="s">
        <v>107</v>
      </c>
      <c r="C18" s="128"/>
      <c r="D18" s="129"/>
      <c r="E18" s="134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260"/>
      <c r="U18" s="135"/>
    </row>
    <row r="19" spans="1:21" ht="13.5" customHeight="1">
      <c r="A19" s="261"/>
      <c r="B19" s="127"/>
      <c r="C19" s="128"/>
      <c r="D19" s="409" t="s">
        <v>58</v>
      </c>
      <c r="E19" s="409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260"/>
    </row>
    <row r="20" spans="1:21" ht="13.5" customHeight="1">
      <c r="A20" s="261"/>
      <c r="B20" s="127"/>
      <c r="C20" s="128"/>
      <c r="D20" s="129">
        <v>5</v>
      </c>
      <c r="E20" s="134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260"/>
    </row>
    <row r="21" spans="1:21" ht="13.5" customHeight="1">
      <c r="A21" s="261"/>
      <c r="B21" s="127"/>
      <c r="C21" s="128"/>
      <c r="D21" s="129">
        <v>10</v>
      </c>
      <c r="E21" s="134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260"/>
    </row>
    <row r="22" spans="1:21" ht="13.5" customHeight="1">
      <c r="A22" s="261"/>
      <c r="B22" s="127"/>
      <c r="C22" s="128"/>
      <c r="D22" s="129"/>
      <c r="E22" s="134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260"/>
    </row>
    <row r="23" spans="1:21" ht="13.5" customHeight="1">
      <c r="A23" s="261"/>
      <c r="B23" s="127"/>
      <c r="C23" s="128"/>
      <c r="D23" s="129"/>
      <c r="E23" s="134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260"/>
    </row>
    <row r="24" spans="1:21" ht="13.5" customHeight="1">
      <c r="A24" s="261"/>
      <c r="B24" s="127"/>
      <c r="C24" s="128"/>
      <c r="D24" s="129"/>
      <c r="E24" s="134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260"/>
    </row>
    <row r="25" spans="1:21" ht="13.5" customHeight="1">
      <c r="A25" s="261"/>
      <c r="B25" s="127"/>
      <c r="C25" s="128"/>
      <c r="D25" s="129"/>
      <c r="E25" s="134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260"/>
    </row>
    <row r="26" spans="1:21" ht="13.5" customHeight="1">
      <c r="A26" s="261"/>
      <c r="B26" s="127"/>
      <c r="C26" s="128"/>
      <c r="D26" s="129"/>
      <c r="E26" s="134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260"/>
    </row>
    <row r="27" spans="1:21" ht="13.5" customHeight="1">
      <c r="A27" s="261"/>
      <c r="B27" s="127"/>
      <c r="C27" s="128"/>
      <c r="D27" s="129"/>
      <c r="E27" s="134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260"/>
    </row>
    <row r="28" spans="1:21" ht="13.5" customHeight="1">
      <c r="A28" s="261"/>
      <c r="B28" s="127"/>
      <c r="C28" s="128"/>
      <c r="D28" s="129"/>
      <c r="E28" s="134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260"/>
    </row>
    <row r="29" spans="1:21" ht="13.5" customHeight="1">
      <c r="A29" s="261"/>
      <c r="B29" s="127"/>
      <c r="C29" s="128"/>
      <c r="D29" s="129"/>
      <c r="E29" s="134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260"/>
    </row>
    <row r="30" spans="1:21" ht="13.5" customHeight="1" thickBot="1">
      <c r="A30" s="261"/>
      <c r="B30" s="136"/>
      <c r="C30" s="137"/>
      <c r="D30" s="138"/>
      <c r="E30" s="139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262"/>
    </row>
    <row r="31" spans="1:21" ht="13.5" customHeight="1" thickTop="1">
      <c r="A31" s="263" t="s">
        <v>108</v>
      </c>
      <c r="B31" s="141" t="s">
        <v>109</v>
      </c>
      <c r="C31" s="142"/>
      <c r="D31" s="143"/>
      <c r="E31" s="144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264"/>
    </row>
    <row r="32" spans="1:21" ht="13.5" customHeight="1">
      <c r="A32" s="265"/>
      <c r="B32" s="146"/>
      <c r="C32" s="147"/>
      <c r="D32" s="148">
        <v>1</v>
      </c>
      <c r="E32" s="149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260"/>
    </row>
    <row r="33" spans="1:20" ht="13.5" customHeight="1">
      <c r="A33" s="265"/>
      <c r="B33" s="146"/>
      <c r="C33" s="150"/>
      <c r="D33" s="148">
        <v>2</v>
      </c>
      <c r="E33" s="15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260"/>
    </row>
    <row r="34" spans="1:20" ht="13.5" customHeight="1">
      <c r="A34" s="265"/>
      <c r="B34" s="146" t="s">
        <v>110</v>
      </c>
      <c r="C34" s="150"/>
      <c r="D34" s="148"/>
      <c r="E34" s="15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260"/>
    </row>
    <row r="35" spans="1:20" ht="13.5" customHeight="1">
      <c r="A35" s="265"/>
      <c r="B35" s="146"/>
      <c r="C35" s="150"/>
      <c r="D35" s="148"/>
      <c r="E35" s="15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260"/>
    </row>
    <row r="36" spans="1:20" ht="13.5" customHeight="1">
      <c r="A36" s="265"/>
      <c r="B36" s="146" t="s">
        <v>111</v>
      </c>
      <c r="C36" s="150"/>
      <c r="D36" s="148"/>
      <c r="E36" s="15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260"/>
    </row>
    <row r="37" spans="1:20" ht="13.5" customHeight="1">
      <c r="A37" s="265"/>
      <c r="B37" s="146"/>
      <c r="C37" s="150"/>
      <c r="D37" s="148" t="s">
        <v>59</v>
      </c>
      <c r="E37" s="15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260"/>
    </row>
    <row r="38" spans="1:20" ht="13.5" customHeight="1" thickBot="1">
      <c r="A38" s="265"/>
      <c r="B38" s="246"/>
      <c r="C38" s="247"/>
      <c r="D38" s="248" t="s">
        <v>60</v>
      </c>
      <c r="E38" s="249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66"/>
    </row>
    <row r="39" spans="1:20" ht="13.5" customHeight="1" thickTop="1">
      <c r="A39" s="263" t="s">
        <v>61</v>
      </c>
      <c r="B39" s="405" t="s">
        <v>62</v>
      </c>
      <c r="C39" s="405"/>
      <c r="D39" s="405"/>
      <c r="E39" s="251"/>
      <c r="F39" s="252" t="s">
        <v>63</v>
      </c>
      <c r="G39" s="252" t="s">
        <v>63</v>
      </c>
      <c r="H39" s="252" t="s">
        <v>63</v>
      </c>
      <c r="I39" s="252" t="s">
        <v>63</v>
      </c>
      <c r="J39" s="252" t="s">
        <v>63</v>
      </c>
      <c r="K39" s="252" t="s">
        <v>64</v>
      </c>
      <c r="L39" s="252" t="s">
        <v>65</v>
      </c>
      <c r="M39" s="252" t="s">
        <v>63</v>
      </c>
      <c r="N39" s="252" t="s">
        <v>63</v>
      </c>
      <c r="O39" s="252" t="s">
        <v>63</v>
      </c>
      <c r="P39" s="252" t="s">
        <v>63</v>
      </c>
      <c r="Q39" s="252" t="s">
        <v>63</v>
      </c>
      <c r="R39" s="252" t="s">
        <v>65</v>
      </c>
      <c r="S39" s="252" t="s">
        <v>63</v>
      </c>
      <c r="T39" s="267" t="s">
        <v>63</v>
      </c>
    </row>
    <row r="40" spans="1:20" ht="13.5" customHeight="1">
      <c r="A40" s="268"/>
      <c r="B40" s="395" t="s">
        <v>66</v>
      </c>
      <c r="C40" s="395"/>
      <c r="D40" s="395"/>
      <c r="E40" s="153"/>
      <c r="F40" s="152" t="s">
        <v>67</v>
      </c>
      <c r="G40" s="152" t="s">
        <v>67</v>
      </c>
      <c r="H40" s="152" t="s">
        <v>67</v>
      </c>
      <c r="I40" s="152" t="s">
        <v>67</v>
      </c>
      <c r="J40" s="152" t="s">
        <v>67</v>
      </c>
      <c r="K40" s="152" t="s">
        <v>67</v>
      </c>
      <c r="L40" s="152" t="s">
        <v>67</v>
      </c>
      <c r="M40" s="152" t="s">
        <v>67</v>
      </c>
      <c r="N40" s="152" t="s">
        <v>67</v>
      </c>
      <c r="O40" s="152" t="s">
        <v>67</v>
      </c>
      <c r="P40" s="152" t="s">
        <v>67</v>
      </c>
      <c r="Q40" s="152" t="s">
        <v>67</v>
      </c>
      <c r="R40" s="152" t="s">
        <v>67</v>
      </c>
      <c r="S40" s="152" t="s">
        <v>67</v>
      </c>
      <c r="T40" s="269" t="s">
        <v>67</v>
      </c>
    </row>
    <row r="41" spans="1:20" ht="13.5" customHeight="1">
      <c r="A41" s="268"/>
      <c r="B41" s="396" t="s">
        <v>69</v>
      </c>
      <c r="C41" s="396"/>
      <c r="D41" s="396"/>
      <c r="E41" s="154"/>
      <c r="F41" s="155">
        <v>39139</v>
      </c>
      <c r="G41" s="155">
        <v>39139</v>
      </c>
      <c r="H41" s="155">
        <v>39140</v>
      </c>
      <c r="I41" s="155">
        <v>39141</v>
      </c>
      <c r="J41" s="155">
        <v>39142</v>
      </c>
      <c r="K41" s="155">
        <v>39143</v>
      </c>
      <c r="L41" s="155">
        <v>39144</v>
      </c>
      <c r="M41" s="155">
        <v>39145</v>
      </c>
      <c r="N41" s="155">
        <v>39146</v>
      </c>
      <c r="O41" s="155">
        <v>39147</v>
      </c>
      <c r="P41" s="155">
        <v>39148</v>
      </c>
      <c r="Q41" s="155">
        <v>39149</v>
      </c>
      <c r="R41" s="155">
        <v>39150</v>
      </c>
      <c r="S41" s="155">
        <v>39151</v>
      </c>
      <c r="T41" s="270">
        <v>39152</v>
      </c>
    </row>
    <row r="42" spans="1:20" ht="75.75" thickBot="1">
      <c r="A42" s="271"/>
      <c r="B42" s="404" t="s">
        <v>70</v>
      </c>
      <c r="C42" s="404"/>
      <c r="D42" s="404"/>
      <c r="E42" s="272"/>
      <c r="F42" s="273"/>
      <c r="G42" s="273"/>
      <c r="H42" s="273"/>
      <c r="I42" s="273"/>
      <c r="J42" s="273"/>
      <c r="K42" s="273" t="s">
        <v>71</v>
      </c>
      <c r="L42" s="273" t="s">
        <v>72</v>
      </c>
      <c r="M42" s="273" t="s">
        <v>73</v>
      </c>
      <c r="N42" s="273" t="s">
        <v>74</v>
      </c>
      <c r="O42" s="273" t="s">
        <v>75</v>
      </c>
      <c r="P42" s="273" t="s">
        <v>76</v>
      </c>
      <c r="Q42" s="273" t="s">
        <v>77</v>
      </c>
      <c r="R42" s="273" t="s">
        <v>78</v>
      </c>
      <c r="S42" s="273" t="s">
        <v>79</v>
      </c>
      <c r="T42" s="274" t="s">
        <v>80</v>
      </c>
    </row>
    <row r="43" spans="1:20" ht="11.25" thickTop="1">
      <c r="A43" s="123"/>
      <c r="B43" s="119"/>
      <c r="C43" s="120"/>
      <c r="D43" s="119"/>
    </row>
  </sheetData>
  <mergeCells count="28">
    <mergeCell ref="D19:E19"/>
    <mergeCell ref="B39:D39"/>
    <mergeCell ref="B40:D40"/>
    <mergeCell ref="B41:D41"/>
    <mergeCell ref="B42:D42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24" workbookViewId="0">
      <selection activeCell="M40" sqref="M40"/>
    </sheetView>
  </sheetViews>
  <sheetFormatPr defaultRowHeight="13.5" customHeight="1"/>
  <cols>
    <col min="1" max="1" width="8.125" style="82" customWidth="1"/>
    <col min="2" max="2" width="13.375" style="86" customWidth="1"/>
    <col min="3" max="3" width="10.75" style="82" customWidth="1"/>
    <col min="4" max="4" width="11.375" style="83" customWidth="1"/>
    <col min="5" max="5" width="1.75" style="82" hidden="1" customWidth="1"/>
    <col min="6" max="7" width="2.875" style="82" bestFit="1" customWidth="1"/>
    <col min="8" max="8" width="2.875" style="82" customWidth="1"/>
    <col min="9" max="10" width="2.875" style="82" bestFit="1" customWidth="1"/>
    <col min="11" max="19" width="2.875" style="82" customWidth="1"/>
    <col min="20" max="20" width="2.875" style="82" bestFit="1" customWidth="1"/>
    <col min="21" max="21" width="2.875" style="82" customWidth="1"/>
    <col min="22" max="16384" width="9" style="82"/>
  </cols>
  <sheetData>
    <row r="1" spans="1:23" ht="13.5" customHeight="1" thickBot="1">
      <c r="A1" s="80"/>
      <c r="B1" s="81"/>
    </row>
    <row r="2" spans="1:23" ht="13.5" customHeight="1">
      <c r="A2" s="355" t="s">
        <v>97</v>
      </c>
      <c r="B2" s="356"/>
      <c r="C2" s="357" t="s">
        <v>186</v>
      </c>
      <c r="D2" s="419"/>
      <c r="E2" s="420"/>
      <c r="F2" s="361" t="s">
        <v>20</v>
      </c>
      <c r="G2" s="362"/>
      <c r="H2" s="362"/>
      <c r="I2" s="362"/>
      <c r="J2" s="362"/>
      <c r="K2" s="362"/>
      <c r="L2" s="343" t="s">
        <v>163</v>
      </c>
      <c r="M2" s="344"/>
      <c r="N2" s="344"/>
      <c r="O2" s="344"/>
      <c r="P2" s="344"/>
      <c r="Q2" s="344"/>
      <c r="R2" s="344"/>
      <c r="S2" s="344"/>
      <c r="T2" s="345"/>
      <c r="V2" s="84"/>
    </row>
    <row r="3" spans="1:23" ht="13.5" customHeight="1">
      <c r="A3" s="322" t="s">
        <v>98</v>
      </c>
      <c r="B3" s="323"/>
      <c r="C3" s="316" t="s">
        <v>38</v>
      </c>
      <c r="D3" s="317"/>
      <c r="E3" s="318"/>
      <c r="F3" s="348" t="s">
        <v>99</v>
      </c>
      <c r="G3" s="349"/>
      <c r="H3" s="349"/>
      <c r="I3" s="349"/>
      <c r="J3" s="349"/>
      <c r="K3" s="350"/>
      <c r="L3" s="338" t="s">
        <v>182</v>
      </c>
      <c r="M3" s="339"/>
      <c r="N3" s="339"/>
      <c r="O3" s="339"/>
      <c r="P3" s="339"/>
      <c r="Q3" s="339"/>
      <c r="R3" s="339"/>
      <c r="S3" s="339"/>
      <c r="T3" s="340"/>
    </row>
    <row r="4" spans="1:23" ht="13.5" customHeight="1">
      <c r="A4" s="322" t="s">
        <v>100</v>
      </c>
      <c r="B4" s="323"/>
      <c r="C4" s="363">
        <v>100</v>
      </c>
      <c r="D4" s="364"/>
      <c r="E4" s="197"/>
      <c r="F4" s="348" t="s">
        <v>101</v>
      </c>
      <c r="G4" s="349"/>
      <c r="H4" s="349"/>
      <c r="I4" s="349"/>
      <c r="J4" s="349"/>
      <c r="K4" s="350"/>
      <c r="L4" s="351">
        <f xml:space="preserve"> IF(FunctionList!E6&lt;&gt;"N/A",SUM(C4*FunctionList!E6/1000,- O7),"N/A")</f>
        <v>-5</v>
      </c>
      <c r="M4" s="352"/>
      <c r="N4" s="352"/>
      <c r="O4" s="352"/>
      <c r="P4" s="352"/>
      <c r="Q4" s="352"/>
      <c r="R4" s="352"/>
      <c r="S4" s="352"/>
      <c r="T4" s="353"/>
      <c r="V4" s="84"/>
    </row>
    <row r="5" spans="1:23" ht="13.5" customHeight="1">
      <c r="A5" s="322" t="s">
        <v>102</v>
      </c>
      <c r="B5" s="323"/>
      <c r="C5" s="324" t="s">
        <v>96</v>
      </c>
      <c r="D5" s="324"/>
      <c r="E5" s="324"/>
      <c r="F5" s="325"/>
      <c r="G5" s="325"/>
      <c r="H5" s="325"/>
      <c r="I5" s="325"/>
      <c r="J5" s="325"/>
      <c r="K5" s="325"/>
      <c r="L5" s="324"/>
      <c r="M5" s="324"/>
      <c r="N5" s="324"/>
      <c r="O5" s="324"/>
      <c r="P5" s="324"/>
      <c r="Q5" s="324"/>
      <c r="R5" s="324"/>
      <c r="S5" s="324"/>
      <c r="T5" s="324"/>
    </row>
    <row r="6" spans="1:23" ht="13.5" customHeight="1">
      <c r="A6" s="320" t="s">
        <v>27</v>
      </c>
      <c r="B6" s="321"/>
      <c r="C6" s="346" t="s">
        <v>28</v>
      </c>
      <c r="D6" s="326"/>
      <c r="E6" s="347"/>
      <c r="F6" s="346" t="s">
        <v>29</v>
      </c>
      <c r="G6" s="326"/>
      <c r="H6" s="326"/>
      <c r="I6" s="326"/>
      <c r="J6" s="326"/>
      <c r="K6" s="354"/>
      <c r="L6" s="326" t="s">
        <v>103</v>
      </c>
      <c r="M6" s="326"/>
      <c r="N6" s="326"/>
      <c r="O6" s="341" t="s">
        <v>30</v>
      </c>
      <c r="P6" s="326"/>
      <c r="Q6" s="326"/>
      <c r="R6" s="326"/>
      <c r="S6" s="326"/>
      <c r="T6" s="342"/>
      <c r="V6" s="84"/>
    </row>
    <row r="7" spans="1:23" ht="13.5" customHeight="1" thickBot="1">
      <c r="A7" s="334">
        <f>COUNTIF(F40:HQ40,"P")</f>
        <v>15</v>
      </c>
      <c r="B7" s="333"/>
      <c r="C7" s="331">
        <f>COUNTIF(F40:HQ40,"F")</f>
        <v>0</v>
      </c>
      <c r="D7" s="328"/>
      <c r="E7" s="333"/>
      <c r="F7" s="331">
        <f>SUM(O7,- A7,- C7)</f>
        <v>0</v>
      </c>
      <c r="G7" s="328"/>
      <c r="H7" s="328"/>
      <c r="I7" s="328"/>
      <c r="J7" s="328"/>
      <c r="K7" s="332"/>
      <c r="L7" s="186">
        <f>COUNTIF(E39:HQ39,"N")</f>
        <v>12</v>
      </c>
      <c r="M7" s="186">
        <f>COUNTIF(E39:HQ39,"A")</f>
        <v>2</v>
      </c>
      <c r="N7" s="186">
        <f>COUNTIF(E39:HQ39,"B")</f>
        <v>1</v>
      </c>
      <c r="O7" s="327">
        <f>COUNTA(E9:HT9)</f>
        <v>15</v>
      </c>
      <c r="P7" s="328"/>
      <c r="Q7" s="328"/>
      <c r="R7" s="328"/>
      <c r="S7" s="328"/>
      <c r="T7" s="329"/>
      <c r="U7" s="85"/>
    </row>
    <row r="8" spans="1:23" ht="11.25" thickBot="1"/>
    <row r="9" spans="1:23" ht="46.5" customHeight="1" thickTop="1" thickBot="1">
      <c r="A9" s="238"/>
      <c r="B9" s="239"/>
      <c r="C9" s="240"/>
      <c r="D9" s="241"/>
      <c r="E9" s="240"/>
      <c r="F9" s="242" t="s">
        <v>39</v>
      </c>
      <c r="G9" s="242" t="s">
        <v>40</v>
      </c>
      <c r="H9" s="242" t="s">
        <v>41</v>
      </c>
      <c r="I9" s="242" t="s">
        <v>42</v>
      </c>
      <c r="J9" s="242" t="s">
        <v>43</v>
      </c>
      <c r="K9" s="242" t="s">
        <v>44</v>
      </c>
      <c r="L9" s="242" t="s">
        <v>45</v>
      </c>
      <c r="M9" s="242" t="s">
        <v>46</v>
      </c>
      <c r="N9" s="242" t="s">
        <v>47</v>
      </c>
      <c r="O9" s="242" t="s">
        <v>48</v>
      </c>
      <c r="P9" s="242" t="s">
        <v>49</v>
      </c>
      <c r="Q9" s="242" t="s">
        <v>50</v>
      </c>
      <c r="R9" s="242" t="s">
        <v>51</v>
      </c>
      <c r="S9" s="242" t="s">
        <v>52</v>
      </c>
      <c r="T9" s="243" t="s">
        <v>53</v>
      </c>
      <c r="U9" s="87"/>
      <c r="V9" s="88"/>
      <c r="W9" s="89"/>
    </row>
    <row r="10" spans="1:23" ht="13.5" customHeight="1">
      <c r="A10" s="219" t="s">
        <v>104</v>
      </c>
      <c r="B10" s="220" t="s">
        <v>105</v>
      </c>
      <c r="C10" s="221"/>
      <c r="D10" s="222"/>
      <c r="E10" s="95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209"/>
    </row>
    <row r="11" spans="1:23" ht="13.5" customHeight="1">
      <c r="A11" s="207"/>
      <c r="B11" s="335" t="str">
        <f>FunctionList!H11</f>
        <v>has to be the homepage of the website</v>
      </c>
      <c r="C11" s="336"/>
      <c r="D11" s="337"/>
      <c r="E11" s="95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206"/>
      <c r="V11" s="84"/>
    </row>
    <row r="12" spans="1:23" ht="13.5" customHeight="1">
      <c r="A12" s="207"/>
      <c r="B12" s="90"/>
      <c r="C12" s="91"/>
      <c r="D12" s="92"/>
      <c r="E12" s="95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206"/>
    </row>
    <row r="13" spans="1:23" ht="13.5" customHeight="1">
      <c r="A13" s="207"/>
      <c r="B13" s="90"/>
      <c r="C13" s="91"/>
      <c r="D13" s="92"/>
      <c r="E13" s="96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206"/>
    </row>
    <row r="14" spans="1:23" ht="13.5" customHeight="1">
      <c r="A14" s="207"/>
      <c r="B14" s="90" t="s">
        <v>106</v>
      </c>
      <c r="C14" s="91"/>
      <c r="D14" s="92"/>
      <c r="E14" s="97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206"/>
    </row>
    <row r="15" spans="1:23" ht="13.5" customHeight="1">
      <c r="A15" s="207"/>
      <c r="B15" s="90"/>
      <c r="C15" s="91"/>
      <c r="D15" s="92" t="s">
        <v>55</v>
      </c>
      <c r="E15" s="97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206"/>
    </row>
    <row r="16" spans="1:23" ht="13.5" customHeight="1">
      <c r="A16" s="207"/>
      <c r="B16" s="90"/>
      <c r="C16" s="91"/>
      <c r="D16" s="92" t="s">
        <v>56</v>
      </c>
      <c r="E16" s="97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206"/>
    </row>
    <row r="17" spans="1:21" ht="13.5" customHeight="1">
      <c r="A17" s="207"/>
      <c r="B17" s="90"/>
      <c r="C17" s="91"/>
      <c r="D17" s="92" t="s">
        <v>57</v>
      </c>
      <c r="E17" s="97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206"/>
      <c r="U17" s="181"/>
    </row>
    <row r="18" spans="1:21" ht="13.5" customHeight="1">
      <c r="A18" s="207"/>
      <c r="B18" s="90" t="s">
        <v>107</v>
      </c>
      <c r="C18" s="91"/>
      <c r="D18" s="92"/>
      <c r="E18" s="97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206"/>
      <c r="U18" s="181"/>
    </row>
    <row r="19" spans="1:21" ht="13.5" customHeight="1">
      <c r="A19" s="207"/>
      <c r="B19" s="90"/>
      <c r="C19" s="91"/>
      <c r="D19" s="319" t="s">
        <v>58</v>
      </c>
      <c r="E19" s="319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206"/>
    </row>
    <row r="20" spans="1:21" ht="13.5" customHeight="1">
      <c r="A20" s="207"/>
      <c r="B20" s="90"/>
      <c r="C20" s="91"/>
      <c r="D20" s="92">
        <v>5</v>
      </c>
      <c r="E20" s="97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206"/>
    </row>
    <row r="21" spans="1:21" ht="13.5" customHeight="1">
      <c r="A21" s="207"/>
      <c r="B21" s="90"/>
      <c r="C21" s="91"/>
      <c r="D21" s="92">
        <v>10</v>
      </c>
      <c r="E21" s="97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206"/>
    </row>
    <row r="22" spans="1:21" ht="13.5" customHeight="1">
      <c r="A22" s="207"/>
      <c r="B22" s="90"/>
      <c r="C22" s="91"/>
      <c r="D22" s="92"/>
      <c r="E22" s="97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206"/>
    </row>
    <row r="23" spans="1:21" ht="13.5" customHeight="1">
      <c r="A23" s="207"/>
      <c r="B23" s="90"/>
      <c r="C23" s="91"/>
      <c r="D23" s="92"/>
      <c r="E23" s="97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206"/>
    </row>
    <row r="24" spans="1:21" ht="13.5" customHeight="1">
      <c r="A24" s="207"/>
      <c r="B24" s="90"/>
      <c r="C24" s="91"/>
      <c r="D24" s="92"/>
      <c r="E24" s="97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206"/>
    </row>
    <row r="25" spans="1:21" ht="13.5" customHeight="1">
      <c r="A25" s="207"/>
      <c r="B25" s="90"/>
      <c r="C25" s="91"/>
      <c r="D25" s="92"/>
      <c r="E25" s="97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206"/>
    </row>
    <row r="26" spans="1:21" ht="13.5" customHeight="1">
      <c r="A26" s="207"/>
      <c r="B26" s="90"/>
      <c r="C26" s="91"/>
      <c r="D26" s="92"/>
      <c r="E26" s="97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206"/>
    </row>
    <row r="27" spans="1:21" ht="13.5" customHeight="1">
      <c r="A27" s="207"/>
      <c r="B27" s="90"/>
      <c r="C27" s="91"/>
      <c r="D27" s="92"/>
      <c r="E27" s="97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206"/>
    </row>
    <row r="28" spans="1:21" ht="13.5" customHeight="1">
      <c r="A28" s="207"/>
      <c r="B28" s="90"/>
      <c r="C28" s="91"/>
      <c r="D28" s="92"/>
      <c r="E28" s="97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206"/>
    </row>
    <row r="29" spans="1:21" ht="13.5" customHeight="1">
      <c r="A29" s="207"/>
      <c r="B29" s="90"/>
      <c r="C29" s="91"/>
      <c r="D29" s="92"/>
      <c r="E29" s="97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206"/>
    </row>
    <row r="30" spans="1:21" ht="13.5" customHeight="1" thickBot="1">
      <c r="A30" s="207"/>
      <c r="B30" s="99"/>
      <c r="C30" s="100"/>
      <c r="D30" s="101"/>
      <c r="E30" s="10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208"/>
    </row>
    <row r="31" spans="1:21" ht="13.5" customHeight="1" thickTop="1">
      <c r="A31" s="218" t="s">
        <v>108</v>
      </c>
      <c r="B31" s="104" t="s">
        <v>109</v>
      </c>
      <c r="C31" s="105"/>
      <c r="D31" s="106"/>
      <c r="E31" s="107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209"/>
    </row>
    <row r="32" spans="1:21" ht="13.5" customHeight="1">
      <c r="A32" s="217"/>
      <c r="B32" s="109"/>
      <c r="C32" s="110"/>
      <c r="D32" s="111">
        <v>1</v>
      </c>
      <c r="E32" s="112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206"/>
    </row>
    <row r="33" spans="1:20" ht="13.5" customHeight="1">
      <c r="A33" s="217"/>
      <c r="B33" s="109"/>
      <c r="C33" s="184"/>
      <c r="D33" s="111">
        <v>2</v>
      </c>
      <c r="E33" s="114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206"/>
    </row>
    <row r="34" spans="1:20" ht="13.5" customHeight="1">
      <c r="A34" s="217"/>
      <c r="B34" s="109" t="s">
        <v>110</v>
      </c>
      <c r="C34" s="184"/>
      <c r="D34" s="111"/>
      <c r="E34" s="114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206"/>
    </row>
    <row r="35" spans="1:20" ht="13.5" customHeight="1">
      <c r="A35" s="217"/>
      <c r="B35" s="109"/>
      <c r="C35" s="184"/>
      <c r="D35" s="111"/>
      <c r="E35" s="114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206"/>
    </row>
    <row r="36" spans="1:20" ht="13.5" customHeight="1">
      <c r="A36" s="217"/>
      <c r="B36" s="109" t="s">
        <v>111</v>
      </c>
      <c r="C36" s="184"/>
      <c r="D36" s="111"/>
      <c r="E36" s="114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206"/>
    </row>
    <row r="37" spans="1:20" ht="13.5" customHeight="1">
      <c r="A37" s="217"/>
      <c r="B37" s="109"/>
      <c r="C37" s="184"/>
      <c r="D37" s="111" t="s">
        <v>59</v>
      </c>
      <c r="E37" s="114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206"/>
    </row>
    <row r="38" spans="1:20" ht="13.5" customHeight="1" thickBot="1">
      <c r="A38" s="217"/>
      <c r="B38" s="198"/>
      <c r="C38" s="199"/>
      <c r="D38" s="200" t="s">
        <v>60</v>
      </c>
      <c r="E38" s="201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10"/>
    </row>
    <row r="39" spans="1:20" ht="13.5" customHeight="1" thickTop="1">
      <c r="A39" s="218" t="s">
        <v>61</v>
      </c>
      <c r="B39" s="315" t="s">
        <v>62</v>
      </c>
      <c r="C39" s="315"/>
      <c r="D39" s="315"/>
      <c r="E39" s="203"/>
      <c r="F39" s="204" t="s">
        <v>63</v>
      </c>
      <c r="G39" s="204" t="s">
        <v>63</v>
      </c>
      <c r="H39" s="204" t="s">
        <v>63</v>
      </c>
      <c r="I39" s="204" t="s">
        <v>63</v>
      </c>
      <c r="J39" s="204" t="s">
        <v>63</v>
      </c>
      <c r="K39" s="204" t="s">
        <v>64</v>
      </c>
      <c r="L39" s="204" t="s">
        <v>65</v>
      </c>
      <c r="M39" s="204" t="s">
        <v>63</v>
      </c>
      <c r="N39" s="204" t="s">
        <v>63</v>
      </c>
      <c r="O39" s="204" t="s">
        <v>63</v>
      </c>
      <c r="P39" s="204" t="s">
        <v>63</v>
      </c>
      <c r="Q39" s="204" t="s">
        <v>63</v>
      </c>
      <c r="R39" s="204" t="s">
        <v>65</v>
      </c>
      <c r="S39" s="204" t="s">
        <v>63</v>
      </c>
      <c r="T39" s="211" t="s">
        <v>63</v>
      </c>
    </row>
    <row r="40" spans="1:20" ht="13.5" customHeight="1">
      <c r="A40" s="217"/>
      <c r="B40" s="330" t="s">
        <v>66</v>
      </c>
      <c r="C40" s="330"/>
      <c r="D40" s="330"/>
      <c r="E40" s="116"/>
      <c r="F40" s="185" t="s">
        <v>67</v>
      </c>
      <c r="G40" s="185" t="s">
        <v>67</v>
      </c>
      <c r="H40" s="185" t="s">
        <v>67</v>
      </c>
      <c r="I40" s="185" t="s">
        <v>67</v>
      </c>
      <c r="J40" s="185" t="s">
        <v>67</v>
      </c>
      <c r="K40" s="185" t="s">
        <v>67</v>
      </c>
      <c r="L40" s="185" t="s">
        <v>67</v>
      </c>
      <c r="M40" s="185" t="s">
        <v>67</v>
      </c>
      <c r="N40" s="185" t="s">
        <v>67</v>
      </c>
      <c r="O40" s="185" t="s">
        <v>67</v>
      </c>
      <c r="P40" s="185" t="s">
        <v>67</v>
      </c>
      <c r="Q40" s="185" t="s">
        <v>67</v>
      </c>
      <c r="R40" s="185" t="s">
        <v>67</v>
      </c>
      <c r="S40" s="185" t="s">
        <v>67</v>
      </c>
      <c r="T40" s="212" t="s">
        <v>67</v>
      </c>
    </row>
    <row r="41" spans="1:20" ht="13.5" customHeight="1">
      <c r="A41" s="217"/>
      <c r="B41" s="313" t="s">
        <v>69</v>
      </c>
      <c r="C41" s="313"/>
      <c r="D41" s="313"/>
      <c r="E41" s="117"/>
      <c r="F41" s="118">
        <v>39139</v>
      </c>
      <c r="G41" s="118">
        <v>39139</v>
      </c>
      <c r="H41" s="118">
        <v>39140</v>
      </c>
      <c r="I41" s="118">
        <v>39141</v>
      </c>
      <c r="J41" s="118">
        <v>39142</v>
      </c>
      <c r="K41" s="118">
        <v>39143</v>
      </c>
      <c r="L41" s="118">
        <v>39144</v>
      </c>
      <c r="M41" s="118">
        <v>39145</v>
      </c>
      <c r="N41" s="118">
        <v>39146</v>
      </c>
      <c r="O41" s="118">
        <v>39147</v>
      </c>
      <c r="P41" s="118">
        <v>39148</v>
      </c>
      <c r="Q41" s="118">
        <v>39149</v>
      </c>
      <c r="R41" s="118">
        <v>39150</v>
      </c>
      <c r="S41" s="118">
        <v>39151</v>
      </c>
      <c r="T41" s="213">
        <v>39152</v>
      </c>
    </row>
    <row r="42" spans="1:20" ht="75.75" thickBot="1">
      <c r="A42" s="237"/>
      <c r="B42" s="314" t="s">
        <v>70</v>
      </c>
      <c r="C42" s="314"/>
      <c r="D42" s="314"/>
      <c r="E42" s="214"/>
      <c r="F42" s="215"/>
      <c r="G42" s="215"/>
      <c r="H42" s="215"/>
      <c r="I42" s="215"/>
      <c r="J42" s="215"/>
      <c r="K42" s="215" t="s">
        <v>71</v>
      </c>
      <c r="L42" s="215" t="s">
        <v>72</v>
      </c>
      <c r="M42" s="215" t="s">
        <v>73</v>
      </c>
      <c r="N42" s="215" t="s">
        <v>74</v>
      </c>
      <c r="O42" s="215" t="s">
        <v>75</v>
      </c>
      <c r="P42" s="215" t="s">
        <v>76</v>
      </c>
      <c r="Q42" s="215" t="s">
        <v>77</v>
      </c>
      <c r="R42" s="215" t="s">
        <v>78</v>
      </c>
      <c r="S42" s="215" t="s">
        <v>79</v>
      </c>
      <c r="T42" s="216" t="s">
        <v>80</v>
      </c>
    </row>
    <row r="43" spans="1:20" ht="11.25" thickTop="1">
      <c r="A43" s="205"/>
    </row>
  </sheetData>
  <mergeCells count="29">
    <mergeCell ref="B42:D42"/>
    <mergeCell ref="A6:B6"/>
    <mergeCell ref="C6:E6"/>
    <mergeCell ref="F6:K6"/>
    <mergeCell ref="L6:N6"/>
    <mergeCell ref="B11:D11"/>
    <mergeCell ref="D19:E19"/>
    <mergeCell ref="B39:D39"/>
    <mergeCell ref="B40:D40"/>
    <mergeCell ref="B41:D41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21" workbookViewId="0">
      <selection activeCell="L40" sqref="L40"/>
    </sheetView>
  </sheetViews>
  <sheetFormatPr defaultRowHeight="13.5" customHeight="1"/>
  <cols>
    <col min="1" max="1" width="8.125" style="82" customWidth="1"/>
    <col min="2" max="2" width="13.375" style="86" customWidth="1"/>
    <col min="3" max="3" width="10.75" style="82" customWidth="1"/>
    <col min="4" max="4" width="11.375" style="83" customWidth="1"/>
    <col min="5" max="5" width="1.75" style="82" hidden="1" customWidth="1"/>
    <col min="6" max="7" width="2.875" style="82" bestFit="1" customWidth="1"/>
    <col min="8" max="8" width="2.875" style="82" customWidth="1"/>
    <col min="9" max="10" width="2.875" style="82" bestFit="1" customWidth="1"/>
    <col min="11" max="19" width="2.875" style="82" customWidth="1"/>
    <col min="20" max="20" width="2.875" style="82" bestFit="1" customWidth="1"/>
    <col min="21" max="21" width="2.875" style="82" customWidth="1"/>
    <col min="22" max="16384" width="9" style="82"/>
  </cols>
  <sheetData>
    <row r="1" spans="1:23" ht="13.5" customHeight="1" thickBot="1">
      <c r="A1" s="80"/>
      <c r="B1" s="81"/>
    </row>
    <row r="2" spans="1:23" ht="13.5" customHeight="1">
      <c r="A2" s="355" t="s">
        <v>97</v>
      </c>
      <c r="B2" s="356"/>
      <c r="C2" s="357" t="str">
        <f>(FunctionList!E17)</f>
        <v>delete(idBook)</v>
      </c>
      <c r="D2" s="419"/>
      <c r="E2" s="420"/>
      <c r="F2" s="361" t="s">
        <v>20</v>
      </c>
      <c r="G2" s="362"/>
      <c r="H2" s="362"/>
      <c r="I2" s="362"/>
      <c r="J2" s="362"/>
      <c r="K2" s="362"/>
      <c r="L2" s="343" t="s">
        <v>163</v>
      </c>
      <c r="M2" s="344"/>
      <c r="N2" s="344"/>
      <c r="O2" s="344"/>
      <c r="P2" s="344"/>
      <c r="Q2" s="344"/>
      <c r="R2" s="344"/>
      <c r="S2" s="344"/>
      <c r="T2" s="345"/>
      <c r="V2" s="84"/>
    </row>
    <row r="3" spans="1:23" ht="13.5" customHeight="1">
      <c r="A3" s="322" t="s">
        <v>98</v>
      </c>
      <c r="B3" s="323"/>
      <c r="C3" s="316" t="s">
        <v>38</v>
      </c>
      <c r="D3" s="317"/>
      <c r="E3" s="318"/>
      <c r="F3" s="348" t="s">
        <v>99</v>
      </c>
      <c r="G3" s="349"/>
      <c r="H3" s="349"/>
      <c r="I3" s="349"/>
      <c r="J3" s="349"/>
      <c r="K3" s="350"/>
      <c r="L3" s="338" t="s">
        <v>182</v>
      </c>
      <c r="M3" s="339"/>
      <c r="N3" s="339"/>
      <c r="O3" s="339"/>
      <c r="P3" s="339"/>
      <c r="Q3" s="339"/>
      <c r="R3" s="339"/>
      <c r="S3" s="339"/>
      <c r="T3" s="340"/>
    </row>
    <row r="4" spans="1:23" ht="13.5" customHeight="1">
      <c r="A4" s="322" t="s">
        <v>100</v>
      </c>
      <c r="B4" s="323"/>
      <c r="C4" s="363">
        <v>100</v>
      </c>
      <c r="D4" s="364"/>
      <c r="E4" s="197"/>
      <c r="F4" s="348" t="s">
        <v>101</v>
      </c>
      <c r="G4" s="349"/>
      <c r="H4" s="349"/>
      <c r="I4" s="349"/>
      <c r="J4" s="349"/>
      <c r="K4" s="350"/>
      <c r="L4" s="351">
        <f xml:space="preserve"> IF(FunctionList!E6&lt;&gt;"N/A",SUM(C4*FunctionList!E6/1000,- O7),"N/A")</f>
        <v>-5</v>
      </c>
      <c r="M4" s="352"/>
      <c r="N4" s="352"/>
      <c r="O4" s="352"/>
      <c r="P4" s="352"/>
      <c r="Q4" s="352"/>
      <c r="R4" s="352"/>
      <c r="S4" s="352"/>
      <c r="T4" s="353"/>
      <c r="V4" s="84"/>
    </row>
    <row r="5" spans="1:23" ht="13.5" customHeight="1">
      <c r="A5" s="322" t="s">
        <v>102</v>
      </c>
      <c r="B5" s="323"/>
      <c r="C5" s="324" t="s">
        <v>96</v>
      </c>
      <c r="D5" s="324"/>
      <c r="E5" s="324"/>
      <c r="F5" s="325"/>
      <c r="G5" s="325"/>
      <c r="H5" s="325"/>
      <c r="I5" s="325"/>
      <c r="J5" s="325"/>
      <c r="K5" s="325"/>
      <c r="L5" s="324"/>
      <c r="M5" s="324"/>
      <c r="N5" s="324"/>
      <c r="O5" s="324"/>
      <c r="P5" s="324"/>
      <c r="Q5" s="324"/>
      <c r="R5" s="324"/>
      <c r="S5" s="324"/>
      <c r="T5" s="324"/>
    </row>
    <row r="6" spans="1:23" ht="13.5" customHeight="1">
      <c r="A6" s="320" t="s">
        <v>27</v>
      </c>
      <c r="B6" s="321"/>
      <c r="C6" s="346" t="s">
        <v>28</v>
      </c>
      <c r="D6" s="326"/>
      <c r="E6" s="347"/>
      <c r="F6" s="346" t="s">
        <v>29</v>
      </c>
      <c r="G6" s="326"/>
      <c r="H6" s="326"/>
      <c r="I6" s="326"/>
      <c r="J6" s="326"/>
      <c r="K6" s="354"/>
      <c r="L6" s="326" t="s">
        <v>103</v>
      </c>
      <c r="M6" s="326"/>
      <c r="N6" s="326"/>
      <c r="O6" s="341" t="s">
        <v>30</v>
      </c>
      <c r="P6" s="326"/>
      <c r="Q6" s="326"/>
      <c r="R6" s="326"/>
      <c r="S6" s="326"/>
      <c r="T6" s="342"/>
      <c r="V6" s="84"/>
    </row>
    <row r="7" spans="1:23" ht="13.5" customHeight="1" thickBot="1">
      <c r="A7" s="334">
        <f>COUNTIF(F40:HQ40,"P")</f>
        <v>15</v>
      </c>
      <c r="B7" s="333"/>
      <c r="C7" s="331">
        <f>COUNTIF(F40:HQ40,"F")</f>
        <v>0</v>
      </c>
      <c r="D7" s="328"/>
      <c r="E7" s="333"/>
      <c r="F7" s="331">
        <f>SUM(O7,- A7,- C7)</f>
        <v>0</v>
      </c>
      <c r="G7" s="328"/>
      <c r="H7" s="328"/>
      <c r="I7" s="328"/>
      <c r="J7" s="328"/>
      <c r="K7" s="332"/>
      <c r="L7" s="186">
        <f>COUNTIF(E39:HQ39,"N")</f>
        <v>12</v>
      </c>
      <c r="M7" s="186">
        <f>COUNTIF(E39:HQ39,"A")</f>
        <v>2</v>
      </c>
      <c r="N7" s="186">
        <f>COUNTIF(E39:HQ39,"B")</f>
        <v>1</v>
      </c>
      <c r="O7" s="327">
        <f>COUNTA(E9:HT9)</f>
        <v>15</v>
      </c>
      <c r="P7" s="328"/>
      <c r="Q7" s="328"/>
      <c r="R7" s="328"/>
      <c r="S7" s="328"/>
      <c r="T7" s="329"/>
      <c r="U7" s="85"/>
    </row>
    <row r="8" spans="1:23" ht="11.25" thickBot="1"/>
    <row r="9" spans="1:23" ht="46.5" customHeight="1" thickTop="1" thickBot="1">
      <c r="A9" s="238"/>
      <c r="B9" s="239"/>
      <c r="C9" s="240"/>
      <c r="D9" s="241"/>
      <c r="E9" s="240"/>
      <c r="F9" s="242" t="s">
        <v>39</v>
      </c>
      <c r="G9" s="242" t="s">
        <v>40</v>
      </c>
      <c r="H9" s="242" t="s">
        <v>41</v>
      </c>
      <c r="I9" s="242" t="s">
        <v>42</v>
      </c>
      <c r="J9" s="242" t="s">
        <v>43</v>
      </c>
      <c r="K9" s="242" t="s">
        <v>44</v>
      </c>
      <c r="L9" s="242" t="s">
        <v>45</v>
      </c>
      <c r="M9" s="242" t="s">
        <v>46</v>
      </c>
      <c r="N9" s="242" t="s">
        <v>47</v>
      </c>
      <c r="O9" s="242" t="s">
        <v>48</v>
      </c>
      <c r="P9" s="242" t="s">
        <v>49</v>
      </c>
      <c r="Q9" s="242" t="s">
        <v>50</v>
      </c>
      <c r="R9" s="242" t="s">
        <v>51</v>
      </c>
      <c r="S9" s="242" t="s">
        <v>52</v>
      </c>
      <c r="T9" s="243" t="s">
        <v>53</v>
      </c>
      <c r="U9" s="87"/>
      <c r="V9" s="88"/>
      <c r="W9" s="89"/>
    </row>
    <row r="10" spans="1:23" ht="13.5" customHeight="1">
      <c r="A10" s="219" t="s">
        <v>104</v>
      </c>
      <c r="B10" s="220" t="s">
        <v>105</v>
      </c>
      <c r="C10" s="221"/>
      <c r="D10" s="222"/>
      <c r="E10" s="95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209"/>
    </row>
    <row r="11" spans="1:23" ht="13.5" customHeight="1">
      <c r="A11" s="207"/>
      <c r="B11" s="335" t="str">
        <f>FunctionList!H11</f>
        <v>has to be the homepage of the website</v>
      </c>
      <c r="C11" s="336"/>
      <c r="D11" s="337"/>
      <c r="E11" s="95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206"/>
      <c r="V11" s="84"/>
    </row>
    <row r="12" spans="1:23" ht="13.5" customHeight="1">
      <c r="A12" s="207"/>
      <c r="B12" s="90"/>
      <c r="C12" s="91"/>
      <c r="D12" s="92"/>
      <c r="E12" s="95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206"/>
    </row>
    <row r="13" spans="1:23" ht="13.5" customHeight="1">
      <c r="A13" s="207"/>
      <c r="B13" s="90"/>
      <c r="C13" s="91"/>
      <c r="D13" s="92"/>
      <c r="E13" s="96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206"/>
    </row>
    <row r="14" spans="1:23" ht="13.5" customHeight="1">
      <c r="A14" s="207"/>
      <c r="B14" s="90" t="s">
        <v>106</v>
      </c>
      <c r="C14" s="91"/>
      <c r="D14" s="92"/>
      <c r="E14" s="97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206"/>
    </row>
    <row r="15" spans="1:23" ht="13.5" customHeight="1">
      <c r="A15" s="207"/>
      <c r="B15" s="90"/>
      <c r="C15" s="91"/>
      <c r="D15" s="92" t="s">
        <v>55</v>
      </c>
      <c r="E15" s="97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206"/>
    </row>
    <row r="16" spans="1:23" ht="13.5" customHeight="1">
      <c r="A16" s="207"/>
      <c r="B16" s="90"/>
      <c r="C16" s="91"/>
      <c r="D16" s="92" t="s">
        <v>56</v>
      </c>
      <c r="E16" s="97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206"/>
    </row>
    <row r="17" spans="1:21" ht="13.5" customHeight="1">
      <c r="A17" s="207"/>
      <c r="B17" s="90"/>
      <c r="C17" s="91"/>
      <c r="D17" s="92" t="s">
        <v>57</v>
      </c>
      <c r="E17" s="97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206"/>
      <c r="U17" s="181"/>
    </row>
    <row r="18" spans="1:21" ht="13.5" customHeight="1">
      <c r="A18" s="207"/>
      <c r="B18" s="90" t="s">
        <v>107</v>
      </c>
      <c r="C18" s="91"/>
      <c r="D18" s="92"/>
      <c r="E18" s="97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206"/>
      <c r="U18" s="181"/>
    </row>
    <row r="19" spans="1:21" ht="13.5" customHeight="1">
      <c r="A19" s="207"/>
      <c r="B19" s="90"/>
      <c r="C19" s="91"/>
      <c r="D19" s="319" t="s">
        <v>58</v>
      </c>
      <c r="E19" s="319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206"/>
    </row>
    <row r="20" spans="1:21" ht="13.5" customHeight="1">
      <c r="A20" s="207"/>
      <c r="B20" s="90"/>
      <c r="C20" s="91"/>
      <c r="D20" s="92">
        <v>5</v>
      </c>
      <c r="E20" s="97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206"/>
    </row>
    <row r="21" spans="1:21" ht="13.5" customHeight="1">
      <c r="A21" s="207"/>
      <c r="B21" s="90"/>
      <c r="C21" s="91"/>
      <c r="D21" s="92">
        <v>10</v>
      </c>
      <c r="E21" s="97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206"/>
    </row>
    <row r="22" spans="1:21" ht="13.5" customHeight="1">
      <c r="A22" s="207"/>
      <c r="B22" s="90"/>
      <c r="C22" s="91"/>
      <c r="D22" s="92"/>
      <c r="E22" s="97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206"/>
    </row>
    <row r="23" spans="1:21" ht="13.5" customHeight="1">
      <c r="A23" s="207"/>
      <c r="B23" s="90"/>
      <c r="C23" s="91"/>
      <c r="D23" s="92"/>
      <c r="E23" s="97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206"/>
    </row>
    <row r="24" spans="1:21" ht="13.5" customHeight="1">
      <c r="A24" s="207"/>
      <c r="B24" s="90"/>
      <c r="C24" s="91"/>
      <c r="D24" s="92"/>
      <c r="E24" s="97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206"/>
    </row>
    <row r="25" spans="1:21" ht="13.5" customHeight="1">
      <c r="A25" s="207"/>
      <c r="B25" s="90"/>
      <c r="C25" s="91"/>
      <c r="D25" s="92"/>
      <c r="E25" s="97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206"/>
    </row>
    <row r="26" spans="1:21" ht="13.5" customHeight="1">
      <c r="A26" s="207"/>
      <c r="B26" s="90"/>
      <c r="C26" s="91"/>
      <c r="D26" s="92"/>
      <c r="E26" s="97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206"/>
    </row>
    <row r="27" spans="1:21" ht="13.5" customHeight="1">
      <c r="A27" s="207"/>
      <c r="B27" s="90"/>
      <c r="C27" s="91"/>
      <c r="D27" s="92"/>
      <c r="E27" s="97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206"/>
    </row>
    <row r="28" spans="1:21" ht="13.5" customHeight="1">
      <c r="A28" s="207"/>
      <c r="B28" s="90"/>
      <c r="C28" s="91"/>
      <c r="D28" s="92"/>
      <c r="E28" s="97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206"/>
    </row>
    <row r="29" spans="1:21" ht="13.5" customHeight="1">
      <c r="A29" s="207"/>
      <c r="B29" s="90"/>
      <c r="C29" s="91"/>
      <c r="D29" s="92"/>
      <c r="E29" s="97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206"/>
    </row>
    <row r="30" spans="1:21" ht="13.5" customHeight="1" thickBot="1">
      <c r="A30" s="207"/>
      <c r="B30" s="99"/>
      <c r="C30" s="100"/>
      <c r="D30" s="101"/>
      <c r="E30" s="10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208"/>
    </row>
    <row r="31" spans="1:21" ht="13.5" customHeight="1" thickTop="1">
      <c r="A31" s="218" t="s">
        <v>108</v>
      </c>
      <c r="B31" s="104" t="s">
        <v>109</v>
      </c>
      <c r="C31" s="105"/>
      <c r="D31" s="106"/>
      <c r="E31" s="107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209"/>
    </row>
    <row r="32" spans="1:21" ht="13.5" customHeight="1">
      <c r="A32" s="217"/>
      <c r="B32" s="109"/>
      <c r="C32" s="110"/>
      <c r="D32" s="111">
        <v>1</v>
      </c>
      <c r="E32" s="112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206"/>
    </row>
    <row r="33" spans="1:20" ht="13.5" customHeight="1">
      <c r="A33" s="217"/>
      <c r="B33" s="109"/>
      <c r="C33" s="184"/>
      <c r="D33" s="111">
        <v>2</v>
      </c>
      <c r="E33" s="114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206"/>
    </row>
    <row r="34" spans="1:20" ht="13.5" customHeight="1">
      <c r="A34" s="217"/>
      <c r="B34" s="109" t="s">
        <v>110</v>
      </c>
      <c r="C34" s="184"/>
      <c r="D34" s="111"/>
      <c r="E34" s="114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206"/>
    </row>
    <row r="35" spans="1:20" ht="13.5" customHeight="1">
      <c r="A35" s="217"/>
      <c r="B35" s="109"/>
      <c r="C35" s="184"/>
      <c r="D35" s="111"/>
      <c r="E35" s="114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206"/>
    </row>
    <row r="36" spans="1:20" ht="13.5" customHeight="1">
      <c r="A36" s="217"/>
      <c r="B36" s="109" t="s">
        <v>111</v>
      </c>
      <c r="C36" s="184"/>
      <c r="D36" s="111"/>
      <c r="E36" s="114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206"/>
    </row>
    <row r="37" spans="1:20" ht="13.5" customHeight="1">
      <c r="A37" s="217"/>
      <c r="B37" s="109"/>
      <c r="C37" s="184"/>
      <c r="D37" s="111" t="s">
        <v>59</v>
      </c>
      <c r="E37" s="114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206"/>
    </row>
    <row r="38" spans="1:20" ht="13.5" customHeight="1" thickBot="1">
      <c r="A38" s="217"/>
      <c r="B38" s="198"/>
      <c r="C38" s="199"/>
      <c r="D38" s="200" t="s">
        <v>60</v>
      </c>
      <c r="E38" s="201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10"/>
    </row>
    <row r="39" spans="1:20" ht="13.5" customHeight="1" thickTop="1">
      <c r="A39" s="218" t="s">
        <v>61</v>
      </c>
      <c r="B39" s="315" t="s">
        <v>62</v>
      </c>
      <c r="C39" s="315"/>
      <c r="D39" s="315"/>
      <c r="E39" s="203"/>
      <c r="F39" s="204" t="s">
        <v>63</v>
      </c>
      <c r="G39" s="204" t="s">
        <v>63</v>
      </c>
      <c r="H39" s="204" t="s">
        <v>63</v>
      </c>
      <c r="I39" s="204" t="s">
        <v>63</v>
      </c>
      <c r="J39" s="204" t="s">
        <v>63</v>
      </c>
      <c r="K39" s="204" t="s">
        <v>64</v>
      </c>
      <c r="L39" s="204" t="s">
        <v>65</v>
      </c>
      <c r="M39" s="204" t="s">
        <v>63</v>
      </c>
      <c r="N39" s="204" t="s">
        <v>63</v>
      </c>
      <c r="O39" s="204" t="s">
        <v>63</v>
      </c>
      <c r="P39" s="204" t="s">
        <v>63</v>
      </c>
      <c r="Q39" s="204" t="s">
        <v>63</v>
      </c>
      <c r="R39" s="204" t="s">
        <v>65</v>
      </c>
      <c r="S39" s="204" t="s">
        <v>63</v>
      </c>
      <c r="T39" s="211" t="s">
        <v>63</v>
      </c>
    </row>
    <row r="40" spans="1:20" ht="13.5" customHeight="1">
      <c r="A40" s="217"/>
      <c r="B40" s="330" t="s">
        <v>66</v>
      </c>
      <c r="C40" s="330"/>
      <c r="D40" s="330"/>
      <c r="E40" s="116"/>
      <c r="F40" s="185" t="s">
        <v>67</v>
      </c>
      <c r="G40" s="185" t="s">
        <v>67</v>
      </c>
      <c r="H40" s="185" t="s">
        <v>67</v>
      </c>
      <c r="I40" s="185" t="s">
        <v>67</v>
      </c>
      <c r="J40" s="185" t="s">
        <v>67</v>
      </c>
      <c r="K40" s="185" t="s">
        <v>67</v>
      </c>
      <c r="L40" s="185" t="s">
        <v>67</v>
      </c>
      <c r="M40" s="185" t="s">
        <v>67</v>
      </c>
      <c r="N40" s="185" t="s">
        <v>67</v>
      </c>
      <c r="O40" s="185" t="s">
        <v>67</v>
      </c>
      <c r="P40" s="185" t="s">
        <v>67</v>
      </c>
      <c r="Q40" s="185" t="s">
        <v>67</v>
      </c>
      <c r="R40" s="185" t="s">
        <v>67</v>
      </c>
      <c r="S40" s="185" t="s">
        <v>67</v>
      </c>
      <c r="T40" s="212" t="s">
        <v>67</v>
      </c>
    </row>
    <row r="41" spans="1:20" ht="13.5" customHeight="1">
      <c r="A41" s="217"/>
      <c r="B41" s="313" t="s">
        <v>69</v>
      </c>
      <c r="C41" s="313"/>
      <c r="D41" s="313"/>
      <c r="E41" s="117"/>
      <c r="F41" s="118">
        <v>39139</v>
      </c>
      <c r="G41" s="118">
        <v>39139</v>
      </c>
      <c r="H41" s="118">
        <v>39140</v>
      </c>
      <c r="I41" s="118">
        <v>39141</v>
      </c>
      <c r="J41" s="118">
        <v>39142</v>
      </c>
      <c r="K41" s="118">
        <v>39143</v>
      </c>
      <c r="L41" s="118">
        <v>39144</v>
      </c>
      <c r="M41" s="118">
        <v>39145</v>
      </c>
      <c r="N41" s="118">
        <v>39146</v>
      </c>
      <c r="O41" s="118">
        <v>39147</v>
      </c>
      <c r="P41" s="118">
        <v>39148</v>
      </c>
      <c r="Q41" s="118">
        <v>39149</v>
      </c>
      <c r="R41" s="118">
        <v>39150</v>
      </c>
      <c r="S41" s="118">
        <v>39151</v>
      </c>
      <c r="T41" s="213">
        <v>39152</v>
      </c>
    </row>
    <row r="42" spans="1:20" ht="75.75" thickBot="1">
      <c r="A42" s="237"/>
      <c r="B42" s="314" t="s">
        <v>70</v>
      </c>
      <c r="C42" s="314"/>
      <c r="D42" s="314"/>
      <c r="E42" s="214"/>
      <c r="F42" s="215"/>
      <c r="G42" s="215"/>
      <c r="H42" s="215"/>
      <c r="I42" s="215"/>
      <c r="J42" s="215"/>
      <c r="K42" s="215" t="s">
        <v>71</v>
      </c>
      <c r="L42" s="215" t="s">
        <v>72</v>
      </c>
      <c r="M42" s="215" t="s">
        <v>73</v>
      </c>
      <c r="N42" s="215" t="s">
        <v>74</v>
      </c>
      <c r="O42" s="215" t="s">
        <v>75</v>
      </c>
      <c r="P42" s="215" t="s">
        <v>76</v>
      </c>
      <c r="Q42" s="215" t="s">
        <v>77</v>
      </c>
      <c r="R42" s="215" t="s">
        <v>78</v>
      </c>
      <c r="S42" s="215" t="s">
        <v>79</v>
      </c>
      <c r="T42" s="216" t="s">
        <v>80</v>
      </c>
    </row>
    <row r="43" spans="1:20" ht="11.25" thickTop="1">
      <c r="A43" s="205"/>
    </row>
  </sheetData>
  <mergeCells count="29">
    <mergeCell ref="B42:D42"/>
    <mergeCell ref="A6:B6"/>
    <mergeCell ref="C6:E6"/>
    <mergeCell ref="F6:K6"/>
    <mergeCell ref="L6:N6"/>
    <mergeCell ref="B11:D11"/>
    <mergeCell ref="D19:E19"/>
    <mergeCell ref="B39:D39"/>
    <mergeCell ref="B40:D40"/>
    <mergeCell ref="B41:D41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F10:T38">
      <formula1>"O,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39:T39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18</vt:i4>
      </vt:variant>
      <vt:variant>
        <vt:lpstr>Phạm vi Có tên</vt:lpstr>
      </vt:variant>
      <vt:variant>
        <vt:i4>17</vt:i4>
      </vt:variant>
    </vt:vector>
  </HeadingPairs>
  <TitlesOfParts>
    <vt:vector size="35" baseType="lpstr">
      <vt:lpstr>Guidleline</vt:lpstr>
      <vt:lpstr>Cover</vt:lpstr>
      <vt:lpstr>FunctionList</vt:lpstr>
      <vt:lpstr>Test Report</vt:lpstr>
      <vt:lpstr>Function1</vt:lpstr>
      <vt:lpstr>Function2</vt:lpstr>
      <vt:lpstr>Function3</vt:lpstr>
      <vt:lpstr>Function4</vt:lpstr>
      <vt:lpstr>Function5</vt:lpstr>
      <vt:lpstr>Function6</vt:lpstr>
      <vt:lpstr>Function7</vt:lpstr>
      <vt:lpstr>Function8</vt:lpstr>
      <vt:lpstr>Function9</vt:lpstr>
      <vt:lpstr>Function10</vt:lpstr>
      <vt:lpstr>Function11</vt:lpstr>
      <vt:lpstr>Function12</vt:lpstr>
      <vt:lpstr>Function13</vt:lpstr>
      <vt:lpstr>Function14</vt:lpstr>
      <vt:lpstr>Function1!Vùng_In</vt:lpstr>
      <vt:lpstr>Function10!Vùng_In</vt:lpstr>
      <vt:lpstr>Function11!Vùng_In</vt:lpstr>
      <vt:lpstr>Function12!Vùng_In</vt:lpstr>
      <vt:lpstr>Function13!Vùng_In</vt:lpstr>
      <vt:lpstr>Function14!Vùng_In</vt:lpstr>
      <vt:lpstr>Function2!Vùng_In</vt:lpstr>
      <vt:lpstr>Function3!Vùng_In</vt:lpstr>
      <vt:lpstr>Function4!Vùng_In</vt:lpstr>
      <vt:lpstr>Function5!Vùng_In</vt:lpstr>
      <vt:lpstr>Function6!Vùng_In</vt:lpstr>
      <vt:lpstr>Function7!Vùng_In</vt:lpstr>
      <vt:lpstr>Function8!Vùng_In</vt:lpstr>
      <vt:lpstr>Function9!Vùng_In</vt:lpstr>
      <vt:lpstr>FunctionList!Vùng_In</vt:lpstr>
      <vt:lpstr>Guidleline!Vùng_In</vt:lpstr>
      <vt:lpstr>'Test Report'!Vùng_In</vt:lpstr>
    </vt:vector>
  </TitlesOfParts>
  <Company>FPT-Software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PhaNguyen</cp:lastModifiedBy>
  <cp:lastPrinted>2010-10-05T08:35:56Z</cp:lastPrinted>
  <dcterms:created xsi:type="dcterms:W3CDTF">2007-10-09T09:39:48Z</dcterms:created>
  <dcterms:modified xsi:type="dcterms:W3CDTF">2017-03-30T13:36:30Z</dcterms:modified>
</cp:coreProperties>
</file>