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kle\Documents\GitHub\moneymachine\evaluation\"/>
    </mc:Choice>
  </mc:AlternateContent>
  <xr:revisionPtr revIDLastSave="0" documentId="13_ncr:1_{ED186CF8-F6DA-452C-B3C3-E9972E703806}" xr6:coauthVersionLast="46" xr6:coauthVersionMax="46" xr10:uidLastSave="{00000000-0000-0000-0000-000000000000}"/>
  <bookViews>
    <workbookView xWindow="-120" yWindow="-120" windowWidth="20730" windowHeight="11160" xr2:uid="{3A1AC3C6-F701-4858-9CCD-9F70B561527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3" i="1" l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Y59" i="1"/>
  <c r="Z59" i="1"/>
  <c r="AA59" i="1"/>
  <c r="Y60" i="1"/>
  <c r="Z60" i="1"/>
  <c r="AA60" i="1"/>
  <c r="Y61" i="1"/>
  <c r="Z61" i="1"/>
  <c r="AA61" i="1"/>
  <c r="Y62" i="1"/>
  <c r="Z62" i="1"/>
  <c r="AA62" i="1"/>
  <c r="AA32" i="1"/>
  <c r="Z32" i="1"/>
  <c r="Y32" i="1"/>
  <c r="AA31" i="1"/>
  <c r="Z31" i="1"/>
  <c r="Y31" i="1"/>
  <c r="AA30" i="1"/>
  <c r="Z30" i="1"/>
  <c r="Y30" i="1"/>
  <c r="AA29" i="1"/>
  <c r="Z29" i="1"/>
  <c r="Y29" i="1"/>
  <c r="AA28" i="1"/>
  <c r="Z28" i="1"/>
  <c r="Y28" i="1"/>
  <c r="AA27" i="1"/>
  <c r="Z27" i="1"/>
  <c r="Y27" i="1"/>
  <c r="AA26" i="1"/>
  <c r="Z26" i="1"/>
  <c r="Y26" i="1"/>
  <c r="AA25" i="1"/>
  <c r="Z25" i="1"/>
  <c r="Y25" i="1"/>
  <c r="AA24" i="1"/>
  <c r="Z24" i="1"/>
  <c r="Y24" i="1"/>
  <c r="AA23" i="1"/>
  <c r="Z23" i="1"/>
  <c r="Y23" i="1"/>
  <c r="AA22" i="1"/>
  <c r="Z22" i="1"/>
  <c r="Y22" i="1"/>
  <c r="AA6" i="1"/>
  <c r="AA7" i="1"/>
  <c r="AA8" i="1"/>
  <c r="AA9" i="1"/>
  <c r="AA10" i="1"/>
  <c r="AA11" i="1"/>
  <c r="AA12" i="1"/>
  <c r="AA13" i="1"/>
  <c r="AA14" i="1"/>
  <c r="AA15" i="1"/>
  <c r="Z6" i="1"/>
  <c r="Z7" i="1"/>
  <c r="Z8" i="1"/>
  <c r="Z9" i="1"/>
  <c r="Z10" i="1"/>
  <c r="Z11" i="1"/>
  <c r="Z12" i="1"/>
  <c r="Z13" i="1"/>
  <c r="Z14" i="1"/>
  <c r="Z15" i="1"/>
  <c r="AA5" i="1"/>
  <c r="Z5" i="1"/>
  <c r="Y6" i="1"/>
  <c r="Y7" i="1"/>
  <c r="Y8" i="1"/>
  <c r="Y9" i="1"/>
  <c r="Y10" i="1"/>
  <c r="Y11" i="1"/>
  <c r="Y12" i="1"/>
  <c r="Y13" i="1"/>
  <c r="Y14" i="1"/>
  <c r="Y15" i="1"/>
  <c r="Y5" i="1"/>
  <c r="V63" i="1"/>
  <c r="V64" i="1" s="1"/>
  <c r="T63" i="1"/>
  <c r="T64" i="1" s="1"/>
  <c r="R63" i="1"/>
  <c r="R64" i="1" s="1"/>
  <c r="U22" i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S22" i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Q22" i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O32" i="1"/>
  <c r="N32" i="1"/>
  <c r="J32" i="1"/>
  <c r="I32" i="1"/>
  <c r="E32" i="1"/>
  <c r="D32" i="1"/>
  <c r="O31" i="1"/>
  <c r="N31" i="1"/>
  <c r="J31" i="1"/>
  <c r="I31" i="1"/>
  <c r="E31" i="1"/>
  <c r="D31" i="1"/>
  <c r="O30" i="1"/>
  <c r="N30" i="1"/>
  <c r="J30" i="1"/>
  <c r="I30" i="1"/>
  <c r="E30" i="1"/>
  <c r="D30" i="1"/>
  <c r="O29" i="1"/>
  <c r="N29" i="1"/>
  <c r="J29" i="1"/>
  <c r="I29" i="1"/>
  <c r="E29" i="1"/>
  <c r="D29" i="1"/>
  <c r="O28" i="1"/>
  <c r="N28" i="1"/>
  <c r="J28" i="1"/>
  <c r="I28" i="1"/>
  <c r="E28" i="1"/>
  <c r="D28" i="1"/>
  <c r="O27" i="1"/>
  <c r="N27" i="1"/>
  <c r="J27" i="1"/>
  <c r="I27" i="1"/>
  <c r="E27" i="1"/>
  <c r="D27" i="1"/>
  <c r="O26" i="1"/>
  <c r="N26" i="1"/>
  <c r="J26" i="1"/>
  <c r="I26" i="1"/>
  <c r="E26" i="1"/>
  <c r="D26" i="1"/>
  <c r="O25" i="1"/>
  <c r="N25" i="1"/>
  <c r="J25" i="1"/>
  <c r="I25" i="1"/>
  <c r="E25" i="1"/>
  <c r="D25" i="1"/>
  <c r="O24" i="1"/>
  <c r="N24" i="1"/>
  <c r="J24" i="1"/>
  <c r="I24" i="1"/>
  <c r="E24" i="1"/>
  <c r="D24" i="1"/>
  <c r="O23" i="1"/>
  <c r="N23" i="1"/>
  <c r="J23" i="1"/>
  <c r="I23" i="1"/>
  <c r="E23" i="1"/>
  <c r="D23" i="1"/>
  <c r="O7" i="1"/>
  <c r="O8" i="1"/>
  <c r="O9" i="1"/>
  <c r="O10" i="1"/>
  <c r="O11" i="1"/>
  <c r="O12" i="1"/>
  <c r="O13" i="1"/>
  <c r="O14" i="1"/>
  <c r="O15" i="1"/>
  <c r="O6" i="1"/>
  <c r="J7" i="1"/>
  <c r="J8" i="1"/>
  <c r="J9" i="1"/>
  <c r="J10" i="1"/>
  <c r="J11" i="1"/>
  <c r="J12" i="1"/>
  <c r="J13" i="1"/>
  <c r="J14" i="1"/>
  <c r="J15" i="1"/>
  <c r="J6" i="1"/>
  <c r="E7" i="1"/>
  <c r="E8" i="1"/>
  <c r="E9" i="1"/>
  <c r="E10" i="1"/>
  <c r="E11" i="1"/>
  <c r="E12" i="1"/>
  <c r="E13" i="1"/>
  <c r="E14" i="1"/>
  <c r="E15" i="1"/>
  <c r="E6" i="1"/>
  <c r="N7" i="1"/>
  <c r="N8" i="1"/>
  <c r="N9" i="1"/>
  <c r="N10" i="1"/>
  <c r="N11" i="1"/>
  <c r="N12" i="1"/>
  <c r="N13" i="1"/>
  <c r="N14" i="1"/>
  <c r="N15" i="1"/>
  <c r="N6" i="1"/>
  <c r="I7" i="1"/>
  <c r="I8" i="1"/>
  <c r="I9" i="1"/>
  <c r="I10" i="1"/>
  <c r="I11" i="1"/>
  <c r="I12" i="1"/>
  <c r="I13" i="1"/>
  <c r="I14" i="1"/>
  <c r="I15" i="1"/>
  <c r="I6" i="1"/>
  <c r="D7" i="1"/>
  <c r="D8" i="1"/>
  <c r="D9" i="1"/>
  <c r="D10" i="1"/>
  <c r="D11" i="1"/>
  <c r="D12" i="1"/>
  <c r="D13" i="1"/>
  <c r="D14" i="1"/>
  <c r="D15" i="1"/>
  <c r="D6" i="1"/>
  <c r="R5" i="1" l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Q23" i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U23" i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S23" i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R16" i="1"/>
  <c r="R17" i="1" s="1"/>
  <c r="O20" i="1"/>
  <c r="J20" i="1"/>
  <c r="E20" i="1"/>
  <c r="H20" i="1"/>
  <c r="M20" i="1"/>
  <c r="C20" i="1"/>
  <c r="O3" i="1"/>
  <c r="M3" i="1"/>
  <c r="J3" i="1"/>
  <c r="H3" i="1"/>
  <c r="E3" i="1"/>
  <c r="C3" i="1"/>
</calcChain>
</file>

<file path=xl/sharedStrings.xml><?xml version="1.0" encoding="utf-8"?>
<sst xmlns="http://schemas.openxmlformats.org/spreadsheetml/2006/main" count="295" uniqueCount="65">
  <si>
    <t>time to predict</t>
  </si>
  <si>
    <t>predicted value</t>
  </si>
  <si>
    <t>07.02.2021 - 00:00:00</t>
  </si>
  <si>
    <t>06.02.2021 - 00:00:00</t>
  </si>
  <si>
    <t>08.02.2021 - 00:00:00</t>
  </si>
  <si>
    <t>09.02.2021 - 00:00:00</t>
  </si>
  <si>
    <t>10.02.2021 - 00:00:00</t>
  </si>
  <si>
    <t>11.02.2021 - 00:00:00</t>
  </si>
  <si>
    <t>12.02.2021 - 00:00:00</t>
  </si>
  <si>
    <t>13.02.2021 - 00:00:00</t>
  </si>
  <si>
    <t>14.02.2021 - 00:00:00</t>
  </si>
  <si>
    <t>15.02.2021 - 00:00:00</t>
  </si>
  <si>
    <t>actual value</t>
  </si>
  <si>
    <t>direction</t>
  </si>
  <si>
    <t>BTC</t>
  </si>
  <si>
    <t>ETH</t>
  </si>
  <si>
    <t>LTC</t>
  </si>
  <si>
    <t>One Day Prediction</t>
  </si>
  <si>
    <t>05.02.2021 - 00:00:00</t>
  </si>
  <si>
    <t>-</t>
  </si>
  <si>
    <t>error</t>
  </si>
  <si>
    <t>Mittelwert:</t>
  </si>
  <si>
    <t>Standardabweichung:</t>
  </si>
  <si>
    <t>Six Hour Prediction</t>
  </si>
  <si>
    <t>05.02.2021 - 18:00:00</t>
  </si>
  <si>
    <t>07.02.2021 - 06:00:00</t>
  </si>
  <si>
    <t>08.02.2021 - 12:00:00</t>
  </si>
  <si>
    <t>09.02.2021 - 18:00:00</t>
  </si>
  <si>
    <t>06.02.2021 - 06:00:00</t>
  </si>
  <si>
    <t>06.02.2021 - 12:00:00</t>
  </si>
  <si>
    <t>06.02.2021 - 18:00:00</t>
  </si>
  <si>
    <t>07.02.2021 - 12:00:00</t>
  </si>
  <si>
    <t>07.02.2021 - 18:00:00</t>
  </si>
  <si>
    <t>08.02.2021 - 06:00:00</t>
  </si>
  <si>
    <t>08.02.2021 - 18:00:00</t>
  </si>
  <si>
    <t>09.02.2021 - 06:00:00</t>
  </si>
  <si>
    <t>09.02.2021 - 12:00:00</t>
  </si>
  <si>
    <t>10.02.2021 - 06:00:00</t>
  </si>
  <si>
    <t>10.02.2021 - 12:00:00</t>
  </si>
  <si>
    <t>10.02.2021 - 18:00:00</t>
  </si>
  <si>
    <t>11.02.2021 - 06:00:00</t>
  </si>
  <si>
    <t>11.02.2021 - 12:00:00</t>
  </si>
  <si>
    <t>11.02.2021 - 18:00:00</t>
  </si>
  <si>
    <t>12.02.2021 - 06:00:00</t>
  </si>
  <si>
    <t>12.02.2021 - 12:00:00</t>
  </si>
  <si>
    <t>12.02.2021 - 18:00:00</t>
  </si>
  <si>
    <t>13.02.2021 - 06:00:00</t>
  </si>
  <si>
    <t>13.02.2021 - 12:00:00</t>
  </si>
  <si>
    <t>13.02.2021 - 18:00:00</t>
  </si>
  <si>
    <t>14.02.2021 - 06:00:00</t>
  </si>
  <si>
    <t>14.02.2021 - 12:00:00</t>
  </si>
  <si>
    <t>14.02.2021 - 18:00:00</t>
  </si>
  <si>
    <t>15.02.2021 - 06:00:00</t>
  </si>
  <si>
    <t>15.02.2021 - 12:00:00</t>
  </si>
  <si>
    <t>15.02.2021 - 18:00:00</t>
  </si>
  <si>
    <t>USD</t>
  </si>
  <si>
    <t>Relative:</t>
  </si>
  <si>
    <t>Kaufrate:</t>
  </si>
  <si>
    <t>Absolut:</t>
  </si>
  <si>
    <t>Startkapital:</t>
  </si>
  <si>
    <t>TEST</t>
  </si>
  <si>
    <t>Time</t>
  </si>
  <si>
    <t>Current USD-BTC</t>
  </si>
  <si>
    <t>Current USD-ETH</t>
  </si>
  <si>
    <t>Current USD-LTC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</si>
</sst>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/>
    <xf numFmtId="0" fontId="0" fillId="2" borderId="0" xfId="0" applyFill="1"/>
    <xf numFmtId="0" fontId="1" fillId="2" borderId="2" xfId="0" applyFont="1" applyFill="1" applyBorder="1"/>
    <xf numFmtId="14" fontId="0" fillId="3" borderId="1" xfId="0" applyNumberFormat="1" applyFill="1" applyBorder="1"/>
    <xf numFmtId="0" fontId="0" fillId="3" borderId="1" xfId="0" applyFill="1" applyBorder="1"/>
    <xf numFmtId="0" fontId="4" fillId="4" borderId="0" xfId="0" applyFont="1" applyFill="1"/>
    <xf numFmtId="0" fontId="0" fillId="4" borderId="0" xfId="0" applyFill="1"/>
    <xf numFmtId="0" fontId="1" fillId="4" borderId="2" xfId="0" applyFont="1" applyFill="1" applyBorder="1"/>
    <xf numFmtId="14" fontId="0" fillId="5" borderId="1" xfId="0" applyNumberFormat="1" applyFill="1" applyBorder="1"/>
    <xf numFmtId="0" fontId="0" fillId="5" borderId="1" xfId="0" applyFill="1" applyBorder="1"/>
    <xf numFmtId="0" fontId="0" fillId="6" borderId="0" xfId="0" applyFill="1"/>
    <xf numFmtId="0" fontId="4" fillId="7" borderId="0" xfId="0" applyFont="1" applyFill="1"/>
    <xf numFmtId="0" fontId="0" fillId="7" borderId="0" xfId="0" applyFill="1"/>
    <xf numFmtId="0" fontId="1" fillId="7" borderId="2" xfId="0" applyFont="1" applyFill="1" applyBorder="1"/>
    <xf numFmtId="14" fontId="0" fillId="6" borderId="1" xfId="0" applyNumberFormat="1" applyFill="1" applyBorder="1"/>
    <xf numFmtId="0" fontId="0" fillId="6" borderId="1" xfId="0" applyFill="1" applyBorder="1"/>
    <xf numFmtId="0" fontId="0" fillId="3" borderId="0" xfId="0" applyFill="1"/>
    <xf numFmtId="0" fontId="0" fillId="5" borderId="0" xfId="0" applyFill="1"/>
    <xf numFmtId="0" fontId="0" fillId="3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3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14" fontId="0" fillId="6" borderId="3" xfId="0" applyNumberFormat="1" applyFill="1" applyBorder="1"/>
    <xf numFmtId="0" fontId="0" fillId="6" borderId="4" xfId="0" applyFill="1" applyBorder="1" applyAlignment="1">
      <alignment horizontal="center"/>
    </xf>
    <xf numFmtId="0" fontId="0" fillId="6" borderId="5" xfId="0" applyFill="1" applyBorder="1"/>
    <xf numFmtId="14" fontId="0" fillId="5" borderId="3" xfId="0" applyNumberFormat="1" applyFill="1" applyBorder="1"/>
    <xf numFmtId="14" fontId="0" fillId="3" borderId="3" xfId="0" applyNumberFormat="1" applyFill="1" applyBorder="1"/>
    <xf numFmtId="2" fontId="0" fillId="3" borderId="1" xfId="0" applyNumberFormat="1" applyFill="1" applyBorder="1"/>
    <xf numFmtId="2" fontId="0" fillId="5" borderId="1" xfId="0" applyNumberFormat="1" applyFill="1" applyBorder="1"/>
    <xf numFmtId="2" fontId="0" fillId="6" borderId="1" xfId="0" applyNumberFormat="1" applyFill="1" applyBorder="1"/>
    <xf numFmtId="0" fontId="1" fillId="7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0" fillId="3" borderId="6" xfId="0" applyFill="1" applyBorder="1"/>
    <xf numFmtId="0" fontId="0" fillId="6" borderId="4" xfId="0" applyFill="1" applyBorder="1"/>
    <xf numFmtId="0" fontId="0" fillId="3" borderId="7" xfId="0" applyFill="1" applyBorder="1"/>
    <xf numFmtId="0" fontId="1" fillId="2" borderId="8" xfId="0" applyFont="1" applyFill="1" applyBorder="1"/>
    <xf numFmtId="0" fontId="1" fillId="7" borderId="9" xfId="0" applyFont="1" applyFill="1" applyBorder="1"/>
    <xf numFmtId="0" fontId="1" fillId="2" borderId="7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der</a:t>
            </a:r>
            <a:r>
              <a:rPr lang="de-DE" baseline="0"/>
              <a:t> vorhergesagten Werte</a:t>
            </a:r>
            <a:br>
              <a:rPr lang="de-DE" baseline="0"/>
            </a:br>
            <a:r>
              <a:rPr lang="de-DE" baseline="0"/>
              <a:t>(1-Tages Vorhersage)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BTC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Tabelle1!$X$6:$X$15</c:f>
              <c:numCache>
                <c:formatCode>m/d/yyyy</c:formatCode>
                <c:ptCount val="10"/>
                <c:pt idx="0">
                  <c:v>44233</c:v>
                </c:pt>
                <c:pt idx="1">
                  <c:v>44234</c:v>
                </c:pt>
                <c:pt idx="2">
                  <c:v>44235</c:v>
                </c:pt>
                <c:pt idx="3">
                  <c:v>44236</c:v>
                </c:pt>
                <c:pt idx="4">
                  <c:v>44237</c:v>
                </c:pt>
                <c:pt idx="5">
                  <c:v>44238</c:v>
                </c:pt>
                <c:pt idx="6">
                  <c:v>44239</c:v>
                </c:pt>
                <c:pt idx="7">
                  <c:v>44240</c:v>
                </c:pt>
                <c:pt idx="8">
                  <c:v>44241</c:v>
                </c:pt>
                <c:pt idx="9">
                  <c:v>44242</c:v>
                </c:pt>
              </c:numCache>
            </c:numRef>
          </c:cat>
          <c:val>
            <c:numRef>
              <c:f>Tabelle1!$E$6:$E$15</c:f>
              <c:numCache>
                <c:formatCode>General</c:formatCode>
                <c:ptCount val="10"/>
                <c:pt idx="0">
                  <c:v>6.1383841037761986</c:v>
                </c:pt>
                <c:pt idx="1">
                  <c:v>6.3540178423627474</c:v>
                </c:pt>
                <c:pt idx="2">
                  <c:v>1.6784486703987942</c:v>
                </c:pt>
                <c:pt idx="3">
                  <c:v>19.961591831515548</c:v>
                </c:pt>
                <c:pt idx="4">
                  <c:v>8.1299192750339522</c:v>
                </c:pt>
                <c:pt idx="5">
                  <c:v>5.3062987736900782</c:v>
                </c:pt>
                <c:pt idx="6">
                  <c:v>5.6982660188025074</c:v>
                </c:pt>
                <c:pt idx="7">
                  <c:v>1.8488097241962183</c:v>
                </c:pt>
                <c:pt idx="8">
                  <c:v>2.4343961516275714</c:v>
                </c:pt>
                <c:pt idx="9">
                  <c:v>2.3129156929621941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5-4C0A-B187-51E66C0FFF05}"/>
            </c:ext>
          </c:extLst>
        </c:ser>
        <c:ser>
          <c:idx val="1"/>
          <c:order val="1"/>
          <c:tx>
            <c:v>ETH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Tabelle1!$X$6:$X$15</c:f>
              <c:numCache>
                <c:formatCode>m/d/yyyy</c:formatCode>
                <c:ptCount val="10"/>
                <c:pt idx="0">
                  <c:v>44233</c:v>
                </c:pt>
                <c:pt idx="1">
                  <c:v>44234</c:v>
                </c:pt>
                <c:pt idx="2">
                  <c:v>44235</c:v>
                </c:pt>
                <c:pt idx="3">
                  <c:v>44236</c:v>
                </c:pt>
                <c:pt idx="4">
                  <c:v>44237</c:v>
                </c:pt>
                <c:pt idx="5">
                  <c:v>44238</c:v>
                </c:pt>
                <c:pt idx="6">
                  <c:v>44239</c:v>
                </c:pt>
                <c:pt idx="7">
                  <c:v>44240</c:v>
                </c:pt>
                <c:pt idx="8">
                  <c:v>44241</c:v>
                </c:pt>
                <c:pt idx="9">
                  <c:v>44242</c:v>
                </c:pt>
              </c:numCache>
            </c:numRef>
          </c:cat>
          <c:val>
            <c:numRef>
              <c:f>Tabelle1!$J$6:$J$15</c:f>
              <c:numCache>
                <c:formatCode>General</c:formatCode>
                <c:ptCount val="10"/>
                <c:pt idx="0">
                  <c:v>15.701863967554875</c:v>
                </c:pt>
                <c:pt idx="1">
                  <c:v>8.1752631328285048</c:v>
                </c:pt>
                <c:pt idx="2">
                  <c:v>4.2313820403463964</c:v>
                </c:pt>
                <c:pt idx="3">
                  <c:v>19.127753881961009</c:v>
                </c:pt>
                <c:pt idx="4">
                  <c:v>12.957057638367644</c:v>
                </c:pt>
                <c:pt idx="5">
                  <c:v>5.8090627887357922</c:v>
                </c:pt>
                <c:pt idx="6">
                  <c:v>10.465493221732972</c:v>
                </c:pt>
                <c:pt idx="7">
                  <c:v>10.742023439109269</c:v>
                </c:pt>
                <c:pt idx="8">
                  <c:v>4.9315950160904309</c:v>
                </c:pt>
                <c:pt idx="9">
                  <c:v>7.4550062387356117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5-4C0A-B187-51E66C0FFF05}"/>
            </c:ext>
          </c:extLst>
        </c:ser>
        <c:ser>
          <c:idx val="2"/>
          <c:order val="2"/>
          <c:tx>
            <c:v>LTC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Tabelle1!$X$6:$X$15</c:f>
              <c:numCache>
                <c:formatCode>m/d/yyyy</c:formatCode>
                <c:ptCount val="10"/>
                <c:pt idx="0">
                  <c:v>44233</c:v>
                </c:pt>
                <c:pt idx="1">
                  <c:v>44234</c:v>
                </c:pt>
                <c:pt idx="2">
                  <c:v>44235</c:v>
                </c:pt>
                <c:pt idx="3">
                  <c:v>44236</c:v>
                </c:pt>
                <c:pt idx="4">
                  <c:v>44237</c:v>
                </c:pt>
                <c:pt idx="5">
                  <c:v>44238</c:v>
                </c:pt>
                <c:pt idx="6">
                  <c:v>44239</c:v>
                </c:pt>
                <c:pt idx="7">
                  <c:v>44240</c:v>
                </c:pt>
                <c:pt idx="8">
                  <c:v>44241</c:v>
                </c:pt>
                <c:pt idx="9">
                  <c:v>44242</c:v>
                </c:pt>
              </c:numCache>
            </c:numRef>
          </c:cat>
          <c:val>
            <c:numRef>
              <c:f>Tabelle1!$O$6:$O$15</c:f>
              <c:numCache>
                <c:formatCode>General</c:formatCode>
                <c:ptCount val="10"/>
                <c:pt idx="0">
                  <c:v>5.1980538729217658</c:v>
                </c:pt>
                <c:pt idx="1">
                  <c:v>7.9554045390434664</c:v>
                </c:pt>
                <c:pt idx="2">
                  <c:v>20.94895053962788</c:v>
                </c:pt>
                <c:pt idx="3">
                  <c:v>0.16217780429593551</c:v>
                </c:pt>
                <c:pt idx="4">
                  <c:v>9.0521260795423295</c:v>
                </c:pt>
                <c:pt idx="5">
                  <c:v>20.098189621966654</c:v>
                </c:pt>
                <c:pt idx="6">
                  <c:v>16.897501496924491</c:v>
                </c:pt>
                <c:pt idx="7">
                  <c:v>15.733706896551727</c:v>
                </c:pt>
                <c:pt idx="8">
                  <c:v>0.68217423941360467</c:v>
                </c:pt>
                <c:pt idx="9">
                  <c:v>12.604800860134633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65-4C0A-B187-51E66C0F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052287"/>
        <c:axId val="1164057695"/>
      </c:lineChart>
      <c:dateAx>
        <c:axId val="116405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057695"/>
        <c:crosses val="autoZero"/>
        <c:auto val="1"/>
        <c:lblOffset val="100"/>
        <c:baseTimeUnit val="days"/>
      </c:dateAx>
      <c:valAx>
        <c:axId val="11640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Abweichung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05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der vorhergesagten Werte</a:t>
            </a:r>
          </a:p>
          <a:p>
            <a:pPr>
              <a:defRPr/>
            </a:pPr>
            <a:r>
              <a:rPr lang="de-DE"/>
              <a:t>(6-Stunden</a:t>
            </a:r>
            <a:r>
              <a:rPr lang="de-DE" baseline="0"/>
              <a:t> Vorhersage</a:t>
            </a:r>
            <a:r>
              <a:rPr lang="de-DE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BTC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Tabelle1!$X$23:$X$62</c:f>
              <c:strCache>
                <c:ptCount val="40"/>
                <c:pt idx="0">
                  <c:v>06.02.2021</c:v>
                </c:pt>
                <c:pt idx="1">
                  <c:v>06.02.2021 - 06:00:00</c:v>
                </c:pt>
                <c:pt idx="2">
                  <c:v>06.02.2021 - 12:00:00</c:v>
                </c:pt>
                <c:pt idx="3">
                  <c:v>06.02.2021 - 18:00:00</c:v>
                </c:pt>
                <c:pt idx="4">
                  <c:v>07.02.2021</c:v>
                </c:pt>
                <c:pt idx="5">
                  <c:v>07.02.2021 - 06:00:00</c:v>
                </c:pt>
                <c:pt idx="6">
                  <c:v>07.02.2021 - 12:00:00</c:v>
                </c:pt>
                <c:pt idx="7">
                  <c:v>07.02.2021 - 18:00:00</c:v>
                </c:pt>
                <c:pt idx="8">
                  <c:v>08.02.2021</c:v>
                </c:pt>
                <c:pt idx="9">
                  <c:v>08.02.2021 - 06:00:00</c:v>
                </c:pt>
                <c:pt idx="10">
                  <c:v>08.02.2021 - 12:00:00</c:v>
                </c:pt>
                <c:pt idx="11">
                  <c:v>08.02.2021 - 18:00:00</c:v>
                </c:pt>
                <c:pt idx="12">
                  <c:v>09.02.2021</c:v>
                </c:pt>
                <c:pt idx="13">
                  <c:v>09.02.2021 - 06:00:00</c:v>
                </c:pt>
                <c:pt idx="14">
                  <c:v>09.02.2021 - 12:00:00</c:v>
                </c:pt>
                <c:pt idx="15">
                  <c:v>09.02.2021 - 18:00:00</c:v>
                </c:pt>
                <c:pt idx="16">
                  <c:v>10.02.2021</c:v>
                </c:pt>
                <c:pt idx="17">
                  <c:v>10.02.2021 - 06:00:00</c:v>
                </c:pt>
                <c:pt idx="18">
                  <c:v>10.02.2021 - 12:00:00</c:v>
                </c:pt>
                <c:pt idx="19">
                  <c:v>10.02.2021 - 18:00:00</c:v>
                </c:pt>
                <c:pt idx="20">
                  <c:v>11.02.2021</c:v>
                </c:pt>
                <c:pt idx="21">
                  <c:v>11.02.2021 - 06:00:00</c:v>
                </c:pt>
                <c:pt idx="22">
                  <c:v>11.02.2021 - 12:00:00</c:v>
                </c:pt>
                <c:pt idx="23">
                  <c:v>11.02.2021 - 18:00:00</c:v>
                </c:pt>
                <c:pt idx="24">
                  <c:v>12.02.2021</c:v>
                </c:pt>
                <c:pt idx="25">
                  <c:v>12.02.2021 - 06:00:00</c:v>
                </c:pt>
                <c:pt idx="26">
                  <c:v>12.02.2021 - 12:00:00</c:v>
                </c:pt>
                <c:pt idx="27">
                  <c:v>12.02.2021 - 18:00:00</c:v>
                </c:pt>
                <c:pt idx="28">
                  <c:v>13.02.2021</c:v>
                </c:pt>
                <c:pt idx="29">
                  <c:v>13.02.2021 - 06:00:00</c:v>
                </c:pt>
                <c:pt idx="30">
                  <c:v>13.02.2021 - 12:00:00</c:v>
                </c:pt>
                <c:pt idx="31">
                  <c:v>13.02.2021 - 18:00:00</c:v>
                </c:pt>
                <c:pt idx="32">
                  <c:v>14.02.2021</c:v>
                </c:pt>
                <c:pt idx="33">
                  <c:v>14.02.2021 - 06:00:00</c:v>
                </c:pt>
                <c:pt idx="34">
                  <c:v>14.02.2021 - 12:00:00</c:v>
                </c:pt>
                <c:pt idx="35">
                  <c:v>14.02.2021 - 18:00:00</c:v>
                </c:pt>
                <c:pt idx="36">
                  <c:v>15.02.2021</c:v>
                </c:pt>
                <c:pt idx="37">
                  <c:v>15.02.2021 - 06:00:00</c:v>
                </c:pt>
                <c:pt idx="38">
                  <c:v>15.02.2021 - 12:00:00</c:v>
                </c:pt>
                <c:pt idx="39">
                  <c:v>15.02.2021 - 18:00:00</c:v>
                </c:pt>
              </c:strCache>
            </c:strRef>
          </c:cat>
          <c:val>
            <c:numRef>
              <c:f>Tabelle1!$E$23:$E$62</c:f>
              <c:numCache>
                <c:formatCode>General</c:formatCode>
                <c:ptCount val="40"/>
                <c:pt idx="0">
                  <c:v>2.9995963744006682</c:v>
                </c:pt>
                <c:pt idx="1">
                  <c:v>6.1999861230224731</c:v>
                </c:pt>
                <c:pt idx="2">
                  <c:v>6.3469429124639172</c:v>
                </c:pt>
                <c:pt idx="3">
                  <c:v>5.5808143965802834</c:v>
                </c:pt>
                <c:pt idx="4">
                  <c:v>1.2278101854002357</c:v>
                </c:pt>
                <c:pt idx="5">
                  <c:v>3.0006077275212464</c:v>
                </c:pt>
                <c:pt idx="6">
                  <c:v>2.3522434129178391</c:v>
                </c:pt>
                <c:pt idx="7">
                  <c:v>1.5678039448864416</c:v>
                </c:pt>
                <c:pt idx="8">
                  <c:v>1.7520562732391911</c:v>
                </c:pt>
                <c:pt idx="9">
                  <c:v>3.7216832250030625</c:v>
                </c:pt>
                <c:pt idx="10">
                  <c:v>3.3781342527631257</c:v>
                </c:pt>
                <c:pt idx="11">
                  <c:v>11.830241908643099</c:v>
                </c:pt>
                <c:pt idx="12">
                  <c:v>13.609020120359732</c:v>
                </c:pt>
                <c:pt idx="13">
                  <c:v>8.8614419698993832</c:v>
                </c:pt>
                <c:pt idx="14">
                  <c:v>3.923851663508072</c:v>
                </c:pt>
                <c:pt idx="15">
                  <c:v>1.96385532844996</c:v>
                </c:pt>
                <c:pt idx="16">
                  <c:v>0.1522438442743157</c:v>
                </c:pt>
                <c:pt idx="17">
                  <c:v>2.5616929868506588</c:v>
                </c:pt>
                <c:pt idx="18">
                  <c:v>0.595954344852756</c:v>
                </c:pt>
                <c:pt idx="19">
                  <c:v>4.6690771224594387</c:v>
                </c:pt>
                <c:pt idx="20">
                  <c:v>2.8939706366624027</c:v>
                </c:pt>
                <c:pt idx="21">
                  <c:v>1.0796942782816221</c:v>
                </c:pt>
                <c:pt idx="22">
                  <c:v>3.3266718732259011</c:v>
                </c:pt>
                <c:pt idx="23">
                  <c:v>5.6132340803205309</c:v>
                </c:pt>
                <c:pt idx="24">
                  <c:v>1.7690094197914958</c:v>
                </c:pt>
                <c:pt idx="25">
                  <c:v>2.0274770461140084</c:v>
                </c:pt>
                <c:pt idx="26">
                  <c:v>3.4737359871255826</c:v>
                </c:pt>
                <c:pt idx="27">
                  <c:v>8.0352406564329446E-2</c:v>
                </c:pt>
                <c:pt idx="28">
                  <c:v>0.71416461591365121</c:v>
                </c:pt>
                <c:pt idx="29">
                  <c:v>0.8364288098741941</c:v>
                </c:pt>
                <c:pt idx="30">
                  <c:v>2.9066818657079918</c:v>
                </c:pt>
                <c:pt idx="31">
                  <c:v>2.9078968870395352</c:v>
                </c:pt>
                <c:pt idx="32">
                  <c:v>0.64022563601215265</c:v>
                </c:pt>
                <c:pt idx="33">
                  <c:v>0.12821140344556434</c:v>
                </c:pt>
                <c:pt idx="34">
                  <c:v>2.1545376679170123</c:v>
                </c:pt>
                <c:pt idx="35">
                  <c:v>1.5953621844135002</c:v>
                </c:pt>
                <c:pt idx="36">
                  <c:v>2.2389228613923104</c:v>
                </c:pt>
                <c:pt idx="37">
                  <c:v>5.7932134292668263</c:v>
                </c:pt>
                <c:pt idx="38">
                  <c:v>3.5746320704286538</c:v>
                </c:pt>
                <c:pt idx="39">
                  <c:v>2.1907256819351453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0-42EC-8DE3-3243B84F15BD}"/>
            </c:ext>
          </c:extLst>
        </c:ser>
        <c:ser>
          <c:idx val="1"/>
          <c:order val="1"/>
          <c:tx>
            <c:v>ETH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Tabelle1!$X$23:$X$62</c:f>
              <c:strCache>
                <c:ptCount val="40"/>
                <c:pt idx="0">
                  <c:v>06.02.2021</c:v>
                </c:pt>
                <c:pt idx="1">
                  <c:v>06.02.2021 - 06:00:00</c:v>
                </c:pt>
                <c:pt idx="2">
                  <c:v>06.02.2021 - 12:00:00</c:v>
                </c:pt>
                <c:pt idx="3">
                  <c:v>06.02.2021 - 18:00:00</c:v>
                </c:pt>
                <c:pt idx="4">
                  <c:v>07.02.2021</c:v>
                </c:pt>
                <c:pt idx="5">
                  <c:v>07.02.2021 - 06:00:00</c:v>
                </c:pt>
                <c:pt idx="6">
                  <c:v>07.02.2021 - 12:00:00</c:v>
                </c:pt>
                <c:pt idx="7">
                  <c:v>07.02.2021 - 18:00:00</c:v>
                </c:pt>
                <c:pt idx="8">
                  <c:v>08.02.2021</c:v>
                </c:pt>
                <c:pt idx="9">
                  <c:v>08.02.2021 - 06:00:00</c:v>
                </c:pt>
                <c:pt idx="10">
                  <c:v>08.02.2021 - 12:00:00</c:v>
                </c:pt>
                <c:pt idx="11">
                  <c:v>08.02.2021 - 18:00:00</c:v>
                </c:pt>
                <c:pt idx="12">
                  <c:v>09.02.2021</c:v>
                </c:pt>
                <c:pt idx="13">
                  <c:v>09.02.2021 - 06:00:00</c:v>
                </c:pt>
                <c:pt idx="14">
                  <c:v>09.02.2021 - 12:00:00</c:v>
                </c:pt>
                <c:pt idx="15">
                  <c:v>09.02.2021 - 18:00:00</c:v>
                </c:pt>
                <c:pt idx="16">
                  <c:v>10.02.2021</c:v>
                </c:pt>
                <c:pt idx="17">
                  <c:v>10.02.2021 - 06:00:00</c:v>
                </c:pt>
                <c:pt idx="18">
                  <c:v>10.02.2021 - 12:00:00</c:v>
                </c:pt>
                <c:pt idx="19">
                  <c:v>10.02.2021 - 18:00:00</c:v>
                </c:pt>
                <c:pt idx="20">
                  <c:v>11.02.2021</c:v>
                </c:pt>
                <c:pt idx="21">
                  <c:v>11.02.2021 - 06:00:00</c:v>
                </c:pt>
                <c:pt idx="22">
                  <c:v>11.02.2021 - 12:00:00</c:v>
                </c:pt>
                <c:pt idx="23">
                  <c:v>11.02.2021 - 18:00:00</c:v>
                </c:pt>
                <c:pt idx="24">
                  <c:v>12.02.2021</c:v>
                </c:pt>
                <c:pt idx="25">
                  <c:v>12.02.2021 - 06:00:00</c:v>
                </c:pt>
                <c:pt idx="26">
                  <c:v>12.02.2021 - 12:00:00</c:v>
                </c:pt>
                <c:pt idx="27">
                  <c:v>12.02.2021 - 18:00:00</c:v>
                </c:pt>
                <c:pt idx="28">
                  <c:v>13.02.2021</c:v>
                </c:pt>
                <c:pt idx="29">
                  <c:v>13.02.2021 - 06:00:00</c:v>
                </c:pt>
                <c:pt idx="30">
                  <c:v>13.02.2021 - 12:00:00</c:v>
                </c:pt>
                <c:pt idx="31">
                  <c:v>13.02.2021 - 18:00:00</c:v>
                </c:pt>
                <c:pt idx="32">
                  <c:v>14.02.2021</c:v>
                </c:pt>
                <c:pt idx="33">
                  <c:v>14.02.2021 - 06:00:00</c:v>
                </c:pt>
                <c:pt idx="34">
                  <c:v>14.02.2021 - 12:00:00</c:v>
                </c:pt>
                <c:pt idx="35">
                  <c:v>14.02.2021 - 18:00:00</c:v>
                </c:pt>
                <c:pt idx="36">
                  <c:v>15.02.2021</c:v>
                </c:pt>
                <c:pt idx="37">
                  <c:v>15.02.2021 - 06:00:00</c:v>
                </c:pt>
                <c:pt idx="38">
                  <c:v>15.02.2021 - 12:00:00</c:v>
                </c:pt>
                <c:pt idx="39">
                  <c:v>15.02.2021 - 18:00:00</c:v>
                </c:pt>
              </c:strCache>
            </c:strRef>
          </c:cat>
          <c:val>
            <c:numRef>
              <c:f>Tabelle1!$J$23:$J$62</c:f>
              <c:numCache>
                <c:formatCode>General</c:formatCode>
                <c:ptCount val="40"/>
                <c:pt idx="0">
                  <c:v>8.9630937852046593</c:v>
                </c:pt>
                <c:pt idx="1">
                  <c:v>7.8251682224001851</c:v>
                </c:pt>
                <c:pt idx="2">
                  <c:v>11.916852075894841</c:v>
                </c:pt>
                <c:pt idx="3">
                  <c:v>10.319879784318925</c:v>
                </c:pt>
                <c:pt idx="4">
                  <c:v>11.588713935397577</c:v>
                </c:pt>
                <c:pt idx="5">
                  <c:v>3.9185468095016356</c:v>
                </c:pt>
                <c:pt idx="6">
                  <c:v>11.904025674504883</c:v>
                </c:pt>
                <c:pt idx="7">
                  <c:v>4.9995312249157147</c:v>
                </c:pt>
                <c:pt idx="8">
                  <c:v>14.339630528502708</c:v>
                </c:pt>
                <c:pt idx="9">
                  <c:v>12.497882925143205</c:v>
                </c:pt>
                <c:pt idx="10">
                  <c:v>13.014879779864122</c:v>
                </c:pt>
                <c:pt idx="11">
                  <c:v>13.839741610796885</c:v>
                </c:pt>
                <c:pt idx="12">
                  <c:v>10.52674384055649</c:v>
                </c:pt>
                <c:pt idx="13">
                  <c:v>11.337330558653438</c:v>
                </c:pt>
                <c:pt idx="14">
                  <c:v>8.2471181929730619</c:v>
                </c:pt>
                <c:pt idx="15">
                  <c:v>4.5519196276666358</c:v>
                </c:pt>
                <c:pt idx="16">
                  <c:v>8.784056257389997</c:v>
                </c:pt>
                <c:pt idx="17">
                  <c:v>8.3285020107238683</c:v>
                </c:pt>
                <c:pt idx="18">
                  <c:v>8.1503958958151355</c:v>
                </c:pt>
                <c:pt idx="19">
                  <c:v>2.6972651164943602</c:v>
                </c:pt>
                <c:pt idx="20">
                  <c:v>11.21807829506997</c:v>
                </c:pt>
                <c:pt idx="21">
                  <c:v>7.2469817018390863</c:v>
                </c:pt>
                <c:pt idx="22">
                  <c:v>11.285404317190478</c:v>
                </c:pt>
                <c:pt idx="23">
                  <c:v>8.6823258485232113</c:v>
                </c:pt>
                <c:pt idx="24">
                  <c:v>6.9684931660443787</c:v>
                </c:pt>
                <c:pt idx="25">
                  <c:v>5.9679919137466255</c:v>
                </c:pt>
                <c:pt idx="26">
                  <c:v>7.7910688331005149</c:v>
                </c:pt>
                <c:pt idx="27">
                  <c:v>9.1258325300149004</c:v>
                </c:pt>
                <c:pt idx="28">
                  <c:v>10.174727762803231</c:v>
                </c:pt>
                <c:pt idx="29">
                  <c:v>7.1398865175059596</c:v>
                </c:pt>
                <c:pt idx="30">
                  <c:v>2.8058060173880088</c:v>
                </c:pt>
                <c:pt idx="31">
                  <c:v>5.9998674589675041</c:v>
                </c:pt>
                <c:pt idx="32">
                  <c:v>8.025703376869167</c:v>
                </c:pt>
                <c:pt idx="33">
                  <c:v>8.2638814831102447</c:v>
                </c:pt>
                <c:pt idx="34">
                  <c:v>8.1466186282940196</c:v>
                </c:pt>
                <c:pt idx="35">
                  <c:v>5.091716596599241</c:v>
                </c:pt>
                <c:pt idx="36">
                  <c:v>8.0000000000000053</c:v>
                </c:pt>
                <c:pt idx="37">
                  <c:v>1.165530750863534</c:v>
                </c:pt>
                <c:pt idx="38">
                  <c:v>11.882224215044307</c:v>
                </c:pt>
                <c:pt idx="39">
                  <c:v>9.8029481112631665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40-42EC-8DE3-3243B84F15BD}"/>
            </c:ext>
          </c:extLst>
        </c:ser>
        <c:ser>
          <c:idx val="2"/>
          <c:order val="2"/>
          <c:tx>
            <c:v>LTC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Tabelle1!$X$23:$X$62</c:f>
              <c:strCache>
                <c:ptCount val="40"/>
                <c:pt idx="0">
                  <c:v>06.02.2021</c:v>
                </c:pt>
                <c:pt idx="1">
                  <c:v>06.02.2021 - 06:00:00</c:v>
                </c:pt>
                <c:pt idx="2">
                  <c:v>06.02.2021 - 12:00:00</c:v>
                </c:pt>
                <c:pt idx="3">
                  <c:v>06.02.2021 - 18:00:00</c:v>
                </c:pt>
                <c:pt idx="4">
                  <c:v>07.02.2021</c:v>
                </c:pt>
                <c:pt idx="5">
                  <c:v>07.02.2021 - 06:00:00</c:v>
                </c:pt>
                <c:pt idx="6">
                  <c:v>07.02.2021 - 12:00:00</c:v>
                </c:pt>
                <c:pt idx="7">
                  <c:v>07.02.2021 - 18:00:00</c:v>
                </c:pt>
                <c:pt idx="8">
                  <c:v>08.02.2021</c:v>
                </c:pt>
                <c:pt idx="9">
                  <c:v>08.02.2021 - 06:00:00</c:v>
                </c:pt>
                <c:pt idx="10">
                  <c:v>08.02.2021 - 12:00:00</c:v>
                </c:pt>
                <c:pt idx="11">
                  <c:v>08.02.2021 - 18:00:00</c:v>
                </c:pt>
                <c:pt idx="12">
                  <c:v>09.02.2021</c:v>
                </c:pt>
                <c:pt idx="13">
                  <c:v>09.02.2021 - 06:00:00</c:v>
                </c:pt>
                <c:pt idx="14">
                  <c:v>09.02.2021 - 12:00:00</c:v>
                </c:pt>
                <c:pt idx="15">
                  <c:v>09.02.2021 - 18:00:00</c:v>
                </c:pt>
                <c:pt idx="16">
                  <c:v>10.02.2021</c:v>
                </c:pt>
                <c:pt idx="17">
                  <c:v>10.02.2021 - 06:00:00</c:v>
                </c:pt>
                <c:pt idx="18">
                  <c:v>10.02.2021 - 12:00:00</c:v>
                </c:pt>
                <c:pt idx="19">
                  <c:v>10.02.2021 - 18:00:00</c:v>
                </c:pt>
                <c:pt idx="20">
                  <c:v>11.02.2021</c:v>
                </c:pt>
                <c:pt idx="21">
                  <c:v>11.02.2021 - 06:00:00</c:v>
                </c:pt>
                <c:pt idx="22">
                  <c:v>11.02.2021 - 12:00:00</c:v>
                </c:pt>
                <c:pt idx="23">
                  <c:v>11.02.2021 - 18:00:00</c:v>
                </c:pt>
                <c:pt idx="24">
                  <c:v>12.02.2021</c:v>
                </c:pt>
                <c:pt idx="25">
                  <c:v>12.02.2021 - 06:00:00</c:v>
                </c:pt>
                <c:pt idx="26">
                  <c:v>12.02.2021 - 12:00:00</c:v>
                </c:pt>
                <c:pt idx="27">
                  <c:v>12.02.2021 - 18:00:00</c:v>
                </c:pt>
                <c:pt idx="28">
                  <c:v>13.02.2021</c:v>
                </c:pt>
                <c:pt idx="29">
                  <c:v>13.02.2021 - 06:00:00</c:v>
                </c:pt>
                <c:pt idx="30">
                  <c:v>13.02.2021 - 12:00:00</c:v>
                </c:pt>
                <c:pt idx="31">
                  <c:v>13.02.2021 - 18:00:00</c:v>
                </c:pt>
                <c:pt idx="32">
                  <c:v>14.02.2021</c:v>
                </c:pt>
                <c:pt idx="33">
                  <c:v>14.02.2021 - 06:00:00</c:v>
                </c:pt>
                <c:pt idx="34">
                  <c:v>14.02.2021 - 12:00:00</c:v>
                </c:pt>
                <c:pt idx="35">
                  <c:v>14.02.2021 - 18:00:00</c:v>
                </c:pt>
                <c:pt idx="36">
                  <c:v>15.02.2021</c:v>
                </c:pt>
                <c:pt idx="37">
                  <c:v>15.02.2021 - 06:00:00</c:v>
                </c:pt>
                <c:pt idx="38">
                  <c:v>15.02.2021 - 12:00:00</c:v>
                </c:pt>
                <c:pt idx="39">
                  <c:v>15.02.2021 - 18:00:00</c:v>
                </c:pt>
              </c:strCache>
            </c:strRef>
          </c:cat>
          <c:val>
            <c:numRef>
              <c:f>Tabelle1!$O$23:$O$62</c:f>
              <c:numCache>
                <c:formatCode>General</c:formatCode>
                <c:ptCount val="40"/>
                <c:pt idx="0">
                  <c:v>12.487191924488716</c:v>
                </c:pt>
                <c:pt idx="1">
                  <c:v>6.2323134187117519</c:v>
                </c:pt>
                <c:pt idx="2">
                  <c:v>9.317224049140659</c:v>
                </c:pt>
                <c:pt idx="3">
                  <c:v>11.83381510092199</c:v>
                </c:pt>
                <c:pt idx="4">
                  <c:v>16.891038696537674</c:v>
                </c:pt>
                <c:pt idx="5">
                  <c:v>21.254032525721861</c:v>
                </c:pt>
                <c:pt idx="6">
                  <c:v>13.56556710347944</c:v>
                </c:pt>
                <c:pt idx="7">
                  <c:v>14.976096447041442</c:v>
                </c:pt>
                <c:pt idx="8">
                  <c:v>13.355306041335451</c:v>
                </c:pt>
                <c:pt idx="9">
                  <c:v>11.181521594684389</c:v>
                </c:pt>
                <c:pt idx="10">
                  <c:v>11.187984013627732</c:v>
                </c:pt>
                <c:pt idx="11">
                  <c:v>5.7076524314984001</c:v>
                </c:pt>
                <c:pt idx="12">
                  <c:v>16.873551424432637</c:v>
                </c:pt>
                <c:pt idx="13">
                  <c:v>14.978459575455288</c:v>
                </c:pt>
                <c:pt idx="14">
                  <c:v>27.555317231434746</c:v>
                </c:pt>
                <c:pt idx="15">
                  <c:v>27.191277130989288</c:v>
                </c:pt>
                <c:pt idx="16">
                  <c:v>19.365157032316802</c:v>
                </c:pt>
                <c:pt idx="17">
                  <c:v>16.582682549009125</c:v>
                </c:pt>
                <c:pt idx="18">
                  <c:v>17.589364743250389</c:v>
                </c:pt>
                <c:pt idx="19">
                  <c:v>25.043672566371672</c:v>
                </c:pt>
                <c:pt idx="20">
                  <c:v>20.549596353451584</c:v>
                </c:pt>
                <c:pt idx="21">
                  <c:v>19.419674136684637</c:v>
                </c:pt>
                <c:pt idx="22">
                  <c:v>12.835080196919163</c:v>
                </c:pt>
                <c:pt idx="23">
                  <c:v>14.962946524064163</c:v>
                </c:pt>
                <c:pt idx="24">
                  <c:v>21.990898840206182</c:v>
                </c:pt>
                <c:pt idx="25">
                  <c:v>26.553659753798375</c:v>
                </c:pt>
                <c:pt idx="26">
                  <c:v>23.132180434899904</c:v>
                </c:pt>
                <c:pt idx="27">
                  <c:v>18.078654551251397</c:v>
                </c:pt>
                <c:pt idx="28">
                  <c:v>15.25916121507176</c:v>
                </c:pt>
                <c:pt idx="29">
                  <c:v>8.8740486081268131</c:v>
                </c:pt>
                <c:pt idx="30">
                  <c:v>20.186464790163601</c:v>
                </c:pt>
                <c:pt idx="31">
                  <c:v>9.9579561362575824</c:v>
                </c:pt>
                <c:pt idx="32">
                  <c:v>3.9461393849872413</c:v>
                </c:pt>
                <c:pt idx="33">
                  <c:v>9.7172352539284805</c:v>
                </c:pt>
                <c:pt idx="34">
                  <c:v>10.366554644441459</c:v>
                </c:pt>
                <c:pt idx="35">
                  <c:v>15.068484347746249</c:v>
                </c:pt>
                <c:pt idx="36">
                  <c:v>14.976894597312365</c:v>
                </c:pt>
                <c:pt idx="37">
                  <c:v>23.914788696666822</c:v>
                </c:pt>
                <c:pt idx="38">
                  <c:v>16.59885929744177</c:v>
                </c:pt>
                <c:pt idx="39">
                  <c:v>7.2966859983429968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40-42EC-8DE3-3243B84F1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278063"/>
        <c:axId val="1302279727"/>
      </c:lineChart>
      <c:catAx>
        <c:axId val="130227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2279727"/>
        <c:crosses val="autoZero"/>
        <c:auto val="1"/>
        <c:lblAlgn val="ctr"/>
        <c:lblOffset val="100"/>
        <c:tickLblSkip val="4"/>
        <c:noMultiLvlLbl val="0"/>
      </c:catAx>
      <c:valAx>
        <c:axId val="130227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Abweichung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227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Kauf-</a:t>
            </a:r>
            <a:r>
              <a:rPr lang="de-DE" baseline="0"/>
              <a:t> und Verkauftest (1-Tages Vorhersage)</a:t>
            </a:r>
          </a:p>
          <a:p>
            <a:pPr>
              <a:defRPr/>
            </a:pPr>
            <a:r>
              <a:rPr lang="de-DE" baseline="0"/>
              <a:t>Startkapital: 4000$ - Rate: 50$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BTC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Tabelle1!$X$5:$X$15</c:f>
              <c:numCache>
                <c:formatCode>m/d/yyyy</c:formatCode>
                <c:ptCount val="11"/>
                <c:pt idx="0">
                  <c:v>44232</c:v>
                </c:pt>
                <c:pt idx="1">
                  <c:v>44233</c:v>
                </c:pt>
                <c:pt idx="2">
                  <c:v>44234</c:v>
                </c:pt>
                <c:pt idx="3">
                  <c:v>44235</c:v>
                </c:pt>
                <c:pt idx="4">
                  <c:v>44236</c:v>
                </c:pt>
                <c:pt idx="5">
                  <c:v>44237</c:v>
                </c:pt>
                <c:pt idx="6">
                  <c:v>44238</c:v>
                </c:pt>
                <c:pt idx="7">
                  <c:v>44239</c:v>
                </c:pt>
                <c:pt idx="8">
                  <c:v>44240</c:v>
                </c:pt>
                <c:pt idx="9">
                  <c:v>44241</c:v>
                </c:pt>
                <c:pt idx="10">
                  <c:v>44242</c:v>
                </c:pt>
              </c:numCache>
            </c:numRef>
          </c:cat>
          <c:val>
            <c:numRef>
              <c:f>Tabelle1!$Y$5:$Y$15</c:f>
              <c:numCache>
                <c:formatCode>General</c:formatCode>
                <c:ptCount val="11"/>
                <c:pt idx="0">
                  <c:v>4000</c:v>
                </c:pt>
                <c:pt idx="1">
                  <c:v>4073.0462165386261</c:v>
                </c:pt>
                <c:pt idx="2">
                  <c:v>4122.6106532801568</c:v>
                </c:pt>
                <c:pt idx="3">
                  <c:v>4102.2810624491322</c:v>
                </c:pt>
                <c:pt idx="4">
                  <c:v>4502.5973626247032</c:v>
                </c:pt>
                <c:pt idx="5">
                  <c:v>4505.755921518351</c:v>
                </c:pt>
                <c:pt idx="6">
                  <c:v>4421.4450471946857</c:v>
                </c:pt>
                <c:pt idx="7">
                  <c:v>4584.1584173253696</c:v>
                </c:pt>
                <c:pt idx="8">
                  <c:v>4553.255514535751</c:v>
                </c:pt>
                <c:pt idx="9">
                  <c:v>4544.2296745320509</c:v>
                </c:pt>
                <c:pt idx="10">
                  <c:v>4622.5649411424765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1-4904-829A-789DB44B49E5}"/>
            </c:ext>
          </c:extLst>
        </c:ser>
        <c:ser>
          <c:idx val="1"/>
          <c:order val="1"/>
          <c:tx>
            <c:v>ETH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Tabelle1!$X$5:$X$15</c:f>
              <c:numCache>
                <c:formatCode>m/d/yyyy</c:formatCode>
                <c:ptCount val="11"/>
                <c:pt idx="0">
                  <c:v>44232</c:v>
                </c:pt>
                <c:pt idx="1">
                  <c:v>44233</c:v>
                </c:pt>
                <c:pt idx="2">
                  <c:v>44234</c:v>
                </c:pt>
                <c:pt idx="3">
                  <c:v>44235</c:v>
                </c:pt>
                <c:pt idx="4">
                  <c:v>44236</c:v>
                </c:pt>
                <c:pt idx="5">
                  <c:v>44237</c:v>
                </c:pt>
                <c:pt idx="6">
                  <c:v>44238</c:v>
                </c:pt>
                <c:pt idx="7">
                  <c:v>44239</c:v>
                </c:pt>
                <c:pt idx="8">
                  <c:v>44240</c:v>
                </c:pt>
                <c:pt idx="9">
                  <c:v>44241</c:v>
                </c:pt>
                <c:pt idx="10">
                  <c:v>44242</c:v>
                </c:pt>
              </c:numCache>
            </c:numRef>
          </c:cat>
          <c:val>
            <c:numRef>
              <c:f>Tabelle1!$Z$5:$Z$15</c:f>
              <c:numCache>
                <c:formatCode>General</c:formatCode>
                <c:ptCount val="11"/>
                <c:pt idx="0">
                  <c:v>4000</c:v>
                </c:pt>
                <c:pt idx="1">
                  <c:v>4154.9075337749009</c:v>
                </c:pt>
                <c:pt idx="2">
                  <c:v>4104.3964062459927</c:v>
                </c:pt>
                <c:pt idx="3">
                  <c:v>4027.7292221832067</c:v>
                </c:pt>
                <c:pt idx="4">
                  <c:v>4187.5124709241773</c:v>
                </c:pt>
                <c:pt idx="5">
                  <c:v>4208.9751294112075</c:v>
                </c:pt>
                <c:pt idx="6">
                  <c:v>4176.4712952409118</c:v>
                </c:pt>
                <c:pt idx="7">
                  <c:v>4224.7369829286135</c:v>
                </c:pt>
                <c:pt idx="8">
                  <c:v>4284.9964983338541</c:v>
                </c:pt>
                <c:pt idx="9">
                  <c:v>4257.4794200371844</c:v>
                </c:pt>
                <c:pt idx="10">
                  <c:v>4242.9627109948851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1-4904-829A-789DB44B49E5}"/>
            </c:ext>
          </c:extLst>
        </c:ser>
        <c:ser>
          <c:idx val="2"/>
          <c:order val="2"/>
          <c:tx>
            <c:v>LTC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Tabelle1!$X$5:$X$15</c:f>
              <c:numCache>
                <c:formatCode>m/d/yyyy</c:formatCode>
                <c:ptCount val="11"/>
                <c:pt idx="0">
                  <c:v>44232</c:v>
                </c:pt>
                <c:pt idx="1">
                  <c:v>44233</c:v>
                </c:pt>
                <c:pt idx="2">
                  <c:v>44234</c:v>
                </c:pt>
                <c:pt idx="3">
                  <c:v>44235</c:v>
                </c:pt>
                <c:pt idx="4">
                  <c:v>44236</c:v>
                </c:pt>
                <c:pt idx="5">
                  <c:v>44237</c:v>
                </c:pt>
                <c:pt idx="6">
                  <c:v>44238</c:v>
                </c:pt>
                <c:pt idx="7">
                  <c:v>44239</c:v>
                </c:pt>
                <c:pt idx="8">
                  <c:v>44240</c:v>
                </c:pt>
                <c:pt idx="9">
                  <c:v>44241</c:v>
                </c:pt>
                <c:pt idx="10">
                  <c:v>44242</c:v>
                </c:pt>
              </c:numCache>
            </c:numRef>
          </c:cat>
          <c:val>
            <c:numRef>
              <c:f>Tabelle1!$AA$5:$AA$15</c:f>
              <c:numCache>
                <c:formatCode>General</c:formatCode>
                <c:ptCount val="11"/>
                <c:pt idx="0">
                  <c:v>4000</c:v>
                </c:pt>
                <c:pt idx="1">
                  <c:v>4136.7297762478483</c:v>
                </c:pt>
                <c:pt idx="2">
                  <c:v>4148.0030319573361</c:v>
                </c:pt>
                <c:pt idx="3">
                  <c:v>4076.6630203648961</c:v>
                </c:pt>
                <c:pt idx="4">
                  <c:v>4320.9575727547945</c:v>
                </c:pt>
                <c:pt idx="5">
                  <c:v>4534.3966417129714</c:v>
                </c:pt>
                <c:pt idx="6">
                  <c:v>4533.4776483772393</c:v>
                </c:pt>
                <c:pt idx="7">
                  <c:v>4564.3491926670486</c:v>
                </c:pt>
                <c:pt idx="8">
                  <c:v>4778.3526253004293</c:v>
                </c:pt>
                <c:pt idx="9">
                  <c:v>5250.1091229806707</c:v>
                </c:pt>
                <c:pt idx="10">
                  <c:v>5045.0648809468139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D1-4904-829A-789DB44B4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763967"/>
        <c:axId val="1292780191"/>
      </c:lineChart>
      <c:dateAx>
        <c:axId val="1292763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2780191"/>
        <c:crosses val="autoZero"/>
        <c:auto val="1"/>
        <c:lblOffset val="100"/>
        <c:baseTimeUnit val="days"/>
      </c:dateAx>
      <c:valAx>
        <c:axId val="1292780191"/>
        <c:scaling>
          <c:orientation val="minMax"/>
          <c:min val="3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Kapital</a:t>
                </a:r>
                <a:r>
                  <a:rPr lang="de-DE" baseline="0"/>
                  <a:t> [$]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276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Kauf- und Verkauftest (6-Stunden Vorhersage)</a:t>
            </a:r>
          </a:p>
          <a:p>
            <a:pPr>
              <a:defRPr/>
            </a:pPr>
            <a:r>
              <a:rPr lang="de-DE"/>
              <a:t>Startkapital: 4000$ - Rate: 50$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BTC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Tabelle1!$X$23:$X$62</c:f>
              <c:strCache>
                <c:ptCount val="40"/>
                <c:pt idx="0">
                  <c:v>06.02.2021</c:v>
                </c:pt>
                <c:pt idx="1">
                  <c:v>06.02.2021 - 06:00:00</c:v>
                </c:pt>
                <c:pt idx="2">
                  <c:v>06.02.2021 - 12:00:00</c:v>
                </c:pt>
                <c:pt idx="3">
                  <c:v>06.02.2021 - 18:00:00</c:v>
                </c:pt>
                <c:pt idx="4">
                  <c:v>07.02.2021</c:v>
                </c:pt>
                <c:pt idx="5">
                  <c:v>07.02.2021 - 06:00:00</c:v>
                </c:pt>
                <c:pt idx="6">
                  <c:v>07.02.2021 - 12:00:00</c:v>
                </c:pt>
                <c:pt idx="7">
                  <c:v>07.02.2021 - 18:00:00</c:v>
                </c:pt>
                <c:pt idx="8">
                  <c:v>08.02.2021</c:v>
                </c:pt>
                <c:pt idx="9">
                  <c:v>08.02.2021 - 06:00:00</c:v>
                </c:pt>
                <c:pt idx="10">
                  <c:v>08.02.2021 - 12:00:00</c:v>
                </c:pt>
                <c:pt idx="11">
                  <c:v>08.02.2021 - 18:00:00</c:v>
                </c:pt>
                <c:pt idx="12">
                  <c:v>09.02.2021</c:v>
                </c:pt>
                <c:pt idx="13">
                  <c:v>09.02.2021 - 06:00:00</c:v>
                </c:pt>
                <c:pt idx="14">
                  <c:v>09.02.2021 - 12:00:00</c:v>
                </c:pt>
                <c:pt idx="15">
                  <c:v>09.02.2021 - 18:00:00</c:v>
                </c:pt>
                <c:pt idx="16">
                  <c:v>10.02.2021</c:v>
                </c:pt>
                <c:pt idx="17">
                  <c:v>10.02.2021 - 06:00:00</c:v>
                </c:pt>
                <c:pt idx="18">
                  <c:v>10.02.2021 - 12:00:00</c:v>
                </c:pt>
                <c:pt idx="19">
                  <c:v>10.02.2021 - 18:00:00</c:v>
                </c:pt>
                <c:pt idx="20">
                  <c:v>11.02.2021</c:v>
                </c:pt>
                <c:pt idx="21">
                  <c:v>11.02.2021 - 06:00:00</c:v>
                </c:pt>
                <c:pt idx="22">
                  <c:v>11.02.2021 - 12:00:00</c:v>
                </c:pt>
                <c:pt idx="23">
                  <c:v>11.02.2021 - 18:00:00</c:v>
                </c:pt>
                <c:pt idx="24">
                  <c:v>12.02.2021</c:v>
                </c:pt>
                <c:pt idx="25">
                  <c:v>12.02.2021 - 06:00:00</c:v>
                </c:pt>
                <c:pt idx="26">
                  <c:v>12.02.2021 - 12:00:00</c:v>
                </c:pt>
                <c:pt idx="27">
                  <c:v>12.02.2021 - 18:00:00</c:v>
                </c:pt>
                <c:pt idx="28">
                  <c:v>13.02.2021</c:v>
                </c:pt>
                <c:pt idx="29">
                  <c:v>13.02.2021 - 06:00:00</c:v>
                </c:pt>
                <c:pt idx="30">
                  <c:v>13.02.2021 - 12:00:00</c:v>
                </c:pt>
                <c:pt idx="31">
                  <c:v>13.02.2021 - 18:00:00</c:v>
                </c:pt>
                <c:pt idx="32">
                  <c:v>14.02.2021</c:v>
                </c:pt>
                <c:pt idx="33">
                  <c:v>14.02.2021 - 06:00:00</c:v>
                </c:pt>
                <c:pt idx="34">
                  <c:v>14.02.2021 - 12:00:00</c:v>
                </c:pt>
                <c:pt idx="35">
                  <c:v>14.02.2021 - 18:00:00</c:v>
                </c:pt>
                <c:pt idx="36">
                  <c:v>15.02.2021</c:v>
                </c:pt>
                <c:pt idx="37">
                  <c:v>15.02.2021 - 06:00:00</c:v>
                </c:pt>
                <c:pt idx="38">
                  <c:v>15.02.2021 - 12:00:00</c:v>
                </c:pt>
                <c:pt idx="39">
                  <c:v>15.02.2021 - 18:00:00</c:v>
                </c:pt>
              </c:strCache>
            </c:strRef>
          </c:cat>
          <c:val>
            <c:numRef>
              <c:f>Tabelle1!$Y$22:$Y$62</c:f>
              <c:numCache>
                <c:formatCode>General</c:formatCode>
                <c:ptCount val="41"/>
                <c:pt idx="0">
                  <c:v>4000</c:v>
                </c:pt>
                <c:pt idx="1">
                  <c:v>3999.4757149527732</c:v>
                </c:pt>
                <c:pt idx="2">
                  <c:v>4070.0471656947038</c:v>
                </c:pt>
                <c:pt idx="3">
                  <c:v>4113.0376479340903</c:v>
                </c:pt>
                <c:pt idx="4">
                  <c:v>4142.7308792245321</c:v>
                </c:pt>
                <c:pt idx="5">
                  <c:v>4113.0631741671314</c:v>
                </c:pt>
                <c:pt idx="6">
                  <c:v>4035.3823840106288</c:v>
                </c:pt>
                <c:pt idx="7">
                  <c:v>4080.4722986136094</c:v>
                </c:pt>
                <c:pt idx="8">
                  <c:v>4028.1406500629664</c:v>
                </c:pt>
                <c:pt idx="9">
                  <c:v>4055.2254698864795</c:v>
                </c:pt>
                <c:pt idx="10">
                  <c:v>4045.3339028433134</c:v>
                </c:pt>
                <c:pt idx="11">
                  <c:v>4081.5454695201988</c:v>
                </c:pt>
                <c:pt idx="12">
                  <c:v>4238.5482688132024</c:v>
                </c:pt>
                <c:pt idx="13">
                  <c:v>4298.3504054847735</c:v>
                </c:pt>
                <c:pt idx="14">
                  <c:v>4381.7129706662527</c:v>
                </c:pt>
                <c:pt idx="15">
                  <c:v>4335.9884449957044</c:v>
                </c:pt>
                <c:pt idx="16">
                  <c:v>4368.6293637494937</c:v>
                </c:pt>
                <c:pt idx="17">
                  <c:v>4384.1589240804497</c:v>
                </c:pt>
                <c:pt idx="18">
                  <c:v>4348.8572465012458</c:v>
                </c:pt>
                <c:pt idx="19">
                  <c:v>4376.5647494172326</c:v>
                </c:pt>
                <c:pt idx="20">
                  <c:v>4294.2371782040336</c:v>
                </c:pt>
                <c:pt idx="21">
                  <c:v>4313.7903077198807</c:v>
                </c:pt>
                <c:pt idx="22">
                  <c:v>4292.282542951416</c:v>
                </c:pt>
                <c:pt idx="23">
                  <c:v>4364.7499360278744</c:v>
                </c:pt>
                <c:pt idx="24">
                  <c:v>4426.9119490477315</c:v>
                </c:pt>
                <c:pt idx="25">
                  <c:v>4433.4589904931145</c:v>
                </c:pt>
                <c:pt idx="26">
                  <c:v>4413.2944343145373</c:v>
                </c:pt>
                <c:pt idx="27">
                  <c:v>4418.2129890259876</c:v>
                </c:pt>
                <c:pt idx="28">
                  <c:v>4429.0125936539753</c:v>
                </c:pt>
                <c:pt idx="29">
                  <c:v>4443.5570955793728</c:v>
                </c:pt>
                <c:pt idx="30">
                  <c:v>4445.3265355197127</c:v>
                </c:pt>
                <c:pt idx="31">
                  <c:v>4381.6529563753265</c:v>
                </c:pt>
                <c:pt idx="32">
                  <c:v>4404.5805189055518</c:v>
                </c:pt>
                <c:pt idx="33">
                  <c:v>4402.1295803384055</c:v>
                </c:pt>
                <c:pt idx="34">
                  <c:v>4427.4866408363241</c:v>
                </c:pt>
                <c:pt idx="35">
                  <c:v>4507.8429967000393</c:v>
                </c:pt>
                <c:pt idx="36">
                  <c:v>4508.8115887600652</c:v>
                </c:pt>
                <c:pt idx="37">
                  <c:v>4509.9316635423465</c:v>
                </c:pt>
                <c:pt idx="38">
                  <c:v>4383.7842673164332</c:v>
                </c:pt>
                <c:pt idx="39">
                  <c:v>4440.7213644924741</c:v>
                </c:pt>
                <c:pt idx="40">
                  <c:v>4482.0936128140966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9-4837-862D-24FCCF94B05C}"/>
            </c:ext>
          </c:extLst>
        </c:ser>
        <c:ser>
          <c:idx val="1"/>
          <c:order val="1"/>
          <c:tx>
            <c:v>ETH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Tabelle1!$X$23:$X$62</c:f>
              <c:strCache>
                <c:ptCount val="40"/>
                <c:pt idx="0">
                  <c:v>06.02.2021</c:v>
                </c:pt>
                <c:pt idx="1">
                  <c:v>06.02.2021 - 06:00:00</c:v>
                </c:pt>
                <c:pt idx="2">
                  <c:v>06.02.2021 - 12:00:00</c:v>
                </c:pt>
                <c:pt idx="3">
                  <c:v>06.02.2021 - 18:00:00</c:v>
                </c:pt>
                <c:pt idx="4">
                  <c:v>07.02.2021</c:v>
                </c:pt>
                <c:pt idx="5">
                  <c:v>07.02.2021 - 06:00:00</c:v>
                </c:pt>
                <c:pt idx="6">
                  <c:v>07.02.2021 - 12:00:00</c:v>
                </c:pt>
                <c:pt idx="7">
                  <c:v>07.02.2021 - 18:00:00</c:v>
                </c:pt>
                <c:pt idx="8">
                  <c:v>08.02.2021</c:v>
                </c:pt>
                <c:pt idx="9">
                  <c:v>08.02.2021 - 06:00:00</c:v>
                </c:pt>
                <c:pt idx="10">
                  <c:v>08.02.2021 - 12:00:00</c:v>
                </c:pt>
                <c:pt idx="11">
                  <c:v>08.02.2021 - 18:00:00</c:v>
                </c:pt>
                <c:pt idx="12">
                  <c:v>09.02.2021</c:v>
                </c:pt>
                <c:pt idx="13">
                  <c:v>09.02.2021 - 06:00:00</c:v>
                </c:pt>
                <c:pt idx="14">
                  <c:v>09.02.2021 - 12:00:00</c:v>
                </c:pt>
                <c:pt idx="15">
                  <c:v>09.02.2021 - 18:00:00</c:v>
                </c:pt>
                <c:pt idx="16">
                  <c:v>10.02.2021</c:v>
                </c:pt>
                <c:pt idx="17">
                  <c:v>10.02.2021 - 06:00:00</c:v>
                </c:pt>
                <c:pt idx="18">
                  <c:v>10.02.2021 - 12:00:00</c:v>
                </c:pt>
                <c:pt idx="19">
                  <c:v>10.02.2021 - 18:00:00</c:v>
                </c:pt>
                <c:pt idx="20">
                  <c:v>11.02.2021</c:v>
                </c:pt>
                <c:pt idx="21">
                  <c:v>11.02.2021 - 06:00:00</c:v>
                </c:pt>
                <c:pt idx="22">
                  <c:v>11.02.2021 - 12:00:00</c:v>
                </c:pt>
                <c:pt idx="23">
                  <c:v>11.02.2021 - 18:00:00</c:v>
                </c:pt>
                <c:pt idx="24">
                  <c:v>12.02.2021</c:v>
                </c:pt>
                <c:pt idx="25">
                  <c:v>12.02.2021 - 06:00:00</c:v>
                </c:pt>
                <c:pt idx="26">
                  <c:v>12.02.2021 - 12:00:00</c:v>
                </c:pt>
                <c:pt idx="27">
                  <c:v>12.02.2021 - 18:00:00</c:v>
                </c:pt>
                <c:pt idx="28">
                  <c:v>13.02.2021</c:v>
                </c:pt>
                <c:pt idx="29">
                  <c:v>13.02.2021 - 06:00:00</c:v>
                </c:pt>
                <c:pt idx="30">
                  <c:v>13.02.2021 - 12:00:00</c:v>
                </c:pt>
                <c:pt idx="31">
                  <c:v>13.02.2021 - 18:00:00</c:v>
                </c:pt>
                <c:pt idx="32">
                  <c:v>14.02.2021</c:v>
                </c:pt>
                <c:pt idx="33">
                  <c:v>14.02.2021 - 06:00:00</c:v>
                </c:pt>
                <c:pt idx="34">
                  <c:v>14.02.2021 - 12:00:00</c:v>
                </c:pt>
                <c:pt idx="35">
                  <c:v>14.02.2021 - 18:00:00</c:v>
                </c:pt>
                <c:pt idx="36">
                  <c:v>15.02.2021</c:v>
                </c:pt>
                <c:pt idx="37">
                  <c:v>15.02.2021 - 06:00:00</c:v>
                </c:pt>
                <c:pt idx="38">
                  <c:v>15.02.2021 - 12:00:00</c:v>
                </c:pt>
                <c:pt idx="39">
                  <c:v>15.02.2021 - 18:00:00</c:v>
                </c:pt>
              </c:strCache>
            </c:strRef>
          </c:cat>
          <c:val>
            <c:numRef>
              <c:f>Tabelle1!$Z$22:$Z$62</c:f>
              <c:numCache>
                <c:formatCode>General</c:formatCode>
                <c:ptCount val="41"/>
                <c:pt idx="0">
                  <c:v>4000</c:v>
                </c:pt>
                <c:pt idx="1">
                  <c:v>3974.786800148313</c:v>
                </c:pt>
                <c:pt idx="2">
                  <c:v>3939.8444750001081</c:v>
                </c:pt>
                <c:pt idx="3">
                  <c:v>3963.0104762002256</c:v>
                </c:pt>
                <c:pt idx="4">
                  <c:v>3965.6854009194562</c:v>
                </c:pt>
                <c:pt idx="5">
                  <c:v>3973.6244560530872</c:v>
                </c:pt>
                <c:pt idx="6">
                  <c:v>3878.2405521357068</c:v>
                </c:pt>
                <c:pt idx="7">
                  <c:v>3906.3994411671365</c:v>
                </c:pt>
                <c:pt idx="8">
                  <c:v>3828.7874347200841</c:v>
                </c:pt>
                <c:pt idx="9">
                  <c:v>3870.6073937982928</c:v>
                </c:pt>
                <c:pt idx="10">
                  <c:v>3885.9671800105079</c:v>
                </c:pt>
                <c:pt idx="11">
                  <c:v>3911.3997325125524</c:v>
                </c:pt>
                <c:pt idx="12">
                  <c:v>3966.6019836354089</c:v>
                </c:pt>
                <c:pt idx="13">
                  <c:v>3966.3472567120443</c:v>
                </c:pt>
                <c:pt idx="14">
                  <c:v>3984.0394571072429</c:v>
                </c:pt>
                <c:pt idx="15">
                  <c:v>3981.3452137909403</c:v>
                </c:pt>
                <c:pt idx="16">
                  <c:v>3979.9548972276616</c:v>
                </c:pt>
                <c:pt idx="17">
                  <c:v>4002.8608287477823</c:v>
                </c:pt>
                <c:pt idx="18">
                  <c:v>4017.7380092612138</c:v>
                </c:pt>
                <c:pt idx="19">
                  <c:v>4021.9769732261848</c:v>
                </c:pt>
                <c:pt idx="20">
                  <c:v>3980.9514966663905</c:v>
                </c:pt>
                <c:pt idx="21">
                  <c:v>3992.7961734128958</c:v>
                </c:pt>
                <c:pt idx="22">
                  <c:v>3979.8772443239523</c:v>
                </c:pt>
                <c:pt idx="23">
                  <c:v>4011.9500195907353</c:v>
                </c:pt>
                <c:pt idx="24">
                  <c:v>4014.4613491970813</c:v>
                </c:pt>
                <c:pt idx="25">
                  <c:v>4010.0698039025106</c:v>
                </c:pt>
                <c:pt idx="26">
                  <c:v>3996.1700892561498</c:v>
                </c:pt>
                <c:pt idx="27">
                  <c:v>4002.9563879813099</c:v>
                </c:pt>
                <c:pt idx="28">
                  <c:v>4024.2158110388345</c:v>
                </c:pt>
                <c:pt idx="29">
                  <c:v>4034.2127823355959</c:v>
                </c:pt>
                <c:pt idx="30">
                  <c:v>4036.1276145278334</c:v>
                </c:pt>
                <c:pt idx="31">
                  <c:v>4017.8954500193399</c:v>
                </c:pt>
                <c:pt idx="32">
                  <c:v>4021.2710411544285</c:v>
                </c:pt>
                <c:pt idx="33">
                  <c:v>4022.8763174936262</c:v>
                </c:pt>
                <c:pt idx="34">
                  <c:v>4023.1819773601937</c:v>
                </c:pt>
                <c:pt idx="35">
                  <c:v>4026.4277430894472</c:v>
                </c:pt>
                <c:pt idx="36">
                  <c:v>4022.6847108768525</c:v>
                </c:pt>
                <c:pt idx="37">
                  <c:v>4024.3359199614438</c:v>
                </c:pt>
                <c:pt idx="38">
                  <c:v>4014.7406560723948</c:v>
                </c:pt>
                <c:pt idx="39">
                  <c:v>4017.9026273477748</c:v>
                </c:pt>
                <c:pt idx="40">
                  <c:v>4019.681163533869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9-4837-862D-24FCCF94B05C}"/>
            </c:ext>
          </c:extLst>
        </c:ser>
        <c:ser>
          <c:idx val="2"/>
          <c:order val="2"/>
          <c:tx>
            <c:v>LTC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Tabelle1!$X$23:$X$62</c:f>
              <c:strCache>
                <c:ptCount val="40"/>
                <c:pt idx="0">
                  <c:v>06.02.2021</c:v>
                </c:pt>
                <c:pt idx="1">
                  <c:v>06.02.2021 - 06:00:00</c:v>
                </c:pt>
                <c:pt idx="2">
                  <c:v>06.02.2021 - 12:00:00</c:v>
                </c:pt>
                <c:pt idx="3">
                  <c:v>06.02.2021 - 18:00:00</c:v>
                </c:pt>
                <c:pt idx="4">
                  <c:v>07.02.2021</c:v>
                </c:pt>
                <c:pt idx="5">
                  <c:v>07.02.2021 - 06:00:00</c:v>
                </c:pt>
                <c:pt idx="6">
                  <c:v>07.02.2021 - 12:00:00</c:v>
                </c:pt>
                <c:pt idx="7">
                  <c:v>07.02.2021 - 18:00:00</c:v>
                </c:pt>
                <c:pt idx="8">
                  <c:v>08.02.2021</c:v>
                </c:pt>
                <c:pt idx="9">
                  <c:v>08.02.2021 - 06:00:00</c:v>
                </c:pt>
                <c:pt idx="10">
                  <c:v>08.02.2021 - 12:00:00</c:v>
                </c:pt>
                <c:pt idx="11">
                  <c:v>08.02.2021 - 18:00:00</c:v>
                </c:pt>
                <c:pt idx="12">
                  <c:v>09.02.2021</c:v>
                </c:pt>
                <c:pt idx="13">
                  <c:v>09.02.2021 - 06:00:00</c:v>
                </c:pt>
                <c:pt idx="14">
                  <c:v>09.02.2021 - 12:00:00</c:v>
                </c:pt>
                <c:pt idx="15">
                  <c:v>09.02.2021 - 18:00:00</c:v>
                </c:pt>
                <c:pt idx="16">
                  <c:v>10.02.2021</c:v>
                </c:pt>
                <c:pt idx="17">
                  <c:v>10.02.2021 - 06:00:00</c:v>
                </c:pt>
                <c:pt idx="18">
                  <c:v>10.02.2021 - 12:00:00</c:v>
                </c:pt>
                <c:pt idx="19">
                  <c:v>10.02.2021 - 18:00:00</c:v>
                </c:pt>
                <c:pt idx="20">
                  <c:v>11.02.2021</c:v>
                </c:pt>
                <c:pt idx="21">
                  <c:v>11.02.2021 - 06:00:00</c:v>
                </c:pt>
                <c:pt idx="22">
                  <c:v>11.02.2021 - 12:00:00</c:v>
                </c:pt>
                <c:pt idx="23">
                  <c:v>11.02.2021 - 18:00:00</c:v>
                </c:pt>
                <c:pt idx="24">
                  <c:v>12.02.2021</c:v>
                </c:pt>
                <c:pt idx="25">
                  <c:v>12.02.2021 - 06:00:00</c:v>
                </c:pt>
                <c:pt idx="26">
                  <c:v>12.02.2021 - 12:00:00</c:v>
                </c:pt>
                <c:pt idx="27">
                  <c:v>12.02.2021 - 18:00:00</c:v>
                </c:pt>
                <c:pt idx="28">
                  <c:v>13.02.2021</c:v>
                </c:pt>
                <c:pt idx="29">
                  <c:v>13.02.2021 - 06:00:00</c:v>
                </c:pt>
                <c:pt idx="30">
                  <c:v>13.02.2021 - 12:00:00</c:v>
                </c:pt>
                <c:pt idx="31">
                  <c:v>13.02.2021 - 18:00:00</c:v>
                </c:pt>
                <c:pt idx="32">
                  <c:v>14.02.2021</c:v>
                </c:pt>
                <c:pt idx="33">
                  <c:v>14.02.2021 - 06:00:00</c:v>
                </c:pt>
                <c:pt idx="34">
                  <c:v>14.02.2021 - 12:00:00</c:v>
                </c:pt>
                <c:pt idx="35">
                  <c:v>14.02.2021 - 18:00:00</c:v>
                </c:pt>
                <c:pt idx="36">
                  <c:v>15.02.2021</c:v>
                </c:pt>
                <c:pt idx="37">
                  <c:v>15.02.2021 - 06:00:00</c:v>
                </c:pt>
                <c:pt idx="38">
                  <c:v>15.02.2021 - 12:00:00</c:v>
                </c:pt>
                <c:pt idx="39">
                  <c:v>15.02.2021 - 18:00:00</c:v>
                </c:pt>
              </c:strCache>
            </c:strRef>
          </c:cat>
          <c:val>
            <c:numRef>
              <c:f>Tabelle1!$AA$22:$AA$62</c:f>
              <c:numCache>
                <c:formatCode>General</c:formatCode>
                <c:ptCount val="41"/>
                <c:pt idx="0">
                  <c:v>4000</c:v>
                </c:pt>
                <c:pt idx="1">
                  <c:v>4015.9894284770398</c:v>
                </c:pt>
                <c:pt idx="2">
                  <c:v>4096.5651829306216</c:v>
                </c:pt>
                <c:pt idx="3">
                  <c:v>4133.4263487030985</c:v>
                </c:pt>
                <c:pt idx="4">
                  <c:v>4124.2172705455205</c:v>
                </c:pt>
                <c:pt idx="5">
                  <c:v>4074.987649813806</c:v>
                </c:pt>
                <c:pt idx="6">
                  <c:v>3979.2476415761835</c:v>
                </c:pt>
                <c:pt idx="7">
                  <c:v>4043.6989854402027</c:v>
                </c:pt>
                <c:pt idx="8">
                  <c:v>3950.676792603394</c:v>
                </c:pt>
                <c:pt idx="9">
                  <c:v>3983.3579730768247</c:v>
                </c:pt>
                <c:pt idx="10">
                  <c:v>3975.9431302865796</c:v>
                </c:pt>
                <c:pt idx="11">
                  <c:v>4010.984717446117</c:v>
                </c:pt>
                <c:pt idx="12">
                  <c:v>4168.8754741202174</c:v>
                </c:pt>
                <c:pt idx="13">
                  <c:v>4231.0743554198816</c:v>
                </c:pt>
                <c:pt idx="14">
                  <c:v>4348.2788529786094</c:v>
                </c:pt>
                <c:pt idx="15">
                  <c:v>4242.556155259017</c:v>
                </c:pt>
                <c:pt idx="16">
                  <c:v>4323.2854098679636</c:v>
                </c:pt>
                <c:pt idx="17">
                  <c:v>4411.5406519533917</c:v>
                </c:pt>
                <c:pt idx="18">
                  <c:v>4624.0158480438922</c:v>
                </c:pt>
                <c:pt idx="19">
                  <c:v>4655.8281806286595</c:v>
                </c:pt>
                <c:pt idx="20">
                  <c:v>4501.2108790770853</c:v>
                </c:pt>
                <c:pt idx="21">
                  <c:v>4526.1918637784656</c:v>
                </c:pt>
                <c:pt idx="22">
                  <c:v>4481.8061555455079</c:v>
                </c:pt>
                <c:pt idx="23">
                  <c:v>4662.6591828065502</c:v>
                </c:pt>
                <c:pt idx="24">
                  <c:v>4624.1107785973472</c:v>
                </c:pt>
                <c:pt idx="25">
                  <c:v>4608.5689379998385</c:v>
                </c:pt>
                <c:pt idx="26">
                  <c:v>4486.3311978033234</c:v>
                </c:pt>
                <c:pt idx="27">
                  <c:v>4591.0988182815236</c:v>
                </c:pt>
                <c:pt idx="28">
                  <c:v>4651.9175881530246</c:v>
                </c:pt>
                <c:pt idx="29">
                  <c:v>4845.6965258934842</c:v>
                </c:pt>
                <c:pt idx="30">
                  <c:v>5112.339486880026</c:v>
                </c:pt>
                <c:pt idx="31">
                  <c:v>4834.6256878562126</c:v>
                </c:pt>
                <c:pt idx="32">
                  <c:v>5224.0335581119125</c:v>
                </c:pt>
                <c:pt idx="33">
                  <c:v>5429.1056333074303</c:v>
                </c:pt>
                <c:pt idx="34">
                  <c:v>5341.350619008309</c:v>
                </c:pt>
                <c:pt idx="35">
                  <c:v>5424.4737765615309</c:v>
                </c:pt>
                <c:pt idx="36">
                  <c:v>5301.3548279862671</c:v>
                </c:pt>
                <c:pt idx="37">
                  <c:v>5322.8973160141168</c:v>
                </c:pt>
                <c:pt idx="38">
                  <c:v>4810.5255963047011</c:v>
                </c:pt>
                <c:pt idx="39">
                  <c:v>5107.0991981013694</c:v>
                </c:pt>
                <c:pt idx="40">
                  <c:v>5293.9164365192037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59-4837-862D-24FCCF94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281807"/>
        <c:axId val="1302299279"/>
      </c:lineChart>
      <c:catAx>
        <c:axId val="130228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2299279"/>
        <c:crosses val="autoZero"/>
        <c:auto val="1"/>
        <c:lblAlgn val="ctr"/>
        <c:lblOffset val="100"/>
        <c:tickLblSkip val="4"/>
        <c:noMultiLvlLbl val="0"/>
      </c:catAx>
      <c:valAx>
        <c:axId val="1302299279"/>
        <c:scaling>
          <c:orientation val="minMax"/>
          <c:max val="5600"/>
          <c:min val="3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Kapital</a:t>
                </a:r>
                <a:r>
                  <a:rPr lang="de-DE" baseline="0"/>
                  <a:t> [$]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228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133349</xdr:colOff>
      <xdr:row>0</xdr:row>
      <xdr:rowOff>238125</xdr:rowOff>
    </xdr:from>
    <xdr:to>
      <xdr:col>35</xdr:col>
      <xdr:colOff>371474</xdr:colOff>
      <xdr:row>17</xdr:row>
      <xdr:rowOff>42862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C00E53A-48FF-4942-83E9-B02BAEEA8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104775</xdr:colOff>
      <xdr:row>23</xdr:row>
      <xdr:rowOff>90487</xdr:rowOff>
    </xdr:from>
    <xdr:to>
      <xdr:col>35</xdr:col>
      <xdr:colOff>504825</xdr:colOff>
      <xdr:row>42</xdr:row>
      <xdr:rowOff>123825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1E28A5B-FD34-46B4-AE5E-E61A21313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180975</xdr:colOff>
      <xdr:row>1</xdr:row>
      <xdr:rowOff>161925</xdr:rowOff>
    </xdr:from>
    <xdr:to>
      <xdr:col>42</xdr:col>
      <xdr:colOff>752475</xdr:colOff>
      <xdr:row>17</xdr:row>
      <xdr:rowOff>204787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CEF4860-3ABC-45CB-A699-B64F336D2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347662</xdr:colOff>
      <xdr:row>22</xdr:row>
      <xdr:rowOff>180975</xdr:rowOff>
    </xdr:from>
    <xdr:to>
      <xdr:col>43</xdr:col>
      <xdr:colOff>514350</xdr:colOff>
      <xdr:row>41</xdr:row>
      <xdr:rowOff>61912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29EF81B-D0B2-4C44-A4A5-6FE780F1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FAEE3-BA83-457F-B343-CAF18594518A}">
  <dimension ref="A1:AA139"/>
  <sheetViews>
    <sheetView tabSelected="1" topLeftCell="AI1" workbookViewId="0">
      <selection activeCell="AS25" sqref="AS25"/>
    </sheetView>
  </sheetViews>
  <sheetFormatPr baseColWidth="10" defaultRowHeight="15" x14ac:dyDescent="0.25"/>
  <cols>
    <col min="1" max="1" width="19.42578125" bestFit="1" customWidth="1"/>
    <col min="2" max="2" width="14.85546875" bestFit="1" customWidth="1"/>
    <col min="4" max="4" width="20.28515625" bestFit="1" customWidth="1"/>
    <col min="5" max="6" width="19" bestFit="1" customWidth="1"/>
    <col min="9" max="9" width="20.28515625" bestFit="1" customWidth="1"/>
    <col min="10" max="10" width="14.85546875" bestFit="1" customWidth="1"/>
    <col min="11" max="11" width="19" bestFit="1" customWidth="1"/>
    <col min="14" max="14" width="20.28515625" bestFit="1" customWidth="1"/>
    <col min="24" max="24" width="19" bestFit="1" customWidth="1"/>
    <col min="25" max="26" width="15.7109375" bestFit="1" customWidth="1"/>
    <col min="27" max="27" width="15.42578125" bestFit="1" customWidth="1"/>
  </cols>
  <sheetData>
    <row r="1" spans="1:27" ht="21" x14ac:dyDescent="0.35">
      <c r="A1" s="5" t="s">
        <v>17</v>
      </c>
      <c r="B1" s="5"/>
      <c r="Q1" s="4" t="s">
        <v>60</v>
      </c>
      <c r="S1" t="s">
        <v>57</v>
      </c>
      <c r="T1">
        <v>50</v>
      </c>
      <c r="U1" t="s">
        <v>59</v>
      </c>
      <c r="V1">
        <v>4000</v>
      </c>
    </row>
    <row r="3" spans="1:27" ht="18.75" x14ac:dyDescent="0.3">
      <c r="A3" s="6" t="s">
        <v>14</v>
      </c>
      <c r="B3" s="7" t="s">
        <v>21</v>
      </c>
      <c r="C3" s="7">
        <f>AVERAGE(E6:E15)</f>
        <v>5.9863048084365804</v>
      </c>
      <c r="D3" s="7" t="s">
        <v>22</v>
      </c>
      <c r="E3" s="7">
        <f>_xlfn.STDEV.P(E6:E15)</f>
        <v>5.122438664113063</v>
      </c>
      <c r="F3" s="11" t="s">
        <v>15</v>
      </c>
      <c r="G3" s="12" t="s">
        <v>21</v>
      </c>
      <c r="H3" s="12">
        <f>AVERAGE(J6:J15)</f>
        <v>9.9596501365462498</v>
      </c>
      <c r="I3" s="12" t="s">
        <v>22</v>
      </c>
      <c r="J3" s="12">
        <f>_xlfn.STDEV.P(J6:J15)</f>
        <v>4.6006372379600711</v>
      </c>
      <c r="K3" s="17" t="s">
        <v>16</v>
      </c>
      <c r="L3" s="18" t="s">
        <v>21</v>
      </c>
      <c r="M3" s="18">
        <f>AVERAGE(O6:O15)</f>
        <v>10.933308595042247</v>
      </c>
      <c r="N3" s="18" t="s">
        <v>22</v>
      </c>
      <c r="O3" s="18">
        <f>_xlfn.STDEV.P(O6:O15)</f>
        <v>7.1562584920862022</v>
      </c>
      <c r="Q3" s="6" t="s">
        <v>14</v>
      </c>
      <c r="R3" s="6"/>
      <c r="S3" s="11" t="s">
        <v>15</v>
      </c>
      <c r="T3" s="11"/>
      <c r="U3" s="17" t="s">
        <v>16</v>
      </c>
      <c r="V3" s="17"/>
    </row>
    <row r="4" spans="1:27" x14ac:dyDescent="0.25">
      <c r="A4" s="8" t="s">
        <v>0</v>
      </c>
      <c r="B4" s="8" t="s">
        <v>1</v>
      </c>
      <c r="C4" s="8" t="s">
        <v>12</v>
      </c>
      <c r="D4" s="8" t="s">
        <v>13</v>
      </c>
      <c r="E4" s="8" t="s">
        <v>20</v>
      </c>
      <c r="F4" s="13" t="s">
        <v>0</v>
      </c>
      <c r="G4" s="13" t="s">
        <v>1</v>
      </c>
      <c r="H4" s="13" t="s">
        <v>12</v>
      </c>
      <c r="I4" s="13" t="s">
        <v>13</v>
      </c>
      <c r="J4" s="13" t="s">
        <v>20</v>
      </c>
      <c r="K4" s="19" t="s">
        <v>0</v>
      </c>
      <c r="L4" s="19" t="s">
        <v>1</v>
      </c>
      <c r="M4" s="19" t="s">
        <v>12</v>
      </c>
      <c r="N4" s="19" t="s">
        <v>13</v>
      </c>
      <c r="O4" s="48" t="s">
        <v>20</v>
      </c>
      <c r="Q4" s="47" t="s">
        <v>55</v>
      </c>
      <c r="R4" s="42" t="s">
        <v>14</v>
      </c>
      <c r="S4" s="43" t="s">
        <v>55</v>
      </c>
      <c r="T4" s="43" t="s">
        <v>15</v>
      </c>
      <c r="U4" s="41" t="s">
        <v>55</v>
      </c>
      <c r="V4" s="41" t="s">
        <v>16</v>
      </c>
      <c r="X4" t="s">
        <v>61</v>
      </c>
      <c r="Y4" t="s">
        <v>62</v>
      </c>
      <c r="Z4" t="s">
        <v>63</v>
      </c>
      <c r="AA4" t="s">
        <v>64</v>
      </c>
    </row>
    <row r="5" spans="1:27" x14ac:dyDescent="0.25">
      <c r="A5" s="9" t="s">
        <v>18</v>
      </c>
      <c r="B5" s="27" t="s">
        <v>19</v>
      </c>
      <c r="C5" s="24">
        <v>36976.589999999997</v>
      </c>
      <c r="D5" s="27" t="s">
        <v>19</v>
      </c>
      <c r="E5" s="32" t="s">
        <v>19</v>
      </c>
      <c r="F5" s="25" t="s">
        <v>18</v>
      </c>
      <c r="G5" s="28" t="s">
        <v>19</v>
      </c>
      <c r="H5" s="25">
        <v>1597.34</v>
      </c>
      <c r="I5" s="28" t="s">
        <v>19</v>
      </c>
      <c r="J5" s="31" t="s">
        <v>19</v>
      </c>
      <c r="K5" s="26" t="s">
        <v>18</v>
      </c>
      <c r="L5" s="29" t="s">
        <v>19</v>
      </c>
      <c r="M5" s="26">
        <v>145.25</v>
      </c>
      <c r="N5" s="29" t="s">
        <v>19</v>
      </c>
      <c r="O5" s="30" t="s">
        <v>19</v>
      </c>
      <c r="Q5" s="44">
        <f>$V$1/2</f>
        <v>2000</v>
      </c>
      <c r="R5" s="24">
        <f>Q5/C5</f>
        <v>5.4088275852370381E-2</v>
      </c>
      <c r="S5" s="25">
        <f>$V$1/2</f>
        <v>2000</v>
      </c>
      <c r="T5" s="25">
        <f>S5/H5</f>
        <v>1.25208158563612</v>
      </c>
      <c r="U5" s="26">
        <f>$V$1/2</f>
        <v>2000</v>
      </c>
      <c r="V5" s="45">
        <f>U5/M5</f>
        <v>13.769363166953529</v>
      </c>
      <c r="X5" s="1">
        <v>44232</v>
      </c>
      <c r="Y5">
        <f>Q5+(R5*C5)</f>
        <v>4000</v>
      </c>
      <c r="Z5">
        <f>S5+(T5*H5)</f>
        <v>4000</v>
      </c>
      <c r="AA5">
        <f>U5+(V5*M5)</f>
        <v>4000</v>
      </c>
    </row>
    <row r="6" spans="1:27" x14ac:dyDescent="0.25">
      <c r="A6" s="9" t="s">
        <v>3</v>
      </c>
      <c r="B6" s="38">
        <v>35974.425999999999</v>
      </c>
      <c r="C6" s="10">
        <v>38327.089999999997</v>
      </c>
      <c r="D6" s="10" t="str">
        <f>IF(OR(AND(C6&gt;C5,B6&gt;C5),AND(C6&lt;C5,B6&lt;C5)),"right","wrong")</f>
        <v>wrong</v>
      </c>
      <c r="E6" s="22">
        <f>(ABS(C6-B6)/C6)*100</f>
        <v>6.1383841037761986</v>
      </c>
      <c r="F6" s="14" t="s">
        <v>3</v>
      </c>
      <c r="G6" s="39">
        <v>1450.8215</v>
      </c>
      <c r="H6" s="15">
        <v>1721.06</v>
      </c>
      <c r="I6" s="15" t="str">
        <f>IF(OR(AND(H6&gt;H5,G6&gt;H5),AND(H6&lt;H5,G6&lt;H5)),"right","wrong")</f>
        <v>wrong</v>
      </c>
      <c r="J6" s="23">
        <f>(ABS(H6-G6)/H6)*100</f>
        <v>15.701863967554875</v>
      </c>
      <c r="K6" s="20" t="s">
        <v>3</v>
      </c>
      <c r="L6" s="40">
        <v>163.24634</v>
      </c>
      <c r="M6" s="21">
        <v>155.18</v>
      </c>
      <c r="N6" s="21" t="str">
        <f>IF(OR(AND(M6&gt;M5,L6&gt;M5),AND(M6&lt;M5,L6&lt;M5)),"right","wrong")</f>
        <v>right</v>
      </c>
      <c r="O6" s="16">
        <f>(ABS(M6-L6)/M6)*100</f>
        <v>5.1980538729217658</v>
      </c>
      <c r="Q6" s="46">
        <f>IF(B6&gt;C5,Q5-$T$1,Q5+$T$1)</f>
        <v>2050</v>
      </c>
      <c r="R6" s="10">
        <f>IF(B6&gt;C5,R5+($T$1/C6),R5-($T$1/C6))</f>
        <v>5.2783715553114688E-2</v>
      </c>
      <c r="S6" s="15">
        <f>IF(G6&gt;H5,S5-$T$1,S5+$T$1)</f>
        <v>2050</v>
      </c>
      <c r="T6" s="15">
        <f>IF(G6&gt;H5,T5+($T$1/H6),T5-($T$1/H6))</f>
        <v>1.2230297222496025</v>
      </c>
      <c r="U6" s="21">
        <f>IF(L6&gt;M5,U5-$T$1,U5+$T$1)</f>
        <v>1950</v>
      </c>
      <c r="V6" s="35">
        <f>IF(L6&gt;M5,V5+($T$1/M6),V5-($T$1/M6))</f>
        <v>14.091569636859445</v>
      </c>
      <c r="X6" s="1">
        <v>44233</v>
      </c>
      <c r="Y6">
        <f t="shared" ref="Y6:Y15" si="0">Q6+(R6*C6)</f>
        <v>4073.0462165386261</v>
      </c>
      <c r="Z6">
        <f t="shared" ref="Z6:Z16" si="1">S6+(T6*H6)</f>
        <v>4154.9075337749009</v>
      </c>
      <c r="AA6">
        <f t="shared" ref="AA6:AA15" si="2">U6+(V6*M6)</f>
        <v>4136.7297762478483</v>
      </c>
    </row>
    <row r="7" spans="1:27" x14ac:dyDescent="0.25">
      <c r="A7" s="10" t="s">
        <v>2</v>
      </c>
      <c r="B7" s="38">
        <v>36771.125</v>
      </c>
      <c r="C7" s="10">
        <v>39266.1</v>
      </c>
      <c r="D7" s="10" t="str">
        <f t="shared" ref="D7:D15" si="3">IF(OR(AND(C7&gt;C6,B7&gt;C6),AND(C7&lt;C6,B7&lt;C6)),"right","wrong")</f>
        <v>wrong</v>
      </c>
      <c r="E7" s="22">
        <f t="shared" ref="E7:E15" si="4">(ABS(C7-B7)/C7)*100</f>
        <v>6.3540178423627474</v>
      </c>
      <c r="F7" s="15" t="s">
        <v>2</v>
      </c>
      <c r="G7" s="39">
        <v>1542.4351999999999</v>
      </c>
      <c r="H7" s="15">
        <v>1679.76</v>
      </c>
      <c r="I7" s="15" t="str">
        <f t="shared" ref="I7:I15" si="5">IF(OR(AND(H7&gt;H6,G7&gt;H6),AND(H7&lt;H6,G7&lt;H6)),"right","wrong")</f>
        <v>right</v>
      </c>
      <c r="J7" s="23">
        <f t="shared" ref="J7:J15" si="6">(ABS(H7-G7)/H7)*100</f>
        <v>8.1752631328285048</v>
      </c>
      <c r="K7" s="21" t="s">
        <v>2</v>
      </c>
      <c r="L7" s="40">
        <v>168.38883999999999</v>
      </c>
      <c r="M7" s="21">
        <v>155.97999999999999</v>
      </c>
      <c r="N7" s="21" t="str">
        <f t="shared" ref="N7:N15" si="7">IF(OR(AND(M7&gt;M6,L7&gt;M6),AND(M7&lt;M6,L7&lt;M6)),"right","wrong")</f>
        <v>right</v>
      </c>
      <c r="O7" s="16">
        <f t="shared" ref="O7:O15" si="8">(ABS(M7-L7)/M7)*100</f>
        <v>7.9554045390434664</v>
      </c>
      <c r="Q7" s="46">
        <f t="shared" ref="Q7:Q15" si="9">IF(B7&gt;C6,Q6-$T$1,Q6+$T$1)</f>
        <v>2100</v>
      </c>
      <c r="R7" s="10">
        <f t="shared" ref="R7:R15" si="10">IF(B7&gt;C6,R6+($T$1/C7),R6-($T$1/C7))</f>
        <v>5.151035252495554E-2</v>
      </c>
      <c r="S7" s="15">
        <f t="shared" ref="S7:S15" si="11">IF(G7&gt;H6,S6-$T$1,S6+$T$1)</f>
        <v>2100</v>
      </c>
      <c r="T7" s="15">
        <f t="shared" ref="T7:T15" si="12">IF(G7&gt;H6,T6+($T$1/H7),T6-($T$1/H7))</f>
        <v>1.1932635651795449</v>
      </c>
      <c r="U7" s="21">
        <f t="shared" ref="U7:U15" si="13">IF(L7&gt;M6,U6-$T$1,U6+$T$1)</f>
        <v>1900</v>
      </c>
      <c r="V7" s="35">
        <f t="shared" ref="V7:V16" si="14">IF(L7&gt;M6,V6+($T$1/M7),V6-($T$1/M7))</f>
        <v>14.412123554028312</v>
      </c>
      <c r="X7" s="1">
        <v>44234</v>
      </c>
      <c r="Y7">
        <f t="shared" si="0"/>
        <v>4122.6106532801568</v>
      </c>
      <c r="Z7">
        <f t="shared" si="1"/>
        <v>4104.3964062459927</v>
      </c>
      <c r="AA7">
        <f t="shared" si="2"/>
        <v>4148.0030319573361</v>
      </c>
    </row>
    <row r="8" spans="1:27" x14ac:dyDescent="0.25">
      <c r="A8" s="10" t="s">
        <v>4</v>
      </c>
      <c r="B8" s="38">
        <v>39523.866999999998</v>
      </c>
      <c r="C8" s="10">
        <v>38871.43</v>
      </c>
      <c r="D8" s="10" t="str">
        <f t="shared" si="3"/>
        <v>wrong</v>
      </c>
      <c r="E8" s="22">
        <f t="shared" si="4"/>
        <v>1.6784486703987942</v>
      </c>
      <c r="F8" s="15" t="s">
        <v>4</v>
      </c>
      <c r="G8" s="39">
        <v>1547.1515999999999</v>
      </c>
      <c r="H8" s="15">
        <v>1615.51</v>
      </c>
      <c r="I8" s="15" t="str">
        <f t="shared" si="5"/>
        <v>right</v>
      </c>
      <c r="J8" s="23">
        <f t="shared" si="6"/>
        <v>4.2313820403463964</v>
      </c>
      <c r="K8" s="21" t="s">
        <v>4</v>
      </c>
      <c r="L8" s="40">
        <v>182.66919999999999</v>
      </c>
      <c r="M8" s="21">
        <v>151.03</v>
      </c>
      <c r="N8" s="21" t="str">
        <f t="shared" si="7"/>
        <v>wrong</v>
      </c>
      <c r="O8" s="16">
        <f t="shared" si="8"/>
        <v>20.94895053962788</v>
      </c>
      <c r="Q8" s="46">
        <f t="shared" si="9"/>
        <v>2050</v>
      </c>
      <c r="R8" s="10">
        <f t="shared" si="10"/>
        <v>5.2796644282166426E-2</v>
      </c>
      <c r="S8" s="15">
        <f t="shared" si="11"/>
        <v>2150</v>
      </c>
      <c r="T8" s="15">
        <f t="shared" si="12"/>
        <v>1.1623135865350303</v>
      </c>
      <c r="U8" s="21">
        <f t="shared" si="13"/>
        <v>1850</v>
      </c>
      <c r="V8" s="35">
        <f t="shared" si="14"/>
        <v>14.743183608322161</v>
      </c>
      <c r="X8" s="1">
        <v>44235</v>
      </c>
      <c r="Y8">
        <f t="shared" si="0"/>
        <v>4102.2810624491322</v>
      </c>
      <c r="Z8">
        <f t="shared" si="1"/>
        <v>4027.7292221832067</v>
      </c>
      <c r="AA8">
        <f t="shared" si="2"/>
        <v>4076.6630203648961</v>
      </c>
    </row>
    <row r="9" spans="1:27" x14ac:dyDescent="0.25">
      <c r="A9" s="10" t="s">
        <v>5</v>
      </c>
      <c r="B9" s="38">
        <v>37180.769999999997</v>
      </c>
      <c r="C9" s="10">
        <v>46453.66</v>
      </c>
      <c r="D9" s="10" t="str">
        <f t="shared" si="3"/>
        <v>wrong</v>
      </c>
      <c r="E9" s="22">
        <f t="shared" si="4"/>
        <v>19.961591831515548</v>
      </c>
      <c r="F9" s="15" t="s">
        <v>5</v>
      </c>
      <c r="G9" s="39">
        <v>1417.6742999999999</v>
      </c>
      <c r="H9" s="15">
        <v>1752.98</v>
      </c>
      <c r="I9" s="15" t="str">
        <f t="shared" si="5"/>
        <v>wrong</v>
      </c>
      <c r="J9" s="23">
        <f t="shared" si="6"/>
        <v>19.127753881961009</v>
      </c>
      <c r="K9" s="21" t="s">
        <v>5</v>
      </c>
      <c r="L9" s="40">
        <v>167.32819000000001</v>
      </c>
      <c r="M9" s="21">
        <v>167.6</v>
      </c>
      <c r="N9" s="21" t="str">
        <f t="shared" si="7"/>
        <v>right</v>
      </c>
      <c r="O9" s="16">
        <f t="shared" si="8"/>
        <v>0.16217780429593551</v>
      </c>
      <c r="Q9" s="46">
        <f t="shared" si="9"/>
        <v>2100</v>
      </c>
      <c r="R9" s="10">
        <f t="shared" si="10"/>
        <v>5.1720302827047496E-2</v>
      </c>
      <c r="S9" s="15">
        <f t="shared" si="11"/>
        <v>2200</v>
      </c>
      <c r="T9" s="15">
        <f t="shared" si="12"/>
        <v>1.1337907283164539</v>
      </c>
      <c r="U9" s="21">
        <f t="shared" si="13"/>
        <v>1800</v>
      </c>
      <c r="V9" s="35">
        <f t="shared" si="14"/>
        <v>15.041512963930753</v>
      </c>
      <c r="X9" s="1">
        <v>44236</v>
      </c>
      <c r="Y9">
        <f t="shared" si="0"/>
        <v>4502.5973626247032</v>
      </c>
      <c r="Z9">
        <f t="shared" si="1"/>
        <v>4187.5124709241773</v>
      </c>
      <c r="AA9">
        <f t="shared" si="2"/>
        <v>4320.9575727547945</v>
      </c>
    </row>
    <row r="10" spans="1:27" x14ac:dyDescent="0.25">
      <c r="A10" s="10" t="s">
        <v>6</v>
      </c>
      <c r="B10" s="38">
        <v>42733.120000000003</v>
      </c>
      <c r="C10" s="10">
        <v>46514.73</v>
      </c>
      <c r="D10" s="10" t="str">
        <f t="shared" si="3"/>
        <v>wrong</v>
      </c>
      <c r="E10" s="22">
        <f t="shared" si="4"/>
        <v>8.1299192750339522</v>
      </c>
      <c r="F10" s="15" t="s">
        <v>6</v>
      </c>
      <c r="G10" s="39">
        <v>1542.3226</v>
      </c>
      <c r="H10" s="15">
        <v>1771.91</v>
      </c>
      <c r="I10" s="15" t="str">
        <f t="shared" si="5"/>
        <v>wrong</v>
      </c>
      <c r="J10" s="23">
        <f t="shared" si="6"/>
        <v>12.957057638367644</v>
      </c>
      <c r="K10" s="21" t="s">
        <v>6</v>
      </c>
      <c r="L10" s="40">
        <v>198.24585999999999</v>
      </c>
      <c r="M10" s="21">
        <v>181.79</v>
      </c>
      <c r="N10" s="21" t="str">
        <f t="shared" si="7"/>
        <v>right</v>
      </c>
      <c r="O10" s="16">
        <f t="shared" si="8"/>
        <v>9.0521260795423295</v>
      </c>
      <c r="Q10" s="46">
        <f t="shared" si="9"/>
        <v>2150</v>
      </c>
      <c r="R10" s="10">
        <f t="shared" si="10"/>
        <v>5.0645374519390975E-2</v>
      </c>
      <c r="S10" s="15">
        <f t="shared" si="11"/>
        <v>2250</v>
      </c>
      <c r="T10" s="15">
        <f t="shared" si="12"/>
        <v>1.1055725908264007</v>
      </c>
      <c r="U10" s="21">
        <f t="shared" si="13"/>
        <v>1750</v>
      </c>
      <c r="V10" s="35">
        <f t="shared" si="14"/>
        <v>15.316555595538652</v>
      </c>
      <c r="X10" s="1">
        <v>44237</v>
      </c>
      <c r="Y10">
        <f t="shared" si="0"/>
        <v>4505.755921518351</v>
      </c>
      <c r="Z10">
        <f t="shared" si="1"/>
        <v>4208.9751294112075</v>
      </c>
      <c r="AA10">
        <f t="shared" si="2"/>
        <v>4534.3966417129714</v>
      </c>
    </row>
    <row r="11" spans="1:27" x14ac:dyDescent="0.25">
      <c r="A11" s="10" t="s">
        <v>7</v>
      </c>
      <c r="B11" s="38">
        <v>47229.875</v>
      </c>
      <c r="C11" s="10">
        <v>44850</v>
      </c>
      <c r="D11" s="10" t="str">
        <f t="shared" si="3"/>
        <v>wrong</v>
      </c>
      <c r="E11" s="22">
        <f t="shared" si="4"/>
        <v>5.3062987736900782</v>
      </c>
      <c r="F11" s="15" t="s">
        <v>7</v>
      </c>
      <c r="G11" s="39">
        <v>1641.2864999999999</v>
      </c>
      <c r="H11" s="15">
        <v>1742.51</v>
      </c>
      <c r="I11" s="15" t="str">
        <f t="shared" si="5"/>
        <v>right</v>
      </c>
      <c r="J11" s="23">
        <f t="shared" si="6"/>
        <v>5.8090627887357922</v>
      </c>
      <c r="K11" s="21" t="s">
        <v>7</v>
      </c>
      <c r="L11" s="40">
        <v>218.25443999999999</v>
      </c>
      <c r="M11" s="21">
        <v>181.73</v>
      </c>
      <c r="N11" s="21" t="str">
        <f t="shared" si="7"/>
        <v>wrong</v>
      </c>
      <c r="O11" s="16">
        <f t="shared" si="8"/>
        <v>20.098189621966654</v>
      </c>
      <c r="Q11" s="46">
        <f t="shared" si="9"/>
        <v>2100</v>
      </c>
      <c r="R11" s="10">
        <f t="shared" si="10"/>
        <v>5.1760201721174695E-2</v>
      </c>
      <c r="S11" s="15">
        <f t="shared" si="11"/>
        <v>2300</v>
      </c>
      <c r="T11" s="15">
        <f t="shared" si="12"/>
        <v>1.0768783509081219</v>
      </c>
      <c r="U11" s="21">
        <f t="shared" si="13"/>
        <v>1700</v>
      </c>
      <c r="V11" s="35">
        <f t="shared" si="14"/>
        <v>15.591689035256916</v>
      </c>
      <c r="X11" s="1">
        <v>44238</v>
      </c>
      <c r="Y11">
        <f t="shared" si="0"/>
        <v>4421.4450471946857</v>
      </c>
      <c r="Z11">
        <f t="shared" si="1"/>
        <v>4176.4712952409118</v>
      </c>
      <c r="AA11">
        <f t="shared" si="2"/>
        <v>4533.4776483772393</v>
      </c>
    </row>
    <row r="12" spans="1:27" x14ac:dyDescent="0.25">
      <c r="A12" s="10" t="s">
        <v>8</v>
      </c>
      <c r="B12" s="38">
        <v>45258.796999999999</v>
      </c>
      <c r="C12" s="10">
        <v>47993.599999999999</v>
      </c>
      <c r="D12" s="10" t="str">
        <f t="shared" si="3"/>
        <v>right</v>
      </c>
      <c r="E12" s="22">
        <f t="shared" si="4"/>
        <v>5.6982660188025074</v>
      </c>
      <c r="F12" s="15" t="s">
        <v>8</v>
      </c>
      <c r="G12" s="39">
        <v>1600.2771</v>
      </c>
      <c r="H12" s="15">
        <v>1787.33</v>
      </c>
      <c r="I12" s="15" t="str">
        <f t="shared" si="5"/>
        <v>wrong</v>
      </c>
      <c r="J12" s="23">
        <f t="shared" si="6"/>
        <v>10.465493221732972</v>
      </c>
      <c r="K12" s="21" t="s">
        <v>8</v>
      </c>
      <c r="L12" s="40">
        <v>214.75239999999999</v>
      </c>
      <c r="M12" s="21">
        <v>183.71</v>
      </c>
      <c r="N12" s="21" t="str">
        <f t="shared" si="7"/>
        <v>right</v>
      </c>
      <c r="O12" s="16">
        <f t="shared" si="8"/>
        <v>16.897501496924491</v>
      </c>
      <c r="Q12" s="46">
        <f t="shared" si="9"/>
        <v>2050</v>
      </c>
      <c r="R12" s="10">
        <f t="shared" si="10"/>
        <v>5.2802007295251238E-2</v>
      </c>
      <c r="S12" s="15">
        <f t="shared" si="11"/>
        <v>2350</v>
      </c>
      <c r="T12" s="15">
        <f t="shared" si="12"/>
        <v>1.0489036624062784</v>
      </c>
      <c r="U12" s="21">
        <f t="shared" si="13"/>
        <v>1650</v>
      </c>
      <c r="V12" s="35">
        <f t="shared" si="14"/>
        <v>15.863857126269926</v>
      </c>
      <c r="X12" s="1">
        <v>44239</v>
      </c>
      <c r="Y12">
        <f t="shared" si="0"/>
        <v>4584.1584173253696</v>
      </c>
      <c r="Z12">
        <f t="shared" si="1"/>
        <v>4224.7369829286135</v>
      </c>
      <c r="AA12">
        <f t="shared" si="2"/>
        <v>4564.3491926670486</v>
      </c>
    </row>
    <row r="13" spans="1:27" x14ac:dyDescent="0.25">
      <c r="A13" s="10" t="s">
        <v>9</v>
      </c>
      <c r="B13" s="38">
        <v>48284.83</v>
      </c>
      <c r="C13" s="10">
        <v>47408.34</v>
      </c>
      <c r="D13" s="10" t="str">
        <f t="shared" si="3"/>
        <v>wrong</v>
      </c>
      <c r="E13" s="22">
        <f t="shared" si="4"/>
        <v>1.8488097241962183</v>
      </c>
      <c r="F13" s="15" t="s">
        <v>9</v>
      </c>
      <c r="G13" s="39">
        <v>1646.6133</v>
      </c>
      <c r="H13" s="15">
        <v>1844.78</v>
      </c>
      <c r="I13" s="15" t="str">
        <f t="shared" si="5"/>
        <v>wrong</v>
      </c>
      <c r="J13" s="23">
        <f t="shared" si="6"/>
        <v>10.742023439109269</v>
      </c>
      <c r="K13" s="21" t="s">
        <v>9</v>
      </c>
      <c r="L13" s="40">
        <v>228.22686999999999</v>
      </c>
      <c r="M13" s="21">
        <v>197.2</v>
      </c>
      <c r="N13" s="21" t="str">
        <f t="shared" si="7"/>
        <v>right</v>
      </c>
      <c r="O13" s="16">
        <f t="shared" si="8"/>
        <v>15.733706896551727</v>
      </c>
      <c r="Q13" s="46">
        <f t="shared" si="9"/>
        <v>2000</v>
      </c>
      <c r="R13" s="10">
        <f t="shared" si="10"/>
        <v>5.3856674047978711E-2</v>
      </c>
      <c r="S13" s="15">
        <f t="shared" si="11"/>
        <v>2400</v>
      </c>
      <c r="T13" s="15">
        <f t="shared" si="12"/>
        <v>1.0218001595495692</v>
      </c>
      <c r="U13" s="21">
        <f t="shared" si="13"/>
        <v>1600</v>
      </c>
      <c r="V13" s="35">
        <f t="shared" si="14"/>
        <v>16.117406822010292</v>
      </c>
      <c r="X13" s="1">
        <v>44240</v>
      </c>
      <c r="Y13">
        <f t="shared" si="0"/>
        <v>4553.255514535751</v>
      </c>
      <c r="Z13">
        <f t="shared" si="1"/>
        <v>4284.9964983338541</v>
      </c>
      <c r="AA13">
        <f t="shared" si="2"/>
        <v>4778.3526253004293</v>
      </c>
    </row>
    <row r="14" spans="1:27" x14ac:dyDescent="0.25">
      <c r="A14" s="10" t="s">
        <v>10</v>
      </c>
      <c r="B14" s="38">
        <v>48390.777000000002</v>
      </c>
      <c r="C14" s="10">
        <v>47240.75</v>
      </c>
      <c r="D14" s="10" t="str">
        <f t="shared" si="3"/>
        <v>wrong</v>
      </c>
      <c r="E14" s="22">
        <f t="shared" si="4"/>
        <v>2.4343961516275714</v>
      </c>
      <c r="F14" s="15" t="s">
        <v>10</v>
      </c>
      <c r="G14" s="39">
        <v>1728.201</v>
      </c>
      <c r="H14" s="15">
        <v>1817.85</v>
      </c>
      <c r="I14" s="15" t="str">
        <f t="shared" si="5"/>
        <v>right</v>
      </c>
      <c r="J14" s="23">
        <f t="shared" si="6"/>
        <v>4.9315950160904309</v>
      </c>
      <c r="K14" s="21" t="s">
        <v>10</v>
      </c>
      <c r="L14" s="40">
        <v>228.01491999999999</v>
      </c>
      <c r="M14" s="21">
        <v>226.47</v>
      </c>
      <c r="N14" s="21" t="str">
        <f t="shared" si="7"/>
        <v>right</v>
      </c>
      <c r="O14" s="16">
        <f t="shared" si="8"/>
        <v>0.68217423941360467</v>
      </c>
      <c r="Q14" s="46">
        <f t="shared" si="9"/>
        <v>1950</v>
      </c>
      <c r="R14" s="10">
        <f t="shared" si="10"/>
        <v>5.4915082307796771E-2</v>
      </c>
      <c r="S14" s="15">
        <f t="shared" si="11"/>
        <v>2450</v>
      </c>
      <c r="T14" s="15">
        <f t="shared" si="12"/>
        <v>0.99429513988348006</v>
      </c>
      <c r="U14" s="21">
        <f t="shared" si="13"/>
        <v>1550</v>
      </c>
      <c r="V14" s="35">
        <f t="shared" si="14"/>
        <v>16.338186616243522</v>
      </c>
      <c r="X14" s="1">
        <v>44241</v>
      </c>
      <c r="Y14">
        <f t="shared" si="0"/>
        <v>4544.2296745320509</v>
      </c>
      <c r="Z14">
        <f t="shared" si="1"/>
        <v>4257.4794200371844</v>
      </c>
      <c r="AA14">
        <f t="shared" si="2"/>
        <v>5250.1091229806707</v>
      </c>
    </row>
    <row r="15" spans="1:27" x14ac:dyDescent="0.25">
      <c r="A15" s="10" t="s">
        <v>11</v>
      </c>
      <c r="B15" s="38">
        <v>47541.597999999998</v>
      </c>
      <c r="C15" s="10">
        <v>48667.23</v>
      </c>
      <c r="D15" s="10" t="str">
        <f t="shared" si="3"/>
        <v>right</v>
      </c>
      <c r="E15" s="22">
        <f t="shared" si="4"/>
        <v>2.3129156929621941</v>
      </c>
      <c r="F15" s="15" t="s">
        <v>11</v>
      </c>
      <c r="G15" s="39">
        <v>1668.8176000000001</v>
      </c>
      <c r="H15" s="15">
        <v>1803.25</v>
      </c>
      <c r="I15" s="15" t="str">
        <f t="shared" si="5"/>
        <v>right</v>
      </c>
      <c r="J15" s="23">
        <f t="shared" si="6"/>
        <v>7.4550062387356117</v>
      </c>
      <c r="K15" s="21" t="s">
        <v>11</v>
      </c>
      <c r="L15" s="40">
        <v>240.88418999999999</v>
      </c>
      <c r="M15" s="21">
        <v>213.92</v>
      </c>
      <c r="N15" s="21" t="str">
        <f t="shared" si="7"/>
        <v>wrong</v>
      </c>
      <c r="O15" s="16">
        <f t="shared" si="8"/>
        <v>12.604800860134633</v>
      </c>
      <c r="Q15" s="46">
        <f t="shared" si="9"/>
        <v>1900</v>
      </c>
      <c r="R15" s="10">
        <f t="shared" si="10"/>
        <v>5.5942467675733264E-2</v>
      </c>
      <c r="S15" s="15">
        <f t="shared" si="11"/>
        <v>2500</v>
      </c>
      <c r="T15" s="15">
        <f t="shared" si="12"/>
        <v>0.966567426033487</v>
      </c>
      <c r="U15" s="21">
        <f t="shared" si="13"/>
        <v>1500</v>
      </c>
      <c r="V15" s="35">
        <f t="shared" si="14"/>
        <v>16.571918852593559</v>
      </c>
      <c r="X15" s="1">
        <v>44242</v>
      </c>
      <c r="Y15">
        <f t="shared" si="0"/>
        <v>4622.5649411424765</v>
      </c>
      <c r="Z15">
        <f t="shared" si="1"/>
        <v>4242.9627109948851</v>
      </c>
      <c r="AA15">
        <f t="shared" si="2"/>
        <v>5045.0648809468139</v>
      </c>
    </row>
    <row r="16" spans="1:27" x14ac:dyDescent="0.25">
      <c r="L16" s="3"/>
      <c r="Q16" s="44" t="s">
        <v>58</v>
      </c>
      <c r="R16" s="24">
        <f>Q15+(R15*C15)-$V$1</f>
        <v>622.56494114247653</v>
      </c>
      <c r="S16" s="25" t="s">
        <v>58</v>
      </c>
      <c r="T16" s="25">
        <f>S15+(T15*H15)-$V$1</f>
        <v>242.96271099488513</v>
      </c>
      <c r="U16" s="26" t="s">
        <v>58</v>
      </c>
      <c r="V16" s="45">
        <f>U15+(V15*M15)-$V$1</f>
        <v>1045.0648809468139</v>
      </c>
    </row>
    <row r="17" spans="1:27" x14ac:dyDescent="0.25">
      <c r="Q17" s="46" t="s">
        <v>56</v>
      </c>
      <c r="R17" s="10">
        <f>(R16/$V$1)*100</f>
        <v>15.564123528561913</v>
      </c>
      <c r="S17" s="15" t="s">
        <v>56</v>
      </c>
      <c r="T17" s="15">
        <f>(T16/$V$1)*100</f>
        <v>6.0740677748721277</v>
      </c>
      <c r="U17" s="21" t="s">
        <v>56</v>
      </c>
      <c r="V17" s="35">
        <f>(V16/$V$1)*100</f>
        <v>26.126622023670347</v>
      </c>
    </row>
    <row r="18" spans="1:27" ht="21" x14ac:dyDescent="0.35">
      <c r="A18" s="5" t="s">
        <v>23</v>
      </c>
      <c r="B18" s="5"/>
    </row>
    <row r="20" spans="1:27" ht="18.75" x14ac:dyDescent="0.3">
      <c r="A20" s="6" t="s">
        <v>14</v>
      </c>
      <c r="B20" s="7" t="s">
        <v>21</v>
      </c>
      <c r="C20" s="7">
        <f>AVERAGE(E23:E62)</f>
        <v>3.3060051739732081</v>
      </c>
      <c r="D20" s="7" t="s">
        <v>22</v>
      </c>
      <c r="E20" s="7">
        <f>_xlfn.STDEV.P(E23:E62)</f>
        <v>2.8874832178867078</v>
      </c>
      <c r="F20" s="11" t="s">
        <v>15</v>
      </c>
      <c r="G20" s="12" t="s">
        <v>21</v>
      </c>
      <c r="H20" s="12">
        <f>AVERAGE(J23:J62)</f>
        <v>8.5634091345238961</v>
      </c>
      <c r="I20" s="12" t="s">
        <v>22</v>
      </c>
      <c r="J20" s="12">
        <f>_xlfn.STDEV.P(J23:J62)</f>
        <v>3.0801559793883801</v>
      </c>
      <c r="K20" s="17" t="s">
        <v>16</v>
      </c>
      <c r="L20" s="18" t="s">
        <v>21</v>
      </c>
      <c r="M20" s="18">
        <f>AVERAGE(O23:O62)</f>
        <v>15.671379734055298</v>
      </c>
      <c r="N20" s="18" t="s">
        <v>22</v>
      </c>
      <c r="O20" s="18">
        <f>_xlfn.STDEV.P(O23:O62)</f>
        <v>5.9689764530853298</v>
      </c>
      <c r="Q20" s="6" t="s">
        <v>14</v>
      </c>
      <c r="R20" s="6"/>
      <c r="S20" s="11" t="s">
        <v>15</v>
      </c>
      <c r="T20" s="11"/>
      <c r="U20" s="17" t="s">
        <v>16</v>
      </c>
      <c r="V20" s="17"/>
    </row>
    <row r="21" spans="1:27" x14ac:dyDescent="0.25">
      <c r="A21" s="8" t="s">
        <v>0</v>
      </c>
      <c r="B21" s="8" t="s">
        <v>1</v>
      </c>
      <c r="C21" s="8" t="s">
        <v>12</v>
      </c>
      <c r="D21" s="8" t="s">
        <v>13</v>
      </c>
      <c r="E21" s="8" t="s">
        <v>20</v>
      </c>
      <c r="F21" s="13" t="s">
        <v>0</v>
      </c>
      <c r="G21" s="13" t="s">
        <v>1</v>
      </c>
      <c r="H21" s="13" t="s">
        <v>12</v>
      </c>
      <c r="I21" s="13" t="s">
        <v>13</v>
      </c>
      <c r="J21" s="13" t="s">
        <v>20</v>
      </c>
      <c r="K21" s="19" t="s">
        <v>0</v>
      </c>
      <c r="L21" s="19" t="s">
        <v>1</v>
      </c>
      <c r="M21" s="19" t="s">
        <v>12</v>
      </c>
      <c r="N21" s="19" t="s">
        <v>13</v>
      </c>
      <c r="O21" s="19" t="s">
        <v>20</v>
      </c>
      <c r="Q21" s="49" t="s">
        <v>55</v>
      </c>
      <c r="R21" s="42" t="s">
        <v>14</v>
      </c>
      <c r="S21" s="43" t="s">
        <v>55</v>
      </c>
      <c r="T21" s="43" t="s">
        <v>15</v>
      </c>
      <c r="U21" s="41" t="s">
        <v>55</v>
      </c>
      <c r="V21" s="41" t="s">
        <v>16</v>
      </c>
      <c r="X21" t="s">
        <v>61</v>
      </c>
      <c r="Y21" t="s">
        <v>62</v>
      </c>
      <c r="Z21" t="s">
        <v>63</v>
      </c>
      <c r="AA21" t="s">
        <v>64</v>
      </c>
    </row>
    <row r="22" spans="1:27" x14ac:dyDescent="0.25">
      <c r="A22" s="37" t="s">
        <v>24</v>
      </c>
      <c r="B22" s="27" t="s">
        <v>19</v>
      </c>
      <c r="C22" s="24">
        <v>37842.01</v>
      </c>
      <c r="D22" s="27" t="s">
        <v>19</v>
      </c>
      <c r="E22" s="27" t="s">
        <v>19</v>
      </c>
      <c r="F22" s="36" t="s">
        <v>24</v>
      </c>
      <c r="G22" s="28" t="s">
        <v>19</v>
      </c>
      <c r="H22" s="25">
        <v>1726.08</v>
      </c>
      <c r="I22" s="28" t="s">
        <v>19</v>
      </c>
      <c r="J22" s="28" t="s">
        <v>19</v>
      </c>
      <c r="K22" s="33" t="s">
        <v>24</v>
      </c>
      <c r="L22" s="29" t="s">
        <v>19</v>
      </c>
      <c r="M22" s="26">
        <v>151.35</v>
      </c>
      <c r="N22" s="29" t="s">
        <v>19</v>
      </c>
      <c r="O22" s="34" t="s">
        <v>19</v>
      </c>
      <c r="Q22" s="44">
        <f>$V$1/2</f>
        <v>2000</v>
      </c>
      <c r="R22" s="24">
        <f>Q22/C22</f>
        <v>5.2851315244618349E-2</v>
      </c>
      <c r="S22" s="25">
        <f>$V$1/2</f>
        <v>2000</v>
      </c>
      <c r="T22" s="25">
        <f>S22/H22</f>
        <v>1.1586948461253246</v>
      </c>
      <c r="U22" s="26">
        <f>$V$1/2</f>
        <v>2000</v>
      </c>
      <c r="V22" s="45">
        <f>U22/M22</f>
        <v>13.214403700033037</v>
      </c>
      <c r="X22" s="3"/>
      <c r="Y22">
        <f>Q22+(R22*C22)</f>
        <v>4000</v>
      </c>
      <c r="Z22">
        <f>S22+(T22*H22)</f>
        <v>4000</v>
      </c>
      <c r="AA22">
        <f>U22+(V22*M22)</f>
        <v>4000</v>
      </c>
    </row>
    <row r="23" spans="1:27" x14ac:dyDescent="0.25">
      <c r="A23" s="9" t="s">
        <v>3</v>
      </c>
      <c r="B23" s="38">
        <v>36697.279999999999</v>
      </c>
      <c r="C23" s="10">
        <v>37832.089999999997</v>
      </c>
      <c r="D23" s="10" t="str">
        <f>IF(OR(AND(C23&gt;C22,B23&gt;C22),AND(C23&lt;C22,B23&lt;C22)),"right","wrong")</f>
        <v>right</v>
      </c>
      <c r="E23" s="10">
        <f>(ABS(C23-B23)/C23)*100</f>
        <v>2.9995963744006682</v>
      </c>
      <c r="F23" s="14" t="s">
        <v>3</v>
      </c>
      <c r="G23" s="39">
        <v>1551.5601999999999</v>
      </c>
      <c r="H23" s="15">
        <v>1704.32</v>
      </c>
      <c r="I23" s="15" t="str">
        <f>IF(OR(AND(H23&gt;H22,G23&gt;H22),AND(H23&lt;H22,G23&lt;H22)),"right","wrong")</f>
        <v>right</v>
      </c>
      <c r="J23" s="15">
        <f>(ABS(H23-G23)/H23)*100</f>
        <v>8.9630937852046593</v>
      </c>
      <c r="K23" s="20" t="s">
        <v>3</v>
      </c>
      <c r="L23" s="40">
        <v>171.61045999999999</v>
      </c>
      <c r="M23" s="21">
        <v>152.56</v>
      </c>
      <c r="N23" s="21" t="str">
        <f>IF(OR(AND(M23&gt;M22,L23&gt;M22),AND(M23&lt;M22,L23&lt;M22)),"right","wrong")</f>
        <v>right</v>
      </c>
      <c r="O23" s="35">
        <f>(ABS(M23-L23)/M23)*100</f>
        <v>12.487191924488716</v>
      </c>
      <c r="Q23" s="46">
        <f>IF(B23&gt;C22,Q22-$T$1,Q22+$T$1)</f>
        <v>2050</v>
      </c>
      <c r="R23" s="10">
        <f>IF(B23&gt;C22,R22+($T$1/C23),R22-($T$1/C23))</f>
        <v>5.1529685908253374E-2</v>
      </c>
      <c r="S23" s="15">
        <f>IF(G23&gt;H22,S22-$T$1,S22+$T$1)</f>
        <v>2050</v>
      </c>
      <c r="T23" s="15">
        <f>IF(G23&gt;H22,T22+($T$1/H23),T22-($T$1/H23))</f>
        <v>1.12935763245653</v>
      </c>
      <c r="U23" s="21">
        <f>IF(L23&gt;M22,U22-$T$1,U22+$T$1)</f>
        <v>1950</v>
      </c>
      <c r="V23" s="35">
        <f>IF(L23&gt;M22,V22+($T$1/M23),V22-($T$1/M23))</f>
        <v>13.542143605643943</v>
      </c>
      <c r="X23" s="1">
        <v>44233</v>
      </c>
      <c r="Y23">
        <f t="shared" ref="Y23:Y32" si="15">Q23+(R23*C23)</f>
        <v>3999.4757149527732</v>
      </c>
      <c r="Z23">
        <f t="shared" ref="Z23:Z32" si="16">S23+(T23*H23)</f>
        <v>3974.786800148313</v>
      </c>
      <c r="AA23">
        <f t="shared" ref="AA23:AA32" si="17">U23+(V23*M23)</f>
        <v>4015.9894284770398</v>
      </c>
    </row>
    <row r="24" spans="1:27" x14ac:dyDescent="0.25">
      <c r="A24" s="10" t="s">
        <v>28</v>
      </c>
      <c r="B24" s="38">
        <v>36771.125</v>
      </c>
      <c r="C24" s="10">
        <v>39201.620000000003</v>
      </c>
      <c r="D24" s="10" t="str">
        <f>IF(OR(AND(C24&gt;C23,B24&gt;C23),AND(C24&lt;C23,B24&lt;C23)),"right","wrong")</f>
        <v>wrong</v>
      </c>
      <c r="E24" s="10">
        <f>(ABS(C24-B24)/C24)*100</f>
        <v>6.1999861230224731</v>
      </c>
      <c r="F24" s="15" t="s">
        <v>28</v>
      </c>
      <c r="G24" s="39">
        <v>1542.4351999999999</v>
      </c>
      <c r="H24" s="15">
        <v>1673.38</v>
      </c>
      <c r="I24" s="15" t="str">
        <f t="shared" ref="I24:I62" si="18">IF(OR(AND(H24&gt;H23,G24&gt;H23),AND(H24&lt;H23,G24&lt;H23)),"right","wrong")</f>
        <v>right</v>
      </c>
      <c r="J24" s="15">
        <f t="shared" ref="J24:J62" si="19">(ABS(H24-G24)/H24)*100</f>
        <v>7.8251682224001851</v>
      </c>
      <c r="K24" s="21" t="s">
        <v>28</v>
      </c>
      <c r="L24" s="40">
        <v>168.38883999999999</v>
      </c>
      <c r="M24" s="21">
        <v>158.51</v>
      </c>
      <c r="N24" s="21" t="str">
        <f t="shared" ref="N24:N62" si="20">IF(OR(AND(M24&gt;M23,L24&gt;M23),AND(M24&lt;M23,L24&lt;M23)),"right","wrong")</f>
        <v>right</v>
      </c>
      <c r="O24" s="35">
        <f t="shared" ref="O24:O62" si="21">(ABS(M24-L24)/M24)*100</f>
        <v>6.2323134187117519</v>
      </c>
      <c r="Q24" s="46">
        <f t="shared" ref="Q24:Q62" si="22">IF(B24&gt;C23,Q23-$T$1,Q23+$T$1)</f>
        <v>2100</v>
      </c>
      <c r="R24" s="10">
        <f t="shared" ref="R24:R62" si="23">IF(B24&gt;C23,R23+($T$1/C24),R23-($T$1/C24))</f>
        <v>5.0254228414404904E-2</v>
      </c>
      <c r="S24" s="15">
        <f t="shared" ref="S24:S62" si="24">IF(G24&gt;H23,S23-$T$1,S23+$T$1)</f>
        <v>2100</v>
      </c>
      <c r="T24" s="15">
        <f t="shared" ref="T24:T62" si="25">IF(G24&gt;H23,T23+($T$1/H24),T23-($T$1/H24))</f>
        <v>1.0994779876657472</v>
      </c>
      <c r="U24" s="21">
        <f t="shared" ref="U24:U62" si="26">IF(L24&gt;M23,U23-$T$1,U23+$T$1)</f>
        <v>1900</v>
      </c>
      <c r="V24" s="35">
        <f t="shared" ref="V24:V62" si="27">IF(L24&gt;M23,V23+($T$1/M24),V23-($T$1/M24))</f>
        <v>13.857581117472851</v>
      </c>
      <c r="X24" s="1" t="s">
        <v>28</v>
      </c>
      <c r="Y24">
        <f t="shared" si="15"/>
        <v>4070.0471656947038</v>
      </c>
      <c r="Z24">
        <f t="shared" si="16"/>
        <v>3939.8444750001081</v>
      </c>
      <c r="AA24">
        <f t="shared" si="17"/>
        <v>4096.5651829306216</v>
      </c>
    </row>
    <row r="25" spans="1:27" x14ac:dyDescent="0.25">
      <c r="A25" s="10" t="s">
        <v>29</v>
      </c>
      <c r="B25" s="38">
        <v>37514.68</v>
      </c>
      <c r="C25" s="10">
        <v>40057.08</v>
      </c>
      <c r="D25" s="10" t="str">
        <f>IF(OR(AND(C25&gt;C24,B25&gt;C24),AND(C25&lt;C24,B25&lt;C24)),"right","wrong")</f>
        <v>wrong</v>
      </c>
      <c r="E25" s="10">
        <f>(ABS(C25-B25)/C25)*100</f>
        <v>6.3469429124639172</v>
      </c>
      <c r="F25" s="15" t="s">
        <v>29</v>
      </c>
      <c r="G25" s="39">
        <v>1492.5248999999999</v>
      </c>
      <c r="H25" s="15">
        <v>1694.45</v>
      </c>
      <c r="I25" s="15" t="str">
        <f t="shared" si="18"/>
        <v>wrong</v>
      </c>
      <c r="J25" s="15">
        <f t="shared" si="19"/>
        <v>11.916852075894841</v>
      </c>
      <c r="K25" s="21" t="s">
        <v>29</v>
      </c>
      <c r="L25" s="40">
        <v>176.18656999999999</v>
      </c>
      <c r="M25" s="21">
        <v>161.16999999999999</v>
      </c>
      <c r="N25" s="21" t="str">
        <f t="shared" si="20"/>
        <v>right</v>
      </c>
      <c r="O25" s="35">
        <f t="shared" si="21"/>
        <v>9.317224049140659</v>
      </c>
      <c r="Q25" s="46">
        <f t="shared" si="22"/>
        <v>2150</v>
      </c>
      <c r="R25" s="10">
        <f t="shared" si="23"/>
        <v>4.9006009622620778E-2</v>
      </c>
      <c r="S25" s="15">
        <f t="shared" si="24"/>
        <v>2150</v>
      </c>
      <c r="T25" s="15">
        <f t="shared" si="25"/>
        <v>1.0699698876923045</v>
      </c>
      <c r="U25" s="21">
        <f t="shared" si="26"/>
        <v>1850</v>
      </c>
      <c r="V25" s="35">
        <f t="shared" si="27"/>
        <v>14.167812550121607</v>
      </c>
      <c r="X25" s="1" t="s">
        <v>29</v>
      </c>
      <c r="Y25">
        <f t="shared" si="15"/>
        <v>4113.0376479340903</v>
      </c>
      <c r="Z25">
        <f t="shared" si="16"/>
        <v>3963.0104762002256</v>
      </c>
      <c r="AA25">
        <f t="shared" si="17"/>
        <v>4133.4263487030985</v>
      </c>
    </row>
    <row r="26" spans="1:27" x14ac:dyDescent="0.25">
      <c r="A26" s="10" t="s">
        <v>30</v>
      </c>
      <c r="B26" s="38">
        <v>38393.663999999997</v>
      </c>
      <c r="C26" s="10">
        <v>40662.99</v>
      </c>
      <c r="D26" s="10" t="str">
        <f>IF(OR(AND(C26&gt;C25,B26&gt;C25),AND(C26&lt;C25,B26&lt;C25)),"right","wrong")</f>
        <v>wrong</v>
      </c>
      <c r="E26" s="10">
        <f>(ABS(C26-B26)/C26)*100</f>
        <v>5.5808143965802834</v>
      </c>
      <c r="F26" s="15" t="s">
        <v>30</v>
      </c>
      <c r="G26" s="39">
        <v>1521.8268</v>
      </c>
      <c r="H26" s="15">
        <v>1696.95</v>
      </c>
      <c r="I26" s="15" t="str">
        <f t="shared" si="18"/>
        <v>wrong</v>
      </c>
      <c r="J26" s="15">
        <f t="shared" si="19"/>
        <v>10.319879784318925</v>
      </c>
      <c r="K26" s="21" t="s">
        <v>30</v>
      </c>
      <c r="L26" s="40">
        <v>179.51563999999999</v>
      </c>
      <c r="M26" s="21">
        <v>160.52000000000001</v>
      </c>
      <c r="N26" s="21" t="str">
        <f t="shared" si="20"/>
        <v>wrong</v>
      </c>
      <c r="O26" s="35">
        <f t="shared" si="21"/>
        <v>11.83381510092199</v>
      </c>
      <c r="Q26" s="46">
        <f t="shared" si="22"/>
        <v>2200</v>
      </c>
      <c r="R26" s="10">
        <f t="shared" si="23"/>
        <v>4.7776390256214128E-2</v>
      </c>
      <c r="S26" s="15">
        <f t="shared" si="24"/>
        <v>2200</v>
      </c>
      <c r="T26" s="15">
        <f t="shared" si="25"/>
        <v>1.0405052599778757</v>
      </c>
      <c r="U26" s="21">
        <f t="shared" si="26"/>
        <v>1800</v>
      </c>
      <c r="V26" s="35">
        <f t="shared" si="27"/>
        <v>14.479300215210069</v>
      </c>
      <c r="X26" s="1" t="s">
        <v>30</v>
      </c>
      <c r="Y26">
        <f t="shared" si="15"/>
        <v>4142.7308792245321</v>
      </c>
      <c r="Z26">
        <f t="shared" si="16"/>
        <v>3965.6854009194562</v>
      </c>
      <c r="AA26">
        <f t="shared" si="17"/>
        <v>4124.2172705455205</v>
      </c>
    </row>
    <row r="27" spans="1:27" x14ac:dyDescent="0.25">
      <c r="A27" s="9" t="s">
        <v>2</v>
      </c>
      <c r="B27" s="38">
        <v>39550.379999999997</v>
      </c>
      <c r="C27" s="10">
        <v>40042.019999999997</v>
      </c>
      <c r="D27" s="10" t="str">
        <f>IF(OR(AND(C27&gt;C26,B27&gt;C26),AND(C27&lt;C26,B27&lt;C26)),"right","wrong")</f>
        <v>right</v>
      </c>
      <c r="E27" s="10">
        <f>(ABS(C27-B27)/C27)*100</f>
        <v>1.2278101854002357</v>
      </c>
      <c r="F27" s="14" t="s">
        <v>2</v>
      </c>
      <c r="G27" s="39">
        <v>1507.0410999999999</v>
      </c>
      <c r="H27" s="15">
        <v>1704.58</v>
      </c>
      <c r="I27" s="15" t="str">
        <f t="shared" si="18"/>
        <v>wrong</v>
      </c>
      <c r="J27" s="15">
        <f t="shared" si="19"/>
        <v>11.588713935397577</v>
      </c>
      <c r="K27" s="20" t="s">
        <v>2</v>
      </c>
      <c r="L27" s="40">
        <v>183.6592</v>
      </c>
      <c r="M27" s="21">
        <v>157.12</v>
      </c>
      <c r="N27" s="21" t="str">
        <f t="shared" si="20"/>
        <v>wrong</v>
      </c>
      <c r="O27" s="35">
        <f t="shared" si="21"/>
        <v>16.891038696537674</v>
      </c>
      <c r="Q27" s="46">
        <f t="shared" si="22"/>
        <v>2250</v>
      </c>
      <c r="R27" s="10">
        <f t="shared" si="23"/>
        <v>4.6527702003223897E-2</v>
      </c>
      <c r="S27" s="15">
        <f t="shared" si="24"/>
        <v>2250</v>
      </c>
      <c r="T27" s="15">
        <f t="shared" si="25"/>
        <v>1.0111725211213831</v>
      </c>
      <c r="U27" s="21">
        <f t="shared" si="26"/>
        <v>1750</v>
      </c>
      <c r="V27" s="35">
        <f t="shared" si="27"/>
        <v>14.797528321116383</v>
      </c>
      <c r="X27" s="1">
        <v>44234</v>
      </c>
      <c r="Y27">
        <f t="shared" si="15"/>
        <v>4113.0631741671314</v>
      </c>
      <c r="Z27">
        <f t="shared" si="16"/>
        <v>3973.6244560530872</v>
      </c>
      <c r="AA27">
        <f t="shared" si="17"/>
        <v>4074.987649813806</v>
      </c>
    </row>
    <row r="28" spans="1:27" x14ac:dyDescent="0.25">
      <c r="A28" s="10" t="s">
        <v>25</v>
      </c>
      <c r="B28" s="38">
        <v>39523.866999999998</v>
      </c>
      <c r="C28" s="10">
        <v>38372.46</v>
      </c>
      <c r="D28" s="10" t="str">
        <f>IF(OR(AND(C28&gt;C27,B28&gt;C27),AND(C28&lt;C27,B28&lt;C27)),"right","wrong")</f>
        <v>right</v>
      </c>
      <c r="E28" s="10">
        <f>(ABS(C28-B28)/C28)*100</f>
        <v>3.0006077275212464</v>
      </c>
      <c r="F28" s="15" t="s">
        <v>25</v>
      </c>
      <c r="G28" s="39">
        <v>1547.1515999999999</v>
      </c>
      <c r="H28" s="15">
        <v>1610.25</v>
      </c>
      <c r="I28" s="15" t="str">
        <f t="shared" si="18"/>
        <v>right</v>
      </c>
      <c r="J28" s="15">
        <f t="shared" si="19"/>
        <v>3.9185468095016356</v>
      </c>
      <c r="K28" s="21" t="s">
        <v>25</v>
      </c>
      <c r="L28" s="40">
        <v>182.66919999999999</v>
      </c>
      <c r="M28" s="21">
        <v>150.65</v>
      </c>
      <c r="N28" s="21" t="str">
        <f t="shared" si="20"/>
        <v>wrong</v>
      </c>
      <c r="O28" s="35">
        <f t="shared" si="21"/>
        <v>21.254032525721861</v>
      </c>
      <c r="Q28" s="46">
        <f t="shared" si="22"/>
        <v>2300</v>
      </c>
      <c r="R28" s="10">
        <f t="shared" si="23"/>
        <v>4.5224684161782408E-2</v>
      </c>
      <c r="S28" s="15">
        <f t="shared" si="24"/>
        <v>2300</v>
      </c>
      <c r="T28" s="15">
        <f t="shared" si="25"/>
        <v>0.98012144209638696</v>
      </c>
      <c r="U28" s="21">
        <f t="shared" si="26"/>
        <v>1700</v>
      </c>
      <c r="V28" s="35">
        <f t="shared" si="27"/>
        <v>15.129423442258103</v>
      </c>
      <c r="X28" s="1" t="s">
        <v>25</v>
      </c>
      <c r="Y28">
        <f t="shared" si="15"/>
        <v>4035.3823840106288</v>
      </c>
      <c r="Z28">
        <f t="shared" si="16"/>
        <v>3878.2405521357068</v>
      </c>
      <c r="AA28">
        <f t="shared" si="17"/>
        <v>3979.2476415761835</v>
      </c>
    </row>
    <row r="29" spans="1:27" x14ac:dyDescent="0.25">
      <c r="A29" s="10" t="s">
        <v>31</v>
      </c>
      <c r="B29" s="38">
        <v>38443.413999999997</v>
      </c>
      <c r="C29" s="10">
        <v>39369.480000000003</v>
      </c>
      <c r="D29" s="10" t="str">
        <f>IF(OR(AND(C29&gt;C28,B29&gt;C28),AND(C29&lt;C28,B29&lt;C28)),"right","wrong")</f>
        <v>right</v>
      </c>
      <c r="E29" s="10">
        <f>(ABS(C29-B29)/C29)*100</f>
        <v>2.3522434129178391</v>
      </c>
      <c r="F29" s="15" t="s">
        <v>31</v>
      </c>
      <c r="G29" s="39">
        <v>1443.8753999999999</v>
      </c>
      <c r="H29" s="15">
        <v>1638.98</v>
      </c>
      <c r="I29" s="15" t="str">
        <f t="shared" si="18"/>
        <v>wrong</v>
      </c>
      <c r="J29" s="15">
        <f t="shared" si="19"/>
        <v>11.904025674504883</v>
      </c>
      <c r="K29" s="21" t="s">
        <v>31</v>
      </c>
      <c r="L29" s="40">
        <v>175.92442</v>
      </c>
      <c r="M29" s="21">
        <v>154.91</v>
      </c>
      <c r="N29" s="21" t="str">
        <f t="shared" si="20"/>
        <v>right</v>
      </c>
      <c r="O29" s="35">
        <f t="shared" si="21"/>
        <v>13.56556710347944</v>
      </c>
      <c r="Q29" s="46">
        <f t="shared" si="22"/>
        <v>2250</v>
      </c>
      <c r="R29" s="10">
        <f t="shared" si="23"/>
        <v>4.6494703476236139E-2</v>
      </c>
      <c r="S29" s="15">
        <f t="shared" si="24"/>
        <v>2350</v>
      </c>
      <c r="T29" s="15">
        <f t="shared" si="25"/>
        <v>0.94961466349018064</v>
      </c>
      <c r="U29" s="21">
        <f t="shared" si="26"/>
        <v>1650</v>
      </c>
      <c r="V29" s="35">
        <f t="shared" si="27"/>
        <v>15.452191501130997</v>
      </c>
      <c r="X29" s="1" t="s">
        <v>31</v>
      </c>
      <c r="Y29">
        <f t="shared" si="15"/>
        <v>4080.4722986136094</v>
      </c>
      <c r="Z29">
        <f t="shared" si="16"/>
        <v>3906.3994411671365</v>
      </c>
      <c r="AA29">
        <f t="shared" si="17"/>
        <v>4043.6989854402027</v>
      </c>
    </row>
    <row r="30" spans="1:27" x14ac:dyDescent="0.25">
      <c r="A30" s="10" t="s">
        <v>32</v>
      </c>
      <c r="B30" s="38">
        <v>37644.35</v>
      </c>
      <c r="C30" s="10">
        <v>38243.94</v>
      </c>
      <c r="D30" s="10" t="str">
        <f>IF(OR(AND(C30&gt;C29,B30&gt;C29),AND(C30&lt;C29,B30&lt;C29)),"right","wrong")</f>
        <v>right</v>
      </c>
      <c r="E30" s="10">
        <f>(ABS(C30-B30)/C30)*100</f>
        <v>1.5678039448864416</v>
      </c>
      <c r="F30" s="15" t="s">
        <v>32</v>
      </c>
      <c r="G30" s="39">
        <v>1479.3948</v>
      </c>
      <c r="H30" s="15">
        <v>1557.25</v>
      </c>
      <c r="I30" s="15" t="str">
        <f t="shared" si="18"/>
        <v>right</v>
      </c>
      <c r="J30" s="15">
        <f t="shared" si="19"/>
        <v>4.9995312249157147</v>
      </c>
      <c r="K30" s="21" t="s">
        <v>32</v>
      </c>
      <c r="L30" s="40">
        <v>171.18790999999999</v>
      </c>
      <c r="M30" s="21">
        <v>148.88999999999999</v>
      </c>
      <c r="N30" s="21" t="str">
        <f t="shared" si="20"/>
        <v>wrong</v>
      </c>
      <c r="O30" s="35">
        <f t="shared" si="21"/>
        <v>14.976096447041442</v>
      </c>
      <c r="Q30" s="46">
        <f t="shared" si="22"/>
        <v>2300</v>
      </c>
      <c r="R30" s="10">
        <f t="shared" si="23"/>
        <v>4.5187306801102771E-2</v>
      </c>
      <c r="S30" s="15">
        <f t="shared" si="24"/>
        <v>2400</v>
      </c>
      <c r="T30" s="15">
        <f t="shared" si="25"/>
        <v>0.91750678100503058</v>
      </c>
      <c r="U30" s="21">
        <f t="shared" si="26"/>
        <v>1600</v>
      </c>
      <c r="V30" s="35">
        <f t="shared" si="27"/>
        <v>15.788009890546002</v>
      </c>
      <c r="X30" s="1" t="s">
        <v>32</v>
      </c>
      <c r="Y30">
        <f t="shared" si="15"/>
        <v>4028.1406500629664</v>
      </c>
      <c r="Z30">
        <f t="shared" si="16"/>
        <v>3828.7874347200841</v>
      </c>
      <c r="AA30">
        <f t="shared" si="17"/>
        <v>3950.676792603394</v>
      </c>
    </row>
    <row r="31" spans="1:27" x14ac:dyDescent="0.25">
      <c r="A31" s="9" t="s">
        <v>4</v>
      </c>
      <c r="B31" s="38">
        <v>38162.773000000001</v>
      </c>
      <c r="C31" s="10">
        <v>38843.33</v>
      </c>
      <c r="D31" s="10" t="str">
        <f>IF(OR(AND(C31&gt;C30,B31&gt;C30),AND(C31&lt;C30,B31&lt;C30)),"right","wrong")</f>
        <v>wrong</v>
      </c>
      <c r="E31" s="10">
        <f>(ABS(C31-B31)/C31)*100</f>
        <v>1.7520562732391911</v>
      </c>
      <c r="F31" s="14" t="s">
        <v>4</v>
      </c>
      <c r="G31" s="39">
        <v>1372.9901</v>
      </c>
      <c r="H31" s="15">
        <v>1602.83</v>
      </c>
      <c r="I31" s="15" t="str">
        <f t="shared" si="18"/>
        <v>wrong</v>
      </c>
      <c r="J31" s="15">
        <f t="shared" si="19"/>
        <v>14.339630528502708</v>
      </c>
      <c r="K31" s="20" t="s">
        <v>4</v>
      </c>
      <c r="L31" s="40">
        <v>171.12117000000001</v>
      </c>
      <c r="M31" s="21">
        <v>150.96</v>
      </c>
      <c r="N31" s="21" t="str">
        <f t="shared" si="20"/>
        <v>right</v>
      </c>
      <c r="O31" s="35">
        <f t="shared" si="21"/>
        <v>13.355306041335451</v>
      </c>
      <c r="Q31" s="46">
        <f t="shared" si="22"/>
        <v>2350</v>
      </c>
      <c r="R31" s="10">
        <f t="shared" si="23"/>
        <v>4.3900084516092709E-2</v>
      </c>
      <c r="S31" s="15">
        <f t="shared" si="24"/>
        <v>2450</v>
      </c>
      <c r="T31" s="15">
        <f t="shared" si="25"/>
        <v>0.88631195685025432</v>
      </c>
      <c r="U31" s="21">
        <f t="shared" si="26"/>
        <v>1550</v>
      </c>
      <c r="V31" s="35">
        <f t="shared" si="27"/>
        <v>16.119223457053685</v>
      </c>
      <c r="X31" s="1">
        <v>44235</v>
      </c>
      <c r="Y31">
        <f t="shared" si="15"/>
        <v>4055.2254698864795</v>
      </c>
      <c r="Z31">
        <f t="shared" si="16"/>
        <v>3870.6073937982928</v>
      </c>
      <c r="AA31">
        <f t="shared" si="17"/>
        <v>3983.3579730768247</v>
      </c>
    </row>
    <row r="32" spans="1:27" x14ac:dyDescent="0.25">
      <c r="A32" s="10" t="s">
        <v>33</v>
      </c>
      <c r="B32" s="38">
        <v>37180.769999999997</v>
      </c>
      <c r="C32" s="10">
        <v>38618.01</v>
      </c>
      <c r="D32" s="10" t="str">
        <f>IF(OR(AND(C32&gt;C31,B32&gt;C31),AND(C32&lt;C31,B32&lt;C31)),"right","wrong")</f>
        <v>right</v>
      </c>
      <c r="E32" s="10">
        <f>(ABS(C32-B32)/C32)*100</f>
        <v>3.7216832250030625</v>
      </c>
      <c r="F32" s="15" t="s">
        <v>33</v>
      </c>
      <c r="G32" s="39">
        <v>1417.6742999999999</v>
      </c>
      <c r="H32" s="15">
        <v>1620.16</v>
      </c>
      <c r="I32" s="15" t="str">
        <f t="shared" si="18"/>
        <v>wrong</v>
      </c>
      <c r="J32" s="15">
        <f t="shared" si="19"/>
        <v>12.497882925143205</v>
      </c>
      <c r="K32" s="21" t="s">
        <v>33</v>
      </c>
      <c r="L32" s="40">
        <v>167.32819000000001</v>
      </c>
      <c r="M32" s="21">
        <v>150.5</v>
      </c>
      <c r="N32" s="21" t="str">
        <f t="shared" si="20"/>
        <v>wrong</v>
      </c>
      <c r="O32" s="35">
        <f t="shared" si="21"/>
        <v>11.181521594684389</v>
      </c>
      <c r="Q32" s="46">
        <f t="shared" si="22"/>
        <v>2400</v>
      </c>
      <c r="R32" s="10">
        <f t="shared" si="23"/>
        <v>4.2605351825309314E-2</v>
      </c>
      <c r="S32" s="15">
        <f t="shared" si="24"/>
        <v>2500</v>
      </c>
      <c r="T32" s="15">
        <f t="shared" si="25"/>
        <v>0.85545080733415713</v>
      </c>
      <c r="U32" s="21">
        <f t="shared" si="26"/>
        <v>1500</v>
      </c>
      <c r="V32" s="35">
        <f t="shared" si="27"/>
        <v>16.451449370674947</v>
      </c>
      <c r="X32" s="1" t="s">
        <v>33</v>
      </c>
      <c r="Y32">
        <f t="shared" si="15"/>
        <v>4045.3339028433134</v>
      </c>
      <c r="Z32">
        <f t="shared" si="16"/>
        <v>3885.9671800105079</v>
      </c>
      <c r="AA32">
        <f t="shared" si="17"/>
        <v>3975.9431302865796</v>
      </c>
    </row>
    <row r="33" spans="1:27" x14ac:dyDescent="0.25">
      <c r="A33" s="10" t="s">
        <v>26</v>
      </c>
      <c r="B33" s="38">
        <v>38134.660000000003</v>
      </c>
      <c r="C33" s="10">
        <v>39467.94</v>
      </c>
      <c r="D33" s="10" t="str">
        <f>IF(OR(AND(C33&gt;C32,B33&gt;C32),AND(C33&lt;C32,B33&lt;C32)),"right","wrong")</f>
        <v>wrong</v>
      </c>
      <c r="E33" s="10">
        <f>(ABS(C33-B33)/C33)*100</f>
        <v>3.3781342527631257</v>
      </c>
      <c r="F33" s="15" t="s">
        <v>26</v>
      </c>
      <c r="G33" s="39">
        <v>1435.1587999999999</v>
      </c>
      <c r="H33" s="15">
        <v>1649.89</v>
      </c>
      <c r="I33" s="15" t="str">
        <f t="shared" si="18"/>
        <v>wrong</v>
      </c>
      <c r="J33" s="15">
        <f t="shared" si="19"/>
        <v>13.014879779864122</v>
      </c>
      <c r="K33" s="21" t="s">
        <v>26</v>
      </c>
      <c r="L33" s="40">
        <v>169.70622</v>
      </c>
      <c r="M33" s="21">
        <v>152.63</v>
      </c>
      <c r="N33" s="21" t="str">
        <f t="shared" si="20"/>
        <v>right</v>
      </c>
      <c r="O33" s="35">
        <f t="shared" si="21"/>
        <v>11.187984013627732</v>
      </c>
      <c r="Q33" s="46">
        <f t="shared" si="22"/>
        <v>2450</v>
      </c>
      <c r="R33" s="10">
        <f t="shared" si="23"/>
        <v>4.1338500806482388E-2</v>
      </c>
      <c r="S33" s="15">
        <f t="shared" si="24"/>
        <v>2550</v>
      </c>
      <c r="T33" s="15">
        <f t="shared" si="25"/>
        <v>0.82514575669441748</v>
      </c>
      <c r="U33" s="21">
        <f t="shared" si="26"/>
        <v>1450</v>
      </c>
      <c r="V33" s="35">
        <f t="shared" si="27"/>
        <v>16.779038966429386</v>
      </c>
      <c r="X33" s="1" t="s">
        <v>26</v>
      </c>
      <c r="Y33">
        <f t="shared" ref="Y33:Y62" si="28">Q33+(R33*C33)</f>
        <v>4081.5454695201988</v>
      </c>
      <c r="Z33">
        <f t="shared" ref="Z33:Z62" si="29">S33+(T33*H33)</f>
        <v>3911.3997325125524</v>
      </c>
      <c r="AA33">
        <f t="shared" ref="AA33:AA62" si="30">U33+(V33*M33)</f>
        <v>4010.984717446117</v>
      </c>
    </row>
    <row r="34" spans="1:27" x14ac:dyDescent="0.25">
      <c r="A34" s="10" t="s">
        <v>34</v>
      </c>
      <c r="B34" s="38">
        <v>38147.457000000002</v>
      </c>
      <c r="C34" s="10">
        <v>43265.919999999998</v>
      </c>
      <c r="D34" s="10" t="str">
        <f>IF(OR(AND(C34&gt;C33,B34&gt;C33),AND(C34&lt;C33,B34&lt;C33)),"right","wrong")</f>
        <v>wrong</v>
      </c>
      <c r="E34" s="10">
        <f>(ABS(C34-B34)/C34)*100</f>
        <v>11.830241908643099</v>
      </c>
      <c r="F34" s="15" t="s">
        <v>34</v>
      </c>
      <c r="G34" s="39">
        <v>1479.1907000000001</v>
      </c>
      <c r="H34" s="15">
        <v>1716.79</v>
      </c>
      <c r="I34" s="15" t="str">
        <f t="shared" si="18"/>
        <v>wrong</v>
      </c>
      <c r="J34" s="15">
        <f t="shared" si="19"/>
        <v>13.839741610796885</v>
      </c>
      <c r="K34" s="21" t="s">
        <v>34</v>
      </c>
      <c r="L34" s="40">
        <v>171.28868</v>
      </c>
      <c r="M34" s="21">
        <v>162.04</v>
      </c>
      <c r="N34" s="21" t="str">
        <f t="shared" si="20"/>
        <v>right</v>
      </c>
      <c r="O34" s="35">
        <f t="shared" si="21"/>
        <v>5.7076524314984001</v>
      </c>
      <c r="Q34" s="46">
        <f t="shared" si="22"/>
        <v>2500</v>
      </c>
      <c r="R34" s="10">
        <f t="shared" si="23"/>
        <v>4.0182856826185658E-2</v>
      </c>
      <c r="S34" s="15">
        <f t="shared" si="24"/>
        <v>2600</v>
      </c>
      <c r="T34" s="15">
        <f t="shared" si="25"/>
        <v>0.79602163551477412</v>
      </c>
      <c r="U34" s="21">
        <f t="shared" si="26"/>
        <v>1400</v>
      </c>
      <c r="V34" s="35">
        <f t="shared" si="27"/>
        <v>17.087604752655011</v>
      </c>
      <c r="X34" s="1" t="s">
        <v>34</v>
      </c>
      <c r="Y34">
        <f t="shared" si="28"/>
        <v>4238.5482688132024</v>
      </c>
      <c r="Z34">
        <f t="shared" si="29"/>
        <v>3966.6019836354089</v>
      </c>
      <c r="AA34">
        <f t="shared" si="30"/>
        <v>4168.8754741202174</v>
      </c>
    </row>
    <row r="35" spans="1:27" x14ac:dyDescent="0.25">
      <c r="A35" s="9" t="s">
        <v>5</v>
      </c>
      <c r="B35" s="38">
        <v>38663.565999999999</v>
      </c>
      <c r="C35" s="10">
        <v>44754.17</v>
      </c>
      <c r="D35" s="10" t="str">
        <f>IF(OR(AND(C35&gt;C34,B35&gt;C34),AND(C35&lt;C34,B35&lt;C34)),"right","wrong")</f>
        <v>wrong</v>
      </c>
      <c r="E35" s="10">
        <f>(ABS(C35-B35)/C35)*100</f>
        <v>13.609020120359732</v>
      </c>
      <c r="F35" s="14" t="s">
        <v>5</v>
      </c>
      <c r="G35" s="39">
        <v>1535.7816</v>
      </c>
      <c r="H35" s="15">
        <v>1716.47</v>
      </c>
      <c r="I35" s="15" t="str">
        <f t="shared" si="18"/>
        <v>right</v>
      </c>
      <c r="J35" s="15">
        <f t="shared" si="19"/>
        <v>10.52674384055649</v>
      </c>
      <c r="K35" s="20" t="s">
        <v>5</v>
      </c>
      <c r="L35" s="40">
        <v>193.6361</v>
      </c>
      <c r="M35" s="21">
        <v>165.68</v>
      </c>
      <c r="N35" s="21" t="str">
        <f t="shared" si="20"/>
        <v>right</v>
      </c>
      <c r="O35" s="35">
        <f t="shared" si="21"/>
        <v>16.873551424432637</v>
      </c>
      <c r="Q35" s="46">
        <f t="shared" si="22"/>
        <v>2550</v>
      </c>
      <c r="R35" s="10">
        <f t="shared" si="23"/>
        <v>3.9065642497330938E-2</v>
      </c>
      <c r="S35" s="15">
        <f t="shared" si="24"/>
        <v>2650</v>
      </c>
      <c r="T35" s="15">
        <f t="shared" si="25"/>
        <v>0.76689208475070603</v>
      </c>
      <c r="U35" s="21">
        <f t="shared" si="26"/>
        <v>1350</v>
      </c>
      <c r="V35" s="35">
        <f t="shared" si="27"/>
        <v>17.389391329188086</v>
      </c>
      <c r="X35" s="1">
        <v>44236</v>
      </c>
      <c r="Y35">
        <f t="shared" si="28"/>
        <v>4298.3504054847735</v>
      </c>
      <c r="Z35">
        <f t="shared" si="29"/>
        <v>3966.3472567120443</v>
      </c>
      <c r="AA35">
        <f t="shared" si="30"/>
        <v>4231.0743554198816</v>
      </c>
    </row>
    <row r="36" spans="1:27" x14ac:dyDescent="0.25">
      <c r="A36" s="10" t="s">
        <v>35</v>
      </c>
      <c r="B36" s="38">
        <v>42733.120000000003</v>
      </c>
      <c r="C36" s="10">
        <v>46888.08</v>
      </c>
      <c r="D36" s="10" t="str">
        <f>IF(OR(AND(C36&gt;C35,B36&gt;C35),AND(C36&lt;C35,B36&lt;C35)),"right","wrong")</f>
        <v>wrong</v>
      </c>
      <c r="E36" s="10">
        <f>(ABS(C36-B36)/C36)*100</f>
        <v>8.8614419698993832</v>
      </c>
      <c r="F36" s="15" t="s">
        <v>35</v>
      </c>
      <c r="G36" s="39">
        <v>1542.3226</v>
      </c>
      <c r="H36" s="15">
        <v>1739.54</v>
      </c>
      <c r="I36" s="15" t="str">
        <f t="shared" si="18"/>
        <v>wrong</v>
      </c>
      <c r="J36" s="15">
        <f t="shared" si="19"/>
        <v>11.337330558653438</v>
      </c>
      <c r="K36" s="21" t="s">
        <v>35</v>
      </c>
      <c r="L36" s="40">
        <v>198.24585999999999</v>
      </c>
      <c r="M36" s="21">
        <v>172.42</v>
      </c>
      <c r="N36" s="21" t="str">
        <f t="shared" si="20"/>
        <v>right</v>
      </c>
      <c r="O36" s="35">
        <f t="shared" si="21"/>
        <v>14.978459575455288</v>
      </c>
      <c r="Q36" s="46">
        <f t="shared" si="22"/>
        <v>2600</v>
      </c>
      <c r="R36" s="10">
        <f t="shared" si="23"/>
        <v>3.7999273390299897E-2</v>
      </c>
      <c r="S36" s="15">
        <f t="shared" si="24"/>
        <v>2700</v>
      </c>
      <c r="T36" s="15">
        <f t="shared" si="25"/>
        <v>0.73814885378159922</v>
      </c>
      <c r="U36" s="21">
        <f t="shared" si="26"/>
        <v>1300</v>
      </c>
      <c r="V36" s="35">
        <f t="shared" si="27"/>
        <v>17.679380889563912</v>
      </c>
      <c r="X36" s="1" t="s">
        <v>35</v>
      </c>
      <c r="Y36">
        <f t="shared" si="28"/>
        <v>4381.7129706662527</v>
      </c>
      <c r="Z36">
        <f t="shared" si="29"/>
        <v>3984.0394571072429</v>
      </c>
      <c r="AA36">
        <f t="shared" si="30"/>
        <v>4348.2788529786094</v>
      </c>
    </row>
    <row r="37" spans="1:27" x14ac:dyDescent="0.25">
      <c r="A37" s="10" t="s">
        <v>36</v>
      </c>
      <c r="B37" s="38">
        <v>47477.383000000002</v>
      </c>
      <c r="C37" s="10">
        <v>45684.78</v>
      </c>
      <c r="D37" s="10" t="str">
        <f>IF(OR(AND(C37&gt;C36,B37&gt;C36),AND(C37&lt;C36,B37&lt;C36)),"right","wrong")</f>
        <v>wrong</v>
      </c>
      <c r="E37" s="10">
        <f>(ABS(C37-B37)/C37)*100</f>
        <v>3.923851663508072</v>
      </c>
      <c r="F37" s="15" t="s">
        <v>36</v>
      </c>
      <c r="G37" s="39">
        <v>1592.7291</v>
      </c>
      <c r="H37" s="15">
        <v>1735.89</v>
      </c>
      <c r="I37" s="15" t="str">
        <f t="shared" si="18"/>
        <v>right</v>
      </c>
      <c r="J37" s="15">
        <f t="shared" si="19"/>
        <v>8.2471181929730619</v>
      </c>
      <c r="K37" s="21" t="s">
        <v>36</v>
      </c>
      <c r="L37" s="40">
        <v>212.30306999999999</v>
      </c>
      <c r="M37" s="21">
        <v>166.44</v>
      </c>
      <c r="N37" s="21" t="str">
        <f t="shared" si="20"/>
        <v>wrong</v>
      </c>
      <c r="O37" s="35">
        <f t="shared" si="21"/>
        <v>27.555317231434746</v>
      </c>
      <c r="Q37" s="46">
        <f t="shared" si="22"/>
        <v>2550</v>
      </c>
      <c r="R37" s="10">
        <f t="shared" si="23"/>
        <v>3.9093729793504638E-2</v>
      </c>
      <c r="S37" s="15">
        <f t="shared" si="24"/>
        <v>2750</v>
      </c>
      <c r="T37" s="15">
        <f t="shared" si="25"/>
        <v>0.70934518534638735</v>
      </c>
      <c r="U37" s="21">
        <f t="shared" si="26"/>
        <v>1250</v>
      </c>
      <c r="V37" s="35">
        <f t="shared" si="27"/>
        <v>17.979789445199575</v>
      </c>
      <c r="X37" s="1" t="s">
        <v>36</v>
      </c>
      <c r="Y37">
        <f t="shared" si="28"/>
        <v>4335.9884449957044</v>
      </c>
      <c r="Z37">
        <f t="shared" si="29"/>
        <v>3981.3452137909403</v>
      </c>
      <c r="AA37">
        <f t="shared" si="30"/>
        <v>4242.556155259017</v>
      </c>
    </row>
    <row r="38" spans="1:27" x14ac:dyDescent="0.25">
      <c r="A38" s="10" t="s">
        <v>27</v>
      </c>
      <c r="B38" s="38">
        <v>47433.3</v>
      </c>
      <c r="C38" s="10">
        <v>46519.72</v>
      </c>
      <c r="D38" s="10" t="str">
        <f>IF(OR(AND(C38&gt;C37,B38&gt;C37),AND(C38&lt;C37,B38&lt;C37)),"right","wrong")</f>
        <v>right</v>
      </c>
      <c r="E38" s="10">
        <f>(ABS(C38-B38)/C38)*100</f>
        <v>1.96385532844996</v>
      </c>
      <c r="F38" s="15" t="s">
        <v>27</v>
      </c>
      <c r="G38" s="39">
        <v>1655.0029</v>
      </c>
      <c r="H38" s="15">
        <v>1733.93</v>
      </c>
      <c r="I38" s="15" t="str">
        <f t="shared" si="18"/>
        <v>right</v>
      </c>
      <c r="J38" s="15">
        <f t="shared" si="19"/>
        <v>4.5519196276666358</v>
      </c>
      <c r="K38" s="21" t="s">
        <v>27</v>
      </c>
      <c r="L38" s="40">
        <v>217.40805</v>
      </c>
      <c r="M38" s="21">
        <v>170.93</v>
      </c>
      <c r="N38" s="21" t="str">
        <f t="shared" si="20"/>
        <v>right</v>
      </c>
      <c r="O38" s="35">
        <f t="shared" si="21"/>
        <v>27.191277130989288</v>
      </c>
      <c r="Q38" s="46">
        <f t="shared" si="22"/>
        <v>2500</v>
      </c>
      <c r="R38" s="10">
        <f t="shared" si="23"/>
        <v>4.0168542797538197E-2</v>
      </c>
      <c r="S38" s="15">
        <f t="shared" si="24"/>
        <v>2800</v>
      </c>
      <c r="T38" s="15">
        <f t="shared" si="25"/>
        <v>0.6805089578170177</v>
      </c>
      <c r="U38" s="21">
        <f t="shared" si="26"/>
        <v>1200</v>
      </c>
      <c r="V38" s="35">
        <f t="shared" si="27"/>
        <v>18.27230684998516</v>
      </c>
      <c r="X38" s="1" t="s">
        <v>27</v>
      </c>
      <c r="Y38">
        <f t="shared" si="28"/>
        <v>4368.6293637494937</v>
      </c>
      <c r="Z38">
        <f t="shared" si="29"/>
        <v>3979.9548972276616</v>
      </c>
      <c r="AA38">
        <f t="shared" si="30"/>
        <v>4323.2854098679636</v>
      </c>
    </row>
    <row r="39" spans="1:27" x14ac:dyDescent="0.25">
      <c r="A39" s="9" t="s">
        <v>6</v>
      </c>
      <c r="B39" s="38">
        <v>46977.741999999998</v>
      </c>
      <c r="C39" s="10">
        <v>46906.33</v>
      </c>
      <c r="D39" s="10" t="str">
        <f>IF(OR(AND(C39&gt;C38,B39&gt;C38),AND(C39&lt;C38,B39&lt;C38)),"right","wrong")</f>
        <v>right</v>
      </c>
      <c r="E39" s="10">
        <f>(ABS(C39-B39)/C39)*100</f>
        <v>0.1522438442743157</v>
      </c>
      <c r="F39" s="14" t="s">
        <v>6</v>
      </c>
      <c r="G39" s="39">
        <v>1612.3239000000001</v>
      </c>
      <c r="H39" s="15">
        <v>1767.59</v>
      </c>
      <c r="I39" s="15" t="str">
        <f t="shared" si="18"/>
        <v>wrong</v>
      </c>
      <c r="J39" s="15">
        <f t="shared" si="19"/>
        <v>8.784056257389997</v>
      </c>
      <c r="K39" s="20" t="s">
        <v>6</v>
      </c>
      <c r="L39" s="40">
        <v>209.7962</v>
      </c>
      <c r="M39" s="21">
        <v>175.76</v>
      </c>
      <c r="N39" s="21" t="str">
        <f t="shared" si="20"/>
        <v>right</v>
      </c>
      <c r="O39" s="35">
        <f t="shared" si="21"/>
        <v>19.365157032316802</v>
      </c>
      <c r="Q39" s="46">
        <f t="shared" si="22"/>
        <v>2450</v>
      </c>
      <c r="R39" s="10">
        <f t="shared" si="23"/>
        <v>4.1234497008835476E-2</v>
      </c>
      <c r="S39" s="15">
        <f t="shared" si="24"/>
        <v>2850</v>
      </c>
      <c r="T39" s="15">
        <f t="shared" si="25"/>
        <v>0.65222185503865848</v>
      </c>
      <c r="U39" s="21">
        <f t="shared" si="26"/>
        <v>1150</v>
      </c>
      <c r="V39" s="35">
        <f t="shared" si="27"/>
        <v>18.556785684759852</v>
      </c>
      <c r="X39" s="1">
        <v>44237</v>
      </c>
      <c r="Y39">
        <f t="shared" si="28"/>
        <v>4384.1589240804497</v>
      </c>
      <c r="Z39">
        <f t="shared" si="29"/>
        <v>4002.8608287477823</v>
      </c>
      <c r="AA39">
        <f t="shared" si="30"/>
        <v>4411.5406519533917</v>
      </c>
    </row>
    <row r="40" spans="1:27" x14ac:dyDescent="0.25">
      <c r="A40" s="10" t="s">
        <v>37</v>
      </c>
      <c r="B40" s="38">
        <v>47229.875</v>
      </c>
      <c r="C40" s="10">
        <v>46050.21</v>
      </c>
      <c r="D40" s="10" t="str">
        <f>IF(OR(AND(C40&gt;C39,B40&gt;C39),AND(C40&lt;C39,B40&lt;C39)),"right","wrong")</f>
        <v>wrong</v>
      </c>
      <c r="E40" s="10">
        <f>(ABS(C40-B40)/C40)*100</f>
        <v>2.5616929868506588</v>
      </c>
      <c r="F40" s="15" t="s">
        <v>37</v>
      </c>
      <c r="G40" s="39">
        <v>1641.2864999999999</v>
      </c>
      <c r="H40" s="15">
        <v>1790.4</v>
      </c>
      <c r="I40" s="15" t="str">
        <f t="shared" si="18"/>
        <v>wrong</v>
      </c>
      <c r="J40" s="15">
        <f t="shared" si="19"/>
        <v>8.3285020107238683</v>
      </c>
      <c r="K40" s="21" t="s">
        <v>37</v>
      </c>
      <c r="L40" s="40">
        <v>218.25443999999999</v>
      </c>
      <c r="M40" s="21">
        <v>187.21</v>
      </c>
      <c r="N40" s="21" t="str">
        <f t="shared" si="20"/>
        <v>right</v>
      </c>
      <c r="O40" s="35">
        <f t="shared" si="21"/>
        <v>16.582682549009125</v>
      </c>
      <c r="Q40" s="46">
        <f t="shared" si="22"/>
        <v>2400</v>
      </c>
      <c r="R40" s="10">
        <f t="shared" si="23"/>
        <v>4.2320268387511059E-2</v>
      </c>
      <c r="S40" s="15">
        <f t="shared" si="24"/>
        <v>2900</v>
      </c>
      <c r="T40" s="15">
        <f t="shared" si="25"/>
        <v>0.62429513475268883</v>
      </c>
      <c r="U40" s="21">
        <f t="shared" si="26"/>
        <v>1100</v>
      </c>
      <c r="V40" s="35">
        <f t="shared" si="27"/>
        <v>18.823865434773207</v>
      </c>
      <c r="X40" s="1" t="s">
        <v>37</v>
      </c>
      <c r="Y40">
        <f t="shared" si="28"/>
        <v>4348.8572465012458</v>
      </c>
      <c r="Z40">
        <f t="shared" si="29"/>
        <v>4017.7380092612138</v>
      </c>
      <c r="AA40">
        <f t="shared" si="30"/>
        <v>4624.0158480438922</v>
      </c>
    </row>
    <row r="41" spans="1:27" x14ac:dyDescent="0.25">
      <c r="A41" s="10" t="s">
        <v>38</v>
      </c>
      <c r="B41" s="38">
        <v>46983.26</v>
      </c>
      <c r="C41" s="10">
        <v>46704.92</v>
      </c>
      <c r="D41" s="10" t="str">
        <f>IF(OR(AND(C41&gt;C40,B41&gt;C40),AND(C41&lt;C40,B41&lt;C40)),"right","wrong")</f>
        <v>right</v>
      </c>
      <c r="E41" s="10">
        <f>(ABS(C41-B41)/C41)*100</f>
        <v>0.595954344852756</v>
      </c>
      <c r="F41" s="15" t="s">
        <v>38</v>
      </c>
      <c r="G41" s="39">
        <v>1650.7119</v>
      </c>
      <c r="H41" s="15">
        <v>1797.19</v>
      </c>
      <c r="I41" s="15" t="str">
        <f t="shared" si="18"/>
        <v>wrong</v>
      </c>
      <c r="J41" s="15">
        <f t="shared" si="19"/>
        <v>8.1503958958151355</v>
      </c>
      <c r="K41" s="21" t="s">
        <v>38</v>
      </c>
      <c r="L41" s="40">
        <v>222.12630999999999</v>
      </c>
      <c r="M41" s="21">
        <v>188.9</v>
      </c>
      <c r="N41" s="21" t="str">
        <f t="shared" si="20"/>
        <v>right</v>
      </c>
      <c r="O41" s="35">
        <f t="shared" si="21"/>
        <v>17.589364743250389</v>
      </c>
      <c r="Q41" s="46">
        <f t="shared" si="22"/>
        <v>2350</v>
      </c>
      <c r="R41" s="10">
        <f t="shared" si="23"/>
        <v>4.3390819412970474E-2</v>
      </c>
      <c r="S41" s="15">
        <f t="shared" si="24"/>
        <v>2950</v>
      </c>
      <c r="T41" s="15">
        <f t="shared" si="25"/>
        <v>0.59647392497520291</v>
      </c>
      <c r="U41" s="21">
        <f t="shared" si="26"/>
        <v>1050</v>
      </c>
      <c r="V41" s="35">
        <f t="shared" si="27"/>
        <v>19.088555747107776</v>
      </c>
      <c r="X41" s="1" t="s">
        <v>38</v>
      </c>
      <c r="Y41">
        <f t="shared" si="28"/>
        <v>4376.5647494172326</v>
      </c>
      <c r="Z41">
        <f t="shared" si="29"/>
        <v>4021.9769732261848</v>
      </c>
      <c r="AA41">
        <f t="shared" si="30"/>
        <v>4655.8281806286595</v>
      </c>
    </row>
    <row r="42" spans="1:27" x14ac:dyDescent="0.25">
      <c r="A42" s="10" t="s">
        <v>39</v>
      </c>
      <c r="B42" s="38">
        <v>46899.67</v>
      </c>
      <c r="C42" s="10">
        <v>44807.57</v>
      </c>
      <c r="D42" s="10" t="str">
        <f>IF(OR(AND(C42&gt;C41,B42&gt;C41),AND(C42&lt;C41,B42&lt;C41)),"right","wrong")</f>
        <v>wrong</v>
      </c>
      <c r="E42" s="10">
        <f>(ABS(C42-B42)/C42)*100</f>
        <v>4.6690771224594387</v>
      </c>
      <c r="F42" s="15" t="s">
        <v>39</v>
      </c>
      <c r="G42" s="39">
        <v>1681.7901999999999</v>
      </c>
      <c r="H42" s="15">
        <v>1728.41</v>
      </c>
      <c r="I42" s="15" t="str">
        <f t="shared" si="18"/>
        <v>right</v>
      </c>
      <c r="J42" s="15">
        <f t="shared" si="19"/>
        <v>2.6972651164943602</v>
      </c>
      <c r="K42" s="21" t="s">
        <v>39</v>
      </c>
      <c r="L42" s="40">
        <v>226.07896</v>
      </c>
      <c r="M42" s="21">
        <v>180.8</v>
      </c>
      <c r="N42" s="21" t="str">
        <f t="shared" si="20"/>
        <v>wrong</v>
      </c>
      <c r="O42" s="35">
        <f t="shared" si="21"/>
        <v>25.043672566371672</v>
      </c>
      <c r="Q42" s="46">
        <f t="shared" si="22"/>
        <v>2300</v>
      </c>
      <c r="R42" s="10">
        <f t="shared" si="23"/>
        <v>4.4506702287225877E-2</v>
      </c>
      <c r="S42" s="15">
        <f t="shared" si="24"/>
        <v>3000</v>
      </c>
      <c r="T42" s="15">
        <f t="shared" si="25"/>
        <v>0.56754560356998074</v>
      </c>
      <c r="U42" s="21">
        <f t="shared" si="26"/>
        <v>1000</v>
      </c>
      <c r="V42" s="35">
        <f t="shared" si="27"/>
        <v>19.365104419674147</v>
      </c>
      <c r="X42" s="1" t="s">
        <v>39</v>
      </c>
      <c r="Y42">
        <f t="shared" si="28"/>
        <v>4294.2371782040336</v>
      </c>
      <c r="Z42">
        <f t="shared" si="29"/>
        <v>3980.9514966663905</v>
      </c>
      <c r="AA42">
        <f t="shared" si="30"/>
        <v>4501.2108790770853</v>
      </c>
    </row>
    <row r="43" spans="1:27" x14ac:dyDescent="0.25">
      <c r="A43" s="9" t="s">
        <v>7</v>
      </c>
      <c r="B43" s="38">
        <v>46556.332000000002</v>
      </c>
      <c r="C43" s="10">
        <v>45246.9</v>
      </c>
      <c r="D43" s="10" t="str">
        <f>IF(OR(AND(C43&gt;C42,B43&gt;C42),AND(C43&lt;C42,B43&lt;C42)),"right","wrong")</f>
        <v>right</v>
      </c>
      <c r="E43" s="10">
        <f>(ABS(C43-B43)/C43)*100</f>
        <v>2.8939706366624027</v>
      </c>
      <c r="F43" s="14" t="s">
        <v>7</v>
      </c>
      <c r="G43" s="39">
        <v>1553.0444</v>
      </c>
      <c r="H43" s="15">
        <v>1749.28</v>
      </c>
      <c r="I43" s="15" t="str">
        <f t="shared" si="18"/>
        <v>wrong</v>
      </c>
      <c r="J43" s="15">
        <f t="shared" si="19"/>
        <v>11.21807829506997</v>
      </c>
      <c r="K43" s="20" t="s">
        <v>7</v>
      </c>
      <c r="L43" s="40">
        <v>219.50876</v>
      </c>
      <c r="M43" s="21">
        <v>182.09</v>
      </c>
      <c r="N43" s="21" t="str">
        <f t="shared" si="20"/>
        <v>right</v>
      </c>
      <c r="O43" s="35">
        <f t="shared" si="21"/>
        <v>20.549596353451584</v>
      </c>
      <c r="Q43" s="46">
        <f t="shared" si="22"/>
        <v>2250</v>
      </c>
      <c r="R43" s="10">
        <f t="shared" si="23"/>
        <v>4.5611750367867868E-2</v>
      </c>
      <c r="S43" s="15">
        <f t="shared" si="24"/>
        <v>3050</v>
      </c>
      <c r="T43" s="15">
        <f t="shared" si="25"/>
        <v>0.53896241505813591</v>
      </c>
      <c r="U43" s="21">
        <f t="shared" si="26"/>
        <v>950</v>
      </c>
      <c r="V43" s="35">
        <f t="shared" si="27"/>
        <v>19.639693908388519</v>
      </c>
      <c r="X43" s="1">
        <v>44238</v>
      </c>
      <c r="Y43">
        <f t="shared" si="28"/>
        <v>4313.7903077198807</v>
      </c>
      <c r="Z43">
        <f t="shared" si="29"/>
        <v>3992.7961734128958</v>
      </c>
      <c r="AA43">
        <f t="shared" si="30"/>
        <v>4526.1918637784656</v>
      </c>
    </row>
    <row r="44" spans="1:27" x14ac:dyDescent="0.25">
      <c r="A44" s="10" t="s">
        <v>40</v>
      </c>
      <c r="B44" s="38">
        <v>45258.796999999999</v>
      </c>
      <c r="C44" s="10">
        <v>44775.360000000001</v>
      </c>
      <c r="D44" s="10" t="str">
        <f>IF(OR(AND(C44&gt;C43,B44&gt;C43),AND(C44&lt;C43,B44&lt;C43)),"right","wrong")</f>
        <v>wrong</v>
      </c>
      <c r="E44" s="10">
        <f>(ABS(C44-B44)/C44)*100</f>
        <v>1.0796942782816221</v>
      </c>
      <c r="F44" s="15" t="s">
        <v>40</v>
      </c>
      <c r="G44" s="39">
        <v>1600.2771</v>
      </c>
      <c r="H44" s="15">
        <v>1725.31</v>
      </c>
      <c r="I44" s="15" t="str">
        <f t="shared" si="18"/>
        <v>right</v>
      </c>
      <c r="J44" s="15">
        <f t="shared" si="19"/>
        <v>7.2469817018390863</v>
      </c>
      <c r="K44" s="21" t="s">
        <v>40</v>
      </c>
      <c r="L44" s="40">
        <v>214.75239999999999</v>
      </c>
      <c r="M44" s="21">
        <v>179.83</v>
      </c>
      <c r="N44" s="21" t="str">
        <f t="shared" si="20"/>
        <v>wrong</v>
      </c>
      <c r="O44" s="35">
        <f t="shared" si="21"/>
        <v>19.419674136684637</v>
      </c>
      <c r="Q44" s="46">
        <f t="shared" si="22"/>
        <v>2200</v>
      </c>
      <c r="R44" s="10">
        <f t="shared" si="23"/>
        <v>4.6728435973522407E-2</v>
      </c>
      <c r="S44" s="15">
        <f t="shared" si="24"/>
        <v>3100</v>
      </c>
      <c r="T44" s="15">
        <f t="shared" si="25"/>
        <v>0.509982115865527</v>
      </c>
      <c r="U44" s="21">
        <f t="shared" si="26"/>
        <v>900</v>
      </c>
      <c r="V44" s="35">
        <f t="shared" si="27"/>
        <v>19.917734279850457</v>
      </c>
      <c r="X44" s="1" t="s">
        <v>40</v>
      </c>
      <c r="Y44">
        <f t="shared" si="28"/>
        <v>4292.282542951416</v>
      </c>
      <c r="Z44">
        <f t="shared" si="29"/>
        <v>3979.8772443239523</v>
      </c>
      <c r="AA44">
        <f t="shared" si="30"/>
        <v>4481.8061555455079</v>
      </c>
    </row>
    <row r="45" spans="1:27" x14ac:dyDescent="0.25">
      <c r="A45" s="10" t="s">
        <v>41</v>
      </c>
      <c r="B45" s="38">
        <v>44785.06</v>
      </c>
      <c r="C45" s="10">
        <v>46326.18</v>
      </c>
      <c r="D45" s="10" t="str">
        <f>IF(OR(AND(C45&gt;C44,B45&gt;C44),AND(C45&lt;C44,B45&lt;C44)),"right","wrong")</f>
        <v>right</v>
      </c>
      <c r="E45" s="10">
        <f>(ABS(C45-B45)/C45)*100</f>
        <v>3.3266718732259011</v>
      </c>
      <c r="F45" s="15" t="s">
        <v>41</v>
      </c>
      <c r="G45" s="39">
        <v>1586.3943999999999</v>
      </c>
      <c r="H45" s="15">
        <v>1788.2</v>
      </c>
      <c r="I45" s="15" t="str">
        <f t="shared" si="18"/>
        <v>wrong</v>
      </c>
      <c r="J45" s="15">
        <f t="shared" si="19"/>
        <v>11.285404317190478</v>
      </c>
      <c r="K45" s="21" t="s">
        <v>41</v>
      </c>
      <c r="L45" s="40">
        <v>213.15674999999999</v>
      </c>
      <c r="M45" s="21">
        <v>188.91</v>
      </c>
      <c r="N45" s="21" t="str">
        <f t="shared" si="20"/>
        <v>right</v>
      </c>
      <c r="O45" s="35">
        <f t="shared" si="21"/>
        <v>12.835080196919163</v>
      </c>
      <c r="Q45" s="46">
        <f t="shared" si="22"/>
        <v>2150</v>
      </c>
      <c r="R45" s="10">
        <f t="shared" si="23"/>
        <v>4.780773929617927E-2</v>
      </c>
      <c r="S45" s="15">
        <f t="shared" si="24"/>
        <v>3150</v>
      </c>
      <c r="T45" s="15">
        <f t="shared" si="25"/>
        <v>0.4820210376863524</v>
      </c>
      <c r="U45" s="21">
        <f t="shared" si="26"/>
        <v>850</v>
      </c>
      <c r="V45" s="35">
        <f t="shared" si="27"/>
        <v>20.182410580734476</v>
      </c>
      <c r="X45" s="1" t="s">
        <v>41</v>
      </c>
      <c r="Y45">
        <f t="shared" si="28"/>
        <v>4364.7499360278744</v>
      </c>
      <c r="Z45">
        <f t="shared" si="29"/>
        <v>4011.9500195907353</v>
      </c>
      <c r="AA45">
        <f t="shared" si="30"/>
        <v>4662.6591828065502</v>
      </c>
    </row>
    <row r="46" spans="1:27" x14ac:dyDescent="0.25">
      <c r="A46" s="10" t="s">
        <v>42</v>
      </c>
      <c r="B46" s="38">
        <v>44953.046999999999</v>
      </c>
      <c r="C46" s="10">
        <v>47626.43</v>
      </c>
      <c r="D46" s="10" t="str">
        <f>IF(OR(AND(C46&gt;C45,B46&gt;C45),AND(C46&lt;C45,B46&lt;C45)),"right","wrong")</f>
        <v>wrong</v>
      </c>
      <c r="E46" s="10">
        <f>(ABS(C46-B46)/C46)*100</f>
        <v>5.6132340803205309</v>
      </c>
      <c r="F46" s="15" t="s">
        <v>42</v>
      </c>
      <c r="G46" s="39">
        <v>1637.7003</v>
      </c>
      <c r="H46" s="15">
        <v>1793.41</v>
      </c>
      <c r="I46" s="15" t="str">
        <f t="shared" si="18"/>
        <v>wrong</v>
      </c>
      <c r="J46" s="15">
        <f t="shared" si="19"/>
        <v>8.6823258485232113</v>
      </c>
      <c r="K46" s="21" t="s">
        <v>42</v>
      </c>
      <c r="L46" s="40">
        <v>214.98070999999999</v>
      </c>
      <c r="M46" s="21">
        <v>187</v>
      </c>
      <c r="N46" s="21" t="str">
        <f t="shared" si="20"/>
        <v>wrong</v>
      </c>
      <c r="O46" s="35">
        <f t="shared" si="21"/>
        <v>14.962946524064163</v>
      </c>
      <c r="Q46" s="46">
        <f t="shared" si="22"/>
        <v>2200</v>
      </c>
      <c r="R46" s="10">
        <f t="shared" si="23"/>
        <v>4.6757902052447169E-2</v>
      </c>
      <c r="S46" s="15">
        <f t="shared" si="24"/>
        <v>3200</v>
      </c>
      <c r="T46" s="15">
        <f t="shared" si="25"/>
        <v>0.45414118868361458</v>
      </c>
      <c r="U46" s="21">
        <f t="shared" si="26"/>
        <v>800</v>
      </c>
      <c r="V46" s="35">
        <f t="shared" si="27"/>
        <v>20.44979025987886</v>
      </c>
      <c r="X46" s="1" t="s">
        <v>42</v>
      </c>
      <c r="Y46">
        <f t="shared" si="28"/>
        <v>4426.9119490477315</v>
      </c>
      <c r="Z46">
        <f t="shared" si="29"/>
        <v>4014.4613491970813</v>
      </c>
      <c r="AA46">
        <f t="shared" si="30"/>
        <v>4624.1107785973472</v>
      </c>
    </row>
    <row r="47" spans="1:27" x14ac:dyDescent="0.25">
      <c r="A47" s="9" t="s">
        <v>8</v>
      </c>
      <c r="B47" s="38">
        <v>46921.457000000002</v>
      </c>
      <c r="C47" s="10">
        <v>47766.45</v>
      </c>
      <c r="D47" s="10" t="str">
        <f>IF(OR(AND(C47&gt;C46,B47&gt;C46),AND(C47&lt;C46,B47&lt;C46)),"right","wrong")</f>
        <v>wrong</v>
      </c>
      <c r="E47" s="10">
        <f>(ABS(C47-B47)/C47)*100</f>
        <v>1.7690094197914958</v>
      </c>
      <c r="F47" s="14" t="s">
        <v>8</v>
      </c>
      <c r="G47" s="39">
        <v>1659.4402</v>
      </c>
      <c r="H47" s="15">
        <v>1783.74</v>
      </c>
      <c r="I47" s="15" t="str">
        <f t="shared" si="18"/>
        <v>right</v>
      </c>
      <c r="J47" s="15">
        <f t="shared" si="19"/>
        <v>6.9684931660443787</v>
      </c>
      <c r="K47" s="20" t="s">
        <v>8</v>
      </c>
      <c r="L47" s="40">
        <v>227.19585000000001</v>
      </c>
      <c r="M47" s="21">
        <v>186.24</v>
      </c>
      <c r="N47" s="21" t="str">
        <f t="shared" si="20"/>
        <v>wrong</v>
      </c>
      <c r="O47" s="35">
        <f t="shared" si="21"/>
        <v>21.990898840206182</v>
      </c>
      <c r="Q47" s="46">
        <f t="shared" si="22"/>
        <v>2250</v>
      </c>
      <c r="R47" s="10">
        <f t="shared" si="23"/>
        <v>4.5711142245092845E-2</v>
      </c>
      <c r="S47" s="15">
        <f t="shared" si="24"/>
        <v>3250</v>
      </c>
      <c r="T47" s="15">
        <f t="shared" si="25"/>
        <v>0.42611019761989455</v>
      </c>
      <c r="U47" s="21">
        <f t="shared" si="26"/>
        <v>750</v>
      </c>
      <c r="V47" s="35">
        <f t="shared" si="27"/>
        <v>20.718261050256867</v>
      </c>
      <c r="X47" s="1">
        <v>44239</v>
      </c>
      <c r="Y47">
        <f t="shared" si="28"/>
        <v>4433.4589904931145</v>
      </c>
      <c r="Z47">
        <f t="shared" si="29"/>
        <v>4010.0698039025106</v>
      </c>
      <c r="AA47">
        <f t="shared" si="30"/>
        <v>4608.5689379998385</v>
      </c>
    </row>
    <row r="48" spans="1:27" x14ac:dyDescent="0.25">
      <c r="A48" s="10" t="s">
        <v>43</v>
      </c>
      <c r="B48" s="38">
        <v>48284.83</v>
      </c>
      <c r="C48" s="10">
        <v>47325.32</v>
      </c>
      <c r="D48" s="10" t="str">
        <f>IF(OR(AND(C48&gt;C47,B48&gt;C47),AND(C48&lt;C47,B48&lt;C47)),"right","wrong")</f>
        <v>wrong</v>
      </c>
      <c r="E48" s="10">
        <f>(ABS(C48-B48)/C48)*100</f>
        <v>2.0274770461140084</v>
      </c>
      <c r="F48" s="15" t="s">
        <v>43</v>
      </c>
      <c r="G48" s="39">
        <v>1646.6133</v>
      </c>
      <c r="H48" s="15">
        <v>1751.12</v>
      </c>
      <c r="I48" s="15" t="str">
        <f t="shared" si="18"/>
        <v>right</v>
      </c>
      <c r="J48" s="15">
        <f t="shared" si="19"/>
        <v>5.9679919137466255</v>
      </c>
      <c r="K48" s="21" t="s">
        <v>43</v>
      </c>
      <c r="L48" s="40">
        <v>228.22686999999999</v>
      </c>
      <c r="M48" s="21">
        <v>180.34</v>
      </c>
      <c r="N48" s="21" t="str">
        <f t="shared" si="20"/>
        <v>wrong</v>
      </c>
      <c r="O48" s="35">
        <f t="shared" si="21"/>
        <v>26.553659753798375</v>
      </c>
      <c r="Q48" s="46">
        <f t="shared" si="22"/>
        <v>2200</v>
      </c>
      <c r="R48" s="10">
        <f t="shared" si="23"/>
        <v>4.6767659137107523E-2</v>
      </c>
      <c r="S48" s="15">
        <f t="shared" si="24"/>
        <v>3300</v>
      </c>
      <c r="T48" s="15">
        <f t="shared" si="25"/>
        <v>0.3975570430673796</v>
      </c>
      <c r="U48" s="21">
        <f t="shared" si="26"/>
        <v>700</v>
      </c>
      <c r="V48" s="35">
        <f t="shared" si="27"/>
        <v>20.995515125891778</v>
      </c>
      <c r="X48" s="1" t="s">
        <v>43</v>
      </c>
      <c r="Y48">
        <f t="shared" si="28"/>
        <v>4413.2944343145373</v>
      </c>
      <c r="Z48">
        <f t="shared" si="29"/>
        <v>3996.1700892561498</v>
      </c>
      <c r="AA48">
        <f t="shared" si="30"/>
        <v>4486.3311978033234</v>
      </c>
    </row>
    <row r="49" spans="1:27" x14ac:dyDescent="0.25">
      <c r="A49" s="10" t="s">
        <v>44</v>
      </c>
      <c r="B49" s="38">
        <v>49078.1</v>
      </c>
      <c r="C49" s="10">
        <v>47430.49</v>
      </c>
      <c r="D49" s="10" t="str">
        <f>IF(OR(AND(C49&gt;C48,B49&gt;C48),AND(C49&lt;C48,B49&lt;C48)),"right","wrong")</f>
        <v>right</v>
      </c>
      <c r="E49" s="10">
        <f>(ABS(C49-B49)/C49)*100</f>
        <v>3.4737359871255826</v>
      </c>
      <c r="F49" s="15" t="s">
        <v>44</v>
      </c>
      <c r="G49" s="39">
        <v>1630.4291000000001</v>
      </c>
      <c r="H49" s="15">
        <v>1768.19</v>
      </c>
      <c r="I49" s="15" t="str">
        <f t="shared" si="18"/>
        <v>wrong</v>
      </c>
      <c r="J49" s="15">
        <f t="shared" si="19"/>
        <v>7.7910688331005149</v>
      </c>
      <c r="K49" s="21" t="s">
        <v>44</v>
      </c>
      <c r="L49" s="40">
        <v>228.20087000000001</v>
      </c>
      <c r="M49" s="21">
        <v>185.33</v>
      </c>
      <c r="N49" s="21" t="str">
        <f t="shared" si="20"/>
        <v>right</v>
      </c>
      <c r="O49" s="35">
        <f t="shared" si="21"/>
        <v>23.132180434899904</v>
      </c>
      <c r="Q49" s="46">
        <f t="shared" si="22"/>
        <v>2150</v>
      </c>
      <c r="R49" s="10">
        <f t="shared" si="23"/>
        <v>4.7821833361324902E-2</v>
      </c>
      <c r="S49" s="15">
        <f t="shared" si="24"/>
        <v>3350</v>
      </c>
      <c r="T49" s="15">
        <f t="shared" si="25"/>
        <v>0.36927953895300275</v>
      </c>
      <c r="U49" s="21">
        <f t="shared" si="26"/>
        <v>650</v>
      </c>
      <c r="V49" s="35">
        <f t="shared" si="27"/>
        <v>21.265304150874243</v>
      </c>
      <c r="X49" s="1" t="s">
        <v>44</v>
      </c>
      <c r="Y49">
        <f t="shared" si="28"/>
        <v>4418.2129890259876</v>
      </c>
      <c r="Z49">
        <f t="shared" si="29"/>
        <v>4002.9563879813099</v>
      </c>
      <c r="AA49">
        <f t="shared" si="30"/>
        <v>4591.0988182815236</v>
      </c>
    </row>
    <row r="50" spans="1:27" x14ac:dyDescent="0.25">
      <c r="A50" s="10" t="s">
        <v>45</v>
      </c>
      <c r="B50" s="38">
        <v>47618.027000000002</v>
      </c>
      <c r="C50" s="10">
        <v>47656.32</v>
      </c>
      <c r="D50" s="10" t="str">
        <f>IF(OR(AND(C50&gt;C49,B50&gt;C49),AND(C50&lt;C49,B50&lt;C49)),"right","wrong")</f>
        <v>right</v>
      </c>
      <c r="E50" s="10">
        <f>(ABS(C50-B50)/C50)*100</f>
        <v>8.0352406564329446E-2</v>
      </c>
      <c r="F50" s="15" t="s">
        <v>45</v>
      </c>
      <c r="G50" s="39">
        <v>1659.1442</v>
      </c>
      <c r="H50" s="15">
        <v>1825.76</v>
      </c>
      <c r="I50" s="15" t="str">
        <f t="shared" si="18"/>
        <v>wrong</v>
      </c>
      <c r="J50" s="15">
        <f t="shared" si="19"/>
        <v>9.1258325300149004</v>
      </c>
      <c r="K50" s="21" t="s">
        <v>45</v>
      </c>
      <c r="L50" s="40">
        <v>222.21222</v>
      </c>
      <c r="M50" s="21">
        <v>188.19</v>
      </c>
      <c r="N50" s="21" t="str">
        <f t="shared" si="20"/>
        <v>right</v>
      </c>
      <c r="O50" s="35">
        <f t="shared" si="21"/>
        <v>18.078654551251397</v>
      </c>
      <c r="Q50" s="46">
        <f t="shared" si="22"/>
        <v>2100</v>
      </c>
      <c r="R50" s="10">
        <f t="shared" si="23"/>
        <v>4.8871012148104916E-2</v>
      </c>
      <c r="S50" s="15">
        <f t="shared" si="24"/>
        <v>3400</v>
      </c>
      <c r="T50" s="15">
        <f t="shared" si="25"/>
        <v>0.34189368319978219</v>
      </c>
      <c r="U50" s="21">
        <f t="shared" si="26"/>
        <v>600</v>
      </c>
      <c r="V50" s="35">
        <f t="shared" si="27"/>
        <v>21.530993082273362</v>
      </c>
      <c r="X50" s="1" t="s">
        <v>45</v>
      </c>
      <c r="Y50">
        <f t="shared" si="28"/>
        <v>4429.0125936539753</v>
      </c>
      <c r="Z50">
        <f t="shared" si="29"/>
        <v>4024.2158110388345</v>
      </c>
      <c r="AA50">
        <f t="shared" si="30"/>
        <v>4651.9175881530246</v>
      </c>
    </row>
    <row r="51" spans="1:27" x14ac:dyDescent="0.25">
      <c r="A51" s="9" t="s">
        <v>9</v>
      </c>
      <c r="B51" s="38">
        <v>48296.4</v>
      </c>
      <c r="C51" s="10">
        <v>47953.93</v>
      </c>
      <c r="D51" s="10" t="str">
        <f>IF(OR(AND(C51&gt;C50,B51&gt;C50),AND(C51&lt;C50,B51&lt;C50)),"right","wrong")</f>
        <v>right</v>
      </c>
      <c r="E51" s="10">
        <f>(ABS(C51-B51)/C51)*100</f>
        <v>0.71416461591365121</v>
      </c>
      <c r="F51" s="14" t="s">
        <v>9</v>
      </c>
      <c r="G51" s="39">
        <v>1666.2588000000001</v>
      </c>
      <c r="H51" s="15">
        <v>1855</v>
      </c>
      <c r="I51" s="15" t="str">
        <f t="shared" si="18"/>
        <v>wrong</v>
      </c>
      <c r="J51" s="15">
        <f t="shared" si="19"/>
        <v>10.174727762803231</v>
      </c>
      <c r="K51" s="20" t="s">
        <v>9</v>
      </c>
      <c r="L51" s="40">
        <v>227.27954</v>
      </c>
      <c r="M51" s="21">
        <v>197.19</v>
      </c>
      <c r="N51" s="21" t="str">
        <f t="shared" si="20"/>
        <v>right</v>
      </c>
      <c r="O51" s="35">
        <f t="shared" si="21"/>
        <v>15.25916121507176</v>
      </c>
      <c r="Q51" s="46">
        <f t="shared" si="22"/>
        <v>2050</v>
      </c>
      <c r="R51" s="10">
        <f t="shared" si="23"/>
        <v>4.9913679558262959E-2</v>
      </c>
      <c r="S51" s="15">
        <f t="shared" si="24"/>
        <v>3450</v>
      </c>
      <c r="T51" s="15">
        <f t="shared" si="25"/>
        <v>0.31493950530220804</v>
      </c>
      <c r="U51" s="21">
        <f t="shared" si="26"/>
        <v>550</v>
      </c>
      <c r="V51" s="35">
        <f t="shared" si="27"/>
        <v>21.784555636155403</v>
      </c>
      <c r="X51" s="1">
        <v>44240</v>
      </c>
      <c r="Y51">
        <f t="shared" si="28"/>
        <v>4443.5570955793728</v>
      </c>
      <c r="Z51">
        <f t="shared" si="29"/>
        <v>4034.2127823355959</v>
      </c>
      <c r="AA51">
        <f t="shared" si="30"/>
        <v>4845.6965258934842</v>
      </c>
    </row>
    <row r="52" spans="1:27" x14ac:dyDescent="0.25">
      <c r="A52" s="10" t="s">
        <v>46</v>
      </c>
      <c r="B52" s="38">
        <v>48390.777000000002</v>
      </c>
      <c r="C52" s="10">
        <v>47989.38</v>
      </c>
      <c r="D52" s="10" t="str">
        <f>IF(OR(AND(C52&gt;C51,B52&gt;C51),AND(C52&lt;C51,B52&lt;C51)),"right","wrong")</f>
        <v>right</v>
      </c>
      <c r="E52" s="10">
        <f>(ABS(C52-B52)/C52)*100</f>
        <v>0.8364288098741941</v>
      </c>
      <c r="F52" s="15" t="s">
        <v>46</v>
      </c>
      <c r="G52" s="39">
        <v>1728.201</v>
      </c>
      <c r="H52" s="15">
        <v>1861.08</v>
      </c>
      <c r="I52" s="15" t="str">
        <f t="shared" si="18"/>
        <v>wrong</v>
      </c>
      <c r="J52" s="15">
        <f t="shared" si="19"/>
        <v>7.1398865175059596</v>
      </c>
      <c r="K52" s="21" t="s">
        <v>46</v>
      </c>
      <c r="L52" s="40">
        <v>228.01491999999999</v>
      </c>
      <c r="M52" s="21">
        <v>209.43</v>
      </c>
      <c r="N52" s="21" t="str">
        <f t="shared" si="20"/>
        <v>right</v>
      </c>
      <c r="O52" s="35">
        <f t="shared" si="21"/>
        <v>8.8740486081268131</v>
      </c>
      <c r="Q52" s="46">
        <f t="shared" si="22"/>
        <v>2000</v>
      </c>
      <c r="R52" s="10">
        <f t="shared" si="23"/>
        <v>5.0955576744682124E-2</v>
      </c>
      <c r="S52" s="15">
        <f t="shared" si="24"/>
        <v>3500</v>
      </c>
      <c r="T52" s="15">
        <f t="shared" si="25"/>
        <v>0.28807338455511494</v>
      </c>
      <c r="U52" s="21">
        <f t="shared" si="26"/>
        <v>500</v>
      </c>
      <c r="V52" s="35">
        <f t="shared" si="27"/>
        <v>22.023298891658435</v>
      </c>
      <c r="X52" s="1" t="s">
        <v>46</v>
      </c>
      <c r="Y52">
        <f t="shared" si="28"/>
        <v>4445.3265355197127</v>
      </c>
      <c r="Z52">
        <f t="shared" si="29"/>
        <v>4036.1276145278334</v>
      </c>
      <c r="AA52">
        <f t="shared" si="30"/>
        <v>5112.339486880026</v>
      </c>
    </row>
    <row r="53" spans="1:27" x14ac:dyDescent="0.25">
      <c r="A53" s="10" t="s">
        <v>47</v>
      </c>
      <c r="B53" s="38">
        <v>48098.366999999998</v>
      </c>
      <c r="C53" s="10">
        <v>46739.79</v>
      </c>
      <c r="D53" s="10" t="str">
        <f>IF(OR(AND(C53&gt;C52,B53&gt;C52),AND(C53&lt;C52,B53&lt;C52)),"right","wrong")</f>
        <v>wrong</v>
      </c>
      <c r="E53" s="10">
        <f>(ABS(C53-B53)/C53)*100</f>
        <v>2.9066818657079918</v>
      </c>
      <c r="F53" s="15" t="s">
        <v>47</v>
      </c>
      <c r="G53" s="39">
        <v>1747.3475000000001</v>
      </c>
      <c r="H53" s="15">
        <v>1797.79</v>
      </c>
      <c r="I53" s="15" t="str">
        <f t="shared" si="18"/>
        <v>right</v>
      </c>
      <c r="J53" s="15">
        <f t="shared" si="19"/>
        <v>2.8058060173880088</v>
      </c>
      <c r="K53" s="21" t="s">
        <v>47</v>
      </c>
      <c r="L53" s="40">
        <v>236.55099999999999</v>
      </c>
      <c r="M53" s="21">
        <v>196.82</v>
      </c>
      <c r="N53" s="21" t="str">
        <f t="shared" si="20"/>
        <v>wrong</v>
      </c>
      <c r="O53" s="35">
        <f t="shared" si="21"/>
        <v>20.186464790163601</v>
      </c>
      <c r="Q53" s="46">
        <f t="shared" si="22"/>
        <v>1950</v>
      </c>
      <c r="R53" s="10">
        <f t="shared" si="23"/>
        <v>5.2025329090595533E-2</v>
      </c>
      <c r="S53" s="15">
        <f t="shared" si="24"/>
        <v>3550</v>
      </c>
      <c r="T53" s="15">
        <f t="shared" si="25"/>
        <v>0.26026145991430594</v>
      </c>
      <c r="U53" s="21">
        <f t="shared" si="26"/>
        <v>450</v>
      </c>
      <c r="V53" s="35">
        <f t="shared" si="27"/>
        <v>22.277338115314567</v>
      </c>
      <c r="X53" s="1" t="s">
        <v>47</v>
      </c>
      <c r="Y53">
        <f t="shared" si="28"/>
        <v>4381.6529563753265</v>
      </c>
      <c r="Z53">
        <f t="shared" si="29"/>
        <v>4017.8954500193399</v>
      </c>
      <c r="AA53">
        <f t="shared" si="30"/>
        <v>4834.6256878562126</v>
      </c>
    </row>
    <row r="54" spans="1:27" x14ac:dyDescent="0.25">
      <c r="A54" s="10" t="s">
        <v>48</v>
      </c>
      <c r="B54" s="38">
        <v>48552.45</v>
      </c>
      <c r="C54" s="10">
        <v>47180.49</v>
      </c>
      <c r="D54" s="10" t="str">
        <f>IF(OR(AND(C54&gt;C53,B54&gt;C53),AND(C54&lt;C53,B54&lt;C53)),"right","wrong")</f>
        <v>right</v>
      </c>
      <c r="E54" s="10">
        <f>(ABS(C54-B54)/C54)*100</f>
        <v>2.9078968870395352</v>
      </c>
      <c r="F54" s="15" t="s">
        <v>48</v>
      </c>
      <c r="G54" s="39">
        <v>1702.1168</v>
      </c>
      <c r="H54" s="15">
        <v>1810.76</v>
      </c>
      <c r="I54" s="15" t="str">
        <f t="shared" si="18"/>
        <v>wrong</v>
      </c>
      <c r="J54" s="15">
        <f t="shared" si="19"/>
        <v>5.9998674589675041</v>
      </c>
      <c r="K54" s="21" t="s">
        <v>48</v>
      </c>
      <c r="L54" s="40">
        <v>235.63990000000001</v>
      </c>
      <c r="M54" s="21">
        <v>214.3</v>
      </c>
      <c r="N54" s="21" t="str">
        <f t="shared" si="20"/>
        <v>right</v>
      </c>
      <c r="O54" s="35">
        <f t="shared" si="21"/>
        <v>9.9579561362575824</v>
      </c>
      <c r="Q54" s="46">
        <f t="shared" si="22"/>
        <v>1900</v>
      </c>
      <c r="R54" s="10">
        <f t="shared" si="23"/>
        <v>5.3085089173629856E-2</v>
      </c>
      <c r="S54" s="15">
        <f t="shared" si="24"/>
        <v>3600</v>
      </c>
      <c r="T54" s="15">
        <f t="shared" si="25"/>
        <v>0.23264874481125528</v>
      </c>
      <c r="U54" s="21">
        <f t="shared" si="26"/>
        <v>400</v>
      </c>
      <c r="V54" s="35">
        <f t="shared" si="27"/>
        <v>22.510655894129314</v>
      </c>
      <c r="X54" s="1" t="s">
        <v>48</v>
      </c>
      <c r="Y54">
        <f t="shared" si="28"/>
        <v>4404.5805189055518</v>
      </c>
      <c r="Z54">
        <f t="shared" si="29"/>
        <v>4021.2710411544285</v>
      </c>
      <c r="AA54">
        <f t="shared" si="30"/>
        <v>5224.0335581119125</v>
      </c>
    </row>
    <row r="55" spans="1:27" x14ac:dyDescent="0.25">
      <c r="A55" s="9" t="s">
        <v>10</v>
      </c>
      <c r="B55" s="38">
        <v>47436.086000000003</v>
      </c>
      <c r="C55" s="10">
        <v>47134.32</v>
      </c>
      <c r="D55" s="10" t="str">
        <f>IF(OR(AND(C55&gt;C54,B55&gt;C54),AND(C55&lt;C54,B55&lt;C54)),"right","wrong")</f>
        <v>wrong</v>
      </c>
      <c r="E55" s="10">
        <f>(ABS(C55-B55)/C55)*100</f>
        <v>0.64022563601215265</v>
      </c>
      <c r="F55" s="14" t="s">
        <v>10</v>
      </c>
      <c r="G55" s="39">
        <v>1671.78</v>
      </c>
      <c r="H55" s="15">
        <v>1817.66</v>
      </c>
      <c r="I55" s="15" t="str">
        <f t="shared" si="18"/>
        <v>wrong</v>
      </c>
      <c r="J55" s="15">
        <f t="shared" si="19"/>
        <v>8.025703376869167</v>
      </c>
      <c r="K55" s="20" t="s">
        <v>10</v>
      </c>
      <c r="L55" s="40">
        <v>232.22606999999999</v>
      </c>
      <c r="M55" s="21">
        <v>223.41</v>
      </c>
      <c r="N55" s="21" t="str">
        <f t="shared" si="20"/>
        <v>right</v>
      </c>
      <c r="O55" s="35">
        <f t="shared" si="21"/>
        <v>3.9461393849872413</v>
      </c>
      <c r="Q55" s="46">
        <f t="shared" si="22"/>
        <v>1850</v>
      </c>
      <c r="R55" s="10">
        <f t="shared" si="23"/>
        <v>5.4145887335139344E-2</v>
      </c>
      <c r="S55" s="15">
        <f t="shared" si="24"/>
        <v>3650</v>
      </c>
      <c r="T55" s="15">
        <f t="shared" si="25"/>
        <v>0.20514085004545748</v>
      </c>
      <c r="U55" s="21">
        <f t="shared" si="26"/>
        <v>350</v>
      </c>
      <c r="V55" s="35">
        <f t="shared" si="27"/>
        <v>22.734459662984783</v>
      </c>
      <c r="X55" s="1">
        <v>44241</v>
      </c>
      <c r="Y55">
        <f t="shared" si="28"/>
        <v>4402.1295803384055</v>
      </c>
      <c r="Z55">
        <f t="shared" si="29"/>
        <v>4022.8763174936262</v>
      </c>
      <c r="AA55">
        <f t="shared" si="30"/>
        <v>5429.1056333074303</v>
      </c>
    </row>
    <row r="56" spans="1:27" x14ac:dyDescent="0.25">
      <c r="A56" s="10" t="s">
        <v>49</v>
      </c>
      <c r="B56" s="38">
        <v>47541.597999999998</v>
      </c>
      <c r="C56" s="10">
        <v>47602.63</v>
      </c>
      <c r="D56" s="10" t="str">
        <f>IF(OR(AND(C56&gt;C55,B56&gt;C55),AND(C56&lt;C55,B56&lt;C55)),"right","wrong")</f>
        <v>right</v>
      </c>
      <c r="E56" s="10">
        <f>(ABS(C56-B56)/C56)*100</f>
        <v>0.12821140344556434</v>
      </c>
      <c r="F56" s="15" t="s">
        <v>49</v>
      </c>
      <c r="G56" s="39">
        <v>1668.8176000000001</v>
      </c>
      <c r="H56" s="15">
        <v>1819.15</v>
      </c>
      <c r="I56" s="15" t="str">
        <f t="shared" si="18"/>
        <v>wrong</v>
      </c>
      <c r="J56" s="15">
        <f t="shared" si="19"/>
        <v>8.2638814831102447</v>
      </c>
      <c r="K56" s="21" t="s">
        <v>49</v>
      </c>
      <c r="L56" s="40">
        <v>240.88418999999999</v>
      </c>
      <c r="M56" s="21">
        <v>219.55</v>
      </c>
      <c r="N56" s="21" t="str">
        <f t="shared" si="20"/>
        <v>wrong</v>
      </c>
      <c r="O56" s="35">
        <f t="shared" si="21"/>
        <v>9.7172352539284805</v>
      </c>
      <c r="Q56" s="46">
        <f t="shared" si="22"/>
        <v>1800</v>
      </c>
      <c r="R56" s="10">
        <f t="shared" si="23"/>
        <v>5.519624946849206E-2</v>
      </c>
      <c r="S56" s="15">
        <f t="shared" si="24"/>
        <v>3700</v>
      </c>
      <c r="T56" s="15">
        <f t="shared" si="25"/>
        <v>0.17765548600181072</v>
      </c>
      <c r="U56" s="21">
        <f t="shared" si="26"/>
        <v>300</v>
      </c>
      <c r="V56" s="35">
        <f t="shared" si="27"/>
        <v>22.962198219122335</v>
      </c>
      <c r="X56" s="1" t="s">
        <v>49</v>
      </c>
      <c r="Y56">
        <f t="shared" si="28"/>
        <v>4427.4866408363241</v>
      </c>
      <c r="Z56">
        <f t="shared" si="29"/>
        <v>4023.1819773601937</v>
      </c>
      <c r="AA56">
        <f t="shared" si="30"/>
        <v>5341.350619008309</v>
      </c>
    </row>
    <row r="57" spans="1:27" x14ac:dyDescent="0.25">
      <c r="A57" s="10" t="s">
        <v>50</v>
      </c>
      <c r="B57" s="38">
        <v>48001.476999999999</v>
      </c>
      <c r="C57" s="10">
        <v>49058.46</v>
      </c>
      <c r="D57" s="10" t="str">
        <f>IF(OR(AND(C57&gt;C56,B57&gt;C56),AND(C57&lt;C56,B57&lt;C56)),"right","wrong")</f>
        <v>right</v>
      </c>
      <c r="E57" s="10">
        <f>(ABS(C57-B57)/C57)*100</f>
        <v>2.1545376679170123</v>
      </c>
      <c r="F57" s="15" t="s">
        <v>50</v>
      </c>
      <c r="G57" s="39">
        <v>1687.7324000000001</v>
      </c>
      <c r="H57" s="15">
        <v>1837.42</v>
      </c>
      <c r="I57" s="15" t="str">
        <f t="shared" si="18"/>
        <v>wrong</v>
      </c>
      <c r="J57" s="15">
        <f t="shared" si="19"/>
        <v>8.1466186282940196</v>
      </c>
      <c r="K57" s="21" t="s">
        <v>50</v>
      </c>
      <c r="L57" s="40">
        <v>246.30503999999999</v>
      </c>
      <c r="M57" s="21">
        <v>223.17</v>
      </c>
      <c r="N57" s="21" t="str">
        <f t="shared" si="20"/>
        <v>right</v>
      </c>
      <c r="O57" s="35">
        <f t="shared" si="21"/>
        <v>10.366554644441459</v>
      </c>
      <c r="Q57" s="46">
        <f t="shared" si="22"/>
        <v>1750</v>
      </c>
      <c r="R57" s="10">
        <f t="shared" si="23"/>
        <v>5.6215441673057795E-2</v>
      </c>
      <c r="S57" s="15">
        <f t="shared" si="24"/>
        <v>3750</v>
      </c>
      <c r="T57" s="15">
        <f t="shared" si="25"/>
        <v>0.15044341690492488</v>
      </c>
      <c r="U57" s="21">
        <f t="shared" si="26"/>
        <v>250</v>
      </c>
      <c r="V57" s="35">
        <f t="shared" si="27"/>
        <v>23.186242669541297</v>
      </c>
      <c r="X57" s="1" t="s">
        <v>50</v>
      </c>
      <c r="Y57">
        <f t="shared" si="28"/>
        <v>4507.8429967000393</v>
      </c>
      <c r="Z57">
        <f t="shared" si="29"/>
        <v>4026.4277430894472</v>
      </c>
      <c r="AA57">
        <f t="shared" si="30"/>
        <v>5424.4737765615309</v>
      </c>
    </row>
    <row r="58" spans="1:27" x14ac:dyDescent="0.25">
      <c r="A58" s="10" t="s">
        <v>51</v>
      </c>
      <c r="B58" s="38">
        <v>49858.625</v>
      </c>
      <c r="C58" s="10">
        <v>49075.69</v>
      </c>
      <c r="D58" s="10" t="str">
        <f>IF(OR(AND(C58&gt;C57,B58&gt;C57),AND(C58&lt;C57,B58&lt;C57)),"right","wrong")</f>
        <v>right</v>
      </c>
      <c r="E58" s="10">
        <f>(ABS(C58-B58)/C58)*100</f>
        <v>1.5953621844135002</v>
      </c>
      <c r="F58" s="15" t="s">
        <v>51</v>
      </c>
      <c r="G58" s="39">
        <v>1720.2506000000001</v>
      </c>
      <c r="H58" s="15">
        <v>1812.54</v>
      </c>
      <c r="I58" s="15" t="str">
        <f t="shared" si="18"/>
        <v>right</v>
      </c>
      <c r="J58" s="15">
        <f t="shared" si="19"/>
        <v>5.091716596599241</v>
      </c>
      <c r="K58" s="21" t="s">
        <v>51</v>
      </c>
      <c r="L58" s="40">
        <v>250.68819999999999</v>
      </c>
      <c r="M58" s="21">
        <v>217.86</v>
      </c>
      <c r="N58" s="21" t="str">
        <f t="shared" si="20"/>
        <v>wrong</v>
      </c>
      <c r="O58" s="35">
        <f t="shared" si="21"/>
        <v>15.068484347746249</v>
      </c>
      <c r="Q58" s="46">
        <f t="shared" si="22"/>
        <v>1700</v>
      </c>
      <c r="R58" s="10">
        <f t="shared" si="23"/>
        <v>5.723427604910019E-2</v>
      </c>
      <c r="S58" s="15">
        <f t="shared" si="24"/>
        <v>3800</v>
      </c>
      <c r="T58" s="15">
        <f t="shared" si="25"/>
        <v>0.12285781879398663</v>
      </c>
      <c r="U58" s="21">
        <f t="shared" si="26"/>
        <v>200</v>
      </c>
      <c r="V58" s="35">
        <f t="shared" si="27"/>
        <v>23.415747856358518</v>
      </c>
      <c r="X58" s="1" t="s">
        <v>51</v>
      </c>
      <c r="Y58">
        <f t="shared" si="28"/>
        <v>4508.8115887600652</v>
      </c>
      <c r="Z58">
        <f t="shared" si="29"/>
        <v>4022.6847108768525</v>
      </c>
      <c r="AA58">
        <f t="shared" si="30"/>
        <v>5301.3548279862671</v>
      </c>
    </row>
    <row r="59" spans="1:27" x14ac:dyDescent="0.25">
      <c r="A59" s="9" t="s">
        <v>11</v>
      </c>
      <c r="B59" s="38">
        <v>50194.464999999997</v>
      </c>
      <c r="C59" s="10">
        <v>49095.26</v>
      </c>
      <c r="D59" s="10" t="str">
        <f>IF(OR(AND(C59&gt;C58,B59&gt;C58),AND(C59&lt;C58,B59&lt;C58)),"right","wrong")</f>
        <v>right</v>
      </c>
      <c r="E59" s="10">
        <f>(ABS(C59-B59)/C59)*100</f>
        <v>2.2389228613923104</v>
      </c>
      <c r="F59" s="14" t="s">
        <v>11</v>
      </c>
      <c r="G59" s="39">
        <v>1679.9015999999999</v>
      </c>
      <c r="H59" s="15">
        <v>1825.98</v>
      </c>
      <c r="I59" s="15" t="str">
        <f t="shared" si="18"/>
        <v>wrong</v>
      </c>
      <c r="J59" s="15">
        <f t="shared" si="19"/>
        <v>8.0000000000000053</v>
      </c>
      <c r="K59" s="20" t="s">
        <v>11</v>
      </c>
      <c r="L59" s="40">
        <v>251.54644999999999</v>
      </c>
      <c r="M59" s="21">
        <v>218.78</v>
      </c>
      <c r="N59" s="21" t="str">
        <f t="shared" si="20"/>
        <v>right</v>
      </c>
      <c r="O59" s="35">
        <f t="shared" si="21"/>
        <v>14.976894597312365</v>
      </c>
      <c r="Q59" s="46">
        <f t="shared" si="22"/>
        <v>1650</v>
      </c>
      <c r="R59" s="10">
        <f t="shared" si="23"/>
        <v>5.8252704304699608E-2</v>
      </c>
      <c r="S59" s="15">
        <f t="shared" si="24"/>
        <v>3850</v>
      </c>
      <c r="T59" s="15">
        <f t="shared" si="25"/>
        <v>9.5475262577598724E-2</v>
      </c>
      <c r="U59" s="21">
        <f t="shared" si="26"/>
        <v>150</v>
      </c>
      <c r="V59" s="35">
        <f t="shared" si="27"/>
        <v>23.644287942289591</v>
      </c>
      <c r="X59" s="1">
        <v>44242</v>
      </c>
      <c r="Y59">
        <f t="shared" si="28"/>
        <v>4509.9316635423465</v>
      </c>
      <c r="Z59">
        <f t="shared" si="29"/>
        <v>4024.3359199614438</v>
      </c>
      <c r="AA59">
        <f t="shared" si="30"/>
        <v>5322.8973160141168</v>
      </c>
    </row>
    <row r="60" spans="1:27" x14ac:dyDescent="0.25">
      <c r="A60" s="10" t="s">
        <v>52</v>
      </c>
      <c r="B60" s="38">
        <v>49648.480000000003</v>
      </c>
      <c r="C60" s="10">
        <v>46929.74</v>
      </c>
      <c r="D60" s="10" t="str">
        <f>IF(OR(AND(C60&gt;C59,B60&gt;C59),AND(C60&lt;C59,B60&lt;C59)),"right","wrong")</f>
        <v>wrong</v>
      </c>
      <c r="E60" s="10">
        <f>(ABS(C60-B60)/C60)*100</f>
        <v>5.7932134292668263</v>
      </c>
      <c r="F60" s="15" t="s">
        <v>52</v>
      </c>
      <c r="G60" s="39">
        <v>1705.3689999999999</v>
      </c>
      <c r="H60" s="15">
        <v>1725.48</v>
      </c>
      <c r="I60" s="15" t="str">
        <f t="shared" si="18"/>
        <v>right</v>
      </c>
      <c r="J60" s="15">
        <f t="shared" si="19"/>
        <v>1.165530750863534</v>
      </c>
      <c r="K60" s="21" t="s">
        <v>52</v>
      </c>
      <c r="L60" s="40">
        <v>244.24843999999999</v>
      </c>
      <c r="M60" s="21">
        <v>197.11</v>
      </c>
      <c r="N60" s="21" t="str">
        <f t="shared" si="20"/>
        <v>wrong</v>
      </c>
      <c r="O60" s="35">
        <f t="shared" si="21"/>
        <v>23.914788696666822</v>
      </c>
      <c r="Q60" s="46">
        <f t="shared" si="22"/>
        <v>1600</v>
      </c>
      <c r="R60" s="10">
        <f t="shared" si="23"/>
        <v>5.9318126785199182E-2</v>
      </c>
      <c r="S60" s="15">
        <f t="shared" si="24"/>
        <v>3900</v>
      </c>
      <c r="T60" s="15">
        <f t="shared" si="25"/>
        <v>6.6497818619975335E-2</v>
      </c>
      <c r="U60" s="21">
        <f t="shared" si="26"/>
        <v>100</v>
      </c>
      <c r="V60" s="35">
        <f t="shared" si="27"/>
        <v>23.89795340827305</v>
      </c>
      <c r="X60" s="1" t="s">
        <v>52</v>
      </c>
      <c r="Y60">
        <f t="shared" si="28"/>
        <v>4383.7842673164332</v>
      </c>
      <c r="Z60">
        <f t="shared" si="29"/>
        <v>4014.7406560723948</v>
      </c>
      <c r="AA60">
        <f t="shared" si="30"/>
        <v>4810.5255963047011</v>
      </c>
    </row>
    <row r="61" spans="1:27" x14ac:dyDescent="0.25">
      <c r="A61" s="10" t="s">
        <v>53</v>
      </c>
      <c r="B61" s="38">
        <v>49601.476999999999</v>
      </c>
      <c r="C61" s="10">
        <v>47889.599999999999</v>
      </c>
      <c r="D61" s="10" t="str">
        <f>IF(OR(AND(C61&gt;C60,B61&gt;C60),AND(C61&lt;C60,B61&lt;C60)),"right","wrong")</f>
        <v>right</v>
      </c>
      <c r="E61" s="10">
        <f>(ABS(C61-B61)/C61)*100</f>
        <v>3.5746320704286538</v>
      </c>
      <c r="F61" s="15" t="s">
        <v>53</v>
      </c>
      <c r="G61" s="39">
        <v>1562.3545999999999</v>
      </c>
      <c r="H61" s="15">
        <v>1773.03</v>
      </c>
      <c r="I61" s="15" t="str">
        <f t="shared" si="18"/>
        <v>wrong</v>
      </c>
      <c r="J61" s="15">
        <f t="shared" si="19"/>
        <v>11.882224215044307</v>
      </c>
      <c r="K61" s="21" t="s">
        <v>53</v>
      </c>
      <c r="L61" s="40">
        <v>244.29793000000001</v>
      </c>
      <c r="M61" s="21">
        <v>209.52</v>
      </c>
      <c r="N61" s="21" t="str">
        <f t="shared" si="20"/>
        <v>right</v>
      </c>
      <c r="O61" s="35">
        <f t="shared" si="21"/>
        <v>16.59885929744177</v>
      </c>
      <c r="Q61" s="46">
        <f t="shared" si="22"/>
        <v>1550</v>
      </c>
      <c r="R61" s="10">
        <f t="shared" si="23"/>
        <v>6.0362194808319024E-2</v>
      </c>
      <c r="S61" s="15">
        <f t="shared" si="24"/>
        <v>3950</v>
      </c>
      <c r="T61" s="15">
        <f t="shared" si="25"/>
        <v>3.8297506160513285E-2</v>
      </c>
      <c r="U61" s="21">
        <f t="shared" si="26"/>
        <v>50</v>
      </c>
      <c r="V61" s="35">
        <f t="shared" si="27"/>
        <v>24.136594110831279</v>
      </c>
      <c r="X61" s="1" t="s">
        <v>53</v>
      </c>
      <c r="Y61">
        <f t="shared" si="28"/>
        <v>4440.7213644924741</v>
      </c>
      <c r="Z61">
        <f t="shared" si="29"/>
        <v>4017.9026273477748</v>
      </c>
      <c r="AA61">
        <f t="shared" si="30"/>
        <v>5107.0991981013694</v>
      </c>
    </row>
    <row r="62" spans="1:27" x14ac:dyDescent="0.25">
      <c r="A62" s="10" t="s">
        <v>54</v>
      </c>
      <c r="B62" s="38">
        <v>47510.855000000003</v>
      </c>
      <c r="C62" s="10">
        <v>48575</v>
      </c>
      <c r="D62" s="10" t="str">
        <f>IF(OR(AND(C62&gt;C61,B62&gt;C61),AND(C62&lt;C61,B62&lt;C61)),"right","wrong")</f>
        <v>wrong</v>
      </c>
      <c r="E62" s="10">
        <f>(ABS(C62-B62)/C62)*100</f>
        <v>2.1907256819351453</v>
      </c>
      <c r="F62" s="15" t="s">
        <v>54</v>
      </c>
      <c r="G62" s="39">
        <v>1641.1083000000001</v>
      </c>
      <c r="H62" s="15">
        <v>1819.47</v>
      </c>
      <c r="I62" s="15" t="str">
        <f t="shared" si="18"/>
        <v>wrong</v>
      </c>
      <c r="J62" s="15">
        <f t="shared" si="19"/>
        <v>9.8029481112631665</v>
      </c>
      <c r="K62" s="21" t="s">
        <v>54</v>
      </c>
      <c r="L62" s="40">
        <v>233.11277999999999</v>
      </c>
      <c r="M62" s="21">
        <v>217.26</v>
      </c>
      <c r="N62" s="21" t="str">
        <f t="shared" si="20"/>
        <v>right</v>
      </c>
      <c r="O62" s="35">
        <f t="shared" si="21"/>
        <v>7.2966859983429968</v>
      </c>
      <c r="Q62" s="46">
        <f t="shared" si="22"/>
        <v>1600</v>
      </c>
      <c r="R62" s="10">
        <f t="shared" si="23"/>
        <v>5.9332858730089484E-2</v>
      </c>
      <c r="S62" s="15">
        <f t="shared" si="24"/>
        <v>4000</v>
      </c>
      <c r="T62" s="15">
        <f t="shared" si="25"/>
        <v>1.0816976116049787E-2</v>
      </c>
      <c r="U62" s="21">
        <f t="shared" si="26"/>
        <v>0</v>
      </c>
      <c r="V62" s="35">
        <f t="shared" si="27"/>
        <v>24.366733114789671</v>
      </c>
      <c r="X62" s="1" t="s">
        <v>54</v>
      </c>
      <c r="Y62">
        <f t="shared" si="28"/>
        <v>4482.0936128140966</v>
      </c>
      <c r="Z62">
        <f t="shared" si="29"/>
        <v>4019.681163533869</v>
      </c>
      <c r="AA62">
        <f t="shared" si="30"/>
        <v>5293.9164365192037</v>
      </c>
    </row>
    <row r="63" spans="1:27" x14ac:dyDescent="0.25">
      <c r="Q63" s="44" t="s">
        <v>58</v>
      </c>
      <c r="R63" s="24">
        <f>Q62+(R62*C62)-$V$1</f>
        <v>482.09361281409656</v>
      </c>
      <c r="S63" s="25" t="s">
        <v>58</v>
      </c>
      <c r="T63" s="25">
        <f>S62+(T62*H62)-$V$1</f>
        <v>19.681163533869039</v>
      </c>
      <c r="U63" s="26" t="s">
        <v>58</v>
      </c>
      <c r="V63" s="45">
        <f>U62+(V62*M62)-$V$1</f>
        <v>1293.9164365192037</v>
      </c>
    </row>
    <row r="64" spans="1:27" x14ac:dyDescent="0.25">
      <c r="Q64" s="46" t="s">
        <v>56</v>
      </c>
      <c r="R64" s="10">
        <f>(R63/$V$1)*100</f>
        <v>12.052340320352414</v>
      </c>
      <c r="S64" s="15" t="s">
        <v>56</v>
      </c>
      <c r="T64" s="15">
        <f>(T63/$V$1)*100</f>
        <v>0.49202908834672604</v>
      </c>
      <c r="U64" s="21" t="s">
        <v>56</v>
      </c>
      <c r="V64" s="35">
        <f>(V63/$V$1)*100</f>
        <v>32.34791091298009</v>
      </c>
    </row>
    <row r="68" spans="1:6" x14ac:dyDescent="0.25">
      <c r="D68" s="2"/>
    </row>
    <row r="69" spans="1:6" x14ac:dyDescent="0.25">
      <c r="A69" s="2"/>
      <c r="B69" s="2"/>
      <c r="D69" s="2"/>
    </row>
    <row r="70" spans="1:6" x14ac:dyDescent="0.25">
      <c r="A70" s="2"/>
      <c r="B70" s="2"/>
      <c r="D70" s="2"/>
    </row>
    <row r="71" spans="1:6" x14ac:dyDescent="0.25">
      <c r="A71" s="2"/>
      <c r="B71" s="2"/>
      <c r="D71" s="2"/>
    </row>
    <row r="72" spans="1:6" x14ac:dyDescent="0.25">
      <c r="A72" s="2"/>
      <c r="D72" s="2"/>
    </row>
    <row r="73" spans="1:6" x14ac:dyDescent="0.25">
      <c r="A73" s="2"/>
      <c r="D73" s="2"/>
    </row>
    <row r="74" spans="1:6" x14ac:dyDescent="0.25">
      <c r="A74" s="2"/>
      <c r="B74" s="2"/>
      <c r="D74" s="2"/>
      <c r="E74" s="3"/>
      <c r="F74" s="2"/>
    </row>
    <row r="75" spans="1:6" x14ac:dyDescent="0.25">
      <c r="A75" s="2"/>
      <c r="B75" s="2"/>
      <c r="D75" s="2"/>
      <c r="E75" s="3"/>
      <c r="F75" s="2"/>
    </row>
    <row r="76" spans="1:6" x14ac:dyDescent="0.25">
      <c r="A76" s="2"/>
      <c r="D76" s="2"/>
      <c r="E76" s="3"/>
      <c r="F76" s="2"/>
    </row>
    <row r="77" spans="1:6" x14ac:dyDescent="0.25">
      <c r="A77" s="2"/>
      <c r="B77" s="2"/>
      <c r="D77" s="2"/>
      <c r="E77" s="3"/>
      <c r="F77" s="2"/>
    </row>
    <row r="78" spans="1:6" x14ac:dyDescent="0.25">
      <c r="A78" s="2"/>
      <c r="B78" s="2"/>
      <c r="E78" s="3"/>
      <c r="F78" s="2"/>
    </row>
    <row r="79" spans="1:6" x14ac:dyDescent="0.25">
      <c r="E79" s="3"/>
      <c r="F79" s="2"/>
    </row>
    <row r="80" spans="1:6" x14ac:dyDescent="0.25">
      <c r="E80" s="3"/>
      <c r="F80" s="2"/>
    </row>
    <row r="81" spans="5:6" x14ac:dyDescent="0.25">
      <c r="E81" s="3"/>
      <c r="F81" s="2"/>
    </row>
    <row r="82" spans="5:6" x14ac:dyDescent="0.25">
      <c r="E82" s="3"/>
      <c r="F82" s="2"/>
    </row>
    <row r="83" spans="5:6" x14ac:dyDescent="0.25">
      <c r="E83" s="3"/>
      <c r="F83" s="2"/>
    </row>
    <row r="84" spans="5:6" x14ac:dyDescent="0.25">
      <c r="E84" s="3"/>
      <c r="F84" s="2"/>
    </row>
    <row r="85" spans="5:6" x14ac:dyDescent="0.25">
      <c r="E85" s="3"/>
      <c r="F85" s="2"/>
    </row>
    <row r="86" spans="5:6" x14ac:dyDescent="0.25">
      <c r="E86" s="3"/>
      <c r="F86" s="2"/>
    </row>
    <row r="87" spans="5:6" x14ac:dyDescent="0.25">
      <c r="E87" s="3"/>
      <c r="F87" s="2"/>
    </row>
    <row r="88" spans="5:6" x14ac:dyDescent="0.25">
      <c r="E88" s="3"/>
      <c r="F88" s="2"/>
    </row>
    <row r="89" spans="5:6" x14ac:dyDescent="0.25">
      <c r="E89" s="3"/>
      <c r="F89" s="2"/>
    </row>
    <row r="90" spans="5:6" x14ac:dyDescent="0.25">
      <c r="E90" s="3"/>
      <c r="F90" s="2"/>
    </row>
    <row r="91" spans="5:6" x14ac:dyDescent="0.25">
      <c r="E91" s="3"/>
      <c r="F91" s="2"/>
    </row>
    <row r="92" spans="5:6" x14ac:dyDescent="0.25">
      <c r="E92" s="3"/>
      <c r="F92" s="2"/>
    </row>
    <row r="93" spans="5:6" x14ac:dyDescent="0.25">
      <c r="E93" s="3"/>
      <c r="F93" s="2"/>
    </row>
    <row r="94" spans="5:6" x14ac:dyDescent="0.25">
      <c r="E94" s="3"/>
      <c r="F94" s="2"/>
    </row>
    <row r="95" spans="5:6" x14ac:dyDescent="0.25">
      <c r="E95" s="3"/>
      <c r="F95" s="2"/>
    </row>
    <row r="96" spans="5:6" x14ac:dyDescent="0.25">
      <c r="E96" s="3"/>
      <c r="F96" s="2"/>
    </row>
    <row r="97" spans="4:6" x14ac:dyDescent="0.25">
      <c r="E97" s="3"/>
      <c r="F97" s="2"/>
    </row>
    <row r="98" spans="4:6" x14ac:dyDescent="0.25">
      <c r="E98" s="3"/>
      <c r="F98" s="2"/>
    </row>
    <row r="99" spans="4:6" x14ac:dyDescent="0.25">
      <c r="E99" s="3"/>
      <c r="F99" s="2"/>
    </row>
    <row r="100" spans="4:6" x14ac:dyDescent="0.25">
      <c r="D100" s="3"/>
      <c r="E100" s="3"/>
      <c r="F100" s="2"/>
    </row>
    <row r="101" spans="4:6" x14ac:dyDescent="0.25">
      <c r="D101" s="3"/>
      <c r="E101" s="3"/>
      <c r="F101" s="2"/>
    </row>
    <row r="102" spans="4:6" x14ac:dyDescent="0.25">
      <c r="D102" s="3"/>
      <c r="E102" s="3"/>
      <c r="F102" s="2"/>
    </row>
    <row r="103" spans="4:6" x14ac:dyDescent="0.25">
      <c r="D103" s="3"/>
      <c r="E103" s="3"/>
      <c r="F103" s="2"/>
    </row>
    <row r="104" spans="4:6" x14ac:dyDescent="0.25">
      <c r="D104" s="3"/>
      <c r="E104" s="3"/>
      <c r="F104" s="2"/>
    </row>
    <row r="105" spans="4:6" x14ac:dyDescent="0.25">
      <c r="D105" s="3"/>
      <c r="E105" s="3"/>
      <c r="F105" s="2"/>
    </row>
    <row r="106" spans="4:6" x14ac:dyDescent="0.25">
      <c r="D106" s="3"/>
      <c r="E106" s="3"/>
      <c r="F106" s="2"/>
    </row>
    <row r="107" spans="4:6" x14ac:dyDescent="0.25">
      <c r="D107" s="3"/>
      <c r="E107" s="3"/>
      <c r="F107" s="2"/>
    </row>
    <row r="108" spans="4:6" x14ac:dyDescent="0.25">
      <c r="D108" s="3"/>
      <c r="E108" s="3"/>
      <c r="F108" s="2"/>
    </row>
    <row r="109" spans="4:6" x14ac:dyDescent="0.25">
      <c r="D109" s="3"/>
      <c r="E109" s="3"/>
      <c r="F109" s="2"/>
    </row>
    <row r="110" spans="4:6" x14ac:dyDescent="0.25">
      <c r="D110" s="3"/>
      <c r="E110" s="3"/>
      <c r="F110" s="2"/>
    </row>
    <row r="111" spans="4:6" x14ac:dyDescent="0.25">
      <c r="D111" s="3"/>
      <c r="E111" s="3"/>
      <c r="F111" s="2"/>
    </row>
    <row r="112" spans="4:6" x14ac:dyDescent="0.25">
      <c r="D112" s="3"/>
      <c r="E112" s="3"/>
      <c r="F112" s="2"/>
    </row>
    <row r="113" spans="4:6" x14ac:dyDescent="0.25">
      <c r="D113" s="3"/>
      <c r="E113" s="3"/>
      <c r="F113" s="2"/>
    </row>
    <row r="114" spans="4:6" x14ac:dyDescent="0.25">
      <c r="D114" s="3"/>
    </row>
    <row r="115" spans="4:6" x14ac:dyDescent="0.25">
      <c r="D115" s="3"/>
    </row>
    <row r="116" spans="4:6" x14ac:dyDescent="0.25">
      <c r="D116" s="3"/>
    </row>
    <row r="117" spans="4:6" x14ac:dyDescent="0.25">
      <c r="D117" s="3"/>
    </row>
    <row r="118" spans="4:6" x14ac:dyDescent="0.25">
      <c r="D118" s="3"/>
    </row>
    <row r="119" spans="4:6" x14ac:dyDescent="0.25">
      <c r="D119" s="3"/>
    </row>
    <row r="120" spans="4:6" x14ac:dyDescent="0.25">
      <c r="D120" s="3"/>
    </row>
    <row r="121" spans="4:6" x14ac:dyDescent="0.25">
      <c r="D121" s="3"/>
    </row>
    <row r="122" spans="4:6" x14ac:dyDescent="0.25">
      <c r="D122" s="3"/>
    </row>
    <row r="123" spans="4:6" x14ac:dyDescent="0.25">
      <c r="D123" s="3"/>
    </row>
    <row r="124" spans="4:6" x14ac:dyDescent="0.25">
      <c r="D124" s="3"/>
    </row>
    <row r="125" spans="4:6" x14ac:dyDescent="0.25">
      <c r="D125" s="3"/>
    </row>
    <row r="126" spans="4:6" x14ac:dyDescent="0.25">
      <c r="D126" s="3"/>
    </row>
    <row r="127" spans="4:6" x14ac:dyDescent="0.25">
      <c r="D127" s="3"/>
    </row>
    <row r="128" spans="4:6" x14ac:dyDescent="0.25">
      <c r="D128" s="3"/>
    </row>
    <row r="129" spans="4:4" x14ac:dyDescent="0.25">
      <c r="D129" s="3"/>
    </row>
    <row r="130" spans="4:4" x14ac:dyDescent="0.25">
      <c r="D130" s="3"/>
    </row>
    <row r="131" spans="4:4" x14ac:dyDescent="0.25">
      <c r="D131" s="3"/>
    </row>
    <row r="132" spans="4:4" x14ac:dyDescent="0.25">
      <c r="D132" s="3"/>
    </row>
    <row r="133" spans="4:4" x14ac:dyDescent="0.25">
      <c r="D133" s="3"/>
    </row>
    <row r="134" spans="4:4" x14ac:dyDescent="0.25">
      <c r="D134" s="3"/>
    </row>
    <row r="135" spans="4:4" x14ac:dyDescent="0.25">
      <c r="D135" s="3"/>
    </row>
    <row r="136" spans="4:4" x14ac:dyDescent="0.25">
      <c r="D136" s="3"/>
    </row>
    <row r="137" spans="4:4" x14ac:dyDescent="0.25">
      <c r="D137" s="3"/>
    </row>
    <row r="138" spans="4:4" x14ac:dyDescent="0.25">
      <c r="D138" s="3"/>
    </row>
    <row r="139" spans="4:4" x14ac:dyDescent="0.25">
      <c r="D139" s="3"/>
    </row>
  </sheetData>
  <mergeCells count="2">
    <mergeCell ref="A1:B1"/>
    <mergeCell ref="A18:B18"/>
  </mergeCells>
  <phoneticPr fontId="2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Birkle</dc:creator>
  <cp:lastModifiedBy>Jonas Birkle</cp:lastModifiedBy>
  <dcterms:created xsi:type="dcterms:W3CDTF">2021-02-15T23:31:12Z</dcterms:created>
  <dcterms:modified xsi:type="dcterms:W3CDTF">2021-02-16T02:57:30Z</dcterms:modified>
</cp:coreProperties>
</file>