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ORDER" sheetId="1" r:id="rId4"/>
    <sheet state="visible" name="OUTPUT_GFORM" sheetId="2" r:id="rId5"/>
    <sheet state="visible" name="RIDERS" sheetId="3" r:id="rId6"/>
    <sheet state="visible" name="INVOICES" sheetId="4" r:id="rId7"/>
  </sheets>
  <definedNames/>
  <calcPr/>
</workbook>
</file>

<file path=xl/sharedStrings.xml><?xml version="1.0" encoding="utf-8"?>
<sst xmlns="http://schemas.openxmlformats.org/spreadsheetml/2006/main" count="1544" uniqueCount="455">
  <si>
    <t>169296055-C4LDG6JHVAK3NA</t>
  </si>
  <si>
    <t>Jason Firmansyah Saputro</t>
  </si>
  <si>
    <t>Jl. Taman sari X No. 15a, (Di seberang vihara candrasasana), Taman Sari, Taman Sari, Jakarta Barat, JKT.W-TAMANSARI, 11150 085864463350</t>
  </si>
  <si>
    <t>Trans Retail</t>
  </si>
  <si>
    <t>Rose brand gula pasir kuning 1 kg [TRI]</t>
  </si>
  <si>
    <t>Buaran</t>
  </si>
  <si>
    <t>169296055-C4LDHAEZHECBRT</t>
  </si>
  <si>
    <t>Nasi Pecel Blitar Japos - Paninggila</t>
  </si>
  <si>
    <t>Jl. Komp.Japos No. 39 (64 Meter Dari JNE Japos), Paninggilan, Ciledug, Tangerang, Serpong Utara (incl. Lippo Karawaci), 15153 Jl. Komp.Japos No. 39 (64 Meter Dari JNE Japos), Paninggilan, Ciledug, Tangerang, Serpong Utara (incl. Lippo Karawaci), 15153</t>
  </si>
  <si>
    <t>Topi Koki Sentra Ramos 5 Kg [TRI]</t>
  </si>
  <si>
    <t>TR BSD</t>
  </si>
  <si>
    <t>Wahyoo</t>
  </si>
  <si>
    <t>Minyak Goreng Grandco 2 Liter Karton (1 karton isi 6 pcs) [WHY]</t>
  </si>
  <si>
    <t>169296055-C4LDJAB3HB2WKE</t>
  </si>
  <si>
    <t>Gudeg Asli Yogya Ibu Laminten - Kemb</t>
  </si>
  <si>
    <t>Jl. Kembang Abadi Blok A7 No 1 (Samping Hotel Fave Puri), Kembangan Selatan, Kembangan, JKT.W-KEMBANGAN 1, 11610 Jl. Kembang Abadi Blok A7 No 1 (Samping Hotel Fave Puri), Kembangan Selatan, Kembangan, JKT.W-KEMBANGAN 1, 11610</t>
  </si>
  <si>
    <t>Ayam Broiler 600 - 700 gr [TRI]</t>
  </si>
  <si>
    <t>TRI Central Park</t>
  </si>
  <si>
    <t>169296055-C4LDJRLTPEUXLE</t>
  </si>
  <si>
    <t>Nurhayati</t>
  </si>
  <si>
    <t>Jl. Kayu Tinggi No. 61 Rt. 03 / Rw. 11 (Es Teh Gopek Cakung Timur), Cakung Timur, Cakung, Jakarta Timur, JKT.E-CAKUNG, 13910 085655554516</t>
  </si>
  <si>
    <t>Gulaku Gula Kuning 1 kg [TRI]</t>
  </si>
  <si>
    <t>1.401.600</t>
  </si>
  <si>
    <t>169296055-C4LDKFJWAYVXJX</t>
  </si>
  <si>
    <t>Kopi Camp - Bassura City Apartment</t>
  </si>
  <si>
    <t>Jl. Jend. Basuki Rachmat Kecamatan No. 1A Rw.10 ( Patokan Depan Bassura City Apartment Tower Geranium (G) ), Cipinang Besar Selatan, Jatinegara, Jakarta Timur, JKT.E-JATINEGARA, 13410 Jl. Jend. Basuki Rachmat Kecamatan No. 1A Rw.10 ( Patokan Depan Bassura City Apartment Tower Geranium (G) ), Cipinang Besar Selatan, Jatinegara, Jakarta Timur, JKT.E-JATINEGARA, 13410</t>
  </si>
  <si>
    <t>Pasar Now Jakarta</t>
  </si>
  <si>
    <t>Lemon California 1 kg [NOW]</t>
  </si>
  <si>
    <t>eden jakarta</t>
  </si>
  <si>
    <t>Jeruk Peras Pontianak 1 Kg [EDN]</t>
  </si>
  <si>
    <t>AQUA Air Mineral Botol 330 ml karton [WHY]</t>
  </si>
  <si>
    <t>SUS GULA PASIR PUTIH 1KG [TRI]</t>
  </si>
  <si>
    <t>Pisang Cavendish FB 1 KG [NOW]</t>
  </si>
  <si>
    <t>Pisang Cavendish FS 1 KG [NOW]</t>
  </si>
  <si>
    <t>Ongkos kirim</t>
  </si>
  <si>
    <t>169296055-C4LDLBKDA2EEE2</t>
  </si>
  <si>
    <t>Hera Zeus</t>
  </si>
  <si>
    <t>Jl. Raya Tanah Baru, Beji, Beji, Kota Depok, Jawa Barat, Indonesia, 16422 IDGFSTI00001x4e^Bapak joko^6287782699538^Jl Turi 2 Rt.002 Rw.006 No.58, Beji, Beji, Depok, Jawa barat</t>
  </si>
  <si>
    <t>1.450.000</t>
  </si>
  <si>
    <t>TRI Depok Dewi Sartika</t>
  </si>
  <si>
    <t>Rose Brand Gula Pasir Putih 1 kg [TRI]</t>
  </si>
  <si>
    <t>169296055-C4LDLTCAR2MFCJ</t>
  </si>
  <si>
    <t>Ayam Bakar Bu Intan Cabang Jombang -</t>
  </si>
  <si>
    <t>Jl. H. Rasam No. 33, Perigi Baru, Pondok Aren, Kota Tangerang Selatan, Banten, Indonesia, 15228 0816847555</t>
  </si>
  <si>
    <t>169296055-C4LDNLBFWFVVPA</t>
  </si>
  <si>
    <t>Ayam Gepuk Boss Tanjung Duren - Tanj</t>
  </si>
  <si>
    <t>Jl. Tanjung Duren Timur No.2-4, ( Patokan +-10M Samping Warteg Suka Niki, Gg. Mesjid Jl. Tanjung Duren Timur No.26B ), Kel. Tanjung Duren Selatan, Kec. Grogol Petamburan, JKT.W-PALMERAH, 11470 083899280377</t>
  </si>
  <si>
    <t>169296055-C4LDTNT3E8JDGA</t>
  </si>
  <si>
    <t>sugiyarsih</t>
  </si>
  <si>
    <t>Jl. Nurul Hasanah No.46 Rt.05/Rw.03 (Mushala Al Miasyiah) Ketapang, Cipondoh, Tangerang, Kota Tangerang, 15147 081210865699</t>
  </si>
  <si>
    <t>Japfa</t>
  </si>
  <si>
    <t>Ayam Broiler 700 - 800 gr [JPF]</t>
  </si>
  <si>
    <t>Ayam Broiler 700 - 800 gr [TRI]</t>
  </si>
  <si>
    <t>169296055-C4LDUGEVTA43E2</t>
  </si>
  <si>
    <t>Joko priyono</t>
  </si>
  <si>
    <t>Jl. Danau Limboto No.15 RT. 21/RW. 4, Bendungan Hilir, Tanah Abang, Jakarta Pusat, JKT.C-TANAHABANG, 10210 Jl. Danau Limboto No.15 RT. 21/RW. 4, Bendungan Hilir, Tanah Abang, Jakarta Pusat, JKT.C-TANAHABANG, 10210</t>
  </si>
  <si>
    <t>Royco Bumbu Pelezat Rasa Ayam Mars 1 Kg [NOW]</t>
  </si>
  <si>
    <t>Bango Kecap Manis Jerigen 6 Kg [TRI]</t>
  </si>
  <si>
    <t>Delmonte Chilli Extra Hot Drg 5,5 Kg [NOW]</t>
  </si>
  <si>
    <t>169296055-C4LDV72BHCCWG2</t>
  </si>
  <si>
    <t>Licya</t>
  </si>
  <si>
    <t>Jl. Prof. Dr. Bahder Djohan, Pondok Cina, Beji, Kota Depok, Jawa Barat, Indonesia, 16424 6-CY41SECEACEFGT^Podjok Bubur Nusantara - Pondok Cina^Nunki Pratiwi^6281519623573^Jl. Prof. Dr. Bahder Djohan No. 20 (Rumah Sakit Universitas Indonesia Rsui), Pondok Cina, Beji, Depok</t>
  </si>
  <si>
    <t>Bango Pouch 1.52 Kg [TRI]</t>
  </si>
  <si>
    <t>169296055-C4LDV8MTRTAJJE</t>
  </si>
  <si>
    <t>Anissa Ramadhani</t>
  </si>
  <si>
    <t>Jl. Riau, Baranangsiang, Bogor Timur, Kota Bogor, Jawa Barat, Indonesia, 40564 6-C33CSAWFVXB3VN^Seventeen Taman Budaya^Siti Maemunah^0895413521289^Jl. Sumur Batu, (Di Dalam Taman Budaya, Di Depan Lapangan Taman Budaya), Sumur Batu, Babakan Madang, Bogor, Cirebon, 16810 (tlp kl m</t>
  </si>
  <si>
    <t>Bogor / Trans Retail Yasmin</t>
  </si>
  <si>
    <t>Gula Gunung Madu GMP 1 Kg [TRI]</t>
  </si>
  <si>
    <t>TRI MS</t>
  </si>
  <si>
    <t>Segitiga Biru Tepung Terigu Premium 1 Kg [Ms]</t>
  </si>
  <si>
    <t>169296055-C4LDVJU2V72KTE</t>
  </si>
  <si>
    <t>Ruko Citra 7 Blok A01-10, Kalideres, Kalideres, Kota Jakarta Barat, Dki Jakarta, Indonesia, 11830 6-C34JVUCWGECWCT^Trubus Resep Mamiku - Ruko Citra 7^Kaori Eleora Santoso^628112402003^Ruko Citra 7, Blok A01-10, (Patokan Di Dalam Toko Trubus Resep Mamiku, Ayam Gejrot Mak Ayu Pegadungan),Pegadungan</t>
  </si>
  <si>
    <t>169296055-C4LDVKU1UAKUDE</t>
  </si>
  <si>
    <t>Jl. Aria Putra, Sarua, Ciputat, Kota Tangerang Selatan, Banten, Indonesia, 15414 6-CZNFGVABWAMUSE^Nasi Kulit Nikmat - Serua^Muhammad Rifqi Herdianzah^6282232194545^Perum Bukit Nusa Indah, Jl.Kemuning No.909, Serua, Ciputat</t>
  </si>
  <si>
    <t>Bimoli Minyak Goreng 5 Liter [Ms]</t>
  </si>
  <si>
    <t>Segitiga Biru Tepung Terigu Premium 1 Kg [TRI]</t>
  </si>
  <si>
    <t>169296055-C4LDVYVURPXVRN</t>
  </si>
  <si>
    <t>Jl. Kp Kamurang Lb No. 57, Paku Alam, Serpong Utara, Kota Tangerang Selatan, Banten, Indonesia, 15335 6-C2EKTJ41NEBTE2^Ayam Geprek Shinyoo - Pakualam^Dede Sudrajat^6281284001684^Jl. Kp. Kamurang Lb. No.27, Pakualam, Serpong Utara, Tangerang Selatan, Banten</t>
  </si>
  <si>
    <t>169296055-C4LDWAVTGEBWFA</t>
  </si>
  <si>
    <t>Freddy Chandra</t>
  </si>
  <si>
    <t>Jl. Singosari Raya 51A, Taman Royal 2, Poris Plawad Indah, Kec. Cipondoh, Kota Tangerang, Banten, Kota Tangerang, 15141 0818702214</t>
  </si>
  <si>
    <t>Ayam Broiler 600 - 700 gr Potong 4 [TRI]</t>
  </si>
  <si>
    <t>Cabe Rawit Merah 1 kg [NOW]</t>
  </si>
  <si>
    <t>169296055-C4LDWB2DG22ART</t>
  </si>
  <si>
    <t>hendra mardison</t>
  </si>
  <si>
    <t>Jl. Cempaka Lestari Ii (Near Warung Gado Gado, Pas Di Belakang Mrt), Lebak Bulus, Cilandak, Jakarta Selatan, 12440 Jl. Cempaka Lestari Ii (Near Warung Gado Gado, Pas Di Belakang Mrt), Lebak Bulus, Cilandak, Jakarta Selatan, 12440</t>
  </si>
  <si>
    <t>Minyak Goreng Jujur 1 liter Pouch [TRI]</t>
  </si>
  <si>
    <t>TRI Lebak Bulus</t>
  </si>
  <si>
    <t>169296055-C4LDWB2TJXTUGA</t>
  </si>
  <si>
    <t>Jhosivan P</t>
  </si>
  <si>
    <t>Komplek Sukatani Permai, Jl. Murbai, Sukatani, Tapos, Kota Depok, Jawa Barat, Indonesia, 16454 6-CY6KT322GAA1L2^Bu Indrawati Bakso Bakar Malang &amp; Chicken Geprek Damis - Sukatani^Jl.dongkal blok kampung babakan no2b rt06 rw03^087871319235</t>
  </si>
  <si>
    <t>169296055-C4LDWBK2AVLDCT</t>
  </si>
  <si>
    <t>Dimsum Ghatan - Kedaung</t>
  </si>
  <si>
    <t>Jl. Kav. Keuangan Raya No.93 RT01/02 (Depan tk kita 84), Kedaung, Kec. Pamulang, Kota Tangerang Selatan, Ciputat, 15415 085364951128</t>
  </si>
  <si>
    <t>169296055-C4LDWBT2JJNHCE</t>
  </si>
  <si>
    <t>Eka Purwatiningrum - TSO</t>
  </si>
  <si>
    <t>Jl. Perumahan Pondok Lestari, Karang Tengah, Karang Tengah, Kota Tangerang, Banten, Indonesia, 15157 6-CY4CJCNERGMJBA^Twins Pempek Palembang -  Karang Tengah^Handy Tjindra^6281586186007^Pondok Lestari B 4 No 7. Ciledug</t>
  </si>
  <si>
    <t>169296055-C4LDWEC3EYEFAT</t>
  </si>
  <si>
    <t>Irfan Nurdiwnsyah</t>
  </si>
  <si>
    <t>Pasar Mayestik lantai 1, Jl. Tebah III No.3 RT 999 / RW. 999, Gunung, Kebayoran Baru,  Jakarta Selatan, JKT.S-KEBAYORAN BARU, 12120 6-C3LKPCDFNX3WAT^Keiro Steak &amp;  Donburi-kedoya^+62 87777112626^IL taman ratu raya blok i6 no 26 blok, Dun K  epa, Kebon Jeruk, Kota Jakarta Barat, DKI Jakarta, Kedoya</t>
  </si>
  <si>
    <t>Delmonte Tomat Jerigen 6 Kg [TRI]</t>
  </si>
  <si>
    <t>Tomat TW Alami 1 Kg [TRI]</t>
  </si>
  <si>
    <t>169296055-C4LDWEEDAK3HVE</t>
  </si>
  <si>
    <t>Sigit Tri Hardianto</t>
  </si>
  <si>
    <t>Jl. Gading Raya No. 7 Rt. 005 / Rw. 014, Pisangan Timur, Pulogadung, Jakarta Timur, JKT.E-PULOGADUNG, 13230 Jl. Gading Raya No. 7 Rt. 005 / Rw. 014, Pisangan Timur, Pulogadung, Jakarta Timur, JKT.E-PULOGADUNG, 13230</t>
  </si>
  <si>
    <t>Ayam Broiler 500 - 600 gr [NOW]</t>
  </si>
  <si>
    <t>Ayam Boneless Dada 500 gr [JPF]</t>
  </si>
  <si>
    <t>Lobak 1 Kg [EDN]</t>
  </si>
  <si>
    <t>169296055-C4LDWEKXA7XTA6</t>
  </si>
  <si>
    <t>Pasar Mayestik lantai 1, Jl. Tebah III No.3 RT 999 / RW. 999, Gunung, Kebayoran Baru,  Jakarta Selatan, JKT.S-KEBAYORAN BARU, 12120 6-C2XJRCLKR8A1CT^Keiro Steak &amp;  Donburi-kedoya^+62 87777112626^IL taman ratu raya blok i6 no 26 blok, Dun K  epa, Kebon Jeruk, Kota Jakarta Barat, DKI Jakarta, Kedoya</t>
  </si>
  <si>
    <t>169296055-C4LDWF5WA7WVJE</t>
  </si>
  <si>
    <t>Cashier ????Ayam Geprek Pemuda - Cil</t>
  </si>
  <si>
    <t>Jl. Ampera Raya No. 119, Cilandak Timur, Pasar Minggu, Jakarta Selatan, JKT.S-PASAR MINGGU, 12560 Jl. Ampera Raya No. 119, Cilandak Timur, Pasar Minggu, Jakarta Selatan, JKT.S-PASAR MINGGU, 12560</t>
  </si>
  <si>
    <t>Ayam Dada utuh 500 gr [JPF]</t>
  </si>
  <si>
    <t>Ayam Broiler 1,1 - 1,2 kg [JPF]</t>
  </si>
  <si>
    <t>Minyak Goreng Kemasan Pouch 1L [TRI]</t>
  </si>
  <si>
    <t>169296055-C4LDWFLBVADKNN</t>
  </si>
  <si>
    <t>Hanis Sartika - TSO</t>
  </si>
  <si>
    <t>Jl. Kihajar Dewantara Rt. 004 Rw. 002, Ketapang, Cipondoh, Kota Tangerang, Banten, Indonesia, 15147 6-CZLAA6VYLAUEE6^Nasi Bakar Mandala - Ketapang^Sugiyarsih^628978123882^Jl. Nurul Hasanah, Ketapang, Cipondoh, Tangerang, (PRIORITAS KIRIM JAM 8 PAGI YA)</t>
  </si>
  <si>
    <t>Bebek 1.0 - 1.09 Kg [WHY]</t>
  </si>
  <si>
    <t>169296055-C4LEA231AA6JKE</t>
  </si>
  <si>
    <t>Jl. Krendang Utara No. 4, Krendang, Tambora, Kota Jakarta Barat, Dki Jakarta, Indonesia, 11260 6-C3AVRXM3NVNKVT^Nasi Bebek Nafis Jaya Khas Madura - Krendang^Dulhadi^6283891708078^Jl. Krendang Utara No. 4, Rt. 008 / Rw. 003 (Di Depan Puskesmas Kecamatan Tambora)</t>
  </si>
  <si>
    <t>169296055-C4LEA4DGEZJ3MA</t>
  </si>
  <si>
    <t>????Nasi Goreng Kambing 99 - Krangga</t>
  </si>
  <si>
    <t>Jl.Bhakti Jl.Ps.Kranggan RT.002/RW.003Jatisampurna,Kec.Jatisampurna,Kota Bks Jawa Barat, Bekasi I, 17433 082113994547</t>
  </si>
  <si>
    <t>TRI Bekasi Juanda</t>
  </si>
  <si>
    <t>169296055-C4LEA6WBV25CG6</t>
  </si>
  <si>
    <t>wahab</t>
  </si>
  <si>
    <t>Jl. Bakti (Rumah Sakit Bersalin Tri Tunggal), Penjaringan, Kec. Penjaringan, Jakarta Utara, JKT.N-PENJARINGAN, 14440 0895347351243</t>
  </si>
  <si>
    <t>Ayam Broiler 500 - 600 gr [TRI]</t>
  </si>
  <si>
    <t>Refina Garam Meja 250 Gr [Ms]</t>
  </si>
  <si>
    <t>Sasa Penyedap Rasa 250 gr [NOW]</t>
  </si>
  <si>
    <t>Royco Bumbu Kaldu Rasa Sapi 94 - 100 gram [TRI]</t>
  </si>
  <si>
    <t>Bawang Goreng Kemasan 30 Gram [EDN]</t>
  </si>
  <si>
    <t>169296055-C4LEA74CVT3YVA</t>
  </si>
  <si>
    <t>Agus Supriyatno</t>
  </si>
  <si>
    <t>Jl. Tebet Utara I, No.1C Rt. 07 / Rw. 10, Tebet Timur, Tebet, Jakarta Selatan, JKT.S-TEBET, 12820 081517141199</t>
  </si>
  <si>
    <t>Royco Bumbu Pelezat Rasa Sapi Mars 1 Kg [TRI]</t>
  </si>
  <si>
    <t>Royco Bumbu Pelezat Rasa Ayam Mars 1 Kg [TRI]</t>
  </si>
  <si>
    <t>Hoki Beras 5 Kg [TRI]</t>
  </si>
  <si>
    <t>169296055-C4LEA7ATT6LXRX</t>
  </si>
  <si>
    <t>Jl. Duri No. 88b, Duri Utara, Tambora, Kota Jakarta Barat, Dki Jakarta, Indonesia, 11270 6-CY63JK6HMBJVT6^Rumah Makan Tss 88 - Duri Selatan^Asep Diyana^6281340907203^Jl. Duri (Tss Raya) No.88B, Duri Selatan, Tambora, Jakarta Barat, JKT.W-TAMBORA, 11270</t>
  </si>
  <si>
    <t>Ayam Broiler 1 - 1,1 Kg [NOW]</t>
  </si>
  <si>
    <t>169296055-C4LEA7JHJTKKLE</t>
  </si>
  <si>
    <t>Jl. Kemakmuran, Mekar Jaya, Sukma Jaya, Kota Depok, Jawa Barat, Indonesia, 16413 6-CY5CDBKXJAEGJ6^ Sate Madura Sentosa Cak Fadil^Fadhil^089636741310^Jalan kemakmuran raya NO 103 Masuk toko Zaifal Sebrang K24</t>
  </si>
  <si>
    <t>Gula Merah Koin 1 kg [NOW]</t>
  </si>
  <si>
    <t>Royco Ayam Penyedap Rasa 8 gr Renceng [NOW]</t>
  </si>
  <si>
    <t>Royco Sapi Penyedap Rasa 9 gr Renceng [NOW]</t>
  </si>
  <si>
    <t>Sasa Penyedap Rasa 500 Gr [TRI]</t>
  </si>
  <si>
    <t>Timun Lalap 1 Kg [TRI]</t>
  </si>
  <si>
    <t>Wortel 1 kg [TRI]</t>
  </si>
  <si>
    <t>Telur Ayam Negeri 1 Kg [NOW]</t>
  </si>
  <si>
    <t>169296055-C4LEA7NTVB6UNA</t>
  </si>
  <si>
    <t>Wahyu Sari</t>
  </si>
  <si>
    <t>Jl. Alam Elok V No.10, Pondok Pinang, Kebayoran Lama, Kota Jakarta Selatan, Dki Jakarta, Indonesia, 12310 6-CY4CLBBGGB5FLT^Siomay Mira Pondok Indah - Cilandak^Ir Evi Ivonda^0811830154^Jl Alam Elok 8 Blok BB No 12, Pondok Pinang, Kebayoran Lama, Jakarta Selatan</t>
  </si>
  <si>
    <t>Tepung Tapioka Cap Pak Tani Gunung 500 gr [NOW]</t>
  </si>
  <si>
    <t>Le Minerale Air Mineral Botol 600 Ml (1 karton isi 24 pcs) [NOW]</t>
  </si>
  <si>
    <t>ABC Kecap Manis Refill 520ML [TRI]</t>
  </si>
  <si>
    <t>Abc Saus Sambal Asli Pillow 1 Kg [Ms]</t>
  </si>
  <si>
    <t>169296055-C4LEAF3ZJ72KGX</t>
  </si>
  <si>
    <t>Septian Prasetya</t>
  </si>
  <si>
    <t>Jl. Warung Jati Barat 39, Jati Padang, Pasar Minggu, Kota Jakarta Selatan, Dki Jakarta, Indonesia, 12550 IDGFSTI000005r7^Telaga Sari Nasi Padang - Pejaten^Adeng^08129998063^Jl. Pejaten Raya No. 11, Pejaten, Pasar Minggu, JKT.S-PASAR MINGGU</t>
  </si>
  <si>
    <t>Gulaku Gula Putih 1 kg [TRI]</t>
  </si>
  <si>
    <t>169296055-C4LEAKCKJETZTX</t>
  </si>
  <si>
    <t>Jl. Warga No. 58, Pejaten Barat, Pasar Minggu, Kota Jakarta Selatan, Dki Jakarta, Indonesia, 12510 IDGFSTI00001z5i^Nasi Uduk Masdikun - Jati Padang^Meniek^6289610847355^Jl.Warga No.58 Rt 09/03 (sebelah mahkamah Agung)</t>
  </si>
  <si>
    <t>Banda</t>
  </si>
  <si>
    <t>Kulit Ayam 2 kg [BND]</t>
  </si>
  <si>
    <t>169296055-C4LEAKU2NEXHPA</t>
  </si>
  <si>
    <t>Nasi Bebek Ayam Kremes Nasi Goreng K</t>
  </si>
  <si>
    <t>Jl. Baung, RT.1/RW.3, Kebagusan, Ps. Minggu, (Depam ATK) Kota Jakarta Selatan, Daerah Khusus Ibukota Jakarta 12520, JKT.S-PASAR MINGGU, 12520 Jl. Baung, RT.1/RW.3, Kebagusan, Ps. Minggu, (Depam ATK) Kota Jakarta Selatan, Daerah Khusus Ibukota Jakarta 12520, JKT.S-PASAR MINGGU, 12520</t>
  </si>
  <si>
    <t>AJINOMOTO 1000 GR [TRI]</t>
  </si>
  <si>
    <t>Masako Ayam 1 Kg [TRI]</t>
  </si>
  <si>
    <t>169296055-C4LEAKV1JBB3NE</t>
  </si>
  <si>
    <t>Jl. Tengki No. 74, Sepanjang Jaya, Rawalumbu, Kota Bekasi, Jawa Barat, Indonesia, 17174 6-C2LYEJW1UAUHGJ^Pecel Lele Tower - Sepanjang Jaya^Ramidin^087775109305^Jl Tengki Rt 003 Rw 005, Sepanjang Jaya, Rawalumbu, Bekasi</t>
  </si>
  <si>
    <t>169296055-C4LEAN5WL6NZJX</t>
  </si>
  <si>
    <t>Atika Mardiatik</t>
  </si>
  <si>
    <t>Jl. Sinyar Raya No. 2a, Duri Pulo, Gambir, Kota Jakarta Pusat, Dki Jakarta, Indonesia, 10140 6-C2BKGYN1E8KUFE^Ayam Penyet Geprek Sambal Ijo Sambal Terasi^Ernawati^087735518212^Jl Sinyar 6 No 38 RT 7 RW 8 Kel Duri Pulo Kec Gambir Jakarta Pusat</t>
  </si>
  <si>
    <t>169296055-C4LEAP61PBNAJE</t>
  </si>
  <si>
    <t>Mutya A</t>
  </si>
  <si>
    <t>Jl. Tegal Parang Utara V No.7, Mampang Prapatan, Mampang Prapatan, Kota Jakarta Selatan, Dki Jakarta, Indonesia, 12790 6-CZKWFEWGN7UBC2^ayam penyet bang ikhsan ^+62 812-8608-6910^Jl. Tegal Parang Utara Lv No. 15, Mampang Prapatan, Kec.Mampang Prapatan, Jakarta Selata, JKT.S-PANCORAN, 12790</t>
  </si>
  <si>
    <t>Sukahati</t>
  </si>
  <si>
    <t>Ayam Broiler 800-900 gr [SKH]</t>
  </si>
  <si>
    <t>169296055-C4LEAPJVJEE3SE</t>
  </si>
  <si>
    <t>Jl. Raya Ciracas, Ciracas, Ciracas, Kota Jakarta Timur, Dki Jakarta, Indonesia, 13740 6-CY62GRMTJF6CUE^Warung Nasi Uduk Dan Nasi Bebek Spesial Ibu Juju Kuningan - Ciracas^6285693160106^Jl. Raya Poncol No. 21, Ciracas, Ciracas, Jakarta Timur, JKT.E-CIRACAS, 13740</t>
  </si>
  <si>
    <t>Indomilk Susu Kental Manis Putih 370g [NOW]</t>
  </si>
  <si>
    <t>Sedap Minyak Goreng 1 Liter Karton (1 karton isi 12 pcs) [TRI]</t>
  </si>
  <si>
    <t>169296055-C4LEARCFALDJLN</t>
  </si>
  <si>
    <t>Seblak Nova - Cisalak Pasar</t>
  </si>
  <si>
    <t>Jl. Radar Auri No. 1, Cisalak Pasar, Cimanggis, Depok, Depok 2, 16452 081286134499</t>
  </si>
  <si>
    <t>Mama Lemon Sabun Cuci Piring Jeruk Nipis 680ML [TRI]</t>
  </si>
  <si>
    <t>Kentang Dieng 1 kg [TRI]</t>
  </si>
  <si>
    <t>Kacang Panjang 1 kg [NOW]</t>
  </si>
  <si>
    <t>169296055-C4LEAUVAG3EATN</t>
  </si>
  <si>
    <t>Jl. Pengadegan Utara Raya No. 41, Cikoko, Pancoran, Kota Jakarta Selatan, Dki Jakarta, Indonesia, 12770 6-CY2AANJBC2VUVA^Nasi Goreng Pak Sigit Wong Brebes - Pengadegan^Sigit^6287724712845^Jl. Pengadegan Utara Raya No. 41 (Patokan Depan Ayam Bakar Warmo), Pengadegan, Pancoran, Jakarta Selatan</t>
  </si>
  <si>
    <t>Beras Setra Ramos Medium 25 kg Karung [NOW]</t>
  </si>
  <si>
    <t>Bawang Putih Kating Bersih 1 kg [NOW]</t>
  </si>
  <si>
    <t>Bawang Putih Kating Bersih 500 gr [NOW]</t>
  </si>
  <si>
    <t>Sereh 200 gr [NOW]</t>
  </si>
  <si>
    <t>169296055-C4LEAVAYLATJGE</t>
  </si>
  <si>
    <t>Ayam Broiler 1,1 - 1,2 kg [NOW]</t>
  </si>
  <si>
    <t>169296055-C4LEAVLER4DKTN</t>
  </si>
  <si>
    <t>Donis Daviska</t>
  </si>
  <si>
    <t>Jl. R. M. Harsono No. 3, Ragunan, Pasar Minggu, Kota Jakarta Selatan, Dki Jakarta, Indonesia, 12550 6-C4CCJUW1CJWZRA^081283927517^Dekat Kantor Kementrian Pertanian Ragunan, Jl. Rm. Harsono (Dekat Kantin Kantor Pertanian) Kel. Ragunan, Kec. Pasar Minggu, Jakarta Selatan</t>
  </si>
  <si>
    <t>Daging Sapi Rendang Potong 1 kg [BND]</t>
  </si>
  <si>
    <t>Cabai Rawit Merah 500 gr [TRI]</t>
  </si>
  <si>
    <t>Cabai Merah Keriting 500 gr [TRI]</t>
  </si>
  <si>
    <t>Cabai Hijau Keriting 500 gr [TRI]</t>
  </si>
  <si>
    <t>Bawang Merah 1 Kg [TRI]</t>
  </si>
  <si>
    <t>Bawang Putih Bonggol Kotor 1 kg [NOW]</t>
  </si>
  <si>
    <t>Kapal Api Kopi Special 165 Gr [TRI]</t>
  </si>
  <si>
    <t>169296055-C4LEAXEURBEZNJ</t>
  </si>
  <si>
    <t>Aris Munandar - TSO</t>
  </si>
  <si>
    <t>Bumi Dirgantara Permai, Jl. Brantas Raya Blok Cy/48, Jatisari, Jatiasih, Kota Bekasi, Jawa Barat, Indonesia, 17426 6-C2VXSGABR6C3LE^Jl.Bratas 1 CY No. 48 Bumi Dirgantara Permai - Bread O Bakery Jatisari - Jatisari^pak udin - 81585651705 - Transfer</t>
  </si>
  <si>
    <t>Telur Ayam Negeri 10 Kg [NOW]</t>
  </si>
  <si>
    <t>Telur Ayam Negeri 5 Kg [NOW]</t>
  </si>
  <si>
    <t>169296055-C4LEAXKZATUKPE</t>
  </si>
  <si>
    <t>Jl. Kedele Raya No. 6, Rawa Buaya, Cengkareng, Kota Jakarta Barat, Dki Jakarta, Indonesia, 11740 6-C2UCV62HT76ETJ^Rm Padang Sinar Minang Baru 26^Sugeng^085774530685^Jl. Kedele Raya No. 30 (Depan Panin Bank)</t>
  </si>
  <si>
    <t>Ayam Broiler 1 - 1,1 kg [JPF]</t>
  </si>
  <si>
    <t>169296055-C4LEAXLCFAJUEN</t>
  </si>
  <si>
    <t>Jl. Raya Duri Kosambi, Duri Kosambi, Cengkareng, Kota Jakarta Barat, Dki Jakarta, Indonesia, 13960 AWin9n-Akk5cOZVWvMrG^Aneka Rasa Nusantara - Duri Kosambi^Elly^081212008333^Jl Raya Duri Kosambi No 2B, Duri Kosambi, Cengkareng, Jakarta Barat</t>
  </si>
  <si>
    <t>169296055-C4LEAXUCUBECRT</t>
  </si>
  <si>
    <t>Jl. Gading Raya No. 14, Pisangan Timur, Pulogadung, Kota Jakarta Timur, Dki Jakarta, Indonesia, 13230 6-C2ADME3GA2NVPE^Nasi Liwet Ibu Yumna Pisangan^Suparmi^085311302757^Gg. Akik Yaman No 14 Rt 5 Rw 5 (Nasi Liwet Ibu Yumna)</t>
  </si>
  <si>
    <t>169296055-C4LEAZCDVADZE6</t>
  </si>
  <si>
    <t>Jl. Teladan, Gg. Pelita, Karet, Setiabudi, Kota Jakarta Selatan, Dki Jakarta, Indonesia, 12920 6-CYXAG2CDJ62VWE^Nasi Rames Aini - Menteng Atas^Slamet Riyadi^081287323144^Jl Teladan Gang Pelita Rt 020 Rw 020 No 6, Karet Kuningan, Setiabudi, Jakarta Selatan</t>
  </si>
  <si>
    <t>Cap 3 Ayam Mie Telur 200 Gr Kuning (1 karton 20 Bungkus) [NOW]</t>
  </si>
  <si>
    <t>169296055-C4LEAZKGDBJHJX</t>
  </si>
  <si>
    <t>Damara Riski Fauzy</t>
  </si>
  <si>
    <t>Jl. Talas II, Gg. Masjid No. 16, Pondok Cabe Ilir, Pamulang, Kota Tangerang Selatan, Banten, Indonesia 6-C2VVAKKZT74XJJ^ bu tuti awaliyah^ Bubur ayam asia^ Jl. Talas No.108 (88M Dari Musholla Ittihadul Muhajirin), Pondok Cabe Ilir, Pamulang, ( patokan gmaps Bubur ayam asia) ^ 081908165183</t>
  </si>
  <si>
    <t>169296055-C4LEBBUKL26AVJ</t>
  </si>
  <si>
    <t>Cashier Jasmine Snack - Wijaya Kusum</t>
  </si>
  <si>
    <t>Jl. Anyar No.46 (depan Yayasan Pendidikan Islam Nurul Haq Grogol), Wijaya Kusuma, Grogol Petamburan, Jakarta Barat, JKT.W-GROGOLPETAMBURAN, 11460 Jl. Anyar No.46 (depan Yayasan Pendidikan Islam Nurul Haq Grogol), Wijaya Kusuma, Grogol Petamburan, Jakarta Barat, JKT.W-GROGOLPETAMBURAN, 11460</t>
  </si>
  <si>
    <t>169296055-C4LEBFWBNAXHJT</t>
  </si>
  <si>
    <t>Tonipah</t>
  </si>
  <si>
    <t>Jl. Adiaksa Raya No.31 (Samping Seyeon Building), Lebak Bulus, Cilandak, Jakarta Selatan, JKT.S-CILANDAK, 12440 081285608693</t>
  </si>
  <si>
    <t>Bango Kecap Manis Jerigen 6 Kg [WHY]</t>
  </si>
  <si>
    <t>169296055-C4LEBGK3SCEHAX</t>
  </si>
  <si>
    <t>Fendy Herwanto</t>
  </si>
  <si>
    <t>Jl. Ratu Flamboyan, Duri Kepa, Kebon Jeruk, Kota Jakarta Barat, Dki Jakarta, Indonesia, 11520 6-C25VHFMEJ6VHG2^Risoles Harajuku By Asap Group - Duri Kepa^6282122998894^ibu ester^Jl. Ratu Flamboyan Timur 4 Blok. F 12 No. 27 B RT. 08 / RW. 04  ( Sd Rasa Sayang)</t>
  </si>
  <si>
    <t>Bawang Bombay Kecil - Grade B 1 Kg [TRI]</t>
  </si>
  <si>
    <t>Siip Minyak Goreng Pouch 1800 ml Karton (1 Karton isi 6 Pcs) [NOW]</t>
  </si>
  <si>
    <t>169296055-C4LEC26AKGJDEJ</t>
  </si>
  <si>
    <t>sugeng</t>
  </si>
  <si>
    <t>Jl. Karya Bakti Timur No 61 G Rt 8 Re 16, Kapuk, Cengkareng, Jakarta Barat, JKT.W-CENGKARENG, 11720 082135687771</t>
  </si>
  <si>
    <t>Ayam Broiler 0.9 - 1 kg [SKH]</t>
  </si>
  <si>
    <t>Indomie Goreng Special 85 Gr (1 Kardus isi 40 Bungkus) [TRI]</t>
  </si>
  <si>
    <t>169296055-C4LEC26ECZCXT6</t>
  </si>
  <si>
    <t>Jl. Mangga No. 30, Gandaria Selatan, Cilandak, Kota Jakarta Selatan, Dki Jakarta, Indonesia, 12420 6-C2ACSEU2E22TL2^Warung Sunda Ibu Titin - Gandaria Selatan^Titin Sumarni^6285775473902^Jl. Poncol No. 74, Gandaria Selatan, Cilandak, Jakarta Selatan, (krim pagi ya)</t>
  </si>
  <si>
    <t>Ayam Paha Utuh 500 gr [JPF]</t>
  </si>
  <si>
    <t>169296055-C4LEC6E1RNUBTX</t>
  </si>
  <si>
    <t>Jl. Puri Beta, Larangan Utara, Larangan, Kota Tangerang, Banten, Indonesia, 15154 6-CZKZV2NCPBCTJA^Mentai Ni - Puri Beta^bu nisa^08113426111^Jl. Puri Beta No. 26 RT. 5 / RW. 012, Larangan Utara, Larangan, kota tangerang, 15154</t>
  </si>
  <si>
    <t>Carnation Kental Manis Putih 365 Gr [NOW]</t>
  </si>
  <si>
    <t>169296055-C4LEC8DEA2NKNN</t>
  </si>
  <si>
    <t>Waroenk Ayam Dimadu - Jembatan Besi</t>
  </si>
  <si>
    <t>Jl. Jembatan Besi 1 No. 07, Jembatan Besi, Tambora, Jakarta Barat, JKT.W-GROGOLPETAMBURAN, 11320 083814104799</t>
  </si>
  <si>
    <t>169296055-C4LEC8K2VYKWRT</t>
  </si>
  <si>
    <t>Agus Sutresno</t>
  </si>
  <si>
    <t>Pasar Tomang Barat, Jl. Tanjung Duren Raya No.999, Tanjung Duren Selatan, Grogol Petamburan, Jakarta Barat, JKT.W-GROGOLPETAMBURAN, 11470 IDGFSTI0000204i^ Ayam Goreng Tiga Rasa - Grogol^Bpk Mahasim^6281212771127^ Jl. Dr. Muwardi I No. 34, Grogol, Grogol Petamburan, Jakarta Barat, JKT.W-GROGOLPETAMBURAN, 11450^</t>
  </si>
  <si>
    <t>Cabe Rawit Merah Campur 100 gr [NOW]</t>
  </si>
  <si>
    <t>169296055-C4LECA5ZVPEYRE</t>
  </si>
  <si>
    <t>Binus Syahdan, Jl. Kh Syahdan No. 105, Palmerah, Palmerah, Kota Jakarta Barat, Dki Jakarta, Indonesia, 11480 IDGFSTI00000f9x^Martabak 99 - Binus Syahdan^6285215670524^Jl. Kh. Syahdan No. 45B, ( resto buka siang, krim jam 12 siang aja)</t>
  </si>
  <si>
    <t>Daging Giling 15 % 1 kg [BND]</t>
  </si>
  <si>
    <t>169296055-C4LECAKFHF2URJ</t>
  </si>
  <si>
    <t>Jl. Abdul Muis, Petojo Selatan, Gambir, Kota Jakarta Pusat, Dki Jakarta, Indonesia, 10160 IDGFSTI000004og^Ayam Goreng Petojo - Gambir^6281282890890^Jl. Sadar IV No. 15A, Petojo Utara, Gambir, Jakarta Pusat, JKT.C-GAMBIR, 10130</t>
  </si>
  <si>
    <t>Sekilo</t>
  </si>
  <si>
    <t>Ayam Broiler 700 - 800 gr [SKL]</t>
  </si>
  <si>
    <t>169296055-C4LECE2VE6NWE2</t>
  </si>
  <si>
    <t>Tama Ao</t>
  </si>
  <si>
    <t>Jl. Damai No.46 No. 3b, Pondok Labu, Cilandak, Kota Jakarta Selatan, Dki Jakarta, Indonesia, 12450 6-C2AAUACYEFUGUA^Ganto Minang Pangkalan Jati^pak sarno^085693068657^jl damai musyawarah RT 03 RW 03 no 46 ( gmaps : slimkuy fit diet class ) cilandak jakarta selatan</t>
  </si>
  <si>
    <t>169296055-C4LECEB1L7NGCJ</t>
  </si>
  <si>
    <t>Jl. Rs Fatmawati, Pondok Labu, Cilandak, Kota Jakarta Selatan, Dki Jakarta, Indonesia, 12450 6-C3KDLP3FRYEWBE^Rumah Makan Fajar 79 - Pondok Labu^Benyamin Mursalim^6287776653799^Jl. RS Fatmawati (Dealer Panca,Samping Gang Alfamidi ) Pondok Labu, Cilandak, Jakarta Selatan, JKT.S-CILANDAK, 12450</t>
  </si>
  <si>
    <t>Ayam Boneless Paha Pack 2 Kg [BND]</t>
  </si>
  <si>
    <t>Sunco Minyak Goreng Botol 2 L [TRI]</t>
  </si>
  <si>
    <t>Sunco Minyak Goreng Botol 1 L [TRI]</t>
  </si>
  <si>
    <t>169296055-C4LECGBUTU2DDA</t>
  </si>
  <si>
    <t>Jl. Margonda Raya, Kemirimuka, Beji, Kota Depok, Jawa Barat, Indonesia, 16424 6-CZLDVPATZJU2AFA^Pak Jaki Es Campur Asli Garut^jl karet blok karet no2c rt01 rw01 (samping hotel margo)^+62 899-7544-493</t>
  </si>
  <si>
    <t>Omela Krimer Kental Manis Kaleng 370 Gr [TRI]</t>
  </si>
  <si>
    <t>169296055-C4LECKCVCAUFHE</t>
  </si>
  <si>
    <t>Jl. H. Saikin, Pondok Pinang, Kebayoran Lama, Kota Jakarta Selatan, Dki Jakarta, Indonesia, 12310 6-C3MHGF6ENVNENT^Kara Kara Chicken,mas dika ^08111045776^ Jl. Niaga Hijau Raya No.43 (Patokan 500M Dari Bca Kcu Pondok Indah), Pondok Pinang, Kebayoran Lama, Jakarta Selatan, JKT.S-KEBAYORAN LAMA, 123</t>
  </si>
  <si>
    <t>Minyak Goreng Gurih BIB 18 Liter [JPF]</t>
  </si>
  <si>
    <t>1.711.800</t>
  </si>
  <si>
    <t>169296055-C4LECN43UADAT6</t>
  </si>
  <si>
    <t>Rudolph Dolphi</t>
  </si>
  <si>
    <t>Jl. Danau Sunter Selatan, Sunter Agung, Tanjung Priok, Kota Jakarta Utara, Dki Jakarta, Indonesia, 14350 6-C4DZMF4ENXJFAN^Waroeng Gaul - Sunter Agung^Sri Wijaya^6281329523515^Southern Lake Residences Blok B 09, Jl. Danau Sunter Selatan, Sunter Agung, Tanjung Priok, Jakarta Utara, JKT.N-TANJUNG PRIOK, 143</t>
  </si>
  <si>
    <t>Beras Setra Ramos Burung Hong 5 Kg [JPF]</t>
  </si>
  <si>
    <t>169296055-C4LECP2FRUT1R6</t>
  </si>
  <si>
    <t>Jl. Cilandak Dalam I No. 7, Cilandak Barat, Cilandak, Kota Jakarta Selatan, Dki Jakarta, Indonesia, 12430 6-CZKWJAVYME52EX^Gado Gado Yummy - Cilandak Barat^Evi Lasyaumi^6281388338426^Jl. Cilandak Dalam I No. 7, Cilandak Barat, Cilandak, Jakarta Selatan, JKT.S-CILANDAK, 12430</t>
  </si>
  <si>
    <t>Lencana Merah Tepung Terigu 25 kg [TRI]</t>
  </si>
  <si>
    <t>Daun Salam 100 g [TRI]</t>
  </si>
  <si>
    <t>169296055-C4LECRKCCPDTVA</t>
  </si>
  <si>
    <t>Riyanto</t>
  </si>
  <si>
    <t>Jl Kebon Nanas V Rt4 Rw10, Grogol Utara , Kebayoran Lama , Jakarta Selatan, JKT.S-KEBAYORAN LAMA, 12210 Jl Kebon Nanas V Rt4 Rw10, Grogol Utara , Kebayoran Lama , Jakarta Selatan, JKT.S-KEBAYORAN LAMA, 12210</t>
  </si>
  <si>
    <t>Del Monte Saus Tomat Pouch 1 Kg [TRI]</t>
  </si>
  <si>
    <t>Royco Rasa Ayam 460 Gr [TRI]</t>
  </si>
  <si>
    <t>169296055-C4LECRLFN7UBAJ</t>
  </si>
  <si>
    <t>Jl. Tebet Utara I No. 29c Rt. 002 Rw. 010, Tebet Timur, Tebet, Kota Jakarta Selatan, Dki Jakarta, Indonesia, 12820 6-CYXYTYBGGPN1C6^Penyet Geprek Ala Wafa 2 - Tebet Timur^Nodin Syaiful^6281287671925^Jl. Tebet Utara I No.34c, RT.5/RW.10, Tebet Tim., Kec. Tebet, Kota Jakarta Selatan, Daerah Khusus Ibukota Jakarta 12</t>
  </si>
  <si>
    <t>Indomie Ayam Bawang 69 Gr Karton (1 karton isi 40 pcs) [TRI]</t>
  </si>
  <si>
    <t>Indomie Mie Instant Kuah Soto 70 Gr (1 Karton Isi 40 Bungkus) [NOW]</t>
  </si>
  <si>
    <t>Cap 3 Ayam Mie Telur 200 Gr kuning [TRI]</t>
  </si>
  <si>
    <t>169296055-C4LECUCJA3TKDA</t>
  </si>
  <si>
    <t>KM Fried Chicken - Tomang</t>
  </si>
  <si>
    <t>Jl. Tomang Tinggi No. 9B (Patokan Depan Pegadaian UPC Pasar Timbul), Tomang, Grogol Petamburan, Jakarta Barat, JKT.W-GROGOLPETAMBURAN, 11440 085691095500</t>
  </si>
  <si>
    <t>Ayam Broiler 1 - 1,1 Kg [TRI]</t>
  </si>
  <si>
    <t>Sasa Saus Sambal Sachet 24x9 gr [WHY]</t>
  </si>
  <si>
    <t>Ayam Broiler 1,3 - 1,4 kg [JPF]</t>
  </si>
  <si>
    <t>169296055-C4LECUDAETWWAA</t>
  </si>
  <si>
    <t>Kedai Bubur Kita-Kita - Apartement C</t>
  </si>
  <si>
    <t>Apartement Center Point Tower B, Ground Floor 38 &amp; 40, Jl. Jenderal Ahmad Yani ( Sebelah Islamic Center ), Margajaya, Bekasi Selatan, Bekasi, Bekasi II, 17141 Apartement Center Point Tower B, Ground Floor 38 &amp; 40, Jl. Jenderal Ahmad Yani ( Sebelah Islamic Center ), Margajaya, Bekasi Selatan, Bekasi, Bekasi II, 17141</t>
  </si>
  <si>
    <t>Ayam Broiler 800 - 900 gr potong 8 [JPF]</t>
  </si>
  <si>
    <t>Kol Putih 1 kg [NOW]</t>
  </si>
  <si>
    <t>Timun Alami 1 Kg [EDN]</t>
  </si>
  <si>
    <t>Lemon Lokal 1 kg [EDN]</t>
  </si>
  <si>
    <t>Wortel Berastagi 1 kg [NOW]</t>
  </si>
  <si>
    <t>Daun Jeruk 25 gr [NOW]</t>
  </si>
  <si>
    <t>Sun Kara Santan Kelapa 65 Ml [NOW]</t>
  </si>
  <si>
    <t>Dolphin Garam 500 Gr [NOW]</t>
  </si>
  <si>
    <t>169296055-C4LECUMEJZBGEJ</t>
  </si>
  <si>
    <t>Jl. H. Juhri No. 5, Meruya Selatan, Kembangan, Kota Jakarta Barat, Dki Jakarta, Indonesia, 11650 6-C2WJNUVUJPL3JJ^Restu Simbok - Meruya Selatan^Maryani^6285719033971^Jl. H. Juri No.9 RT.4/RW.2, Meruya Selatan,m</t>
  </si>
  <si>
    <t>169296055-C4LECUTBRFVZET</t>
  </si>
  <si>
    <t>169296055-C4LECUUELB63CN</t>
  </si>
  <si>
    <t>Nurmala</t>
  </si>
  <si>
    <t>Jl. Bungur Raya 5 No. 45 RT 09 RW 007, Kebayoran Lama Utara, Kebayoran Lama, Jakarta Selatan, JKT.S-KEBAYORAN LAMA, 12240 Ibu Nurmala 081313412340 soto Betawi Bungur 65</t>
  </si>
  <si>
    <t>Telur Ayam Negeri 1 Kg [EDN]</t>
  </si>
  <si>
    <t>169296055-C4LECXL3R7AZR2</t>
  </si>
  <si>
    <t>Jl. Jeruk Raya, Sukatani, Tapos, Kota Depok, Jawa Barat, Indonesia, 16454 6-C2LKGYD2RKDBDE^Dapur Sunda Teh Eka - Sukamaju Baru^Sudarsono^081213899963^jln gandari GG2 NO 20 RT 10/18 SMA 4 DEPOK ADA INDOMARET BELOK KIRI</t>
  </si>
  <si>
    <t>Sasa Penyedap Rasa 250 gr [TRI]</t>
  </si>
  <si>
    <t>169296055-C4LECY2XVNCGAA</t>
  </si>
  <si>
    <t>Jl. Cilandak Kko No. 7, Cilandak Timur, Pasar Minggu, Kota Jakarta Selatan, Dki Jakarta, Indonesia, 12560 6-C4CYUB6CT22GTX^Ayam Bakar Warung Jaya - Cilandak Timur^Eneng BT Mukriudin^085777277491^Jl Cilandak Kko No 62 (Samping Pom Vivo) Cilandak Timur, Pasar Minggu, Jakarta Selatan</t>
  </si>
  <si>
    <t>169296055-C4LEDAB2RJLVDA</t>
  </si>
  <si>
    <t>Jl. Permata Taman Palm Blok B3 No 1, Pegadungan, Kalideres, Kota Jakarta Barat, Dki Jakarta, Indonesia, 11830 6-C23FRX6XWA43L6^Ayam Neng Ayu - Pegadungan^Christian Henry Philipus^08138161309^Jl. Permata Taman Palem Blok D1/15 Rt 6 / Rw 3</t>
  </si>
  <si>
    <t>169296055-C4LEDAKBNKJWVE</t>
  </si>
  <si>
    <t>Jl. M. Jassin Akses Ui Arv No. 8, Tugu, Cimanggis, Kota Depok, Jawa Barat, Indonesia, 16451 6-C2BJNUTULEK3SE^Bebek Rahayu99 Cimanggis - Tugu^Tiwi Rahayu^081219097995^Ruko Janji Jiwa Lantai Bawah Jl M Jassin Akses UI No 8, Tugu, Cimanggis, Depok (Artha Frozen)</t>
  </si>
  <si>
    <t>1.883.000</t>
  </si>
  <si>
    <t>Ayam Broiler 600 - 700 gr [JPF]</t>
  </si>
  <si>
    <t>2.152.000</t>
  </si>
  <si>
    <t>169296055-C4LEDAMGCRKELX</t>
  </si>
  <si>
    <t>Jahe bersih 1 Kg [TRI]</t>
  </si>
  <si>
    <t>Daun Bawang 1 Kg [TRI]</t>
  </si>
  <si>
    <t>Bawang Bombay Besar 1 kg [NOW]</t>
  </si>
  <si>
    <t>169296055-C4LEDBEFSAXJAE</t>
  </si>
  <si>
    <t>Nasi Goreng KawanQu - Tomang</t>
  </si>
  <si>
    <t>Jl. Tawakal XI No. 35 B RT. 8 / RW. 9 (Depan Es Kelapa Sunda Kalapa), Tomang, Grogol Petamburan, Jakarta Barat, JKT.W-GROGOLPETAMBURAN, 11440 Wa ke nomor 081383334847 klau udh sampe</t>
  </si>
  <si>
    <t>169296055-C4LEDE3BNYKJLE</t>
  </si>
  <si>
    <t>Jl. Pondok Labu Raya, Pondok Labu, Cilandak, Kota Jakarta Selatan, Dki Jakarta, Indonesia, 12450 6-C2BXGEEZFF3GCJ^Rm Mas Muchlis - Pondok Labu^Muchlisin^6282210361628^Jl. Pondok Labu Raya, Pondok Labu, Cilandak, Jakarta Selatan, JKT.S-CILANDAK, 12450</t>
  </si>
  <si>
    <t>Cakra Kembar Tepung Terigu Premium 1 Kg [TRI]</t>
  </si>
  <si>
    <t>169296055-C4LEDF2AAXLGCA</t>
  </si>
  <si>
    <t>Sarua Indah, Jl. Aria Putra No. 399, Sarua Indah, Ciputat, Kota Tangerang Selatan, Banten, Indonesia, 15414  6-CYX2WCEBHCB3WA^Resto Talago Nasi Padang - Sawah Lama^+62 812-8364-4045^Jalan Merpati Raya Prapatan Duren, Kel Ciputat No.Rt.03/01, Sawah Lama, Kec. Ciputat, Kota Tangerang Selatan, Banten 15413</t>
  </si>
  <si>
    <t>Sasa Gourmet Powder 1 Kg [WHY]</t>
  </si>
  <si>
    <t>Frisian Flag Kental Manis Putih Sachet 6x40 Gr [TRI]</t>
  </si>
  <si>
    <t>Sasa Penyedap Rasa 1 kg [NOW]</t>
  </si>
  <si>
    <t>169296055-C4LEDF2CVXBEVJ</t>
  </si>
  <si>
    <t>Jl. Karet Karya V, Karet, Setiabudi, Kota Jakarta Selatan, Dki Jakarta, Indonesia, 12920 6-C2LUTAMFSAXZE2^Beef Gyu By Asap Group^Setiabudi^Jl.Karet Karya 5 no. 32 (tolong dikrm jam 10 ,karena resto buka jam 10 lewat  ASAP Group - ibu meli - 085890809000</t>
  </si>
  <si>
    <t>1.160.000</t>
  </si>
  <si>
    <t>169296055-C4LEDF4BVPV2G6</t>
  </si>
  <si>
    <t>Jl. Ubud V Jo No. 8, Kalideres, Kalideres, Kota Jakarta Barat, Dki Jakarta, Indonesia, 11840 6-C2VWTE2KEB5WGN^Yomi Otak Otak - Kalideres^Margaret^081316890919^Jl Ubud V Blok JO No 8, Kalideres, Kalideres, Jakarta Barat</t>
  </si>
  <si>
    <t>Bawang Merah 1 Kg [NOW]</t>
  </si>
  <si>
    <t>Cabai Merah Keriting Alami 1 kg [TRI]</t>
  </si>
  <si>
    <t>Cabai Rawit Merah 1 Kg [TRI]</t>
  </si>
  <si>
    <t>169296055-C4LEDFCGGA4ZSA</t>
  </si>
  <si>
    <t>Jl. Panjang Raya No. 16 Rt. 1/rw. 2, Kebon Jeruk, Kebon Jeruk, Kota Jakarta Barat, Dki Jakarta, Indonesia, 11530 6-C3AXDCJATN2VNA^Rumah Makan Sinar Minang Arteri^Hardono^082225386025^Jl. Panjang No 19. Rt 01 Rw 11</t>
  </si>
  <si>
    <t>169296055-C4LEDFMAVKMXWA</t>
  </si>
  <si>
    <t>Ahmad Muchtar Zein</t>
  </si>
  <si>
    <t>Jl. Haji Jian, Gg. Yasto, Cipete Utara, Kebayoran Baru, Kota Jakarta Selatan, Dki Jakarta, Indonesia, 12150 6-C2A2CNXTCU3YGX^Ayam Geprek 354 - Cipete Utara^Kholipah^6287786155215^Jl. H. Jian Gg. Yasto No. 3 RT 004 ,RW 007  (didekat nasi uduk cing min), Cipete Utara, Kebayoran Baru, Jakarta, JKT.S-KEBAYORAN</t>
  </si>
  <si>
    <t>Abc Saus Sambal Asli Sachet 21X8 Gr [Ms]</t>
  </si>
  <si>
    <t>ABC Saus Sambal Asli Sachet 21x8 gr [TRI]</t>
  </si>
  <si>
    <t>169296055-C4LEDFNBGAM1JT</t>
  </si>
  <si>
    <t>Jl. Panglima Polim Raya, Pulo, Kebayoran Baru, Kota Jakarta Selatan, Dki Jakarta, Indonesia, 12160 6-C2LUTAMFSAXZE2^Beef Gyu By Asap Group^kebayoran,Jl.Panglima Polim No. 127 Blok C1 kebayoran ( tolong dikrm jam 10 ,karena resto buka siang ) ibu meli- 085890809000</t>
  </si>
  <si>
    <t>169296055-C4LEDFUCTBC1C6</t>
  </si>
  <si>
    <t>Jl. Ir. Juanda No. 22, Duren Jaya, Bekasi Timur, Kota Bekasi, Jawa Barat, Indonesia, 17113 IDGFSTI00001x4e^Bapak aldi^6285810586930^Jalan Sepakat Ar Rosyidiyah, Rt. 003 Rw.016, Jatimakmur, Pondok Gede, Bekasi, Kota</t>
  </si>
  <si>
    <t>169296055-C4LEDGC3TVDWCX</t>
  </si>
  <si>
    <t>Jl. Tanjung Duren Raya, Tanjung Duren Selatan, Grogol Petamburan, Kota Jakarta Barat, Dki Jakarta, Indonesia, 11470 6-C2TWWF5EN233C2^Jl.Taman Daan Mogot Raya No. 22 RT2/1 Hokky Chinese Food - Tanjung Duren -Mas arya - 087732580656</t>
  </si>
  <si>
    <t>169296055-C4LEDGKYV3EAJT</t>
  </si>
  <si>
    <t>Jl. Prof. Dr. Sudjono D. Pusponegoro, Pondok Cina, Beji, Kota Depok, Jawa Barat, Indonesia, 16424 6-CZDHRZKHTXLCFA^Green Mipa Sanbers Food Beverage - Pondok Cina^Wiwik Susanti^6281296737288^Jl. Lingkar Kampus Raya No.1 RT.999/RW. 999 (Sebelah Kanan Fmipa Univ.Indonesia, Sebelah Halte Fmipa)</t>
  </si>
  <si>
    <t>Ayam Boneless Dada Pack 1 Kg [NOW]</t>
  </si>
  <si>
    <t>169296055-C4LEEA2AA3KXAE</t>
  </si>
  <si>
    <t>Ruko Nusa Loka, Jl. Ciater Raya No. 13, Rawa Mekar Jaya, Serpong, Kota Tangerang Selatan, Banten, Indonesia, 15310  6-CYX2WCEBHCB3WA^Resto Talago Nasi Padang - ciater^+62 812-8364-4045^Ruko Nusa Loka, Jl. Ciater Raya No. 13, Rawa Mekar Jaya, Serpong, Kota Tangerang Selatan, Banten, Indonesia,</t>
  </si>
  <si>
    <t>Rose Brand Tepung Beras 500 Gr [NOW]</t>
  </si>
  <si>
    <t>Teh Pucuk Harum Botol 350 Ml (1 Kardus isi 24 Botol) [WHY]</t>
  </si>
  <si>
    <t>169296055-C4LEEAVYSGMBJX</t>
  </si>
  <si>
    <t>Grosir Kiky A</t>
  </si>
  <si>
    <t>Jl. Mampang XL No 3a Rt 007 Rw 001, Tegal Parang, Mampang Prapatan, Kota Jakarta Selatan, Dki Jakarta, Indonesia, 12790 IDGFSTI00000g9i^Bakmi Holly Mampang^Kiki^6281266621158^Jl. Mampang Xl No 3a, RT 007 RW 001 (Belakang Tunas Toyota Mampang), Tegal Parang</t>
  </si>
  <si>
    <t>Ayam Broiler 800 - 900 gr [JPF]</t>
  </si>
  <si>
    <t>169296055-C4LEEBLAV8EJFE</t>
  </si>
  <si>
    <t>Ruko De Valerian, Jl. Boulevard Grand Depok City, Jatimulya, Cilodong, Kota Depok, Jawa Barat, Indonesia, 16413 6-CYMULAKVL66VNA^Mie Bangka Aga - Tirtajaya^Dede Sunaga^082175376261^Boulevard Grand Depok City Raya, (Berpatokan Di Samping Alfamart Grand Depok City), Tirtajaya, Sukmajaya, Depok, Depok 2, 16412</t>
  </si>
  <si>
    <t>169296055-C4LEEBWVV32ZV6</t>
  </si>
  <si>
    <t>Jl. Palmerah Barat VI No. 30 Rt. 9 / Rw. 15, Palmerah, Palmerah, Kota Jakarta Barat, Dki Jakarta, Indonesia, 11480 6-C2XKGUUKAJCZFA	^Ayam Bakar Madu Wakiku^Devi Yonalia^6285697080809^Jl. Palmerah Barat VI No. 30 RT. 9 / RW. 15 ( Depan Nasi Goreng Tip Top ), Palmerah, Palmerah, Jakarta Barat, 11480</t>
  </si>
  <si>
    <t>169296055-C4LEECJKGPBUT6</t>
  </si>
  <si>
    <t>Jl. Gatot Subroto Rt. 002 / Rw. 001, Sangiang Jaya, Periuk, Kota Tangerang, Banten, Indonesia, 15132 6-CY3TJ23GT3VZWA^Soto Betawi Kedai Bu Ruby - Perumahan Taman Cibodas^David Sukmajaya^6287772351665^Perumahan Taman Cibodas Jl. Raya Taman Cibodas 8 Blok B7 No. 30 (Dekat Wawa Bakery),  Sangiang Jaya,</t>
  </si>
  <si>
    <t>Ayam Boneless Paha Pack 1 Kg [NOW]</t>
  </si>
  <si>
    <t>169296055-C4LEEEDTT2BHAJ</t>
  </si>
  <si>
    <t>Nikmatul Choiriyah</t>
  </si>
  <si>
    <t>Jl. Palmerah Barat 7, JKT.W-KEBONJERUK, 11480 Jl. Palmerah Barat 7, JKT.W-KEBONJERUK, 11480</t>
  </si>
  <si>
    <t>169296055-C4LEEJ41MBAJTN</t>
  </si>
  <si>
    <t>Jl. Pengadegan Selatan VIII No. 10, Pengadegan, Pancoran, Kota Jakarta Selatan, Dki Jakarta, Indonesia, 12770 6-CY2ZN2CJNRBXN6^Aneka Juice &amp; Sop Buah Alif Bata - Duren Tiga^Mumin Aminullah^083871445765^Jl Pengadegan Selatan VIII No 5B Rt 004 Rw 004, Duren Tiga, Pancoran, Jakarta Selatan</t>
  </si>
  <si>
    <t>169296055-C4LEEKDUGEJUJ2</t>
  </si>
  <si>
    <t>Poppy Irawati</t>
  </si>
  <si>
    <t>Jl. Gelong Baru Barat 1 No. 42 RT. 001 / RW. 003, Tomang, Grogol Petamburan, Jakarta Barat, JKT.W-GROGOLPETAMBURAN, 11440 Jl. Gelong Baru Barat 1 No. 42 RT. 001 / RW. 003, Tomang, Grogol Petamburan, Jakarta Barat, JKT.W-GROGOLPETAMBURAN, 11440</t>
  </si>
  <si>
    <t>Kentang Siomay 1 Kg [TRI]</t>
  </si>
  <si>
    <t>HUBS</t>
  </si>
  <si>
    <t>RIDERS</t>
  </si>
  <si>
    <t>FILES</t>
  </si>
  <si>
    <t>INVOICES</t>
  </si>
  <si>
    <t>TIMESTAMP</t>
  </si>
  <si>
    <t>Suhendra w</t>
  </si>
  <si>
    <t>https://drive.google.com/open?id=12TkIVrUlVgADTCepMBh6xt7Bz0HY2znx</t>
  </si>
  <si>
    <t>Rider (Bogor / Trans Retail Yasmin)</t>
  </si>
  <si>
    <t>Rider (Buaran)</t>
  </si>
  <si>
    <t>Rider (TR BSD)</t>
  </si>
  <si>
    <t>Rider (TRI Bekasi Juanda)</t>
  </si>
  <si>
    <t>Rider (TRI Central Park)</t>
  </si>
  <si>
    <t>Rider (TRI Depok Dewi Sartika)</t>
  </si>
  <si>
    <t>Rider (TRI Lebak Bulus)</t>
  </si>
  <si>
    <t>Asmat A Latif</t>
  </si>
  <si>
    <t>Doni susanto</t>
  </si>
  <si>
    <t>Ali Rasyidin</t>
  </si>
  <si>
    <t>Agus Budi cahyono</t>
  </si>
  <si>
    <t>Muda Qalbian Adam</t>
  </si>
  <si>
    <t>Adam ramadhani</t>
  </si>
  <si>
    <t>Dian Puji Susanto</t>
  </si>
  <si>
    <t>Jati Setiawan</t>
  </si>
  <si>
    <t>Anto17</t>
  </si>
  <si>
    <t>Ardiyanto</t>
  </si>
  <si>
    <t>Purwoto setiadi</t>
  </si>
  <si>
    <t>Jaanih</t>
  </si>
  <si>
    <t>Dyah rahmawati dewi</t>
  </si>
  <si>
    <t>Mugiono</t>
  </si>
  <si>
    <t>Darsinah</t>
  </si>
  <si>
    <t>Nasir</t>
  </si>
  <si>
    <t>Sayuti</t>
  </si>
  <si>
    <t>Jafar shofwan</t>
  </si>
  <si>
    <t>Edi kusnadi</t>
  </si>
  <si>
    <t>Romy Suhendra</t>
  </si>
  <si>
    <t>Panji Fatchurahman</t>
  </si>
  <si>
    <t>Rodih</t>
  </si>
  <si>
    <t>M.HELMI</t>
  </si>
  <si>
    <t>Kalam</t>
  </si>
  <si>
    <t>Wahyudin tanuwijaya</t>
  </si>
  <si>
    <t>Susi suhartini</t>
  </si>
  <si>
    <t>Ruri karina</t>
  </si>
  <si>
    <t>Mita Krisnawati</t>
  </si>
  <si>
    <t>Santiyah dewi</t>
  </si>
  <si>
    <t>Topik</t>
  </si>
  <si>
    <t>Mohamad Abdul zaelani</t>
  </si>
  <si>
    <t>Tunasih</t>
  </si>
  <si>
    <t>Panji umoro</t>
  </si>
  <si>
    <t>Wahyu sarwono</t>
  </si>
  <si>
    <t>Sahrul azkiya</t>
  </si>
  <si>
    <t>Yopie gustamawan</t>
  </si>
  <si>
    <t>Tonny hardiyanto</t>
  </si>
  <si>
    <t>Invoice (Bogor / Trans Retail Yasmin)</t>
  </si>
  <si>
    <t>Invoice (Buaran)</t>
  </si>
  <si>
    <t>Invoice (TR BSD)</t>
  </si>
  <si>
    <t>Invoice (TRI Bekasi Juanda)</t>
  </si>
  <si>
    <t>Invoice (TRI Central Park)</t>
  </si>
  <si>
    <t>Invoice (TRI Depok Dewi Sartika)</t>
  </si>
  <si>
    <t>Invoice (TRI Lebak Bulus)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</si>
</sst>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d, yyyy"/>
    <numFmt numFmtId="165" formatCode="m/d/yyyy h:mm:ss"/>
  </numFmts>
  <fonts count="6">
    <font>
      <sz val="10.0"/>
      <color rgb="FF000000"/>
      <name val="Arial"/>
      <scheme val="minor"/>
    </font>
    <font>
      <color theme="1"/>
      <name val="Arial"/>
      <scheme val="minor"/>
    </font>
    <font>
      <u/>
      <color rgb="FF0000FF"/>
    </font>
    <font>
      <color theme="1"/>
      <name val="Arial"/>
    </font>
    <font>
      <sz val="10.0"/>
      <color theme="1"/>
      <name val="Arial"/>
    </font>
    <font>
      <sz val="10.0"/>
      <color rgb="FF1F1F1F"/>
      <name val="Arial"/>
    </font>
  </fonts>
  <fills count="3">
    <fill>
      <patternFill patternType="none"/>
    </fill>
    <fill>
      <patternFill patternType="lightGray"/>
    </fill>
    <fill>
      <patternFill patternType="solid">
        <fgColor rgb="FFFFFFFF"/>
        <bgColor rgb="FFFFFFFF"/>
      </patternFill>
    </fill>
  </fills>
  <borders count="4">
    <border/>
    <border>
      <left style="thin">
        <color rgb="FFFFFFFF"/>
      </left>
      <right style="thin">
        <color rgb="FFFFFFFF"/>
      </right>
    </border>
    <border>
      <right style="thin">
        <color rgb="FFFFFFFF"/>
      </right>
    </border>
    <border>
      <left style="thin">
        <color rgb="FFFFFFFF"/>
      </left>
      <right style="thin">
        <color rgb="FFFFFFFF"/>
      </right>
      <top style="thick">
        <color rgb="FF8093B3"/>
      </top>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1" xfId="0" applyAlignment="1" applyFont="1" applyNumberFormat="1">
      <alignment readingOrder="0"/>
    </xf>
    <xf borderId="0" fillId="0" fontId="2" numFmtId="0" xfId="0" applyAlignment="1" applyFont="1">
      <alignment readingOrder="0"/>
    </xf>
    <xf borderId="0" fillId="0" fontId="1" numFmtId="165" xfId="0" applyAlignment="1" applyFont="1" applyNumberFormat="1">
      <alignment readingOrder="0"/>
    </xf>
    <xf borderId="1" fillId="2" fontId="3" numFmtId="0" xfId="0" applyAlignment="1" applyBorder="1" applyFill="1" applyFont="1">
      <alignment vertical="bottom"/>
    </xf>
    <xf borderId="2" fillId="2" fontId="3" numFmtId="0" xfId="0" applyAlignment="1" applyBorder="1" applyFont="1">
      <alignment vertical="bottom"/>
    </xf>
    <xf borderId="0" fillId="0" fontId="1" numFmtId="0" xfId="0" applyFont="1"/>
    <xf borderId="0" fillId="2" fontId="4" numFmtId="0" xfId="0" applyAlignment="1" applyFont="1">
      <alignment vertical="top"/>
    </xf>
    <xf borderId="0" fillId="2" fontId="4" numFmtId="0" xfId="0" applyAlignment="1" applyFont="1">
      <alignment readingOrder="0" vertical="top"/>
    </xf>
    <xf borderId="0" fillId="2" fontId="4" numFmtId="0" xfId="0" applyAlignment="1" applyFont="1">
      <alignment readingOrder="0" shrinkToFit="0" vertical="top" wrapText="0"/>
    </xf>
    <xf borderId="0" fillId="2" fontId="4" numFmtId="0" xfId="0" applyAlignment="1" applyFont="1">
      <alignment vertical="top"/>
    </xf>
    <xf borderId="0" fillId="2" fontId="4" numFmtId="0" xfId="0" applyAlignment="1" applyFont="1">
      <alignment shrinkToFit="0" vertical="top" wrapText="0"/>
    </xf>
    <xf borderId="3" fillId="2" fontId="4" numFmtId="0" xfId="0" applyAlignment="1" applyBorder="1" applyFont="1">
      <alignment readingOrder="0" vertical="bottom"/>
    </xf>
    <xf borderId="3" fillId="2" fontId="4" numFmtId="0" xfId="0" applyAlignment="1" applyBorder="1" applyFont="1">
      <alignment vertical="bottom"/>
    </xf>
    <xf borderId="0" fillId="2" fontId="5" numFmtId="0" xfId="0" applyAlignment="1" applyFont="1">
      <alignment readingOrder="0"/>
    </xf>
    <xf borderId="1" fillId="2" fontId="4" numFmtId="0" xfId="0" applyAlignment="1" applyBorder="1" applyFont="1">
      <alignment readingOrder="0" vertical="bottom"/>
    </xf>
    <xf borderId="1" fillId="2" fontId="4" numFmtId="0" xfId="0" applyAlignment="1" applyBorder="1" applyFont="1">
      <alignment vertical="bottom"/>
    </xf>
    <xf borderId="0" fillId="2" fontId="4" numFmtId="0" xfId="0" applyFont="1"/>
    <xf borderId="0" fillId="2" fontId="4" numFmtId="0" xfId="0" applyAlignment="1" applyFont="1">
      <alignment readingOrder="0"/>
    </xf>
    <xf borderId="0" fillId="2"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open?id=12TkIVrUlVgADTCepMBh6xt7Bz0HY2znx"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2" max="12" width="21.63"/>
  </cols>
  <sheetData>
    <row r="1">
      <c r="A1" s="1" t="s">
        <v>0</v>
      </c>
      <c r="B1" s="2">
        <v>45180.0</v>
      </c>
      <c r="C1" s="1" t="s">
        <v>1</v>
      </c>
      <c r="D1" s="1" t="s">
        <v>2</v>
      </c>
      <c r="E1" s="3">
        <v>6.28586E17</v>
      </c>
      <c r="F1" s="1" t="s">
        <v>3</v>
      </c>
      <c r="G1" s="1" t="s">
        <v>4</v>
      </c>
      <c r="H1" s="1">
        <v>36.0</v>
      </c>
      <c r="I1" s="1">
        <v>36.0</v>
      </c>
      <c r="J1" s="1">
        <v>14.5</v>
      </c>
      <c r="K1" s="1">
        <v>522.0</v>
      </c>
      <c r="L1" s="1" t="s">
        <v>5</v>
      </c>
    </row>
    <row r="2">
      <c r="A2" s="1" t="s">
        <v>6</v>
      </c>
      <c r="B2" s="2">
        <v>45180.0</v>
      </c>
      <c r="C2" s="1" t="s">
        <v>7</v>
      </c>
      <c r="D2" s="1" t="s">
        <v>8</v>
      </c>
      <c r="E2" s="3">
        <v>6.28122E17</v>
      </c>
      <c r="F2" s="1" t="s">
        <v>3</v>
      </c>
      <c r="G2" s="1" t="s">
        <v>9</v>
      </c>
      <c r="H2" s="1">
        <v>25.0</v>
      </c>
      <c r="I2" s="1">
        <v>5.0</v>
      </c>
      <c r="J2" s="1">
        <v>69.3</v>
      </c>
      <c r="K2" s="1">
        <v>346.5</v>
      </c>
      <c r="L2" s="1" t="s">
        <v>10</v>
      </c>
    </row>
    <row r="3">
      <c r="A3" s="1" t="s">
        <v>6</v>
      </c>
      <c r="B3" s="2">
        <v>45180.0</v>
      </c>
      <c r="C3" s="1" t="s">
        <v>7</v>
      </c>
      <c r="D3" s="1" t="s">
        <v>8</v>
      </c>
      <c r="E3" s="3">
        <v>6.28122E17</v>
      </c>
      <c r="F3" s="1" t="s">
        <v>11</v>
      </c>
      <c r="G3" s="1" t="s">
        <v>12</v>
      </c>
      <c r="H3" s="1">
        <v>11.0</v>
      </c>
      <c r="I3" s="1">
        <v>1.0</v>
      </c>
      <c r="J3" s="1">
        <v>198.9</v>
      </c>
      <c r="K3" s="1">
        <v>198.9</v>
      </c>
      <c r="L3" s="1" t="s">
        <v>10</v>
      </c>
    </row>
    <row r="4">
      <c r="A4" s="1" t="s">
        <v>13</v>
      </c>
      <c r="B4" s="2">
        <v>45180.0</v>
      </c>
      <c r="C4" s="1" t="s">
        <v>14</v>
      </c>
      <c r="D4" s="1" t="s">
        <v>15</v>
      </c>
      <c r="E4" s="3">
        <v>6.28132E17</v>
      </c>
      <c r="F4" s="1" t="s">
        <v>3</v>
      </c>
      <c r="G4" s="1" t="s">
        <v>16</v>
      </c>
      <c r="H4" s="1">
        <v>12.0</v>
      </c>
      <c r="I4" s="1">
        <v>20.0</v>
      </c>
      <c r="J4" s="1">
        <v>26.9</v>
      </c>
      <c r="K4" s="1">
        <v>538.0</v>
      </c>
      <c r="L4" s="1" t="s">
        <v>17</v>
      </c>
    </row>
    <row r="5">
      <c r="A5" s="1" t="s">
        <v>18</v>
      </c>
      <c r="B5" s="2">
        <v>45180.0</v>
      </c>
      <c r="C5" s="1" t="s">
        <v>19</v>
      </c>
      <c r="D5" s="1" t="s">
        <v>20</v>
      </c>
      <c r="E5" s="3">
        <v>6.28566E17</v>
      </c>
      <c r="F5" s="1" t="s">
        <v>3</v>
      </c>
      <c r="G5" s="1" t="s">
        <v>21</v>
      </c>
      <c r="H5" s="1">
        <v>96.0</v>
      </c>
      <c r="I5" s="1">
        <v>96.0</v>
      </c>
      <c r="J5" s="1">
        <v>14.6</v>
      </c>
      <c r="K5" s="1" t="s">
        <v>22</v>
      </c>
      <c r="L5" s="1" t="s">
        <v>5</v>
      </c>
    </row>
    <row r="6">
      <c r="A6" s="1" t="s">
        <v>23</v>
      </c>
      <c r="B6" s="2">
        <v>45180.0</v>
      </c>
      <c r="C6" s="1" t="s">
        <v>24</v>
      </c>
      <c r="D6" s="1" t="s">
        <v>25</v>
      </c>
      <c r="E6" s="3">
        <v>6.28521E17</v>
      </c>
      <c r="F6" s="1" t="s">
        <v>26</v>
      </c>
      <c r="G6" s="1" t="s">
        <v>27</v>
      </c>
      <c r="H6" s="1">
        <v>1.0</v>
      </c>
      <c r="I6" s="1">
        <v>1.0</v>
      </c>
      <c r="J6" s="1">
        <v>25.3</v>
      </c>
      <c r="K6" s="1">
        <v>25.3</v>
      </c>
      <c r="L6" s="1" t="s">
        <v>5</v>
      </c>
    </row>
    <row r="7">
      <c r="A7" s="1" t="s">
        <v>23</v>
      </c>
      <c r="B7" s="2">
        <v>45180.0</v>
      </c>
      <c r="C7" s="1" t="s">
        <v>24</v>
      </c>
      <c r="D7" s="1" t="s">
        <v>25</v>
      </c>
      <c r="E7" s="3">
        <v>6.28521E17</v>
      </c>
      <c r="F7" s="1" t="s">
        <v>28</v>
      </c>
      <c r="G7" s="1" t="s">
        <v>29</v>
      </c>
      <c r="H7" s="1">
        <v>1.0</v>
      </c>
      <c r="I7" s="1">
        <v>1.0</v>
      </c>
      <c r="J7" s="1">
        <v>17.9</v>
      </c>
      <c r="K7" s="1">
        <v>17.9</v>
      </c>
      <c r="L7" s="1" t="s">
        <v>5</v>
      </c>
    </row>
    <row r="8">
      <c r="A8" s="1" t="s">
        <v>23</v>
      </c>
      <c r="B8" s="2">
        <v>45180.0</v>
      </c>
      <c r="C8" s="1" t="s">
        <v>24</v>
      </c>
      <c r="D8" s="1" t="s">
        <v>25</v>
      </c>
      <c r="E8" s="3">
        <v>6.28521E17</v>
      </c>
      <c r="F8" s="1" t="s">
        <v>11</v>
      </c>
      <c r="G8" s="1" t="s">
        <v>30</v>
      </c>
      <c r="H8" s="1">
        <v>7.0</v>
      </c>
      <c r="I8" s="1">
        <v>1.0</v>
      </c>
      <c r="J8" s="1">
        <v>38.8</v>
      </c>
      <c r="K8" s="1">
        <v>38.8</v>
      </c>
      <c r="L8" s="1" t="s">
        <v>5</v>
      </c>
    </row>
    <row r="9">
      <c r="A9" s="1" t="s">
        <v>23</v>
      </c>
      <c r="B9" s="2">
        <v>45180.0</v>
      </c>
      <c r="C9" s="1" t="s">
        <v>24</v>
      </c>
      <c r="D9" s="1" t="s">
        <v>25</v>
      </c>
      <c r="E9" s="3">
        <v>6.28521E17</v>
      </c>
      <c r="F9" s="1" t="s">
        <v>3</v>
      </c>
      <c r="G9" s="1" t="s">
        <v>31</v>
      </c>
      <c r="H9" s="1">
        <v>2.0</v>
      </c>
      <c r="I9" s="1">
        <v>2.0</v>
      </c>
      <c r="J9" s="1">
        <v>14.5</v>
      </c>
      <c r="K9" s="1">
        <v>29.0</v>
      </c>
      <c r="L9" s="1" t="s">
        <v>5</v>
      </c>
    </row>
    <row r="10">
      <c r="A10" s="1" t="s">
        <v>23</v>
      </c>
      <c r="B10" s="2">
        <v>45180.0</v>
      </c>
      <c r="C10" s="1" t="s">
        <v>24</v>
      </c>
      <c r="D10" s="1" t="s">
        <v>25</v>
      </c>
      <c r="E10" s="3">
        <v>6.28521E17</v>
      </c>
      <c r="F10" s="1" t="s">
        <v>26</v>
      </c>
      <c r="G10" s="1" t="s">
        <v>32</v>
      </c>
      <c r="H10" s="1">
        <v>1.0</v>
      </c>
      <c r="I10" s="1">
        <v>1.0</v>
      </c>
      <c r="J10" s="1">
        <v>18.5</v>
      </c>
      <c r="K10" s="1">
        <v>18.5</v>
      </c>
      <c r="L10" s="1" t="s">
        <v>5</v>
      </c>
    </row>
    <row r="11">
      <c r="A11" s="1" t="s">
        <v>23</v>
      </c>
      <c r="B11" s="2">
        <v>45180.0</v>
      </c>
      <c r="C11" s="1" t="s">
        <v>24</v>
      </c>
      <c r="D11" s="1" t="s">
        <v>25</v>
      </c>
      <c r="E11" s="3">
        <v>6.28521E17</v>
      </c>
      <c r="F11" s="1" t="s">
        <v>26</v>
      </c>
      <c r="G11" s="1" t="s">
        <v>33</v>
      </c>
      <c r="H11" s="1">
        <v>1.0</v>
      </c>
      <c r="I11" s="1">
        <v>1.0</v>
      </c>
      <c r="J11" s="1">
        <v>18.5</v>
      </c>
      <c r="K11" s="1">
        <v>18.5</v>
      </c>
      <c r="L11" s="1" t="s">
        <v>5</v>
      </c>
    </row>
    <row r="12">
      <c r="A12" s="1" t="s">
        <v>23</v>
      </c>
      <c r="B12" s="2">
        <v>45180.0</v>
      </c>
      <c r="C12" s="1" t="s">
        <v>24</v>
      </c>
      <c r="D12" s="1" t="s">
        <v>25</v>
      </c>
      <c r="E12" s="3">
        <v>6.28521E17</v>
      </c>
      <c r="F12" s="1" t="s">
        <v>26</v>
      </c>
      <c r="G12" s="1" t="s">
        <v>34</v>
      </c>
      <c r="H12" s="1">
        <v>0.0</v>
      </c>
      <c r="I12" s="1">
        <v>1.0</v>
      </c>
      <c r="J12" s="1">
        <v>21.0</v>
      </c>
      <c r="K12" s="1">
        <v>21.0</v>
      </c>
      <c r="L12" s="1" t="s">
        <v>5</v>
      </c>
    </row>
    <row r="13">
      <c r="A13" s="1" t="s">
        <v>35</v>
      </c>
      <c r="B13" s="2">
        <v>45180.0</v>
      </c>
      <c r="C13" s="1" t="s">
        <v>36</v>
      </c>
      <c r="D13" s="1" t="s">
        <v>37</v>
      </c>
      <c r="E13" s="1">
        <v>6.212345678E9</v>
      </c>
      <c r="F13" s="1" t="s">
        <v>3</v>
      </c>
      <c r="G13" s="1" t="s">
        <v>4</v>
      </c>
      <c r="H13" s="1">
        <v>100.0</v>
      </c>
      <c r="I13" s="1">
        <v>100.0</v>
      </c>
      <c r="J13" s="1">
        <v>14.5</v>
      </c>
      <c r="K13" s="1" t="s">
        <v>38</v>
      </c>
      <c r="L13" s="1" t="s">
        <v>39</v>
      </c>
    </row>
    <row r="14">
      <c r="A14" s="1" t="s">
        <v>35</v>
      </c>
      <c r="B14" s="2">
        <v>45180.0</v>
      </c>
      <c r="C14" s="1" t="s">
        <v>36</v>
      </c>
      <c r="D14" s="1" t="s">
        <v>37</v>
      </c>
      <c r="E14" s="1">
        <v>6.212345678E9</v>
      </c>
      <c r="F14" s="1" t="s">
        <v>3</v>
      </c>
      <c r="G14" s="1" t="s">
        <v>40</v>
      </c>
      <c r="H14" s="1">
        <v>100.0</v>
      </c>
      <c r="I14" s="1">
        <v>100.0</v>
      </c>
      <c r="J14" s="1">
        <v>14.5</v>
      </c>
      <c r="K14" s="1" t="s">
        <v>38</v>
      </c>
      <c r="L14" s="1" t="s">
        <v>39</v>
      </c>
    </row>
    <row r="15">
      <c r="A15" s="1" t="s">
        <v>41</v>
      </c>
      <c r="B15" s="2">
        <v>45180.0</v>
      </c>
      <c r="C15" s="1" t="s">
        <v>42</v>
      </c>
      <c r="D15" s="1" t="s">
        <v>43</v>
      </c>
      <c r="E15" s="1">
        <v>6.2816847555E10</v>
      </c>
      <c r="F15" s="1" t="s">
        <v>3</v>
      </c>
      <c r="G15" s="1" t="s">
        <v>16</v>
      </c>
      <c r="H15" s="1">
        <v>12.0</v>
      </c>
      <c r="I15" s="1">
        <v>20.0</v>
      </c>
      <c r="J15" s="1">
        <v>26.9</v>
      </c>
      <c r="K15" s="1">
        <v>538.0</v>
      </c>
      <c r="L15" s="1" t="s">
        <v>10</v>
      </c>
    </row>
    <row r="16">
      <c r="A16" s="1" t="s">
        <v>44</v>
      </c>
      <c r="B16" s="2">
        <v>45180.0</v>
      </c>
      <c r="C16" s="1" t="s">
        <v>45</v>
      </c>
      <c r="D16" s="1" t="s">
        <v>46</v>
      </c>
      <c r="E16" s="3">
        <v>6.2838E16</v>
      </c>
      <c r="F16" s="1" t="s">
        <v>3</v>
      </c>
      <c r="G16" s="1" t="s">
        <v>16</v>
      </c>
      <c r="H16" s="1">
        <v>9.0</v>
      </c>
      <c r="I16" s="1">
        <v>15.0</v>
      </c>
      <c r="J16" s="1">
        <v>26.9</v>
      </c>
      <c r="K16" s="1">
        <v>403.5</v>
      </c>
      <c r="L16" s="1" t="s">
        <v>17</v>
      </c>
    </row>
    <row r="17">
      <c r="A17" s="1" t="s">
        <v>47</v>
      </c>
      <c r="B17" s="2">
        <v>45180.0</v>
      </c>
      <c r="C17" s="1" t="s">
        <v>48</v>
      </c>
      <c r="D17" s="1" t="s">
        <v>49</v>
      </c>
      <c r="E17" s="3">
        <v>6.28121E17</v>
      </c>
      <c r="F17" s="1" t="s">
        <v>50</v>
      </c>
      <c r="G17" s="1" t="s">
        <v>51</v>
      </c>
      <c r="H17" s="1">
        <v>700.0</v>
      </c>
      <c r="I17" s="1">
        <v>1.0</v>
      </c>
      <c r="J17" s="1">
        <v>29.2</v>
      </c>
      <c r="K17" s="1">
        <v>29.2</v>
      </c>
      <c r="L17" s="1" t="s">
        <v>17</v>
      </c>
    </row>
    <row r="18">
      <c r="A18" s="1" t="s">
        <v>47</v>
      </c>
      <c r="B18" s="2">
        <v>45180.0</v>
      </c>
      <c r="C18" s="1" t="s">
        <v>48</v>
      </c>
      <c r="D18" s="1" t="s">
        <v>49</v>
      </c>
      <c r="E18" s="3">
        <v>6.28121E17</v>
      </c>
      <c r="F18" s="1" t="s">
        <v>3</v>
      </c>
      <c r="G18" s="1" t="s">
        <v>52</v>
      </c>
      <c r="H18" s="1">
        <v>13.3</v>
      </c>
      <c r="I18" s="1">
        <v>19.0</v>
      </c>
      <c r="J18" s="1">
        <v>29.471</v>
      </c>
      <c r="K18" s="1">
        <v>559.949</v>
      </c>
      <c r="L18" s="1" t="s">
        <v>17</v>
      </c>
    </row>
    <row r="19">
      <c r="A19" s="1" t="s">
        <v>53</v>
      </c>
      <c r="B19" s="2">
        <v>45180.0</v>
      </c>
      <c r="C19" s="1" t="s">
        <v>54</v>
      </c>
      <c r="D19" s="1" t="s">
        <v>55</v>
      </c>
      <c r="E19" s="3">
        <v>6.28967E17</v>
      </c>
      <c r="F19" s="1" t="s">
        <v>26</v>
      </c>
      <c r="G19" s="1" t="s">
        <v>56</v>
      </c>
      <c r="H19" s="1">
        <v>1.0</v>
      </c>
      <c r="I19" s="1">
        <v>1.0</v>
      </c>
      <c r="J19" s="1">
        <v>44.7</v>
      </c>
      <c r="K19" s="1">
        <v>44.7</v>
      </c>
      <c r="L19" s="1" t="s">
        <v>17</v>
      </c>
    </row>
    <row r="20">
      <c r="A20" s="1" t="s">
        <v>53</v>
      </c>
      <c r="B20" s="2">
        <v>45180.0</v>
      </c>
      <c r="C20" s="1" t="s">
        <v>54</v>
      </c>
      <c r="D20" s="1" t="s">
        <v>55</v>
      </c>
      <c r="E20" s="3">
        <v>6.28967E17</v>
      </c>
      <c r="F20" s="1" t="s">
        <v>3</v>
      </c>
      <c r="G20" s="1" t="s">
        <v>57</v>
      </c>
      <c r="H20" s="1">
        <v>6.0</v>
      </c>
      <c r="I20" s="1">
        <v>1.0</v>
      </c>
      <c r="J20" s="1">
        <v>187.5</v>
      </c>
      <c r="K20" s="1">
        <v>187.5</v>
      </c>
      <c r="L20" s="1" t="s">
        <v>17</v>
      </c>
    </row>
    <row r="21">
      <c r="A21" s="1" t="s">
        <v>53</v>
      </c>
      <c r="B21" s="2">
        <v>45180.0</v>
      </c>
      <c r="C21" s="1" t="s">
        <v>54</v>
      </c>
      <c r="D21" s="1" t="s">
        <v>55</v>
      </c>
      <c r="E21" s="3">
        <v>6.28967E17</v>
      </c>
      <c r="F21" s="1" t="s">
        <v>11</v>
      </c>
      <c r="G21" s="1" t="s">
        <v>12</v>
      </c>
      <c r="H21" s="1">
        <v>11.0</v>
      </c>
      <c r="I21" s="1">
        <v>1.0</v>
      </c>
      <c r="J21" s="1">
        <v>198.9</v>
      </c>
      <c r="K21" s="1">
        <v>198.9</v>
      </c>
      <c r="L21" s="1" t="s">
        <v>17</v>
      </c>
    </row>
    <row r="22">
      <c r="A22" s="1" t="s">
        <v>53</v>
      </c>
      <c r="B22" s="2">
        <v>45180.0</v>
      </c>
      <c r="C22" s="1" t="s">
        <v>54</v>
      </c>
      <c r="D22" s="1" t="s">
        <v>55</v>
      </c>
      <c r="E22" s="3">
        <v>6.28967E17</v>
      </c>
      <c r="F22" s="1" t="s">
        <v>26</v>
      </c>
      <c r="G22" s="1" t="s">
        <v>58</v>
      </c>
      <c r="H22" s="1">
        <v>5.5</v>
      </c>
      <c r="I22" s="1">
        <v>1.0</v>
      </c>
      <c r="J22" s="1">
        <v>112.1</v>
      </c>
      <c r="K22" s="1">
        <v>112.1</v>
      </c>
      <c r="L22" s="1" t="s">
        <v>17</v>
      </c>
    </row>
    <row r="23">
      <c r="A23" s="1" t="s">
        <v>59</v>
      </c>
      <c r="B23" s="2">
        <v>45180.0</v>
      </c>
      <c r="C23" s="1" t="s">
        <v>60</v>
      </c>
      <c r="D23" s="1" t="s">
        <v>61</v>
      </c>
      <c r="E23" s="3">
        <v>6.28199E17</v>
      </c>
      <c r="F23" s="1" t="s">
        <v>50</v>
      </c>
      <c r="G23" s="1" t="s">
        <v>51</v>
      </c>
      <c r="H23" s="1">
        <v>7.0</v>
      </c>
      <c r="I23" s="1">
        <v>10.0</v>
      </c>
      <c r="J23" s="1">
        <v>29.2</v>
      </c>
      <c r="K23" s="1">
        <v>292.0</v>
      </c>
      <c r="L23" s="1" t="s">
        <v>39</v>
      </c>
    </row>
    <row r="24">
      <c r="A24" s="1" t="s">
        <v>59</v>
      </c>
      <c r="B24" s="2">
        <v>45180.0</v>
      </c>
      <c r="C24" s="1" t="s">
        <v>60</v>
      </c>
      <c r="D24" s="1" t="s">
        <v>61</v>
      </c>
      <c r="E24" s="3">
        <v>6.28199E17</v>
      </c>
      <c r="F24" s="1" t="s">
        <v>3</v>
      </c>
      <c r="G24" s="1" t="s">
        <v>62</v>
      </c>
      <c r="H24" s="1">
        <v>3.04</v>
      </c>
      <c r="I24" s="1">
        <v>2.0</v>
      </c>
      <c r="J24" s="1">
        <v>46.8</v>
      </c>
      <c r="K24" s="1">
        <v>93.6</v>
      </c>
      <c r="L24" s="1" t="s">
        <v>39</v>
      </c>
    </row>
    <row r="25">
      <c r="A25" s="1" t="s">
        <v>63</v>
      </c>
      <c r="B25" s="2">
        <v>45180.0</v>
      </c>
      <c r="C25" s="1" t="s">
        <v>64</v>
      </c>
      <c r="D25" s="1" t="s">
        <v>65</v>
      </c>
      <c r="E25" s="1">
        <v>6.212345678E9</v>
      </c>
      <c r="F25" s="1" t="s">
        <v>3</v>
      </c>
      <c r="G25" s="1" t="s">
        <v>16</v>
      </c>
      <c r="H25" s="1">
        <v>6.0</v>
      </c>
      <c r="I25" s="1">
        <v>10.0</v>
      </c>
      <c r="J25" s="1">
        <v>26.9</v>
      </c>
      <c r="K25" s="1">
        <v>269.0</v>
      </c>
      <c r="L25" s="1" t="s">
        <v>66</v>
      </c>
    </row>
    <row r="26">
      <c r="A26" s="1" t="s">
        <v>63</v>
      </c>
      <c r="B26" s="2">
        <v>45180.0</v>
      </c>
      <c r="C26" s="1" t="s">
        <v>64</v>
      </c>
      <c r="D26" s="1" t="s">
        <v>65</v>
      </c>
      <c r="E26" s="1">
        <v>6.212345678E9</v>
      </c>
      <c r="F26" s="1" t="s">
        <v>3</v>
      </c>
      <c r="G26" s="1" t="s">
        <v>67</v>
      </c>
      <c r="H26" s="1">
        <v>5.0</v>
      </c>
      <c r="I26" s="1">
        <v>5.0</v>
      </c>
      <c r="J26" s="1">
        <v>14.5</v>
      </c>
      <c r="K26" s="1">
        <v>72.5</v>
      </c>
      <c r="L26" s="1" t="s">
        <v>66</v>
      </c>
    </row>
    <row r="27">
      <c r="A27" s="1" t="s">
        <v>63</v>
      </c>
      <c r="B27" s="2">
        <v>45180.0</v>
      </c>
      <c r="C27" s="1" t="s">
        <v>64</v>
      </c>
      <c r="D27" s="1" t="s">
        <v>65</v>
      </c>
      <c r="E27" s="1">
        <v>6.212345678E9</v>
      </c>
      <c r="F27" s="1" t="s">
        <v>68</v>
      </c>
      <c r="G27" s="1" t="s">
        <v>69</v>
      </c>
      <c r="H27" s="1">
        <v>2.0</v>
      </c>
      <c r="I27" s="1">
        <v>2.0</v>
      </c>
      <c r="J27" s="1">
        <v>12.0</v>
      </c>
      <c r="K27" s="1">
        <v>24.0</v>
      </c>
      <c r="L27" s="1" t="s">
        <v>66</v>
      </c>
    </row>
    <row r="28">
      <c r="A28" s="1" t="s">
        <v>70</v>
      </c>
      <c r="B28" s="2">
        <v>45180.0</v>
      </c>
      <c r="C28" s="1" t="s">
        <v>60</v>
      </c>
      <c r="D28" s="1" t="s">
        <v>71</v>
      </c>
      <c r="E28" s="3">
        <v>6.28199E17</v>
      </c>
      <c r="F28" s="1" t="s">
        <v>11</v>
      </c>
      <c r="G28" s="1" t="s">
        <v>12</v>
      </c>
      <c r="H28" s="1">
        <v>11.0</v>
      </c>
      <c r="I28" s="1">
        <v>1.0</v>
      </c>
      <c r="J28" s="1">
        <v>198.9</v>
      </c>
      <c r="K28" s="1">
        <v>198.9</v>
      </c>
      <c r="L28" s="1" t="s">
        <v>17</v>
      </c>
    </row>
    <row r="29">
      <c r="A29" s="1" t="s">
        <v>70</v>
      </c>
      <c r="B29" s="2">
        <v>45180.0</v>
      </c>
      <c r="C29" s="1" t="s">
        <v>60</v>
      </c>
      <c r="D29" s="1" t="s">
        <v>71</v>
      </c>
      <c r="E29" s="3">
        <v>6.28199E17</v>
      </c>
      <c r="F29" s="1" t="s">
        <v>3</v>
      </c>
      <c r="G29" s="1" t="s">
        <v>57</v>
      </c>
      <c r="H29" s="1">
        <v>6.0</v>
      </c>
      <c r="I29" s="1">
        <v>1.0</v>
      </c>
      <c r="J29" s="1">
        <v>187.5</v>
      </c>
      <c r="K29" s="1">
        <v>187.5</v>
      </c>
      <c r="L29" s="1" t="s">
        <v>17</v>
      </c>
    </row>
    <row r="30">
      <c r="A30" s="1" t="s">
        <v>72</v>
      </c>
      <c r="B30" s="2">
        <v>45180.0</v>
      </c>
      <c r="C30" s="1" t="s">
        <v>60</v>
      </c>
      <c r="D30" s="1" t="s">
        <v>73</v>
      </c>
      <c r="E30" s="3">
        <v>6.28199E17</v>
      </c>
      <c r="F30" s="1" t="s">
        <v>68</v>
      </c>
      <c r="G30" s="1" t="s">
        <v>74</v>
      </c>
      <c r="H30" s="1">
        <v>5.0</v>
      </c>
      <c r="I30" s="1">
        <v>1.0</v>
      </c>
      <c r="J30" s="1">
        <v>88.6</v>
      </c>
      <c r="K30" s="1">
        <v>88.6</v>
      </c>
      <c r="L30" s="1" t="s">
        <v>10</v>
      </c>
    </row>
    <row r="31">
      <c r="A31" s="1" t="s">
        <v>72</v>
      </c>
      <c r="B31" s="2">
        <v>45180.0</v>
      </c>
      <c r="C31" s="1" t="s">
        <v>60</v>
      </c>
      <c r="D31" s="1" t="s">
        <v>73</v>
      </c>
      <c r="E31" s="3">
        <v>6.28199E17</v>
      </c>
      <c r="F31" s="1" t="s">
        <v>3</v>
      </c>
      <c r="G31" s="1" t="s">
        <v>9</v>
      </c>
      <c r="H31" s="1">
        <v>10.0</v>
      </c>
      <c r="I31" s="1">
        <v>2.0</v>
      </c>
      <c r="J31" s="1">
        <v>69.3</v>
      </c>
      <c r="K31" s="1">
        <v>138.6</v>
      </c>
      <c r="L31" s="1" t="s">
        <v>10</v>
      </c>
    </row>
    <row r="32">
      <c r="A32" s="1" t="s">
        <v>72</v>
      </c>
      <c r="B32" s="2">
        <v>45180.0</v>
      </c>
      <c r="C32" s="1" t="s">
        <v>60</v>
      </c>
      <c r="D32" s="1" t="s">
        <v>73</v>
      </c>
      <c r="E32" s="3">
        <v>6.28199E17</v>
      </c>
      <c r="F32" s="1" t="s">
        <v>3</v>
      </c>
      <c r="G32" s="1" t="s">
        <v>75</v>
      </c>
      <c r="H32" s="1">
        <v>8.0</v>
      </c>
      <c r="I32" s="1">
        <v>8.0</v>
      </c>
      <c r="J32" s="1">
        <v>12.9</v>
      </c>
      <c r="K32" s="1">
        <v>103.2</v>
      </c>
      <c r="L32" s="1" t="s">
        <v>10</v>
      </c>
    </row>
    <row r="33">
      <c r="A33" s="1" t="s">
        <v>76</v>
      </c>
      <c r="B33" s="2">
        <v>45180.0</v>
      </c>
      <c r="C33" s="1" t="s">
        <v>60</v>
      </c>
      <c r="D33" s="1" t="s">
        <v>77</v>
      </c>
      <c r="E33" s="3">
        <v>6.28199E17</v>
      </c>
      <c r="F33" s="1" t="s">
        <v>50</v>
      </c>
      <c r="G33" s="1" t="s">
        <v>51</v>
      </c>
      <c r="H33" s="1">
        <v>2.8</v>
      </c>
      <c r="I33" s="1">
        <v>4.0</v>
      </c>
      <c r="J33" s="1">
        <v>29.2</v>
      </c>
      <c r="K33" s="1">
        <v>116.8</v>
      </c>
      <c r="L33" s="1" t="s">
        <v>10</v>
      </c>
    </row>
    <row r="34">
      <c r="A34" s="1" t="s">
        <v>76</v>
      </c>
      <c r="B34" s="2">
        <v>45180.0</v>
      </c>
      <c r="C34" s="1" t="s">
        <v>60</v>
      </c>
      <c r="D34" s="1" t="s">
        <v>77</v>
      </c>
      <c r="E34" s="3">
        <v>6.28199E17</v>
      </c>
      <c r="F34" s="1" t="s">
        <v>3</v>
      </c>
      <c r="G34" s="1" t="s">
        <v>52</v>
      </c>
      <c r="H34" s="1">
        <v>6.3</v>
      </c>
      <c r="I34" s="1">
        <v>9.0</v>
      </c>
      <c r="J34" s="1">
        <v>29.5</v>
      </c>
      <c r="K34" s="1">
        <v>265.5</v>
      </c>
      <c r="L34" s="1" t="s">
        <v>10</v>
      </c>
    </row>
    <row r="35">
      <c r="A35" s="1" t="s">
        <v>78</v>
      </c>
      <c r="B35" s="2">
        <v>45180.0</v>
      </c>
      <c r="C35" s="1" t="s">
        <v>79</v>
      </c>
      <c r="D35" s="1" t="s">
        <v>80</v>
      </c>
      <c r="E35" s="3">
        <v>6.28122E17</v>
      </c>
      <c r="F35" s="1" t="s">
        <v>3</v>
      </c>
      <c r="G35" s="1" t="s">
        <v>52</v>
      </c>
      <c r="H35" s="1">
        <v>3.5</v>
      </c>
      <c r="I35" s="1">
        <v>5.0</v>
      </c>
      <c r="J35" s="1">
        <v>29.5</v>
      </c>
      <c r="K35" s="1">
        <v>147.5</v>
      </c>
      <c r="L35" s="1" t="s">
        <v>10</v>
      </c>
    </row>
    <row r="36">
      <c r="A36" s="1" t="s">
        <v>78</v>
      </c>
      <c r="B36" s="2">
        <v>45180.0</v>
      </c>
      <c r="C36" s="1" t="s">
        <v>79</v>
      </c>
      <c r="D36" s="1" t="s">
        <v>80</v>
      </c>
      <c r="E36" s="3">
        <v>6.28122E17</v>
      </c>
      <c r="F36" s="1" t="s">
        <v>3</v>
      </c>
      <c r="G36" s="1" t="s">
        <v>81</v>
      </c>
      <c r="H36" s="1">
        <v>2.4</v>
      </c>
      <c r="I36" s="1">
        <v>4.0</v>
      </c>
      <c r="J36" s="1">
        <v>28.5</v>
      </c>
      <c r="K36" s="1">
        <v>114.0</v>
      </c>
      <c r="L36" s="1" t="s">
        <v>10</v>
      </c>
    </row>
    <row r="37">
      <c r="A37" s="1" t="s">
        <v>78</v>
      </c>
      <c r="B37" s="2">
        <v>45180.0</v>
      </c>
      <c r="C37" s="1" t="s">
        <v>79</v>
      </c>
      <c r="D37" s="1" t="s">
        <v>80</v>
      </c>
      <c r="E37" s="3">
        <v>6.28122E17</v>
      </c>
      <c r="F37" s="1" t="s">
        <v>26</v>
      </c>
      <c r="G37" s="1" t="s">
        <v>82</v>
      </c>
      <c r="H37" s="1">
        <v>1.0</v>
      </c>
      <c r="I37" s="1">
        <v>1.0</v>
      </c>
      <c r="J37" s="1">
        <v>38.85</v>
      </c>
      <c r="K37" s="1">
        <v>38.85</v>
      </c>
      <c r="L37" s="1" t="s">
        <v>10</v>
      </c>
    </row>
    <row r="38">
      <c r="A38" s="1" t="s">
        <v>83</v>
      </c>
      <c r="B38" s="2">
        <v>45180.0</v>
      </c>
      <c r="C38" s="1" t="s">
        <v>84</v>
      </c>
      <c r="D38" s="1" t="s">
        <v>85</v>
      </c>
      <c r="E38" s="3">
        <v>6.28528E17</v>
      </c>
      <c r="F38" s="1" t="s">
        <v>3</v>
      </c>
      <c r="G38" s="1" t="s">
        <v>86</v>
      </c>
      <c r="H38" s="1">
        <v>21.6</v>
      </c>
      <c r="I38" s="1">
        <v>24.0</v>
      </c>
      <c r="J38" s="1">
        <v>14.7</v>
      </c>
      <c r="K38" s="1">
        <v>352.8</v>
      </c>
      <c r="L38" s="1" t="s">
        <v>87</v>
      </c>
    </row>
    <row r="39">
      <c r="A39" s="1" t="s">
        <v>88</v>
      </c>
      <c r="B39" s="2">
        <v>45180.0</v>
      </c>
      <c r="C39" s="1" t="s">
        <v>89</v>
      </c>
      <c r="D39" s="1" t="s">
        <v>90</v>
      </c>
      <c r="E39" s="1">
        <v>6.212345678E9</v>
      </c>
      <c r="F39" s="1" t="s">
        <v>3</v>
      </c>
      <c r="G39" s="1" t="s">
        <v>16</v>
      </c>
      <c r="H39" s="1">
        <v>9.0</v>
      </c>
      <c r="I39" s="1">
        <v>15.0</v>
      </c>
      <c r="J39" s="1">
        <v>26.9</v>
      </c>
      <c r="K39" s="1">
        <v>403.5</v>
      </c>
      <c r="L39" s="1" t="s">
        <v>39</v>
      </c>
    </row>
    <row r="40">
      <c r="A40" s="1" t="s">
        <v>91</v>
      </c>
      <c r="B40" s="2">
        <v>45180.0</v>
      </c>
      <c r="C40" s="1" t="s">
        <v>92</v>
      </c>
      <c r="D40" s="1" t="s">
        <v>93</v>
      </c>
      <c r="E40" s="3">
        <v>6.28536E17</v>
      </c>
      <c r="F40" s="1" t="s">
        <v>3</v>
      </c>
      <c r="G40" s="1" t="s">
        <v>52</v>
      </c>
      <c r="H40" s="1">
        <v>14.0</v>
      </c>
      <c r="I40" s="1">
        <v>20.0</v>
      </c>
      <c r="J40" s="1">
        <v>29.471</v>
      </c>
      <c r="K40" s="1">
        <v>589.42</v>
      </c>
      <c r="L40" s="1" t="s">
        <v>10</v>
      </c>
    </row>
    <row r="41">
      <c r="A41" s="1" t="s">
        <v>94</v>
      </c>
      <c r="B41" s="2">
        <v>45180.0</v>
      </c>
      <c r="C41" s="1" t="s">
        <v>95</v>
      </c>
      <c r="D41" s="1" t="s">
        <v>96</v>
      </c>
      <c r="E41" s="1">
        <v>6.212345678E9</v>
      </c>
      <c r="F41" s="1" t="s">
        <v>3</v>
      </c>
      <c r="G41" s="1" t="s">
        <v>16</v>
      </c>
      <c r="H41" s="1">
        <v>7.2</v>
      </c>
      <c r="I41" s="1">
        <v>12.0</v>
      </c>
      <c r="J41" s="1">
        <v>26.9</v>
      </c>
      <c r="K41" s="1">
        <v>322.8</v>
      </c>
      <c r="L41" s="1" t="s">
        <v>10</v>
      </c>
    </row>
    <row r="42">
      <c r="A42" s="1" t="s">
        <v>97</v>
      </c>
      <c r="B42" s="2">
        <v>45180.0</v>
      </c>
      <c r="C42" s="1" t="s">
        <v>98</v>
      </c>
      <c r="D42" s="1" t="s">
        <v>99</v>
      </c>
      <c r="E42" s="1">
        <v>6.212345678E9</v>
      </c>
      <c r="F42" s="1" t="s">
        <v>3</v>
      </c>
      <c r="G42" s="1" t="s">
        <v>100</v>
      </c>
      <c r="H42" s="1">
        <v>6.0</v>
      </c>
      <c r="I42" s="1">
        <v>1.0</v>
      </c>
      <c r="J42" s="1">
        <v>85.8</v>
      </c>
      <c r="K42" s="1">
        <v>85.8</v>
      </c>
      <c r="L42" s="1" t="s">
        <v>87</v>
      </c>
    </row>
    <row r="43">
      <c r="A43" s="1" t="s">
        <v>97</v>
      </c>
      <c r="B43" s="2">
        <v>45180.0</v>
      </c>
      <c r="C43" s="1" t="s">
        <v>98</v>
      </c>
      <c r="D43" s="1" t="s">
        <v>99</v>
      </c>
      <c r="E43" s="1">
        <v>6.212345678E9</v>
      </c>
      <c r="F43" s="1" t="s">
        <v>3</v>
      </c>
      <c r="G43" s="1" t="s">
        <v>86</v>
      </c>
      <c r="H43" s="1">
        <v>10.8</v>
      </c>
      <c r="I43" s="1">
        <v>12.0</v>
      </c>
      <c r="J43" s="1">
        <v>14.7</v>
      </c>
      <c r="K43" s="1">
        <v>176.4</v>
      </c>
      <c r="L43" s="1" t="s">
        <v>87</v>
      </c>
    </row>
    <row r="44">
      <c r="A44" s="1" t="s">
        <v>97</v>
      </c>
      <c r="B44" s="2">
        <v>45180.0</v>
      </c>
      <c r="C44" s="1" t="s">
        <v>98</v>
      </c>
      <c r="D44" s="1" t="s">
        <v>99</v>
      </c>
      <c r="E44" s="1">
        <v>6.212345678E9</v>
      </c>
      <c r="F44" s="1" t="s">
        <v>3</v>
      </c>
      <c r="G44" s="1" t="s">
        <v>101</v>
      </c>
      <c r="H44" s="1">
        <v>1.0</v>
      </c>
      <c r="I44" s="1">
        <v>1.0</v>
      </c>
      <c r="J44" s="1">
        <v>15.9</v>
      </c>
      <c r="K44" s="1">
        <v>15.9</v>
      </c>
      <c r="L44" s="1" t="s">
        <v>87</v>
      </c>
    </row>
    <row r="45">
      <c r="A45" s="1" t="s">
        <v>102</v>
      </c>
      <c r="B45" s="2">
        <v>45180.0</v>
      </c>
      <c r="C45" s="1" t="s">
        <v>103</v>
      </c>
      <c r="D45" s="1" t="s">
        <v>104</v>
      </c>
      <c r="E45" s="3">
        <v>6.28132E17</v>
      </c>
      <c r="F45" s="1" t="s">
        <v>26</v>
      </c>
      <c r="G45" s="1" t="s">
        <v>105</v>
      </c>
      <c r="H45" s="1">
        <v>4.0</v>
      </c>
      <c r="I45" s="1">
        <v>8.0</v>
      </c>
      <c r="J45" s="1">
        <v>26.3</v>
      </c>
      <c r="K45" s="1">
        <v>210.4</v>
      </c>
      <c r="L45" s="1" t="s">
        <v>5</v>
      </c>
    </row>
    <row r="46">
      <c r="A46" s="1" t="s">
        <v>102</v>
      </c>
      <c r="B46" s="2">
        <v>45180.0</v>
      </c>
      <c r="C46" s="1" t="s">
        <v>103</v>
      </c>
      <c r="D46" s="1" t="s">
        <v>104</v>
      </c>
      <c r="E46" s="3">
        <v>6.28132E17</v>
      </c>
      <c r="F46" s="1" t="s">
        <v>3</v>
      </c>
      <c r="G46" s="1" t="s">
        <v>67</v>
      </c>
      <c r="H46" s="1">
        <v>2.0</v>
      </c>
      <c r="I46" s="1">
        <v>2.0</v>
      </c>
      <c r="J46" s="1">
        <v>14.5</v>
      </c>
      <c r="K46" s="1">
        <v>29.0</v>
      </c>
      <c r="L46" s="1" t="s">
        <v>5</v>
      </c>
    </row>
    <row r="47">
      <c r="A47" s="1" t="s">
        <v>102</v>
      </c>
      <c r="B47" s="2">
        <v>45180.0</v>
      </c>
      <c r="C47" s="1" t="s">
        <v>103</v>
      </c>
      <c r="D47" s="1" t="s">
        <v>104</v>
      </c>
      <c r="E47" s="3">
        <v>6.28132E17</v>
      </c>
      <c r="F47" s="1" t="s">
        <v>50</v>
      </c>
      <c r="G47" s="1" t="s">
        <v>106</v>
      </c>
      <c r="H47" s="1">
        <v>1.0</v>
      </c>
      <c r="I47" s="1">
        <v>2.0</v>
      </c>
      <c r="J47" s="1">
        <v>29.0</v>
      </c>
      <c r="K47" s="1">
        <v>58.0</v>
      </c>
      <c r="L47" s="1" t="s">
        <v>5</v>
      </c>
    </row>
    <row r="48">
      <c r="A48" s="1" t="s">
        <v>102</v>
      </c>
      <c r="B48" s="2">
        <v>45180.0</v>
      </c>
      <c r="C48" s="1" t="s">
        <v>103</v>
      </c>
      <c r="D48" s="1" t="s">
        <v>104</v>
      </c>
      <c r="E48" s="3">
        <v>6.28132E17</v>
      </c>
      <c r="F48" s="1" t="s">
        <v>28</v>
      </c>
      <c r="G48" s="1" t="s">
        <v>107</v>
      </c>
      <c r="H48" s="1">
        <v>1.0</v>
      </c>
      <c r="I48" s="1">
        <v>1.0</v>
      </c>
      <c r="J48" s="1">
        <v>10.3</v>
      </c>
      <c r="K48" s="1">
        <v>10.3</v>
      </c>
      <c r="L48" s="1" t="s">
        <v>5</v>
      </c>
    </row>
    <row r="49">
      <c r="A49" s="1" t="s">
        <v>108</v>
      </c>
      <c r="B49" s="2">
        <v>45180.0</v>
      </c>
      <c r="C49" s="1" t="s">
        <v>98</v>
      </c>
      <c r="D49" s="1" t="s">
        <v>109</v>
      </c>
      <c r="E49" s="1">
        <v>6.212345678E9</v>
      </c>
      <c r="F49" s="1" t="s">
        <v>3</v>
      </c>
      <c r="G49" s="1" t="s">
        <v>100</v>
      </c>
      <c r="H49" s="1">
        <v>24.0</v>
      </c>
      <c r="I49" s="1">
        <v>4.0</v>
      </c>
      <c r="J49" s="1">
        <v>85.8</v>
      </c>
      <c r="K49" s="1">
        <v>343.2</v>
      </c>
      <c r="L49" s="1" t="s">
        <v>87</v>
      </c>
    </row>
    <row r="50">
      <c r="A50" s="1" t="s">
        <v>108</v>
      </c>
      <c r="B50" s="2">
        <v>45180.0</v>
      </c>
      <c r="C50" s="1" t="s">
        <v>98</v>
      </c>
      <c r="D50" s="1" t="s">
        <v>109</v>
      </c>
      <c r="E50" s="1">
        <v>6.212345678E9</v>
      </c>
      <c r="F50" s="1" t="s">
        <v>3</v>
      </c>
      <c r="G50" s="1" t="s">
        <v>101</v>
      </c>
      <c r="H50" s="1">
        <v>1.0</v>
      </c>
      <c r="I50" s="1">
        <v>1.0</v>
      </c>
      <c r="J50" s="1">
        <v>15.9</v>
      </c>
      <c r="K50" s="1">
        <v>15.9</v>
      </c>
      <c r="L50" s="1" t="s">
        <v>87</v>
      </c>
    </row>
    <row r="51">
      <c r="A51" s="1" t="s">
        <v>110</v>
      </c>
      <c r="B51" s="2">
        <v>45180.0</v>
      </c>
      <c r="C51" s="1" t="s">
        <v>111</v>
      </c>
      <c r="D51" s="1" t="s">
        <v>112</v>
      </c>
      <c r="E51" s="3">
        <v>6.28788E17</v>
      </c>
      <c r="F51" s="1" t="s">
        <v>50</v>
      </c>
      <c r="G51" s="1" t="s">
        <v>113</v>
      </c>
      <c r="H51" s="1">
        <v>1.0</v>
      </c>
      <c r="I51" s="1">
        <v>2.0</v>
      </c>
      <c r="J51" s="1">
        <v>23.4</v>
      </c>
      <c r="K51" s="1">
        <v>46.8</v>
      </c>
      <c r="L51" s="1" t="s">
        <v>87</v>
      </c>
    </row>
    <row r="52">
      <c r="A52" s="1" t="s">
        <v>110</v>
      </c>
      <c r="B52" s="2">
        <v>45180.0</v>
      </c>
      <c r="C52" s="1" t="s">
        <v>111</v>
      </c>
      <c r="D52" s="1" t="s">
        <v>112</v>
      </c>
      <c r="E52" s="3">
        <v>6.28788E17</v>
      </c>
      <c r="F52" s="1" t="s">
        <v>50</v>
      </c>
      <c r="G52" s="1" t="s">
        <v>114</v>
      </c>
      <c r="H52" s="1">
        <v>7.2</v>
      </c>
      <c r="I52" s="1">
        <v>6.0</v>
      </c>
      <c r="J52" s="1">
        <v>42.6</v>
      </c>
      <c r="K52" s="1">
        <v>255.6</v>
      </c>
      <c r="L52" s="1" t="s">
        <v>87</v>
      </c>
    </row>
    <row r="53">
      <c r="A53" s="1" t="s">
        <v>110</v>
      </c>
      <c r="B53" s="2">
        <v>45180.0</v>
      </c>
      <c r="C53" s="1" t="s">
        <v>111</v>
      </c>
      <c r="D53" s="1" t="s">
        <v>112</v>
      </c>
      <c r="E53" s="3">
        <v>6.28788E17</v>
      </c>
      <c r="F53" s="1" t="s">
        <v>3</v>
      </c>
      <c r="G53" s="1" t="s">
        <v>115</v>
      </c>
      <c r="H53" s="1">
        <v>1.894</v>
      </c>
      <c r="I53" s="1">
        <v>2.0</v>
      </c>
      <c r="J53" s="1">
        <v>15.5</v>
      </c>
      <c r="K53" s="1">
        <v>31.0</v>
      </c>
      <c r="L53" s="1" t="s">
        <v>87</v>
      </c>
    </row>
    <row r="54">
      <c r="A54" s="1" t="s">
        <v>116</v>
      </c>
      <c r="B54" s="2">
        <v>45180.0</v>
      </c>
      <c r="C54" s="1" t="s">
        <v>117</v>
      </c>
      <c r="D54" s="1" t="s">
        <v>118</v>
      </c>
      <c r="E54" s="1">
        <v>6.212345678E9</v>
      </c>
      <c r="F54" s="1" t="s">
        <v>3</v>
      </c>
      <c r="G54" s="1" t="s">
        <v>52</v>
      </c>
      <c r="H54" s="1">
        <v>7.0</v>
      </c>
      <c r="I54" s="1">
        <v>10.0</v>
      </c>
      <c r="J54" s="1">
        <v>29.5</v>
      </c>
      <c r="K54" s="1">
        <v>295.0</v>
      </c>
      <c r="L54" s="1" t="s">
        <v>17</v>
      </c>
    </row>
    <row r="55">
      <c r="A55" s="1" t="s">
        <v>116</v>
      </c>
      <c r="B55" s="2">
        <v>45180.0</v>
      </c>
      <c r="C55" s="1" t="s">
        <v>117</v>
      </c>
      <c r="D55" s="1" t="s">
        <v>118</v>
      </c>
      <c r="E55" s="1">
        <v>6.212345678E9</v>
      </c>
      <c r="F55" s="1" t="s">
        <v>11</v>
      </c>
      <c r="G55" s="1" t="s">
        <v>119</v>
      </c>
      <c r="H55" s="1">
        <v>2.0</v>
      </c>
      <c r="I55" s="1">
        <v>2.0</v>
      </c>
      <c r="J55" s="1">
        <v>52.4</v>
      </c>
      <c r="K55" s="1">
        <v>104.8</v>
      </c>
      <c r="L55" s="1" t="s">
        <v>17</v>
      </c>
    </row>
    <row r="56">
      <c r="A56" s="1" t="s">
        <v>120</v>
      </c>
      <c r="B56" s="2">
        <v>45180.0</v>
      </c>
      <c r="C56" s="1" t="s">
        <v>95</v>
      </c>
      <c r="D56" s="1" t="s">
        <v>121</v>
      </c>
      <c r="E56" s="1">
        <v>6.212345678E9</v>
      </c>
      <c r="F56" s="1" t="s">
        <v>50</v>
      </c>
      <c r="G56" s="1" t="s">
        <v>51</v>
      </c>
      <c r="H56" s="1">
        <v>10.5</v>
      </c>
      <c r="I56" s="1">
        <v>15.0</v>
      </c>
      <c r="J56" s="1">
        <v>29.171</v>
      </c>
      <c r="K56" s="1">
        <v>437.565</v>
      </c>
      <c r="L56" s="1" t="s">
        <v>17</v>
      </c>
    </row>
    <row r="57">
      <c r="A57" s="1" t="s">
        <v>122</v>
      </c>
      <c r="B57" s="2">
        <v>45180.0</v>
      </c>
      <c r="C57" s="1" t="s">
        <v>123</v>
      </c>
      <c r="D57" s="1" t="s">
        <v>124</v>
      </c>
      <c r="E57" s="3">
        <v>6.28211E17</v>
      </c>
      <c r="F57" s="1" t="s">
        <v>50</v>
      </c>
      <c r="G57" s="1" t="s">
        <v>106</v>
      </c>
      <c r="H57" s="1">
        <v>6.0</v>
      </c>
      <c r="I57" s="1">
        <v>12.0</v>
      </c>
      <c r="J57" s="1">
        <v>29.0</v>
      </c>
      <c r="K57" s="1">
        <v>348.0</v>
      </c>
      <c r="L57" s="1" t="s">
        <v>125</v>
      </c>
    </row>
    <row r="58">
      <c r="A58" s="1" t="s">
        <v>126</v>
      </c>
      <c r="B58" s="2">
        <v>45180.0</v>
      </c>
      <c r="C58" s="1" t="s">
        <v>127</v>
      </c>
      <c r="D58" s="1" t="s">
        <v>128</v>
      </c>
      <c r="E58" s="3">
        <v>6.28191E17</v>
      </c>
      <c r="F58" s="1" t="s">
        <v>3</v>
      </c>
      <c r="G58" s="1" t="s">
        <v>129</v>
      </c>
      <c r="H58" s="1">
        <v>7.5</v>
      </c>
      <c r="I58" s="1">
        <v>15.0</v>
      </c>
      <c r="J58" s="1">
        <v>23.5</v>
      </c>
      <c r="K58" s="1">
        <v>352.5</v>
      </c>
      <c r="L58" s="1" t="s">
        <v>17</v>
      </c>
    </row>
    <row r="59">
      <c r="A59" s="1" t="s">
        <v>126</v>
      </c>
      <c r="B59" s="2">
        <v>45180.0</v>
      </c>
      <c r="C59" s="1" t="s">
        <v>127</v>
      </c>
      <c r="D59" s="1" t="s">
        <v>128</v>
      </c>
      <c r="E59" s="3">
        <v>6.28191E17</v>
      </c>
      <c r="F59" s="1" t="s">
        <v>68</v>
      </c>
      <c r="G59" s="1" t="s">
        <v>130</v>
      </c>
      <c r="H59" s="1">
        <v>250.0</v>
      </c>
      <c r="I59" s="1">
        <v>1.0</v>
      </c>
      <c r="J59" s="1">
        <v>3.4</v>
      </c>
      <c r="K59" s="1">
        <v>3.4</v>
      </c>
      <c r="L59" s="1" t="s">
        <v>17</v>
      </c>
    </row>
    <row r="60">
      <c r="A60" s="1" t="s">
        <v>126</v>
      </c>
      <c r="B60" s="2">
        <v>45180.0</v>
      </c>
      <c r="C60" s="1" t="s">
        <v>127</v>
      </c>
      <c r="D60" s="1" t="s">
        <v>128</v>
      </c>
      <c r="E60" s="3">
        <v>6.28191E17</v>
      </c>
      <c r="F60" s="1" t="s">
        <v>26</v>
      </c>
      <c r="G60" s="1" t="s">
        <v>131</v>
      </c>
      <c r="H60" s="1">
        <v>250.0</v>
      </c>
      <c r="I60" s="1">
        <v>1.0</v>
      </c>
      <c r="J60" s="1">
        <v>13.7</v>
      </c>
      <c r="K60" s="1">
        <v>13.7</v>
      </c>
      <c r="L60" s="1" t="s">
        <v>17</v>
      </c>
    </row>
    <row r="61">
      <c r="A61" s="1" t="s">
        <v>126</v>
      </c>
      <c r="B61" s="2">
        <v>45180.0</v>
      </c>
      <c r="C61" s="1" t="s">
        <v>127</v>
      </c>
      <c r="D61" s="1" t="s">
        <v>128</v>
      </c>
      <c r="E61" s="3">
        <v>6.28191E17</v>
      </c>
      <c r="F61" s="1" t="s">
        <v>3</v>
      </c>
      <c r="G61" s="1" t="s">
        <v>132</v>
      </c>
      <c r="H61" s="1">
        <v>100.0</v>
      </c>
      <c r="I61" s="1">
        <v>1.0</v>
      </c>
      <c r="J61" s="1">
        <v>4.6</v>
      </c>
      <c r="K61" s="1">
        <v>4.6</v>
      </c>
      <c r="L61" s="1" t="s">
        <v>17</v>
      </c>
    </row>
    <row r="62">
      <c r="A62" s="1" t="s">
        <v>126</v>
      </c>
      <c r="B62" s="2">
        <v>45180.0</v>
      </c>
      <c r="C62" s="1" t="s">
        <v>127</v>
      </c>
      <c r="D62" s="1" t="s">
        <v>128</v>
      </c>
      <c r="E62" s="3">
        <v>6.28191E17</v>
      </c>
      <c r="F62" s="1" t="s">
        <v>28</v>
      </c>
      <c r="G62" s="1" t="s">
        <v>133</v>
      </c>
      <c r="H62" s="1">
        <v>30.0</v>
      </c>
      <c r="I62" s="1">
        <v>1.0</v>
      </c>
      <c r="J62" s="1">
        <v>5.3</v>
      </c>
      <c r="K62" s="1">
        <v>5.3</v>
      </c>
      <c r="L62" s="1" t="s">
        <v>17</v>
      </c>
    </row>
    <row r="63">
      <c r="A63" s="1" t="s">
        <v>134</v>
      </c>
      <c r="B63" s="2">
        <v>45180.0</v>
      </c>
      <c r="C63" s="1" t="s">
        <v>135</v>
      </c>
      <c r="D63" s="1" t="s">
        <v>136</v>
      </c>
      <c r="E63" s="3">
        <v>6.28589E17</v>
      </c>
      <c r="F63" s="1" t="s">
        <v>3</v>
      </c>
      <c r="G63" s="1" t="s">
        <v>137</v>
      </c>
      <c r="H63" s="1">
        <v>6.0</v>
      </c>
      <c r="I63" s="1">
        <v>6.0</v>
      </c>
      <c r="J63" s="1">
        <v>39.3</v>
      </c>
      <c r="K63" s="1">
        <v>235.8</v>
      </c>
      <c r="L63" s="1" t="s">
        <v>87</v>
      </c>
    </row>
    <row r="64">
      <c r="A64" s="1" t="s">
        <v>134</v>
      </c>
      <c r="B64" s="2">
        <v>45180.0</v>
      </c>
      <c r="C64" s="1" t="s">
        <v>135</v>
      </c>
      <c r="D64" s="1" t="s">
        <v>136</v>
      </c>
      <c r="E64" s="3">
        <v>6.28589E17</v>
      </c>
      <c r="F64" s="1" t="s">
        <v>3</v>
      </c>
      <c r="G64" s="1" t="s">
        <v>138</v>
      </c>
      <c r="H64" s="1">
        <v>1.0</v>
      </c>
      <c r="I64" s="1">
        <v>1.0</v>
      </c>
      <c r="J64" s="1">
        <v>39.1</v>
      </c>
      <c r="K64" s="1">
        <v>39.1</v>
      </c>
      <c r="L64" s="1" t="s">
        <v>87</v>
      </c>
    </row>
    <row r="65">
      <c r="A65" s="1" t="s">
        <v>134</v>
      </c>
      <c r="B65" s="2">
        <v>45180.0</v>
      </c>
      <c r="C65" s="1" t="s">
        <v>135</v>
      </c>
      <c r="D65" s="1" t="s">
        <v>136</v>
      </c>
      <c r="E65" s="3">
        <v>6.28589E17</v>
      </c>
      <c r="F65" s="1" t="s">
        <v>3</v>
      </c>
      <c r="G65" s="1" t="s">
        <v>139</v>
      </c>
      <c r="H65" s="1">
        <v>5.0</v>
      </c>
      <c r="I65" s="1">
        <v>1.0</v>
      </c>
      <c r="J65" s="1">
        <v>69.3</v>
      </c>
      <c r="K65" s="1">
        <v>69.3</v>
      </c>
      <c r="L65" s="1" t="s">
        <v>87</v>
      </c>
    </row>
    <row r="66">
      <c r="A66" s="1" t="s">
        <v>140</v>
      </c>
      <c r="B66" s="2">
        <v>45180.0</v>
      </c>
      <c r="C66" s="1" t="s">
        <v>117</v>
      </c>
      <c r="D66" s="1" t="s">
        <v>141</v>
      </c>
      <c r="E66" s="1">
        <v>6.212345678E9</v>
      </c>
      <c r="F66" s="1" t="s">
        <v>26</v>
      </c>
      <c r="G66" s="1" t="s">
        <v>142</v>
      </c>
      <c r="H66" s="1">
        <v>10.0</v>
      </c>
      <c r="I66" s="1">
        <v>10.0</v>
      </c>
      <c r="J66" s="1">
        <v>39.0</v>
      </c>
      <c r="K66" s="1">
        <v>390.0</v>
      </c>
      <c r="L66" s="1" t="s">
        <v>17</v>
      </c>
    </row>
    <row r="67">
      <c r="A67" s="1" t="s">
        <v>143</v>
      </c>
      <c r="B67" s="2">
        <v>45180.0</v>
      </c>
      <c r="C67" s="1" t="s">
        <v>64</v>
      </c>
      <c r="D67" s="1" t="s">
        <v>144</v>
      </c>
      <c r="E67" s="1">
        <v>6.212345678E9</v>
      </c>
      <c r="F67" s="1" t="s">
        <v>3</v>
      </c>
      <c r="G67" s="1" t="s">
        <v>139</v>
      </c>
      <c r="H67" s="1">
        <v>5.0</v>
      </c>
      <c r="I67" s="1">
        <v>1.0</v>
      </c>
      <c r="J67" s="1">
        <v>69.3</v>
      </c>
      <c r="K67" s="1">
        <v>69.3</v>
      </c>
      <c r="L67" s="1" t="s">
        <v>39</v>
      </c>
    </row>
    <row r="68">
      <c r="A68" s="1" t="s">
        <v>143</v>
      </c>
      <c r="B68" s="2">
        <v>45180.0</v>
      </c>
      <c r="C68" s="1" t="s">
        <v>64</v>
      </c>
      <c r="D68" s="1" t="s">
        <v>144</v>
      </c>
      <c r="E68" s="1">
        <v>6.212345678E9</v>
      </c>
      <c r="F68" s="1" t="s">
        <v>26</v>
      </c>
      <c r="G68" s="1" t="s">
        <v>145</v>
      </c>
      <c r="H68" s="1">
        <v>1.0</v>
      </c>
      <c r="I68" s="1">
        <v>1.0</v>
      </c>
      <c r="J68" s="1">
        <v>18.4</v>
      </c>
      <c r="K68" s="1">
        <v>18.4</v>
      </c>
      <c r="L68" s="1" t="s">
        <v>39</v>
      </c>
    </row>
    <row r="69">
      <c r="A69" s="1" t="s">
        <v>143</v>
      </c>
      <c r="B69" s="2">
        <v>45180.0</v>
      </c>
      <c r="C69" s="1" t="s">
        <v>64</v>
      </c>
      <c r="D69" s="1" t="s">
        <v>144</v>
      </c>
      <c r="E69" s="1">
        <v>6.212345678E9</v>
      </c>
      <c r="F69" s="1" t="s">
        <v>3</v>
      </c>
      <c r="G69" s="1" t="s">
        <v>62</v>
      </c>
      <c r="H69" s="1">
        <v>4.56</v>
      </c>
      <c r="I69" s="1">
        <v>3.0</v>
      </c>
      <c r="J69" s="1">
        <v>46.8</v>
      </c>
      <c r="K69" s="1">
        <v>140.4</v>
      </c>
      <c r="L69" s="1" t="s">
        <v>39</v>
      </c>
    </row>
    <row r="70">
      <c r="A70" s="1" t="s">
        <v>143</v>
      </c>
      <c r="B70" s="2">
        <v>45180.0</v>
      </c>
      <c r="C70" s="1" t="s">
        <v>64</v>
      </c>
      <c r="D70" s="1" t="s">
        <v>144</v>
      </c>
      <c r="E70" s="1">
        <v>6.212345678E9</v>
      </c>
      <c r="F70" s="1" t="s">
        <v>26</v>
      </c>
      <c r="G70" s="1" t="s">
        <v>146</v>
      </c>
      <c r="H70" s="1">
        <v>200.0</v>
      </c>
      <c r="I70" s="1">
        <v>1.0</v>
      </c>
      <c r="J70" s="1">
        <v>5.2</v>
      </c>
      <c r="K70" s="1">
        <v>5.2</v>
      </c>
      <c r="L70" s="1" t="s">
        <v>39</v>
      </c>
    </row>
    <row r="71">
      <c r="A71" s="1" t="s">
        <v>143</v>
      </c>
      <c r="B71" s="2">
        <v>45180.0</v>
      </c>
      <c r="C71" s="1" t="s">
        <v>64</v>
      </c>
      <c r="D71" s="1" t="s">
        <v>144</v>
      </c>
      <c r="E71" s="1">
        <v>6.212345678E9</v>
      </c>
      <c r="F71" s="1" t="s">
        <v>26</v>
      </c>
      <c r="G71" s="1" t="s">
        <v>147</v>
      </c>
      <c r="H71" s="1">
        <v>100.0</v>
      </c>
      <c r="I71" s="1">
        <v>1.0</v>
      </c>
      <c r="J71" s="1">
        <v>5.2</v>
      </c>
      <c r="K71" s="1">
        <v>5.2</v>
      </c>
      <c r="L71" s="1" t="s">
        <v>39</v>
      </c>
    </row>
    <row r="72">
      <c r="A72" s="1" t="s">
        <v>143</v>
      </c>
      <c r="B72" s="2">
        <v>45180.0</v>
      </c>
      <c r="C72" s="1" t="s">
        <v>64</v>
      </c>
      <c r="D72" s="1" t="s">
        <v>144</v>
      </c>
      <c r="E72" s="1">
        <v>6.212345678E9</v>
      </c>
      <c r="F72" s="1" t="s">
        <v>3</v>
      </c>
      <c r="G72" s="1" t="s">
        <v>148</v>
      </c>
      <c r="H72" s="1">
        <v>500.0</v>
      </c>
      <c r="I72" s="1">
        <v>1.0</v>
      </c>
      <c r="J72" s="1">
        <v>25.6</v>
      </c>
      <c r="K72" s="1">
        <v>25.6</v>
      </c>
      <c r="L72" s="1" t="s">
        <v>39</v>
      </c>
    </row>
    <row r="73">
      <c r="A73" s="1" t="s">
        <v>143</v>
      </c>
      <c r="B73" s="2">
        <v>45180.0</v>
      </c>
      <c r="C73" s="1" t="s">
        <v>64</v>
      </c>
      <c r="D73" s="1" t="s">
        <v>144</v>
      </c>
      <c r="E73" s="1">
        <v>6.212345678E9</v>
      </c>
      <c r="F73" s="1" t="s">
        <v>3</v>
      </c>
      <c r="G73" s="1" t="s">
        <v>101</v>
      </c>
      <c r="H73" s="1">
        <v>1.0</v>
      </c>
      <c r="I73" s="1">
        <v>1.0</v>
      </c>
      <c r="J73" s="1">
        <v>15.9</v>
      </c>
      <c r="K73" s="1">
        <v>15.9</v>
      </c>
      <c r="L73" s="1" t="s">
        <v>39</v>
      </c>
    </row>
    <row r="74">
      <c r="A74" s="1" t="s">
        <v>143</v>
      </c>
      <c r="B74" s="2">
        <v>45180.0</v>
      </c>
      <c r="C74" s="1" t="s">
        <v>64</v>
      </c>
      <c r="D74" s="1" t="s">
        <v>144</v>
      </c>
      <c r="E74" s="1">
        <v>6.212345678E9</v>
      </c>
      <c r="F74" s="1" t="s">
        <v>3</v>
      </c>
      <c r="G74" s="1" t="s">
        <v>149</v>
      </c>
      <c r="H74" s="1">
        <v>1.0</v>
      </c>
      <c r="I74" s="1">
        <v>1.0</v>
      </c>
      <c r="J74" s="1">
        <v>14.7</v>
      </c>
      <c r="K74" s="1">
        <v>14.7</v>
      </c>
      <c r="L74" s="1" t="s">
        <v>39</v>
      </c>
    </row>
    <row r="75">
      <c r="A75" s="1" t="s">
        <v>143</v>
      </c>
      <c r="B75" s="2">
        <v>45180.0</v>
      </c>
      <c r="C75" s="1" t="s">
        <v>64</v>
      </c>
      <c r="D75" s="1" t="s">
        <v>144</v>
      </c>
      <c r="E75" s="1">
        <v>6.212345678E9</v>
      </c>
      <c r="F75" s="1" t="s">
        <v>3</v>
      </c>
      <c r="G75" s="1" t="s">
        <v>150</v>
      </c>
      <c r="H75" s="1">
        <v>1.0</v>
      </c>
      <c r="I75" s="1">
        <v>1.0</v>
      </c>
      <c r="J75" s="1">
        <v>9.6</v>
      </c>
      <c r="K75" s="1">
        <v>9.6</v>
      </c>
      <c r="L75" s="1" t="s">
        <v>39</v>
      </c>
    </row>
    <row r="76">
      <c r="A76" s="1" t="s">
        <v>143</v>
      </c>
      <c r="B76" s="2">
        <v>45180.0</v>
      </c>
      <c r="C76" s="1" t="s">
        <v>64</v>
      </c>
      <c r="D76" s="1" t="s">
        <v>144</v>
      </c>
      <c r="E76" s="1">
        <v>6.212345678E9</v>
      </c>
      <c r="F76" s="1" t="s">
        <v>26</v>
      </c>
      <c r="G76" s="1" t="s">
        <v>151</v>
      </c>
      <c r="H76" s="1">
        <v>1.0</v>
      </c>
      <c r="I76" s="1">
        <v>1.0</v>
      </c>
      <c r="J76" s="1">
        <v>29.5</v>
      </c>
      <c r="K76" s="1">
        <v>29.5</v>
      </c>
      <c r="L76" s="1" t="s">
        <v>39</v>
      </c>
    </row>
    <row r="77">
      <c r="A77" s="1" t="s">
        <v>143</v>
      </c>
      <c r="B77" s="2">
        <v>45180.0</v>
      </c>
      <c r="C77" s="1" t="s">
        <v>64</v>
      </c>
      <c r="D77" s="1" t="s">
        <v>144</v>
      </c>
      <c r="E77" s="1">
        <v>6.212345678E9</v>
      </c>
      <c r="F77" s="1" t="s">
        <v>3</v>
      </c>
      <c r="G77" s="1" t="s">
        <v>115</v>
      </c>
      <c r="H77" s="1">
        <v>1.894</v>
      </c>
      <c r="I77" s="1">
        <v>2.0</v>
      </c>
      <c r="J77" s="1">
        <v>15.5</v>
      </c>
      <c r="K77" s="1">
        <v>31.0</v>
      </c>
      <c r="L77" s="1" t="s">
        <v>39</v>
      </c>
    </row>
    <row r="78">
      <c r="A78" s="1" t="s">
        <v>152</v>
      </c>
      <c r="B78" s="2">
        <v>45180.0</v>
      </c>
      <c r="C78" s="1" t="s">
        <v>153</v>
      </c>
      <c r="D78" s="1" t="s">
        <v>154</v>
      </c>
      <c r="E78" s="1">
        <v>6.212345678E9</v>
      </c>
      <c r="F78" s="1" t="s">
        <v>26</v>
      </c>
      <c r="G78" s="1" t="s">
        <v>155</v>
      </c>
      <c r="H78" s="1">
        <v>6.0</v>
      </c>
      <c r="I78" s="1">
        <v>12.0</v>
      </c>
      <c r="J78" s="1">
        <v>9.3</v>
      </c>
      <c r="K78" s="1">
        <v>111.6</v>
      </c>
      <c r="L78" s="1" t="s">
        <v>87</v>
      </c>
    </row>
    <row r="79">
      <c r="A79" s="1" t="s">
        <v>152</v>
      </c>
      <c r="B79" s="2">
        <v>45180.0</v>
      </c>
      <c r="C79" s="1" t="s">
        <v>153</v>
      </c>
      <c r="D79" s="1" t="s">
        <v>154</v>
      </c>
      <c r="E79" s="1">
        <v>6.212345678E9</v>
      </c>
      <c r="F79" s="1" t="s">
        <v>3</v>
      </c>
      <c r="G79" s="1" t="s">
        <v>86</v>
      </c>
      <c r="H79" s="1">
        <v>5.4</v>
      </c>
      <c r="I79" s="1">
        <v>6.0</v>
      </c>
      <c r="J79" s="1">
        <v>14.7</v>
      </c>
      <c r="K79" s="1">
        <v>88.2</v>
      </c>
      <c r="L79" s="1" t="s">
        <v>87</v>
      </c>
    </row>
    <row r="80">
      <c r="A80" s="1" t="s">
        <v>152</v>
      </c>
      <c r="B80" s="2">
        <v>45180.0</v>
      </c>
      <c r="C80" s="1" t="s">
        <v>153</v>
      </c>
      <c r="D80" s="1" t="s">
        <v>154</v>
      </c>
      <c r="E80" s="1">
        <v>6.212345678E9</v>
      </c>
      <c r="F80" s="1" t="s">
        <v>26</v>
      </c>
      <c r="G80" s="1" t="s">
        <v>156</v>
      </c>
      <c r="H80" s="1">
        <v>14.0</v>
      </c>
      <c r="I80" s="1">
        <v>1.0</v>
      </c>
      <c r="J80" s="1">
        <v>45.7</v>
      </c>
      <c r="K80" s="1">
        <v>45.7</v>
      </c>
      <c r="L80" s="1" t="s">
        <v>87</v>
      </c>
    </row>
    <row r="81">
      <c r="A81" s="1" t="s">
        <v>152</v>
      </c>
      <c r="B81" s="2">
        <v>45180.0</v>
      </c>
      <c r="C81" s="1" t="s">
        <v>153</v>
      </c>
      <c r="D81" s="1" t="s">
        <v>154</v>
      </c>
      <c r="E81" s="1">
        <v>6.212345678E9</v>
      </c>
      <c r="F81" s="1" t="s">
        <v>3</v>
      </c>
      <c r="G81" s="1" t="s">
        <v>157</v>
      </c>
      <c r="H81" s="1">
        <v>1.56</v>
      </c>
      <c r="I81" s="1">
        <v>3.0</v>
      </c>
      <c r="J81" s="1">
        <v>16.3</v>
      </c>
      <c r="K81" s="1">
        <v>48.9</v>
      </c>
      <c r="L81" s="1" t="s">
        <v>87</v>
      </c>
    </row>
    <row r="82">
      <c r="A82" s="1" t="s">
        <v>152</v>
      </c>
      <c r="B82" s="2">
        <v>45180.0</v>
      </c>
      <c r="C82" s="1" t="s">
        <v>153</v>
      </c>
      <c r="D82" s="1" t="s">
        <v>154</v>
      </c>
      <c r="E82" s="1">
        <v>6.212345678E9</v>
      </c>
      <c r="F82" s="1" t="s">
        <v>68</v>
      </c>
      <c r="G82" s="1" t="s">
        <v>158</v>
      </c>
      <c r="H82" s="1">
        <v>2.0</v>
      </c>
      <c r="I82" s="1">
        <v>2.0</v>
      </c>
      <c r="J82" s="1">
        <v>24.6</v>
      </c>
      <c r="K82" s="1">
        <v>49.2</v>
      </c>
      <c r="L82" s="1" t="s">
        <v>87</v>
      </c>
    </row>
    <row r="83">
      <c r="A83" s="1" t="s">
        <v>159</v>
      </c>
      <c r="B83" s="2">
        <v>45180.0</v>
      </c>
      <c r="C83" s="1" t="s">
        <v>160</v>
      </c>
      <c r="D83" s="1" t="s">
        <v>161</v>
      </c>
      <c r="E83" s="1">
        <v>6.212345678E9</v>
      </c>
      <c r="F83" s="1" t="s">
        <v>3</v>
      </c>
      <c r="G83" s="1" t="s">
        <v>162</v>
      </c>
      <c r="H83" s="1">
        <v>21.0</v>
      </c>
      <c r="I83" s="1">
        <v>21.0</v>
      </c>
      <c r="J83" s="1">
        <v>14.6</v>
      </c>
      <c r="K83" s="1">
        <v>306.6</v>
      </c>
      <c r="L83" s="1" t="s">
        <v>87</v>
      </c>
    </row>
    <row r="84">
      <c r="A84" s="1" t="s">
        <v>163</v>
      </c>
      <c r="B84" s="2">
        <v>45180.0</v>
      </c>
      <c r="C84" s="1" t="s">
        <v>95</v>
      </c>
      <c r="D84" s="1" t="s">
        <v>164</v>
      </c>
      <c r="E84" s="1">
        <v>6.212345678E9</v>
      </c>
      <c r="F84" s="1" t="s">
        <v>3</v>
      </c>
      <c r="G84" s="1" t="s">
        <v>129</v>
      </c>
      <c r="H84" s="1">
        <v>10.0</v>
      </c>
      <c r="I84" s="1">
        <v>20.0</v>
      </c>
      <c r="J84" s="1">
        <v>23.5</v>
      </c>
      <c r="K84" s="1">
        <v>470.0</v>
      </c>
      <c r="L84" s="1" t="s">
        <v>87</v>
      </c>
    </row>
    <row r="85">
      <c r="A85" s="1" t="s">
        <v>163</v>
      </c>
      <c r="B85" s="2">
        <v>45180.0</v>
      </c>
      <c r="C85" s="1" t="s">
        <v>95</v>
      </c>
      <c r="D85" s="1" t="s">
        <v>164</v>
      </c>
      <c r="E85" s="1">
        <v>6.212345678E9</v>
      </c>
      <c r="F85" s="1" t="s">
        <v>165</v>
      </c>
      <c r="G85" s="1" t="s">
        <v>166</v>
      </c>
      <c r="H85" s="1">
        <v>4.0</v>
      </c>
      <c r="I85" s="1">
        <v>2.0</v>
      </c>
      <c r="J85" s="1">
        <v>68.1</v>
      </c>
      <c r="K85" s="1">
        <v>136.2</v>
      </c>
      <c r="L85" s="1" t="s">
        <v>87</v>
      </c>
    </row>
    <row r="86">
      <c r="A86" s="1" t="s">
        <v>167</v>
      </c>
      <c r="B86" s="2">
        <v>45180.0</v>
      </c>
      <c r="C86" s="1" t="s">
        <v>168</v>
      </c>
      <c r="D86" s="1" t="s">
        <v>169</v>
      </c>
      <c r="E86" s="3">
        <v>6.28139E17</v>
      </c>
      <c r="F86" s="1" t="s">
        <v>3</v>
      </c>
      <c r="G86" s="1" t="s">
        <v>67</v>
      </c>
      <c r="H86" s="1">
        <v>5.0</v>
      </c>
      <c r="I86" s="1">
        <v>5.0</v>
      </c>
      <c r="J86" s="1">
        <v>14.5</v>
      </c>
      <c r="K86" s="1">
        <v>72.5</v>
      </c>
      <c r="L86" s="1" t="s">
        <v>87</v>
      </c>
    </row>
    <row r="87">
      <c r="A87" s="1" t="s">
        <v>167</v>
      </c>
      <c r="B87" s="2">
        <v>45180.0</v>
      </c>
      <c r="C87" s="1" t="s">
        <v>168</v>
      </c>
      <c r="D87" s="1" t="s">
        <v>169</v>
      </c>
      <c r="E87" s="3">
        <v>6.28139E17</v>
      </c>
      <c r="F87" s="1" t="s">
        <v>3</v>
      </c>
      <c r="G87" s="1" t="s">
        <v>170</v>
      </c>
      <c r="H87" s="1">
        <v>5.0</v>
      </c>
      <c r="I87" s="1">
        <v>5.0</v>
      </c>
      <c r="J87" s="1">
        <v>39.9</v>
      </c>
      <c r="K87" s="1">
        <v>199.5</v>
      </c>
      <c r="L87" s="1" t="s">
        <v>87</v>
      </c>
    </row>
    <row r="88">
      <c r="A88" s="1" t="s">
        <v>167</v>
      </c>
      <c r="B88" s="2">
        <v>45180.0</v>
      </c>
      <c r="C88" s="1" t="s">
        <v>168</v>
      </c>
      <c r="D88" s="1" t="s">
        <v>169</v>
      </c>
      <c r="E88" s="3">
        <v>6.28139E17</v>
      </c>
      <c r="F88" s="1" t="s">
        <v>3</v>
      </c>
      <c r="G88" s="1" t="s">
        <v>171</v>
      </c>
      <c r="H88" s="1">
        <v>2.0</v>
      </c>
      <c r="I88" s="1">
        <v>2.0</v>
      </c>
      <c r="J88" s="1">
        <v>29.3</v>
      </c>
      <c r="K88" s="1">
        <v>58.6</v>
      </c>
      <c r="L88" s="1" t="s">
        <v>87</v>
      </c>
    </row>
    <row r="89">
      <c r="A89" s="1" t="s">
        <v>172</v>
      </c>
      <c r="B89" s="2">
        <v>45180.0</v>
      </c>
      <c r="C89" s="1" t="s">
        <v>153</v>
      </c>
      <c r="D89" s="1" t="s">
        <v>173</v>
      </c>
      <c r="E89" s="1">
        <v>6.212345678E9</v>
      </c>
      <c r="F89" s="1" t="s">
        <v>3</v>
      </c>
      <c r="G89" s="1" t="s">
        <v>129</v>
      </c>
      <c r="H89" s="1">
        <v>6.5</v>
      </c>
      <c r="I89" s="1">
        <v>13.0</v>
      </c>
      <c r="J89" s="1">
        <v>23.5</v>
      </c>
      <c r="K89" s="1">
        <v>305.5</v>
      </c>
      <c r="L89" s="1" t="s">
        <v>125</v>
      </c>
    </row>
    <row r="90">
      <c r="A90" s="1" t="s">
        <v>174</v>
      </c>
      <c r="B90" s="2">
        <v>45180.0</v>
      </c>
      <c r="C90" s="1" t="s">
        <v>175</v>
      </c>
      <c r="D90" s="1" t="s">
        <v>176</v>
      </c>
      <c r="E90" s="1">
        <v>6.212345678E9</v>
      </c>
      <c r="F90" s="1" t="s">
        <v>50</v>
      </c>
      <c r="G90" s="1" t="s">
        <v>51</v>
      </c>
      <c r="H90" s="1">
        <v>3.5</v>
      </c>
      <c r="I90" s="1">
        <v>5.0</v>
      </c>
      <c r="J90" s="1">
        <v>29.2</v>
      </c>
      <c r="K90" s="1">
        <v>146.0</v>
      </c>
      <c r="L90" s="1" t="s">
        <v>17</v>
      </c>
    </row>
    <row r="91">
      <c r="A91" s="1" t="s">
        <v>174</v>
      </c>
      <c r="B91" s="2">
        <v>45180.0</v>
      </c>
      <c r="C91" s="1" t="s">
        <v>175</v>
      </c>
      <c r="D91" s="1" t="s">
        <v>176</v>
      </c>
      <c r="E91" s="1">
        <v>6.212345678E9</v>
      </c>
      <c r="F91" s="1" t="s">
        <v>3</v>
      </c>
      <c r="G91" s="1" t="s">
        <v>16</v>
      </c>
      <c r="H91" s="1">
        <v>4.2</v>
      </c>
      <c r="I91" s="1">
        <v>7.0</v>
      </c>
      <c r="J91" s="1">
        <v>26.9</v>
      </c>
      <c r="K91" s="1">
        <v>188.3</v>
      </c>
      <c r="L91" s="1" t="s">
        <v>17</v>
      </c>
    </row>
    <row r="92">
      <c r="A92" s="1" t="s">
        <v>177</v>
      </c>
      <c r="B92" s="2">
        <v>45180.0</v>
      </c>
      <c r="C92" s="1" t="s">
        <v>178</v>
      </c>
      <c r="D92" s="1" t="s">
        <v>179</v>
      </c>
      <c r="E92" s="3">
        <v>6.28199E17</v>
      </c>
      <c r="F92" s="1" t="s">
        <v>180</v>
      </c>
      <c r="G92" s="1" t="s">
        <v>181</v>
      </c>
      <c r="H92" s="1">
        <v>16.0</v>
      </c>
      <c r="I92" s="1">
        <v>20.0</v>
      </c>
      <c r="J92" s="1">
        <v>32.867</v>
      </c>
      <c r="K92" s="1">
        <v>657.34</v>
      </c>
      <c r="L92" s="1" t="s">
        <v>87</v>
      </c>
    </row>
    <row r="93">
      <c r="A93" s="1" t="s">
        <v>182</v>
      </c>
      <c r="B93" s="2">
        <v>45180.0</v>
      </c>
      <c r="C93" s="1" t="s">
        <v>36</v>
      </c>
      <c r="D93" s="1" t="s">
        <v>183</v>
      </c>
      <c r="E93" s="1">
        <v>6.212345678E9</v>
      </c>
      <c r="F93" s="1" t="s">
        <v>26</v>
      </c>
      <c r="G93" s="1" t="s">
        <v>184</v>
      </c>
      <c r="H93" s="1">
        <v>1.11</v>
      </c>
      <c r="I93" s="1">
        <v>3.0</v>
      </c>
      <c r="J93" s="1">
        <v>16.5</v>
      </c>
      <c r="K93" s="1">
        <v>49.5</v>
      </c>
      <c r="L93" s="1" t="s">
        <v>5</v>
      </c>
    </row>
    <row r="94">
      <c r="A94" s="1" t="s">
        <v>182</v>
      </c>
      <c r="B94" s="2">
        <v>45180.0</v>
      </c>
      <c r="C94" s="1" t="s">
        <v>36</v>
      </c>
      <c r="D94" s="1" t="s">
        <v>183</v>
      </c>
      <c r="E94" s="1">
        <v>6.212345678E9</v>
      </c>
      <c r="F94" s="1" t="s">
        <v>3</v>
      </c>
      <c r="G94" s="1" t="s">
        <v>185</v>
      </c>
      <c r="H94" s="1">
        <v>11.0</v>
      </c>
      <c r="I94" s="1">
        <v>1.0</v>
      </c>
      <c r="J94" s="1">
        <v>215.0</v>
      </c>
      <c r="K94" s="1">
        <v>215.0</v>
      </c>
      <c r="L94" s="1" t="s">
        <v>5</v>
      </c>
    </row>
    <row r="95">
      <c r="A95" s="1" t="s">
        <v>182</v>
      </c>
      <c r="B95" s="2">
        <v>45180.0</v>
      </c>
      <c r="C95" s="1" t="s">
        <v>36</v>
      </c>
      <c r="D95" s="1" t="s">
        <v>183</v>
      </c>
      <c r="E95" s="1">
        <v>6.212345678E9</v>
      </c>
      <c r="F95" s="1" t="s">
        <v>3</v>
      </c>
      <c r="G95" s="1" t="s">
        <v>21</v>
      </c>
      <c r="H95" s="1">
        <v>3.0</v>
      </c>
      <c r="I95" s="1">
        <v>3.0</v>
      </c>
      <c r="J95" s="1">
        <v>14.6</v>
      </c>
      <c r="K95" s="1">
        <v>43.8</v>
      </c>
      <c r="L95" s="1" t="s">
        <v>5</v>
      </c>
    </row>
    <row r="96">
      <c r="A96" s="1" t="s">
        <v>186</v>
      </c>
      <c r="B96" s="2">
        <v>45180.0</v>
      </c>
      <c r="C96" s="1" t="s">
        <v>187</v>
      </c>
      <c r="D96" s="1" t="s">
        <v>188</v>
      </c>
      <c r="E96" s="3">
        <v>6.28129E17</v>
      </c>
      <c r="F96" s="1" t="s">
        <v>3</v>
      </c>
      <c r="G96" s="1" t="s">
        <v>189</v>
      </c>
      <c r="H96" s="1">
        <v>13.6</v>
      </c>
      <c r="I96" s="1">
        <v>20.0</v>
      </c>
      <c r="J96" s="1">
        <v>9.0</v>
      </c>
      <c r="K96" s="1">
        <v>180.0</v>
      </c>
      <c r="L96" s="1" t="s">
        <v>39</v>
      </c>
    </row>
    <row r="97">
      <c r="A97" s="1" t="s">
        <v>186</v>
      </c>
      <c r="B97" s="2">
        <v>45180.0</v>
      </c>
      <c r="C97" s="1" t="s">
        <v>187</v>
      </c>
      <c r="D97" s="1" t="s">
        <v>188</v>
      </c>
      <c r="E97" s="3">
        <v>6.28129E17</v>
      </c>
      <c r="F97" s="1" t="s">
        <v>3</v>
      </c>
      <c r="G97" s="1" t="s">
        <v>190</v>
      </c>
      <c r="H97" s="1">
        <v>2.0</v>
      </c>
      <c r="I97" s="1">
        <v>2.0</v>
      </c>
      <c r="J97" s="1">
        <v>23.0</v>
      </c>
      <c r="K97" s="1">
        <v>46.0</v>
      </c>
      <c r="L97" s="1" t="s">
        <v>39</v>
      </c>
    </row>
    <row r="98">
      <c r="A98" s="1" t="s">
        <v>186</v>
      </c>
      <c r="B98" s="2">
        <v>45180.0</v>
      </c>
      <c r="C98" s="1" t="s">
        <v>187</v>
      </c>
      <c r="D98" s="1" t="s">
        <v>188</v>
      </c>
      <c r="E98" s="3">
        <v>6.28129E17</v>
      </c>
      <c r="F98" s="1" t="s">
        <v>26</v>
      </c>
      <c r="G98" s="1" t="s">
        <v>191</v>
      </c>
      <c r="H98" s="1">
        <v>1.0</v>
      </c>
      <c r="I98" s="1">
        <v>1.0</v>
      </c>
      <c r="J98" s="1">
        <v>20.2</v>
      </c>
      <c r="K98" s="1">
        <v>20.2</v>
      </c>
      <c r="L98" s="1" t="s">
        <v>39</v>
      </c>
    </row>
    <row r="99">
      <c r="A99" s="1" t="s">
        <v>186</v>
      </c>
      <c r="B99" s="2">
        <v>45180.0</v>
      </c>
      <c r="C99" s="1" t="s">
        <v>187</v>
      </c>
      <c r="D99" s="1" t="s">
        <v>188</v>
      </c>
      <c r="E99" s="3">
        <v>6.28129E17</v>
      </c>
      <c r="F99" s="1" t="s">
        <v>26</v>
      </c>
      <c r="G99" s="1" t="s">
        <v>156</v>
      </c>
      <c r="H99" s="1">
        <v>56.0</v>
      </c>
      <c r="I99" s="1">
        <v>4.0</v>
      </c>
      <c r="J99" s="1">
        <v>45.7</v>
      </c>
      <c r="K99" s="1">
        <v>182.8</v>
      </c>
      <c r="L99" s="1" t="s">
        <v>39</v>
      </c>
    </row>
    <row r="100">
      <c r="A100" s="1" t="s">
        <v>192</v>
      </c>
      <c r="B100" s="2">
        <v>45180.0</v>
      </c>
      <c r="C100" s="1" t="s">
        <v>60</v>
      </c>
      <c r="D100" s="1" t="s">
        <v>193</v>
      </c>
      <c r="E100" s="3">
        <v>6.28199E17</v>
      </c>
      <c r="F100" s="1" t="s">
        <v>26</v>
      </c>
      <c r="G100" s="1" t="s">
        <v>194</v>
      </c>
      <c r="H100" s="1">
        <v>25.0</v>
      </c>
      <c r="I100" s="1">
        <v>1.0</v>
      </c>
      <c r="J100" s="1">
        <v>369.3</v>
      </c>
      <c r="K100" s="1">
        <v>369.3</v>
      </c>
      <c r="L100" s="1" t="s">
        <v>87</v>
      </c>
    </row>
    <row r="101">
      <c r="A101" s="1" t="s">
        <v>192</v>
      </c>
      <c r="B101" s="2">
        <v>45180.0</v>
      </c>
      <c r="C101" s="1" t="s">
        <v>60</v>
      </c>
      <c r="D101" s="1" t="s">
        <v>193</v>
      </c>
      <c r="E101" s="3">
        <v>6.28199E17</v>
      </c>
      <c r="F101" s="1" t="s">
        <v>26</v>
      </c>
      <c r="G101" s="1" t="s">
        <v>195</v>
      </c>
      <c r="H101" s="1">
        <v>1.0</v>
      </c>
      <c r="I101" s="1">
        <v>1.0</v>
      </c>
      <c r="J101" s="1">
        <v>49.4</v>
      </c>
      <c r="K101" s="1">
        <v>49.4</v>
      </c>
      <c r="L101" s="1" t="s">
        <v>87</v>
      </c>
    </row>
    <row r="102">
      <c r="A102" s="1" t="s">
        <v>192</v>
      </c>
      <c r="B102" s="2">
        <v>45180.0</v>
      </c>
      <c r="C102" s="1" t="s">
        <v>60</v>
      </c>
      <c r="D102" s="1" t="s">
        <v>193</v>
      </c>
      <c r="E102" s="3">
        <v>6.28199E17</v>
      </c>
      <c r="F102" s="1" t="s">
        <v>26</v>
      </c>
      <c r="G102" s="1" t="s">
        <v>196</v>
      </c>
      <c r="H102" s="1">
        <v>500.0</v>
      </c>
      <c r="I102" s="1">
        <v>1.0</v>
      </c>
      <c r="J102" s="1">
        <v>25.3</v>
      </c>
      <c r="K102" s="1">
        <v>25.3</v>
      </c>
      <c r="L102" s="1" t="s">
        <v>87</v>
      </c>
    </row>
    <row r="103">
      <c r="A103" s="1" t="s">
        <v>192</v>
      </c>
      <c r="B103" s="2">
        <v>45180.0</v>
      </c>
      <c r="C103" s="1" t="s">
        <v>60</v>
      </c>
      <c r="D103" s="1" t="s">
        <v>193</v>
      </c>
      <c r="E103" s="3">
        <v>6.28199E17</v>
      </c>
      <c r="F103" s="1" t="s">
        <v>26</v>
      </c>
      <c r="G103" s="1" t="s">
        <v>197</v>
      </c>
      <c r="H103" s="1">
        <v>200.0</v>
      </c>
      <c r="I103" s="1">
        <v>1.0</v>
      </c>
      <c r="J103" s="1">
        <v>3.9</v>
      </c>
      <c r="K103" s="1">
        <v>3.9</v>
      </c>
      <c r="L103" s="1" t="s">
        <v>87</v>
      </c>
    </row>
    <row r="104">
      <c r="A104" s="1" t="s">
        <v>198</v>
      </c>
      <c r="B104" s="2">
        <v>45180.0</v>
      </c>
      <c r="C104" s="1" t="s">
        <v>60</v>
      </c>
      <c r="D104" s="1" t="s">
        <v>61</v>
      </c>
      <c r="E104" s="3">
        <v>6.28199E17</v>
      </c>
      <c r="F104" s="1" t="s">
        <v>26</v>
      </c>
      <c r="G104" s="1" t="s">
        <v>199</v>
      </c>
      <c r="H104" s="1">
        <v>11.0</v>
      </c>
      <c r="I104" s="1">
        <v>10.0</v>
      </c>
      <c r="J104" s="1">
        <v>42.4</v>
      </c>
      <c r="K104" s="1">
        <v>424.0</v>
      </c>
      <c r="L104" s="1" t="s">
        <v>39</v>
      </c>
    </row>
    <row r="105">
      <c r="A105" s="1" t="s">
        <v>200</v>
      </c>
      <c r="B105" s="2">
        <v>45180.0</v>
      </c>
      <c r="C105" s="1" t="s">
        <v>201</v>
      </c>
      <c r="D105" s="1" t="s">
        <v>202</v>
      </c>
      <c r="E105" s="1">
        <v>6.212345678E9</v>
      </c>
      <c r="F105" s="1" t="s">
        <v>165</v>
      </c>
      <c r="G105" s="1" t="s">
        <v>203</v>
      </c>
      <c r="H105" s="1">
        <v>1.0</v>
      </c>
      <c r="I105" s="1">
        <v>1.0</v>
      </c>
      <c r="J105" s="1">
        <v>116.0</v>
      </c>
      <c r="K105" s="1">
        <v>116.0</v>
      </c>
      <c r="L105" s="1" t="s">
        <v>87</v>
      </c>
    </row>
    <row r="106">
      <c r="A106" s="1" t="s">
        <v>200</v>
      </c>
      <c r="B106" s="2">
        <v>45180.0</v>
      </c>
      <c r="C106" s="1" t="s">
        <v>201</v>
      </c>
      <c r="D106" s="1" t="s">
        <v>202</v>
      </c>
      <c r="E106" s="1">
        <v>6.212345678E9</v>
      </c>
      <c r="F106" s="1" t="s">
        <v>3</v>
      </c>
      <c r="G106" s="1" t="s">
        <v>40</v>
      </c>
      <c r="H106" s="1">
        <v>2.0</v>
      </c>
      <c r="I106" s="1">
        <v>2.0</v>
      </c>
      <c r="J106" s="1">
        <v>14.5</v>
      </c>
      <c r="K106" s="1">
        <v>29.0</v>
      </c>
      <c r="L106" s="1" t="s">
        <v>87</v>
      </c>
    </row>
    <row r="107">
      <c r="A107" s="1" t="s">
        <v>200</v>
      </c>
      <c r="B107" s="2">
        <v>45180.0</v>
      </c>
      <c r="C107" s="1" t="s">
        <v>201</v>
      </c>
      <c r="D107" s="1" t="s">
        <v>202</v>
      </c>
      <c r="E107" s="1">
        <v>6.212345678E9</v>
      </c>
      <c r="F107" s="1" t="s">
        <v>3</v>
      </c>
      <c r="G107" s="1" t="s">
        <v>204</v>
      </c>
      <c r="H107" s="1">
        <v>500.0</v>
      </c>
      <c r="I107" s="1">
        <v>1.0</v>
      </c>
      <c r="J107" s="1">
        <v>22.4</v>
      </c>
      <c r="K107" s="1">
        <v>22.4</v>
      </c>
      <c r="L107" s="1" t="s">
        <v>87</v>
      </c>
    </row>
    <row r="108">
      <c r="A108" s="1" t="s">
        <v>200</v>
      </c>
      <c r="B108" s="2">
        <v>45180.0</v>
      </c>
      <c r="C108" s="1" t="s">
        <v>201</v>
      </c>
      <c r="D108" s="1" t="s">
        <v>202</v>
      </c>
      <c r="E108" s="1">
        <v>6.212345678E9</v>
      </c>
      <c r="F108" s="1" t="s">
        <v>3</v>
      </c>
      <c r="G108" s="1" t="s">
        <v>205</v>
      </c>
      <c r="H108" s="1">
        <v>500.0</v>
      </c>
      <c r="I108" s="1">
        <v>1.0</v>
      </c>
      <c r="J108" s="1">
        <v>19.9</v>
      </c>
      <c r="K108" s="1">
        <v>19.9</v>
      </c>
      <c r="L108" s="1" t="s">
        <v>87</v>
      </c>
    </row>
    <row r="109">
      <c r="A109" s="1" t="s">
        <v>200</v>
      </c>
      <c r="B109" s="2">
        <v>45180.0</v>
      </c>
      <c r="C109" s="1" t="s">
        <v>201</v>
      </c>
      <c r="D109" s="1" t="s">
        <v>202</v>
      </c>
      <c r="E109" s="1">
        <v>6.212345678E9</v>
      </c>
      <c r="F109" s="1" t="s">
        <v>3</v>
      </c>
      <c r="G109" s="1" t="s">
        <v>206</v>
      </c>
      <c r="H109" s="1">
        <v>500.0</v>
      </c>
      <c r="I109" s="1">
        <v>1.0</v>
      </c>
      <c r="J109" s="1">
        <v>14.7</v>
      </c>
      <c r="K109" s="1">
        <v>14.7</v>
      </c>
      <c r="L109" s="1" t="s">
        <v>87</v>
      </c>
    </row>
    <row r="110">
      <c r="A110" s="1" t="s">
        <v>200</v>
      </c>
      <c r="B110" s="2">
        <v>45180.0</v>
      </c>
      <c r="C110" s="1" t="s">
        <v>201</v>
      </c>
      <c r="D110" s="1" t="s">
        <v>202</v>
      </c>
      <c r="E110" s="1">
        <v>6.212345678E9</v>
      </c>
      <c r="F110" s="1" t="s">
        <v>3</v>
      </c>
      <c r="G110" s="1" t="s">
        <v>207</v>
      </c>
      <c r="H110" s="1">
        <v>1.0</v>
      </c>
      <c r="I110" s="1">
        <v>1.0</v>
      </c>
      <c r="J110" s="1">
        <v>37.1</v>
      </c>
      <c r="K110" s="1">
        <v>37.1</v>
      </c>
      <c r="L110" s="1" t="s">
        <v>87</v>
      </c>
    </row>
    <row r="111">
      <c r="A111" s="1" t="s">
        <v>200</v>
      </c>
      <c r="B111" s="2">
        <v>45180.0</v>
      </c>
      <c r="C111" s="1" t="s">
        <v>201</v>
      </c>
      <c r="D111" s="1" t="s">
        <v>202</v>
      </c>
      <c r="E111" s="1">
        <v>6.212345678E9</v>
      </c>
      <c r="F111" s="1" t="s">
        <v>26</v>
      </c>
      <c r="G111" s="1" t="s">
        <v>208</v>
      </c>
      <c r="H111" s="1">
        <v>1.0</v>
      </c>
      <c r="I111" s="1">
        <v>1.0</v>
      </c>
      <c r="J111" s="1">
        <v>42.1</v>
      </c>
      <c r="K111" s="1">
        <v>42.1</v>
      </c>
      <c r="L111" s="1" t="s">
        <v>87</v>
      </c>
    </row>
    <row r="112">
      <c r="A112" s="1" t="s">
        <v>200</v>
      </c>
      <c r="B112" s="2">
        <v>45180.0</v>
      </c>
      <c r="C112" s="1" t="s">
        <v>201</v>
      </c>
      <c r="D112" s="1" t="s">
        <v>202</v>
      </c>
      <c r="E112" s="1">
        <v>6.212345678E9</v>
      </c>
      <c r="F112" s="1" t="s">
        <v>3</v>
      </c>
      <c r="G112" s="1" t="s">
        <v>209</v>
      </c>
      <c r="H112" s="1">
        <v>495.0</v>
      </c>
      <c r="I112" s="1">
        <v>3.0</v>
      </c>
      <c r="J112" s="1">
        <v>12.3</v>
      </c>
      <c r="K112" s="1">
        <v>36.9</v>
      </c>
      <c r="L112" s="1" t="s">
        <v>87</v>
      </c>
    </row>
    <row r="113">
      <c r="A113" s="1" t="s">
        <v>210</v>
      </c>
      <c r="B113" s="2">
        <v>45180.0</v>
      </c>
      <c r="C113" s="1" t="s">
        <v>211</v>
      </c>
      <c r="D113" s="1" t="s">
        <v>212</v>
      </c>
      <c r="E113" s="3">
        <v>6.28788E17</v>
      </c>
      <c r="F113" s="1" t="s">
        <v>26</v>
      </c>
      <c r="G113" s="1" t="s">
        <v>213</v>
      </c>
      <c r="H113" s="1">
        <v>20.0</v>
      </c>
      <c r="I113" s="1">
        <v>2.0</v>
      </c>
      <c r="J113" s="1">
        <v>290.0</v>
      </c>
      <c r="K113" s="1">
        <v>580.0</v>
      </c>
      <c r="L113" s="1" t="s">
        <v>125</v>
      </c>
    </row>
    <row r="114">
      <c r="A114" s="1" t="s">
        <v>210</v>
      </c>
      <c r="B114" s="2">
        <v>45180.0</v>
      </c>
      <c r="C114" s="1" t="s">
        <v>211</v>
      </c>
      <c r="D114" s="1" t="s">
        <v>212</v>
      </c>
      <c r="E114" s="3">
        <v>6.28788E17</v>
      </c>
      <c r="F114" s="1" t="s">
        <v>26</v>
      </c>
      <c r="G114" s="1" t="s">
        <v>214</v>
      </c>
      <c r="H114" s="1">
        <v>5.0</v>
      </c>
      <c r="I114" s="1">
        <v>1.0</v>
      </c>
      <c r="J114" s="1">
        <v>146.0</v>
      </c>
      <c r="K114" s="1">
        <v>146.0</v>
      </c>
      <c r="L114" s="1" t="s">
        <v>125</v>
      </c>
    </row>
    <row r="115">
      <c r="A115" s="1" t="s">
        <v>215</v>
      </c>
      <c r="B115" s="2">
        <v>45180.0</v>
      </c>
      <c r="C115" s="1" t="s">
        <v>160</v>
      </c>
      <c r="D115" s="1" t="s">
        <v>216</v>
      </c>
      <c r="E115" s="1">
        <v>6.212345678E9</v>
      </c>
      <c r="F115" s="1" t="s">
        <v>50</v>
      </c>
      <c r="G115" s="1" t="s">
        <v>217</v>
      </c>
      <c r="H115" s="1">
        <v>15.0</v>
      </c>
      <c r="I115" s="1">
        <v>15.0</v>
      </c>
      <c r="J115" s="1">
        <v>39.5</v>
      </c>
      <c r="K115" s="1">
        <v>592.5</v>
      </c>
      <c r="L115" s="1" t="s">
        <v>17</v>
      </c>
    </row>
    <row r="116">
      <c r="A116" s="1" t="s">
        <v>218</v>
      </c>
      <c r="B116" s="2">
        <v>45180.0</v>
      </c>
      <c r="C116" s="1" t="s">
        <v>153</v>
      </c>
      <c r="D116" s="1" t="s">
        <v>219</v>
      </c>
      <c r="E116" s="1">
        <v>6.212345678E9</v>
      </c>
      <c r="F116" s="1" t="s">
        <v>3</v>
      </c>
      <c r="G116" s="1" t="s">
        <v>129</v>
      </c>
      <c r="H116" s="1">
        <v>10.0</v>
      </c>
      <c r="I116" s="1">
        <v>20.0</v>
      </c>
      <c r="J116" s="1">
        <v>23.5</v>
      </c>
      <c r="K116" s="1">
        <v>470.0</v>
      </c>
      <c r="L116" s="1" t="s">
        <v>17</v>
      </c>
    </row>
    <row r="117">
      <c r="A117" s="1" t="s">
        <v>220</v>
      </c>
      <c r="B117" s="2">
        <v>45180.0</v>
      </c>
      <c r="C117" s="1" t="s">
        <v>160</v>
      </c>
      <c r="D117" s="1" t="s">
        <v>221</v>
      </c>
      <c r="E117" s="1">
        <v>6.212345678E9</v>
      </c>
      <c r="F117" s="1" t="s">
        <v>50</v>
      </c>
      <c r="G117" s="1" t="s">
        <v>51</v>
      </c>
      <c r="H117" s="1">
        <v>8.4</v>
      </c>
      <c r="I117" s="1">
        <v>12.0</v>
      </c>
      <c r="J117" s="1">
        <v>29.2</v>
      </c>
      <c r="K117" s="1">
        <v>350.4</v>
      </c>
      <c r="L117" s="1" t="s">
        <v>5</v>
      </c>
    </row>
    <row r="118">
      <c r="A118" s="1" t="s">
        <v>222</v>
      </c>
      <c r="B118" s="2">
        <v>45180.0</v>
      </c>
      <c r="C118" s="1" t="s">
        <v>153</v>
      </c>
      <c r="D118" s="1" t="s">
        <v>223</v>
      </c>
      <c r="E118" s="1">
        <v>6.212345678E9</v>
      </c>
      <c r="F118" s="1" t="s">
        <v>26</v>
      </c>
      <c r="G118" s="1" t="s">
        <v>224</v>
      </c>
      <c r="H118" s="1">
        <v>20.0</v>
      </c>
      <c r="I118" s="1">
        <v>5.0</v>
      </c>
      <c r="J118" s="1">
        <v>85.8</v>
      </c>
      <c r="K118" s="1">
        <v>429.0</v>
      </c>
      <c r="L118" s="1" t="s">
        <v>87</v>
      </c>
    </row>
    <row r="119">
      <c r="A119" s="1" t="s">
        <v>225</v>
      </c>
      <c r="B119" s="2">
        <v>45180.0</v>
      </c>
      <c r="C119" s="1" t="s">
        <v>226</v>
      </c>
      <c r="D119" s="1" t="s">
        <v>227</v>
      </c>
      <c r="E119" s="3">
        <v>6.28199E17</v>
      </c>
      <c r="F119" s="1" t="s">
        <v>50</v>
      </c>
      <c r="G119" s="1" t="s">
        <v>217</v>
      </c>
      <c r="H119" s="1">
        <v>8.0</v>
      </c>
      <c r="I119" s="1">
        <v>8.0</v>
      </c>
      <c r="J119" s="1">
        <v>39.5</v>
      </c>
      <c r="K119" s="1">
        <v>316.0</v>
      </c>
      <c r="L119" s="1" t="s">
        <v>10</v>
      </c>
    </row>
    <row r="120">
      <c r="A120" s="1" t="s">
        <v>228</v>
      </c>
      <c r="B120" s="2">
        <v>45180.0</v>
      </c>
      <c r="C120" s="1" t="s">
        <v>229</v>
      </c>
      <c r="D120" s="1" t="s">
        <v>230</v>
      </c>
      <c r="E120" s="3">
        <v>6.28954E18</v>
      </c>
      <c r="F120" s="1" t="s">
        <v>3</v>
      </c>
      <c r="G120" s="1" t="s">
        <v>16</v>
      </c>
      <c r="H120" s="1">
        <v>6.0</v>
      </c>
      <c r="I120" s="1">
        <v>10.0</v>
      </c>
      <c r="J120" s="1">
        <v>26.9</v>
      </c>
      <c r="K120" s="1">
        <v>269.0</v>
      </c>
      <c r="L120" s="1" t="s">
        <v>17</v>
      </c>
    </row>
    <row r="121">
      <c r="A121" s="1" t="s">
        <v>231</v>
      </c>
      <c r="B121" s="2">
        <v>45180.0</v>
      </c>
      <c r="C121" s="1" t="s">
        <v>232</v>
      </c>
      <c r="D121" s="1" t="s">
        <v>233</v>
      </c>
      <c r="E121" s="3">
        <v>6.28129E17</v>
      </c>
      <c r="F121" s="1" t="s">
        <v>3</v>
      </c>
      <c r="G121" s="1" t="s">
        <v>139</v>
      </c>
      <c r="H121" s="1">
        <v>10.0</v>
      </c>
      <c r="I121" s="1">
        <v>2.0</v>
      </c>
      <c r="J121" s="1">
        <v>69.3</v>
      </c>
      <c r="K121" s="1">
        <v>138.6</v>
      </c>
      <c r="L121" s="1" t="s">
        <v>87</v>
      </c>
    </row>
    <row r="122">
      <c r="A122" s="1" t="s">
        <v>231</v>
      </c>
      <c r="B122" s="2">
        <v>45180.0</v>
      </c>
      <c r="C122" s="1" t="s">
        <v>232</v>
      </c>
      <c r="D122" s="1" t="s">
        <v>233</v>
      </c>
      <c r="E122" s="3">
        <v>6.28129E17</v>
      </c>
      <c r="F122" s="1" t="s">
        <v>11</v>
      </c>
      <c r="G122" s="1" t="s">
        <v>234</v>
      </c>
      <c r="H122" s="1">
        <v>6.0</v>
      </c>
      <c r="I122" s="1">
        <v>1.0</v>
      </c>
      <c r="J122" s="1">
        <v>187.579</v>
      </c>
      <c r="K122" s="1">
        <v>187.579</v>
      </c>
      <c r="L122" s="1" t="s">
        <v>87</v>
      </c>
    </row>
    <row r="123">
      <c r="A123" s="1" t="s">
        <v>231</v>
      </c>
      <c r="B123" s="2">
        <v>45180.0</v>
      </c>
      <c r="C123" s="1" t="s">
        <v>232</v>
      </c>
      <c r="D123" s="1" t="s">
        <v>233</v>
      </c>
      <c r="E123" s="3">
        <v>6.28129E17</v>
      </c>
      <c r="F123" s="1" t="s">
        <v>3</v>
      </c>
      <c r="G123" s="1" t="s">
        <v>162</v>
      </c>
      <c r="H123" s="1">
        <v>2.0</v>
      </c>
      <c r="I123" s="1">
        <v>2.0</v>
      </c>
      <c r="J123" s="1">
        <v>14.6</v>
      </c>
      <c r="K123" s="1">
        <v>29.2</v>
      </c>
      <c r="L123" s="1" t="s">
        <v>87</v>
      </c>
    </row>
    <row r="124">
      <c r="A124" s="1" t="s">
        <v>235</v>
      </c>
      <c r="B124" s="2">
        <v>45180.0</v>
      </c>
      <c r="C124" s="1" t="s">
        <v>236</v>
      </c>
      <c r="D124" s="1" t="s">
        <v>237</v>
      </c>
      <c r="E124" s="1">
        <v>6.212345678E9</v>
      </c>
      <c r="F124" s="1" t="s">
        <v>3</v>
      </c>
      <c r="G124" s="1" t="s">
        <v>238</v>
      </c>
      <c r="H124" s="1">
        <v>2.0</v>
      </c>
      <c r="I124" s="1">
        <v>2.0</v>
      </c>
      <c r="J124" s="1">
        <v>33.0</v>
      </c>
      <c r="K124" s="1">
        <v>66.0</v>
      </c>
      <c r="L124" s="1" t="s">
        <v>17</v>
      </c>
    </row>
    <row r="125">
      <c r="A125" s="1" t="s">
        <v>235</v>
      </c>
      <c r="B125" s="2">
        <v>45180.0</v>
      </c>
      <c r="C125" s="1" t="s">
        <v>236</v>
      </c>
      <c r="D125" s="1" t="s">
        <v>237</v>
      </c>
      <c r="E125" s="1">
        <v>6.212345678E9</v>
      </c>
      <c r="F125" s="1" t="s">
        <v>26</v>
      </c>
      <c r="G125" s="1" t="s">
        <v>195</v>
      </c>
      <c r="H125" s="1">
        <v>1.0</v>
      </c>
      <c r="I125" s="1">
        <v>1.0</v>
      </c>
      <c r="J125" s="1">
        <v>49.4</v>
      </c>
      <c r="K125" s="1">
        <v>49.4</v>
      </c>
      <c r="L125" s="1" t="s">
        <v>17</v>
      </c>
    </row>
    <row r="126">
      <c r="A126" s="1" t="s">
        <v>235</v>
      </c>
      <c r="B126" s="2">
        <v>45180.0</v>
      </c>
      <c r="C126" s="1" t="s">
        <v>236</v>
      </c>
      <c r="D126" s="1" t="s">
        <v>237</v>
      </c>
      <c r="E126" s="1">
        <v>6.212345678E9</v>
      </c>
      <c r="F126" s="1" t="s">
        <v>3</v>
      </c>
      <c r="G126" s="1" t="s">
        <v>190</v>
      </c>
      <c r="H126" s="1">
        <v>1.0</v>
      </c>
      <c r="I126" s="1">
        <v>1.0</v>
      </c>
      <c r="J126" s="1">
        <v>23.0</v>
      </c>
      <c r="K126" s="1">
        <v>23.0</v>
      </c>
      <c r="L126" s="1" t="s">
        <v>17</v>
      </c>
    </row>
    <row r="127">
      <c r="A127" s="1" t="s">
        <v>235</v>
      </c>
      <c r="B127" s="2">
        <v>45180.0</v>
      </c>
      <c r="C127" s="1" t="s">
        <v>236</v>
      </c>
      <c r="D127" s="1" t="s">
        <v>237</v>
      </c>
      <c r="E127" s="1">
        <v>6.212345678E9</v>
      </c>
      <c r="F127" s="1" t="s">
        <v>26</v>
      </c>
      <c r="G127" s="1" t="s">
        <v>239</v>
      </c>
      <c r="H127" s="1">
        <v>11.0</v>
      </c>
      <c r="I127" s="1">
        <v>1.0</v>
      </c>
      <c r="J127" s="1">
        <v>198.9</v>
      </c>
      <c r="K127" s="1">
        <v>198.9</v>
      </c>
      <c r="L127" s="1" t="s">
        <v>17</v>
      </c>
    </row>
    <row r="128">
      <c r="A128" s="1" t="s">
        <v>240</v>
      </c>
      <c r="B128" s="2">
        <v>45180.0</v>
      </c>
      <c r="C128" s="1" t="s">
        <v>241</v>
      </c>
      <c r="D128" s="1" t="s">
        <v>242</v>
      </c>
      <c r="E128" s="3">
        <v>6.28214E17</v>
      </c>
      <c r="F128" s="1" t="s">
        <v>180</v>
      </c>
      <c r="G128" s="1" t="s">
        <v>243</v>
      </c>
      <c r="H128" s="1">
        <v>18.0</v>
      </c>
      <c r="I128" s="1">
        <v>20.0</v>
      </c>
      <c r="J128" s="1">
        <v>34.466</v>
      </c>
      <c r="K128" s="1">
        <v>689.32</v>
      </c>
      <c r="L128" s="1" t="s">
        <v>17</v>
      </c>
    </row>
    <row r="129">
      <c r="A129" s="1" t="s">
        <v>240</v>
      </c>
      <c r="B129" s="2">
        <v>45180.0</v>
      </c>
      <c r="C129" s="1" t="s">
        <v>241</v>
      </c>
      <c r="D129" s="1" t="s">
        <v>242</v>
      </c>
      <c r="E129" s="3">
        <v>6.28214E17</v>
      </c>
      <c r="F129" s="1" t="s">
        <v>3</v>
      </c>
      <c r="G129" s="1" t="s">
        <v>16</v>
      </c>
      <c r="H129" s="1">
        <v>3.6</v>
      </c>
      <c r="I129" s="1">
        <v>6.0</v>
      </c>
      <c r="J129" s="1">
        <v>26.9</v>
      </c>
      <c r="K129" s="1">
        <v>161.4</v>
      </c>
      <c r="L129" s="1" t="s">
        <v>17</v>
      </c>
    </row>
    <row r="130">
      <c r="A130" s="1" t="s">
        <v>240</v>
      </c>
      <c r="B130" s="2">
        <v>45180.0</v>
      </c>
      <c r="C130" s="1" t="s">
        <v>241</v>
      </c>
      <c r="D130" s="1" t="s">
        <v>242</v>
      </c>
      <c r="E130" s="3">
        <v>6.28214E17</v>
      </c>
      <c r="F130" s="1" t="s">
        <v>3</v>
      </c>
      <c r="G130" s="1" t="s">
        <v>244</v>
      </c>
      <c r="H130" s="1">
        <v>2.8</v>
      </c>
      <c r="I130" s="1">
        <v>1.0</v>
      </c>
      <c r="J130" s="1">
        <v>115.7</v>
      </c>
      <c r="K130" s="1">
        <v>115.7</v>
      </c>
      <c r="L130" s="1" t="s">
        <v>17</v>
      </c>
    </row>
    <row r="131">
      <c r="A131" s="1" t="s">
        <v>245</v>
      </c>
      <c r="B131" s="2">
        <v>45180.0</v>
      </c>
      <c r="C131" s="1" t="s">
        <v>117</v>
      </c>
      <c r="D131" s="1" t="s">
        <v>246</v>
      </c>
      <c r="E131" s="1">
        <v>6.212345678E9</v>
      </c>
      <c r="F131" s="1" t="s">
        <v>180</v>
      </c>
      <c r="G131" s="1" t="s">
        <v>243</v>
      </c>
      <c r="H131" s="1">
        <v>9.0</v>
      </c>
      <c r="I131" s="1">
        <v>10.0</v>
      </c>
      <c r="J131" s="1">
        <v>34.5</v>
      </c>
      <c r="K131" s="1">
        <v>345.0</v>
      </c>
      <c r="L131" s="1" t="s">
        <v>87</v>
      </c>
    </row>
    <row r="132">
      <c r="A132" s="1" t="s">
        <v>245</v>
      </c>
      <c r="B132" s="2">
        <v>45180.0</v>
      </c>
      <c r="C132" s="1" t="s">
        <v>117</v>
      </c>
      <c r="D132" s="1" t="s">
        <v>246</v>
      </c>
      <c r="E132" s="1">
        <v>6.212345678E9</v>
      </c>
      <c r="F132" s="1" t="s">
        <v>50</v>
      </c>
      <c r="G132" s="1" t="s">
        <v>247</v>
      </c>
      <c r="H132" s="1">
        <v>1.0</v>
      </c>
      <c r="I132" s="1">
        <v>2.0</v>
      </c>
      <c r="J132" s="1">
        <v>23.2</v>
      </c>
      <c r="K132" s="1">
        <v>46.4</v>
      </c>
      <c r="L132" s="1" t="s">
        <v>87</v>
      </c>
    </row>
    <row r="133">
      <c r="A133" s="1" t="s">
        <v>248</v>
      </c>
      <c r="B133" s="2">
        <v>45180.0</v>
      </c>
      <c r="C133" s="1" t="s">
        <v>236</v>
      </c>
      <c r="D133" s="1" t="s">
        <v>249</v>
      </c>
      <c r="E133" s="1">
        <v>6.212345678E9</v>
      </c>
      <c r="F133" s="1" t="s">
        <v>26</v>
      </c>
      <c r="G133" s="1" t="s">
        <v>250</v>
      </c>
      <c r="H133" s="1">
        <v>12.775</v>
      </c>
      <c r="I133" s="1">
        <v>35.0</v>
      </c>
      <c r="J133" s="1">
        <v>12.2</v>
      </c>
      <c r="K133" s="1">
        <v>427.0</v>
      </c>
      <c r="L133" s="1" t="s">
        <v>10</v>
      </c>
    </row>
    <row r="134">
      <c r="A134" s="1" t="s">
        <v>251</v>
      </c>
      <c r="B134" s="2">
        <v>45180.0</v>
      </c>
      <c r="C134" s="1" t="s">
        <v>252</v>
      </c>
      <c r="D134" s="1" t="s">
        <v>253</v>
      </c>
      <c r="E134" s="3">
        <v>6.28381E17</v>
      </c>
      <c r="F134" s="1" t="s">
        <v>3</v>
      </c>
      <c r="G134" s="1" t="s">
        <v>129</v>
      </c>
      <c r="H134" s="1">
        <v>6.5</v>
      </c>
      <c r="I134" s="1">
        <v>13.0</v>
      </c>
      <c r="J134" s="1">
        <v>23.5</v>
      </c>
      <c r="K134" s="1">
        <v>305.5</v>
      </c>
      <c r="L134" s="1" t="s">
        <v>17</v>
      </c>
    </row>
    <row r="135">
      <c r="A135" s="1" t="s">
        <v>254</v>
      </c>
      <c r="B135" s="2">
        <v>45180.0</v>
      </c>
      <c r="C135" s="1" t="s">
        <v>255</v>
      </c>
      <c r="D135" s="1" t="s">
        <v>256</v>
      </c>
      <c r="E135" s="3">
        <v>6.28199E17</v>
      </c>
      <c r="F135" s="1" t="s">
        <v>3</v>
      </c>
      <c r="G135" s="1" t="s">
        <v>40</v>
      </c>
      <c r="H135" s="1">
        <v>8.0</v>
      </c>
      <c r="I135" s="1">
        <v>8.0</v>
      </c>
      <c r="J135" s="1">
        <v>14.5</v>
      </c>
      <c r="K135" s="1">
        <v>116.0</v>
      </c>
      <c r="L135" s="1" t="s">
        <v>17</v>
      </c>
    </row>
    <row r="136">
      <c r="A136" s="1" t="s">
        <v>254</v>
      </c>
      <c r="B136" s="2">
        <v>45180.0</v>
      </c>
      <c r="C136" s="1" t="s">
        <v>255</v>
      </c>
      <c r="D136" s="1" t="s">
        <v>256</v>
      </c>
      <c r="E136" s="3">
        <v>6.28199E17</v>
      </c>
      <c r="F136" s="1" t="s">
        <v>3</v>
      </c>
      <c r="G136" s="1" t="s">
        <v>57</v>
      </c>
      <c r="H136" s="1">
        <v>6.0</v>
      </c>
      <c r="I136" s="1">
        <v>1.0</v>
      </c>
      <c r="J136" s="1">
        <v>187.5</v>
      </c>
      <c r="K136" s="1">
        <v>187.5</v>
      </c>
      <c r="L136" s="1" t="s">
        <v>17</v>
      </c>
    </row>
    <row r="137">
      <c r="A137" s="1" t="s">
        <v>254</v>
      </c>
      <c r="B137" s="2">
        <v>45180.0</v>
      </c>
      <c r="C137" s="1" t="s">
        <v>255</v>
      </c>
      <c r="D137" s="1" t="s">
        <v>256</v>
      </c>
      <c r="E137" s="3">
        <v>6.28199E17</v>
      </c>
      <c r="F137" s="1" t="s">
        <v>26</v>
      </c>
      <c r="G137" s="1" t="s">
        <v>257</v>
      </c>
      <c r="H137" s="1">
        <v>100.0</v>
      </c>
      <c r="I137" s="1">
        <v>1.0</v>
      </c>
      <c r="J137" s="1">
        <v>5.5</v>
      </c>
      <c r="K137" s="1">
        <v>5.5</v>
      </c>
      <c r="L137" s="1" t="s">
        <v>17</v>
      </c>
    </row>
    <row r="138">
      <c r="A138" s="1" t="s">
        <v>258</v>
      </c>
      <c r="B138" s="2">
        <v>45180.0</v>
      </c>
      <c r="C138" s="1" t="s">
        <v>211</v>
      </c>
      <c r="D138" s="1" t="s">
        <v>259</v>
      </c>
      <c r="E138" s="3">
        <v>6.28788E17</v>
      </c>
      <c r="F138" s="1" t="s">
        <v>165</v>
      </c>
      <c r="G138" s="1" t="s">
        <v>260</v>
      </c>
      <c r="H138" s="1">
        <v>5.0</v>
      </c>
      <c r="I138" s="1">
        <v>5.0</v>
      </c>
      <c r="J138" s="1">
        <v>83.0</v>
      </c>
      <c r="K138" s="1">
        <v>415.0</v>
      </c>
      <c r="L138" s="1" t="s">
        <v>17</v>
      </c>
    </row>
    <row r="139">
      <c r="A139" s="1" t="s">
        <v>261</v>
      </c>
      <c r="B139" s="2">
        <v>45180.0</v>
      </c>
      <c r="C139" s="1" t="s">
        <v>36</v>
      </c>
      <c r="D139" s="1" t="s">
        <v>262</v>
      </c>
      <c r="E139" s="1">
        <v>6.212345678E9</v>
      </c>
      <c r="F139" s="1" t="s">
        <v>263</v>
      </c>
      <c r="G139" s="1" t="s">
        <v>264</v>
      </c>
      <c r="H139" s="1">
        <v>7.0</v>
      </c>
      <c r="I139" s="1">
        <v>10.0</v>
      </c>
      <c r="J139" s="1">
        <v>30.9</v>
      </c>
      <c r="K139" s="1">
        <v>309.0</v>
      </c>
      <c r="L139" s="1" t="s">
        <v>5</v>
      </c>
    </row>
    <row r="140">
      <c r="A140" s="1" t="s">
        <v>265</v>
      </c>
      <c r="B140" s="2">
        <v>45180.0</v>
      </c>
      <c r="C140" s="1" t="s">
        <v>266</v>
      </c>
      <c r="D140" s="1" t="s">
        <v>267</v>
      </c>
      <c r="E140" s="1">
        <v>6.212345678E9</v>
      </c>
      <c r="F140" s="1" t="s">
        <v>26</v>
      </c>
      <c r="G140" s="1" t="s">
        <v>197</v>
      </c>
      <c r="H140" s="1">
        <v>200.0</v>
      </c>
      <c r="I140" s="1">
        <v>1.0</v>
      </c>
      <c r="J140" s="1">
        <v>3.9</v>
      </c>
      <c r="K140" s="1">
        <v>3.9</v>
      </c>
      <c r="L140" s="1" t="s">
        <v>87</v>
      </c>
    </row>
    <row r="141">
      <c r="A141" s="1" t="s">
        <v>265</v>
      </c>
      <c r="B141" s="2">
        <v>45180.0</v>
      </c>
      <c r="C141" s="1" t="s">
        <v>266</v>
      </c>
      <c r="D141" s="1" t="s">
        <v>267</v>
      </c>
      <c r="E141" s="1">
        <v>6.212345678E9</v>
      </c>
      <c r="F141" s="1" t="s">
        <v>3</v>
      </c>
      <c r="G141" s="1" t="s">
        <v>244</v>
      </c>
      <c r="H141" s="1">
        <v>14.0</v>
      </c>
      <c r="I141" s="1">
        <v>5.0</v>
      </c>
      <c r="J141" s="1">
        <v>115.7</v>
      </c>
      <c r="K141" s="1">
        <v>578.5</v>
      </c>
      <c r="L141" s="1" t="s">
        <v>87</v>
      </c>
    </row>
    <row r="142">
      <c r="A142" s="1" t="s">
        <v>268</v>
      </c>
      <c r="B142" s="2">
        <v>45180.0</v>
      </c>
      <c r="C142" s="1" t="s">
        <v>117</v>
      </c>
      <c r="D142" s="1" t="s">
        <v>269</v>
      </c>
      <c r="E142" s="1">
        <v>6.212345678E9</v>
      </c>
      <c r="F142" s="1" t="s">
        <v>165</v>
      </c>
      <c r="G142" s="1" t="s">
        <v>270</v>
      </c>
      <c r="H142" s="1">
        <v>4.0</v>
      </c>
      <c r="I142" s="1">
        <v>2.0</v>
      </c>
      <c r="J142" s="1">
        <v>95.1</v>
      </c>
      <c r="K142" s="1">
        <v>190.2</v>
      </c>
      <c r="L142" s="1" t="s">
        <v>87</v>
      </c>
    </row>
    <row r="143">
      <c r="A143" s="1" t="s">
        <v>268</v>
      </c>
      <c r="B143" s="2">
        <v>45180.0</v>
      </c>
      <c r="C143" s="1" t="s">
        <v>117</v>
      </c>
      <c r="D143" s="1" t="s">
        <v>269</v>
      </c>
      <c r="E143" s="1">
        <v>6.212345678E9</v>
      </c>
      <c r="F143" s="1" t="s">
        <v>3</v>
      </c>
      <c r="G143" s="1" t="s">
        <v>271</v>
      </c>
      <c r="H143" s="1">
        <v>9.47</v>
      </c>
      <c r="I143" s="1">
        <v>5.0</v>
      </c>
      <c r="J143" s="1">
        <v>34.6</v>
      </c>
      <c r="K143" s="1">
        <v>173.0</v>
      </c>
      <c r="L143" s="1" t="s">
        <v>87</v>
      </c>
    </row>
    <row r="144">
      <c r="A144" s="1" t="s">
        <v>268</v>
      </c>
      <c r="B144" s="2">
        <v>45180.0</v>
      </c>
      <c r="C144" s="1" t="s">
        <v>117</v>
      </c>
      <c r="D144" s="1" t="s">
        <v>269</v>
      </c>
      <c r="E144" s="1">
        <v>6.212345678E9</v>
      </c>
      <c r="F144" s="1" t="s">
        <v>3</v>
      </c>
      <c r="G144" s="1" t="s">
        <v>272</v>
      </c>
      <c r="H144" s="1">
        <v>1.894</v>
      </c>
      <c r="I144" s="1">
        <v>2.0</v>
      </c>
      <c r="J144" s="1">
        <v>17.7</v>
      </c>
      <c r="K144" s="1">
        <v>35.4</v>
      </c>
      <c r="L144" s="1" t="s">
        <v>87</v>
      </c>
    </row>
    <row r="145">
      <c r="A145" s="1" t="s">
        <v>273</v>
      </c>
      <c r="B145" s="2">
        <v>45180.0</v>
      </c>
      <c r="C145" s="1" t="s">
        <v>89</v>
      </c>
      <c r="D145" s="1" t="s">
        <v>274</v>
      </c>
      <c r="E145" s="1">
        <v>6.212345678E9</v>
      </c>
      <c r="F145" s="1" t="s">
        <v>3</v>
      </c>
      <c r="G145" s="1" t="s">
        <v>275</v>
      </c>
      <c r="H145" s="1">
        <v>5.55</v>
      </c>
      <c r="I145" s="1">
        <v>15.0</v>
      </c>
      <c r="J145" s="1">
        <v>10.5</v>
      </c>
      <c r="K145" s="1">
        <v>157.5</v>
      </c>
      <c r="L145" s="1" t="s">
        <v>39</v>
      </c>
    </row>
    <row r="146">
      <c r="A146" s="1" t="s">
        <v>273</v>
      </c>
      <c r="B146" s="2">
        <v>45180.0</v>
      </c>
      <c r="C146" s="1" t="s">
        <v>89</v>
      </c>
      <c r="D146" s="1" t="s">
        <v>274</v>
      </c>
      <c r="E146" s="1">
        <v>6.212345678E9</v>
      </c>
      <c r="F146" s="1" t="s">
        <v>26</v>
      </c>
      <c r="G146" s="1" t="s">
        <v>257</v>
      </c>
      <c r="H146" s="1">
        <v>100.0</v>
      </c>
      <c r="I146" s="1">
        <v>1.0</v>
      </c>
      <c r="J146" s="1">
        <v>5.5</v>
      </c>
      <c r="K146" s="1">
        <v>5.5</v>
      </c>
      <c r="L146" s="1" t="s">
        <v>39</v>
      </c>
    </row>
    <row r="147">
      <c r="A147" s="1" t="s">
        <v>273</v>
      </c>
      <c r="B147" s="2">
        <v>45180.0</v>
      </c>
      <c r="C147" s="1" t="s">
        <v>89</v>
      </c>
      <c r="D147" s="1" t="s">
        <v>274</v>
      </c>
      <c r="E147" s="1">
        <v>6.212345678E9</v>
      </c>
      <c r="F147" s="1" t="s">
        <v>3</v>
      </c>
      <c r="G147" s="1" t="s">
        <v>67</v>
      </c>
      <c r="H147" s="1">
        <v>10.0</v>
      </c>
      <c r="I147" s="1">
        <v>10.0</v>
      </c>
      <c r="J147" s="1">
        <v>14.5</v>
      </c>
      <c r="K147" s="1">
        <v>145.0</v>
      </c>
      <c r="L147" s="1" t="s">
        <v>39</v>
      </c>
    </row>
    <row r="148">
      <c r="A148" s="1" t="s">
        <v>276</v>
      </c>
      <c r="B148" s="2">
        <v>45180.0</v>
      </c>
      <c r="C148" s="1" t="s">
        <v>178</v>
      </c>
      <c r="D148" s="1" t="s">
        <v>277</v>
      </c>
      <c r="E148" s="3">
        <v>6.28199E17</v>
      </c>
      <c r="F148" s="1" t="s">
        <v>50</v>
      </c>
      <c r="G148" s="1" t="s">
        <v>278</v>
      </c>
      <c r="H148" s="1">
        <v>108.0</v>
      </c>
      <c r="I148" s="1">
        <v>6.0</v>
      </c>
      <c r="J148" s="1">
        <v>285.3</v>
      </c>
      <c r="K148" s="1" t="s">
        <v>279</v>
      </c>
      <c r="L148" s="1" t="s">
        <v>87</v>
      </c>
    </row>
    <row r="149">
      <c r="A149" s="1" t="s">
        <v>280</v>
      </c>
      <c r="B149" s="2">
        <v>45180.0</v>
      </c>
      <c r="C149" s="1" t="s">
        <v>281</v>
      </c>
      <c r="D149" s="1" t="s">
        <v>282</v>
      </c>
      <c r="E149" s="1">
        <v>6.212345678E9</v>
      </c>
      <c r="F149" s="1" t="s">
        <v>50</v>
      </c>
      <c r="G149" s="1" t="s">
        <v>283</v>
      </c>
      <c r="H149" s="1">
        <v>25.0</v>
      </c>
      <c r="I149" s="1">
        <v>5.0</v>
      </c>
      <c r="J149" s="1">
        <v>59.9</v>
      </c>
      <c r="K149" s="1">
        <v>299.5</v>
      </c>
      <c r="L149" s="1" t="s">
        <v>5</v>
      </c>
    </row>
    <row r="150">
      <c r="A150" s="1" t="s">
        <v>280</v>
      </c>
      <c r="B150" s="2">
        <v>45180.0</v>
      </c>
      <c r="C150" s="1" t="s">
        <v>281</v>
      </c>
      <c r="D150" s="1" t="s">
        <v>282</v>
      </c>
      <c r="E150" s="1">
        <v>6.212345678E9</v>
      </c>
      <c r="F150" s="1" t="s">
        <v>26</v>
      </c>
      <c r="G150" s="1" t="s">
        <v>151</v>
      </c>
      <c r="H150" s="1">
        <v>1.0</v>
      </c>
      <c r="I150" s="1">
        <v>1.0</v>
      </c>
      <c r="J150" s="1">
        <v>29.5</v>
      </c>
      <c r="K150" s="1">
        <v>29.5</v>
      </c>
      <c r="L150" s="1" t="s">
        <v>5</v>
      </c>
    </row>
    <row r="151">
      <c r="A151" s="1" t="s">
        <v>284</v>
      </c>
      <c r="B151" s="2">
        <v>45180.0</v>
      </c>
      <c r="C151" s="1" t="s">
        <v>117</v>
      </c>
      <c r="D151" s="1" t="s">
        <v>285</v>
      </c>
      <c r="E151" s="1">
        <v>6.212345678E9</v>
      </c>
      <c r="F151" s="1" t="s">
        <v>3</v>
      </c>
      <c r="G151" s="1" t="s">
        <v>286</v>
      </c>
      <c r="H151" s="1">
        <v>25.0</v>
      </c>
      <c r="I151" s="1">
        <v>1.0</v>
      </c>
      <c r="J151" s="1">
        <v>240.3</v>
      </c>
      <c r="K151" s="1">
        <v>240.3</v>
      </c>
      <c r="L151" s="1" t="s">
        <v>87</v>
      </c>
    </row>
    <row r="152">
      <c r="A152" s="1" t="s">
        <v>284</v>
      </c>
      <c r="B152" s="2">
        <v>45180.0</v>
      </c>
      <c r="C152" s="1" t="s">
        <v>117</v>
      </c>
      <c r="D152" s="1" t="s">
        <v>285</v>
      </c>
      <c r="E152" s="1">
        <v>6.212345678E9</v>
      </c>
      <c r="F152" s="1" t="s">
        <v>11</v>
      </c>
      <c r="G152" s="1" t="s">
        <v>234</v>
      </c>
      <c r="H152" s="1">
        <v>6.0</v>
      </c>
      <c r="I152" s="1">
        <v>1.0</v>
      </c>
      <c r="J152" s="1">
        <v>187.579</v>
      </c>
      <c r="K152" s="1">
        <v>187.579</v>
      </c>
      <c r="L152" s="1" t="s">
        <v>87</v>
      </c>
    </row>
    <row r="153">
      <c r="A153" s="1" t="s">
        <v>284</v>
      </c>
      <c r="B153" s="2">
        <v>45180.0</v>
      </c>
      <c r="C153" s="1" t="s">
        <v>117</v>
      </c>
      <c r="D153" s="1" t="s">
        <v>285</v>
      </c>
      <c r="E153" s="1">
        <v>6.212345678E9</v>
      </c>
      <c r="F153" s="1" t="s">
        <v>26</v>
      </c>
      <c r="G153" s="1" t="s">
        <v>197</v>
      </c>
      <c r="H153" s="1">
        <v>200.0</v>
      </c>
      <c r="I153" s="1">
        <v>1.0</v>
      </c>
      <c r="J153" s="1">
        <v>3.9</v>
      </c>
      <c r="K153" s="1">
        <v>3.9</v>
      </c>
      <c r="L153" s="1" t="s">
        <v>87</v>
      </c>
    </row>
    <row r="154">
      <c r="A154" s="1" t="s">
        <v>284</v>
      </c>
      <c r="B154" s="2">
        <v>45180.0</v>
      </c>
      <c r="C154" s="1" t="s">
        <v>117</v>
      </c>
      <c r="D154" s="1" t="s">
        <v>285</v>
      </c>
      <c r="E154" s="1">
        <v>6.212345678E9</v>
      </c>
      <c r="F154" s="1" t="s">
        <v>3</v>
      </c>
      <c r="G154" s="1" t="s">
        <v>287</v>
      </c>
      <c r="H154" s="1">
        <v>100.0</v>
      </c>
      <c r="I154" s="1">
        <v>1.0</v>
      </c>
      <c r="J154" s="1">
        <v>4.1</v>
      </c>
      <c r="K154" s="1">
        <v>4.1</v>
      </c>
      <c r="L154" s="1" t="s">
        <v>87</v>
      </c>
    </row>
    <row r="155">
      <c r="A155" s="1" t="s">
        <v>288</v>
      </c>
      <c r="B155" s="2">
        <v>45180.0</v>
      </c>
      <c r="C155" s="1" t="s">
        <v>289</v>
      </c>
      <c r="D155" s="1" t="s">
        <v>290</v>
      </c>
      <c r="E155" s="3">
        <v>6.28313E17</v>
      </c>
      <c r="F155" s="1" t="s">
        <v>50</v>
      </c>
      <c r="G155" s="1" t="s">
        <v>114</v>
      </c>
      <c r="H155" s="1">
        <v>7.2</v>
      </c>
      <c r="I155" s="1">
        <v>6.0</v>
      </c>
      <c r="J155" s="1">
        <v>42.6</v>
      </c>
      <c r="K155" s="1">
        <v>255.6</v>
      </c>
      <c r="L155" s="1" t="s">
        <v>87</v>
      </c>
    </row>
    <row r="156">
      <c r="A156" s="1" t="s">
        <v>288</v>
      </c>
      <c r="B156" s="2">
        <v>45180.0</v>
      </c>
      <c r="C156" s="1" t="s">
        <v>289</v>
      </c>
      <c r="D156" s="1" t="s">
        <v>290</v>
      </c>
      <c r="E156" s="3">
        <v>6.28313E17</v>
      </c>
      <c r="F156" s="1" t="s">
        <v>3</v>
      </c>
      <c r="G156" s="1" t="s">
        <v>67</v>
      </c>
      <c r="H156" s="1">
        <v>2.0</v>
      </c>
      <c r="I156" s="1">
        <v>2.0</v>
      </c>
      <c r="J156" s="1">
        <v>14.5</v>
      </c>
      <c r="K156" s="1">
        <v>29.0</v>
      </c>
      <c r="L156" s="1" t="s">
        <v>87</v>
      </c>
    </row>
    <row r="157">
      <c r="A157" s="1" t="s">
        <v>288</v>
      </c>
      <c r="B157" s="2">
        <v>45180.0</v>
      </c>
      <c r="C157" s="1" t="s">
        <v>289</v>
      </c>
      <c r="D157" s="1" t="s">
        <v>290</v>
      </c>
      <c r="E157" s="3">
        <v>6.28313E17</v>
      </c>
      <c r="F157" s="1" t="s">
        <v>3</v>
      </c>
      <c r="G157" s="1" t="s">
        <v>86</v>
      </c>
      <c r="H157" s="1">
        <v>1.8</v>
      </c>
      <c r="I157" s="1">
        <v>2.0</v>
      </c>
      <c r="J157" s="1">
        <v>14.7</v>
      </c>
      <c r="K157" s="1">
        <v>29.4</v>
      </c>
      <c r="L157" s="1" t="s">
        <v>87</v>
      </c>
    </row>
    <row r="158">
      <c r="A158" s="1" t="s">
        <v>288</v>
      </c>
      <c r="B158" s="2">
        <v>45180.0</v>
      </c>
      <c r="C158" s="1" t="s">
        <v>289</v>
      </c>
      <c r="D158" s="1" t="s">
        <v>290</v>
      </c>
      <c r="E158" s="3">
        <v>6.28313E17</v>
      </c>
      <c r="F158" s="1" t="s">
        <v>3</v>
      </c>
      <c r="G158" s="1" t="s">
        <v>291</v>
      </c>
      <c r="H158" s="1">
        <v>1.0</v>
      </c>
      <c r="I158" s="1">
        <v>1.0</v>
      </c>
      <c r="J158" s="1">
        <v>15.3</v>
      </c>
      <c r="K158" s="1">
        <v>15.3</v>
      </c>
      <c r="L158" s="1" t="s">
        <v>87</v>
      </c>
    </row>
    <row r="159">
      <c r="A159" s="1" t="s">
        <v>288</v>
      </c>
      <c r="B159" s="2">
        <v>45180.0</v>
      </c>
      <c r="C159" s="1" t="s">
        <v>289</v>
      </c>
      <c r="D159" s="1" t="s">
        <v>290</v>
      </c>
      <c r="E159" s="3">
        <v>6.28313E17</v>
      </c>
      <c r="F159" s="1" t="s">
        <v>3</v>
      </c>
      <c r="G159" s="1" t="s">
        <v>170</v>
      </c>
      <c r="H159" s="1">
        <v>1.0</v>
      </c>
      <c r="I159" s="1">
        <v>1.0</v>
      </c>
      <c r="J159" s="1">
        <v>39.9</v>
      </c>
      <c r="K159" s="1">
        <v>39.9</v>
      </c>
      <c r="L159" s="1" t="s">
        <v>87</v>
      </c>
    </row>
    <row r="160">
      <c r="A160" s="1" t="s">
        <v>288</v>
      </c>
      <c r="B160" s="2">
        <v>45180.0</v>
      </c>
      <c r="C160" s="1" t="s">
        <v>289</v>
      </c>
      <c r="D160" s="1" t="s">
        <v>290</v>
      </c>
      <c r="E160" s="3">
        <v>6.28313E17</v>
      </c>
      <c r="F160" s="1" t="s">
        <v>3</v>
      </c>
      <c r="G160" s="1" t="s">
        <v>292</v>
      </c>
      <c r="H160" s="1">
        <v>460.0</v>
      </c>
      <c r="I160" s="1">
        <v>1.0</v>
      </c>
      <c r="J160" s="1">
        <v>18.0</v>
      </c>
      <c r="K160" s="1">
        <v>18.0</v>
      </c>
      <c r="L160" s="1" t="s">
        <v>87</v>
      </c>
    </row>
    <row r="161">
      <c r="A161" s="1" t="s">
        <v>293</v>
      </c>
      <c r="B161" s="2">
        <v>45180.0</v>
      </c>
      <c r="C161" s="1" t="s">
        <v>281</v>
      </c>
      <c r="D161" s="1" t="s">
        <v>294</v>
      </c>
      <c r="E161" s="1">
        <v>6.212345678E9</v>
      </c>
      <c r="F161" s="1" t="s">
        <v>3</v>
      </c>
      <c r="G161" s="1" t="s">
        <v>244</v>
      </c>
      <c r="H161" s="1">
        <v>14.0</v>
      </c>
      <c r="I161" s="1">
        <v>5.0</v>
      </c>
      <c r="J161" s="1">
        <v>115.7</v>
      </c>
      <c r="K161" s="1">
        <v>578.5</v>
      </c>
      <c r="L161" s="1" t="s">
        <v>87</v>
      </c>
    </row>
    <row r="162">
      <c r="A162" s="1" t="s">
        <v>293</v>
      </c>
      <c r="B162" s="2">
        <v>45180.0</v>
      </c>
      <c r="C162" s="1" t="s">
        <v>281</v>
      </c>
      <c r="D162" s="1" t="s">
        <v>294</v>
      </c>
      <c r="E162" s="1">
        <v>6.212345678E9</v>
      </c>
      <c r="F162" s="1" t="s">
        <v>3</v>
      </c>
      <c r="G162" s="1" t="s">
        <v>295</v>
      </c>
      <c r="H162" s="1">
        <v>2.8</v>
      </c>
      <c r="I162" s="1">
        <v>1.0</v>
      </c>
      <c r="J162" s="1">
        <v>110.1</v>
      </c>
      <c r="K162" s="1">
        <v>110.1</v>
      </c>
      <c r="L162" s="1" t="s">
        <v>87</v>
      </c>
    </row>
    <row r="163">
      <c r="A163" s="1" t="s">
        <v>293</v>
      </c>
      <c r="B163" s="2">
        <v>45180.0</v>
      </c>
      <c r="C163" s="1" t="s">
        <v>281</v>
      </c>
      <c r="D163" s="1" t="s">
        <v>294</v>
      </c>
      <c r="E163" s="1">
        <v>6.212345678E9</v>
      </c>
      <c r="F163" s="1" t="s">
        <v>26</v>
      </c>
      <c r="G163" s="1" t="s">
        <v>296</v>
      </c>
      <c r="H163" s="1">
        <v>2.8</v>
      </c>
      <c r="I163" s="1">
        <v>1.0</v>
      </c>
      <c r="J163" s="1">
        <v>114.6</v>
      </c>
      <c r="K163" s="1">
        <v>114.6</v>
      </c>
      <c r="L163" s="1" t="s">
        <v>87</v>
      </c>
    </row>
    <row r="164">
      <c r="A164" s="1" t="s">
        <v>293</v>
      </c>
      <c r="B164" s="2">
        <v>45180.0</v>
      </c>
      <c r="C164" s="1" t="s">
        <v>281</v>
      </c>
      <c r="D164" s="1" t="s">
        <v>294</v>
      </c>
      <c r="E164" s="1">
        <v>6.212345678E9</v>
      </c>
      <c r="F164" s="1" t="s">
        <v>3</v>
      </c>
      <c r="G164" s="1" t="s">
        <v>297</v>
      </c>
      <c r="H164" s="1">
        <v>4.8</v>
      </c>
      <c r="I164" s="1">
        <v>24.0</v>
      </c>
      <c r="J164" s="1">
        <v>4.5</v>
      </c>
      <c r="K164" s="1">
        <v>108.0</v>
      </c>
      <c r="L164" s="1" t="s">
        <v>87</v>
      </c>
    </row>
    <row r="165">
      <c r="A165" s="1" t="s">
        <v>298</v>
      </c>
      <c r="B165" s="2">
        <v>45180.0</v>
      </c>
      <c r="C165" s="1" t="s">
        <v>299</v>
      </c>
      <c r="D165" s="1" t="s">
        <v>300</v>
      </c>
      <c r="E165" s="3">
        <v>6.28569E17</v>
      </c>
      <c r="F165" s="1" t="s">
        <v>180</v>
      </c>
      <c r="G165" s="1" t="s">
        <v>243</v>
      </c>
      <c r="H165" s="1">
        <v>4.5</v>
      </c>
      <c r="I165" s="1">
        <v>5.0</v>
      </c>
      <c r="J165" s="1">
        <v>34.5</v>
      </c>
      <c r="K165" s="1">
        <v>172.5</v>
      </c>
      <c r="L165" s="1" t="s">
        <v>17</v>
      </c>
    </row>
    <row r="166">
      <c r="A166" s="1" t="s">
        <v>298</v>
      </c>
      <c r="B166" s="2">
        <v>45180.0</v>
      </c>
      <c r="C166" s="1" t="s">
        <v>299</v>
      </c>
      <c r="D166" s="1" t="s">
        <v>300</v>
      </c>
      <c r="E166" s="3">
        <v>6.28569E17</v>
      </c>
      <c r="F166" s="1" t="s">
        <v>3</v>
      </c>
      <c r="G166" s="1" t="s">
        <v>301</v>
      </c>
      <c r="H166" s="1">
        <v>4.0</v>
      </c>
      <c r="I166" s="1">
        <v>4.0</v>
      </c>
      <c r="J166" s="1">
        <v>38.9</v>
      </c>
      <c r="K166" s="1">
        <v>155.6</v>
      </c>
      <c r="L166" s="1" t="s">
        <v>17</v>
      </c>
    </row>
    <row r="167">
      <c r="A167" s="1" t="s">
        <v>298</v>
      </c>
      <c r="B167" s="2">
        <v>45180.0</v>
      </c>
      <c r="C167" s="1" t="s">
        <v>299</v>
      </c>
      <c r="D167" s="1" t="s">
        <v>300</v>
      </c>
      <c r="E167" s="3">
        <v>6.28569E17</v>
      </c>
      <c r="F167" s="1" t="s">
        <v>11</v>
      </c>
      <c r="G167" s="1" t="s">
        <v>302</v>
      </c>
      <c r="H167" s="1">
        <v>2.592</v>
      </c>
      <c r="I167" s="1">
        <v>12.0</v>
      </c>
      <c r="J167" s="1">
        <v>6.1</v>
      </c>
      <c r="K167" s="1">
        <v>73.2</v>
      </c>
      <c r="L167" s="1" t="s">
        <v>17</v>
      </c>
    </row>
    <row r="168">
      <c r="A168" s="1" t="s">
        <v>298</v>
      </c>
      <c r="B168" s="2">
        <v>45180.0</v>
      </c>
      <c r="C168" s="1" t="s">
        <v>299</v>
      </c>
      <c r="D168" s="1" t="s">
        <v>300</v>
      </c>
      <c r="E168" s="3">
        <v>6.28569E17</v>
      </c>
      <c r="F168" s="1" t="s">
        <v>50</v>
      </c>
      <c r="G168" s="1" t="s">
        <v>303</v>
      </c>
      <c r="H168" s="1">
        <v>6.5</v>
      </c>
      <c r="I168" s="1">
        <v>5.0</v>
      </c>
      <c r="J168" s="1">
        <v>50.0</v>
      </c>
      <c r="K168" s="1">
        <v>250.0</v>
      </c>
      <c r="L168" s="1" t="s">
        <v>17</v>
      </c>
    </row>
    <row r="169">
      <c r="A169" s="1" t="s">
        <v>304</v>
      </c>
      <c r="B169" s="2">
        <v>45180.0</v>
      </c>
      <c r="C169" s="1" t="s">
        <v>305</v>
      </c>
      <c r="D169" s="1" t="s">
        <v>306</v>
      </c>
      <c r="E169" s="3">
        <v>6.28211E17</v>
      </c>
      <c r="F169" s="1" t="s">
        <v>50</v>
      </c>
      <c r="G169" s="1" t="s">
        <v>106</v>
      </c>
      <c r="H169" s="1">
        <v>1.5</v>
      </c>
      <c r="I169" s="1">
        <v>3.0</v>
      </c>
      <c r="J169" s="1">
        <v>29.0</v>
      </c>
      <c r="K169" s="1">
        <v>87.0</v>
      </c>
      <c r="L169" s="1" t="s">
        <v>125</v>
      </c>
    </row>
    <row r="170">
      <c r="A170" s="1" t="s">
        <v>304</v>
      </c>
      <c r="B170" s="2">
        <v>45180.0</v>
      </c>
      <c r="C170" s="1" t="s">
        <v>305</v>
      </c>
      <c r="D170" s="1" t="s">
        <v>306</v>
      </c>
      <c r="E170" s="3">
        <v>6.28211E17</v>
      </c>
      <c r="F170" s="1" t="s">
        <v>50</v>
      </c>
      <c r="G170" s="1" t="s">
        <v>307</v>
      </c>
      <c r="H170" s="1">
        <v>800.0</v>
      </c>
      <c r="I170" s="1">
        <v>1.0</v>
      </c>
      <c r="J170" s="1">
        <v>33.5</v>
      </c>
      <c r="K170" s="1">
        <v>33.5</v>
      </c>
      <c r="L170" s="1" t="s">
        <v>125</v>
      </c>
    </row>
    <row r="171">
      <c r="A171" s="1" t="s">
        <v>304</v>
      </c>
      <c r="B171" s="2">
        <v>45180.0</v>
      </c>
      <c r="C171" s="1" t="s">
        <v>305</v>
      </c>
      <c r="D171" s="1" t="s">
        <v>306</v>
      </c>
      <c r="E171" s="3">
        <v>6.28211E17</v>
      </c>
      <c r="F171" s="1" t="s">
        <v>26</v>
      </c>
      <c r="G171" s="1" t="s">
        <v>308</v>
      </c>
      <c r="H171" s="1">
        <v>1.0</v>
      </c>
      <c r="I171" s="1">
        <v>1.0</v>
      </c>
      <c r="J171" s="1">
        <v>10.7</v>
      </c>
      <c r="K171" s="1">
        <v>10.7</v>
      </c>
      <c r="L171" s="1" t="s">
        <v>125</v>
      </c>
    </row>
    <row r="172">
      <c r="A172" s="1" t="s">
        <v>304</v>
      </c>
      <c r="B172" s="2">
        <v>45180.0</v>
      </c>
      <c r="C172" s="1" t="s">
        <v>305</v>
      </c>
      <c r="D172" s="1" t="s">
        <v>306</v>
      </c>
      <c r="E172" s="3">
        <v>6.28211E17</v>
      </c>
      <c r="F172" s="1" t="s">
        <v>28</v>
      </c>
      <c r="G172" s="1" t="s">
        <v>309</v>
      </c>
      <c r="H172" s="1">
        <v>1.0</v>
      </c>
      <c r="I172" s="1">
        <v>1.0</v>
      </c>
      <c r="J172" s="1">
        <v>14.6</v>
      </c>
      <c r="K172" s="1">
        <v>14.6</v>
      </c>
      <c r="L172" s="1" t="s">
        <v>125</v>
      </c>
    </row>
    <row r="173">
      <c r="A173" s="1" t="s">
        <v>304</v>
      </c>
      <c r="B173" s="2">
        <v>45180.0</v>
      </c>
      <c r="C173" s="1" t="s">
        <v>305</v>
      </c>
      <c r="D173" s="1" t="s">
        <v>306</v>
      </c>
      <c r="E173" s="3">
        <v>6.28211E17</v>
      </c>
      <c r="F173" s="1" t="s">
        <v>28</v>
      </c>
      <c r="G173" s="1" t="s">
        <v>310</v>
      </c>
      <c r="H173" s="1">
        <v>1.0</v>
      </c>
      <c r="I173" s="1">
        <v>1.0</v>
      </c>
      <c r="J173" s="1">
        <v>16.1</v>
      </c>
      <c r="K173" s="1">
        <v>16.1</v>
      </c>
      <c r="L173" s="1" t="s">
        <v>125</v>
      </c>
    </row>
    <row r="174">
      <c r="A174" s="1" t="s">
        <v>304</v>
      </c>
      <c r="B174" s="2">
        <v>45180.0</v>
      </c>
      <c r="C174" s="1" t="s">
        <v>305</v>
      </c>
      <c r="D174" s="1" t="s">
        <v>306</v>
      </c>
      <c r="E174" s="3">
        <v>6.28211E17</v>
      </c>
      <c r="F174" s="1" t="s">
        <v>28</v>
      </c>
      <c r="G174" s="1" t="s">
        <v>29</v>
      </c>
      <c r="H174" s="1">
        <v>1.0</v>
      </c>
      <c r="I174" s="1">
        <v>1.0</v>
      </c>
      <c r="J174" s="1">
        <v>17.9</v>
      </c>
      <c r="K174" s="1">
        <v>17.9</v>
      </c>
      <c r="L174" s="1" t="s">
        <v>125</v>
      </c>
    </row>
    <row r="175">
      <c r="A175" s="1" t="s">
        <v>304</v>
      </c>
      <c r="B175" s="2">
        <v>45180.0</v>
      </c>
      <c r="C175" s="1" t="s">
        <v>305</v>
      </c>
      <c r="D175" s="1" t="s">
        <v>306</v>
      </c>
      <c r="E175" s="3">
        <v>6.28211E17</v>
      </c>
      <c r="F175" s="1" t="s">
        <v>26</v>
      </c>
      <c r="G175" s="1" t="s">
        <v>311</v>
      </c>
      <c r="H175" s="1">
        <v>1.0</v>
      </c>
      <c r="I175" s="1">
        <v>1.0</v>
      </c>
      <c r="J175" s="1">
        <v>16.9</v>
      </c>
      <c r="K175" s="1">
        <v>16.9</v>
      </c>
      <c r="L175" s="1" t="s">
        <v>125</v>
      </c>
    </row>
    <row r="176">
      <c r="A176" s="1" t="s">
        <v>304</v>
      </c>
      <c r="B176" s="2">
        <v>45180.0</v>
      </c>
      <c r="C176" s="1" t="s">
        <v>305</v>
      </c>
      <c r="D176" s="1" t="s">
        <v>306</v>
      </c>
      <c r="E176" s="3">
        <v>6.28211E17</v>
      </c>
      <c r="F176" s="1" t="s">
        <v>26</v>
      </c>
      <c r="G176" s="1" t="s">
        <v>312</v>
      </c>
      <c r="H176" s="1">
        <v>25.0</v>
      </c>
      <c r="I176" s="1">
        <v>1.0</v>
      </c>
      <c r="J176" s="1">
        <v>2.6</v>
      </c>
      <c r="K176" s="1">
        <v>2.6</v>
      </c>
      <c r="L176" s="1" t="s">
        <v>125</v>
      </c>
    </row>
    <row r="177">
      <c r="A177" s="1" t="s">
        <v>304</v>
      </c>
      <c r="B177" s="2">
        <v>45180.0</v>
      </c>
      <c r="C177" s="1" t="s">
        <v>305</v>
      </c>
      <c r="D177" s="1" t="s">
        <v>306</v>
      </c>
      <c r="E177" s="3">
        <v>6.28211E17</v>
      </c>
      <c r="F177" s="1" t="s">
        <v>3</v>
      </c>
      <c r="G177" s="1" t="s">
        <v>31</v>
      </c>
      <c r="H177" s="1">
        <v>2.0</v>
      </c>
      <c r="I177" s="1">
        <v>2.0</v>
      </c>
      <c r="J177" s="1">
        <v>14.5</v>
      </c>
      <c r="K177" s="1">
        <v>29.0</v>
      </c>
      <c r="L177" s="1" t="s">
        <v>125</v>
      </c>
    </row>
    <row r="178">
      <c r="A178" s="1" t="s">
        <v>304</v>
      </c>
      <c r="B178" s="2">
        <v>45180.0</v>
      </c>
      <c r="C178" s="1" t="s">
        <v>305</v>
      </c>
      <c r="D178" s="1" t="s">
        <v>306</v>
      </c>
      <c r="E178" s="3">
        <v>6.28211E17</v>
      </c>
      <c r="F178" s="1" t="s">
        <v>26</v>
      </c>
      <c r="G178" s="1" t="s">
        <v>145</v>
      </c>
      <c r="H178" s="1">
        <v>2.0</v>
      </c>
      <c r="I178" s="1">
        <v>2.0</v>
      </c>
      <c r="J178" s="1">
        <v>18.4</v>
      </c>
      <c r="K178" s="1">
        <v>36.8</v>
      </c>
      <c r="L178" s="1" t="s">
        <v>125</v>
      </c>
    </row>
    <row r="179">
      <c r="A179" s="1" t="s">
        <v>304</v>
      </c>
      <c r="B179" s="2">
        <v>45180.0</v>
      </c>
      <c r="C179" s="1" t="s">
        <v>305</v>
      </c>
      <c r="D179" s="1" t="s">
        <v>306</v>
      </c>
      <c r="E179" s="3">
        <v>6.28211E17</v>
      </c>
      <c r="F179" s="1" t="s">
        <v>26</v>
      </c>
      <c r="G179" s="1" t="s">
        <v>313</v>
      </c>
      <c r="H179" s="1">
        <v>300.0</v>
      </c>
      <c r="I179" s="1">
        <v>3.0</v>
      </c>
      <c r="J179" s="1">
        <v>3.4</v>
      </c>
      <c r="K179" s="1">
        <v>10.2</v>
      </c>
      <c r="L179" s="1" t="s">
        <v>125</v>
      </c>
    </row>
    <row r="180">
      <c r="A180" s="1" t="s">
        <v>304</v>
      </c>
      <c r="B180" s="2">
        <v>45180.0</v>
      </c>
      <c r="C180" s="1" t="s">
        <v>305</v>
      </c>
      <c r="D180" s="1" t="s">
        <v>306</v>
      </c>
      <c r="E180" s="3">
        <v>6.28211E17</v>
      </c>
      <c r="F180" s="1" t="s">
        <v>3</v>
      </c>
      <c r="G180" s="1" t="s">
        <v>157</v>
      </c>
      <c r="H180" s="1">
        <v>520.0</v>
      </c>
      <c r="I180" s="1">
        <v>1.0</v>
      </c>
      <c r="J180" s="1">
        <v>16.3</v>
      </c>
      <c r="K180" s="1">
        <v>16.3</v>
      </c>
      <c r="L180" s="1" t="s">
        <v>125</v>
      </c>
    </row>
    <row r="181">
      <c r="A181" s="1" t="s">
        <v>304</v>
      </c>
      <c r="B181" s="2">
        <v>45180.0</v>
      </c>
      <c r="C181" s="1" t="s">
        <v>305</v>
      </c>
      <c r="D181" s="1" t="s">
        <v>306</v>
      </c>
      <c r="E181" s="3">
        <v>6.28211E17</v>
      </c>
      <c r="F181" s="1" t="s">
        <v>26</v>
      </c>
      <c r="G181" s="1" t="s">
        <v>314</v>
      </c>
      <c r="H181" s="1">
        <v>500.0</v>
      </c>
      <c r="I181" s="1">
        <v>1.0</v>
      </c>
      <c r="J181" s="1">
        <v>9.7</v>
      </c>
      <c r="K181" s="1">
        <v>9.7</v>
      </c>
      <c r="L181" s="1" t="s">
        <v>125</v>
      </c>
    </row>
    <row r="182">
      <c r="A182" s="1" t="s">
        <v>315</v>
      </c>
      <c r="B182" s="2">
        <v>45180.0</v>
      </c>
      <c r="C182" s="1" t="s">
        <v>95</v>
      </c>
      <c r="D182" s="1" t="s">
        <v>316</v>
      </c>
      <c r="E182" s="1">
        <v>6.212345678E9</v>
      </c>
      <c r="F182" s="1" t="s">
        <v>3</v>
      </c>
      <c r="G182" s="1" t="s">
        <v>16</v>
      </c>
      <c r="H182" s="1">
        <v>7.2</v>
      </c>
      <c r="I182" s="1">
        <v>12.0</v>
      </c>
      <c r="J182" s="1">
        <v>26.9</v>
      </c>
      <c r="K182" s="1">
        <v>322.8</v>
      </c>
      <c r="L182" s="1" t="s">
        <v>17</v>
      </c>
    </row>
    <row r="183">
      <c r="A183" s="1" t="s">
        <v>317</v>
      </c>
      <c r="B183" s="2">
        <v>45180.0</v>
      </c>
      <c r="C183" s="1" t="s">
        <v>117</v>
      </c>
      <c r="D183" s="1" t="s">
        <v>269</v>
      </c>
      <c r="E183" s="1">
        <v>6.212345678E9</v>
      </c>
      <c r="F183" s="1" t="s">
        <v>180</v>
      </c>
      <c r="G183" s="1" t="s">
        <v>243</v>
      </c>
      <c r="H183" s="1">
        <v>9.0</v>
      </c>
      <c r="I183" s="1">
        <v>10.0</v>
      </c>
      <c r="J183" s="1">
        <v>34.5</v>
      </c>
      <c r="K183" s="1">
        <v>345.0</v>
      </c>
      <c r="L183" s="1" t="s">
        <v>87</v>
      </c>
    </row>
    <row r="184">
      <c r="A184" s="1" t="s">
        <v>318</v>
      </c>
      <c r="B184" s="2">
        <v>45180.0</v>
      </c>
      <c r="C184" s="1" t="s">
        <v>319</v>
      </c>
      <c r="D184" s="1" t="s">
        <v>320</v>
      </c>
      <c r="E184" s="3">
        <v>6.28131E17</v>
      </c>
      <c r="F184" s="1" t="s">
        <v>3</v>
      </c>
      <c r="G184" s="1" t="s">
        <v>67</v>
      </c>
      <c r="H184" s="1">
        <v>5.0</v>
      </c>
      <c r="I184" s="1">
        <v>5.0</v>
      </c>
      <c r="J184" s="1">
        <v>14.5</v>
      </c>
      <c r="K184" s="1">
        <v>72.5</v>
      </c>
      <c r="L184" s="1" t="s">
        <v>87</v>
      </c>
    </row>
    <row r="185">
      <c r="A185" s="1" t="s">
        <v>318</v>
      </c>
      <c r="B185" s="2">
        <v>45180.0</v>
      </c>
      <c r="C185" s="1" t="s">
        <v>319</v>
      </c>
      <c r="D185" s="1" t="s">
        <v>320</v>
      </c>
      <c r="E185" s="3">
        <v>6.28131E17</v>
      </c>
      <c r="F185" s="1" t="s">
        <v>3</v>
      </c>
      <c r="G185" s="1" t="s">
        <v>86</v>
      </c>
      <c r="H185" s="1">
        <v>10.8</v>
      </c>
      <c r="I185" s="1">
        <v>12.0</v>
      </c>
      <c r="J185" s="1">
        <v>14.7</v>
      </c>
      <c r="K185" s="1">
        <v>176.4</v>
      </c>
      <c r="L185" s="1" t="s">
        <v>87</v>
      </c>
    </row>
    <row r="186">
      <c r="A186" s="1" t="s">
        <v>318</v>
      </c>
      <c r="B186" s="2">
        <v>45180.0</v>
      </c>
      <c r="C186" s="1" t="s">
        <v>319</v>
      </c>
      <c r="D186" s="1" t="s">
        <v>320</v>
      </c>
      <c r="E186" s="3">
        <v>6.28131E17</v>
      </c>
      <c r="F186" s="1" t="s">
        <v>26</v>
      </c>
      <c r="G186" s="1" t="s">
        <v>147</v>
      </c>
      <c r="H186" s="1">
        <v>500.0</v>
      </c>
      <c r="I186" s="1">
        <v>5.0</v>
      </c>
      <c r="J186" s="1">
        <v>5.2</v>
      </c>
      <c r="K186" s="1">
        <v>26.0</v>
      </c>
      <c r="L186" s="1" t="s">
        <v>87</v>
      </c>
    </row>
    <row r="187">
      <c r="A187" s="1" t="s">
        <v>318</v>
      </c>
      <c r="B187" s="2">
        <v>45180.0</v>
      </c>
      <c r="C187" s="1" t="s">
        <v>319</v>
      </c>
      <c r="D187" s="1" t="s">
        <v>320</v>
      </c>
      <c r="E187" s="3">
        <v>6.28131E17</v>
      </c>
      <c r="F187" s="1" t="s">
        <v>28</v>
      </c>
      <c r="G187" s="1" t="s">
        <v>321</v>
      </c>
      <c r="H187" s="1">
        <v>1.0</v>
      </c>
      <c r="I187" s="1">
        <v>1.0</v>
      </c>
      <c r="J187" s="1">
        <v>31.0</v>
      </c>
      <c r="K187" s="1">
        <v>31.0</v>
      </c>
      <c r="L187" s="1" t="s">
        <v>87</v>
      </c>
    </row>
    <row r="188">
      <c r="A188" s="1" t="s">
        <v>322</v>
      </c>
      <c r="B188" s="2">
        <v>45180.0</v>
      </c>
      <c r="C188" s="1" t="s">
        <v>64</v>
      </c>
      <c r="D188" s="1" t="s">
        <v>323</v>
      </c>
      <c r="E188" s="1">
        <v>6.212345678E9</v>
      </c>
      <c r="F188" s="1" t="s">
        <v>3</v>
      </c>
      <c r="G188" s="1" t="s">
        <v>67</v>
      </c>
      <c r="H188" s="1">
        <v>21.0</v>
      </c>
      <c r="I188" s="1">
        <v>21.0</v>
      </c>
      <c r="J188" s="1">
        <v>14.5</v>
      </c>
      <c r="K188" s="1">
        <v>304.5</v>
      </c>
      <c r="L188" s="1" t="s">
        <v>39</v>
      </c>
    </row>
    <row r="189">
      <c r="A189" s="1" t="s">
        <v>322</v>
      </c>
      <c r="B189" s="2">
        <v>45180.0</v>
      </c>
      <c r="C189" s="1" t="s">
        <v>64</v>
      </c>
      <c r="D189" s="1" t="s">
        <v>323</v>
      </c>
      <c r="E189" s="1">
        <v>6.212345678E9</v>
      </c>
      <c r="F189" s="1" t="s">
        <v>3</v>
      </c>
      <c r="G189" s="1" t="s">
        <v>324</v>
      </c>
      <c r="H189" s="1">
        <v>8.0</v>
      </c>
      <c r="I189" s="1">
        <v>8.0</v>
      </c>
      <c r="J189" s="1">
        <v>13.9</v>
      </c>
      <c r="K189" s="1">
        <v>111.2</v>
      </c>
      <c r="L189" s="1" t="s">
        <v>39</v>
      </c>
    </row>
    <row r="190">
      <c r="A190" s="1" t="s">
        <v>325</v>
      </c>
      <c r="B190" s="2">
        <v>45180.0</v>
      </c>
      <c r="C190" s="1" t="s">
        <v>153</v>
      </c>
      <c r="D190" s="1" t="s">
        <v>326</v>
      </c>
      <c r="E190" s="1">
        <v>6.212345678E9</v>
      </c>
      <c r="F190" s="1" t="s">
        <v>50</v>
      </c>
      <c r="G190" s="1" t="s">
        <v>51</v>
      </c>
      <c r="H190" s="1">
        <v>7.7</v>
      </c>
      <c r="I190" s="1">
        <v>11.0</v>
      </c>
      <c r="J190" s="1">
        <v>29.2</v>
      </c>
      <c r="K190" s="1">
        <v>321.2</v>
      </c>
      <c r="L190" s="1" t="s">
        <v>87</v>
      </c>
    </row>
    <row r="191">
      <c r="A191" s="1" t="s">
        <v>327</v>
      </c>
      <c r="B191" s="2">
        <v>45180.0</v>
      </c>
      <c r="C191" s="1" t="s">
        <v>95</v>
      </c>
      <c r="D191" s="1" t="s">
        <v>328</v>
      </c>
      <c r="E191" s="1">
        <v>6.212345678E9</v>
      </c>
      <c r="F191" s="1" t="s">
        <v>50</v>
      </c>
      <c r="G191" s="1" t="s">
        <v>51</v>
      </c>
      <c r="H191" s="1">
        <v>14.7</v>
      </c>
      <c r="I191" s="1">
        <v>21.0</v>
      </c>
      <c r="J191" s="1">
        <v>29.171</v>
      </c>
      <c r="K191" s="1">
        <v>612.591</v>
      </c>
      <c r="L191" s="1" t="s">
        <v>17</v>
      </c>
    </row>
    <row r="192">
      <c r="A192" s="1" t="s">
        <v>329</v>
      </c>
      <c r="B192" s="2">
        <v>45180.0</v>
      </c>
      <c r="C192" s="1" t="s">
        <v>153</v>
      </c>
      <c r="D192" s="1" t="s">
        <v>330</v>
      </c>
      <c r="E192" s="1">
        <v>6.212345678E9</v>
      </c>
      <c r="F192" s="1" t="s">
        <v>3</v>
      </c>
      <c r="G192" s="1" t="s">
        <v>16</v>
      </c>
      <c r="H192" s="1">
        <v>42.0</v>
      </c>
      <c r="I192" s="1">
        <v>70.0</v>
      </c>
      <c r="J192" s="1">
        <v>26.9</v>
      </c>
      <c r="K192" s="1" t="s">
        <v>331</v>
      </c>
      <c r="L192" s="1" t="s">
        <v>39</v>
      </c>
    </row>
    <row r="193">
      <c r="A193" s="1" t="s">
        <v>329</v>
      </c>
      <c r="B193" s="2">
        <v>45180.0</v>
      </c>
      <c r="C193" s="1" t="s">
        <v>153</v>
      </c>
      <c r="D193" s="1" t="s">
        <v>330</v>
      </c>
      <c r="E193" s="1">
        <v>6.212345678E9</v>
      </c>
      <c r="F193" s="1" t="s">
        <v>50</v>
      </c>
      <c r="G193" s="1" t="s">
        <v>332</v>
      </c>
      <c r="H193" s="1">
        <v>48.0</v>
      </c>
      <c r="I193" s="1">
        <v>80.0</v>
      </c>
      <c r="J193" s="1">
        <v>26.9</v>
      </c>
      <c r="K193" s="1" t="s">
        <v>333</v>
      </c>
      <c r="L193" s="1" t="s">
        <v>39</v>
      </c>
    </row>
    <row r="194">
      <c r="A194" s="1" t="s">
        <v>334</v>
      </c>
      <c r="B194" s="2">
        <v>45180.0</v>
      </c>
      <c r="C194" s="1" t="s">
        <v>178</v>
      </c>
      <c r="D194" s="1" t="s">
        <v>277</v>
      </c>
      <c r="E194" s="3">
        <v>6.28199E17</v>
      </c>
      <c r="F194" s="1" t="s">
        <v>3</v>
      </c>
      <c r="G194" s="1" t="s">
        <v>335</v>
      </c>
      <c r="H194" s="1">
        <v>2.0</v>
      </c>
      <c r="I194" s="1">
        <v>2.0</v>
      </c>
      <c r="J194" s="1">
        <v>23.0</v>
      </c>
      <c r="K194" s="1">
        <v>46.0</v>
      </c>
      <c r="L194" s="1" t="s">
        <v>87</v>
      </c>
    </row>
    <row r="195">
      <c r="A195" s="1" t="s">
        <v>334</v>
      </c>
      <c r="B195" s="2">
        <v>45180.0</v>
      </c>
      <c r="C195" s="1" t="s">
        <v>178</v>
      </c>
      <c r="D195" s="1" t="s">
        <v>277</v>
      </c>
      <c r="E195" s="3">
        <v>6.28199E17</v>
      </c>
      <c r="F195" s="1" t="s">
        <v>3</v>
      </c>
      <c r="G195" s="1" t="s">
        <v>336</v>
      </c>
      <c r="H195" s="1">
        <v>3.0</v>
      </c>
      <c r="I195" s="1">
        <v>3.0</v>
      </c>
      <c r="J195" s="1">
        <v>23.0</v>
      </c>
      <c r="K195" s="1">
        <v>69.0</v>
      </c>
      <c r="L195" s="1" t="s">
        <v>87</v>
      </c>
    </row>
    <row r="196">
      <c r="A196" s="1" t="s">
        <v>334</v>
      </c>
      <c r="B196" s="2">
        <v>45180.0</v>
      </c>
      <c r="C196" s="1" t="s">
        <v>178</v>
      </c>
      <c r="D196" s="1" t="s">
        <v>277</v>
      </c>
      <c r="E196" s="3">
        <v>6.28199E17</v>
      </c>
      <c r="F196" s="1" t="s">
        <v>26</v>
      </c>
      <c r="G196" s="1" t="s">
        <v>337</v>
      </c>
      <c r="H196" s="1">
        <v>5.0</v>
      </c>
      <c r="I196" s="1">
        <v>5.0</v>
      </c>
      <c r="J196" s="1">
        <v>24.7</v>
      </c>
      <c r="K196" s="1">
        <v>123.5</v>
      </c>
      <c r="L196" s="1" t="s">
        <v>87</v>
      </c>
    </row>
    <row r="197">
      <c r="A197" s="1" t="s">
        <v>338</v>
      </c>
      <c r="B197" s="2">
        <v>45180.0</v>
      </c>
      <c r="C197" s="1" t="s">
        <v>339</v>
      </c>
      <c r="D197" s="1" t="s">
        <v>340</v>
      </c>
      <c r="E197" s="3">
        <v>6.28138E17</v>
      </c>
      <c r="F197" s="1" t="s">
        <v>3</v>
      </c>
      <c r="G197" s="1" t="s">
        <v>171</v>
      </c>
      <c r="H197" s="1">
        <v>13.0</v>
      </c>
      <c r="I197" s="1">
        <v>13.0</v>
      </c>
      <c r="J197" s="1">
        <v>29.3</v>
      </c>
      <c r="K197" s="1">
        <v>380.9</v>
      </c>
      <c r="L197" s="1" t="s">
        <v>17</v>
      </c>
    </row>
    <row r="198">
      <c r="A198" s="1" t="s">
        <v>341</v>
      </c>
      <c r="B198" s="2">
        <v>45180.0</v>
      </c>
      <c r="C198" s="1" t="s">
        <v>117</v>
      </c>
      <c r="D198" s="1" t="s">
        <v>342</v>
      </c>
      <c r="E198" s="1">
        <v>6.212345678E9</v>
      </c>
      <c r="F198" s="1" t="s">
        <v>3</v>
      </c>
      <c r="G198" s="1" t="s">
        <v>67</v>
      </c>
      <c r="H198" s="1">
        <v>5.0</v>
      </c>
      <c r="I198" s="1">
        <v>5.0</v>
      </c>
      <c r="J198" s="1">
        <v>14.5</v>
      </c>
      <c r="K198" s="1">
        <v>72.5</v>
      </c>
      <c r="L198" s="1" t="s">
        <v>87</v>
      </c>
    </row>
    <row r="199">
      <c r="A199" s="1" t="s">
        <v>341</v>
      </c>
      <c r="B199" s="2">
        <v>45180.0</v>
      </c>
      <c r="C199" s="1" t="s">
        <v>117</v>
      </c>
      <c r="D199" s="1" t="s">
        <v>342</v>
      </c>
      <c r="E199" s="1">
        <v>6.212345678E9</v>
      </c>
      <c r="F199" s="1" t="s">
        <v>3</v>
      </c>
      <c r="G199" s="1" t="s">
        <v>343</v>
      </c>
      <c r="H199" s="1">
        <v>24.0</v>
      </c>
      <c r="I199" s="1">
        <v>24.0</v>
      </c>
      <c r="J199" s="1">
        <v>14.1</v>
      </c>
      <c r="K199" s="1">
        <v>338.4</v>
      </c>
      <c r="L199" s="1" t="s">
        <v>87</v>
      </c>
    </row>
    <row r="200">
      <c r="A200" s="1" t="s">
        <v>344</v>
      </c>
      <c r="B200" s="2">
        <v>45180.0</v>
      </c>
      <c r="C200" s="1" t="s">
        <v>98</v>
      </c>
      <c r="D200" s="1" t="s">
        <v>345</v>
      </c>
      <c r="E200" s="1">
        <v>6.212345678E9</v>
      </c>
      <c r="F200" s="1" t="s">
        <v>11</v>
      </c>
      <c r="G200" s="1" t="s">
        <v>346</v>
      </c>
      <c r="H200" s="1">
        <v>2.0</v>
      </c>
      <c r="I200" s="1">
        <v>2.0</v>
      </c>
      <c r="J200" s="1">
        <v>49.0</v>
      </c>
      <c r="K200" s="1">
        <v>98.0</v>
      </c>
      <c r="L200" s="1" t="s">
        <v>10</v>
      </c>
    </row>
    <row r="201">
      <c r="A201" s="1" t="s">
        <v>344</v>
      </c>
      <c r="B201" s="2">
        <v>45180.0</v>
      </c>
      <c r="C201" s="1" t="s">
        <v>98</v>
      </c>
      <c r="D201" s="1" t="s">
        <v>345</v>
      </c>
      <c r="E201" s="1">
        <v>6.212345678E9</v>
      </c>
      <c r="F201" s="1" t="s">
        <v>3</v>
      </c>
      <c r="G201" s="1" t="s">
        <v>347</v>
      </c>
      <c r="H201" s="1">
        <v>1.92</v>
      </c>
      <c r="I201" s="1">
        <v>8.0</v>
      </c>
      <c r="J201" s="1">
        <v>7.8</v>
      </c>
      <c r="K201" s="1">
        <v>62.4</v>
      </c>
      <c r="L201" s="1" t="s">
        <v>10</v>
      </c>
    </row>
    <row r="202">
      <c r="A202" s="1" t="s">
        <v>344</v>
      </c>
      <c r="B202" s="2">
        <v>45180.0</v>
      </c>
      <c r="C202" s="1" t="s">
        <v>98</v>
      </c>
      <c r="D202" s="1" t="s">
        <v>345</v>
      </c>
      <c r="E202" s="1">
        <v>6.212345678E9</v>
      </c>
      <c r="F202" s="1" t="s">
        <v>3</v>
      </c>
      <c r="G202" s="1" t="s">
        <v>75</v>
      </c>
      <c r="H202" s="1">
        <v>4.0</v>
      </c>
      <c r="I202" s="1">
        <v>4.0</v>
      </c>
      <c r="J202" s="1">
        <v>12.9</v>
      </c>
      <c r="K202" s="1">
        <v>51.6</v>
      </c>
      <c r="L202" s="1" t="s">
        <v>10</v>
      </c>
    </row>
    <row r="203">
      <c r="A203" s="1" t="s">
        <v>344</v>
      </c>
      <c r="B203" s="2">
        <v>45180.0</v>
      </c>
      <c r="C203" s="1" t="s">
        <v>98</v>
      </c>
      <c r="D203" s="1" t="s">
        <v>345</v>
      </c>
      <c r="E203" s="1">
        <v>6.212345678E9</v>
      </c>
      <c r="F203" s="1" t="s">
        <v>3</v>
      </c>
      <c r="G203" s="1" t="s">
        <v>21</v>
      </c>
      <c r="H203" s="1">
        <v>6.0</v>
      </c>
      <c r="I203" s="1">
        <v>6.0</v>
      </c>
      <c r="J203" s="1">
        <v>14.6</v>
      </c>
      <c r="K203" s="1">
        <v>87.6</v>
      </c>
      <c r="L203" s="1" t="s">
        <v>10</v>
      </c>
    </row>
    <row r="204">
      <c r="A204" s="1" t="s">
        <v>344</v>
      </c>
      <c r="B204" s="2">
        <v>45180.0</v>
      </c>
      <c r="C204" s="1" t="s">
        <v>98</v>
      </c>
      <c r="D204" s="1" t="s">
        <v>345</v>
      </c>
      <c r="E204" s="1">
        <v>6.212345678E9</v>
      </c>
      <c r="F204" s="1" t="s">
        <v>26</v>
      </c>
      <c r="G204" s="1" t="s">
        <v>348</v>
      </c>
      <c r="H204" s="1">
        <v>6.0</v>
      </c>
      <c r="I204" s="1">
        <v>6.0</v>
      </c>
      <c r="J204" s="1">
        <v>50.9</v>
      </c>
      <c r="K204" s="1">
        <v>305.4</v>
      </c>
      <c r="L204" s="1" t="s">
        <v>10</v>
      </c>
    </row>
    <row r="205">
      <c r="A205" s="1" t="s">
        <v>349</v>
      </c>
      <c r="B205" s="2">
        <v>45180.0</v>
      </c>
      <c r="C205" s="1" t="s">
        <v>211</v>
      </c>
      <c r="D205" s="1" t="s">
        <v>350</v>
      </c>
      <c r="E205" s="3">
        <v>6.28788E17</v>
      </c>
      <c r="F205" s="1" t="s">
        <v>26</v>
      </c>
      <c r="G205" s="1" t="s">
        <v>213</v>
      </c>
      <c r="H205" s="1">
        <v>40.0</v>
      </c>
      <c r="I205" s="1">
        <v>4.0</v>
      </c>
      <c r="J205" s="1">
        <v>290.0</v>
      </c>
      <c r="K205" s="1" t="s">
        <v>351</v>
      </c>
      <c r="L205" s="1" t="s">
        <v>87</v>
      </c>
    </row>
    <row r="206">
      <c r="A206" s="1" t="s">
        <v>349</v>
      </c>
      <c r="B206" s="2">
        <v>45180.0</v>
      </c>
      <c r="C206" s="1" t="s">
        <v>211</v>
      </c>
      <c r="D206" s="1" t="s">
        <v>350</v>
      </c>
      <c r="E206" s="3">
        <v>6.28788E17</v>
      </c>
      <c r="F206" s="1" t="s">
        <v>3</v>
      </c>
      <c r="G206" s="1" t="s">
        <v>115</v>
      </c>
      <c r="H206" s="1">
        <v>22.728</v>
      </c>
      <c r="I206" s="1">
        <v>24.0</v>
      </c>
      <c r="J206" s="1">
        <v>15.5</v>
      </c>
      <c r="K206" s="1">
        <v>372.0</v>
      </c>
      <c r="L206" s="1" t="s">
        <v>87</v>
      </c>
    </row>
    <row r="207">
      <c r="A207" s="1" t="s">
        <v>352</v>
      </c>
      <c r="B207" s="2">
        <v>45180.0</v>
      </c>
      <c r="C207" s="1" t="s">
        <v>153</v>
      </c>
      <c r="D207" s="1" t="s">
        <v>353</v>
      </c>
      <c r="E207" s="1">
        <v>6.212345678E9</v>
      </c>
      <c r="F207" s="1" t="s">
        <v>26</v>
      </c>
      <c r="G207" s="1" t="s">
        <v>354</v>
      </c>
      <c r="H207" s="1">
        <v>5.0</v>
      </c>
      <c r="I207" s="1">
        <v>5.0</v>
      </c>
      <c r="J207" s="1">
        <v>21.348</v>
      </c>
      <c r="K207" s="1">
        <v>106.74</v>
      </c>
      <c r="L207" s="1" t="s">
        <v>17</v>
      </c>
    </row>
    <row r="208">
      <c r="A208" s="1" t="s">
        <v>352</v>
      </c>
      <c r="B208" s="2">
        <v>45180.0</v>
      </c>
      <c r="C208" s="1" t="s">
        <v>153</v>
      </c>
      <c r="D208" s="1" t="s">
        <v>353</v>
      </c>
      <c r="E208" s="1">
        <v>6.212345678E9</v>
      </c>
      <c r="F208" s="1" t="s">
        <v>26</v>
      </c>
      <c r="G208" s="1" t="s">
        <v>208</v>
      </c>
      <c r="H208" s="1">
        <v>1.0</v>
      </c>
      <c r="I208" s="1">
        <v>1.0</v>
      </c>
      <c r="J208" s="1">
        <v>42.1</v>
      </c>
      <c r="K208" s="1">
        <v>42.1</v>
      </c>
      <c r="L208" s="1" t="s">
        <v>17</v>
      </c>
    </row>
    <row r="209">
      <c r="A209" s="1" t="s">
        <v>352</v>
      </c>
      <c r="B209" s="2">
        <v>45180.0</v>
      </c>
      <c r="C209" s="1" t="s">
        <v>153</v>
      </c>
      <c r="D209" s="1" t="s">
        <v>353</v>
      </c>
      <c r="E209" s="1">
        <v>6.212345678E9</v>
      </c>
      <c r="F209" s="1" t="s">
        <v>3</v>
      </c>
      <c r="G209" s="1" t="s">
        <v>355</v>
      </c>
      <c r="H209" s="1">
        <v>1.0</v>
      </c>
      <c r="I209" s="1">
        <v>1.0</v>
      </c>
      <c r="J209" s="1">
        <v>43.7</v>
      </c>
      <c r="K209" s="1">
        <v>43.7</v>
      </c>
      <c r="L209" s="1" t="s">
        <v>17</v>
      </c>
    </row>
    <row r="210">
      <c r="A210" s="1" t="s">
        <v>352</v>
      </c>
      <c r="B210" s="2">
        <v>45180.0</v>
      </c>
      <c r="C210" s="1" t="s">
        <v>153</v>
      </c>
      <c r="D210" s="1" t="s">
        <v>353</v>
      </c>
      <c r="E210" s="1">
        <v>6.212345678E9</v>
      </c>
      <c r="F210" s="1" t="s">
        <v>11</v>
      </c>
      <c r="G210" s="1" t="s">
        <v>346</v>
      </c>
      <c r="H210" s="1">
        <v>1.0</v>
      </c>
      <c r="I210" s="1">
        <v>1.0</v>
      </c>
      <c r="J210" s="1">
        <v>49.0</v>
      </c>
      <c r="K210" s="1">
        <v>49.0</v>
      </c>
      <c r="L210" s="1" t="s">
        <v>17</v>
      </c>
    </row>
    <row r="211">
      <c r="A211" s="1" t="s">
        <v>352</v>
      </c>
      <c r="B211" s="2">
        <v>45180.0</v>
      </c>
      <c r="C211" s="1" t="s">
        <v>153</v>
      </c>
      <c r="D211" s="1" t="s">
        <v>353</v>
      </c>
      <c r="E211" s="1">
        <v>6.212345678E9</v>
      </c>
      <c r="F211" s="1" t="s">
        <v>3</v>
      </c>
      <c r="G211" s="1" t="s">
        <v>356</v>
      </c>
      <c r="H211" s="1">
        <v>1.0</v>
      </c>
      <c r="I211" s="1">
        <v>1.0</v>
      </c>
      <c r="J211" s="1">
        <v>42.5</v>
      </c>
      <c r="K211" s="1">
        <v>42.5</v>
      </c>
      <c r="L211" s="1" t="s">
        <v>17</v>
      </c>
    </row>
    <row r="212">
      <c r="A212" s="1" t="s">
        <v>352</v>
      </c>
      <c r="B212" s="2">
        <v>45180.0</v>
      </c>
      <c r="C212" s="1" t="s">
        <v>153</v>
      </c>
      <c r="D212" s="1" t="s">
        <v>353</v>
      </c>
      <c r="E212" s="1">
        <v>6.212345678E9</v>
      </c>
      <c r="F212" s="1" t="s">
        <v>26</v>
      </c>
      <c r="G212" s="1" t="s">
        <v>314</v>
      </c>
      <c r="H212" s="1">
        <v>1.0</v>
      </c>
      <c r="I212" s="1">
        <v>2.0</v>
      </c>
      <c r="J212" s="1">
        <v>9.7</v>
      </c>
      <c r="K212" s="1">
        <v>19.4</v>
      </c>
      <c r="L212" s="1" t="s">
        <v>17</v>
      </c>
    </row>
    <row r="213">
      <c r="A213" s="1" t="s">
        <v>357</v>
      </c>
      <c r="B213" s="2">
        <v>45180.0</v>
      </c>
      <c r="C213" s="1" t="s">
        <v>160</v>
      </c>
      <c r="D213" s="1" t="s">
        <v>358</v>
      </c>
      <c r="E213" s="1">
        <v>6.212345678E9</v>
      </c>
      <c r="F213" s="1" t="s">
        <v>3</v>
      </c>
      <c r="G213" s="1" t="s">
        <v>129</v>
      </c>
      <c r="H213" s="1">
        <v>5.0</v>
      </c>
      <c r="I213" s="1">
        <v>10.0</v>
      </c>
      <c r="J213" s="1">
        <v>23.5</v>
      </c>
      <c r="K213" s="1">
        <v>235.0</v>
      </c>
      <c r="L213" s="1" t="s">
        <v>17</v>
      </c>
    </row>
    <row r="214">
      <c r="A214" s="1" t="s">
        <v>357</v>
      </c>
      <c r="B214" s="2">
        <v>45180.0</v>
      </c>
      <c r="C214" s="1" t="s">
        <v>160</v>
      </c>
      <c r="D214" s="1" t="s">
        <v>358</v>
      </c>
      <c r="E214" s="1">
        <v>6.212345678E9</v>
      </c>
      <c r="F214" s="1" t="s">
        <v>26</v>
      </c>
      <c r="G214" s="1" t="s">
        <v>214</v>
      </c>
      <c r="H214" s="1">
        <v>5.0</v>
      </c>
      <c r="I214" s="1">
        <v>1.0</v>
      </c>
      <c r="J214" s="1">
        <v>146.0</v>
      </c>
      <c r="K214" s="1">
        <v>146.0</v>
      </c>
      <c r="L214" s="1" t="s">
        <v>17</v>
      </c>
    </row>
    <row r="215">
      <c r="A215" s="1" t="s">
        <v>359</v>
      </c>
      <c r="B215" s="2">
        <v>45180.0</v>
      </c>
      <c r="C215" s="1" t="s">
        <v>360</v>
      </c>
      <c r="D215" s="1" t="s">
        <v>361</v>
      </c>
      <c r="E215" s="3">
        <v>6.28131E17</v>
      </c>
      <c r="F215" s="1" t="s">
        <v>68</v>
      </c>
      <c r="G215" s="1" t="s">
        <v>362</v>
      </c>
      <c r="H215" s="1">
        <v>200.0</v>
      </c>
      <c r="I215" s="1">
        <v>1.0</v>
      </c>
      <c r="J215" s="1">
        <v>6.4</v>
      </c>
      <c r="K215" s="1">
        <v>6.4</v>
      </c>
      <c r="L215" s="1" t="s">
        <v>87</v>
      </c>
    </row>
    <row r="216">
      <c r="A216" s="1" t="s">
        <v>359</v>
      </c>
      <c r="B216" s="2">
        <v>45180.0</v>
      </c>
      <c r="C216" s="1" t="s">
        <v>360</v>
      </c>
      <c r="D216" s="1" t="s">
        <v>361</v>
      </c>
      <c r="E216" s="3">
        <v>6.28131E17</v>
      </c>
      <c r="F216" s="1" t="s">
        <v>3</v>
      </c>
      <c r="G216" s="1" t="s">
        <v>297</v>
      </c>
      <c r="H216" s="1">
        <v>8.0</v>
      </c>
      <c r="I216" s="1">
        <v>40.0</v>
      </c>
      <c r="J216" s="1">
        <v>4.5</v>
      </c>
      <c r="K216" s="1">
        <v>180.0</v>
      </c>
      <c r="L216" s="1" t="s">
        <v>87</v>
      </c>
    </row>
    <row r="217">
      <c r="A217" s="1" t="s">
        <v>359</v>
      </c>
      <c r="B217" s="2">
        <v>45180.0</v>
      </c>
      <c r="C217" s="1" t="s">
        <v>360</v>
      </c>
      <c r="D217" s="1" t="s">
        <v>361</v>
      </c>
      <c r="E217" s="3">
        <v>6.28131E17</v>
      </c>
      <c r="F217" s="1" t="s">
        <v>3</v>
      </c>
      <c r="G217" s="1" t="s">
        <v>363</v>
      </c>
      <c r="H217" s="1">
        <v>3.192</v>
      </c>
      <c r="I217" s="1">
        <v>19.0</v>
      </c>
      <c r="J217" s="1">
        <v>6.5</v>
      </c>
      <c r="K217" s="1">
        <v>123.5</v>
      </c>
      <c r="L217" s="1" t="s">
        <v>87</v>
      </c>
    </row>
    <row r="218">
      <c r="A218" s="1" t="s">
        <v>364</v>
      </c>
      <c r="B218" s="2">
        <v>45180.0</v>
      </c>
      <c r="C218" s="1" t="s">
        <v>211</v>
      </c>
      <c r="D218" s="1" t="s">
        <v>365</v>
      </c>
      <c r="E218" s="3">
        <v>6.28788E17</v>
      </c>
      <c r="F218" s="1" t="s">
        <v>50</v>
      </c>
      <c r="G218" s="1" t="s">
        <v>51</v>
      </c>
      <c r="H218" s="1">
        <v>3.5</v>
      </c>
      <c r="I218" s="1">
        <v>5.0</v>
      </c>
      <c r="J218" s="1">
        <v>29.2</v>
      </c>
      <c r="K218" s="1">
        <v>146.0</v>
      </c>
      <c r="L218" s="1" t="s">
        <v>87</v>
      </c>
    </row>
    <row r="219">
      <c r="A219" s="1" t="s">
        <v>364</v>
      </c>
      <c r="B219" s="2">
        <v>45180.0</v>
      </c>
      <c r="C219" s="1" t="s">
        <v>211</v>
      </c>
      <c r="D219" s="1" t="s">
        <v>365</v>
      </c>
      <c r="E219" s="3">
        <v>6.28788E17</v>
      </c>
      <c r="F219" s="1" t="s">
        <v>26</v>
      </c>
      <c r="G219" s="1" t="s">
        <v>213</v>
      </c>
      <c r="H219" s="1">
        <v>10.0</v>
      </c>
      <c r="I219" s="1">
        <v>1.0</v>
      </c>
      <c r="J219" s="1">
        <v>290.0</v>
      </c>
      <c r="K219" s="1">
        <v>290.0</v>
      </c>
      <c r="L219" s="1" t="s">
        <v>87</v>
      </c>
    </row>
    <row r="220">
      <c r="A220" s="1" t="s">
        <v>366</v>
      </c>
      <c r="B220" s="2">
        <v>45180.0</v>
      </c>
      <c r="C220" s="1" t="s">
        <v>36</v>
      </c>
      <c r="D220" s="1" t="s">
        <v>367</v>
      </c>
      <c r="E220" s="1">
        <v>6.212345678E9</v>
      </c>
      <c r="F220" s="1" t="s">
        <v>50</v>
      </c>
      <c r="G220" s="1" t="s">
        <v>51</v>
      </c>
      <c r="H220" s="1">
        <v>7.7</v>
      </c>
      <c r="I220" s="1">
        <v>11.0</v>
      </c>
      <c r="J220" s="1">
        <v>29.2</v>
      </c>
      <c r="K220" s="1">
        <v>321.2</v>
      </c>
      <c r="L220" s="1" t="s">
        <v>125</v>
      </c>
    </row>
    <row r="221">
      <c r="A221" s="1" t="s">
        <v>368</v>
      </c>
      <c r="B221" s="2">
        <v>45180.0</v>
      </c>
      <c r="C221" s="1" t="s">
        <v>211</v>
      </c>
      <c r="D221" s="1" t="s">
        <v>369</v>
      </c>
      <c r="E221" s="3">
        <v>6.28788E17</v>
      </c>
      <c r="F221" s="1" t="s">
        <v>26</v>
      </c>
      <c r="G221" s="1" t="s">
        <v>213</v>
      </c>
      <c r="H221" s="1">
        <v>10.0</v>
      </c>
      <c r="I221" s="1">
        <v>1.0</v>
      </c>
      <c r="J221" s="1">
        <v>290.0</v>
      </c>
      <c r="K221" s="1">
        <v>290.0</v>
      </c>
      <c r="L221" s="1" t="s">
        <v>17</v>
      </c>
    </row>
    <row r="222">
      <c r="A222" s="1" t="s">
        <v>368</v>
      </c>
      <c r="B222" s="2">
        <v>45180.0</v>
      </c>
      <c r="C222" s="1" t="s">
        <v>211</v>
      </c>
      <c r="D222" s="1" t="s">
        <v>369</v>
      </c>
      <c r="E222" s="3">
        <v>6.28788E17</v>
      </c>
      <c r="F222" s="1" t="s">
        <v>26</v>
      </c>
      <c r="G222" s="1" t="s">
        <v>151</v>
      </c>
      <c r="H222" s="1">
        <v>1.0</v>
      </c>
      <c r="I222" s="1">
        <v>1.0</v>
      </c>
      <c r="J222" s="1">
        <v>29.5</v>
      </c>
      <c r="K222" s="1">
        <v>29.5</v>
      </c>
      <c r="L222" s="1" t="s">
        <v>17</v>
      </c>
    </row>
    <row r="223">
      <c r="A223" s="1" t="s">
        <v>370</v>
      </c>
      <c r="B223" s="2">
        <v>45180.0</v>
      </c>
      <c r="C223" s="1" t="s">
        <v>60</v>
      </c>
      <c r="D223" s="1" t="s">
        <v>371</v>
      </c>
      <c r="E223" s="3">
        <v>6.28199E17</v>
      </c>
      <c r="F223" s="1" t="s">
        <v>26</v>
      </c>
      <c r="G223" s="1" t="s">
        <v>372</v>
      </c>
      <c r="H223" s="1">
        <v>3.0</v>
      </c>
      <c r="I223" s="1">
        <v>3.0</v>
      </c>
      <c r="J223" s="1">
        <v>54.3</v>
      </c>
      <c r="K223" s="1">
        <v>162.9</v>
      </c>
      <c r="L223" s="1" t="s">
        <v>39</v>
      </c>
    </row>
    <row r="224">
      <c r="A224" s="1" t="s">
        <v>370</v>
      </c>
      <c r="B224" s="2">
        <v>45180.0</v>
      </c>
      <c r="C224" s="1" t="s">
        <v>60</v>
      </c>
      <c r="D224" s="1" t="s">
        <v>371</v>
      </c>
      <c r="E224" s="3">
        <v>6.28199E17</v>
      </c>
      <c r="F224" s="1" t="s">
        <v>26</v>
      </c>
      <c r="G224" s="1" t="s">
        <v>250</v>
      </c>
      <c r="H224" s="1">
        <v>2.19</v>
      </c>
      <c r="I224" s="1">
        <v>6.0</v>
      </c>
      <c r="J224" s="1">
        <v>12.2</v>
      </c>
      <c r="K224" s="1">
        <v>73.2</v>
      </c>
      <c r="L224" s="1" t="s">
        <v>39</v>
      </c>
    </row>
    <row r="225">
      <c r="A225" s="1" t="s">
        <v>370</v>
      </c>
      <c r="B225" s="2">
        <v>45180.0</v>
      </c>
      <c r="C225" s="1" t="s">
        <v>60</v>
      </c>
      <c r="D225" s="1" t="s">
        <v>371</v>
      </c>
      <c r="E225" s="3">
        <v>6.28199E17</v>
      </c>
      <c r="F225" s="1" t="s">
        <v>3</v>
      </c>
      <c r="G225" s="1" t="s">
        <v>301</v>
      </c>
      <c r="H225" s="1">
        <v>3.0</v>
      </c>
      <c r="I225" s="1">
        <v>3.0</v>
      </c>
      <c r="J225" s="1">
        <v>38.9</v>
      </c>
      <c r="K225" s="1">
        <v>116.7</v>
      </c>
      <c r="L225" s="1" t="s">
        <v>39</v>
      </c>
    </row>
    <row r="226">
      <c r="A226" s="1" t="s">
        <v>373</v>
      </c>
      <c r="B226" s="2">
        <v>45180.0</v>
      </c>
      <c r="C226" s="1" t="s">
        <v>98</v>
      </c>
      <c r="D226" s="1" t="s">
        <v>374</v>
      </c>
      <c r="E226" s="1">
        <v>6.212345678E9</v>
      </c>
      <c r="F226" s="1" t="s">
        <v>26</v>
      </c>
      <c r="G226" s="1" t="s">
        <v>348</v>
      </c>
      <c r="H226" s="1">
        <v>7.0</v>
      </c>
      <c r="I226" s="1">
        <v>7.0</v>
      </c>
      <c r="J226" s="1">
        <v>50.9</v>
      </c>
      <c r="K226" s="1">
        <v>356.3</v>
      </c>
      <c r="L226" s="1" t="s">
        <v>10</v>
      </c>
    </row>
    <row r="227">
      <c r="A227" s="1" t="s">
        <v>373</v>
      </c>
      <c r="B227" s="2">
        <v>45180.0</v>
      </c>
      <c r="C227" s="1" t="s">
        <v>98</v>
      </c>
      <c r="D227" s="1" t="s">
        <v>374</v>
      </c>
      <c r="E227" s="1">
        <v>6.212345678E9</v>
      </c>
      <c r="F227" s="1" t="s">
        <v>26</v>
      </c>
      <c r="G227" s="1" t="s">
        <v>375</v>
      </c>
      <c r="H227" s="1">
        <v>2.5</v>
      </c>
      <c r="I227" s="1">
        <v>5.0</v>
      </c>
      <c r="J227" s="1">
        <v>7.8</v>
      </c>
      <c r="K227" s="1">
        <v>39.0</v>
      </c>
      <c r="L227" s="1" t="s">
        <v>10</v>
      </c>
    </row>
    <row r="228">
      <c r="A228" s="1" t="s">
        <v>373</v>
      </c>
      <c r="B228" s="2">
        <v>45180.0</v>
      </c>
      <c r="C228" s="1" t="s">
        <v>98</v>
      </c>
      <c r="D228" s="1" t="s">
        <v>374</v>
      </c>
      <c r="E228" s="1">
        <v>6.212345678E9</v>
      </c>
      <c r="F228" s="1" t="s">
        <v>3</v>
      </c>
      <c r="G228" s="1" t="s">
        <v>21</v>
      </c>
      <c r="H228" s="1">
        <v>5.0</v>
      </c>
      <c r="I228" s="1">
        <v>5.0</v>
      </c>
      <c r="J228" s="1">
        <v>14.6</v>
      </c>
      <c r="K228" s="1">
        <v>73.0</v>
      </c>
      <c r="L228" s="1" t="s">
        <v>10</v>
      </c>
    </row>
    <row r="229">
      <c r="A229" s="1" t="s">
        <v>373</v>
      </c>
      <c r="B229" s="2">
        <v>45180.0</v>
      </c>
      <c r="C229" s="1" t="s">
        <v>98</v>
      </c>
      <c r="D229" s="1" t="s">
        <v>374</v>
      </c>
      <c r="E229" s="1">
        <v>6.212345678E9</v>
      </c>
      <c r="F229" s="1" t="s">
        <v>11</v>
      </c>
      <c r="G229" s="1" t="s">
        <v>376</v>
      </c>
      <c r="H229" s="1">
        <v>48.0</v>
      </c>
      <c r="I229" s="1">
        <v>6.0</v>
      </c>
      <c r="J229" s="1">
        <v>60.9</v>
      </c>
      <c r="K229" s="1">
        <v>365.4</v>
      </c>
      <c r="L229" s="1" t="s">
        <v>10</v>
      </c>
    </row>
    <row r="230">
      <c r="A230" s="1" t="s">
        <v>373</v>
      </c>
      <c r="B230" s="2">
        <v>45180.0</v>
      </c>
      <c r="C230" s="1" t="s">
        <v>98</v>
      </c>
      <c r="D230" s="1" t="s">
        <v>374</v>
      </c>
      <c r="E230" s="1">
        <v>6.212345678E9</v>
      </c>
      <c r="F230" s="1" t="s">
        <v>26</v>
      </c>
      <c r="G230" s="1" t="s">
        <v>156</v>
      </c>
      <c r="H230" s="1">
        <v>28.0</v>
      </c>
      <c r="I230" s="1">
        <v>2.0</v>
      </c>
      <c r="J230" s="1">
        <v>45.7</v>
      </c>
      <c r="K230" s="1">
        <v>91.4</v>
      </c>
      <c r="L230" s="1" t="s">
        <v>10</v>
      </c>
    </row>
    <row r="231">
      <c r="A231" s="1" t="s">
        <v>377</v>
      </c>
      <c r="B231" s="2">
        <v>45180.0</v>
      </c>
      <c r="C231" s="1" t="s">
        <v>378</v>
      </c>
      <c r="D231" s="1" t="s">
        <v>379</v>
      </c>
      <c r="E231" s="3">
        <v>6.28199E17</v>
      </c>
      <c r="F231" s="1" t="s">
        <v>50</v>
      </c>
      <c r="G231" s="1" t="s">
        <v>380</v>
      </c>
      <c r="H231" s="1">
        <v>24.0</v>
      </c>
      <c r="I231" s="1">
        <v>30.0</v>
      </c>
      <c r="J231" s="1">
        <v>32.519</v>
      </c>
      <c r="K231" s="1">
        <v>975.57</v>
      </c>
      <c r="L231" s="1" t="s">
        <v>87</v>
      </c>
    </row>
    <row r="232">
      <c r="A232" s="1" t="s">
        <v>381</v>
      </c>
      <c r="B232" s="2">
        <v>45180.0</v>
      </c>
      <c r="C232" s="1" t="s">
        <v>64</v>
      </c>
      <c r="D232" s="1" t="s">
        <v>382</v>
      </c>
      <c r="E232" s="1">
        <v>6.212345678E9</v>
      </c>
      <c r="F232" s="1" t="s">
        <v>26</v>
      </c>
      <c r="G232" s="1" t="s">
        <v>155</v>
      </c>
      <c r="H232" s="1">
        <v>50.0</v>
      </c>
      <c r="I232" s="1">
        <v>100.0</v>
      </c>
      <c r="J232" s="1">
        <v>9.3</v>
      </c>
      <c r="K232" s="1">
        <v>930.0</v>
      </c>
      <c r="L232" s="1" t="s">
        <v>39</v>
      </c>
    </row>
    <row r="233">
      <c r="A233" s="1" t="s">
        <v>383</v>
      </c>
      <c r="B233" s="2">
        <v>45180.0</v>
      </c>
      <c r="C233" s="1" t="s">
        <v>360</v>
      </c>
      <c r="D233" s="1" t="s">
        <v>384</v>
      </c>
      <c r="E233" s="3">
        <v>6.28131E17</v>
      </c>
      <c r="F233" s="1" t="s">
        <v>3</v>
      </c>
      <c r="G233" s="1" t="s">
        <v>16</v>
      </c>
      <c r="H233" s="1">
        <v>6.0</v>
      </c>
      <c r="I233" s="1">
        <v>10.0</v>
      </c>
      <c r="J233" s="1">
        <v>26.9</v>
      </c>
      <c r="K233" s="1">
        <v>269.0</v>
      </c>
      <c r="L233" s="1" t="s">
        <v>17</v>
      </c>
    </row>
    <row r="234">
      <c r="A234" s="1" t="s">
        <v>383</v>
      </c>
      <c r="B234" s="2">
        <v>45180.0</v>
      </c>
      <c r="C234" s="1" t="s">
        <v>360</v>
      </c>
      <c r="D234" s="1" t="s">
        <v>384</v>
      </c>
      <c r="E234" s="3">
        <v>6.28131E17</v>
      </c>
      <c r="F234" s="1" t="s">
        <v>3</v>
      </c>
      <c r="G234" s="1" t="s">
        <v>129</v>
      </c>
      <c r="H234" s="1">
        <v>5.0</v>
      </c>
      <c r="I234" s="1">
        <v>10.0</v>
      </c>
      <c r="J234" s="1">
        <v>23.5</v>
      </c>
      <c r="K234" s="1">
        <v>235.0</v>
      </c>
      <c r="L234" s="1" t="s">
        <v>17</v>
      </c>
    </row>
    <row r="235">
      <c r="A235" s="1" t="s">
        <v>385</v>
      </c>
      <c r="B235" s="2">
        <v>45180.0</v>
      </c>
      <c r="C235" s="1" t="s">
        <v>64</v>
      </c>
      <c r="D235" s="1" t="s">
        <v>386</v>
      </c>
      <c r="E235" s="1">
        <v>6.212345678E9</v>
      </c>
      <c r="F235" s="1" t="s">
        <v>26</v>
      </c>
      <c r="G235" s="1" t="s">
        <v>387</v>
      </c>
      <c r="H235" s="1">
        <v>2.0</v>
      </c>
      <c r="I235" s="1">
        <v>2.0</v>
      </c>
      <c r="J235" s="1">
        <v>52.632</v>
      </c>
      <c r="K235" s="1">
        <v>105.264</v>
      </c>
      <c r="L235" s="1" t="s">
        <v>10</v>
      </c>
    </row>
    <row r="236">
      <c r="A236" s="1" t="s">
        <v>385</v>
      </c>
      <c r="B236" s="2">
        <v>45180.0</v>
      </c>
      <c r="C236" s="1" t="s">
        <v>64</v>
      </c>
      <c r="D236" s="1" t="s">
        <v>386</v>
      </c>
      <c r="E236" s="1">
        <v>6.212345678E9</v>
      </c>
      <c r="F236" s="1" t="s">
        <v>50</v>
      </c>
      <c r="G236" s="1" t="s">
        <v>51</v>
      </c>
      <c r="H236" s="1">
        <v>4.2</v>
      </c>
      <c r="I236" s="1">
        <v>6.0</v>
      </c>
      <c r="J236" s="1">
        <v>29.2</v>
      </c>
      <c r="K236" s="1">
        <v>175.2</v>
      </c>
      <c r="L236" s="1" t="s">
        <v>10</v>
      </c>
    </row>
    <row r="237">
      <c r="A237" s="1" t="s">
        <v>385</v>
      </c>
      <c r="B237" s="2">
        <v>45180.0</v>
      </c>
      <c r="C237" s="1" t="s">
        <v>64</v>
      </c>
      <c r="D237" s="1" t="s">
        <v>386</v>
      </c>
      <c r="E237" s="1">
        <v>6.212345678E9</v>
      </c>
      <c r="F237" s="1" t="s">
        <v>3</v>
      </c>
      <c r="G237" s="1" t="s">
        <v>138</v>
      </c>
      <c r="H237" s="1">
        <v>1.0</v>
      </c>
      <c r="I237" s="1">
        <v>1.0</v>
      </c>
      <c r="J237" s="1">
        <v>39.1</v>
      </c>
      <c r="K237" s="1">
        <v>39.1</v>
      </c>
      <c r="L237" s="1" t="s">
        <v>10</v>
      </c>
    </row>
    <row r="238">
      <c r="A238" s="1" t="s">
        <v>388</v>
      </c>
      <c r="B238" s="2">
        <v>45180.0</v>
      </c>
      <c r="C238" s="1" t="s">
        <v>389</v>
      </c>
      <c r="D238" s="1" t="s">
        <v>390</v>
      </c>
      <c r="E238" s="3">
        <v>6.28782E17</v>
      </c>
      <c r="F238" s="1" t="s">
        <v>50</v>
      </c>
      <c r="G238" s="1" t="s">
        <v>51</v>
      </c>
      <c r="H238" s="1">
        <v>2.8</v>
      </c>
      <c r="I238" s="1">
        <v>4.0</v>
      </c>
      <c r="J238" s="1">
        <v>29.2</v>
      </c>
      <c r="K238" s="1">
        <v>116.8</v>
      </c>
      <c r="L238" s="1" t="s">
        <v>17</v>
      </c>
    </row>
    <row r="239">
      <c r="A239" s="1" t="s">
        <v>388</v>
      </c>
      <c r="B239" s="2">
        <v>45180.0</v>
      </c>
      <c r="C239" s="1" t="s">
        <v>389</v>
      </c>
      <c r="D239" s="1" t="s">
        <v>390</v>
      </c>
      <c r="E239" s="3">
        <v>6.28782E17</v>
      </c>
      <c r="F239" s="1" t="s">
        <v>3</v>
      </c>
      <c r="G239" s="1" t="s">
        <v>129</v>
      </c>
      <c r="H239" s="1">
        <v>5.0</v>
      </c>
      <c r="I239" s="1">
        <v>10.0</v>
      </c>
      <c r="J239" s="1">
        <v>23.5</v>
      </c>
      <c r="K239" s="1">
        <v>235.0</v>
      </c>
      <c r="L239" s="1" t="s">
        <v>17</v>
      </c>
    </row>
    <row r="240">
      <c r="A240" s="1" t="s">
        <v>388</v>
      </c>
      <c r="B240" s="2">
        <v>45180.0</v>
      </c>
      <c r="C240" s="1" t="s">
        <v>389</v>
      </c>
      <c r="D240" s="1" t="s">
        <v>390</v>
      </c>
      <c r="E240" s="3">
        <v>6.28782E17</v>
      </c>
      <c r="F240" s="1" t="s">
        <v>50</v>
      </c>
      <c r="G240" s="1" t="s">
        <v>217</v>
      </c>
      <c r="H240" s="1">
        <v>3.0</v>
      </c>
      <c r="I240" s="1">
        <v>3.0</v>
      </c>
      <c r="J240" s="1">
        <v>39.5</v>
      </c>
      <c r="K240" s="1">
        <v>118.5</v>
      </c>
      <c r="L240" s="1" t="s">
        <v>17</v>
      </c>
    </row>
    <row r="241">
      <c r="A241" s="1" t="s">
        <v>388</v>
      </c>
      <c r="B241" s="2">
        <v>45180.0</v>
      </c>
      <c r="C241" s="1" t="s">
        <v>389</v>
      </c>
      <c r="D241" s="1" t="s">
        <v>390</v>
      </c>
      <c r="E241" s="3">
        <v>6.28782E17</v>
      </c>
      <c r="F241" s="1" t="s">
        <v>165</v>
      </c>
      <c r="G241" s="1" t="s">
        <v>166</v>
      </c>
      <c r="H241" s="1">
        <v>2.0</v>
      </c>
      <c r="I241" s="1">
        <v>1.0</v>
      </c>
      <c r="J241" s="1">
        <v>68.1</v>
      </c>
      <c r="K241" s="1">
        <v>68.1</v>
      </c>
      <c r="L241" s="1" t="s">
        <v>17</v>
      </c>
    </row>
    <row r="242">
      <c r="A242" s="1" t="s">
        <v>391</v>
      </c>
      <c r="B242" s="2">
        <v>45180.0</v>
      </c>
      <c r="C242" s="1" t="s">
        <v>153</v>
      </c>
      <c r="D242" s="1" t="s">
        <v>392</v>
      </c>
      <c r="E242" s="1">
        <v>6.212345678E9</v>
      </c>
      <c r="F242" s="1" t="s">
        <v>3</v>
      </c>
      <c r="G242" s="1" t="s">
        <v>275</v>
      </c>
      <c r="H242" s="1">
        <v>17.76</v>
      </c>
      <c r="I242" s="1">
        <v>48.0</v>
      </c>
      <c r="J242" s="1">
        <v>10.5</v>
      </c>
      <c r="K242" s="1">
        <v>504.0</v>
      </c>
      <c r="L242" s="1" t="s">
        <v>87</v>
      </c>
    </row>
    <row r="243">
      <c r="A243" s="1" t="s">
        <v>393</v>
      </c>
      <c r="B243" s="2">
        <v>45180.0</v>
      </c>
      <c r="C243" s="1" t="s">
        <v>394</v>
      </c>
      <c r="D243" s="1" t="s">
        <v>395</v>
      </c>
      <c r="E243" s="3">
        <v>6.28964E17</v>
      </c>
      <c r="F243" s="1" t="s">
        <v>26</v>
      </c>
      <c r="G243" s="1" t="s">
        <v>354</v>
      </c>
      <c r="H243" s="1">
        <v>2.0</v>
      </c>
      <c r="I243" s="1">
        <v>2.0</v>
      </c>
      <c r="J243" s="1">
        <v>21.348</v>
      </c>
      <c r="K243" s="1">
        <v>42.696</v>
      </c>
      <c r="L243" s="1" t="s">
        <v>17</v>
      </c>
    </row>
    <row r="244">
      <c r="A244" s="1" t="s">
        <v>393</v>
      </c>
      <c r="B244" s="2">
        <v>45180.0</v>
      </c>
      <c r="C244" s="1" t="s">
        <v>394</v>
      </c>
      <c r="D244" s="1" t="s">
        <v>395</v>
      </c>
      <c r="E244" s="3">
        <v>6.28964E17</v>
      </c>
      <c r="F244" s="1" t="s">
        <v>26</v>
      </c>
      <c r="G244" s="1" t="s">
        <v>337</v>
      </c>
      <c r="H244" s="1">
        <v>4.0</v>
      </c>
      <c r="I244" s="1">
        <v>4.0</v>
      </c>
      <c r="J244" s="1">
        <v>24.7</v>
      </c>
      <c r="K244" s="1">
        <v>98.8</v>
      </c>
      <c r="L244" s="1" t="s">
        <v>17</v>
      </c>
    </row>
    <row r="245">
      <c r="A245" s="1" t="s">
        <v>393</v>
      </c>
      <c r="B245" s="2">
        <v>45180.0</v>
      </c>
      <c r="C245" s="1" t="s">
        <v>394</v>
      </c>
      <c r="D245" s="1" t="s">
        <v>395</v>
      </c>
      <c r="E245" s="3">
        <v>6.28964E17</v>
      </c>
      <c r="F245" s="1" t="s">
        <v>3</v>
      </c>
      <c r="G245" s="1" t="s">
        <v>396</v>
      </c>
      <c r="H245" s="1">
        <v>7.0</v>
      </c>
      <c r="I245" s="1">
        <v>7.0</v>
      </c>
      <c r="J245" s="1">
        <v>17.1</v>
      </c>
      <c r="K245" s="1">
        <v>119.7</v>
      </c>
      <c r="L245" s="1" t="s">
        <v>17</v>
      </c>
    </row>
    <row r="246">
      <c r="A246" s="1" t="s">
        <v>393</v>
      </c>
      <c r="B246" s="2">
        <v>45180.0</v>
      </c>
      <c r="C246" s="1" t="s">
        <v>394</v>
      </c>
      <c r="D246" s="1" t="s">
        <v>395</v>
      </c>
      <c r="E246" s="3">
        <v>6.28964E17</v>
      </c>
      <c r="F246" s="1" t="s">
        <v>3</v>
      </c>
      <c r="G246" s="1" t="s">
        <v>150</v>
      </c>
      <c r="H246" s="1">
        <v>8.0</v>
      </c>
      <c r="I246" s="1">
        <v>8.0</v>
      </c>
      <c r="J246" s="1">
        <v>9.6</v>
      </c>
      <c r="K246" s="1">
        <v>76.8</v>
      </c>
      <c r="L246" s="1" t="s">
        <v>17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customWidth="1" min="2" max="2" width="9.88"/>
    <col customWidth="1" min="3" max="3" width="34.0"/>
    <col customWidth="1" min="4" max="4" width="24.5"/>
    <col customWidth="1" min="5" max="5" width="15.25"/>
  </cols>
  <sheetData>
    <row r="1">
      <c r="A1" s="1" t="s">
        <v>397</v>
      </c>
      <c r="B1" s="1" t="s">
        <v>398</v>
      </c>
      <c r="C1" s="1" t="s">
        <v>399</v>
      </c>
      <c r="D1" s="1" t="s">
        <v>400</v>
      </c>
      <c r="E1" s="1" t="s">
        <v>401</v>
      </c>
    </row>
    <row r="2">
      <c r="A2" s="1" t="s">
        <v>66</v>
      </c>
      <c r="B2" s="1" t="s">
        <v>402</v>
      </c>
      <c r="C2" s="4" t="s">
        <v>403</v>
      </c>
      <c r="D2" s="1" t="s">
        <v>63</v>
      </c>
      <c r="E2" s="5">
        <v>45232.92674819444</v>
      </c>
    </row>
    <row r="3">
      <c r="H3" s="1"/>
    </row>
  </sheetData>
  <hyperlinks>
    <hyperlink r:id="rId1" ref="C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2" max="2" width="18.13"/>
    <col customWidth="1" min="3" max="3" width="18.0"/>
    <col customWidth="1" min="4" max="4" width="21.13"/>
    <col customWidth="1" min="5" max="5" width="19.5"/>
    <col customWidth="1" min="6" max="6" width="26.63"/>
    <col customWidth="1" min="7" max="7" width="19.5"/>
  </cols>
  <sheetData>
    <row r="1">
      <c r="A1" s="1" t="s">
        <v>404</v>
      </c>
      <c r="B1" s="1" t="s">
        <v>405</v>
      </c>
      <c r="C1" s="1" t="s">
        <v>406</v>
      </c>
      <c r="D1" s="1" t="s">
        <v>407</v>
      </c>
      <c r="E1" s="1" t="s">
        <v>408</v>
      </c>
      <c r="F1" s="1" t="s">
        <v>409</v>
      </c>
      <c r="G1" s="1" t="s">
        <v>410</v>
      </c>
    </row>
    <row r="2">
      <c r="A2" s="1" t="s">
        <v>402</v>
      </c>
      <c r="B2" s="1" t="s">
        <v>411</v>
      </c>
      <c r="C2" s="1" t="s">
        <v>412</v>
      </c>
      <c r="D2" s="1" t="s">
        <v>413</v>
      </c>
      <c r="E2" s="1" t="s">
        <v>414</v>
      </c>
      <c r="F2" s="6" t="s">
        <v>415</v>
      </c>
      <c r="G2" s="1" t="s">
        <v>416</v>
      </c>
    </row>
    <row r="3">
      <c r="B3" s="1" t="s">
        <v>417</v>
      </c>
      <c r="C3" s="1" t="s">
        <v>418</v>
      </c>
      <c r="D3" s="1" t="s">
        <v>419</v>
      </c>
      <c r="E3" s="1" t="s">
        <v>420</v>
      </c>
      <c r="F3" s="6" t="s">
        <v>421</v>
      </c>
      <c r="G3" s="1" t="s">
        <v>422</v>
      </c>
    </row>
    <row r="4">
      <c r="B4" s="1" t="s">
        <v>423</v>
      </c>
      <c r="C4" s="1" t="s">
        <v>424</v>
      </c>
      <c r="D4" s="1" t="s">
        <v>425</v>
      </c>
      <c r="E4" s="1" t="s">
        <v>426</v>
      </c>
      <c r="F4" s="7" t="s">
        <v>427</v>
      </c>
      <c r="G4" s="1" t="s">
        <v>428</v>
      </c>
    </row>
    <row r="5">
      <c r="B5" s="1" t="s">
        <v>429</v>
      </c>
      <c r="C5" s="1" t="s">
        <v>430</v>
      </c>
      <c r="D5" s="1" t="s">
        <v>431</v>
      </c>
      <c r="E5" s="1" t="s">
        <v>432</v>
      </c>
      <c r="G5" s="1" t="s">
        <v>433</v>
      </c>
    </row>
    <row r="6">
      <c r="B6" s="1" t="s">
        <v>434</v>
      </c>
      <c r="C6" s="1" t="s">
        <v>435</v>
      </c>
      <c r="D6" s="1" t="s">
        <v>436</v>
      </c>
      <c r="E6" s="1" t="s">
        <v>437</v>
      </c>
      <c r="G6" s="1" t="s">
        <v>438</v>
      </c>
    </row>
    <row r="7">
      <c r="B7" s="8" t="s">
        <v>439</v>
      </c>
      <c r="E7" s="1" t="s">
        <v>440</v>
      </c>
      <c r="G7" s="1" t="s">
        <v>441</v>
      </c>
    </row>
    <row r="8">
      <c r="E8" s="1" t="s">
        <v>442</v>
      </c>
      <c r="G8" s="1" t="s">
        <v>443</v>
      </c>
    </row>
    <row r="9">
      <c r="E9" s="1" t="s">
        <v>444</v>
      </c>
      <c r="G9" s="1" t="s">
        <v>445</v>
      </c>
    </row>
    <row r="10">
      <c r="E10" s="1" t="s">
        <v>446</v>
      </c>
      <c r="G10" s="1" t="s">
        <v>447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0"/>
    <col customWidth="1" min="2" max="2" width="28.13"/>
    <col customWidth="1" min="3" max="3" width="27.0"/>
    <col customWidth="1" min="4" max="4" width="28.38"/>
    <col customWidth="1" min="5" max="5" width="28.63"/>
    <col customWidth="1" min="6" max="6" width="26.63"/>
    <col customWidth="1" min="7" max="7" width="28.38"/>
  </cols>
  <sheetData>
    <row r="1">
      <c r="A1" s="9" t="s">
        <v>448</v>
      </c>
      <c r="B1" s="9" t="s">
        <v>449</v>
      </c>
      <c r="C1" s="10" t="s">
        <v>450</v>
      </c>
      <c r="D1" s="10" t="s">
        <v>451</v>
      </c>
      <c r="E1" s="10" t="s">
        <v>452</v>
      </c>
      <c r="F1" s="10" t="s">
        <v>453</v>
      </c>
      <c r="G1" s="11" t="s">
        <v>454</v>
      </c>
      <c r="H1" s="12"/>
      <c r="I1" s="12"/>
      <c r="J1" s="12"/>
      <c r="K1" s="12"/>
      <c r="L1" s="12"/>
      <c r="M1" s="12"/>
      <c r="N1" s="12"/>
      <c r="O1" s="13"/>
      <c r="P1" s="12"/>
      <c r="Q1" s="12"/>
      <c r="R1" s="12"/>
      <c r="S1" s="12"/>
      <c r="T1" s="12"/>
      <c r="U1" s="12"/>
      <c r="V1" s="12"/>
      <c r="W1" s="12"/>
      <c r="X1" s="12"/>
      <c r="Y1" s="12"/>
      <c r="Z1" s="12"/>
    </row>
    <row r="2">
      <c r="A2" s="14" t="str">
        <f>IFERROR(__xludf.DUMMYFUNCTION("IFERROR(FILTER(DATA_ORDER!A:A, DATA_ORDER!L:L=""Bogor / Trans Retail Yasmin""), """")"),"169296055-C4LDV8MTRTAJJE")</f>
        <v>169296055-C4LDV8MTRTAJJE</v>
      </c>
      <c r="B2" s="15" t="str">
        <f>IFERROR(__xludf.DUMMYFUNCTION("IFERROR(FILTER(DATA_ORDER!A:A, DATA_ORDER!L:L=""Buaran""), """")"),"169296055-C4LDG6JHVAK3NA")</f>
        <v>169296055-C4LDG6JHVAK3NA</v>
      </c>
      <c r="C2" s="16" t="str">
        <f>IFERROR(__xludf.DUMMYFUNCTION("IFERROR(FILTER(DATA_ORDER!A:A, DATA_ORDER!L:L=""TR BSD""), """")"),"169296055-C4LDHAEZHECBRT")</f>
        <v>169296055-C4LDHAEZHECBRT</v>
      </c>
      <c r="D2" s="17" t="str">
        <f>IFERROR(__xludf.DUMMYFUNCTION("IFERROR(FILTER(DATA_ORDER!A:A, DATA_ORDER!L:L=""TRI Bekasi Juanda""), """")"),"169296055-C4LEA4DGEZJ3MA")</f>
        <v>169296055-C4LEA4DGEZJ3MA</v>
      </c>
      <c r="E2" s="18" t="str">
        <f>IFERROR(__xludf.DUMMYFUNCTION("IFERROR(FILTER(DATA_ORDER!A:A, DATA_ORDER!L:L=""TRI Central Park""), """")"),"169296055-C4LDJAB3HB2WKE")</f>
        <v>169296055-C4LDJAB3HB2WKE</v>
      </c>
      <c r="F2" s="16" t="str">
        <f>IFERROR(__xludf.DUMMYFUNCTION("IFERROR(FILTER(DATA_ORDER!A:A, DATA_ORDER!L:L=""TRI Depok Dewi Sartika""), """")"),"169296055-C4LDLBKDA2EEE2")</f>
        <v>169296055-C4LDLBKDA2EEE2</v>
      </c>
      <c r="G2" s="18" t="str">
        <f>IFERROR(__xludf.DUMMYFUNCTION("IFERROR(FILTER(DATA_ORDER!A:A, DATA_ORDER!L:L=""TRI Lebak Bulus""), """")"),"169296055-C4LDWB2DG22ART")</f>
        <v>169296055-C4LDWB2DG22ART</v>
      </c>
      <c r="H2" s="19"/>
      <c r="I2" s="19"/>
      <c r="J2" s="19"/>
      <c r="K2" s="19"/>
      <c r="L2" s="19"/>
      <c r="M2" s="19"/>
      <c r="N2" s="19"/>
      <c r="O2" s="19"/>
      <c r="P2" s="19"/>
      <c r="Q2" s="19"/>
      <c r="R2" s="19"/>
      <c r="S2" s="19"/>
      <c r="T2" s="19"/>
      <c r="U2" s="19"/>
      <c r="V2" s="19"/>
      <c r="W2" s="19"/>
      <c r="X2" s="19"/>
      <c r="Y2" s="19"/>
      <c r="Z2" s="19"/>
    </row>
    <row r="3">
      <c r="A3" s="17" t="str">
        <f>IFERROR(__xludf.DUMMYFUNCTION("""COMPUTED_VALUE"""),"169296055-C4LDV8MTRTAJJE")</f>
        <v>169296055-C4LDV8MTRTAJJE</v>
      </c>
      <c r="B3" s="18" t="str">
        <f>IFERROR(__xludf.DUMMYFUNCTION("""COMPUTED_VALUE"""),"169296055-C4LDJRLTPEUXLE")</f>
        <v>169296055-C4LDJRLTPEUXLE</v>
      </c>
      <c r="C3" s="18" t="str">
        <f>IFERROR(__xludf.DUMMYFUNCTION("""COMPUTED_VALUE"""),"169296055-C4LDHAEZHECBRT")</f>
        <v>169296055-C4LDHAEZHECBRT</v>
      </c>
      <c r="D3" s="18" t="str">
        <f>IFERROR(__xludf.DUMMYFUNCTION("""COMPUTED_VALUE"""),"169296055-C4LEAKV1JBB3NE")</f>
        <v>169296055-C4LEAKV1JBB3NE</v>
      </c>
      <c r="E3" s="18" t="str">
        <f>IFERROR(__xludf.DUMMYFUNCTION("""COMPUTED_VALUE"""),"169296055-C4LDNLBFWFVVPA")</f>
        <v>169296055-C4LDNLBFWFVVPA</v>
      </c>
      <c r="F3" s="18" t="str">
        <f>IFERROR(__xludf.DUMMYFUNCTION("""COMPUTED_VALUE"""),"169296055-C4LDLBKDA2EEE2")</f>
        <v>169296055-C4LDLBKDA2EEE2</v>
      </c>
      <c r="G3" s="18" t="str">
        <f>IFERROR(__xludf.DUMMYFUNCTION("""COMPUTED_VALUE"""),"169296055-C4LDWEC3EYEFAT")</f>
        <v>169296055-C4LDWEC3EYEFAT</v>
      </c>
      <c r="H3" s="19"/>
      <c r="I3" s="19"/>
      <c r="J3" s="19"/>
      <c r="K3" s="19"/>
      <c r="L3" s="19"/>
      <c r="M3" s="19"/>
      <c r="N3" s="19"/>
      <c r="O3" s="19"/>
      <c r="P3" s="19"/>
      <c r="Q3" s="19"/>
      <c r="R3" s="19"/>
      <c r="S3" s="19"/>
      <c r="T3" s="19"/>
      <c r="U3" s="19"/>
      <c r="V3" s="19"/>
      <c r="W3" s="19"/>
      <c r="X3" s="19"/>
      <c r="Y3" s="19"/>
      <c r="Z3" s="19"/>
    </row>
    <row r="4">
      <c r="A4" s="20" t="str">
        <f>IFERROR(__xludf.DUMMYFUNCTION("""COMPUTED_VALUE"""),"169296055-C4LDV8MTRTAJJE")</f>
        <v>169296055-C4LDV8MTRTAJJE</v>
      </c>
      <c r="B4" s="18" t="str">
        <f>IFERROR(__xludf.DUMMYFUNCTION("""COMPUTED_VALUE"""),"169296055-C4LDKFJWAYVXJX")</f>
        <v>169296055-C4LDKFJWAYVXJX</v>
      </c>
      <c r="C4" s="18" t="str">
        <f>IFERROR(__xludf.DUMMYFUNCTION("""COMPUTED_VALUE"""),"169296055-C4LDLTCAR2MFCJ")</f>
        <v>169296055-C4LDLTCAR2MFCJ</v>
      </c>
      <c r="D4" s="18" t="str">
        <f>IFERROR(__xludf.DUMMYFUNCTION("""COMPUTED_VALUE"""),"169296055-C4LEAXEURBEZNJ")</f>
        <v>169296055-C4LEAXEURBEZNJ</v>
      </c>
      <c r="E4" s="18" t="str">
        <f>IFERROR(__xludf.DUMMYFUNCTION("""COMPUTED_VALUE"""),"169296055-C4LDTNT3E8JDGA")</f>
        <v>169296055-C4LDTNT3E8JDGA</v>
      </c>
      <c r="F4" s="18" t="str">
        <f>IFERROR(__xludf.DUMMYFUNCTION("""COMPUTED_VALUE"""),"169296055-C4LDV72BHCCWG2")</f>
        <v>169296055-C4LDV72BHCCWG2</v>
      </c>
      <c r="G4" s="18" t="str">
        <f>IFERROR(__xludf.DUMMYFUNCTION("""COMPUTED_VALUE"""),"169296055-C4LDWEC3EYEFAT")</f>
        <v>169296055-C4LDWEC3EYEFAT</v>
      </c>
      <c r="H4" s="19"/>
      <c r="I4" s="19"/>
      <c r="J4" s="19"/>
      <c r="K4" s="19"/>
      <c r="L4" s="19"/>
      <c r="M4" s="19"/>
      <c r="N4" s="19"/>
      <c r="O4" s="19"/>
      <c r="P4" s="19"/>
      <c r="Q4" s="19"/>
      <c r="R4" s="19"/>
      <c r="S4" s="19"/>
      <c r="T4" s="19"/>
      <c r="U4" s="19"/>
      <c r="V4" s="19"/>
      <c r="W4" s="19"/>
      <c r="X4" s="19"/>
      <c r="Y4" s="19"/>
      <c r="Z4" s="19"/>
    </row>
    <row r="5">
      <c r="A5" s="20"/>
      <c r="B5" s="18" t="str">
        <f>IFERROR(__xludf.DUMMYFUNCTION("""COMPUTED_VALUE"""),"169296055-C4LDKFJWAYVXJX")</f>
        <v>169296055-C4LDKFJWAYVXJX</v>
      </c>
      <c r="C5" s="18" t="str">
        <f>IFERROR(__xludf.DUMMYFUNCTION("""COMPUTED_VALUE"""),"169296055-C4LDVKU1UAKUDE")</f>
        <v>169296055-C4LDVKU1UAKUDE</v>
      </c>
      <c r="D5" s="18" t="str">
        <f>IFERROR(__xludf.DUMMYFUNCTION("""COMPUTED_VALUE"""),"169296055-C4LEAXEURBEZNJ")</f>
        <v>169296055-C4LEAXEURBEZNJ</v>
      </c>
      <c r="E5" s="18" t="str">
        <f>IFERROR(__xludf.DUMMYFUNCTION("""COMPUTED_VALUE"""),"169296055-C4LDTNT3E8JDGA")</f>
        <v>169296055-C4LDTNT3E8JDGA</v>
      </c>
      <c r="F5" s="18" t="str">
        <f>IFERROR(__xludf.DUMMYFUNCTION("""COMPUTED_VALUE"""),"169296055-C4LDV72BHCCWG2")</f>
        <v>169296055-C4LDV72BHCCWG2</v>
      </c>
      <c r="G5" s="18" t="str">
        <f>IFERROR(__xludf.DUMMYFUNCTION("""COMPUTED_VALUE"""),"169296055-C4LDWEC3EYEFAT")</f>
        <v>169296055-C4LDWEC3EYEFAT</v>
      </c>
      <c r="H5" s="19"/>
      <c r="I5" s="19"/>
      <c r="J5" s="19"/>
      <c r="K5" s="19"/>
      <c r="L5" s="19"/>
      <c r="M5" s="19"/>
      <c r="N5" s="19"/>
      <c r="O5" s="19"/>
      <c r="P5" s="19"/>
      <c r="Q5" s="19"/>
      <c r="R5" s="19"/>
      <c r="S5" s="19"/>
      <c r="T5" s="19"/>
      <c r="U5" s="19"/>
      <c r="V5" s="19"/>
      <c r="W5" s="19"/>
      <c r="X5" s="19"/>
      <c r="Y5" s="19"/>
      <c r="Z5" s="19"/>
    </row>
    <row r="6">
      <c r="A6" s="20"/>
      <c r="B6" s="18" t="str">
        <f>IFERROR(__xludf.DUMMYFUNCTION("""COMPUTED_VALUE"""),"169296055-C4LDKFJWAYVXJX")</f>
        <v>169296055-C4LDKFJWAYVXJX</v>
      </c>
      <c r="C6" s="18" t="str">
        <f>IFERROR(__xludf.DUMMYFUNCTION("""COMPUTED_VALUE"""),"169296055-C4LDVKU1UAKUDE")</f>
        <v>169296055-C4LDVKU1UAKUDE</v>
      </c>
      <c r="D6" s="18" t="str">
        <f>IFERROR(__xludf.DUMMYFUNCTION("""COMPUTED_VALUE"""),"169296055-C4LECUDAETWWAA")</f>
        <v>169296055-C4LECUDAETWWAA</v>
      </c>
      <c r="E6" s="18" t="str">
        <f>IFERROR(__xludf.DUMMYFUNCTION("""COMPUTED_VALUE"""),"169296055-C4LDUGEVTA43E2")</f>
        <v>169296055-C4LDUGEVTA43E2</v>
      </c>
      <c r="F6" s="18" t="str">
        <f>IFERROR(__xludf.DUMMYFUNCTION("""COMPUTED_VALUE"""),"169296055-C4LDWB2TJXTUGA")</f>
        <v>169296055-C4LDWB2TJXTUGA</v>
      </c>
      <c r="G6" s="18" t="str">
        <f>IFERROR(__xludf.DUMMYFUNCTION("""COMPUTED_VALUE"""),"169296055-C4LDWEKXA7XTA6")</f>
        <v>169296055-C4LDWEKXA7XTA6</v>
      </c>
      <c r="H6" s="19"/>
      <c r="I6" s="19"/>
      <c r="J6" s="19"/>
      <c r="K6" s="19"/>
      <c r="L6" s="19"/>
      <c r="M6" s="19"/>
      <c r="N6" s="19"/>
      <c r="O6" s="19"/>
      <c r="P6" s="19"/>
      <c r="Q6" s="19"/>
      <c r="R6" s="19"/>
      <c r="S6" s="19"/>
      <c r="T6" s="19"/>
      <c r="U6" s="19"/>
      <c r="V6" s="19"/>
      <c r="W6" s="19"/>
      <c r="X6" s="19"/>
      <c r="Y6" s="19"/>
      <c r="Z6" s="19"/>
    </row>
    <row r="7">
      <c r="A7" s="19"/>
      <c r="B7" s="18" t="str">
        <f>IFERROR(__xludf.DUMMYFUNCTION("""COMPUTED_VALUE"""),"169296055-C4LDKFJWAYVXJX")</f>
        <v>169296055-C4LDKFJWAYVXJX</v>
      </c>
      <c r="C7" s="18" t="str">
        <f>IFERROR(__xludf.DUMMYFUNCTION("""COMPUTED_VALUE"""),"169296055-C4LDVKU1UAKUDE")</f>
        <v>169296055-C4LDVKU1UAKUDE</v>
      </c>
      <c r="D7" s="18" t="str">
        <f>IFERROR(__xludf.DUMMYFUNCTION("""COMPUTED_VALUE"""),"169296055-C4LECUDAETWWAA")</f>
        <v>169296055-C4LECUDAETWWAA</v>
      </c>
      <c r="E7" s="18" t="str">
        <f>IFERROR(__xludf.DUMMYFUNCTION("""COMPUTED_VALUE"""),"169296055-C4LDUGEVTA43E2")</f>
        <v>169296055-C4LDUGEVTA43E2</v>
      </c>
      <c r="F7" s="18" t="str">
        <f>IFERROR(__xludf.DUMMYFUNCTION("""COMPUTED_VALUE"""),"169296055-C4LEA7JHJTKKLE")</f>
        <v>169296055-C4LEA7JHJTKKLE</v>
      </c>
      <c r="G7" s="18" t="str">
        <f>IFERROR(__xludf.DUMMYFUNCTION("""COMPUTED_VALUE"""),"169296055-C4LDWEKXA7XTA6")</f>
        <v>169296055-C4LDWEKXA7XTA6</v>
      </c>
      <c r="H7" s="19"/>
      <c r="I7" s="19"/>
      <c r="J7" s="19"/>
      <c r="K7" s="19"/>
      <c r="L7" s="19"/>
      <c r="M7" s="19"/>
      <c r="N7" s="19"/>
      <c r="O7" s="19"/>
      <c r="P7" s="19"/>
      <c r="Q7" s="19"/>
      <c r="R7" s="19"/>
      <c r="S7" s="19"/>
      <c r="T7" s="19"/>
      <c r="U7" s="19"/>
      <c r="V7" s="19"/>
      <c r="W7" s="19"/>
      <c r="X7" s="19"/>
      <c r="Y7" s="19"/>
      <c r="Z7" s="19"/>
    </row>
    <row r="8">
      <c r="A8" s="19"/>
      <c r="B8" s="18" t="str">
        <f>IFERROR(__xludf.DUMMYFUNCTION("""COMPUTED_VALUE"""),"169296055-C4LDKFJWAYVXJX")</f>
        <v>169296055-C4LDKFJWAYVXJX</v>
      </c>
      <c r="C8" s="18" t="str">
        <f>IFERROR(__xludf.DUMMYFUNCTION("""COMPUTED_VALUE"""),"169296055-C4LDVYVURPXVRN")</f>
        <v>169296055-C4LDVYVURPXVRN</v>
      </c>
      <c r="D8" s="18" t="str">
        <f>IFERROR(__xludf.DUMMYFUNCTION("""COMPUTED_VALUE"""),"169296055-C4LECUDAETWWAA")</f>
        <v>169296055-C4LECUDAETWWAA</v>
      </c>
      <c r="E8" s="18" t="str">
        <f>IFERROR(__xludf.DUMMYFUNCTION("""COMPUTED_VALUE"""),"169296055-C4LDUGEVTA43E2")</f>
        <v>169296055-C4LDUGEVTA43E2</v>
      </c>
      <c r="F8" s="18" t="str">
        <f>IFERROR(__xludf.DUMMYFUNCTION("""COMPUTED_VALUE"""),"169296055-C4LEA7JHJTKKLE")</f>
        <v>169296055-C4LEA7JHJTKKLE</v>
      </c>
      <c r="G8" s="18" t="str">
        <f>IFERROR(__xludf.DUMMYFUNCTION("""COMPUTED_VALUE"""),"169296055-C4LDWF5WA7WVJE")</f>
        <v>169296055-C4LDWF5WA7WVJE</v>
      </c>
      <c r="H8" s="19"/>
      <c r="I8" s="19"/>
      <c r="J8" s="19"/>
      <c r="K8" s="19"/>
      <c r="L8" s="19"/>
      <c r="M8" s="19"/>
      <c r="N8" s="19"/>
      <c r="O8" s="19"/>
      <c r="P8" s="19"/>
      <c r="Q8" s="19"/>
      <c r="R8" s="19"/>
      <c r="S8" s="19"/>
      <c r="T8" s="19"/>
      <c r="U8" s="19"/>
      <c r="V8" s="19"/>
      <c r="W8" s="19"/>
      <c r="X8" s="19"/>
      <c r="Y8" s="19"/>
      <c r="Z8" s="19"/>
    </row>
    <row r="9">
      <c r="A9" s="19"/>
      <c r="B9" s="18" t="str">
        <f>IFERROR(__xludf.DUMMYFUNCTION("""COMPUTED_VALUE"""),"169296055-C4LDKFJWAYVXJX")</f>
        <v>169296055-C4LDKFJWAYVXJX</v>
      </c>
      <c r="C9" s="18" t="str">
        <f>IFERROR(__xludf.DUMMYFUNCTION("""COMPUTED_VALUE"""),"169296055-C4LDVYVURPXVRN")</f>
        <v>169296055-C4LDVYVURPXVRN</v>
      </c>
      <c r="D9" s="18" t="str">
        <f>IFERROR(__xludf.DUMMYFUNCTION("""COMPUTED_VALUE"""),"169296055-C4LECUDAETWWAA")</f>
        <v>169296055-C4LECUDAETWWAA</v>
      </c>
      <c r="E9" s="18" t="str">
        <f>IFERROR(__xludf.DUMMYFUNCTION("""COMPUTED_VALUE"""),"169296055-C4LDUGEVTA43E2")</f>
        <v>169296055-C4LDUGEVTA43E2</v>
      </c>
      <c r="F9" s="18" t="str">
        <f>IFERROR(__xludf.DUMMYFUNCTION("""COMPUTED_VALUE"""),"169296055-C4LEA7JHJTKKLE")</f>
        <v>169296055-C4LEA7JHJTKKLE</v>
      </c>
      <c r="G9" s="18" t="str">
        <f>IFERROR(__xludf.DUMMYFUNCTION("""COMPUTED_VALUE"""),"169296055-C4LDWF5WA7WVJE")</f>
        <v>169296055-C4LDWF5WA7WVJE</v>
      </c>
      <c r="H9" s="19"/>
      <c r="I9" s="19"/>
      <c r="J9" s="19"/>
      <c r="K9" s="19"/>
      <c r="L9" s="19"/>
      <c r="M9" s="19"/>
      <c r="N9" s="19"/>
      <c r="O9" s="19"/>
      <c r="P9" s="19"/>
      <c r="Q9" s="19"/>
      <c r="R9" s="19"/>
      <c r="S9" s="19"/>
      <c r="T9" s="19"/>
      <c r="U9" s="19"/>
      <c r="V9" s="19"/>
      <c r="W9" s="19"/>
      <c r="X9" s="19"/>
      <c r="Y9" s="19"/>
      <c r="Z9" s="19"/>
    </row>
    <row r="10">
      <c r="A10" s="19"/>
      <c r="B10" s="18" t="str">
        <f>IFERROR(__xludf.DUMMYFUNCTION("""COMPUTED_VALUE"""),"169296055-C4LDKFJWAYVXJX")</f>
        <v>169296055-C4LDKFJWAYVXJX</v>
      </c>
      <c r="C10" s="18" t="str">
        <f>IFERROR(__xludf.DUMMYFUNCTION("""COMPUTED_VALUE"""),"169296055-C4LDWAVTGEBWFA")</f>
        <v>169296055-C4LDWAVTGEBWFA</v>
      </c>
      <c r="D10" s="18" t="str">
        <f>IFERROR(__xludf.DUMMYFUNCTION("""COMPUTED_VALUE"""),"169296055-C4LECUDAETWWAA")</f>
        <v>169296055-C4LECUDAETWWAA</v>
      </c>
      <c r="E10" s="18" t="str">
        <f>IFERROR(__xludf.DUMMYFUNCTION("""COMPUTED_VALUE"""),"169296055-C4LDVJU2V72KTE")</f>
        <v>169296055-C4LDVJU2V72KTE</v>
      </c>
      <c r="F10" s="18" t="str">
        <f>IFERROR(__xludf.DUMMYFUNCTION("""COMPUTED_VALUE"""),"169296055-C4LEA7JHJTKKLE")</f>
        <v>169296055-C4LEA7JHJTKKLE</v>
      </c>
      <c r="G10" s="18" t="str">
        <f>IFERROR(__xludf.DUMMYFUNCTION("""COMPUTED_VALUE"""),"169296055-C4LDWF5WA7WVJE")</f>
        <v>169296055-C4LDWF5WA7WVJE</v>
      </c>
      <c r="H10" s="19"/>
      <c r="I10" s="19"/>
      <c r="J10" s="19"/>
      <c r="K10" s="19"/>
      <c r="L10" s="19"/>
      <c r="M10" s="19"/>
      <c r="N10" s="19"/>
      <c r="O10" s="19"/>
      <c r="P10" s="19"/>
      <c r="Q10" s="19"/>
      <c r="R10" s="19"/>
      <c r="S10" s="19"/>
      <c r="T10" s="19"/>
      <c r="U10" s="19"/>
      <c r="V10" s="19"/>
      <c r="W10" s="19"/>
      <c r="X10" s="19"/>
      <c r="Y10" s="19"/>
      <c r="Z10" s="19"/>
    </row>
    <row r="11">
      <c r="A11" s="19"/>
      <c r="B11" s="18" t="str">
        <f>IFERROR(__xludf.DUMMYFUNCTION("""COMPUTED_VALUE"""),"169296055-C4LDWEEDAK3HVE")</f>
        <v>169296055-C4LDWEEDAK3HVE</v>
      </c>
      <c r="C11" s="18" t="str">
        <f>IFERROR(__xludf.DUMMYFUNCTION("""COMPUTED_VALUE"""),"169296055-C4LDWAVTGEBWFA")</f>
        <v>169296055-C4LDWAVTGEBWFA</v>
      </c>
      <c r="D11" s="18" t="str">
        <f>IFERROR(__xludf.DUMMYFUNCTION("""COMPUTED_VALUE"""),"169296055-C4LECUDAETWWAA")</f>
        <v>169296055-C4LECUDAETWWAA</v>
      </c>
      <c r="E11" s="18" t="str">
        <f>IFERROR(__xludf.DUMMYFUNCTION("""COMPUTED_VALUE"""),"169296055-C4LDVJU2V72KTE")</f>
        <v>169296055-C4LDVJU2V72KTE</v>
      </c>
      <c r="F11" s="18" t="str">
        <f>IFERROR(__xludf.DUMMYFUNCTION("""COMPUTED_VALUE"""),"169296055-C4LEA7JHJTKKLE")</f>
        <v>169296055-C4LEA7JHJTKKLE</v>
      </c>
      <c r="G11" s="18" t="str">
        <f>IFERROR(__xludf.DUMMYFUNCTION("""COMPUTED_VALUE"""),"169296055-C4LEA74CVT3YVA")</f>
        <v>169296055-C4LEA74CVT3YVA</v>
      </c>
      <c r="H11" s="19"/>
      <c r="I11" s="19"/>
      <c r="J11" s="19"/>
      <c r="K11" s="19"/>
      <c r="L11" s="19"/>
      <c r="M11" s="19"/>
      <c r="N11" s="19"/>
      <c r="O11" s="19"/>
      <c r="P11" s="19"/>
      <c r="Q11" s="19"/>
      <c r="R11" s="19"/>
      <c r="S11" s="19"/>
      <c r="T11" s="19"/>
      <c r="U11" s="19"/>
      <c r="V11" s="19"/>
      <c r="W11" s="19"/>
      <c r="X11" s="19"/>
      <c r="Y11" s="19"/>
      <c r="Z11" s="19"/>
    </row>
    <row r="12">
      <c r="A12" s="19"/>
      <c r="B12" s="18" t="str">
        <f>IFERROR(__xludf.DUMMYFUNCTION("""COMPUTED_VALUE"""),"169296055-C4LDWEEDAK3HVE")</f>
        <v>169296055-C4LDWEEDAK3HVE</v>
      </c>
      <c r="C12" s="18" t="str">
        <f>IFERROR(__xludf.DUMMYFUNCTION("""COMPUTED_VALUE"""),"169296055-C4LDWAVTGEBWFA")</f>
        <v>169296055-C4LDWAVTGEBWFA</v>
      </c>
      <c r="D12" s="18" t="str">
        <f>IFERROR(__xludf.DUMMYFUNCTION("""COMPUTED_VALUE"""),"169296055-C4LECUDAETWWAA")</f>
        <v>169296055-C4LECUDAETWWAA</v>
      </c>
      <c r="E12" s="18" t="str">
        <f>IFERROR(__xludf.DUMMYFUNCTION("""COMPUTED_VALUE"""),"169296055-C4LDWFLBVADKNN")</f>
        <v>169296055-C4LDWFLBVADKNN</v>
      </c>
      <c r="F12" s="18" t="str">
        <f>IFERROR(__xludf.DUMMYFUNCTION("""COMPUTED_VALUE"""),"169296055-C4LEA7JHJTKKLE")</f>
        <v>169296055-C4LEA7JHJTKKLE</v>
      </c>
      <c r="G12" s="18" t="str">
        <f>IFERROR(__xludf.DUMMYFUNCTION("""COMPUTED_VALUE"""),"169296055-C4LEA74CVT3YVA")</f>
        <v>169296055-C4LEA74CVT3YVA</v>
      </c>
      <c r="H12" s="19"/>
      <c r="I12" s="19"/>
      <c r="J12" s="19"/>
      <c r="K12" s="19"/>
      <c r="L12" s="19"/>
      <c r="M12" s="19"/>
      <c r="N12" s="19"/>
      <c r="O12" s="19"/>
      <c r="P12" s="19"/>
      <c r="Q12" s="19"/>
      <c r="R12" s="19"/>
      <c r="S12" s="19"/>
      <c r="T12" s="19"/>
      <c r="U12" s="19"/>
      <c r="V12" s="19"/>
      <c r="W12" s="19"/>
      <c r="X12" s="19"/>
      <c r="Y12" s="19"/>
      <c r="Z12" s="19"/>
    </row>
    <row r="13">
      <c r="A13" s="19"/>
      <c r="B13" s="18" t="str">
        <f>IFERROR(__xludf.DUMMYFUNCTION("""COMPUTED_VALUE"""),"169296055-C4LDWEEDAK3HVE")</f>
        <v>169296055-C4LDWEEDAK3HVE</v>
      </c>
      <c r="C13" s="18" t="str">
        <f>IFERROR(__xludf.DUMMYFUNCTION("""COMPUTED_VALUE"""),"169296055-C4LDWBK2AVLDCT")</f>
        <v>169296055-C4LDWBK2AVLDCT</v>
      </c>
      <c r="D13" s="18" t="str">
        <f>IFERROR(__xludf.DUMMYFUNCTION("""COMPUTED_VALUE"""),"169296055-C4LECUDAETWWAA")</f>
        <v>169296055-C4LECUDAETWWAA</v>
      </c>
      <c r="E13" s="18" t="str">
        <f>IFERROR(__xludf.DUMMYFUNCTION("""COMPUTED_VALUE"""),"169296055-C4LDWFLBVADKNN")</f>
        <v>169296055-C4LDWFLBVADKNN</v>
      </c>
      <c r="F13" s="18" t="str">
        <f>IFERROR(__xludf.DUMMYFUNCTION("""COMPUTED_VALUE"""),"169296055-C4LEA7JHJTKKLE")</f>
        <v>169296055-C4LEA7JHJTKKLE</v>
      </c>
      <c r="G13" s="18" t="str">
        <f>IFERROR(__xludf.DUMMYFUNCTION("""COMPUTED_VALUE"""),"169296055-C4LEA74CVT3YVA")</f>
        <v>169296055-C4LEA74CVT3YVA</v>
      </c>
      <c r="H13" s="19"/>
      <c r="I13" s="19"/>
      <c r="J13" s="19"/>
      <c r="K13" s="19"/>
      <c r="L13" s="19"/>
      <c r="M13" s="19"/>
      <c r="N13" s="19"/>
      <c r="O13" s="19"/>
      <c r="P13" s="19"/>
      <c r="Q13" s="19"/>
      <c r="R13" s="19"/>
      <c r="S13" s="19"/>
      <c r="T13" s="19"/>
      <c r="U13" s="19"/>
      <c r="V13" s="19"/>
      <c r="W13" s="19"/>
      <c r="X13" s="19"/>
      <c r="Y13" s="19"/>
      <c r="Z13" s="19"/>
    </row>
    <row r="14">
      <c r="A14" s="19"/>
      <c r="B14" s="18" t="str">
        <f>IFERROR(__xludf.DUMMYFUNCTION("""COMPUTED_VALUE"""),"169296055-C4LDWEEDAK3HVE")</f>
        <v>169296055-C4LDWEEDAK3HVE</v>
      </c>
      <c r="C14" s="18" t="str">
        <f>IFERROR(__xludf.DUMMYFUNCTION("""COMPUTED_VALUE"""),"169296055-C4LDWBT2JJNHCE")</f>
        <v>169296055-C4LDWBT2JJNHCE</v>
      </c>
      <c r="D14" s="18" t="str">
        <f>IFERROR(__xludf.DUMMYFUNCTION("""COMPUTED_VALUE"""),"169296055-C4LECUDAETWWAA")</f>
        <v>169296055-C4LECUDAETWWAA</v>
      </c>
      <c r="E14" s="18" t="str">
        <f>IFERROR(__xludf.DUMMYFUNCTION("""COMPUTED_VALUE"""),"169296055-C4LEA231AA6JKE")</f>
        <v>169296055-C4LEA231AA6JKE</v>
      </c>
      <c r="F14" s="21" t="str">
        <f>IFERROR(__xludf.DUMMYFUNCTION("""COMPUTED_VALUE"""),"169296055-C4LEA7JHJTKKLE")</f>
        <v>169296055-C4LEA7JHJTKKLE</v>
      </c>
      <c r="G14" s="18" t="str">
        <f>IFERROR(__xludf.DUMMYFUNCTION("""COMPUTED_VALUE"""),"169296055-C4LEA7NTVB6UNA")</f>
        <v>169296055-C4LEA7NTVB6UNA</v>
      </c>
      <c r="H14" s="19"/>
      <c r="I14" s="19"/>
      <c r="J14" s="19"/>
      <c r="K14" s="19"/>
      <c r="L14" s="19"/>
      <c r="M14" s="19"/>
      <c r="N14" s="19"/>
      <c r="O14" s="19"/>
      <c r="P14" s="19"/>
      <c r="Q14" s="19"/>
      <c r="R14" s="19"/>
      <c r="S14" s="19"/>
      <c r="T14" s="19"/>
      <c r="U14" s="19"/>
      <c r="V14" s="19"/>
      <c r="W14" s="19"/>
      <c r="X14" s="19"/>
      <c r="Y14" s="19"/>
      <c r="Z14" s="19"/>
    </row>
    <row r="15">
      <c r="A15" s="19"/>
      <c r="B15" s="18" t="str">
        <f>IFERROR(__xludf.DUMMYFUNCTION("""COMPUTED_VALUE"""),"169296055-C4LEAPJVJEE3SE")</f>
        <v>169296055-C4LEAPJVJEE3SE</v>
      </c>
      <c r="C15" s="18" t="str">
        <f>IFERROR(__xludf.DUMMYFUNCTION("""COMPUTED_VALUE"""),"169296055-C4LEAZKGDBJHJX")</f>
        <v>169296055-C4LEAZKGDBJHJX</v>
      </c>
      <c r="D15" s="18" t="str">
        <f>IFERROR(__xludf.DUMMYFUNCTION("""COMPUTED_VALUE"""),"169296055-C4LECUDAETWWAA")</f>
        <v>169296055-C4LECUDAETWWAA</v>
      </c>
      <c r="E15" s="18" t="str">
        <f>IFERROR(__xludf.DUMMYFUNCTION("""COMPUTED_VALUE"""),"169296055-C4LEA6WBV25CG6")</f>
        <v>169296055-C4LEA6WBV25CG6</v>
      </c>
      <c r="F15" s="21" t="str">
        <f>IFERROR(__xludf.DUMMYFUNCTION("""COMPUTED_VALUE"""),"169296055-C4LEA7JHJTKKLE")</f>
        <v>169296055-C4LEA7JHJTKKLE</v>
      </c>
      <c r="G15" s="18" t="str">
        <f>IFERROR(__xludf.DUMMYFUNCTION("""COMPUTED_VALUE"""),"169296055-C4LEA7NTVB6UNA")</f>
        <v>169296055-C4LEA7NTVB6UNA</v>
      </c>
      <c r="H15" s="19"/>
      <c r="I15" s="19"/>
      <c r="J15" s="19"/>
      <c r="K15" s="19"/>
      <c r="L15" s="19"/>
      <c r="M15" s="19"/>
      <c r="N15" s="19"/>
      <c r="O15" s="19"/>
      <c r="P15" s="19"/>
      <c r="Q15" s="19"/>
      <c r="R15" s="19"/>
      <c r="S15" s="19"/>
      <c r="T15" s="19"/>
      <c r="U15" s="19"/>
      <c r="V15" s="19"/>
      <c r="W15" s="19"/>
      <c r="X15" s="19"/>
      <c r="Y15" s="19"/>
      <c r="Z15" s="19"/>
    </row>
    <row r="16">
      <c r="A16" s="19"/>
      <c r="B16" s="18" t="str">
        <f>IFERROR(__xludf.DUMMYFUNCTION("""COMPUTED_VALUE"""),"169296055-C4LEAPJVJEE3SE")</f>
        <v>169296055-C4LEAPJVJEE3SE</v>
      </c>
      <c r="C16" s="18" t="str">
        <f>IFERROR(__xludf.DUMMYFUNCTION("""COMPUTED_VALUE"""),"169296055-C4LEC6E1RNUBTX")</f>
        <v>169296055-C4LEC6E1RNUBTX</v>
      </c>
      <c r="D16" s="18" t="str">
        <f>IFERROR(__xludf.DUMMYFUNCTION("""COMPUTED_VALUE"""),"169296055-C4LECUDAETWWAA")</f>
        <v>169296055-C4LECUDAETWWAA</v>
      </c>
      <c r="E16" s="18" t="str">
        <f>IFERROR(__xludf.DUMMYFUNCTION("""COMPUTED_VALUE"""),"169296055-C4LEA6WBV25CG6")</f>
        <v>169296055-C4LEA6WBV25CG6</v>
      </c>
      <c r="F16" s="21" t="str">
        <f>IFERROR(__xludf.DUMMYFUNCTION("""COMPUTED_VALUE"""),"169296055-C4LEA7JHJTKKLE")</f>
        <v>169296055-C4LEA7JHJTKKLE</v>
      </c>
      <c r="G16" s="18" t="str">
        <f>IFERROR(__xludf.DUMMYFUNCTION("""COMPUTED_VALUE"""),"169296055-C4LEA7NTVB6UNA")</f>
        <v>169296055-C4LEA7NTVB6UNA</v>
      </c>
      <c r="H16" s="19"/>
      <c r="I16" s="19"/>
      <c r="J16" s="19"/>
      <c r="K16" s="19"/>
      <c r="L16" s="19"/>
      <c r="M16" s="19"/>
      <c r="N16" s="19"/>
      <c r="O16" s="19"/>
      <c r="P16" s="19"/>
      <c r="Q16" s="19"/>
      <c r="R16" s="19"/>
      <c r="S16" s="19"/>
      <c r="T16" s="19"/>
      <c r="U16" s="19"/>
      <c r="V16" s="19"/>
      <c r="W16" s="19"/>
      <c r="X16" s="19"/>
      <c r="Y16" s="19"/>
      <c r="Z16" s="19"/>
    </row>
    <row r="17">
      <c r="A17" s="19"/>
      <c r="B17" s="18" t="str">
        <f>IFERROR(__xludf.DUMMYFUNCTION("""COMPUTED_VALUE"""),"169296055-C4LEAPJVJEE3SE")</f>
        <v>169296055-C4LEAPJVJEE3SE</v>
      </c>
      <c r="C17" s="18" t="str">
        <f>IFERROR(__xludf.DUMMYFUNCTION("""COMPUTED_VALUE"""),"169296055-C4LEDF2AAXLGCA")</f>
        <v>169296055-C4LEDF2AAXLGCA</v>
      </c>
      <c r="D17" s="18" t="str">
        <f>IFERROR(__xludf.DUMMYFUNCTION("""COMPUTED_VALUE"""),"169296055-C4LECUDAETWWAA")</f>
        <v>169296055-C4LECUDAETWWAA</v>
      </c>
      <c r="E17" s="18" t="str">
        <f>IFERROR(__xludf.DUMMYFUNCTION("""COMPUTED_VALUE"""),"169296055-C4LEA6WBV25CG6")</f>
        <v>169296055-C4LEA6WBV25CG6</v>
      </c>
      <c r="F17" s="19" t="str">
        <f>IFERROR(__xludf.DUMMYFUNCTION("""COMPUTED_VALUE"""),"169296055-C4LEA7JHJTKKLE")</f>
        <v>169296055-C4LEA7JHJTKKLE</v>
      </c>
      <c r="G17" s="18" t="str">
        <f>IFERROR(__xludf.DUMMYFUNCTION("""COMPUTED_VALUE"""),"169296055-C4LEA7NTVB6UNA")</f>
        <v>169296055-C4LEA7NTVB6UNA</v>
      </c>
      <c r="H17" s="19"/>
      <c r="I17" s="19"/>
      <c r="J17" s="19"/>
      <c r="K17" s="19"/>
      <c r="L17" s="19"/>
      <c r="M17" s="19"/>
      <c r="N17" s="19"/>
      <c r="O17" s="19"/>
      <c r="P17" s="19"/>
      <c r="Q17" s="19"/>
      <c r="R17" s="19"/>
      <c r="S17" s="19"/>
      <c r="T17" s="19"/>
      <c r="U17" s="19"/>
      <c r="V17" s="19"/>
      <c r="W17" s="19"/>
      <c r="X17" s="19"/>
      <c r="Y17" s="19"/>
      <c r="Z17" s="19"/>
    </row>
    <row r="18">
      <c r="A18" s="19"/>
      <c r="B18" s="18" t="str">
        <f>IFERROR(__xludf.DUMMYFUNCTION("""COMPUTED_VALUE"""),"169296055-C4LEAXUCUBECRT")</f>
        <v>169296055-C4LEAXUCUBECRT</v>
      </c>
      <c r="C18" s="18" t="str">
        <f>IFERROR(__xludf.DUMMYFUNCTION("""COMPUTED_VALUE"""),"169296055-C4LEDF2AAXLGCA")</f>
        <v>169296055-C4LEDF2AAXLGCA</v>
      </c>
      <c r="D18" s="18" t="str">
        <f>IFERROR(__xludf.DUMMYFUNCTION("""COMPUTED_VALUE"""),"169296055-C4LECUDAETWWAA")</f>
        <v>169296055-C4LECUDAETWWAA</v>
      </c>
      <c r="E18" s="18" t="str">
        <f>IFERROR(__xludf.DUMMYFUNCTION("""COMPUTED_VALUE"""),"169296055-C4LEA6WBV25CG6")</f>
        <v>169296055-C4LEA6WBV25CG6</v>
      </c>
      <c r="F18" s="19" t="str">
        <f>IFERROR(__xludf.DUMMYFUNCTION("""COMPUTED_VALUE"""),"169296055-C4LEARCFALDJLN")</f>
        <v>169296055-C4LEARCFALDJLN</v>
      </c>
      <c r="G18" s="18" t="str">
        <f>IFERROR(__xludf.DUMMYFUNCTION("""COMPUTED_VALUE"""),"169296055-C4LEA7NTVB6UNA")</f>
        <v>169296055-C4LEA7NTVB6UNA</v>
      </c>
      <c r="H18" s="19"/>
      <c r="I18" s="19"/>
      <c r="J18" s="19"/>
      <c r="K18" s="19"/>
      <c r="L18" s="19"/>
      <c r="M18" s="19"/>
      <c r="N18" s="19"/>
      <c r="O18" s="19"/>
      <c r="P18" s="19"/>
      <c r="Q18" s="19"/>
      <c r="R18" s="19"/>
      <c r="S18" s="19"/>
      <c r="T18" s="19"/>
      <c r="U18" s="19"/>
      <c r="V18" s="19"/>
      <c r="W18" s="19"/>
      <c r="X18" s="19"/>
      <c r="Y18" s="19"/>
      <c r="Z18" s="19"/>
    </row>
    <row r="19">
      <c r="A19" s="19"/>
      <c r="B19" s="18" t="str">
        <f>IFERROR(__xludf.DUMMYFUNCTION("""COMPUTED_VALUE"""),"169296055-C4LECAKFHF2URJ")</f>
        <v>169296055-C4LECAKFHF2URJ</v>
      </c>
      <c r="C19" s="18" t="str">
        <f>IFERROR(__xludf.DUMMYFUNCTION("""COMPUTED_VALUE"""),"169296055-C4LEDF2AAXLGCA")</f>
        <v>169296055-C4LEDF2AAXLGCA</v>
      </c>
      <c r="D19" s="18" t="str">
        <f>IFERROR(__xludf.DUMMYFUNCTION("""COMPUTED_VALUE"""),"169296055-C4LEDFUCTBC1C6")</f>
        <v>169296055-C4LEDFUCTBC1C6</v>
      </c>
      <c r="E19" s="18" t="str">
        <f>IFERROR(__xludf.DUMMYFUNCTION("""COMPUTED_VALUE"""),"169296055-C4LEA6WBV25CG6")</f>
        <v>169296055-C4LEA6WBV25CG6</v>
      </c>
      <c r="F19" s="19" t="str">
        <f>IFERROR(__xludf.DUMMYFUNCTION("""COMPUTED_VALUE"""),"169296055-C4LEARCFALDJLN")</f>
        <v>169296055-C4LEARCFALDJLN</v>
      </c>
      <c r="G19" s="18" t="str">
        <f>IFERROR(__xludf.DUMMYFUNCTION("""COMPUTED_VALUE"""),"169296055-C4LEAF3ZJ72KGX")</f>
        <v>169296055-C4LEAF3ZJ72KGX</v>
      </c>
      <c r="H19" s="19"/>
      <c r="I19" s="19"/>
      <c r="J19" s="19"/>
      <c r="K19" s="19"/>
      <c r="L19" s="19"/>
      <c r="M19" s="19"/>
      <c r="N19" s="19"/>
      <c r="O19" s="19"/>
      <c r="P19" s="19"/>
      <c r="Q19" s="19"/>
      <c r="R19" s="19"/>
      <c r="S19" s="19"/>
      <c r="T19" s="19"/>
      <c r="U19" s="19"/>
      <c r="V19" s="19"/>
      <c r="W19" s="19"/>
      <c r="X19" s="19"/>
      <c r="Y19" s="19"/>
      <c r="Z19" s="19"/>
    </row>
    <row r="20">
      <c r="A20" s="19"/>
      <c r="B20" s="18" t="str">
        <f>IFERROR(__xludf.DUMMYFUNCTION("""COMPUTED_VALUE"""),"169296055-C4LECN43UADAT6")</f>
        <v>169296055-C4LECN43UADAT6</v>
      </c>
      <c r="C20" s="18" t="str">
        <f>IFERROR(__xludf.DUMMYFUNCTION("""COMPUTED_VALUE"""),"169296055-C4LEDF2AAXLGCA")</f>
        <v>169296055-C4LEDF2AAXLGCA</v>
      </c>
      <c r="D20" s="18"/>
      <c r="E20" s="18" t="str">
        <f>IFERROR(__xludf.DUMMYFUNCTION("""COMPUTED_VALUE"""),"169296055-C4LEA7ATT6LXRX")</f>
        <v>169296055-C4LEA7ATT6LXRX</v>
      </c>
      <c r="F20" s="19" t="str">
        <f>IFERROR(__xludf.DUMMYFUNCTION("""COMPUTED_VALUE"""),"169296055-C4LEARCFALDJLN")</f>
        <v>169296055-C4LEARCFALDJLN</v>
      </c>
      <c r="G20" s="18" t="str">
        <f>IFERROR(__xludf.DUMMYFUNCTION("""COMPUTED_VALUE"""),"169296055-C4LEAKCKJETZTX")</f>
        <v>169296055-C4LEAKCKJETZTX</v>
      </c>
      <c r="H20" s="19"/>
      <c r="I20" s="19"/>
      <c r="J20" s="19"/>
      <c r="K20" s="19"/>
      <c r="L20" s="19"/>
      <c r="M20" s="19"/>
      <c r="N20" s="19"/>
      <c r="O20" s="19"/>
      <c r="P20" s="19"/>
      <c r="Q20" s="19"/>
      <c r="R20" s="19"/>
      <c r="S20" s="19"/>
      <c r="T20" s="19"/>
      <c r="U20" s="19"/>
      <c r="V20" s="19"/>
      <c r="W20" s="19"/>
      <c r="X20" s="19"/>
      <c r="Y20" s="19"/>
      <c r="Z20" s="19"/>
    </row>
    <row r="21">
      <c r="A21" s="19"/>
      <c r="B21" s="18" t="str">
        <f>IFERROR(__xludf.DUMMYFUNCTION("""COMPUTED_VALUE"""),"169296055-C4LECN43UADAT6")</f>
        <v>169296055-C4LECN43UADAT6</v>
      </c>
      <c r="C21" s="18" t="str">
        <f>IFERROR(__xludf.DUMMYFUNCTION("""COMPUTED_VALUE"""),"169296055-C4LEDF2AAXLGCA")</f>
        <v>169296055-C4LEDF2AAXLGCA</v>
      </c>
      <c r="D21" s="18"/>
      <c r="E21" s="18" t="str">
        <f>IFERROR(__xludf.DUMMYFUNCTION("""COMPUTED_VALUE"""),"169296055-C4LEAN5WL6NZJX")</f>
        <v>169296055-C4LEAN5WL6NZJX</v>
      </c>
      <c r="F21" s="19" t="str">
        <f>IFERROR(__xludf.DUMMYFUNCTION("""COMPUTED_VALUE"""),"169296055-C4LEARCFALDJLN")</f>
        <v>169296055-C4LEARCFALDJLN</v>
      </c>
      <c r="G21" s="18" t="str">
        <f>IFERROR(__xludf.DUMMYFUNCTION("""COMPUTED_VALUE"""),"169296055-C4LEAKCKJETZTX")</f>
        <v>169296055-C4LEAKCKJETZTX</v>
      </c>
      <c r="H21" s="19"/>
      <c r="I21" s="19"/>
      <c r="J21" s="19"/>
      <c r="K21" s="19"/>
      <c r="L21" s="19"/>
      <c r="M21" s="19"/>
      <c r="N21" s="19"/>
      <c r="O21" s="19"/>
      <c r="P21" s="19"/>
      <c r="Q21" s="19"/>
      <c r="R21" s="19"/>
      <c r="S21" s="19"/>
      <c r="T21" s="19"/>
      <c r="U21" s="19"/>
      <c r="V21" s="19"/>
      <c r="W21" s="19"/>
      <c r="X21" s="19"/>
      <c r="Y21" s="19"/>
      <c r="Z21" s="19"/>
    </row>
    <row r="22">
      <c r="A22" s="19"/>
      <c r="B22" s="18"/>
      <c r="C22" s="18" t="str">
        <f>IFERROR(__xludf.DUMMYFUNCTION("""COMPUTED_VALUE"""),"169296055-C4LEEA2AA3KXAE")</f>
        <v>169296055-C4LEEA2AA3KXAE</v>
      </c>
      <c r="D22" s="18"/>
      <c r="E22" s="18" t="str">
        <f>IFERROR(__xludf.DUMMYFUNCTION("""COMPUTED_VALUE"""),"169296055-C4LEAN5WL6NZJX")</f>
        <v>169296055-C4LEAN5WL6NZJX</v>
      </c>
      <c r="F22" s="19" t="str">
        <f>IFERROR(__xludf.DUMMYFUNCTION("""COMPUTED_VALUE"""),"169296055-C4LEAVAYLATJGE")</f>
        <v>169296055-C4LEAVAYLATJGE</v>
      </c>
      <c r="G22" s="18" t="str">
        <f>IFERROR(__xludf.DUMMYFUNCTION("""COMPUTED_VALUE"""),"169296055-C4LEAKU2NEXHPA")</f>
        <v>169296055-C4LEAKU2NEXHPA</v>
      </c>
      <c r="H22" s="19"/>
      <c r="I22" s="19"/>
      <c r="J22" s="19"/>
      <c r="K22" s="19"/>
      <c r="L22" s="19"/>
      <c r="M22" s="19"/>
      <c r="N22" s="19"/>
      <c r="O22" s="19"/>
      <c r="P22" s="19"/>
      <c r="Q22" s="19"/>
      <c r="R22" s="19"/>
      <c r="S22" s="19"/>
      <c r="T22" s="19"/>
      <c r="U22" s="19"/>
      <c r="V22" s="19"/>
      <c r="W22" s="19"/>
      <c r="X22" s="19"/>
      <c r="Y22" s="19"/>
      <c r="Z22" s="19"/>
    </row>
    <row r="23">
      <c r="A23" s="19"/>
      <c r="B23" s="18"/>
      <c r="C23" s="18" t="str">
        <f>IFERROR(__xludf.DUMMYFUNCTION("""COMPUTED_VALUE"""),"169296055-C4LEEA2AA3KXAE")</f>
        <v>169296055-C4LEEA2AA3KXAE</v>
      </c>
      <c r="D23" s="18"/>
      <c r="E23" s="18" t="str">
        <f>IFERROR(__xludf.DUMMYFUNCTION("""COMPUTED_VALUE"""),"169296055-C4LEAXKZATUKPE")</f>
        <v>169296055-C4LEAXKZATUKPE</v>
      </c>
      <c r="F23" s="19" t="str">
        <f>IFERROR(__xludf.DUMMYFUNCTION("""COMPUTED_VALUE"""),"169296055-C4LECGBUTU2DDA")</f>
        <v>169296055-C4LECGBUTU2DDA</v>
      </c>
      <c r="G23" s="18" t="str">
        <f>IFERROR(__xludf.DUMMYFUNCTION("""COMPUTED_VALUE"""),"169296055-C4LEAKU2NEXHPA")</f>
        <v>169296055-C4LEAKU2NEXHPA</v>
      </c>
      <c r="H23" s="19"/>
      <c r="I23" s="19"/>
      <c r="J23" s="19"/>
      <c r="K23" s="19"/>
      <c r="L23" s="19"/>
      <c r="M23" s="19"/>
      <c r="N23" s="19"/>
      <c r="O23" s="19"/>
      <c r="P23" s="19"/>
      <c r="Q23" s="19"/>
      <c r="R23" s="19"/>
      <c r="S23" s="19"/>
      <c r="T23" s="19"/>
      <c r="U23" s="19"/>
      <c r="V23" s="19"/>
      <c r="W23" s="19"/>
      <c r="X23" s="19"/>
      <c r="Y23" s="19"/>
      <c r="Z23" s="19"/>
    </row>
    <row r="24">
      <c r="A24" s="19"/>
      <c r="B24" s="18"/>
      <c r="C24" s="18" t="str">
        <f>IFERROR(__xludf.DUMMYFUNCTION("""COMPUTED_VALUE"""),"169296055-C4LEEA2AA3KXAE")</f>
        <v>169296055-C4LEEA2AA3KXAE</v>
      </c>
      <c r="D24" s="18"/>
      <c r="E24" s="18" t="str">
        <f>IFERROR(__xludf.DUMMYFUNCTION("""COMPUTED_VALUE"""),"169296055-C4LEAXLCFAJUEN")</f>
        <v>169296055-C4LEAXLCFAJUEN</v>
      </c>
      <c r="F24" s="19" t="str">
        <f>IFERROR(__xludf.DUMMYFUNCTION("""COMPUTED_VALUE"""),"169296055-C4LECGBUTU2DDA")</f>
        <v>169296055-C4LECGBUTU2DDA</v>
      </c>
      <c r="G24" s="18" t="str">
        <f>IFERROR(__xludf.DUMMYFUNCTION("""COMPUTED_VALUE"""),"169296055-C4LEAKU2NEXHPA")</f>
        <v>169296055-C4LEAKU2NEXHPA</v>
      </c>
      <c r="H24" s="19"/>
      <c r="I24" s="19"/>
      <c r="J24" s="19"/>
      <c r="K24" s="19"/>
      <c r="L24" s="19"/>
      <c r="M24" s="19"/>
      <c r="N24" s="19"/>
      <c r="O24" s="19"/>
      <c r="P24" s="19"/>
      <c r="Q24" s="19"/>
      <c r="R24" s="19"/>
      <c r="S24" s="19"/>
      <c r="T24" s="19"/>
      <c r="U24" s="19"/>
      <c r="V24" s="19"/>
      <c r="W24" s="19"/>
      <c r="X24" s="19"/>
      <c r="Y24" s="19"/>
      <c r="Z24" s="19"/>
    </row>
    <row r="25">
      <c r="A25" s="19"/>
      <c r="B25" s="18"/>
      <c r="C25" s="18" t="str">
        <f>IFERROR(__xludf.DUMMYFUNCTION("""COMPUTED_VALUE"""),"169296055-C4LEEA2AA3KXAE")</f>
        <v>169296055-C4LEEA2AA3KXAE</v>
      </c>
      <c r="D25" s="18"/>
      <c r="E25" s="18" t="str">
        <f>IFERROR(__xludf.DUMMYFUNCTION("""COMPUTED_VALUE"""),"169296055-C4LEBBUKL26AVJ")</f>
        <v>169296055-C4LEBBUKL26AVJ</v>
      </c>
      <c r="F25" s="19" t="str">
        <f>IFERROR(__xludf.DUMMYFUNCTION("""COMPUTED_VALUE"""),"169296055-C4LECGBUTU2DDA")</f>
        <v>169296055-C4LECGBUTU2DDA</v>
      </c>
      <c r="G25" s="18" t="str">
        <f>IFERROR(__xludf.DUMMYFUNCTION("""COMPUTED_VALUE"""),"169296055-C4LEAP61PBNAJE")</f>
        <v>169296055-C4LEAP61PBNAJE</v>
      </c>
      <c r="H25" s="19"/>
      <c r="I25" s="19"/>
      <c r="J25" s="19"/>
      <c r="K25" s="19"/>
      <c r="L25" s="19"/>
      <c r="M25" s="19"/>
      <c r="N25" s="19"/>
      <c r="O25" s="19"/>
      <c r="P25" s="19"/>
      <c r="Q25" s="19"/>
      <c r="R25" s="19"/>
      <c r="S25" s="19"/>
      <c r="T25" s="19"/>
      <c r="U25" s="19"/>
      <c r="V25" s="19"/>
      <c r="W25" s="19"/>
      <c r="X25" s="19"/>
      <c r="Y25" s="19"/>
      <c r="Z25" s="19"/>
    </row>
    <row r="26">
      <c r="A26" s="19"/>
      <c r="B26" s="18"/>
      <c r="C26" s="18" t="str">
        <f>IFERROR(__xludf.DUMMYFUNCTION("""COMPUTED_VALUE"""),"169296055-C4LEEA2AA3KXAE")</f>
        <v>169296055-C4LEEA2AA3KXAE</v>
      </c>
      <c r="D26" s="18"/>
      <c r="E26" s="18" t="str">
        <f>IFERROR(__xludf.DUMMYFUNCTION("""COMPUTED_VALUE"""),"169296055-C4LEBGK3SCEHAX")</f>
        <v>169296055-C4LEBGK3SCEHAX</v>
      </c>
      <c r="F26" s="19" t="str">
        <f>IFERROR(__xludf.DUMMYFUNCTION("""COMPUTED_VALUE"""),"169296055-C4LECXL3R7AZR2")</f>
        <v>169296055-C4LECXL3R7AZR2</v>
      </c>
      <c r="G26" s="18" t="str">
        <f>IFERROR(__xludf.DUMMYFUNCTION("""COMPUTED_VALUE"""),"169296055-C4LEAUVAG3EATN")</f>
        <v>169296055-C4LEAUVAG3EATN</v>
      </c>
      <c r="H26" s="19"/>
      <c r="I26" s="19"/>
      <c r="J26" s="19"/>
      <c r="K26" s="19"/>
      <c r="L26" s="19"/>
      <c r="M26" s="19"/>
      <c r="N26" s="19"/>
      <c r="O26" s="19"/>
      <c r="P26" s="19"/>
      <c r="Q26" s="19"/>
      <c r="R26" s="19"/>
      <c r="S26" s="19"/>
      <c r="T26" s="19"/>
      <c r="U26" s="19"/>
      <c r="V26" s="19"/>
      <c r="W26" s="19"/>
      <c r="X26" s="19"/>
      <c r="Y26" s="19"/>
      <c r="Z26" s="19"/>
    </row>
    <row r="27">
      <c r="A27" s="19"/>
      <c r="B27" s="18"/>
      <c r="C27" s="19" t="str">
        <f>IFERROR(__xludf.DUMMYFUNCTION("""COMPUTED_VALUE"""),"169296055-C4LEECJKGPBUT6")</f>
        <v>169296055-C4LEECJKGPBUT6</v>
      </c>
      <c r="D27" s="18"/>
      <c r="E27" s="18" t="str">
        <f>IFERROR(__xludf.DUMMYFUNCTION("""COMPUTED_VALUE"""),"169296055-C4LEBGK3SCEHAX")</f>
        <v>169296055-C4LEBGK3SCEHAX</v>
      </c>
      <c r="F27" s="19" t="str">
        <f>IFERROR(__xludf.DUMMYFUNCTION("""COMPUTED_VALUE"""),"169296055-C4LECXL3R7AZR2")</f>
        <v>169296055-C4LECXL3R7AZR2</v>
      </c>
      <c r="G27" s="18" t="str">
        <f>IFERROR(__xludf.DUMMYFUNCTION("""COMPUTED_VALUE"""),"169296055-C4LEAUVAG3EATN")</f>
        <v>169296055-C4LEAUVAG3EATN</v>
      </c>
      <c r="H27" s="19"/>
      <c r="I27" s="19"/>
      <c r="J27" s="19"/>
      <c r="K27" s="19"/>
      <c r="L27" s="19"/>
      <c r="M27" s="19"/>
      <c r="N27" s="19"/>
      <c r="O27" s="19"/>
      <c r="P27" s="19"/>
      <c r="Q27" s="19"/>
      <c r="R27" s="19"/>
      <c r="S27" s="19"/>
      <c r="T27" s="19"/>
      <c r="U27" s="19"/>
      <c r="V27" s="19"/>
      <c r="W27" s="19"/>
      <c r="X27" s="19"/>
      <c r="Y27" s="19"/>
      <c r="Z27" s="19"/>
    </row>
    <row r="28">
      <c r="A28" s="19"/>
      <c r="B28" s="18"/>
      <c r="C28" s="19" t="str">
        <f>IFERROR(__xludf.DUMMYFUNCTION("""COMPUTED_VALUE"""),"169296055-C4LEECJKGPBUT6")</f>
        <v>169296055-C4LEECJKGPBUT6</v>
      </c>
      <c r="D28" s="18"/>
      <c r="E28" s="18" t="str">
        <f>IFERROR(__xludf.DUMMYFUNCTION("""COMPUTED_VALUE"""),"169296055-C4LEBGK3SCEHAX")</f>
        <v>169296055-C4LEBGK3SCEHAX</v>
      </c>
      <c r="F28" s="19" t="str">
        <f>IFERROR(__xludf.DUMMYFUNCTION("""COMPUTED_VALUE"""),"169296055-C4LEDAKBNKJWVE")</f>
        <v>169296055-C4LEDAKBNKJWVE</v>
      </c>
      <c r="G28" s="18" t="str">
        <f>IFERROR(__xludf.DUMMYFUNCTION("""COMPUTED_VALUE"""),"169296055-C4LEAUVAG3EATN")</f>
        <v>169296055-C4LEAUVAG3EATN</v>
      </c>
      <c r="H28" s="19"/>
      <c r="I28" s="19"/>
      <c r="J28" s="19"/>
      <c r="K28" s="19"/>
      <c r="L28" s="19"/>
      <c r="M28" s="19"/>
      <c r="N28" s="19"/>
      <c r="O28" s="19"/>
      <c r="P28" s="19"/>
      <c r="Q28" s="19"/>
      <c r="R28" s="19"/>
      <c r="S28" s="19"/>
      <c r="T28" s="19"/>
      <c r="U28" s="19"/>
      <c r="V28" s="19"/>
      <c r="W28" s="19"/>
      <c r="X28" s="19"/>
      <c r="Y28" s="19"/>
      <c r="Z28" s="19"/>
    </row>
    <row r="29">
      <c r="A29" s="19"/>
      <c r="B29" s="18"/>
      <c r="C29" s="19" t="str">
        <f>IFERROR(__xludf.DUMMYFUNCTION("""COMPUTED_VALUE"""),"169296055-C4LEECJKGPBUT6")</f>
        <v>169296055-C4LEECJKGPBUT6</v>
      </c>
      <c r="D29" s="18"/>
      <c r="E29" s="18" t="str">
        <f>IFERROR(__xludf.DUMMYFUNCTION("""COMPUTED_VALUE"""),"169296055-C4LEBGK3SCEHAX")</f>
        <v>169296055-C4LEBGK3SCEHAX</v>
      </c>
      <c r="F29" s="19" t="str">
        <f>IFERROR(__xludf.DUMMYFUNCTION("""COMPUTED_VALUE"""),"169296055-C4LEDAKBNKJWVE")</f>
        <v>169296055-C4LEDAKBNKJWVE</v>
      </c>
      <c r="G29" s="18" t="str">
        <f>IFERROR(__xludf.DUMMYFUNCTION("""COMPUTED_VALUE"""),"169296055-C4LEAUVAG3EATN")</f>
        <v>169296055-C4LEAUVAG3EATN</v>
      </c>
      <c r="H29" s="19"/>
      <c r="I29" s="19"/>
      <c r="J29" s="19"/>
      <c r="K29" s="19"/>
      <c r="L29" s="19"/>
      <c r="M29" s="19"/>
      <c r="N29" s="19"/>
      <c r="O29" s="19"/>
      <c r="P29" s="19"/>
      <c r="Q29" s="19"/>
      <c r="R29" s="19"/>
      <c r="S29" s="19"/>
      <c r="T29" s="19"/>
      <c r="U29" s="19"/>
      <c r="V29" s="19"/>
      <c r="W29" s="19"/>
      <c r="X29" s="19"/>
      <c r="Y29" s="19"/>
      <c r="Z29" s="19"/>
    </row>
    <row r="30">
      <c r="A30" s="19"/>
      <c r="B30" s="18"/>
      <c r="C30" s="19"/>
      <c r="D30" s="18"/>
      <c r="E30" s="18" t="str">
        <f>IFERROR(__xludf.DUMMYFUNCTION("""COMPUTED_VALUE"""),"169296055-C4LEC26AKGJDEJ")</f>
        <v>169296055-C4LEC26AKGJDEJ</v>
      </c>
      <c r="F30" s="19" t="str">
        <f>IFERROR(__xludf.DUMMYFUNCTION("""COMPUTED_VALUE"""),"169296055-C4LEDGKYV3EAJT")</f>
        <v>169296055-C4LEDGKYV3EAJT</v>
      </c>
      <c r="G30" s="18" t="str">
        <f>IFERROR(__xludf.DUMMYFUNCTION("""COMPUTED_VALUE"""),"169296055-C4LEAVLER4DKTN")</f>
        <v>169296055-C4LEAVLER4DKTN</v>
      </c>
      <c r="H30" s="19"/>
      <c r="I30" s="19"/>
      <c r="J30" s="19"/>
      <c r="K30" s="19"/>
      <c r="L30" s="19"/>
      <c r="M30" s="19"/>
      <c r="N30" s="19"/>
      <c r="O30" s="19"/>
      <c r="P30" s="19"/>
      <c r="Q30" s="19"/>
      <c r="R30" s="19"/>
      <c r="S30" s="19"/>
      <c r="T30" s="19"/>
      <c r="U30" s="19"/>
      <c r="V30" s="19"/>
      <c r="W30" s="19"/>
      <c r="X30" s="19"/>
      <c r="Y30" s="19"/>
      <c r="Z30" s="19"/>
    </row>
    <row r="31">
      <c r="A31" s="19"/>
      <c r="B31" s="18"/>
      <c r="C31" s="19"/>
      <c r="D31" s="18"/>
      <c r="E31" s="18" t="str">
        <f>IFERROR(__xludf.DUMMYFUNCTION("""COMPUTED_VALUE"""),"169296055-C4LEC26AKGJDEJ")</f>
        <v>169296055-C4LEC26AKGJDEJ</v>
      </c>
      <c r="F31" s="19" t="str">
        <f>IFERROR(__xludf.DUMMYFUNCTION("""COMPUTED_VALUE"""),"169296055-C4LEDGKYV3EAJT")</f>
        <v>169296055-C4LEDGKYV3EAJT</v>
      </c>
      <c r="G31" s="18" t="str">
        <f>IFERROR(__xludf.DUMMYFUNCTION("""COMPUTED_VALUE"""),"169296055-C4LEAVLER4DKTN")</f>
        <v>169296055-C4LEAVLER4DKTN</v>
      </c>
      <c r="H31" s="19"/>
      <c r="I31" s="19"/>
      <c r="J31" s="19"/>
      <c r="K31" s="19"/>
      <c r="L31" s="19"/>
      <c r="M31" s="19"/>
      <c r="N31" s="19"/>
      <c r="O31" s="19"/>
      <c r="P31" s="19"/>
      <c r="Q31" s="19"/>
      <c r="R31" s="19"/>
      <c r="S31" s="19"/>
      <c r="T31" s="19"/>
      <c r="U31" s="19"/>
      <c r="V31" s="19"/>
      <c r="W31" s="19"/>
      <c r="X31" s="19"/>
      <c r="Y31" s="19"/>
      <c r="Z31" s="19"/>
    </row>
    <row r="32">
      <c r="A32" s="19"/>
      <c r="B32" s="18"/>
      <c r="C32" s="19"/>
      <c r="D32" s="18"/>
      <c r="E32" s="18" t="str">
        <f>IFERROR(__xludf.DUMMYFUNCTION("""COMPUTED_VALUE"""),"169296055-C4LEC26AKGJDEJ")</f>
        <v>169296055-C4LEC26AKGJDEJ</v>
      </c>
      <c r="F32" s="19" t="str">
        <f>IFERROR(__xludf.DUMMYFUNCTION("""COMPUTED_VALUE"""),"169296055-C4LEDGKYV3EAJT")</f>
        <v>169296055-C4LEDGKYV3EAJT</v>
      </c>
      <c r="G32" s="18" t="str">
        <f>IFERROR(__xludf.DUMMYFUNCTION("""COMPUTED_VALUE"""),"169296055-C4LEAVLER4DKTN")</f>
        <v>169296055-C4LEAVLER4DKTN</v>
      </c>
      <c r="H32" s="19"/>
      <c r="I32" s="19"/>
      <c r="J32" s="19"/>
      <c r="K32" s="19"/>
      <c r="L32" s="19"/>
      <c r="M32" s="19"/>
      <c r="N32" s="19"/>
      <c r="O32" s="19"/>
      <c r="P32" s="19"/>
      <c r="Q32" s="19"/>
      <c r="R32" s="19"/>
      <c r="S32" s="19"/>
      <c r="T32" s="19"/>
      <c r="U32" s="19"/>
      <c r="V32" s="19"/>
      <c r="W32" s="19"/>
      <c r="X32" s="19"/>
      <c r="Y32" s="19"/>
      <c r="Z32" s="19"/>
    </row>
    <row r="33">
      <c r="A33" s="19"/>
      <c r="B33" s="19"/>
      <c r="C33" s="19"/>
      <c r="D33" s="18"/>
      <c r="E33" s="18" t="str">
        <f>IFERROR(__xludf.DUMMYFUNCTION("""COMPUTED_VALUE"""),"169296055-C4LEC8DEA2NKNN")</f>
        <v>169296055-C4LEC8DEA2NKNN</v>
      </c>
      <c r="F33" s="19" t="str">
        <f>IFERROR(__xludf.DUMMYFUNCTION("""COMPUTED_VALUE"""),"169296055-C4LEEBLAV8EJFE")</f>
        <v>169296055-C4LEEBLAV8EJFE</v>
      </c>
      <c r="G33" s="18" t="str">
        <f>IFERROR(__xludf.DUMMYFUNCTION("""COMPUTED_VALUE"""),"169296055-C4LEAVLER4DKTN")</f>
        <v>169296055-C4LEAVLER4DKTN</v>
      </c>
      <c r="H33" s="19"/>
      <c r="I33" s="19"/>
      <c r="J33" s="19"/>
      <c r="K33" s="19"/>
      <c r="L33" s="19"/>
      <c r="M33" s="19"/>
      <c r="N33" s="19"/>
      <c r="O33" s="19"/>
      <c r="P33" s="19"/>
      <c r="Q33" s="19"/>
      <c r="R33" s="19"/>
      <c r="S33" s="19"/>
      <c r="T33" s="19"/>
      <c r="U33" s="19"/>
      <c r="V33" s="19"/>
      <c r="W33" s="19"/>
      <c r="X33" s="19"/>
      <c r="Y33" s="19"/>
      <c r="Z33" s="19"/>
    </row>
    <row r="34">
      <c r="A34" s="19"/>
      <c r="B34" s="19"/>
      <c r="C34" s="19"/>
      <c r="D34" s="18"/>
      <c r="E34" s="18" t="str">
        <f>IFERROR(__xludf.DUMMYFUNCTION("""COMPUTED_VALUE"""),"169296055-C4LEC8K2VYKWRT")</f>
        <v>169296055-C4LEC8K2VYKWRT</v>
      </c>
      <c r="F34" s="19"/>
      <c r="G34" s="18" t="str">
        <f>IFERROR(__xludf.DUMMYFUNCTION("""COMPUTED_VALUE"""),"169296055-C4LEAVLER4DKTN")</f>
        <v>169296055-C4LEAVLER4DKTN</v>
      </c>
      <c r="H34" s="19"/>
      <c r="I34" s="19"/>
      <c r="J34" s="19"/>
      <c r="K34" s="19"/>
      <c r="L34" s="19"/>
      <c r="M34" s="19"/>
      <c r="N34" s="19"/>
      <c r="O34" s="19"/>
      <c r="P34" s="19"/>
      <c r="Q34" s="19"/>
      <c r="R34" s="19"/>
      <c r="S34" s="19"/>
      <c r="T34" s="19"/>
      <c r="U34" s="19"/>
      <c r="V34" s="19"/>
      <c r="W34" s="19"/>
      <c r="X34" s="19"/>
      <c r="Y34" s="19"/>
      <c r="Z34" s="19"/>
    </row>
    <row r="35">
      <c r="A35" s="19"/>
      <c r="B35" s="19"/>
      <c r="C35" s="19"/>
      <c r="D35" s="21"/>
      <c r="E35" s="18" t="str">
        <f>IFERROR(__xludf.DUMMYFUNCTION("""COMPUTED_VALUE"""),"169296055-C4LEC8K2VYKWRT")</f>
        <v>169296055-C4LEC8K2VYKWRT</v>
      </c>
      <c r="F35" s="19"/>
      <c r="G35" s="18" t="str">
        <f>IFERROR(__xludf.DUMMYFUNCTION("""COMPUTED_VALUE"""),"169296055-C4LEAVLER4DKTN")</f>
        <v>169296055-C4LEAVLER4DKTN</v>
      </c>
      <c r="H35" s="19"/>
      <c r="I35" s="19"/>
      <c r="J35" s="19"/>
      <c r="K35" s="19"/>
      <c r="L35" s="19"/>
      <c r="M35" s="19"/>
      <c r="N35" s="19"/>
      <c r="O35" s="19"/>
      <c r="P35" s="19"/>
      <c r="Q35" s="19"/>
      <c r="R35" s="19"/>
      <c r="S35" s="19"/>
      <c r="T35" s="19"/>
      <c r="U35" s="19"/>
      <c r="V35" s="19"/>
      <c r="W35" s="19"/>
      <c r="X35" s="19"/>
      <c r="Y35" s="19"/>
      <c r="Z35" s="19"/>
    </row>
    <row r="36">
      <c r="A36" s="19"/>
      <c r="B36" s="19"/>
      <c r="C36" s="19"/>
      <c r="D36" s="21"/>
      <c r="E36" s="18" t="str">
        <f>IFERROR(__xludf.DUMMYFUNCTION("""COMPUTED_VALUE"""),"169296055-C4LEC8K2VYKWRT")</f>
        <v>169296055-C4LEC8K2VYKWRT</v>
      </c>
      <c r="F36" s="19"/>
      <c r="G36" s="18" t="str">
        <f>IFERROR(__xludf.DUMMYFUNCTION("""COMPUTED_VALUE"""),"169296055-C4LEAVLER4DKTN")</f>
        <v>169296055-C4LEAVLER4DKTN</v>
      </c>
      <c r="H36" s="19"/>
      <c r="I36" s="19"/>
      <c r="J36" s="19"/>
      <c r="K36" s="19"/>
      <c r="L36" s="19"/>
      <c r="M36" s="19"/>
      <c r="N36" s="19"/>
      <c r="O36" s="19"/>
      <c r="P36" s="19"/>
      <c r="Q36" s="19"/>
      <c r="R36" s="19"/>
      <c r="S36" s="19"/>
      <c r="T36" s="19"/>
      <c r="U36" s="19"/>
      <c r="V36" s="19"/>
      <c r="W36" s="19"/>
      <c r="X36" s="19"/>
      <c r="Y36" s="19"/>
      <c r="Z36" s="19"/>
    </row>
    <row r="37">
      <c r="A37" s="19"/>
      <c r="B37" s="19"/>
      <c r="C37" s="19"/>
      <c r="D37" s="19"/>
      <c r="E37" s="18" t="str">
        <f>IFERROR(__xludf.DUMMYFUNCTION("""COMPUTED_VALUE"""),"169296055-C4LECA5ZVPEYRE")</f>
        <v>169296055-C4LECA5ZVPEYRE</v>
      </c>
      <c r="F37" s="19"/>
      <c r="G37" s="18" t="str">
        <f>IFERROR(__xludf.DUMMYFUNCTION("""COMPUTED_VALUE"""),"169296055-C4LEAVLER4DKTN")</f>
        <v>169296055-C4LEAVLER4DKTN</v>
      </c>
      <c r="H37" s="19"/>
      <c r="I37" s="19"/>
      <c r="J37" s="19"/>
      <c r="K37" s="19"/>
      <c r="L37" s="19"/>
      <c r="M37" s="19"/>
      <c r="N37" s="19"/>
      <c r="O37" s="19"/>
      <c r="P37" s="19"/>
      <c r="Q37" s="19"/>
      <c r="R37" s="19"/>
      <c r="S37" s="19"/>
      <c r="T37" s="19"/>
      <c r="U37" s="19"/>
      <c r="V37" s="19"/>
      <c r="W37" s="19"/>
      <c r="X37" s="19"/>
      <c r="Y37" s="19"/>
      <c r="Z37" s="19"/>
    </row>
    <row r="38">
      <c r="A38" s="19"/>
      <c r="B38" s="19"/>
      <c r="C38" s="19"/>
      <c r="D38" s="19"/>
      <c r="E38" s="18" t="str">
        <f>IFERROR(__xludf.DUMMYFUNCTION("""COMPUTED_VALUE"""),"169296055-C4LECUCJA3TKDA")</f>
        <v>169296055-C4LECUCJA3TKDA</v>
      </c>
      <c r="F38" s="19"/>
      <c r="G38" s="18" t="str">
        <f>IFERROR(__xludf.DUMMYFUNCTION("""COMPUTED_VALUE"""),"169296055-C4LEAZCDVADZE6")</f>
        <v>169296055-C4LEAZCDVADZE6</v>
      </c>
      <c r="H38" s="19"/>
      <c r="I38" s="19"/>
      <c r="J38" s="19"/>
      <c r="K38" s="19"/>
      <c r="L38" s="19"/>
      <c r="M38" s="19"/>
      <c r="N38" s="19"/>
      <c r="O38" s="19"/>
      <c r="P38" s="19"/>
      <c r="Q38" s="19"/>
      <c r="R38" s="19"/>
      <c r="S38" s="19"/>
      <c r="T38" s="19"/>
      <c r="U38" s="19"/>
      <c r="V38" s="19"/>
      <c r="W38" s="19"/>
      <c r="X38" s="19"/>
      <c r="Y38" s="19"/>
      <c r="Z38" s="19"/>
    </row>
    <row r="39">
      <c r="A39" s="19"/>
      <c r="B39" s="19"/>
      <c r="C39" s="19"/>
      <c r="D39" s="19"/>
      <c r="E39" s="18" t="str">
        <f>IFERROR(__xludf.DUMMYFUNCTION("""COMPUTED_VALUE"""),"169296055-C4LECUCJA3TKDA")</f>
        <v>169296055-C4LECUCJA3TKDA</v>
      </c>
      <c r="F39" s="19"/>
      <c r="G39" s="18" t="str">
        <f>IFERROR(__xludf.DUMMYFUNCTION("""COMPUTED_VALUE"""),"169296055-C4LEBFWBNAXHJT")</f>
        <v>169296055-C4LEBFWBNAXHJT</v>
      </c>
      <c r="H39" s="19"/>
      <c r="I39" s="19"/>
      <c r="J39" s="19"/>
      <c r="K39" s="19"/>
      <c r="L39" s="19"/>
      <c r="M39" s="19"/>
      <c r="N39" s="19"/>
      <c r="O39" s="19"/>
      <c r="P39" s="19"/>
      <c r="Q39" s="19"/>
      <c r="R39" s="19"/>
      <c r="S39" s="19"/>
      <c r="T39" s="19"/>
      <c r="U39" s="19"/>
      <c r="V39" s="19"/>
      <c r="W39" s="19"/>
      <c r="X39" s="19"/>
      <c r="Y39" s="19"/>
      <c r="Z39" s="19"/>
    </row>
    <row r="40">
      <c r="A40" s="19"/>
      <c r="B40" s="19"/>
      <c r="C40" s="19"/>
      <c r="D40" s="19"/>
      <c r="E40" s="18" t="str">
        <f>IFERROR(__xludf.DUMMYFUNCTION("""COMPUTED_VALUE"""),"169296055-C4LECUCJA3TKDA")</f>
        <v>169296055-C4LECUCJA3TKDA</v>
      </c>
      <c r="F40" s="19"/>
      <c r="G40" s="18" t="str">
        <f>IFERROR(__xludf.DUMMYFUNCTION("""COMPUTED_VALUE"""),"169296055-C4LEBFWBNAXHJT")</f>
        <v>169296055-C4LEBFWBNAXHJT</v>
      </c>
      <c r="H40" s="19"/>
      <c r="I40" s="19"/>
      <c r="J40" s="19"/>
      <c r="K40" s="19"/>
      <c r="L40" s="19"/>
      <c r="M40" s="19"/>
      <c r="N40" s="19"/>
      <c r="O40" s="19"/>
      <c r="P40" s="19"/>
      <c r="Q40" s="19"/>
      <c r="R40" s="19"/>
      <c r="S40" s="19"/>
      <c r="T40" s="19"/>
      <c r="U40" s="19"/>
      <c r="V40" s="19"/>
      <c r="W40" s="19"/>
      <c r="X40" s="19"/>
      <c r="Y40" s="19"/>
      <c r="Z40" s="19"/>
    </row>
    <row r="41">
      <c r="A41" s="19"/>
      <c r="B41" s="19"/>
      <c r="C41" s="19"/>
      <c r="D41" s="19"/>
      <c r="E41" s="18" t="str">
        <f>IFERROR(__xludf.DUMMYFUNCTION("""COMPUTED_VALUE"""),"169296055-C4LECUCJA3TKDA")</f>
        <v>169296055-C4LECUCJA3TKDA</v>
      </c>
      <c r="F41" s="19"/>
      <c r="G41" s="18" t="str">
        <f>IFERROR(__xludf.DUMMYFUNCTION("""COMPUTED_VALUE"""),"169296055-C4LEBFWBNAXHJT")</f>
        <v>169296055-C4LEBFWBNAXHJT</v>
      </c>
      <c r="H41" s="19"/>
      <c r="I41" s="19"/>
      <c r="J41" s="19"/>
      <c r="K41" s="19"/>
      <c r="L41" s="19"/>
      <c r="M41" s="19"/>
      <c r="N41" s="19"/>
      <c r="O41" s="19"/>
      <c r="P41" s="19"/>
      <c r="Q41" s="19"/>
      <c r="R41" s="19"/>
      <c r="S41" s="19"/>
      <c r="T41" s="19"/>
      <c r="U41" s="19"/>
      <c r="V41" s="19"/>
      <c r="W41" s="19"/>
      <c r="X41" s="19"/>
      <c r="Y41" s="19"/>
      <c r="Z41" s="19"/>
    </row>
    <row r="42">
      <c r="A42" s="19"/>
      <c r="B42" s="19"/>
      <c r="C42" s="19"/>
      <c r="D42" s="19"/>
      <c r="E42" s="18" t="str">
        <f>IFERROR(__xludf.DUMMYFUNCTION("""COMPUTED_VALUE"""),"169296055-C4LECUMEJZBGEJ")</f>
        <v>169296055-C4LECUMEJZBGEJ</v>
      </c>
      <c r="F42" s="19"/>
      <c r="G42" s="18" t="str">
        <f>IFERROR(__xludf.DUMMYFUNCTION("""COMPUTED_VALUE"""),"169296055-C4LEC26ECZCXT6")</f>
        <v>169296055-C4LEC26ECZCXT6</v>
      </c>
      <c r="H42" s="19"/>
      <c r="I42" s="19"/>
      <c r="J42" s="19"/>
      <c r="K42" s="19"/>
      <c r="L42" s="19"/>
      <c r="M42" s="19"/>
      <c r="N42" s="19"/>
      <c r="O42" s="19"/>
      <c r="P42" s="19"/>
      <c r="Q42" s="19"/>
      <c r="R42" s="19"/>
      <c r="S42" s="19"/>
      <c r="T42" s="19"/>
      <c r="U42" s="19"/>
      <c r="V42" s="19"/>
      <c r="W42" s="19"/>
      <c r="X42" s="19"/>
      <c r="Y42" s="19"/>
      <c r="Z42" s="19"/>
    </row>
    <row r="43">
      <c r="A43" s="19"/>
      <c r="B43" s="19"/>
      <c r="C43" s="19"/>
      <c r="D43" s="19"/>
      <c r="E43" s="18" t="str">
        <f>IFERROR(__xludf.DUMMYFUNCTION("""COMPUTED_VALUE"""),"169296055-C4LEDAB2RJLVDA")</f>
        <v>169296055-C4LEDAB2RJLVDA</v>
      </c>
      <c r="F43" s="19"/>
      <c r="G43" s="18" t="str">
        <f>IFERROR(__xludf.DUMMYFUNCTION("""COMPUTED_VALUE"""),"169296055-C4LEC26ECZCXT6")</f>
        <v>169296055-C4LEC26ECZCXT6</v>
      </c>
      <c r="H43" s="19"/>
      <c r="I43" s="19"/>
      <c r="J43" s="19"/>
      <c r="K43" s="19"/>
      <c r="L43" s="19"/>
      <c r="M43" s="19"/>
      <c r="N43" s="19"/>
      <c r="O43" s="19"/>
      <c r="P43" s="19"/>
      <c r="Q43" s="19"/>
      <c r="R43" s="19"/>
      <c r="S43" s="19"/>
      <c r="T43" s="19"/>
      <c r="U43" s="19"/>
      <c r="V43" s="19"/>
      <c r="W43" s="19"/>
      <c r="X43" s="19"/>
      <c r="Y43" s="19"/>
      <c r="Z43" s="19"/>
    </row>
    <row r="44">
      <c r="A44" s="19"/>
      <c r="B44" s="19"/>
      <c r="C44" s="19"/>
      <c r="D44" s="19"/>
      <c r="E44" s="18" t="str">
        <f>IFERROR(__xludf.DUMMYFUNCTION("""COMPUTED_VALUE"""),"169296055-C4LEDBEFSAXJAE")</f>
        <v>169296055-C4LEDBEFSAXJAE</v>
      </c>
      <c r="F44" s="19"/>
      <c r="G44" s="18" t="str">
        <f>IFERROR(__xludf.DUMMYFUNCTION("""COMPUTED_VALUE"""),"169296055-C4LECE2VE6NWE2")</f>
        <v>169296055-C4LECE2VE6NWE2</v>
      </c>
      <c r="H44" s="19"/>
      <c r="I44" s="19"/>
      <c r="J44" s="19"/>
      <c r="K44" s="19"/>
      <c r="L44" s="19"/>
      <c r="M44" s="19"/>
      <c r="N44" s="19"/>
      <c r="O44" s="19"/>
      <c r="P44" s="19"/>
      <c r="Q44" s="19"/>
      <c r="R44" s="19"/>
      <c r="S44" s="19"/>
      <c r="T44" s="19"/>
      <c r="U44" s="19"/>
      <c r="V44" s="19"/>
      <c r="W44" s="19"/>
      <c r="X44" s="19"/>
      <c r="Y44" s="19"/>
      <c r="Z44" s="19"/>
    </row>
    <row r="45">
      <c r="A45" s="19"/>
      <c r="B45" s="19"/>
      <c r="C45" s="19"/>
      <c r="D45" s="19"/>
      <c r="E45" s="18" t="str">
        <f>IFERROR(__xludf.DUMMYFUNCTION("""COMPUTED_VALUE"""),"169296055-C4LEDF4BVPV2G6")</f>
        <v>169296055-C4LEDF4BVPV2G6</v>
      </c>
      <c r="F45" s="19"/>
      <c r="G45" s="18" t="str">
        <f>IFERROR(__xludf.DUMMYFUNCTION("""COMPUTED_VALUE"""),"169296055-C4LECE2VE6NWE2")</f>
        <v>169296055-C4LECE2VE6NWE2</v>
      </c>
      <c r="H45" s="19"/>
      <c r="I45" s="19"/>
      <c r="J45" s="19"/>
      <c r="K45" s="19"/>
      <c r="L45" s="19"/>
      <c r="M45" s="19"/>
      <c r="N45" s="19"/>
      <c r="O45" s="19"/>
      <c r="P45" s="19"/>
      <c r="Q45" s="19"/>
      <c r="R45" s="19"/>
      <c r="S45" s="19"/>
      <c r="T45" s="19"/>
      <c r="U45" s="19"/>
      <c r="V45" s="19"/>
      <c r="W45" s="19"/>
      <c r="X45" s="19"/>
      <c r="Y45" s="19"/>
      <c r="Z45" s="19"/>
    </row>
    <row r="46">
      <c r="A46" s="19"/>
      <c r="B46" s="19"/>
      <c r="C46" s="19"/>
      <c r="D46" s="19"/>
      <c r="E46" s="18" t="str">
        <f>IFERROR(__xludf.DUMMYFUNCTION("""COMPUTED_VALUE"""),"169296055-C4LEDF4BVPV2G6")</f>
        <v>169296055-C4LEDF4BVPV2G6</v>
      </c>
      <c r="F46" s="19"/>
      <c r="G46" s="18" t="str">
        <f>IFERROR(__xludf.DUMMYFUNCTION("""COMPUTED_VALUE"""),"169296055-C4LECEB1L7NGCJ")</f>
        <v>169296055-C4LECEB1L7NGCJ</v>
      </c>
      <c r="H46" s="19"/>
      <c r="I46" s="19"/>
      <c r="J46" s="19"/>
      <c r="K46" s="19"/>
      <c r="L46" s="19"/>
      <c r="M46" s="19"/>
      <c r="N46" s="19"/>
      <c r="O46" s="19"/>
      <c r="P46" s="19"/>
      <c r="Q46" s="19"/>
      <c r="R46" s="19"/>
      <c r="S46" s="19"/>
      <c r="T46" s="19"/>
      <c r="U46" s="19"/>
      <c r="V46" s="19"/>
      <c r="W46" s="19"/>
      <c r="X46" s="19"/>
      <c r="Y46" s="19"/>
      <c r="Z46" s="19"/>
    </row>
    <row r="47">
      <c r="A47" s="19"/>
      <c r="B47" s="19"/>
      <c r="C47" s="19"/>
      <c r="D47" s="19"/>
      <c r="E47" s="18" t="str">
        <f>IFERROR(__xludf.DUMMYFUNCTION("""COMPUTED_VALUE"""),"169296055-C4LEDF4BVPV2G6")</f>
        <v>169296055-C4LEDF4BVPV2G6</v>
      </c>
      <c r="F47" s="19"/>
      <c r="G47" s="18" t="str">
        <f>IFERROR(__xludf.DUMMYFUNCTION("""COMPUTED_VALUE"""),"169296055-C4LECEB1L7NGCJ")</f>
        <v>169296055-C4LECEB1L7NGCJ</v>
      </c>
      <c r="H47" s="19"/>
      <c r="I47" s="19"/>
      <c r="J47" s="19"/>
      <c r="K47" s="19"/>
      <c r="L47" s="19"/>
      <c r="M47" s="19"/>
      <c r="N47" s="19"/>
      <c r="O47" s="19"/>
      <c r="P47" s="19"/>
      <c r="Q47" s="19"/>
      <c r="R47" s="19"/>
      <c r="S47" s="19"/>
      <c r="T47" s="19"/>
      <c r="U47" s="19"/>
      <c r="V47" s="19"/>
      <c r="W47" s="19"/>
      <c r="X47" s="19"/>
      <c r="Y47" s="19"/>
      <c r="Z47" s="19"/>
    </row>
    <row r="48">
      <c r="A48" s="19"/>
      <c r="B48" s="19"/>
      <c r="C48" s="19"/>
      <c r="D48" s="19"/>
      <c r="E48" s="18" t="str">
        <f>IFERROR(__xludf.DUMMYFUNCTION("""COMPUTED_VALUE"""),"169296055-C4LEDF4BVPV2G6")</f>
        <v>169296055-C4LEDF4BVPV2G6</v>
      </c>
      <c r="F48" s="19"/>
      <c r="G48" s="18" t="str">
        <f>IFERROR(__xludf.DUMMYFUNCTION("""COMPUTED_VALUE"""),"169296055-C4LECEB1L7NGCJ")</f>
        <v>169296055-C4LECEB1L7NGCJ</v>
      </c>
      <c r="H48" s="19"/>
      <c r="I48" s="19"/>
      <c r="J48" s="19"/>
      <c r="K48" s="19"/>
      <c r="L48" s="19"/>
      <c r="M48" s="19"/>
      <c r="N48" s="19"/>
      <c r="O48" s="19"/>
      <c r="P48" s="19"/>
      <c r="Q48" s="19"/>
      <c r="R48" s="19"/>
      <c r="S48" s="19"/>
      <c r="T48" s="19"/>
      <c r="U48" s="19"/>
      <c r="V48" s="19"/>
      <c r="W48" s="19"/>
      <c r="X48" s="19"/>
      <c r="Y48" s="19"/>
      <c r="Z48" s="19"/>
    </row>
    <row r="49">
      <c r="A49" s="19"/>
      <c r="B49" s="19"/>
      <c r="C49" s="19"/>
      <c r="D49" s="19"/>
      <c r="E49" s="18" t="str">
        <f>IFERROR(__xludf.DUMMYFUNCTION("""COMPUTED_VALUE"""),"169296055-C4LEDF4BVPV2G6")</f>
        <v>169296055-C4LEDF4BVPV2G6</v>
      </c>
      <c r="F49" s="19"/>
      <c r="G49" s="18" t="str">
        <f>IFERROR(__xludf.DUMMYFUNCTION("""COMPUTED_VALUE"""),"169296055-C4LECKCVCAUFHE")</f>
        <v>169296055-C4LECKCVCAUFHE</v>
      </c>
      <c r="H49" s="19"/>
      <c r="I49" s="19"/>
      <c r="J49" s="19"/>
      <c r="K49" s="19"/>
      <c r="L49" s="19"/>
      <c r="M49" s="19"/>
      <c r="N49" s="19"/>
      <c r="O49" s="19"/>
      <c r="P49" s="19"/>
      <c r="Q49" s="19"/>
      <c r="R49" s="19"/>
      <c r="S49" s="19"/>
      <c r="T49" s="19"/>
      <c r="U49" s="19"/>
      <c r="V49" s="19"/>
      <c r="W49" s="19"/>
      <c r="X49" s="19"/>
      <c r="Y49" s="19"/>
      <c r="Z49" s="19"/>
    </row>
    <row r="50">
      <c r="A50" s="19"/>
      <c r="B50" s="19"/>
      <c r="C50" s="19"/>
      <c r="D50" s="19"/>
      <c r="E50" s="18" t="str">
        <f>IFERROR(__xludf.DUMMYFUNCTION("""COMPUTED_VALUE"""),"169296055-C4LEDF4BVPV2G6")</f>
        <v>169296055-C4LEDF4BVPV2G6</v>
      </c>
      <c r="F50" s="19"/>
      <c r="G50" s="18" t="str">
        <f>IFERROR(__xludf.DUMMYFUNCTION("""COMPUTED_VALUE"""),"169296055-C4LECP2FRUT1R6")</f>
        <v>169296055-C4LECP2FRUT1R6</v>
      </c>
      <c r="H50" s="19"/>
      <c r="I50" s="19"/>
      <c r="J50" s="19"/>
      <c r="K50" s="19"/>
      <c r="L50" s="19"/>
      <c r="M50" s="19"/>
      <c r="N50" s="19"/>
      <c r="O50" s="19"/>
      <c r="P50" s="19"/>
      <c r="Q50" s="19"/>
      <c r="R50" s="19"/>
      <c r="S50" s="19"/>
      <c r="T50" s="19"/>
      <c r="U50" s="19"/>
      <c r="V50" s="19"/>
      <c r="W50" s="19"/>
      <c r="X50" s="19"/>
      <c r="Y50" s="19"/>
      <c r="Z50" s="19"/>
    </row>
    <row r="51">
      <c r="A51" s="19"/>
      <c r="B51" s="19"/>
      <c r="C51" s="19"/>
      <c r="D51" s="19"/>
      <c r="E51" s="18" t="str">
        <f>IFERROR(__xludf.DUMMYFUNCTION("""COMPUTED_VALUE"""),"169296055-C4LEDFCGGA4ZSA")</f>
        <v>169296055-C4LEDFCGGA4ZSA</v>
      </c>
      <c r="F51" s="19"/>
      <c r="G51" s="18" t="str">
        <f>IFERROR(__xludf.DUMMYFUNCTION("""COMPUTED_VALUE"""),"169296055-C4LECP2FRUT1R6")</f>
        <v>169296055-C4LECP2FRUT1R6</v>
      </c>
      <c r="H51" s="19"/>
      <c r="I51" s="19"/>
      <c r="J51" s="19"/>
      <c r="K51" s="19"/>
      <c r="L51" s="19"/>
      <c r="M51" s="19"/>
      <c r="N51" s="19"/>
      <c r="O51" s="19"/>
      <c r="P51" s="19"/>
      <c r="Q51" s="19"/>
      <c r="R51" s="19"/>
      <c r="S51" s="19"/>
      <c r="T51" s="19"/>
      <c r="U51" s="19"/>
      <c r="V51" s="19"/>
      <c r="W51" s="19"/>
      <c r="X51" s="19"/>
      <c r="Y51" s="19"/>
      <c r="Z51" s="19"/>
    </row>
    <row r="52">
      <c r="A52" s="19"/>
      <c r="B52" s="19"/>
      <c r="C52" s="19"/>
      <c r="D52" s="19"/>
      <c r="E52" s="18" t="str">
        <f>IFERROR(__xludf.DUMMYFUNCTION("""COMPUTED_VALUE"""),"169296055-C4LEDFCGGA4ZSA")</f>
        <v>169296055-C4LEDFCGGA4ZSA</v>
      </c>
      <c r="F52" s="19"/>
      <c r="G52" s="18" t="str">
        <f>IFERROR(__xludf.DUMMYFUNCTION("""COMPUTED_VALUE"""),"169296055-C4LECP2FRUT1R6")</f>
        <v>169296055-C4LECP2FRUT1R6</v>
      </c>
      <c r="H52" s="19"/>
      <c r="I52" s="19"/>
      <c r="J52" s="19"/>
      <c r="K52" s="19"/>
      <c r="L52" s="19"/>
      <c r="M52" s="19"/>
      <c r="N52" s="19"/>
      <c r="O52" s="19"/>
      <c r="P52" s="19"/>
      <c r="Q52" s="19"/>
      <c r="R52" s="19"/>
      <c r="S52" s="19"/>
      <c r="T52" s="19"/>
      <c r="U52" s="19"/>
      <c r="V52" s="19"/>
      <c r="W52" s="19"/>
      <c r="X52" s="19"/>
      <c r="Y52" s="19"/>
      <c r="Z52" s="19"/>
    </row>
    <row r="53">
      <c r="A53" s="19"/>
      <c r="B53" s="19"/>
      <c r="C53" s="19"/>
      <c r="D53" s="19"/>
      <c r="E53" s="18" t="str">
        <f>IFERROR(__xludf.DUMMYFUNCTION("""COMPUTED_VALUE"""),"169296055-C4LEDGC3TVDWCX")</f>
        <v>169296055-C4LEDGC3TVDWCX</v>
      </c>
      <c r="F53" s="19"/>
      <c r="G53" s="18" t="str">
        <f>IFERROR(__xludf.DUMMYFUNCTION("""COMPUTED_VALUE"""),"169296055-C4LECP2FRUT1R6")</f>
        <v>169296055-C4LECP2FRUT1R6</v>
      </c>
      <c r="H53" s="19"/>
      <c r="I53" s="19"/>
      <c r="J53" s="19"/>
      <c r="K53" s="19"/>
      <c r="L53" s="19"/>
      <c r="M53" s="19"/>
      <c r="N53" s="19"/>
      <c r="O53" s="19"/>
      <c r="P53" s="19"/>
      <c r="Q53" s="19"/>
      <c r="R53" s="19"/>
      <c r="S53" s="19"/>
      <c r="T53" s="19"/>
      <c r="U53" s="19"/>
      <c r="V53" s="19"/>
      <c r="W53" s="19"/>
      <c r="X53" s="19"/>
      <c r="Y53" s="19"/>
      <c r="Z53" s="19"/>
    </row>
    <row r="54">
      <c r="A54" s="19"/>
      <c r="B54" s="19"/>
      <c r="C54" s="19"/>
      <c r="D54" s="19"/>
      <c r="E54" s="18" t="str">
        <f>IFERROR(__xludf.DUMMYFUNCTION("""COMPUTED_VALUE"""),"169296055-C4LEDGC3TVDWCX")</f>
        <v>169296055-C4LEDGC3TVDWCX</v>
      </c>
      <c r="F54" s="19"/>
      <c r="G54" s="18" t="str">
        <f>IFERROR(__xludf.DUMMYFUNCTION("""COMPUTED_VALUE"""),"169296055-C4LECRKCCPDTVA")</f>
        <v>169296055-C4LECRKCCPDTVA</v>
      </c>
      <c r="H54" s="19"/>
      <c r="I54" s="19"/>
      <c r="J54" s="19"/>
      <c r="K54" s="19"/>
      <c r="L54" s="19"/>
      <c r="M54" s="19"/>
      <c r="N54" s="19"/>
      <c r="O54" s="19"/>
      <c r="P54" s="19"/>
      <c r="Q54" s="19"/>
      <c r="R54" s="19"/>
      <c r="S54" s="19"/>
      <c r="T54" s="19"/>
      <c r="U54" s="19"/>
      <c r="V54" s="19"/>
      <c r="W54" s="19"/>
      <c r="X54" s="19"/>
      <c r="Y54" s="19"/>
      <c r="Z54" s="19"/>
    </row>
    <row r="55">
      <c r="A55" s="19"/>
      <c r="B55" s="19"/>
      <c r="C55" s="19"/>
      <c r="D55" s="19"/>
      <c r="E55" s="18" t="str">
        <f>IFERROR(__xludf.DUMMYFUNCTION("""COMPUTED_VALUE"""),"169296055-C4LEEBWVV32ZV6")</f>
        <v>169296055-C4LEEBWVV32ZV6</v>
      </c>
      <c r="F55" s="19"/>
      <c r="G55" s="18" t="str">
        <f>IFERROR(__xludf.DUMMYFUNCTION("""COMPUTED_VALUE"""),"169296055-C4LECRKCCPDTVA")</f>
        <v>169296055-C4LECRKCCPDTVA</v>
      </c>
      <c r="H55" s="19"/>
      <c r="I55" s="19"/>
      <c r="J55" s="19"/>
      <c r="K55" s="19"/>
      <c r="L55" s="19"/>
      <c r="M55" s="19"/>
      <c r="N55" s="19"/>
      <c r="O55" s="19"/>
      <c r="P55" s="19"/>
      <c r="Q55" s="19"/>
      <c r="R55" s="19"/>
      <c r="S55" s="19"/>
      <c r="T55" s="19"/>
      <c r="U55" s="19"/>
      <c r="V55" s="19"/>
      <c r="W55" s="19"/>
      <c r="X55" s="19"/>
      <c r="Y55" s="19"/>
      <c r="Z55" s="19"/>
    </row>
    <row r="56">
      <c r="A56" s="19"/>
      <c r="B56" s="19"/>
      <c r="C56" s="19"/>
      <c r="D56" s="19"/>
      <c r="E56" s="18" t="str">
        <f>IFERROR(__xludf.DUMMYFUNCTION("""COMPUTED_VALUE"""),"169296055-C4LEEBWVV32ZV6")</f>
        <v>169296055-C4LEEBWVV32ZV6</v>
      </c>
      <c r="F56" s="19"/>
      <c r="G56" s="18" t="str">
        <f>IFERROR(__xludf.DUMMYFUNCTION("""COMPUTED_VALUE"""),"169296055-C4LECRKCCPDTVA")</f>
        <v>169296055-C4LECRKCCPDTVA</v>
      </c>
      <c r="H56" s="19"/>
      <c r="I56" s="19"/>
      <c r="J56" s="19"/>
      <c r="K56" s="19"/>
      <c r="L56" s="19"/>
      <c r="M56" s="19"/>
      <c r="N56" s="19"/>
      <c r="O56" s="19"/>
      <c r="P56" s="19"/>
      <c r="Q56" s="19"/>
      <c r="R56" s="19"/>
      <c r="S56" s="19"/>
      <c r="T56" s="19"/>
      <c r="U56" s="19"/>
      <c r="V56" s="19"/>
      <c r="W56" s="19"/>
      <c r="X56" s="19"/>
      <c r="Y56" s="19"/>
      <c r="Z56" s="19"/>
    </row>
    <row r="57">
      <c r="A57" s="19"/>
      <c r="B57" s="19"/>
      <c r="C57" s="19"/>
      <c r="D57" s="19"/>
      <c r="E57" s="18" t="str">
        <f>IFERROR(__xludf.DUMMYFUNCTION("""COMPUTED_VALUE"""),"169296055-C4LEEEDTT2BHAJ")</f>
        <v>169296055-C4LEEEDTT2BHAJ</v>
      </c>
      <c r="F57" s="19"/>
      <c r="G57" s="18" t="str">
        <f>IFERROR(__xludf.DUMMYFUNCTION("""COMPUTED_VALUE"""),"169296055-C4LECRKCCPDTVA")</f>
        <v>169296055-C4LECRKCCPDTVA</v>
      </c>
      <c r="H57" s="19"/>
      <c r="I57" s="19"/>
      <c r="J57" s="19"/>
      <c r="K57" s="19"/>
      <c r="L57" s="19"/>
      <c r="M57" s="19"/>
      <c r="N57" s="19"/>
      <c r="O57" s="19"/>
      <c r="P57" s="19"/>
      <c r="Q57" s="19"/>
      <c r="R57" s="19"/>
      <c r="S57" s="19"/>
      <c r="T57" s="19"/>
      <c r="U57" s="19"/>
      <c r="V57" s="19"/>
      <c r="W57" s="19"/>
      <c r="X57" s="19"/>
      <c r="Y57" s="19"/>
      <c r="Z57" s="19"/>
    </row>
    <row r="58">
      <c r="A58" s="19"/>
      <c r="B58" s="19"/>
      <c r="C58" s="19"/>
      <c r="D58" s="19"/>
      <c r="E58" s="18" t="str">
        <f>IFERROR(__xludf.DUMMYFUNCTION("""COMPUTED_VALUE"""),"169296055-C4LEEEDTT2BHAJ")</f>
        <v>169296055-C4LEEEDTT2BHAJ</v>
      </c>
      <c r="F58" s="19"/>
      <c r="G58" s="18" t="str">
        <f>IFERROR(__xludf.DUMMYFUNCTION("""COMPUTED_VALUE"""),"169296055-C4LECRKCCPDTVA")</f>
        <v>169296055-C4LECRKCCPDTVA</v>
      </c>
      <c r="H58" s="19"/>
      <c r="I58" s="19"/>
      <c r="J58" s="19"/>
      <c r="K58" s="19"/>
      <c r="L58" s="19"/>
      <c r="M58" s="19"/>
      <c r="N58" s="19"/>
      <c r="O58" s="19"/>
      <c r="P58" s="19"/>
      <c r="Q58" s="19"/>
      <c r="R58" s="19"/>
      <c r="S58" s="19"/>
      <c r="T58" s="19"/>
      <c r="U58" s="19"/>
      <c r="V58" s="19"/>
      <c r="W58" s="19"/>
      <c r="X58" s="19"/>
      <c r="Y58" s="19"/>
      <c r="Z58" s="19"/>
    </row>
    <row r="59">
      <c r="A59" s="19"/>
      <c r="B59" s="19"/>
      <c r="C59" s="19"/>
      <c r="D59" s="19"/>
      <c r="E59" s="18" t="str">
        <f>IFERROR(__xludf.DUMMYFUNCTION("""COMPUTED_VALUE"""),"169296055-C4LEEEDTT2BHAJ")</f>
        <v>169296055-C4LEEEDTT2BHAJ</v>
      </c>
      <c r="F59" s="19"/>
      <c r="G59" s="18" t="str">
        <f>IFERROR(__xludf.DUMMYFUNCTION("""COMPUTED_VALUE"""),"169296055-C4LECRKCCPDTVA")</f>
        <v>169296055-C4LECRKCCPDTVA</v>
      </c>
      <c r="H59" s="19"/>
      <c r="I59" s="19"/>
      <c r="J59" s="19"/>
      <c r="K59" s="19"/>
      <c r="L59" s="19"/>
      <c r="M59" s="19"/>
      <c r="N59" s="19"/>
      <c r="O59" s="19"/>
      <c r="P59" s="19"/>
      <c r="Q59" s="19"/>
      <c r="R59" s="19"/>
      <c r="S59" s="19"/>
      <c r="T59" s="19"/>
      <c r="U59" s="19"/>
      <c r="V59" s="19"/>
      <c r="W59" s="19"/>
      <c r="X59" s="19"/>
      <c r="Y59" s="19"/>
      <c r="Z59" s="19"/>
    </row>
    <row r="60">
      <c r="A60" s="19"/>
      <c r="B60" s="19"/>
      <c r="C60" s="19"/>
      <c r="D60" s="19"/>
      <c r="E60" s="18" t="str">
        <f>IFERROR(__xludf.DUMMYFUNCTION("""COMPUTED_VALUE"""),"169296055-C4LEEEDTT2BHAJ")</f>
        <v>169296055-C4LEEEDTT2BHAJ</v>
      </c>
      <c r="F60" s="19"/>
      <c r="G60" s="18" t="str">
        <f>IFERROR(__xludf.DUMMYFUNCTION("""COMPUTED_VALUE"""),"169296055-C4LECRLFN7UBAJ")</f>
        <v>169296055-C4LECRLFN7UBAJ</v>
      </c>
      <c r="H60" s="19"/>
      <c r="I60" s="19"/>
      <c r="J60" s="19"/>
      <c r="K60" s="19"/>
      <c r="L60" s="19"/>
      <c r="M60" s="19"/>
      <c r="N60" s="19"/>
      <c r="O60" s="19"/>
      <c r="P60" s="19"/>
      <c r="Q60" s="19"/>
      <c r="R60" s="19"/>
      <c r="S60" s="19"/>
      <c r="T60" s="19"/>
      <c r="U60" s="19"/>
      <c r="V60" s="19"/>
      <c r="W60" s="19"/>
      <c r="X60" s="19"/>
      <c r="Y60" s="19"/>
      <c r="Z60" s="19"/>
    </row>
    <row r="61">
      <c r="A61" s="19"/>
      <c r="B61" s="19"/>
      <c r="C61" s="19"/>
      <c r="D61" s="19"/>
      <c r="E61" s="18" t="str">
        <f>IFERROR(__xludf.DUMMYFUNCTION("""COMPUTED_VALUE"""),"169296055-C4LEEKDUGEJUJ2")</f>
        <v>169296055-C4LEEKDUGEJUJ2</v>
      </c>
      <c r="F61" s="19"/>
      <c r="G61" s="18" t="str">
        <f>IFERROR(__xludf.DUMMYFUNCTION("""COMPUTED_VALUE"""),"169296055-C4LECRLFN7UBAJ")</f>
        <v>169296055-C4LECRLFN7UBAJ</v>
      </c>
      <c r="H61" s="19"/>
      <c r="I61" s="19"/>
      <c r="J61" s="19"/>
      <c r="K61" s="19"/>
      <c r="L61" s="19"/>
      <c r="M61" s="19"/>
      <c r="N61" s="19"/>
      <c r="O61" s="19"/>
      <c r="P61" s="19"/>
      <c r="Q61" s="19"/>
      <c r="R61" s="19"/>
      <c r="S61" s="19"/>
      <c r="T61" s="19"/>
      <c r="U61" s="19"/>
      <c r="V61" s="19"/>
      <c r="W61" s="19"/>
      <c r="X61" s="19"/>
      <c r="Y61" s="19"/>
      <c r="Z61" s="19"/>
    </row>
    <row r="62">
      <c r="A62" s="19"/>
      <c r="B62" s="19"/>
      <c r="C62" s="19"/>
      <c r="D62" s="19"/>
      <c r="E62" s="18" t="str">
        <f>IFERROR(__xludf.DUMMYFUNCTION("""COMPUTED_VALUE"""),"169296055-C4LEEKDUGEJUJ2")</f>
        <v>169296055-C4LEEKDUGEJUJ2</v>
      </c>
      <c r="F62" s="19"/>
      <c r="G62" s="18" t="str">
        <f>IFERROR(__xludf.DUMMYFUNCTION("""COMPUTED_VALUE"""),"169296055-C4LECRLFN7UBAJ")</f>
        <v>169296055-C4LECRLFN7UBAJ</v>
      </c>
      <c r="H62" s="19"/>
      <c r="I62" s="19"/>
      <c r="J62" s="19"/>
      <c r="K62" s="19"/>
      <c r="L62" s="19"/>
      <c r="M62" s="19"/>
      <c r="N62" s="19"/>
      <c r="O62" s="19"/>
      <c r="P62" s="19"/>
      <c r="Q62" s="19"/>
      <c r="R62" s="19"/>
      <c r="S62" s="19"/>
      <c r="T62" s="19"/>
      <c r="U62" s="19"/>
      <c r="V62" s="19"/>
      <c r="W62" s="19"/>
      <c r="X62" s="19"/>
      <c r="Y62" s="19"/>
      <c r="Z62" s="19"/>
    </row>
    <row r="63">
      <c r="A63" s="19"/>
      <c r="B63" s="19"/>
      <c r="C63" s="19"/>
      <c r="D63" s="19"/>
      <c r="E63" s="18" t="str">
        <f>IFERROR(__xludf.DUMMYFUNCTION("""COMPUTED_VALUE"""),"169296055-C4LEEKDUGEJUJ2")</f>
        <v>169296055-C4LEEKDUGEJUJ2</v>
      </c>
      <c r="F63" s="19"/>
      <c r="G63" s="18" t="str">
        <f>IFERROR(__xludf.DUMMYFUNCTION("""COMPUTED_VALUE"""),"169296055-C4LECRLFN7UBAJ")</f>
        <v>169296055-C4LECRLFN7UBAJ</v>
      </c>
      <c r="H63" s="19"/>
      <c r="I63" s="19"/>
      <c r="J63" s="19"/>
      <c r="K63" s="19"/>
      <c r="L63" s="19"/>
      <c r="M63" s="19"/>
      <c r="N63" s="19"/>
      <c r="O63" s="19"/>
      <c r="P63" s="19"/>
      <c r="Q63" s="19"/>
      <c r="R63" s="19"/>
      <c r="S63" s="19"/>
      <c r="T63" s="19"/>
      <c r="U63" s="19"/>
      <c r="V63" s="19"/>
      <c r="W63" s="19"/>
      <c r="X63" s="19"/>
      <c r="Y63" s="19"/>
      <c r="Z63" s="19"/>
    </row>
    <row r="64">
      <c r="A64" s="19"/>
      <c r="B64" s="19"/>
      <c r="C64" s="19"/>
      <c r="D64" s="19"/>
      <c r="E64" s="18" t="str">
        <f>IFERROR(__xludf.DUMMYFUNCTION("""COMPUTED_VALUE"""),"169296055-C4LEEKDUGEJUJ2")</f>
        <v>169296055-C4LEEKDUGEJUJ2</v>
      </c>
      <c r="F64" s="19"/>
      <c r="G64" s="18" t="str">
        <f>IFERROR(__xludf.DUMMYFUNCTION("""COMPUTED_VALUE"""),"169296055-C4LECUTBRFVZET")</f>
        <v>169296055-C4LECUTBRFVZET</v>
      </c>
      <c r="H64" s="19"/>
      <c r="I64" s="19"/>
      <c r="J64" s="19"/>
      <c r="K64" s="19"/>
      <c r="L64" s="19"/>
      <c r="M64" s="19"/>
      <c r="N64" s="19"/>
      <c r="O64" s="19"/>
      <c r="P64" s="19"/>
      <c r="Q64" s="19"/>
      <c r="R64" s="19"/>
      <c r="S64" s="19"/>
      <c r="T64" s="19"/>
      <c r="U64" s="19"/>
      <c r="V64" s="19"/>
      <c r="W64" s="19"/>
      <c r="X64" s="19"/>
      <c r="Y64" s="19"/>
      <c r="Z64" s="19"/>
    </row>
    <row r="65">
      <c r="A65" s="19"/>
      <c r="B65" s="19"/>
      <c r="C65" s="19"/>
      <c r="D65" s="19"/>
      <c r="E65" s="18"/>
      <c r="F65" s="19"/>
      <c r="G65" s="18" t="str">
        <f>IFERROR(__xludf.DUMMYFUNCTION("""COMPUTED_VALUE"""),"169296055-C4LECUUELB63CN")</f>
        <v>169296055-C4LECUUELB63CN</v>
      </c>
      <c r="H65" s="19"/>
      <c r="I65" s="19"/>
      <c r="J65" s="19"/>
      <c r="K65" s="19"/>
      <c r="L65" s="19"/>
      <c r="M65" s="19"/>
      <c r="N65" s="19"/>
      <c r="O65" s="19"/>
      <c r="P65" s="19"/>
      <c r="Q65" s="19"/>
      <c r="R65" s="19"/>
      <c r="S65" s="19"/>
      <c r="T65" s="19"/>
      <c r="U65" s="19"/>
      <c r="V65" s="19"/>
      <c r="W65" s="19"/>
      <c r="X65" s="19"/>
      <c r="Y65" s="19"/>
      <c r="Z65" s="19"/>
    </row>
    <row r="66">
      <c r="A66" s="19"/>
      <c r="B66" s="19"/>
      <c r="C66" s="19"/>
      <c r="D66" s="19"/>
      <c r="E66" s="18"/>
      <c r="F66" s="19"/>
      <c r="G66" s="18" t="str">
        <f>IFERROR(__xludf.DUMMYFUNCTION("""COMPUTED_VALUE"""),"169296055-C4LECUUELB63CN")</f>
        <v>169296055-C4LECUUELB63CN</v>
      </c>
      <c r="H66" s="19"/>
      <c r="I66" s="19"/>
      <c r="J66" s="19"/>
      <c r="K66" s="19"/>
      <c r="L66" s="19"/>
      <c r="M66" s="19"/>
      <c r="N66" s="19"/>
      <c r="O66" s="19"/>
      <c r="P66" s="19"/>
      <c r="Q66" s="19"/>
      <c r="R66" s="19"/>
      <c r="S66" s="19"/>
      <c r="T66" s="19"/>
      <c r="U66" s="19"/>
      <c r="V66" s="19"/>
      <c r="W66" s="19"/>
      <c r="X66" s="19"/>
      <c r="Y66" s="19"/>
      <c r="Z66" s="19"/>
    </row>
    <row r="67">
      <c r="A67" s="19"/>
      <c r="B67" s="19"/>
      <c r="C67" s="19"/>
      <c r="D67" s="19"/>
      <c r="E67" s="18"/>
      <c r="F67" s="19"/>
      <c r="G67" s="18" t="str">
        <f>IFERROR(__xludf.DUMMYFUNCTION("""COMPUTED_VALUE"""),"169296055-C4LECUUELB63CN")</f>
        <v>169296055-C4LECUUELB63CN</v>
      </c>
      <c r="H67" s="19"/>
      <c r="I67" s="19"/>
      <c r="J67" s="19"/>
      <c r="K67" s="19"/>
      <c r="L67" s="19"/>
      <c r="M67" s="19"/>
      <c r="N67" s="19"/>
      <c r="O67" s="19"/>
      <c r="P67" s="19"/>
      <c r="Q67" s="19"/>
      <c r="R67" s="19"/>
      <c r="S67" s="19"/>
      <c r="T67" s="19"/>
      <c r="U67" s="19"/>
      <c r="V67" s="19"/>
      <c r="W67" s="19"/>
      <c r="X67" s="19"/>
      <c r="Y67" s="19"/>
      <c r="Z67" s="19"/>
    </row>
    <row r="68">
      <c r="A68" s="19"/>
      <c r="B68" s="19"/>
      <c r="C68" s="19"/>
      <c r="D68" s="19"/>
      <c r="E68" s="18"/>
      <c r="F68" s="19"/>
      <c r="G68" s="18" t="str">
        <f>IFERROR(__xludf.DUMMYFUNCTION("""COMPUTED_VALUE"""),"169296055-C4LECUUELB63CN")</f>
        <v>169296055-C4LECUUELB63CN</v>
      </c>
      <c r="H68" s="19"/>
      <c r="I68" s="19"/>
      <c r="J68" s="19"/>
      <c r="K68" s="19"/>
      <c r="L68" s="19"/>
      <c r="M68" s="19"/>
      <c r="N68" s="19"/>
      <c r="O68" s="19"/>
      <c r="P68" s="19"/>
      <c r="Q68" s="19"/>
      <c r="R68" s="19"/>
      <c r="S68" s="19"/>
      <c r="T68" s="19"/>
      <c r="U68" s="19"/>
      <c r="V68" s="19"/>
      <c r="W68" s="19"/>
      <c r="X68" s="19"/>
      <c r="Y68" s="19"/>
      <c r="Z68" s="19"/>
    </row>
    <row r="69">
      <c r="A69" s="19"/>
      <c r="B69" s="19"/>
      <c r="C69" s="19"/>
      <c r="D69" s="19"/>
      <c r="E69" s="21"/>
      <c r="F69" s="19"/>
      <c r="G69" s="18" t="str">
        <f>IFERROR(__xludf.DUMMYFUNCTION("""COMPUTED_VALUE"""),"169296055-C4LECY2XVNCGAA")</f>
        <v>169296055-C4LECY2XVNCGAA</v>
      </c>
      <c r="H69" s="19"/>
      <c r="I69" s="19"/>
      <c r="J69" s="19"/>
      <c r="K69" s="19"/>
      <c r="L69" s="19"/>
      <c r="M69" s="19"/>
      <c r="N69" s="19"/>
      <c r="O69" s="19"/>
      <c r="P69" s="19"/>
      <c r="Q69" s="19"/>
      <c r="R69" s="19"/>
      <c r="S69" s="19"/>
      <c r="T69" s="19"/>
      <c r="U69" s="19"/>
      <c r="V69" s="19"/>
      <c r="W69" s="19"/>
      <c r="X69" s="19"/>
      <c r="Y69" s="19"/>
      <c r="Z69" s="19"/>
    </row>
    <row r="70">
      <c r="A70" s="19"/>
      <c r="B70" s="19"/>
      <c r="C70" s="19"/>
      <c r="D70" s="19"/>
      <c r="E70" s="21"/>
      <c r="F70" s="19"/>
      <c r="G70" s="18" t="str">
        <f>IFERROR(__xludf.DUMMYFUNCTION("""COMPUTED_VALUE"""),"169296055-C4LEDAMGCRKELX")</f>
        <v>169296055-C4LEDAMGCRKELX</v>
      </c>
      <c r="H70" s="19"/>
      <c r="I70" s="19"/>
      <c r="J70" s="19"/>
      <c r="K70" s="19"/>
      <c r="L70" s="19"/>
      <c r="M70" s="19"/>
      <c r="N70" s="19"/>
      <c r="O70" s="19"/>
      <c r="P70" s="19"/>
      <c r="Q70" s="19"/>
      <c r="R70" s="19"/>
      <c r="S70" s="19"/>
      <c r="T70" s="19"/>
      <c r="U70" s="19"/>
      <c r="V70" s="19"/>
      <c r="W70" s="19"/>
      <c r="X70" s="19"/>
      <c r="Y70" s="19"/>
      <c r="Z70" s="19"/>
    </row>
    <row r="71">
      <c r="A71" s="19"/>
      <c r="B71" s="19"/>
      <c r="C71" s="19"/>
      <c r="D71" s="19"/>
      <c r="E71" s="21"/>
      <c r="F71" s="19"/>
      <c r="G71" s="18" t="str">
        <f>IFERROR(__xludf.DUMMYFUNCTION("""COMPUTED_VALUE"""),"169296055-C4LEDAMGCRKELX")</f>
        <v>169296055-C4LEDAMGCRKELX</v>
      </c>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8" t="str">
        <f>IFERROR(__xludf.DUMMYFUNCTION("""COMPUTED_VALUE"""),"169296055-C4LEDAMGCRKELX")</f>
        <v>169296055-C4LEDAMGCRKELX</v>
      </c>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8" t="str">
        <f>IFERROR(__xludf.DUMMYFUNCTION("""COMPUTED_VALUE"""),"169296055-C4LEDE3BNYKJLE")</f>
        <v>169296055-C4LEDE3BNYKJLE</v>
      </c>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8" t="str">
        <f>IFERROR(__xludf.DUMMYFUNCTION("""COMPUTED_VALUE"""),"169296055-C4LEDE3BNYKJLE")</f>
        <v>169296055-C4LEDE3BNYKJLE</v>
      </c>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8" t="str">
        <f>IFERROR(__xludf.DUMMYFUNCTION("""COMPUTED_VALUE"""),"169296055-C4LEDF2CVXBEVJ")</f>
        <v>169296055-C4LEDF2CVXBEVJ</v>
      </c>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8" t="str">
        <f>IFERROR(__xludf.DUMMYFUNCTION("""COMPUTED_VALUE"""),"169296055-C4LEDF2CVXBEVJ")</f>
        <v>169296055-C4LEDF2CVXBEVJ</v>
      </c>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8" t="str">
        <f>IFERROR(__xludf.DUMMYFUNCTION("""COMPUTED_VALUE"""),"169296055-C4LEDFMAVKMXWA")</f>
        <v>169296055-C4LEDFMAVKMXWA</v>
      </c>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8" t="str">
        <f>IFERROR(__xludf.DUMMYFUNCTION("""COMPUTED_VALUE"""),"169296055-C4LEDFMAVKMXWA")</f>
        <v>169296055-C4LEDFMAVKMXWA</v>
      </c>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8" t="str">
        <f>IFERROR(__xludf.DUMMYFUNCTION("""COMPUTED_VALUE"""),"169296055-C4LEDFMAVKMXWA")</f>
        <v>169296055-C4LEDFMAVKMXWA</v>
      </c>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8" t="str">
        <f>IFERROR(__xludf.DUMMYFUNCTION("""COMPUTED_VALUE"""),"169296055-C4LEDFNBGAM1JT")</f>
        <v>169296055-C4LEDFNBGAM1JT</v>
      </c>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8" t="str">
        <f>IFERROR(__xludf.DUMMYFUNCTION("""COMPUTED_VALUE"""),"169296055-C4LEDFNBGAM1JT")</f>
        <v>169296055-C4LEDFNBGAM1JT</v>
      </c>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8" t="str">
        <f>IFERROR(__xludf.DUMMYFUNCTION("""COMPUTED_VALUE"""),"169296055-C4LEEAVYSGMBJX")</f>
        <v>169296055-C4LEEAVYSGMBJX</v>
      </c>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8" t="str">
        <f>IFERROR(__xludf.DUMMYFUNCTION("""COMPUTED_VALUE"""),"169296055-C4LEEJ41MBAJTN")</f>
        <v>169296055-C4LEEJ41MBAJTN</v>
      </c>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8"/>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8"/>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8"/>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8"/>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8"/>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21"/>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21"/>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rawing r:id="rId1"/>
</worksheet>
</file>