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Macro Record Projects\Local Project\MACRO_InputUser - Partial 262 at GCC\.Macro\Backup\LOGIKA ALGORITMA\20241016\3\"/>
    </mc:Choice>
  </mc:AlternateContent>
  <xr:revisionPtr revIDLastSave="0" documentId="13_ncr:1_{4C837384-BA2B-438B-9FB8-BE6964C666FE}" xr6:coauthVersionLast="47" xr6:coauthVersionMax="47" xr10:uidLastSave="{00000000-0000-0000-0000-000000000000}"/>
  <bookViews>
    <workbookView xWindow="-110" yWindow="-110" windowWidth="19420" windowHeight="10300" tabRatio="934" xr2:uid="{00000000-000D-0000-FFFF-FFFF00000000}"/>
  </bookViews>
  <sheets>
    <sheet name="200824" sheetId="65" r:id="rId1"/>
    <sheet name="KAZEN" sheetId="1" r:id="rId2"/>
    <sheet name="BIENSI" sheetId="2" r:id="rId3"/>
    <sheet name="MIYAMORI" sheetId="3" r:id="rId4"/>
    <sheet name="177898" sheetId="4" r:id="rId5"/>
    <sheet name="177426" sheetId="5" r:id="rId6"/>
    <sheet name="177424" sheetId="6" r:id="rId7"/>
    <sheet name="ARKLINE" sheetId="7" r:id="rId8"/>
    <sheet name="177424_2" sheetId="8" r:id="rId9"/>
    <sheet name="177424_3" sheetId="9" r:id="rId10"/>
    <sheet name="177545&amp;177544" sheetId="10" r:id="rId11"/>
    <sheet name="Sheet2" sheetId="11" r:id="rId12"/>
    <sheet name="Sheet3" sheetId="12" r:id="rId13"/>
    <sheet name="Sheet4" sheetId="13" r:id="rId14"/>
    <sheet name="177542" sheetId="14" r:id="rId15"/>
    <sheet name="BENANG_EMBRO_" sheetId="15" r:id="rId16"/>
    <sheet name="177543" sheetId="16" r:id="rId17"/>
    <sheet name="177541" sheetId="17" r:id="rId18"/>
    <sheet name="Sheet15" sheetId="18" r:id="rId19"/>
    <sheet name="178625,627" sheetId="19" r:id="rId20"/>
    <sheet name="MIYAMORI2" sheetId="20" r:id="rId21"/>
    <sheet name="Sheet18" sheetId="21" r:id="rId22"/>
    <sheet name="27_Des" sheetId="22" r:id="rId23"/>
    <sheet name="28_DES" sheetId="23" r:id="rId24"/>
    <sheet name="178630" sheetId="24" r:id="rId25"/>
    <sheet name="178566" sheetId="25" r:id="rId26"/>
    <sheet name="Sheet1" sheetId="26" r:id="rId27"/>
    <sheet name="177547" sheetId="27" r:id="rId28"/>
    <sheet name="177879" sheetId="28" r:id="rId29"/>
    <sheet name="BI-ENSI" sheetId="29" r:id="rId30"/>
    <sheet name="CITRA_SUKSES" sheetId="30" r:id="rId31"/>
    <sheet name="080423" sheetId="31" r:id="rId32"/>
    <sheet name="CSP120523" sheetId="32" r:id="rId33"/>
    <sheet name="NITTSU" sheetId="33" r:id="rId34"/>
    <sheet name="REDWING" sheetId="34" r:id="rId35"/>
    <sheet name="EIGER" sheetId="35" r:id="rId36"/>
    <sheet name="PAXAR180723" sheetId="36" r:id="rId37"/>
    <sheet name="CLN210823" sheetId="37" r:id="rId38"/>
    <sheet name="REDWING020623" sheetId="38" r:id="rId39"/>
    <sheet name="010923" sheetId="39" r:id="rId40"/>
    <sheet name="060923" sheetId="40" r:id="rId41"/>
    <sheet name="CLN040923" sheetId="41" r:id="rId42"/>
    <sheet name="CLN181023" sheetId="42" r:id="rId43"/>
    <sheet name="PT_MAJU_JAYA" sheetId="43" r:id="rId44"/>
    <sheet name="GM2" sheetId="44" r:id="rId45"/>
    <sheet name="PT_NATIONALLABEL" sheetId="45" r:id="rId46"/>
    <sheet name="PT_MAJUJAYA" sheetId="46" r:id="rId47"/>
    <sheet name="CLN110124" sheetId="47" r:id="rId48"/>
    <sheet name="WAHANAKREASI" sheetId="48" r:id="rId49"/>
    <sheet name="GM2(200224)" sheetId="49" r:id="rId50"/>
    <sheet name="060324" sheetId="50" r:id="rId51"/>
    <sheet name="080324" sheetId="51" r:id="rId52"/>
    <sheet name="140324" sheetId="52" r:id="rId53"/>
    <sheet name="220324" sheetId="53" r:id="rId54"/>
    <sheet name="270324" sheetId="54" r:id="rId55"/>
    <sheet name="010424" sheetId="55" r:id="rId56"/>
    <sheet name="300524" sheetId="56" r:id="rId57"/>
    <sheet name="GM2(310524)" sheetId="57" r:id="rId58"/>
    <sheet name="SRIINDAH300524" sheetId="58" r:id="rId59"/>
    <sheet name="CLN310524" sheetId="59" r:id="rId60"/>
    <sheet name="SRIINDAH030624" sheetId="60" r:id="rId61"/>
    <sheet name="GM2(030624)" sheetId="61" r:id="rId62"/>
    <sheet name="230724" sheetId="62" r:id="rId63"/>
    <sheet name="SRIINDAH(010824)" sheetId="63" r:id="rId64"/>
    <sheet name="VICTORIALBL(020824)" sheetId="64" r:id="rId65"/>
  </sheets>
  <definedNames>
    <definedName name="_xlnm._FilterDatabase" localSheetId="59" hidden="1">'CLN310524'!$A$8:$K$66</definedName>
    <definedName name="_xlnm._FilterDatabase" localSheetId="35" hidden="1">EIGER!$A$4:$AMJ$95</definedName>
    <definedName name="Excel_BuiltIn__FilterDatabase" localSheetId="1">KAZEN!$A$1:$Z$39</definedName>
    <definedName name="Excel_BuiltIn__FilterDatabase_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65" l="1"/>
  <c r="J9" i="65" s="1"/>
  <c r="I11" i="62"/>
  <c r="J11" i="62" s="1"/>
  <c r="I10" i="62"/>
  <c r="J10" i="62" s="1"/>
  <c r="I9" i="62"/>
  <c r="J9" i="62" s="1"/>
  <c r="I14" i="61"/>
  <c r="J13" i="61"/>
  <c r="I13" i="61"/>
  <c r="I12" i="61"/>
  <c r="J14" i="61" s="1"/>
  <c r="I11" i="61"/>
  <c r="J10" i="61"/>
  <c r="I10" i="61"/>
  <c r="J12" i="61" s="1"/>
  <c r="J9" i="61"/>
  <c r="I9" i="61"/>
  <c r="J11" i="61" s="1"/>
  <c r="I66" i="59"/>
  <c r="J66" i="59" s="1"/>
  <c r="J65" i="59"/>
  <c r="I65" i="59"/>
  <c r="I64" i="59"/>
  <c r="J64" i="59" s="1"/>
  <c r="I63" i="59"/>
  <c r="J63" i="59" s="1"/>
  <c r="J62" i="59"/>
  <c r="I62" i="59"/>
  <c r="I61" i="59"/>
  <c r="J61" i="59" s="1"/>
  <c r="I60" i="59"/>
  <c r="J60" i="59" s="1"/>
  <c r="I59" i="59"/>
  <c r="J59" i="59" s="1"/>
  <c r="I58" i="59"/>
  <c r="J58" i="59" s="1"/>
  <c r="I57" i="59"/>
  <c r="J57" i="59" s="1"/>
  <c r="I56" i="59"/>
  <c r="J56" i="59" s="1"/>
  <c r="I55" i="59"/>
  <c r="J55" i="59" s="1"/>
  <c r="J54" i="59"/>
  <c r="I54" i="59"/>
  <c r="J53" i="59"/>
  <c r="I53" i="59"/>
  <c r="I52" i="59"/>
  <c r="J52" i="59" s="1"/>
  <c r="I51" i="59"/>
  <c r="J51" i="59" s="1"/>
  <c r="I50" i="59"/>
  <c r="J50" i="59" s="1"/>
  <c r="I49" i="59"/>
  <c r="J49" i="59" s="1"/>
  <c r="I48" i="59"/>
  <c r="J48" i="59" s="1"/>
  <c r="I47" i="59"/>
  <c r="J47" i="59" s="1"/>
  <c r="I46" i="59"/>
  <c r="J46" i="59" s="1"/>
  <c r="I45" i="59"/>
  <c r="J45" i="59" s="1"/>
  <c r="I44" i="59"/>
  <c r="J44" i="59" s="1"/>
  <c r="I43" i="59"/>
  <c r="J43" i="59" s="1"/>
  <c r="I42" i="59"/>
  <c r="J42" i="59" s="1"/>
  <c r="J41" i="59"/>
  <c r="I41" i="59"/>
  <c r="I40" i="59"/>
  <c r="J40" i="59" s="1"/>
  <c r="I39" i="59"/>
  <c r="J39" i="59" s="1"/>
  <c r="J38" i="59"/>
  <c r="I38" i="59"/>
  <c r="I37" i="59"/>
  <c r="J37" i="59" s="1"/>
  <c r="J36" i="59"/>
  <c r="I36" i="59"/>
  <c r="J35" i="59"/>
  <c r="I35" i="59"/>
  <c r="I34" i="59"/>
  <c r="J34" i="59" s="1"/>
  <c r="I33" i="59"/>
  <c r="J33" i="59" s="1"/>
  <c r="I32" i="59"/>
  <c r="J32" i="59" s="1"/>
  <c r="I31" i="59"/>
  <c r="J31" i="59" s="1"/>
  <c r="J30" i="59"/>
  <c r="I30" i="59"/>
  <c r="J29" i="59"/>
  <c r="I29" i="59"/>
  <c r="I28" i="59"/>
  <c r="J28" i="59" s="1"/>
  <c r="I27" i="59"/>
  <c r="J27" i="59" s="1"/>
  <c r="I26" i="59"/>
  <c r="J26" i="59" s="1"/>
  <c r="I25" i="59"/>
  <c r="J25" i="59" s="1"/>
  <c r="I24" i="59"/>
  <c r="J24" i="59" s="1"/>
  <c r="I23" i="59"/>
  <c r="J23" i="59" s="1"/>
  <c r="I22" i="59"/>
  <c r="J22" i="59" s="1"/>
  <c r="I21" i="59"/>
  <c r="J21" i="59" s="1"/>
  <c r="I20" i="59"/>
  <c r="J20" i="59" s="1"/>
  <c r="I19" i="59"/>
  <c r="J19" i="59" s="1"/>
  <c r="I18" i="59"/>
  <c r="J18" i="59" s="1"/>
  <c r="J17" i="59"/>
  <c r="I17" i="59"/>
  <c r="I16" i="59"/>
  <c r="J16" i="59" s="1"/>
  <c r="I15" i="59"/>
  <c r="J15" i="59" s="1"/>
  <c r="J14" i="59"/>
  <c r="I14" i="59"/>
  <c r="I13" i="59"/>
  <c r="J13" i="59" s="1"/>
  <c r="I12" i="59"/>
  <c r="J12" i="59" s="1"/>
  <c r="J11" i="59"/>
  <c r="I11" i="59"/>
  <c r="I10" i="59"/>
  <c r="J10" i="59" s="1"/>
  <c r="I9" i="59"/>
  <c r="J9" i="59" s="1"/>
  <c r="I9" i="55"/>
  <c r="J9" i="55" s="1"/>
  <c r="I22" i="54"/>
  <c r="J22" i="54" s="1"/>
  <c r="J21" i="54"/>
  <c r="I21" i="54"/>
  <c r="I20" i="54"/>
  <c r="J20" i="54" s="1"/>
  <c r="I19" i="54"/>
  <c r="J19" i="54" s="1"/>
  <c r="I18" i="54"/>
  <c r="J18" i="54" s="1"/>
  <c r="I17" i="54"/>
  <c r="J17" i="54" s="1"/>
  <c r="I16" i="54"/>
  <c r="J16" i="54" s="1"/>
  <c r="J15" i="54"/>
  <c r="I15" i="54"/>
  <c r="J14" i="54"/>
  <c r="I14" i="54"/>
  <c r="I13" i="54"/>
  <c r="J13" i="54" s="1"/>
  <c r="I12" i="54"/>
  <c r="J12" i="54" s="1"/>
  <c r="J11" i="54"/>
  <c r="I11" i="54"/>
  <c r="I10" i="54"/>
  <c r="J10" i="54" s="1"/>
  <c r="J9" i="54"/>
  <c r="I9" i="54"/>
  <c r="I55" i="53"/>
  <c r="J55" i="53" s="1"/>
  <c r="I54" i="53"/>
  <c r="J54" i="53" s="1"/>
  <c r="I53" i="53"/>
  <c r="J53" i="53" s="1"/>
  <c r="I52" i="53"/>
  <c r="J52" i="53" s="1"/>
  <c r="I51" i="53"/>
  <c r="J51" i="53" s="1"/>
  <c r="J50" i="53"/>
  <c r="I50" i="53"/>
  <c r="I49" i="53"/>
  <c r="J49" i="53" s="1"/>
  <c r="I48" i="53"/>
  <c r="J48" i="53" s="1"/>
  <c r="I47" i="53"/>
  <c r="J47" i="53" s="1"/>
  <c r="I46" i="53"/>
  <c r="J46" i="53" s="1"/>
  <c r="I45" i="53"/>
  <c r="J45" i="53" s="1"/>
  <c r="I44" i="53"/>
  <c r="J44" i="53" s="1"/>
  <c r="I43" i="53"/>
  <c r="J43" i="53" s="1"/>
  <c r="I42" i="53"/>
  <c r="J42" i="53" s="1"/>
  <c r="I41" i="53"/>
  <c r="J41" i="53" s="1"/>
  <c r="I40" i="53"/>
  <c r="J40" i="53" s="1"/>
  <c r="I39" i="53"/>
  <c r="J39" i="53" s="1"/>
  <c r="I38" i="53"/>
  <c r="J38" i="53" s="1"/>
  <c r="J37" i="53"/>
  <c r="I37" i="53"/>
  <c r="I36" i="53"/>
  <c r="J36" i="53" s="1"/>
  <c r="I35" i="53"/>
  <c r="J35" i="53" s="1"/>
  <c r="J34" i="53"/>
  <c r="I34" i="53"/>
  <c r="I33" i="53"/>
  <c r="J33" i="53" s="1"/>
  <c r="I32" i="53"/>
  <c r="J32" i="53" s="1"/>
  <c r="J31" i="53"/>
  <c r="I31" i="53"/>
  <c r="I30" i="53"/>
  <c r="J30" i="53" s="1"/>
  <c r="I29" i="53"/>
  <c r="J29" i="53" s="1"/>
  <c r="I28" i="53"/>
  <c r="J28" i="53" s="1"/>
  <c r="I27" i="53"/>
  <c r="J27" i="53" s="1"/>
  <c r="J26" i="53"/>
  <c r="I26" i="53"/>
  <c r="J25" i="53"/>
  <c r="I25" i="53"/>
  <c r="I24" i="53"/>
  <c r="J24" i="53" s="1"/>
  <c r="I23" i="53"/>
  <c r="J23" i="53" s="1"/>
  <c r="I22" i="53"/>
  <c r="J22" i="53" s="1"/>
  <c r="I21" i="53"/>
  <c r="J21" i="53" s="1"/>
  <c r="I20" i="53"/>
  <c r="J20" i="53" s="1"/>
  <c r="I19" i="53"/>
  <c r="J19" i="53" s="1"/>
  <c r="I18" i="53"/>
  <c r="J18" i="53" s="1"/>
  <c r="J17" i="53"/>
  <c r="I17" i="53"/>
  <c r="I16" i="53"/>
  <c r="J16" i="53" s="1"/>
  <c r="I15" i="53"/>
  <c r="J15" i="53" s="1"/>
  <c r="I14" i="53"/>
  <c r="J14" i="53" s="1"/>
  <c r="I13" i="53"/>
  <c r="J13" i="53" s="1"/>
  <c r="I12" i="53"/>
  <c r="J12" i="53" s="1"/>
  <c r="J11" i="53"/>
  <c r="I11" i="53"/>
  <c r="J10" i="53"/>
  <c r="I10" i="53"/>
  <c r="I9" i="53"/>
  <c r="J9" i="53" s="1"/>
  <c r="J26" i="52"/>
  <c r="I26" i="52"/>
  <c r="I25" i="52"/>
  <c r="J25" i="52" s="1"/>
  <c r="I24" i="52"/>
  <c r="J24" i="52" s="1"/>
  <c r="I23" i="52"/>
  <c r="J23" i="52" s="1"/>
  <c r="I22" i="52"/>
  <c r="J22" i="52" s="1"/>
  <c r="I21" i="52"/>
  <c r="J21" i="52" s="1"/>
  <c r="I20" i="52"/>
  <c r="J20" i="52" s="1"/>
  <c r="I19" i="52"/>
  <c r="J19" i="52" s="1"/>
  <c r="I18" i="52"/>
  <c r="J18" i="52" s="1"/>
  <c r="I17" i="52"/>
  <c r="J17" i="52" s="1"/>
  <c r="J16" i="52"/>
  <c r="I16" i="52"/>
  <c r="I15" i="52"/>
  <c r="J15" i="52" s="1"/>
  <c r="I14" i="52"/>
  <c r="J14" i="52" s="1"/>
  <c r="I13" i="52"/>
  <c r="J13" i="52" s="1"/>
  <c r="I12" i="52"/>
  <c r="J12" i="52" s="1"/>
  <c r="I11" i="52"/>
  <c r="J11" i="52" s="1"/>
  <c r="J10" i="52"/>
  <c r="I10" i="52"/>
  <c r="I9" i="52"/>
  <c r="J9" i="52" s="1"/>
  <c r="J15" i="51"/>
  <c r="I15" i="51"/>
  <c r="I14" i="51"/>
  <c r="J14" i="51" s="1"/>
  <c r="I13" i="51"/>
  <c r="J13" i="51" s="1"/>
  <c r="I12" i="51"/>
  <c r="J12" i="51" s="1"/>
  <c r="I11" i="51"/>
  <c r="J11" i="51" s="1"/>
  <c r="I10" i="51"/>
  <c r="J10" i="51" s="1"/>
  <c r="I9" i="51"/>
  <c r="J9" i="51" s="1"/>
  <c r="I85" i="49"/>
  <c r="J85" i="49" s="1"/>
  <c r="I84" i="49"/>
  <c r="J84" i="49" s="1"/>
  <c r="I83" i="49"/>
  <c r="J83" i="49" s="1"/>
  <c r="I82" i="49"/>
  <c r="J82" i="49" s="1"/>
  <c r="I81" i="49"/>
  <c r="J81" i="49" s="1"/>
  <c r="J80" i="49"/>
  <c r="I80" i="49"/>
  <c r="I79" i="49"/>
  <c r="J79" i="49" s="1"/>
  <c r="I78" i="49"/>
  <c r="J78" i="49" s="1"/>
  <c r="I77" i="49"/>
  <c r="J77" i="49" s="1"/>
  <c r="I76" i="49"/>
  <c r="J76" i="49" s="1"/>
  <c r="I75" i="49"/>
  <c r="J75" i="49" s="1"/>
  <c r="J74" i="49"/>
  <c r="I74" i="49"/>
  <c r="I73" i="49"/>
  <c r="J73" i="49" s="1"/>
  <c r="I72" i="49"/>
  <c r="J72" i="49" s="1"/>
  <c r="I71" i="49"/>
  <c r="J71" i="49" s="1"/>
  <c r="I70" i="49"/>
  <c r="J70" i="49" s="1"/>
  <c r="I69" i="49"/>
  <c r="J69" i="49" s="1"/>
  <c r="I68" i="49"/>
  <c r="J68" i="49" s="1"/>
  <c r="I67" i="49"/>
  <c r="J67" i="49" s="1"/>
  <c r="I66" i="49"/>
  <c r="J66" i="49" s="1"/>
  <c r="I65" i="49"/>
  <c r="J65" i="49" s="1"/>
  <c r="I64" i="49"/>
  <c r="J64" i="49" s="1"/>
  <c r="I63" i="49"/>
  <c r="J63" i="49" s="1"/>
  <c r="J62" i="49"/>
  <c r="I62" i="49"/>
  <c r="I61" i="49"/>
  <c r="J61" i="49" s="1"/>
  <c r="I60" i="49"/>
  <c r="J60" i="49" s="1"/>
  <c r="I59" i="49"/>
  <c r="J59" i="49" s="1"/>
  <c r="I58" i="49"/>
  <c r="J58" i="49" s="1"/>
  <c r="I57" i="49"/>
  <c r="J57" i="49" s="1"/>
  <c r="I56" i="49"/>
  <c r="J56" i="49" s="1"/>
  <c r="I55" i="49"/>
  <c r="J55" i="49" s="1"/>
  <c r="I54" i="49"/>
  <c r="J54" i="49" s="1"/>
  <c r="I53" i="49"/>
  <c r="J53" i="49" s="1"/>
  <c r="J52" i="49"/>
  <c r="I52" i="49"/>
  <c r="I51" i="49"/>
  <c r="J51" i="49" s="1"/>
  <c r="I50" i="49"/>
  <c r="J50" i="49" s="1"/>
  <c r="I49" i="49"/>
  <c r="J49" i="49" s="1"/>
  <c r="I48" i="49"/>
  <c r="J48" i="49" s="1"/>
  <c r="J47" i="49"/>
  <c r="I47" i="49"/>
  <c r="J46" i="49"/>
  <c r="I46" i="49"/>
  <c r="I45" i="49"/>
  <c r="J45" i="49" s="1"/>
  <c r="J44" i="49"/>
  <c r="I44" i="49"/>
  <c r="I43" i="49"/>
  <c r="J43" i="49" s="1"/>
  <c r="I42" i="49"/>
  <c r="J42" i="49" s="1"/>
  <c r="I41" i="49"/>
  <c r="J41" i="49" s="1"/>
  <c r="I40" i="49"/>
  <c r="J40" i="49" s="1"/>
  <c r="I39" i="49"/>
  <c r="J39" i="49" s="1"/>
  <c r="J38" i="49"/>
  <c r="I38" i="49"/>
  <c r="I37" i="49"/>
  <c r="J37" i="49" s="1"/>
  <c r="I36" i="49"/>
  <c r="J36" i="49" s="1"/>
  <c r="I35" i="49"/>
  <c r="J35" i="49" s="1"/>
  <c r="J34" i="49"/>
  <c r="I34" i="49"/>
  <c r="I33" i="49"/>
  <c r="J33" i="49" s="1"/>
  <c r="I32" i="49"/>
  <c r="J32" i="49" s="1"/>
  <c r="I31" i="49"/>
  <c r="J31" i="49" s="1"/>
  <c r="I30" i="49"/>
  <c r="J30" i="49" s="1"/>
  <c r="I29" i="49"/>
  <c r="J29" i="49" s="1"/>
  <c r="I28" i="49"/>
  <c r="J28" i="49" s="1"/>
  <c r="I27" i="49"/>
  <c r="J27" i="49" s="1"/>
  <c r="I26" i="49"/>
  <c r="J26" i="49" s="1"/>
  <c r="I25" i="49"/>
  <c r="J25" i="49" s="1"/>
  <c r="I24" i="49"/>
  <c r="J24" i="49" s="1"/>
  <c r="I23" i="49"/>
  <c r="J23" i="49" s="1"/>
  <c r="I22" i="49"/>
  <c r="J22" i="49" s="1"/>
  <c r="I21" i="49"/>
  <c r="J21" i="49" s="1"/>
  <c r="I20" i="49"/>
  <c r="J20" i="49" s="1"/>
  <c r="I19" i="49"/>
  <c r="J19" i="49" s="1"/>
  <c r="I18" i="49"/>
  <c r="J18" i="49" s="1"/>
  <c r="I17" i="49"/>
  <c r="J17" i="49" s="1"/>
  <c r="I16" i="49"/>
  <c r="J16" i="49" s="1"/>
  <c r="I15" i="49"/>
  <c r="J15" i="49" s="1"/>
  <c r="J14" i="49"/>
  <c r="I14" i="49"/>
  <c r="I13" i="49"/>
  <c r="J13" i="49" s="1"/>
  <c r="I12" i="49"/>
  <c r="J12" i="49" s="1"/>
  <c r="I11" i="49"/>
  <c r="J11" i="49" s="1"/>
  <c r="I10" i="49"/>
  <c r="J10" i="49" s="1"/>
  <c r="I9" i="49"/>
  <c r="J9" i="49" s="1"/>
  <c r="I10" i="47"/>
  <c r="J10" i="47" s="1"/>
  <c r="I9" i="47"/>
  <c r="J9" i="47" s="1"/>
  <c r="I9" i="46"/>
  <c r="J9" i="46" s="1"/>
  <c r="J5" i="42"/>
  <c r="I5" i="41"/>
  <c r="J5" i="41" s="1"/>
  <c r="I5" i="38"/>
  <c r="J5" i="38" s="1"/>
  <c r="I30" i="37"/>
  <c r="J30" i="37" s="1"/>
  <c r="I29" i="37"/>
  <c r="J29" i="37" s="1"/>
  <c r="I28" i="37"/>
  <c r="J28" i="37" s="1"/>
  <c r="I27" i="37"/>
  <c r="J27" i="37" s="1"/>
  <c r="I26" i="37"/>
  <c r="J26" i="37" s="1"/>
  <c r="I25" i="37"/>
  <c r="J25" i="37" s="1"/>
  <c r="I24" i="37"/>
  <c r="J24" i="37" s="1"/>
  <c r="I23" i="37"/>
  <c r="J23" i="37" s="1"/>
  <c r="I22" i="37"/>
  <c r="J22" i="37" s="1"/>
  <c r="J21" i="37"/>
  <c r="I21" i="37"/>
  <c r="I20" i="37"/>
  <c r="J20" i="37" s="1"/>
  <c r="I19" i="37"/>
  <c r="J19" i="37" s="1"/>
  <c r="I18" i="37"/>
  <c r="J18" i="37" s="1"/>
  <c r="I17" i="37"/>
  <c r="J17" i="37" s="1"/>
  <c r="I16" i="37"/>
  <c r="J16" i="37" s="1"/>
  <c r="I15" i="37"/>
  <c r="J15" i="37" s="1"/>
  <c r="I14" i="37"/>
  <c r="J14" i="37" s="1"/>
  <c r="I13" i="37"/>
  <c r="J13" i="37" s="1"/>
  <c r="I12" i="37"/>
  <c r="J12" i="37" s="1"/>
  <c r="I11" i="37"/>
  <c r="J11" i="37" s="1"/>
  <c r="I10" i="37"/>
  <c r="J10" i="37" s="1"/>
  <c r="J9" i="37"/>
  <c r="I9" i="37"/>
  <c r="I8" i="37"/>
  <c r="J8" i="37" s="1"/>
  <c r="I7" i="37"/>
  <c r="J7" i="37" s="1"/>
  <c r="I6" i="37"/>
  <c r="J6" i="37" s="1"/>
  <c r="I5" i="37"/>
  <c r="J5" i="37" s="1"/>
  <c r="I5" i="36"/>
  <c r="J5" i="36" s="1"/>
  <c r="I95" i="35"/>
  <c r="J95" i="35" s="1"/>
  <c r="I94" i="35"/>
  <c r="J94" i="35" s="1"/>
  <c r="I93" i="35"/>
  <c r="J93" i="35" s="1"/>
  <c r="I92" i="35"/>
  <c r="J92" i="35" s="1"/>
  <c r="I91" i="35"/>
  <c r="J91" i="35" s="1"/>
  <c r="I90" i="35"/>
  <c r="J90" i="35" s="1"/>
  <c r="I89" i="35"/>
  <c r="J89" i="35" s="1"/>
  <c r="I88" i="35"/>
  <c r="J88" i="35" s="1"/>
  <c r="I87" i="35"/>
  <c r="J87" i="35" s="1"/>
  <c r="I86" i="35"/>
  <c r="J86" i="35" s="1"/>
  <c r="I85" i="35"/>
  <c r="J85" i="35" s="1"/>
  <c r="I84" i="35"/>
  <c r="J84" i="35" s="1"/>
  <c r="I83" i="35"/>
  <c r="J83" i="35" s="1"/>
  <c r="I82" i="35"/>
  <c r="J82" i="35" s="1"/>
  <c r="I81" i="35"/>
  <c r="J81" i="35" s="1"/>
  <c r="I80" i="35"/>
  <c r="J80" i="35" s="1"/>
  <c r="I79" i="35"/>
  <c r="J79" i="35" s="1"/>
  <c r="I78" i="35"/>
  <c r="J78" i="35" s="1"/>
  <c r="I77" i="35"/>
  <c r="J77" i="35" s="1"/>
  <c r="I76" i="35"/>
  <c r="J76" i="35" s="1"/>
  <c r="I75" i="35"/>
  <c r="J75" i="35" s="1"/>
  <c r="I74" i="35"/>
  <c r="J74" i="35" s="1"/>
  <c r="I73" i="35"/>
  <c r="J73" i="35" s="1"/>
  <c r="I72" i="35"/>
  <c r="J72" i="35" s="1"/>
  <c r="I71" i="35"/>
  <c r="J71" i="35" s="1"/>
  <c r="I70" i="35"/>
  <c r="J70" i="35" s="1"/>
  <c r="I69" i="35"/>
  <c r="J69" i="35" s="1"/>
  <c r="I68" i="35"/>
  <c r="J68" i="35" s="1"/>
  <c r="I67" i="35"/>
  <c r="J67" i="35" s="1"/>
  <c r="I66" i="35"/>
  <c r="J66" i="35" s="1"/>
  <c r="I65" i="35"/>
  <c r="J65" i="35" s="1"/>
  <c r="I64" i="35"/>
  <c r="J64" i="35" s="1"/>
  <c r="I63" i="35"/>
  <c r="J63" i="35" s="1"/>
  <c r="I62" i="35"/>
  <c r="J62" i="35" s="1"/>
  <c r="I61" i="35"/>
  <c r="J61" i="35" s="1"/>
  <c r="I60" i="35"/>
  <c r="J60" i="35" s="1"/>
  <c r="I59" i="35"/>
  <c r="J59" i="35" s="1"/>
  <c r="I58" i="35"/>
  <c r="J58" i="35" s="1"/>
  <c r="I57" i="35"/>
  <c r="J57" i="35" s="1"/>
  <c r="I56" i="35"/>
  <c r="J56" i="35" s="1"/>
  <c r="I55" i="35"/>
  <c r="J55" i="35" s="1"/>
  <c r="I54" i="35"/>
  <c r="J54" i="35" s="1"/>
  <c r="I53" i="35"/>
  <c r="J53" i="35" s="1"/>
  <c r="I52" i="35"/>
  <c r="J52" i="35" s="1"/>
  <c r="I51" i="35"/>
  <c r="J51" i="35" s="1"/>
  <c r="I50" i="35"/>
  <c r="J50" i="35" s="1"/>
  <c r="I49" i="35"/>
  <c r="J49" i="35" s="1"/>
  <c r="I48" i="35"/>
  <c r="J48" i="35" s="1"/>
  <c r="J47" i="35"/>
  <c r="I47" i="35"/>
  <c r="I46" i="35"/>
  <c r="J46" i="35" s="1"/>
  <c r="I45" i="35"/>
  <c r="J45" i="35" s="1"/>
  <c r="I44" i="35"/>
  <c r="J44" i="35" s="1"/>
  <c r="I43" i="35"/>
  <c r="J43" i="35" s="1"/>
  <c r="I42" i="35"/>
  <c r="J42" i="35" s="1"/>
  <c r="I41" i="35"/>
  <c r="J41" i="35" s="1"/>
  <c r="I40" i="35"/>
  <c r="J40" i="35" s="1"/>
  <c r="I39" i="35"/>
  <c r="J39" i="35" s="1"/>
  <c r="I38" i="35"/>
  <c r="J38" i="35" s="1"/>
  <c r="I37" i="35"/>
  <c r="J37" i="35" s="1"/>
  <c r="I36" i="35"/>
  <c r="J36" i="35" s="1"/>
  <c r="I35" i="35"/>
  <c r="J35" i="35" s="1"/>
  <c r="I34" i="35"/>
  <c r="J34" i="35" s="1"/>
  <c r="I33" i="35"/>
  <c r="J33" i="35" s="1"/>
  <c r="I32" i="35"/>
  <c r="J32" i="35" s="1"/>
  <c r="I31" i="35"/>
  <c r="J31" i="35" s="1"/>
  <c r="I30" i="35"/>
  <c r="J30" i="35" s="1"/>
  <c r="I29" i="35"/>
  <c r="J29" i="35" s="1"/>
  <c r="I28" i="35"/>
  <c r="J28" i="35" s="1"/>
  <c r="I27" i="35"/>
  <c r="J27" i="35" s="1"/>
  <c r="I26" i="35"/>
  <c r="J26" i="35" s="1"/>
  <c r="I25" i="35"/>
  <c r="J25" i="35" s="1"/>
  <c r="I24" i="35"/>
  <c r="J24" i="35" s="1"/>
  <c r="I23" i="35"/>
  <c r="J23" i="35" s="1"/>
  <c r="I22" i="35"/>
  <c r="J22" i="35" s="1"/>
  <c r="I21" i="35"/>
  <c r="J21" i="35" s="1"/>
  <c r="I20" i="35"/>
  <c r="J20" i="35" s="1"/>
  <c r="I19" i="35"/>
  <c r="J19" i="35" s="1"/>
  <c r="I18" i="35"/>
  <c r="J18" i="35" s="1"/>
  <c r="I17" i="35"/>
  <c r="J17" i="35" s="1"/>
  <c r="I16" i="35"/>
  <c r="J16" i="35" s="1"/>
  <c r="I15" i="35"/>
  <c r="J15" i="35" s="1"/>
  <c r="I14" i="35"/>
  <c r="J14" i="35" s="1"/>
  <c r="I13" i="35"/>
  <c r="J13" i="35" s="1"/>
  <c r="I12" i="35"/>
  <c r="J12" i="35" s="1"/>
  <c r="J11" i="35"/>
  <c r="I11" i="35"/>
  <c r="I10" i="35"/>
  <c r="J10" i="35" s="1"/>
  <c r="I9" i="35"/>
  <c r="J9" i="35" s="1"/>
  <c r="I8" i="35"/>
  <c r="J8" i="35" s="1"/>
  <c r="I7" i="35"/>
  <c r="J7" i="35" s="1"/>
  <c r="I6" i="35"/>
  <c r="J6" i="35" s="1"/>
  <c r="J5" i="35"/>
  <c r="I5" i="35"/>
  <c r="I6" i="34"/>
  <c r="J6" i="34" s="1"/>
  <c r="I5" i="34"/>
  <c r="J5" i="34" s="1"/>
  <c r="I9" i="33"/>
  <c r="J9" i="33" s="1"/>
  <c r="I8" i="33"/>
  <c r="J8" i="33" s="1"/>
  <c r="I7" i="33"/>
  <c r="J7" i="33" s="1"/>
  <c r="I6" i="33"/>
  <c r="J6" i="33" s="1"/>
  <c r="I5" i="33"/>
  <c r="J5" i="33" s="1"/>
  <c r="I6" i="31"/>
  <c r="J6" i="31" s="1"/>
  <c r="I20" i="28"/>
  <c r="J20" i="28" s="1"/>
  <c r="I19" i="28"/>
  <c r="J19" i="28" s="1"/>
  <c r="I18" i="28"/>
  <c r="J18" i="28" s="1"/>
  <c r="I17" i="28"/>
  <c r="J17" i="28" s="1"/>
  <c r="I16" i="28"/>
  <c r="J16" i="28" s="1"/>
  <c r="I15" i="28"/>
  <c r="J15" i="28" s="1"/>
  <c r="I14" i="28"/>
  <c r="J14" i="28" s="1"/>
  <c r="I13" i="28"/>
  <c r="J13" i="28" s="1"/>
  <c r="I12" i="28"/>
  <c r="J12" i="28" s="1"/>
  <c r="I11" i="28"/>
  <c r="J11" i="28" s="1"/>
  <c r="I10" i="28"/>
  <c r="J10" i="28" s="1"/>
  <c r="I9" i="28"/>
  <c r="J9" i="28" s="1"/>
  <c r="I8" i="28"/>
  <c r="J8" i="28" s="1"/>
  <c r="I7" i="28"/>
  <c r="J7" i="28" s="1"/>
  <c r="I6" i="28"/>
  <c r="J6" i="28" s="1"/>
  <c r="I15" i="27"/>
  <c r="J15" i="27" s="1"/>
  <c r="I14" i="27"/>
  <c r="J14" i="27" s="1"/>
  <c r="I13" i="27"/>
  <c r="J13" i="27" s="1"/>
  <c r="I12" i="27"/>
  <c r="J12" i="27" s="1"/>
  <c r="I11" i="27"/>
  <c r="J11" i="27" s="1"/>
  <c r="I10" i="27"/>
  <c r="J10" i="27" s="1"/>
  <c r="J9" i="27"/>
  <c r="I9" i="27"/>
  <c r="I8" i="27"/>
  <c r="J8" i="27" s="1"/>
  <c r="I7" i="27"/>
  <c r="J7" i="27" s="1"/>
  <c r="I6" i="27"/>
  <c r="J6" i="27" s="1"/>
  <c r="I8" i="26"/>
  <c r="J8" i="26" s="1"/>
  <c r="I7" i="26"/>
  <c r="J7" i="26" s="1"/>
  <c r="J6" i="26"/>
  <c r="I6" i="26"/>
  <c r="I25" i="25"/>
  <c r="J25" i="25" s="1"/>
  <c r="I24" i="25"/>
  <c r="J24" i="25" s="1"/>
  <c r="I23" i="25"/>
  <c r="J23" i="25" s="1"/>
  <c r="I22" i="25"/>
  <c r="J22" i="25" s="1"/>
  <c r="I21" i="25"/>
  <c r="J21" i="25" s="1"/>
  <c r="I20" i="25"/>
  <c r="J20" i="25" s="1"/>
  <c r="I19" i="25"/>
  <c r="J19" i="25" s="1"/>
  <c r="I18" i="25"/>
  <c r="J18" i="25" s="1"/>
  <c r="I17" i="25"/>
  <c r="J17" i="25" s="1"/>
  <c r="I16" i="25"/>
  <c r="J16" i="25" s="1"/>
  <c r="I15" i="25"/>
  <c r="J15" i="25" s="1"/>
  <c r="I14" i="25"/>
  <c r="J14" i="25" s="1"/>
  <c r="I13" i="25"/>
  <c r="J13" i="25" s="1"/>
  <c r="I12" i="25"/>
  <c r="J12" i="25" s="1"/>
  <c r="I11" i="25"/>
  <c r="J11" i="25" s="1"/>
  <c r="I10" i="25"/>
  <c r="J10" i="25" s="1"/>
  <c r="I9" i="25"/>
  <c r="J9" i="25" s="1"/>
  <c r="I8" i="25"/>
  <c r="J8" i="25" s="1"/>
  <c r="I23" i="24"/>
  <c r="J23" i="24" s="1"/>
  <c r="I22" i="24"/>
  <c r="J22" i="24" s="1"/>
  <c r="I21" i="24"/>
  <c r="J21" i="24" s="1"/>
  <c r="I20" i="24"/>
  <c r="J20" i="24" s="1"/>
  <c r="I19" i="24"/>
  <c r="J19" i="24" s="1"/>
  <c r="I18" i="24"/>
  <c r="J18" i="24" s="1"/>
  <c r="I17" i="24"/>
  <c r="J17" i="24" s="1"/>
  <c r="I16" i="24"/>
  <c r="J16" i="24" s="1"/>
  <c r="I15" i="24"/>
  <c r="J15" i="24" s="1"/>
  <c r="I14" i="24"/>
  <c r="J14" i="24" s="1"/>
  <c r="I13" i="24"/>
  <c r="J13" i="24" s="1"/>
  <c r="I12" i="24"/>
  <c r="J12" i="24" s="1"/>
  <c r="I11" i="24"/>
  <c r="J11" i="24" s="1"/>
  <c r="I10" i="24"/>
  <c r="J10" i="24" s="1"/>
  <c r="I9" i="24"/>
  <c r="J9" i="24" s="1"/>
  <c r="I8" i="24"/>
  <c r="J8" i="24" s="1"/>
  <c r="I7" i="24"/>
  <c r="J7" i="24" s="1"/>
  <c r="I6" i="24"/>
  <c r="J6" i="24" s="1"/>
  <c r="I7" i="23"/>
  <c r="J7" i="23" s="1"/>
  <c r="I6" i="23"/>
  <c r="J6" i="23" s="1"/>
  <c r="I37" i="22"/>
  <c r="J37" i="22" s="1"/>
  <c r="I36" i="22"/>
  <c r="J36" i="22" s="1"/>
  <c r="I35" i="22"/>
  <c r="J35" i="22" s="1"/>
  <c r="I34" i="22"/>
  <c r="J34" i="22" s="1"/>
  <c r="I33" i="22"/>
  <c r="J33" i="22" s="1"/>
  <c r="I32" i="22"/>
  <c r="J32" i="22" s="1"/>
  <c r="I31" i="22"/>
  <c r="J31" i="22" s="1"/>
  <c r="I30" i="22"/>
  <c r="J30" i="22" s="1"/>
  <c r="I29" i="22"/>
  <c r="J29" i="22" s="1"/>
  <c r="I28" i="22"/>
  <c r="J28" i="22" s="1"/>
  <c r="I27" i="22"/>
  <c r="J27" i="22" s="1"/>
  <c r="I26" i="22"/>
  <c r="J26" i="22" s="1"/>
  <c r="I25" i="22"/>
  <c r="J25" i="22" s="1"/>
  <c r="I24" i="22"/>
  <c r="J24" i="22" s="1"/>
  <c r="I23" i="22"/>
  <c r="J23" i="22" s="1"/>
  <c r="I22" i="22"/>
  <c r="J22" i="22" s="1"/>
  <c r="I21" i="22"/>
  <c r="J21" i="22" s="1"/>
  <c r="I20" i="22"/>
  <c r="J20" i="22" s="1"/>
  <c r="I19" i="22"/>
  <c r="J19" i="22" s="1"/>
  <c r="I18" i="22"/>
  <c r="J18" i="22" s="1"/>
  <c r="I17" i="22"/>
  <c r="J17" i="22" s="1"/>
  <c r="I16" i="22"/>
  <c r="J16" i="22" s="1"/>
  <c r="I15" i="22"/>
  <c r="J15" i="22" s="1"/>
  <c r="I14" i="22"/>
  <c r="J14" i="22" s="1"/>
  <c r="I13" i="22"/>
  <c r="J13" i="22" s="1"/>
  <c r="I12" i="22"/>
  <c r="J12" i="22" s="1"/>
  <c r="I11" i="22"/>
  <c r="J11" i="22" s="1"/>
  <c r="I10" i="22"/>
  <c r="J10" i="22" s="1"/>
  <c r="I9" i="22"/>
  <c r="J9" i="22" s="1"/>
  <c r="I8" i="22"/>
  <c r="J8" i="22" s="1"/>
  <c r="I7" i="22"/>
  <c r="J7" i="22" s="1"/>
  <c r="I6" i="22"/>
  <c r="J6" i="22" s="1"/>
  <c r="I56" i="21"/>
  <c r="J56" i="21" s="1"/>
  <c r="I55" i="21"/>
  <c r="J55" i="21" s="1"/>
  <c r="I54" i="21"/>
  <c r="J54" i="21" s="1"/>
  <c r="I53" i="21"/>
  <c r="J53" i="21" s="1"/>
  <c r="I52" i="21"/>
  <c r="J52" i="21" s="1"/>
  <c r="I51" i="21"/>
  <c r="J51" i="21" s="1"/>
  <c r="I50" i="21"/>
  <c r="J50" i="21" s="1"/>
  <c r="I49" i="21"/>
  <c r="J49" i="21" s="1"/>
  <c r="I48" i="21"/>
  <c r="J48" i="21" s="1"/>
  <c r="I47" i="21"/>
  <c r="J47" i="21" s="1"/>
  <c r="I46" i="21"/>
  <c r="J46" i="21" s="1"/>
  <c r="I45" i="21"/>
  <c r="J45" i="21" s="1"/>
  <c r="I44" i="21"/>
  <c r="J44" i="21" s="1"/>
  <c r="I43" i="21"/>
  <c r="J43" i="21" s="1"/>
  <c r="I42" i="21"/>
  <c r="J42" i="21" s="1"/>
  <c r="I41" i="21"/>
  <c r="J41" i="21" s="1"/>
  <c r="I40" i="21"/>
  <c r="J40" i="21" s="1"/>
  <c r="I39" i="21"/>
  <c r="J39" i="21" s="1"/>
  <c r="I38" i="21"/>
  <c r="J38" i="21" s="1"/>
  <c r="I37" i="21"/>
  <c r="J37" i="21" s="1"/>
  <c r="I36" i="21"/>
  <c r="J36" i="21" s="1"/>
  <c r="I35" i="21"/>
  <c r="J35" i="21" s="1"/>
  <c r="I34" i="21"/>
  <c r="J34" i="21" s="1"/>
  <c r="I33" i="21"/>
  <c r="J33" i="21" s="1"/>
  <c r="I32" i="21"/>
  <c r="J32" i="21" s="1"/>
  <c r="I31" i="21"/>
  <c r="J31" i="21" s="1"/>
  <c r="I30" i="21"/>
  <c r="J30" i="21" s="1"/>
  <c r="I29" i="21"/>
  <c r="J29" i="21" s="1"/>
  <c r="I28" i="21"/>
  <c r="J28" i="21" s="1"/>
  <c r="I27" i="21"/>
  <c r="J27" i="21" s="1"/>
  <c r="I26" i="21"/>
  <c r="J26" i="21" s="1"/>
  <c r="I25" i="21"/>
  <c r="J25" i="21" s="1"/>
  <c r="I24" i="21"/>
  <c r="J24" i="21" s="1"/>
  <c r="I23" i="21"/>
  <c r="J23" i="21" s="1"/>
  <c r="I22" i="21"/>
  <c r="J22" i="21" s="1"/>
  <c r="I21" i="21"/>
  <c r="J21" i="21" s="1"/>
  <c r="I20" i="21"/>
  <c r="J20" i="21" s="1"/>
  <c r="I19" i="21"/>
  <c r="J19" i="21" s="1"/>
  <c r="I18" i="21"/>
  <c r="J18" i="21" s="1"/>
  <c r="I17" i="21"/>
  <c r="J17" i="21" s="1"/>
  <c r="I16" i="21"/>
  <c r="J16" i="21" s="1"/>
  <c r="I15" i="21"/>
  <c r="J15" i="21" s="1"/>
  <c r="I14" i="21"/>
  <c r="J14" i="21" s="1"/>
  <c r="I13" i="21"/>
  <c r="J13" i="21" s="1"/>
  <c r="I12" i="21"/>
  <c r="J12" i="21" s="1"/>
  <c r="I11" i="21"/>
  <c r="J11" i="21" s="1"/>
  <c r="I10" i="21"/>
  <c r="J10" i="21" s="1"/>
  <c r="I9" i="21"/>
  <c r="J9" i="21" s="1"/>
  <c r="I8" i="21"/>
  <c r="J8" i="21" s="1"/>
  <c r="I7" i="21"/>
  <c r="J7" i="21" s="1"/>
  <c r="I6" i="21"/>
  <c r="J6" i="21" s="1"/>
  <c r="I27" i="20"/>
  <c r="J27" i="20" s="1"/>
  <c r="I26" i="20"/>
  <c r="J26" i="20" s="1"/>
  <c r="I25" i="20"/>
  <c r="J25" i="20" s="1"/>
  <c r="I24" i="20"/>
  <c r="J24" i="20" s="1"/>
  <c r="I23" i="20"/>
  <c r="J23" i="20" s="1"/>
  <c r="I22" i="20"/>
  <c r="J22" i="20" s="1"/>
  <c r="I21" i="20"/>
  <c r="J21" i="20" s="1"/>
  <c r="I20" i="20"/>
  <c r="J20" i="20" s="1"/>
  <c r="I19" i="20"/>
  <c r="J19" i="20" s="1"/>
  <c r="I18" i="20"/>
  <c r="J18" i="20" s="1"/>
  <c r="I17" i="20"/>
  <c r="J17" i="20" s="1"/>
  <c r="I16" i="20"/>
  <c r="J16" i="20" s="1"/>
  <c r="J15" i="20"/>
  <c r="I15" i="20"/>
  <c r="I14" i="20"/>
  <c r="J14" i="20" s="1"/>
  <c r="I13" i="20"/>
  <c r="J13" i="20" s="1"/>
  <c r="I12" i="20"/>
  <c r="J12" i="20" s="1"/>
  <c r="J11" i="20"/>
  <c r="I11" i="20"/>
  <c r="I10" i="20"/>
  <c r="J10" i="20" s="1"/>
  <c r="J9" i="20"/>
  <c r="I9" i="20"/>
  <c r="I8" i="20"/>
  <c r="J8" i="20" s="1"/>
  <c r="I7" i="20"/>
  <c r="J7" i="20" s="1"/>
  <c r="I6" i="20"/>
  <c r="J6" i="20" s="1"/>
  <c r="I13" i="19"/>
  <c r="J13" i="19" s="1"/>
  <c r="I12" i="19"/>
  <c r="J12" i="19" s="1"/>
  <c r="I11" i="19"/>
  <c r="J11" i="19" s="1"/>
  <c r="I10" i="19"/>
  <c r="J10" i="19" s="1"/>
  <c r="I9" i="19"/>
  <c r="J9" i="19" s="1"/>
  <c r="I8" i="19"/>
  <c r="J8" i="19" s="1"/>
  <c r="I7" i="19"/>
  <c r="J7" i="19" s="1"/>
  <c r="I6" i="19"/>
  <c r="J6" i="19" s="1"/>
  <c r="I7" i="18"/>
  <c r="J7" i="18" s="1"/>
  <c r="J6" i="18"/>
  <c r="I6" i="18"/>
  <c r="I21" i="17"/>
  <c r="J21" i="17" s="1"/>
  <c r="I20" i="17"/>
  <c r="J20" i="17" s="1"/>
  <c r="I19" i="17"/>
  <c r="J19" i="17" s="1"/>
  <c r="I18" i="17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I12" i="17"/>
  <c r="J12" i="17" s="1"/>
  <c r="I11" i="17"/>
  <c r="J11" i="17" s="1"/>
  <c r="I10" i="17"/>
  <c r="J10" i="17" s="1"/>
  <c r="I9" i="17"/>
  <c r="J9" i="17" s="1"/>
  <c r="I8" i="17"/>
  <c r="J8" i="17" s="1"/>
  <c r="I7" i="17"/>
  <c r="J7" i="17" s="1"/>
  <c r="I6" i="17"/>
  <c r="J6" i="17" s="1"/>
  <c r="I17" i="16"/>
  <c r="J17" i="16" s="1"/>
  <c r="I16" i="16"/>
  <c r="J16" i="16" s="1"/>
  <c r="I15" i="16"/>
  <c r="J15" i="16" s="1"/>
  <c r="I14" i="16"/>
  <c r="J14" i="16" s="1"/>
  <c r="I13" i="16"/>
  <c r="J13" i="16" s="1"/>
  <c r="I12" i="16"/>
  <c r="J12" i="16" s="1"/>
  <c r="I11" i="16"/>
  <c r="J11" i="16" s="1"/>
  <c r="I10" i="16"/>
  <c r="J10" i="16" s="1"/>
  <c r="I9" i="16"/>
  <c r="J9" i="16" s="1"/>
  <c r="I8" i="16"/>
  <c r="J8" i="16" s="1"/>
  <c r="I7" i="16"/>
  <c r="J7" i="16" s="1"/>
  <c r="I6" i="16"/>
  <c r="J6" i="16" s="1"/>
  <c r="I8" i="15"/>
  <c r="J8" i="15" s="1"/>
  <c r="I7" i="15"/>
  <c r="J7" i="15" s="1"/>
  <c r="I6" i="15"/>
  <c r="J6" i="15" s="1"/>
  <c r="I15" i="14"/>
  <c r="J15" i="14" s="1"/>
  <c r="I14" i="14"/>
  <c r="J14" i="14" s="1"/>
  <c r="I13" i="14"/>
  <c r="J13" i="14" s="1"/>
  <c r="I12" i="14"/>
  <c r="J12" i="14" s="1"/>
  <c r="I11" i="14"/>
  <c r="J11" i="14" s="1"/>
  <c r="I10" i="14"/>
  <c r="J10" i="14" s="1"/>
  <c r="I9" i="14"/>
  <c r="J9" i="14" s="1"/>
  <c r="I8" i="14"/>
  <c r="J8" i="14" s="1"/>
  <c r="I7" i="14"/>
  <c r="J7" i="14" s="1"/>
  <c r="I6" i="14"/>
  <c r="J6" i="14" s="1"/>
  <c r="I24" i="10"/>
  <c r="J24" i="10" s="1"/>
  <c r="I23" i="10"/>
  <c r="J23" i="10" s="1"/>
  <c r="I22" i="10"/>
  <c r="J22" i="10" s="1"/>
  <c r="I21" i="10"/>
  <c r="J21" i="10" s="1"/>
  <c r="I20" i="10"/>
  <c r="J20" i="10" s="1"/>
  <c r="I19" i="10"/>
  <c r="J19" i="10" s="1"/>
  <c r="J18" i="10"/>
  <c r="I18" i="10"/>
  <c r="I17" i="10"/>
  <c r="J17" i="10" s="1"/>
  <c r="I16" i="10"/>
  <c r="J16" i="10" s="1"/>
  <c r="I15" i="10"/>
  <c r="J15" i="10" s="1"/>
  <c r="I14" i="10"/>
  <c r="J14" i="10" s="1"/>
  <c r="I13" i="10"/>
  <c r="J13" i="10" s="1"/>
  <c r="I12" i="10"/>
  <c r="J12" i="10" s="1"/>
  <c r="I11" i="10"/>
  <c r="J11" i="10" s="1"/>
  <c r="I10" i="10"/>
  <c r="J10" i="10" s="1"/>
  <c r="I9" i="10"/>
  <c r="J9" i="10" s="1"/>
  <c r="I8" i="10"/>
  <c r="J8" i="10" s="1"/>
  <c r="I7" i="10"/>
  <c r="J7" i="10" s="1"/>
  <c r="I6" i="10"/>
  <c r="J6" i="10" s="1"/>
  <c r="I21" i="9"/>
  <c r="J21" i="9" s="1"/>
  <c r="I20" i="9"/>
  <c r="J20" i="9" s="1"/>
  <c r="I19" i="9"/>
  <c r="J19" i="9" s="1"/>
  <c r="I18" i="9"/>
  <c r="J18" i="9" s="1"/>
  <c r="I17" i="9"/>
  <c r="J17" i="9" s="1"/>
  <c r="I16" i="9"/>
  <c r="J16" i="9" s="1"/>
  <c r="I15" i="9"/>
  <c r="J15" i="9" s="1"/>
  <c r="I14" i="9"/>
  <c r="J14" i="9" s="1"/>
  <c r="I13" i="9"/>
  <c r="J13" i="9" s="1"/>
  <c r="I12" i="9"/>
  <c r="J12" i="9" s="1"/>
  <c r="I11" i="9"/>
  <c r="J11" i="9" s="1"/>
  <c r="I10" i="9"/>
  <c r="J10" i="9" s="1"/>
  <c r="I9" i="9"/>
  <c r="J9" i="9" s="1"/>
  <c r="I8" i="9"/>
  <c r="J8" i="9" s="1"/>
  <c r="I7" i="9"/>
  <c r="J7" i="9" s="1"/>
  <c r="I6" i="9"/>
  <c r="J6" i="9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I6" i="8"/>
  <c r="J6" i="8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J40" i="7" s="1"/>
  <c r="I39" i="7"/>
  <c r="J39" i="7" s="1"/>
  <c r="I38" i="7"/>
  <c r="J38" i="7" s="1"/>
  <c r="I37" i="7"/>
  <c r="J37" i="7" s="1"/>
  <c r="I36" i="7"/>
  <c r="J36" i="7" s="1"/>
  <c r="I35" i="7"/>
  <c r="J35" i="7" s="1"/>
  <c r="I34" i="7"/>
  <c r="J34" i="7" s="1"/>
  <c r="J33" i="7"/>
  <c r="I33" i="7"/>
  <c r="I32" i="7"/>
  <c r="J32" i="7" s="1"/>
  <c r="I31" i="7"/>
  <c r="J31" i="7" s="1"/>
  <c r="I30" i="7"/>
  <c r="J30" i="7" s="1"/>
  <c r="I29" i="7"/>
  <c r="J29" i="7" s="1"/>
  <c r="I28" i="7"/>
  <c r="J28" i="7" s="1"/>
  <c r="I27" i="7"/>
  <c r="J27" i="7" s="1"/>
  <c r="I26" i="7"/>
  <c r="J26" i="7" s="1"/>
  <c r="I25" i="7"/>
  <c r="J25" i="7" s="1"/>
  <c r="I24" i="7"/>
  <c r="J24" i="7" s="1"/>
  <c r="I23" i="7"/>
  <c r="J23" i="7" s="1"/>
  <c r="I22" i="7"/>
  <c r="J22" i="7" s="1"/>
  <c r="J21" i="7"/>
  <c r="I21" i="7"/>
  <c r="I20" i="7"/>
  <c r="J20" i="7" s="1"/>
  <c r="I19" i="7"/>
  <c r="J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21" i="6"/>
  <c r="J21" i="6" s="1"/>
  <c r="I20" i="6"/>
  <c r="J20" i="6" s="1"/>
  <c r="J19" i="6"/>
  <c r="I19" i="6"/>
  <c r="I18" i="6"/>
  <c r="J18" i="6" s="1"/>
  <c r="I17" i="6"/>
  <c r="J17" i="6" s="1"/>
  <c r="J16" i="6"/>
  <c r="I16" i="6"/>
  <c r="I15" i="6"/>
  <c r="J15" i="6" s="1"/>
  <c r="I14" i="6"/>
  <c r="J14" i="6" s="1"/>
  <c r="I13" i="6"/>
  <c r="J13" i="6" s="1"/>
  <c r="I12" i="6"/>
  <c r="J12" i="6" s="1"/>
  <c r="I11" i="6"/>
  <c r="J11" i="6" s="1"/>
  <c r="I10" i="6"/>
  <c r="J10" i="6" s="1"/>
  <c r="I9" i="6"/>
  <c r="J9" i="6" s="1"/>
  <c r="I8" i="6"/>
  <c r="J8" i="6" s="1"/>
  <c r="I7" i="6"/>
  <c r="J7" i="6" s="1"/>
  <c r="I6" i="6"/>
  <c r="J6" i="6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6" i="4"/>
  <c r="J6" i="4" s="1"/>
  <c r="I6" i="3"/>
  <c r="J6" i="3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J18" i="1"/>
  <c r="I18" i="1"/>
  <c r="I17" i="1"/>
  <c r="J17" i="1" s="1"/>
  <c r="I16" i="1"/>
  <c r="J16" i="1" s="1"/>
  <c r="I15" i="1"/>
  <c r="J15" i="1" s="1"/>
  <c r="I14" i="1"/>
  <c r="J14" i="1" s="1"/>
  <c r="I13" i="1"/>
  <c r="J13" i="1" s="1"/>
  <c r="J12" i="1"/>
  <c r="I12" i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</calcChain>
</file>

<file path=xl/sharedStrings.xml><?xml version="1.0" encoding="utf-8"?>
<sst xmlns="http://schemas.openxmlformats.org/spreadsheetml/2006/main" count="3060" uniqueCount="590">
  <si>
    <t>PACKING LIST RIJECT SEWING TANPA ACC</t>
  </si>
  <si>
    <t>Date: 20-10-2022</t>
  </si>
  <si>
    <t xml:space="preserve"> CONTRACT NUMBER</t>
  </si>
  <si>
    <t>STYLE</t>
  </si>
  <si>
    <t>WO</t>
  </si>
  <si>
    <t>ITEM NUMBER</t>
  </si>
  <si>
    <t>DESCRIPTION-1</t>
  </si>
  <si>
    <t>SIZE</t>
  </si>
  <si>
    <t>QTY KIRIM</t>
  </si>
  <si>
    <t>UM</t>
  </si>
  <si>
    <t>NW</t>
  </si>
  <si>
    <t>GW</t>
  </si>
  <si>
    <t>REMAKS</t>
  </si>
  <si>
    <t>71623HOW000004</t>
  </si>
  <si>
    <t>LABELS, CHAPS21-EF-LOGO</t>
  </si>
  <si>
    <t>PC</t>
  </si>
  <si>
    <t>5 BOX UP.BU IKA GUDANG</t>
  </si>
  <si>
    <t>COO LABEL - #CHAPS21-LF-SZCOO</t>
  </si>
  <si>
    <t>S</t>
  </si>
  <si>
    <t>M</t>
  </si>
  <si>
    <t>L</t>
  </si>
  <si>
    <t>XL</t>
  </si>
  <si>
    <t>XXL</t>
  </si>
  <si>
    <t>C 1730 (WHITE), 40/2</t>
  </si>
  <si>
    <t>Cns</t>
  </si>
  <si>
    <t>C 9142 (GREY), 40/2</t>
  </si>
  <si>
    <t>CARE LABEL - #GEN20-SS-CARE 100%RAYON, CODE 1</t>
  </si>
  <si>
    <t>71623HOW000001</t>
  </si>
  <si>
    <t>BUTTON CHAPS 18L/4H Snow White (11-0602 TCX)</t>
  </si>
  <si>
    <t>C 8261, 40/2</t>
  </si>
  <si>
    <t>BUTTON CHAPS 18L/4H WHITE</t>
  </si>
  <si>
    <t>CARE LABEL - #GEN20-SS-CARE 100%RAYON, CODE 2</t>
  </si>
  <si>
    <t>CARE LABEL - #GEN20-SS-CARE 100% LYOCELL</t>
  </si>
  <si>
    <t>BUTTON CHAPS 18L/4H BLUE II (CHAMBRAY MED WASH)</t>
  </si>
  <si>
    <t>CHAMBRAY, 40/2</t>
  </si>
  <si>
    <t>Date: 01-11-2022</t>
  </si>
  <si>
    <t>BIENSI</t>
  </si>
  <si>
    <t>ELASTIC,EMBOSS A30A-L60280/10 "FAMO", BLACK</t>
  </si>
  <si>
    <t>YD</t>
  </si>
  <si>
    <t>4 BOX+21 IKAT</t>
  </si>
  <si>
    <t>CL SF/SR 25X77, 100% COTTON "CLASSIC FIT", PUTIH HITAM</t>
  </si>
  <si>
    <t>MAIN LABEL FAMO "SPORT" 2201.02.0085, PUTIH HITAM</t>
  </si>
  <si>
    <t>SIZE LABEL "FAMO" CODE 2202.02.0003</t>
  </si>
  <si>
    <t>EMBRO PATCH “FAMO” 17MM</t>
  </si>
  <si>
    <t>CHALK BUTTON"FAMO" POLO SPORT 20L/4H,SW/17/02/2022,BLAKBTY</t>
  </si>
  <si>
    <t>CHALK BUTTON"FAMO" POLO SPORT 20L/4H,SW/17/02/2022,BLAK2TN81</t>
  </si>
  <si>
    <t>CL SF/SR 25X77 FAMO PREMIUM "SPORT", PUTIH HITAM</t>
  </si>
  <si>
    <t>CL SF/SR 25X77, 100% COTTON "SPORT/HAND WASH", PUTIH HITAM</t>
  </si>
  <si>
    <t>STRING SEAL “FAMO BLACK”</t>
  </si>
  <si>
    <t>HANGTAG FAMO “POLO SHIRT”</t>
  </si>
  <si>
    <t>TAG PANJANG “SPORT”</t>
  </si>
  <si>
    <t>TAG ADDITIONAL AKHTICLC284</t>
  </si>
  <si>
    <t>PLBG AKPTQFLC102 TSHIRT</t>
  </si>
  <si>
    <t>CARTON BOX POLOS</t>
  </si>
  <si>
    <t>IKAT</t>
  </si>
  <si>
    <t>C#3953, 40/S2</t>
  </si>
  <si>
    <t>CNS</t>
  </si>
  <si>
    <t>C#06-504B, 40S/2</t>
  </si>
  <si>
    <t>Date: 03-11-2022</t>
  </si>
  <si>
    <t>ATW-872</t>
  </si>
  <si>
    <t>ELASTIC ET21207-30</t>
  </si>
  <si>
    <t>MTR</t>
  </si>
  <si>
    <t>1 BOX UP.BU IKA GUDANG</t>
  </si>
  <si>
    <t>100% POLYESTER TAPE P-001, 271</t>
  </si>
  <si>
    <t>Date: 14-11-2022</t>
  </si>
  <si>
    <t>KAZEN</t>
  </si>
  <si>
    <t>POLY WOVEN NAME KAZEN RED</t>
  </si>
  <si>
    <t>1 BOX UP.BU IKA</t>
  </si>
  <si>
    <t>POLY CARE LABEL</t>
  </si>
  <si>
    <t>NYLON STYLE &amp; SIZE LABEL</t>
  </si>
  <si>
    <t>SIZE 2</t>
  </si>
  <si>
    <t>SIZE 3</t>
  </si>
  <si>
    <t>SIZE 5</t>
  </si>
  <si>
    <t>SIZE 7</t>
  </si>
  <si>
    <t>SIZE 10</t>
  </si>
  <si>
    <t>ELASTIC 4CORL (4C), 4MM WHITE</t>
  </si>
  <si>
    <t>Mtr</t>
  </si>
  <si>
    <t>ELASTIC 8CORL (8C), 8MM WHITE</t>
  </si>
  <si>
    <t>C 1711, 50/3</t>
  </si>
  <si>
    <t>C3173, 60/2</t>
  </si>
  <si>
    <t>C3173, 60/3</t>
  </si>
  <si>
    <t>C3173, 50/3</t>
  </si>
  <si>
    <t>Date: 15-11-2022</t>
  </si>
  <si>
    <t>6 BOX UP.BU IKA</t>
  </si>
  <si>
    <t>SIZE 1</t>
  </si>
  <si>
    <t>SIZE 4</t>
  </si>
  <si>
    <t>SIZE 6</t>
  </si>
  <si>
    <t>SIZE 8</t>
  </si>
  <si>
    <t>SIZE 9</t>
  </si>
  <si>
    <t>C 1711, 60/2</t>
  </si>
  <si>
    <t>C 1711, 60/3</t>
  </si>
  <si>
    <t>TO : CV GARMINDO</t>
  </si>
  <si>
    <t>ARKLINE</t>
  </si>
  <si>
    <t>T672, 40/2</t>
  </si>
  <si>
    <t>2 BOX</t>
  </si>
  <si>
    <t>MAIN LABEL ARKLINE</t>
  </si>
  <si>
    <t>XS</t>
  </si>
  <si>
    <t>CARE LABEL ARKLINE WITHOUT HOODIE</t>
  </si>
  <si>
    <t>W497, 40/2</t>
  </si>
  <si>
    <t>3953, 40/2</t>
  </si>
  <si>
    <t>3003, 40/2</t>
  </si>
  <si>
    <t>Date: 16-11-2022</t>
  </si>
  <si>
    <t>Date: 18-11-2022</t>
  </si>
  <si>
    <t>7 BOX UP.BU IKA</t>
  </si>
  <si>
    <t>Date: 23-11-2022</t>
  </si>
  <si>
    <t>260-90</t>
  </si>
  <si>
    <t>MAIN &amp; SIZE LABEL POLY WOVEN KAZEN GREEN</t>
  </si>
  <si>
    <t>5 BOX UP.BU IKA</t>
  </si>
  <si>
    <t>LL</t>
  </si>
  <si>
    <t>3L</t>
  </si>
  <si>
    <t>BUTTON, 21MM 34L/4H COL. WHITE</t>
  </si>
  <si>
    <t>C1730, 60/2</t>
  </si>
  <si>
    <t>C1730, 60/3</t>
  </si>
  <si>
    <t>999 WHITE, 50/3</t>
  </si>
  <si>
    <t>255-90</t>
  </si>
  <si>
    <t>POLYESTER TAPE 5MMX95MM</t>
  </si>
  <si>
    <t>Yd</t>
  </si>
  <si>
    <t>Date: 25-11-2022</t>
  </si>
  <si>
    <t>250-90</t>
  </si>
  <si>
    <t>2 BOX UP.BU IKA</t>
  </si>
  <si>
    <t>Date: 1-12-2022</t>
  </si>
  <si>
    <t>SNWC879</t>
  </si>
  <si>
    <t>PY120, 1198</t>
  </si>
  <si>
    <t>1 AMPLOP UP.PAK GALANG</t>
  </si>
  <si>
    <t>SNW8501</t>
  </si>
  <si>
    <t>PY120, 1038</t>
  </si>
  <si>
    <t>SNW849</t>
  </si>
  <si>
    <t>PY120, 2033</t>
  </si>
  <si>
    <t>Date: 01-12-2022</t>
  </si>
  <si>
    <t>251-90</t>
  </si>
  <si>
    <t>4L</t>
  </si>
  <si>
    <t>5L</t>
  </si>
  <si>
    <t>RETURN ACC SEWING KAZEN</t>
  </si>
  <si>
    <t>Date: 14-12-2022</t>
  </si>
  <si>
    <t>155-91</t>
  </si>
  <si>
    <t>POLY WOVEN KAZEN SAX</t>
  </si>
  <si>
    <t>SS</t>
  </si>
  <si>
    <t>CARE LABEL, KAZEN</t>
  </si>
  <si>
    <t>ELASTIC #PW3500 COL. WHITE UK. 30MM</t>
  </si>
  <si>
    <t>GROSSGRAIN TAPE 9MM PINK</t>
  </si>
  <si>
    <t>GROSSGRAIN TAPE 9MM WHITE</t>
  </si>
  <si>
    <t>GROSSGRAIN TAPE 9MM RED</t>
  </si>
  <si>
    <t>GROSSGRAIN TAPE 9MM PURPLE</t>
  </si>
  <si>
    <t>GROSSGRAIN TAPE 9MM GREEN</t>
  </si>
  <si>
    <t>GROSSGRAIN TAPE 9MM NAVY</t>
  </si>
  <si>
    <t>09952, 50/3</t>
  </si>
  <si>
    <t>09952, 60/2</t>
  </si>
  <si>
    <t>PACKING LIST BENANG EMBRO KEMILAU</t>
  </si>
  <si>
    <t>Date: 16-12-2022</t>
  </si>
  <si>
    <t>JCT  SMO0050011901SU22</t>
  </si>
  <si>
    <t>THREAD,RAYON 100%,120D-1X2 COL.98 COL.WHITE</t>
  </si>
  <si>
    <t>1 BOX</t>
  </si>
  <si>
    <t>THREAD,RAYON 100%,120D-1X2 COL.99 COL.RED</t>
  </si>
  <si>
    <t>PACKING LIST RETURN ACC DENSO</t>
  </si>
  <si>
    <t>JCT  SMO0050011901SU23</t>
  </si>
  <si>
    <r>
      <t xml:space="preserve">PLASTIC ZIPPER OPEN END </t>
    </r>
    <r>
      <rPr>
        <sz val="11"/>
        <color rgb="FF000000"/>
        <rFont val="Calibri1"/>
      </rPr>
      <t>4VS-0-NA.ES, 44CM, #542</t>
    </r>
  </si>
  <si>
    <t>PCS</t>
  </si>
  <si>
    <t>1 BOX BU IKA GUDANG</t>
  </si>
  <si>
    <r>
      <t xml:space="preserve">POLYACETAL MADE DOTTING PRESS </t>
    </r>
    <r>
      <rPr>
        <sz val="11"/>
        <color rgb="FF000000"/>
        <rFont val="Calibri1"/>
      </rPr>
      <t>BUTTON SOCKET 20L, COL. 1887</t>
    </r>
  </si>
  <si>
    <r>
      <t xml:space="preserve">METALIC SEAL,PACKIN 0708-0000 </t>
    </r>
    <r>
      <rPr>
        <sz val="11"/>
        <color rgb="FF000000"/>
        <rFont val="Calibri1"/>
      </rPr>
      <t>10 X 2.8 MM, OFF WHITE</t>
    </r>
  </si>
  <si>
    <r>
      <t xml:space="preserve">LABEL,NYLON PRINTED LABEL(CUT) </t>
    </r>
    <r>
      <rPr>
        <sz val="11"/>
        <color rgb="FF000000"/>
        <rFont val="Calibri1"/>
      </rPr>
      <t>30 X 90MM</t>
    </r>
  </si>
  <si>
    <r>
      <t xml:space="preserve">PLASTIC ZIPPER OPEN END </t>
    </r>
    <r>
      <rPr>
        <sz val="11"/>
        <color rgb="FF000000"/>
        <rFont val="Calibri1"/>
      </rPr>
      <t>4VS-0-NA.ES, 42CM, #542</t>
    </r>
  </si>
  <si>
    <r>
      <t xml:space="preserve">PLASTIC ZIPPER CLOSED END </t>
    </r>
    <r>
      <rPr>
        <sz val="11"/>
        <color rgb="FF000000"/>
        <rFont val="Calibri1"/>
      </rPr>
      <t>4VS-C-NA.ES, 15CM, #542</t>
    </r>
  </si>
  <si>
    <t>10-2374B, 40/2</t>
  </si>
  <si>
    <t>PACKING LIST RETURN ACC MIYAMORI</t>
  </si>
  <si>
    <t>Date: 26-12-2022</t>
  </si>
  <si>
    <t>SNWE829</t>
  </si>
  <si>
    <t>ZIPPER, CF5C159N 058</t>
  </si>
  <si>
    <t>20 CM</t>
  </si>
  <si>
    <t>22 CM</t>
  </si>
  <si>
    <t>BRAND NAME SC01</t>
  </si>
  <si>
    <t>CO</t>
  </si>
  <si>
    <t>SNW874F</t>
  </si>
  <si>
    <r>
      <t xml:space="preserve">SPINDLE </t>
    </r>
    <r>
      <rPr>
        <sz val="11"/>
        <color rgb="FF000000"/>
        <rFont val="Calibri1"/>
      </rPr>
      <t>22204M, 30</t>
    </r>
  </si>
  <si>
    <r>
      <t xml:space="preserve">PIPING TAPE </t>
    </r>
    <r>
      <rPr>
        <sz val="11"/>
        <color rgb="FF000000"/>
        <rFont val="Calibri1"/>
      </rPr>
      <t>P003, 49 OFF WHITE</t>
    </r>
  </si>
  <si>
    <t>999 (WHITE), 60/3</t>
  </si>
  <si>
    <t>691, 110D, POLINA</t>
  </si>
  <si>
    <t>691, 60/3</t>
  </si>
  <si>
    <t>SW5201</t>
  </si>
  <si>
    <r>
      <t xml:space="preserve">100% POLYESTER TAPE </t>
    </r>
    <r>
      <rPr>
        <sz val="11"/>
        <color rgb="FF000000"/>
        <rFont val="Calibri1"/>
      </rPr>
      <t>COM-105AM, 39</t>
    </r>
  </si>
  <si>
    <t>332, 60/3</t>
  </si>
  <si>
    <t>332, 110D, POLINA</t>
  </si>
  <si>
    <t>Date: 19-12-2022</t>
  </si>
  <si>
    <t>ATW-7179</t>
  </si>
  <si>
    <r>
      <t xml:space="preserve">BRAND NAME </t>
    </r>
    <r>
      <rPr>
        <sz val="11"/>
        <color rgb="FF000000"/>
        <rFont val="Calibri1"/>
      </rPr>
      <t>SC01</t>
    </r>
  </si>
  <si>
    <t>4 BOX BU IKA GUDANG</t>
  </si>
  <si>
    <t>O</t>
  </si>
  <si>
    <r>
      <t xml:space="preserve">QUALITY NAME </t>
    </r>
    <r>
      <rPr>
        <sz val="11"/>
        <color rgb="FF000000"/>
        <rFont val="Calibri1"/>
      </rPr>
      <t>AT000</t>
    </r>
  </si>
  <si>
    <r>
      <t xml:space="preserve">TAPE </t>
    </r>
    <r>
      <rPr>
        <sz val="11"/>
        <color rgb="FF000000"/>
        <rFont val="Calibri1"/>
      </rPr>
      <t>CT010, BLK</t>
    </r>
  </si>
  <si>
    <r>
      <t xml:space="preserve">SPINDLE </t>
    </r>
    <r>
      <rPr>
        <sz val="11"/>
        <color rgb="FF000000"/>
        <rFont val="Calibri1"/>
      </rPr>
      <t>22204M, 79</t>
    </r>
  </si>
  <si>
    <t>624, 60/3</t>
  </si>
  <si>
    <t>624, 110D, POLINA</t>
  </si>
  <si>
    <r>
      <t xml:space="preserve">ELASTIC </t>
    </r>
    <r>
      <rPr>
        <sz val="11"/>
        <color rgb="FF000000"/>
        <rFont val="Calibri1"/>
      </rPr>
      <t>ET21207-30</t>
    </r>
  </si>
  <si>
    <t>XO</t>
  </si>
  <si>
    <r>
      <t xml:space="preserve">PIPING TAPE </t>
    </r>
    <r>
      <rPr>
        <sz val="11"/>
        <color rgb="FF000000"/>
        <rFont val="Calibri1"/>
      </rPr>
      <t>P003, 259</t>
    </r>
  </si>
  <si>
    <t>SNWB824D</t>
  </si>
  <si>
    <t>ZIPPER,CF5C159N,COL.058</t>
  </si>
  <si>
    <t>YO</t>
  </si>
  <si>
    <t>ELASTIC WEBBING DSP015, WHITE</t>
  </si>
  <si>
    <r>
      <t xml:space="preserve">PIPING TAPE </t>
    </r>
    <r>
      <rPr>
        <sz val="11"/>
        <color rgb="FF000000"/>
        <rFont val="Calibri1"/>
      </rPr>
      <t>P003, 210</t>
    </r>
  </si>
  <si>
    <t>ATW-870</t>
  </si>
  <si>
    <t>ZO</t>
  </si>
  <si>
    <r>
      <t xml:space="preserve">SPINDLE </t>
    </r>
    <r>
      <rPr>
        <sz val="11"/>
        <color rgb="FF000000"/>
        <rFont val="Calibri1"/>
      </rPr>
      <t>22204M, 29</t>
    </r>
  </si>
  <si>
    <t>639, 60/3</t>
  </si>
  <si>
    <t>639, 110D, POLINA</t>
  </si>
  <si>
    <t>PY75, 1038</t>
  </si>
  <si>
    <t>Date: 27-12-2022</t>
  </si>
  <si>
    <t>UP BU IKA GUDANG 1 BOX+1BAG</t>
  </si>
  <si>
    <t>SNW7707</t>
  </si>
  <si>
    <r>
      <t xml:space="preserve">TRANSFER SHEET </t>
    </r>
    <r>
      <rPr>
        <sz val="11"/>
        <color rgb="FF000000"/>
        <rFont val="Calibri1"/>
      </rPr>
      <t>SC02</t>
    </r>
  </si>
  <si>
    <t>345, 60/3</t>
  </si>
  <si>
    <t>345, 110D, POLINA</t>
  </si>
  <si>
    <t>Date: 28-12-2022</t>
  </si>
  <si>
    <t>Date: 13-01-2023</t>
  </si>
  <si>
    <t>S824AA</t>
  </si>
  <si>
    <t>ZIPPER - CN45DAC (45CFDAC) 278</t>
  </si>
  <si>
    <t>UP BU IKA GUDANG 1 BOX</t>
  </si>
  <si>
    <t>QUALITY NAME AT000</t>
  </si>
  <si>
    <r>
      <t xml:space="preserve">100% POLYESTER TAPE </t>
    </r>
    <r>
      <rPr>
        <sz val="11"/>
        <color rgb="FF000000"/>
        <rFont val="Calibri1"/>
      </rPr>
      <t>TP006A, BLK</t>
    </r>
  </si>
  <si>
    <t>MT</t>
  </si>
  <si>
    <t>237, 60/3</t>
  </si>
  <si>
    <t>237, 110D, POLINA</t>
  </si>
  <si>
    <t>PACKING LIST RETURN ACC SEWING</t>
  </si>
  <si>
    <t>UP BU IKA GUDANG 32 BOX</t>
  </si>
  <si>
    <t>POLY COIL ZIPPER, 5CIFORDA9#580,58CM</t>
  </si>
  <si>
    <t>POLY COIL ZIPPER, 5CIFORDA9#580,61CM</t>
  </si>
  <si>
    <t>POLY COIL ZIPPER, 5CIFORDA9#580,64CM</t>
  </si>
  <si>
    <t>POLY COIL ZIPPER, 5CIFORDA9#580,66CM</t>
  </si>
  <si>
    <r>
      <t xml:space="preserve">REF-10X50 REFLECTIVE TAPE-CUT </t>
    </r>
    <r>
      <rPr>
        <sz val="11"/>
        <color rgb="FF000000"/>
        <rFont val="Calibri1"/>
      </rPr>
      <t>SILVER</t>
    </r>
  </si>
  <si>
    <r>
      <t xml:space="preserve">PIPING TAPE,65% POLY 35% CTN </t>
    </r>
    <r>
      <rPr>
        <sz val="11"/>
        <color rgb="FF000000"/>
        <rFont val="Calibri1"/>
      </rPr>
      <t>(600P6), #681, GREY</t>
    </r>
  </si>
  <si>
    <r>
      <t xml:space="preserve">STAY TAPE,100% COTTON STRAIGHT </t>
    </r>
    <r>
      <rPr>
        <sz val="11"/>
        <color rgb="FF000000"/>
        <rFont val="Calibri1"/>
      </rPr>
      <t>20MM, WHITE</t>
    </r>
  </si>
  <si>
    <r>
      <t xml:space="preserve">LABEL, NYLON PRINTED LABEL </t>
    </r>
    <r>
      <rPr>
        <sz val="11"/>
        <color rgb="FF000000"/>
        <rFont val="Calibri1"/>
      </rPr>
      <t>4.5 X 6 CM (T-7560)</t>
    </r>
  </si>
  <si>
    <r>
      <t xml:space="preserve">LABEL, NYLON PRINTED LABEL </t>
    </r>
    <r>
      <rPr>
        <sz val="11"/>
        <color rgb="FF000000"/>
        <rFont val="Calibri1"/>
      </rPr>
      <t>3 X 5 CM (T-7560)</t>
    </r>
  </si>
  <si>
    <r>
      <t xml:space="preserve">LABEL, POLYESTER WOVEN LABEL </t>
    </r>
    <r>
      <rPr>
        <sz val="11"/>
        <color rgb="FF000000"/>
        <rFont val="Calibri1"/>
      </rPr>
      <t>(TB UNIFASHION)</t>
    </r>
  </si>
  <si>
    <r>
      <t xml:space="preserve">LABEL, POLYESTER WOVEN LABEL </t>
    </r>
    <r>
      <rPr>
        <sz val="11"/>
        <color rgb="FF000000"/>
        <rFont val="Calibri1"/>
      </rPr>
      <t>10MM X 37MM (SF100)</t>
    </r>
  </si>
  <si>
    <r>
      <t xml:space="preserve">POLY COIL ZIPPER CFC-36 DA9LH </t>
    </r>
    <r>
      <rPr>
        <sz val="11"/>
        <color rgb="FF000000"/>
        <rFont val="Calibri1"/>
      </rPr>
      <t>EQ P12 TB-IPOM,NC-F06,15CM,580</t>
    </r>
  </si>
  <si>
    <r>
      <t xml:space="preserve">A22381,20MM x 60MM CUT </t>
    </r>
    <r>
      <rPr>
        <sz val="11"/>
        <color rgb="FF000000"/>
        <rFont val="Calibri1"/>
      </rPr>
      <t>#0133 RED</t>
    </r>
  </si>
  <si>
    <r>
      <t xml:space="preserve">N28481,20MM x 60MM CUT </t>
    </r>
    <r>
      <rPr>
        <sz val="11"/>
        <color rgb="FF000000"/>
        <rFont val="Calibri1"/>
      </rPr>
      <t>#0133 RED</t>
    </r>
  </si>
  <si>
    <t>3001, 40/2</t>
  </si>
  <si>
    <t>01-1000R OPT.B, 40/2</t>
  </si>
  <si>
    <t>04-1056R OPT.A , 40/2</t>
  </si>
  <si>
    <t>3940, 40/2</t>
  </si>
  <si>
    <t>Date: 3-02-2023</t>
  </si>
  <si>
    <t>6 BOX UPBU IKA GUDANG CLN</t>
  </si>
  <si>
    <t>LABEL, POLYESTER WOVEN LABEL 10MM X 37MM (SF100)</t>
  </si>
  <si>
    <t>REFRECTIVE PIPING-TAPE M4320PF5X5-POLY &amp; CTN,SILVER</t>
  </si>
  <si>
    <t>Date: 16-02-2023</t>
  </si>
  <si>
    <t>261-92</t>
  </si>
  <si>
    <t>GGI 404-A, 60/2</t>
  </si>
  <si>
    <t>GGI 404-A, 60/3</t>
  </si>
  <si>
    <t>GGI 404-A, 50/3</t>
  </si>
  <si>
    <t>Date: 9-03-2023</t>
  </si>
  <si>
    <t>LONG SLEEVE</t>
  </si>
  <si>
    <t>V134 NX, UREA BUTTON</t>
  </si>
  <si>
    <t>3 BOX</t>
  </si>
  <si>
    <t>ZIPPER JACUT NYLON FASTNR TAPE</t>
  </si>
  <si>
    <t>PLASTIC DOTTING BUTTON-SOCKET</t>
  </si>
  <si>
    <t>LABEL NAME</t>
  </si>
  <si>
    <t>HEAT TRANSFER SHEET22MM X155MM</t>
  </si>
  <si>
    <t>WOVEN LABEL, 30MM x 35MM</t>
  </si>
  <si>
    <t>HEAT TRANSFER SHEET</t>
  </si>
  <si>
    <t>PRINTED LABEL 30MM X 50MM, NX</t>
  </si>
  <si>
    <t>WASHER, POLY PACKING (FELT)</t>
  </si>
  <si>
    <t>TAPE 12MM WHITE X FRESH GREEN</t>
  </si>
  <si>
    <t>PIPING CORD 10MM</t>
  </si>
  <si>
    <t>PLASTIC DOTTING BUTTON-STUD</t>
  </si>
  <si>
    <t>Date: 15-03-2023</t>
  </si>
  <si>
    <t>M/L, AKMLJGMA181ML FMC IVY</t>
  </si>
  <si>
    <t>C/L 100% POLY SATIN SIL 22-19</t>
  </si>
  <si>
    <t>HOT CUT,FMC IVY 02-2023 MENW22</t>
  </si>
  <si>
    <t>VITERBAND AKPBRCDE171</t>
  </si>
  <si>
    <t>a</t>
  </si>
  <si>
    <t>Date: 06-04-2023</t>
  </si>
  <si>
    <t>HTL REFLECTIVE STRIPE 1CM X 15CM</t>
  </si>
  <si>
    <t>1 AMPLOP</t>
  </si>
  <si>
    <t>Date: 08-04-2023</t>
  </si>
  <si>
    <t>POLYACETAL MADE-SG600B DOTING BUTTON-SOCKET,13MM,#580</t>
  </si>
  <si>
    <t>Date: 12-05-2023</t>
  </si>
  <si>
    <t>PO NUMBER</t>
  </si>
  <si>
    <t>HTL REFLECTIVE  EIGER 4 CM x 2.5 CM, OPT. 1</t>
  </si>
  <si>
    <t>LSVSHMCULS SHIRT  SN22</t>
  </si>
  <si>
    <t>ZIPPER JBLCUT NYLN FASTNR TAPE 16MM X 40MM COL.S030</t>
  </si>
  <si>
    <t>UP BU IKA GUDANG 27 BOX</t>
  </si>
  <si>
    <r>
      <t xml:space="preserve">ZIPPER JACUT NYLON FASTNR TAPE </t>
    </r>
    <r>
      <rPr>
        <sz val="8"/>
        <color rgb="FF000000"/>
        <rFont val="Calibri1"/>
      </rPr>
      <t>16MM X 40MM COL.S030</t>
    </r>
  </si>
  <si>
    <t>07-539B, 60/3</t>
  </si>
  <si>
    <t>3002, 60/3</t>
  </si>
  <si>
    <t>3953, 60/3</t>
  </si>
  <si>
    <t>Date: 9-06-2023</t>
  </si>
  <si>
    <t>CVRL RED61105-54  23R1</t>
  </si>
  <si>
    <t>WOVEN LABEL, 5 CM X 4 CM RED WING BRAND</t>
  </si>
  <si>
    <t>LABEL, 5 CM X 2 CM MANUFACTURER PLACE/DATE LABEL</t>
  </si>
  <si>
    <t>Date: 20-06-2023</t>
  </si>
  <si>
    <t>TIGHTEIG910008716 LC23</t>
  </si>
  <si>
    <t>CARE LABEL LEGGING STELLAR</t>
  </si>
  <si>
    <t>UP BU IKA GUDANG 21 BOX</t>
  </si>
  <si>
    <t>C/L EIGER, TROPIC DRY COL.  WHITE</t>
  </si>
  <si>
    <t>ID LABEL</t>
  </si>
  <si>
    <t>HTL EIGER EMTHTE LOGO2, 4 CM COOL GREY</t>
  </si>
  <si>
    <t>HTL SIZE WOMENS EMTHTLSWEG EIGERGREEN, COOL GREY 8C</t>
  </si>
  <si>
    <t>2XL</t>
  </si>
  <si>
    <t>ELASTIC, RP 486-1/4 F 1/4  , WHITE</t>
  </si>
  <si>
    <t>3876, 40/2</t>
  </si>
  <si>
    <t>PANTSEIG910008721 LC23</t>
  </si>
  <si>
    <t>ZIPPER CFC-456 DA E P14 KENSIN N-ANTI P-TB,13CM,#580</t>
  </si>
  <si>
    <t>ZIPPER CFC-456 DA E P14 KENSIN N-ANTI P-TB,13CM,#577</t>
  </si>
  <si>
    <t>ELASTIC,K404373 40MM, COL.BLACK</t>
  </si>
  <si>
    <t>ZIPPER CFC39 DSBYG H3P12KENSIN N-ANTI P-TB,15CM, #J1917</t>
  </si>
  <si>
    <t>METAL BUTTON PITA 2HOLE, 19MM ZINC ALLOY, GREY DOFF</t>
  </si>
  <si>
    <t>GROSSGRAIN TP-476, 1/4" COL.18-1651 TCX (MR 2423)OPT C</t>
  </si>
  <si>
    <t>HTL EIGER EMT LOGO 2.5 COOL GREY 8C</t>
  </si>
  <si>
    <t>CARE LABEL, EIGER PANTS</t>
  </si>
  <si>
    <t>MAIN LABEL NEMOS PRINT HD  WOMEN SERIES,BLACK</t>
  </si>
  <si>
    <t>SPANTEIG910008722 LC23</t>
  </si>
  <si>
    <t>PANTSEIG910008637 LC23</t>
  </si>
  <si>
    <t>M/L TECHNICAL TAPE LOOP MENS</t>
  </si>
  <si>
    <t>C/L EIGER, TROPIC REPPELENT COL. WHITE</t>
  </si>
  <si>
    <t>SLIP LABEL EIGER MOUNTENERING NLS229023</t>
  </si>
  <si>
    <t>ELASTIC  KP 189 1 3/4  , WHITE</t>
  </si>
  <si>
    <t>ELASTIC STRING 2MM, ART.69R MJ</t>
  </si>
  <si>
    <t>BEADS CORD + ADJUSTER (SET)</t>
  </si>
  <si>
    <t>ST</t>
  </si>
  <si>
    <t>ZIPPER COIL ZIP #3 REVERSED UK. 6", DFBW BLACK #580</t>
  </si>
  <si>
    <t>ZIPPER COIL ZIP #3 REVERSED UK. 6", DFBW, L.GREY #JJ566</t>
  </si>
  <si>
    <t>HTL EIGER EMT LOGO 2.5 COL. LUNAR ROCK 14-4201 TCX</t>
  </si>
  <si>
    <t>HTL EMT SH SR REFLECTIVE 0,9594 x 4 CM</t>
  </si>
  <si>
    <t>FLAT DRAWCORD POLY#4153F MJ BLACK 2C</t>
  </si>
  <si>
    <t>FLAT DRAWCORD POLY#4153F MJ 18-0306 GUN METAL</t>
  </si>
  <si>
    <t>PULLER CORD POLY UK.1.5MM, BLACK</t>
  </si>
  <si>
    <t>PULLER CORD POLY UK.1.5MM, L.GREY</t>
  </si>
  <si>
    <t>SPANTEIG910008640 LC23</t>
  </si>
  <si>
    <t xml:space="preserve">ZIPPER COIL ZIP #3 REVERSED UK. 6", DFBW, GREEN #JK625 </t>
  </si>
  <si>
    <t>ZIPPER COIL ZIP #3 REVERSED UK. 6", DFBW, OLIVE #J8135</t>
  </si>
  <si>
    <t>3712, 40/2</t>
  </si>
  <si>
    <t>FLAT DRAWCORD POLY#4153F MJ 18-5611 DARK FOREST</t>
  </si>
  <si>
    <t>FLAT DRAWCORD POLY#4153F MJ 19-0622 MILITARY OLIVE</t>
  </si>
  <si>
    <t>PULLER CORD POLY UK.1.5MM, GREEN</t>
  </si>
  <si>
    <t>PULLER CORD POLY UK.1.5MM, OLIVE</t>
  </si>
  <si>
    <t>TO : PT. PAXAR INDONESIA</t>
  </si>
  <si>
    <t>Date: 18-07-2023</t>
  </si>
  <si>
    <t>HTL EMTHTREFLR02</t>
  </si>
  <si>
    <t>1 PACK</t>
  </si>
  <si>
    <t>Date: 21-08-2023</t>
  </si>
  <si>
    <t>ROBE MCU250-90    SN23</t>
  </si>
  <si>
    <t>6 BOX</t>
  </si>
  <si>
    <t>ROBE MCU255-90    SN23</t>
  </si>
  <si>
    <t>ROBE MCU265-90    SN23</t>
  </si>
  <si>
    <t>Date: 02-06-2023</t>
  </si>
  <si>
    <t>CVRL RED61105-54  SN23</t>
  </si>
  <si>
    <t>LABEL,HEAT INDICATOR DISK M01ELCK065D01R1</t>
  </si>
  <si>
    <t>1 AMPLOP UP BU IKA GUDANG CLN</t>
  </si>
  <si>
    <t>Date: 01-09-2023</t>
  </si>
  <si>
    <t xml:space="preserve">TO : PT UNGARAN SARI GARMENTS 
PT UNGARAN SARI GARMENTS
</t>
  </si>
  <si>
    <t>MAIN LABEL AKMLUDQJ194 GRLT ML CITY SHIRT DS.2305.22.0013 SZ:11,4 X 3,5-NAVY HIJAU PUTIH HITAM</t>
  </si>
  <si>
    <t>Date: 06-09-2023</t>
  </si>
  <si>
    <t>Date: 04-09-2023</t>
  </si>
  <si>
    <t>TO: CLN</t>
  </si>
  <si>
    <t>CVRL RED61105-57  23R5</t>
  </si>
  <si>
    <t>ZIPPER,CORSCSZ006,6MM,1WAY 16CM,CLOSEND,STDSLIDER,BLK</t>
  </si>
  <si>
    <t>Date: 18-10-2023</t>
  </si>
  <si>
    <t>RED WING SHOE COMPANY LLC</t>
  </si>
  <si>
    <t>1 AMPLOP UP. BU IKA GUDANG CLN</t>
  </si>
  <si>
    <t>Date: 21-11-2023</t>
  </si>
  <si>
    <t>TO: PT. MAJU JAYA</t>
  </si>
  <si>
    <t>DRAWSTING #4947R+METAL END</t>
  </si>
  <si>
    <t>ROUND DRAWCORD POLYESTER</t>
  </si>
  <si>
    <t>Date: 28-11-2023</t>
  </si>
  <si>
    <t>TO: GM2</t>
  </si>
  <si>
    <t>ELASTIC WB CLIMALITE EL 7684R</t>
  </si>
  <si>
    <t>GR</t>
  </si>
  <si>
    <t>Date: 07-12-2023</t>
  </si>
  <si>
    <t>TO: PT. NATIONAL LABEL</t>
  </si>
  <si>
    <t>CARE LABEL, SKECHERS</t>
  </si>
  <si>
    <t>DZ</t>
  </si>
  <si>
    <t>Date: 10-01-2024</t>
  </si>
  <si>
    <t>23001770/O2</t>
  </si>
  <si>
    <t>FLAT POLY #4153F MJ, 1 CM OLIVE (GREEN)</t>
  </si>
  <si>
    <t>1 KARUNG</t>
  </si>
  <si>
    <t>Date: 11-01-2024</t>
  </si>
  <si>
    <t>LABEL, 5 CM X 2 CM</t>
  </si>
  <si>
    <t>LOT NUMBER LABEL</t>
  </si>
  <si>
    <t>1 AMPLOP UP.BU IKA GUDANG</t>
  </si>
  <si>
    <t>Date: 15-02-2024</t>
  </si>
  <si>
    <t>TO: PT. WAHANA KREASI</t>
  </si>
  <si>
    <t>23001472/O2</t>
  </si>
  <si>
    <t>ROUND DRAWCORD POLY,125CM</t>
  </si>
  <si>
    <t>Date: 20-02-2024</t>
  </si>
  <si>
    <t>KONKER</t>
  </si>
  <si>
    <t>DESCRIPTION-2</t>
  </si>
  <si>
    <t>ELASTIC DGONAL,JRSP342-32 RCYL</t>
  </si>
  <si>
    <t>RIB ONIX/ONIX/CLEAR ONIX/GREY</t>
  </si>
  <si>
    <t>14 BOX</t>
  </si>
  <si>
    <t>THREAD POLYESTER 150D, RECYCLE</t>
  </si>
  <si>
    <t>RECYCLE BLUE SPARK 2/ BR4350</t>
  </si>
  <si>
    <t>KG</t>
  </si>
  <si>
    <t>THREAD,ASTRA ECOVERDE@5000MT</t>
  </si>
  <si>
    <t>NM404, 40/2</t>
  </si>
  <si>
    <t>THREAD NYLON 70/2</t>
  </si>
  <si>
    <t>BLUE SPARK 2/ BR4350</t>
  </si>
  <si>
    <t>ELASTIC SHADOW,JRSP343-32 RCYL</t>
  </si>
  <si>
    <t>LOGO BLACK/GREY/ONIX</t>
  </si>
  <si>
    <t>RIB BLACK/BLUE SPRK/BLACK/ONIX</t>
  </si>
  <si>
    <t>LOGO BLUE SPARK/BLACK/BLACK</t>
  </si>
  <si>
    <t>HTL-91% POLY 9% SPDX, 140GSM</t>
  </si>
  <si>
    <t>LP.10494 AEROREADY,ONIX,XL</t>
  </si>
  <si>
    <t>LP.10494 AEROREADY,ONIX,L</t>
  </si>
  <si>
    <t>LP.10494 AEROREADY,ONIX,M</t>
  </si>
  <si>
    <t>LP.10494 AEROREADY,ONIX,S</t>
  </si>
  <si>
    <t>LP.10494 AEROREADY,LT ONIX,XL</t>
  </si>
  <si>
    <t>LP.10494 AEROREADY,LT ONIX,L</t>
  </si>
  <si>
    <t>LP.10494 AEROREADY,LT ONIX,M</t>
  </si>
  <si>
    <t>LP.10494 AEROREADY,LT ONIX,S</t>
  </si>
  <si>
    <t>SV 1831, ONIX</t>
  </si>
  <si>
    <t>BLACK</t>
  </si>
  <si>
    <t>C9760, 40/2</t>
  </si>
  <si>
    <t>JD 305, 40/2</t>
  </si>
  <si>
    <t>PK402, 40/2</t>
  </si>
  <si>
    <t>91%RCYL PLY 9%SPX SGL JRSY,58"</t>
  </si>
  <si>
    <t>140G,DX21079-LG,BLUE SPARK,ADS</t>
  </si>
  <si>
    <t>140G,DX21079-LG,ONIX,ADS</t>
  </si>
  <si>
    <t>140G,DX21079-LG,BLACK,ADS</t>
  </si>
  <si>
    <t>RIB BLU BRT/ONIX/BLU BRT/GREY</t>
  </si>
  <si>
    <t>TECH GREY (071402C)/SILVER1644</t>
  </si>
  <si>
    <t>MD402, 40/2</t>
  </si>
  <si>
    <t>TECH GREY #071402C/SILVER 1644</t>
  </si>
  <si>
    <t>C2431, 40/2</t>
  </si>
  <si>
    <t>RECYCLE BLUE SPARK/ BR4355</t>
  </si>
  <si>
    <t>48MPT, 40/2</t>
  </si>
  <si>
    <t>BLUE SPARK/ BR4355</t>
  </si>
  <si>
    <t>140G,DX21079-LG,BLUE BURST,ADS</t>
  </si>
  <si>
    <t>140G,DX21079-LG,GREY,ADS</t>
  </si>
  <si>
    <t>Date: 06-03-2024</t>
  </si>
  <si>
    <t>METAL EYELET, 12MM+POLYWASHER</t>
  </si>
  <si>
    <t>Date: 08-03-2024</t>
  </si>
  <si>
    <t>36 BOX</t>
  </si>
  <si>
    <t>HTL- 57%CTN 38%POLY 5%SPX,150G</t>
  </si>
  <si>
    <t>LP. 9076 AEROREADY, L-ONIX,M</t>
  </si>
  <si>
    <t>LP. 9076 AEROREADY, L-ONIX,L</t>
  </si>
  <si>
    <t>LP. 9076 AEROREADY, L-ONIX,XL</t>
  </si>
  <si>
    <t>ELASTIC WB RECYCLED, CLIMALITE</t>
  </si>
  <si>
    <t>EL6653/EL6548R BLACK/ONIX</t>
  </si>
  <si>
    <t>RUBBER TAPE</t>
  </si>
  <si>
    <t>6MM/0.4MM, COL. BLACK</t>
  </si>
  <si>
    <t>Date: 14-03-2024</t>
  </si>
  <si>
    <t>TEAM ROYAL BLUE</t>
  </si>
  <si>
    <t>15 BOX</t>
  </si>
  <si>
    <t>A0013, 40/2</t>
  </si>
  <si>
    <t>LEGEND INK</t>
  </si>
  <si>
    <t>09 FPC, 40/2</t>
  </si>
  <si>
    <t>03 EPT, 40/2</t>
  </si>
  <si>
    <t>R 9137, 40/2</t>
  </si>
  <si>
    <t>EL6653/EL6548R TM RY BLU/L.INK</t>
  </si>
  <si>
    <t>EL6653/EL6548R ONIX/LEGEND INK</t>
  </si>
  <si>
    <t>EL6653/EL6548R LEGEND INK/ONIX</t>
  </si>
  <si>
    <t>Date: 22-03-2024</t>
  </si>
  <si>
    <t>LSL  SMO0050012041SN24</t>
  </si>
  <si>
    <t>PIPING TAPE,65% POLY 35% CTN</t>
  </si>
  <si>
    <t>(600P6), #681, GREY</t>
  </si>
  <si>
    <t>4 BOX</t>
  </si>
  <si>
    <t>STAY TAPE,100% COTTON STRAIGHT</t>
  </si>
  <si>
    <t>20MM, WHITE</t>
  </si>
  <si>
    <t>LABEL,NYLON PRINTED LABEL CUT</t>
  </si>
  <si>
    <t>TB-SLB, 30MM X 75MM</t>
  </si>
  <si>
    <t>THREAD,RAYON 100%,120D-1X2</t>
  </si>
  <si>
    <t>COL. 99 - RED</t>
  </si>
  <si>
    <t>THREAD,SAMJIN@5000MT</t>
  </si>
  <si>
    <t>11-1178B , 40/2</t>
  </si>
  <si>
    <t>LABEL, POLYESTER WOVEN LABEL</t>
  </si>
  <si>
    <t>10MM X 37MM (SF100), S</t>
  </si>
  <si>
    <t>10MM X 37MM (SF100), M</t>
  </si>
  <si>
    <t>10MM X 37MM (SF100), L</t>
  </si>
  <si>
    <t>10MM X 37MM (SF100), LL</t>
  </si>
  <si>
    <t>10MM X 37MM (SF100), 3L</t>
  </si>
  <si>
    <t>10MM X 37MM (SF100), 4L</t>
  </si>
  <si>
    <t>10MM X 37MM (SF100), 5L</t>
  </si>
  <si>
    <t>10MM X 37MM (SF100), 6L</t>
  </si>
  <si>
    <t>10MM X 37MM (SF100), 7L</t>
  </si>
  <si>
    <t>NAME LABEL,60MM x 45MM, LB-NL</t>
  </si>
  <si>
    <t>POLYESTER PRINTED LABEL CUT</t>
  </si>
  <si>
    <t>LABEL, LB-CSLS</t>
  </si>
  <si>
    <t>MAIN LABEL, POLY WOVEN LANEL</t>
  </si>
  <si>
    <t>LB-ETTU, 18MM x 80MM</t>
  </si>
  <si>
    <t>NYLON FSTENER TAPE,A22381/1QNN</t>
  </si>
  <si>
    <t>20MM x 60MM CUT, #0133 RED</t>
  </si>
  <si>
    <t>NYLON FSTENER TAPE,N28481/2QN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</si>
  <si>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</si>
  <si>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</si>
  <si>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</si>
  <si>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</si>
  <si>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</si>
  <si>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</si>
  <si>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REF-10X50 REFLECTIVE TAPE-CUT</t>
  </si>
  <si>
    <t>SILVER</t>
  </si>
  <si>
    <t>REFRECTIVE PIPING-TAPE</t>
  </si>
  <si>
    <t>M4320PF5X5-POLY &amp; CTN,SILVER</t>
  </si>
  <si>
    <t>LSL  SMO0050011901SN24</t>
  </si>
  <si>
    <t>10MM X 37MM (SF100), 8L</t>
  </si>
  <si>
    <t>LABEL, 30MM x 50MM, LB-TCSLS</t>
  </si>
  <si>
    <t>10MM X 37MM (SF100), 9L</t>
  </si>
  <si>
    <t>Date: 27-03-2024</t>
  </si>
  <si>
    <t>ZIPPER,CIFOR-56 DA9 EQJ PB16</t>
  </si>
  <si>
    <t>GRN-F N-ANTI NCF-08,55CM,580</t>
  </si>
  <si>
    <t>GRN-F N-ANTI NCF-08,58CM,580</t>
  </si>
  <si>
    <t>GRN-F N-ANTI NCF-08,61CM,580</t>
  </si>
  <si>
    <t>GRN-F N-ANTI NCF-08,64CM,580</t>
  </si>
  <si>
    <t>GRN-F N-ANTI NCF-08,66CM,580</t>
  </si>
  <si>
    <t>GRN-F N-ANTI NCF-08,68CM,580</t>
  </si>
  <si>
    <t>GRN-F N-ANTI NCF-08,70CM,580</t>
  </si>
  <si>
    <t>GRN-F N-ANTI NCF-08,72CM,580</t>
  </si>
  <si>
    <t>Date: 01-04-2024</t>
  </si>
  <si>
    <t>COL. 98 - WHITE</t>
  </si>
  <si>
    <t>Date: 30-05-2024</t>
  </si>
  <si>
    <t>TO: PT. SUNGWON BUTTON INDONESIA</t>
  </si>
  <si>
    <t>BUTTON CHALK EIGER 24L</t>
  </si>
  <si>
    <t>NAVY</t>
  </si>
  <si>
    <t>Date: 31-05-2024</t>
  </si>
  <si>
    <t>HTL-91%POLY 9%SPANDEX,140 GSM</t>
  </si>
  <si>
    <t>LP. 9072 AEROREADY, L-ONIX,L</t>
  </si>
  <si>
    <t>44 BOX+2 BAG</t>
  </si>
  <si>
    <t>GN 402, 40/2</t>
  </si>
  <si>
    <t>CG 310, 40/2</t>
  </si>
  <si>
    <t>C 9665, 40/2</t>
  </si>
  <si>
    <t>GSTâ€“101303,CLEGIAT NAVY/NV1374</t>
  </si>
  <si>
    <t>EL6653/EL6548R GREY/COLGT NAVY</t>
  </si>
  <si>
    <t>EL6653/EL6548R CLGT NAVY/GREY</t>
  </si>
  <si>
    <t>LP. 9072 AEROREADY, L-ONIX,S</t>
  </si>
  <si>
    <t>LP. 9072 AEROREADY, L-ONIX,M</t>
  </si>
  <si>
    <t>101303B/NV1374 COLLEGIATE NAVY</t>
  </si>
  <si>
    <t>LP. 9072 AEROREADY, L-ONIX,XL</t>
  </si>
  <si>
    <t>GST–101303,CLEGIAT NAVY/NV1374</t>
  </si>
  <si>
    <t>C 7532, 40/2</t>
  </si>
  <si>
    <t>CREW BLUE</t>
  </si>
  <si>
    <t>EL6653/EL6548R CG NAVY/CRW BLU</t>
  </si>
  <si>
    <t>EL6653/EL6548R CRW BLU/CG NAVY</t>
  </si>
  <si>
    <t>JJ401, 40/2</t>
  </si>
  <si>
    <t>TO: PT. SRI INDAH LABETAMA</t>
  </si>
  <si>
    <t>RUBBER BADGE</t>
  </si>
  <si>
    <t>BE KIND TO OUR PLANET,H: 3.5CM</t>
  </si>
  <si>
    <t>THREAD,SEAMSOFT@5000MT</t>
  </si>
  <si>
    <t>C9760 F785/140 (Tex24)</t>
  </si>
  <si>
    <t>HT0053 (INDONESIA) WOMEN, XXL</t>
  </si>
  <si>
    <t>COO &amp; SIZE LABEL,ET 701-COLGRY</t>
  </si>
  <si>
    <t>HT0053 (INDONESIA) WOMEN, XL</t>
  </si>
  <si>
    <t>HT0053 (INDONESIA) WOMEN, L</t>
  </si>
  <si>
    <t>HT0053 (INDONESIA) WOMEN, M</t>
  </si>
  <si>
    <t>HT0053 (INDONESIA) WOMEN, S</t>
  </si>
  <si>
    <t>HTL,RT-4772-C750 3M,87MM LNGTH</t>
  </si>
  <si>
    <t>SILVER REFLECTIVE DOT</t>
  </si>
  <si>
    <t>HTL MEC BRAND,HT0056 MOUNTAIN</t>
  </si>
  <si>
    <t>20X45.1MM,SILVER REFLECTIVE</t>
  </si>
  <si>
    <t>THREAD,ASTRA@5000MT</t>
  </si>
  <si>
    <t>C9760 8754/120 (TEX 27)</t>
  </si>
  <si>
    <t>RE1048013 ELASTIC</t>
  </si>
  <si>
    <t>1.5”, COL. BLACK</t>
  </si>
  <si>
    <t>E554108,STRETCH ELASTIC WEBING</t>
  </si>
  <si>
    <t>7 MM, COL. BLACK</t>
  </si>
  <si>
    <t>MEC TRACKING PRINT LABEL</t>
  </si>
  <si>
    <t xml:space="preserve"> </t>
  </si>
  <si>
    <t>CARE LABEL, MEC-CL-0006</t>
  </si>
  <si>
    <t>SOFT STAIN LABEL, COL. WHITE</t>
  </si>
  <si>
    <t>ZIPPER CFC39 DSBYG V3 P12T-B-O</t>
  </si>
  <si>
    <t>4.25", COL. YKK580</t>
  </si>
  <si>
    <t>C1712 8754/120 (TEX 27)</t>
  </si>
  <si>
    <t>M1843320, C/C PRINT LABEL</t>
  </si>
  <si>
    <t>CC284_05V2, COL. WHITE</t>
  </si>
  <si>
    <t>ZIPPER DFY582A, V3, 7.5”</t>
  </si>
  <si>
    <t>CHC-31, COL. YKK580</t>
  </si>
  <si>
    <t>HT0053 (INDONESIA) WOMEN, XS</t>
  </si>
  <si>
    <t>ELASTIC E31397</t>
  </si>
  <si>
    <t>0.5", BLACK</t>
  </si>
  <si>
    <t>Date: 01-06-2024</t>
  </si>
  <si>
    <t>Date: 03-06-2024</t>
  </si>
  <si>
    <t>EL6653/EL6548R ONIX/GREY</t>
  </si>
  <si>
    <t>10 MNK, 40/2</t>
  </si>
  <si>
    <t>Date: 23-07-2024</t>
  </si>
  <si>
    <t>HEAT SEAL LABEL,FG TM-4 SYMBOL</t>
  </si>
  <si>
    <t>LP157.3503</t>
  </si>
  <si>
    <t>Date: 01-08-2024</t>
  </si>
  <si>
    <t>CARE LABEL ARKLINE</t>
  </si>
  <si>
    <t>WITHOUT HOODIE</t>
  </si>
  <si>
    <t>Date: 02-08-2024</t>
  </si>
  <si>
    <t>TO: PT. VICTORIA LABEL</t>
  </si>
  <si>
    <t>SIZE LABEL, EIGER</t>
  </si>
  <si>
    <t>XS-7048, WHISPER WHITE, 2XL</t>
  </si>
  <si>
    <t>Date: 20-08-2024</t>
  </si>
  <si>
    <t>Tgl Pengiriman</t>
  </si>
  <si>
    <t>qty kemasan</t>
  </si>
  <si>
    <t>satuan kemasan</t>
  </si>
  <si>
    <t>ZIPPER,CORCBLS006,6MM,2WAY</t>
  </si>
  <si>
    <t>61CM,CLOSEND,LOGO/STDSLIDR,BLK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</si>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</sst>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&quot;-&quot;0"/>
    <numFmt numFmtId="165" formatCode="[$$-409]#,##0.00;[Red]&quot;-&quot;[$$-409]#,##0.00"/>
  </numFmts>
  <fonts count="14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byssinica SIL1"/>
    </font>
    <font>
      <sz val="10"/>
      <color rgb="FF000000"/>
      <name val="Abyssinica SIL1"/>
    </font>
    <font>
      <sz val="8"/>
      <color rgb="FF000000"/>
      <name val="Abyssinica SIL1"/>
    </font>
    <font>
      <sz val="8"/>
      <color rgb="FF000000"/>
      <name val="Abyssinica SIL"/>
    </font>
    <font>
      <sz val="11"/>
      <color rgb="FF000000"/>
      <name val="Calibri1"/>
    </font>
    <font>
      <sz val="8"/>
      <color rgb="FF000000"/>
      <name val="Calibri1"/>
    </font>
    <font>
      <sz val="10"/>
      <color rgb="FF000000"/>
      <name val="Franklin Gothic Book ,sans-seri"/>
    </font>
    <font>
      <sz val="8"/>
      <color rgb="FF454545"/>
      <name val="Arial"/>
      <family val="2"/>
    </font>
    <font>
      <b/>
      <sz val="11"/>
      <color rgb="FF000000"/>
      <name val="Calibri"/>
      <family val="2"/>
    </font>
    <font>
      <b/>
      <sz val="8"/>
      <color rgb="FF45454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999999"/>
        <bgColor rgb="FF999999"/>
      </patternFill>
    </fill>
    <fill>
      <patternFill patternType="solid">
        <fgColor rgb="FFCFE7F5"/>
        <bgColor rgb="FFCFE7F5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1" fillId="2" borderId="0" applyNumberFormat="0" applyFon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61">
    <xf numFmtId="0" fontId="0" fillId="0" borderId="0" xfId="0"/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3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" fontId="0" fillId="5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10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0" fillId="0" borderId="5" xfId="0" applyBorder="1"/>
    <xf numFmtId="0" fontId="12" fillId="0" borderId="2" xfId="0" applyFont="1" applyBorder="1"/>
    <xf numFmtId="0" fontId="13" fillId="0" borderId="2" xfId="0" applyFont="1" applyBorder="1"/>
    <xf numFmtId="0" fontId="0" fillId="0" borderId="6" xfId="0" applyBorder="1"/>
    <xf numFmtId="0" fontId="11" fillId="0" borderId="2" xfId="0" applyFont="1" applyBorder="1"/>
    <xf numFmtId="0" fontId="6" fillId="0" borderId="2" xfId="0" applyFont="1" applyBorder="1" applyAlignment="1">
      <alignment vertical="center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16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/>
    <xf numFmtId="164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 wrapText="1"/>
    </xf>
  </cellXfs>
  <cellStyles count="6">
    <cellStyle name="Excel_BuiltIn_20% - Accent1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E556064F-AADC-493E-980F-2F2231902789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B70F94CE-5366-4223-8925-9F2AF8265A60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0B792465-36E5-4D13-B1B5-1159E11F85D0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1BFE8066-B61E-4D7A-A2E1-710ABB0FA9CA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C96991AC-C225-4C0D-9EE1-BACAB8107981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18853AA8-5F55-4376-B8D9-5BD6C8077799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584DC337-CAF6-45E2-B3A5-2E0210C15E0F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632FB098-70FD-4FE2-80AD-79C5D4CFE4E0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5FE160D9-8465-4552-969E-E8A8BE867FCF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2503ED49-F39A-4A01-BB98-89B08780936C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C412A8D1-46E5-4917-B812-A4FD8C5C036B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CDA6B236-0CC0-47E2-BD1C-E32991DF4BB5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20A464D2-C6AE-4D4D-B33D-5BB5FACDEBF0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5B15C9D4-75E6-47C0-8FDD-2042FEEDF788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62636</xdr:colOff>
      <xdr:row>0</xdr:row>
      <xdr:rowOff>75620</xdr:rowOff>
    </xdr:from>
    <xdr:ext cx="1770827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95BA8B59-B612-4FDF-ACFA-367D0437B888}"/>
            </a:ext>
          </a:extLst>
        </xdr:cNvPr>
        <xdr:cNvSpPr/>
      </xdr:nvSpPr>
      <xdr:spPr>
        <a:xfrm>
          <a:off x="62636" y="75620"/>
          <a:ext cx="1770827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FBB0DAA2-8CE3-4BE8-B6B6-F63005617F5D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068081CB-CAA3-4981-898D-B686B1CDDF6D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B7B11B2B-7B32-48ED-BB95-B3BD6AB80FEC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CF04DE29-7FCA-4CB0-9E94-12E053929A0E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2B0865C1-CC20-49C1-AEBA-58B53B68C18D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5D2427F5-4501-4C50-A7A5-A1FE39CF577C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D0A4EC8C-D8BF-412F-A5D8-B29BC7BF5C5A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A3E01D19-07D1-4285-B2ED-BE32B0CFAE7C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E212C30C-0647-4A7A-8118-37CCF48D24B5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5DA89671-C5A6-4C82-A32C-64E5F321A0CA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B36C7A57-215A-4811-ACC2-B9D13A2193BE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22C440B5-73C1-4882-A9E7-6D677FFFABB8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B4703F5F-961B-4558-A4D4-949A2935440C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05CAF04F-64A7-424C-826B-5991CDDD347C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528E939B-7A5C-445D-860D-4BBE1AD356C8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3F3B6FC2-DE9A-4F77-AD6D-8D64FDBD5728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880C29C9-FF31-4E84-9AB7-401435E5D9D7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B04AFF21-4D4B-4293-82B6-38EE4B7E6414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B8B74E12-1067-492D-AD07-88D911CC8B25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D47602C8-189E-4380-928C-D4D13773E12F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2564CCF1-5F2C-4CDD-B02F-B1B5EE4C02D1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FBB1E43B-55D4-4F17-8701-ECD2CFC35B9C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0EE5B86B-4769-4B8B-AE9C-06DEB24871BF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1B2B2BC5-A97D-4CD5-9A4A-46C1F2988736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CCA22B84-205A-467C-9440-C18162A73312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B920C589-6E17-44BB-9072-6589820AE129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065CDCF1-B42C-4BD1-B2C9-0F9641E684AE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96C91978-E5E1-48B4-813B-AE2BB80BBB2C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43955</xdr:colOff>
      <xdr:row>0</xdr:row>
      <xdr:rowOff>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F14F07F1-49B8-46BF-B16A-C1D08648BCCF}"/>
            </a:ext>
          </a:extLst>
        </xdr:cNvPr>
        <xdr:cNvSpPr/>
      </xdr:nvSpPr>
      <xdr:spPr>
        <a:xfrm>
          <a:off x="43955" y="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46587954-30BE-4577-A42A-DB34567E7E52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43955</xdr:colOff>
      <xdr:row>0</xdr:row>
      <xdr:rowOff>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DFFD464B-0EB0-4207-A17A-5857D06B6A02}"/>
            </a:ext>
          </a:extLst>
        </xdr:cNvPr>
        <xdr:cNvSpPr/>
      </xdr:nvSpPr>
      <xdr:spPr>
        <a:xfrm>
          <a:off x="43955" y="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36829B4C-0E10-440A-A86D-675D408EFA00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43955</xdr:colOff>
      <xdr:row>0</xdr:row>
      <xdr:rowOff>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0646517C-4273-4D00-A390-D409B327DE50}"/>
            </a:ext>
          </a:extLst>
        </xdr:cNvPr>
        <xdr:cNvSpPr/>
      </xdr:nvSpPr>
      <xdr:spPr>
        <a:xfrm>
          <a:off x="43955" y="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8FF8BEC5-4A12-4435-AF0C-B754C6B12F5B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43955</xdr:colOff>
      <xdr:row>0</xdr:row>
      <xdr:rowOff>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6234B5FE-2A63-46A7-890D-E12B74E375B6}"/>
            </a:ext>
          </a:extLst>
        </xdr:cNvPr>
        <xdr:cNvSpPr/>
      </xdr:nvSpPr>
      <xdr:spPr>
        <a:xfrm>
          <a:off x="43955" y="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B78258CC-557A-479A-9D80-893B63D587BF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43955</xdr:colOff>
      <xdr:row>0</xdr:row>
      <xdr:rowOff>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00E00EF3-7FA0-4B61-A4A8-E7CCAA17B44E}"/>
            </a:ext>
          </a:extLst>
        </xdr:cNvPr>
        <xdr:cNvSpPr/>
      </xdr:nvSpPr>
      <xdr:spPr>
        <a:xfrm>
          <a:off x="43955" y="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9498E513-2C51-4D4D-9E7D-CFBE98DD68E9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3CF11904-0C11-4E36-9C56-C0A2D7EEFD57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43955</xdr:colOff>
      <xdr:row>0</xdr:row>
      <xdr:rowOff>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4B9D8718-56AC-4C76-A6A6-909B90BDE524}"/>
            </a:ext>
          </a:extLst>
        </xdr:cNvPr>
        <xdr:cNvSpPr/>
      </xdr:nvSpPr>
      <xdr:spPr>
        <a:xfrm>
          <a:off x="43955" y="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F0B7CCE2-20F5-4A32-83ED-05F0AB179B9E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43955</xdr:colOff>
      <xdr:row>0</xdr:row>
      <xdr:rowOff>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F5342573-4AC0-4CC6-B3BC-E7EA4CED24B1}"/>
            </a:ext>
          </a:extLst>
        </xdr:cNvPr>
        <xdr:cNvSpPr/>
      </xdr:nvSpPr>
      <xdr:spPr>
        <a:xfrm>
          <a:off x="43955" y="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923F1827-75B3-48DE-A634-E73AFB9EC7A1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  <xdr:oneCellAnchor>
    <xdr:from>
      <xdr:col>0</xdr:col>
      <xdr:colOff>43955</xdr:colOff>
      <xdr:row>0</xdr:row>
      <xdr:rowOff>0</xdr:rowOff>
    </xdr:from>
    <xdr:ext cx="1781616" cy="1067013"/>
    <xdr:sp macro="" textlink="">
      <xdr:nvSpPr>
        <xdr:cNvPr id="3" name="Graphics 1">
          <a:extLst>
            <a:ext uri="{FF2B5EF4-FFF2-40B4-BE49-F238E27FC236}">
              <a16:creationId xmlns:a16="http://schemas.microsoft.com/office/drawing/2014/main" id="{ED745539-DF7A-433C-B6C6-5ACAEC7A47E2}"/>
            </a:ext>
          </a:extLst>
        </xdr:cNvPr>
        <xdr:cNvSpPr/>
      </xdr:nvSpPr>
      <xdr:spPr>
        <a:xfrm>
          <a:off x="43955" y="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C3630757-2E7D-4D2F-B6E9-6EFC28099BF5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28D273A8-F3A8-4412-B4D6-0850C67AFD3E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4549BB3F-0407-48E1-AC82-35C9E2DD0BE9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85725</xdr:rowOff>
    </xdr:from>
    <xdr:ext cx="1816044" cy="123825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FACEEAA7-A6E2-4848-8F7A-117BE1CBFFBB}"/>
            </a:ext>
          </a:extLst>
        </xdr:cNvPr>
        <xdr:cNvSpPr/>
      </xdr:nvSpPr>
      <xdr:spPr>
        <a:xfrm>
          <a:off x="38103" y="85725"/>
          <a:ext cx="1816044" cy="123825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72A77C78-9428-4941-81EF-48E934AB8346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85725</xdr:rowOff>
    </xdr:from>
    <xdr:ext cx="1816044" cy="123825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C138A00F-9174-4AD2-B68F-9A7A98BC14A0}"/>
            </a:ext>
          </a:extLst>
        </xdr:cNvPr>
        <xdr:cNvSpPr/>
      </xdr:nvSpPr>
      <xdr:spPr>
        <a:xfrm>
          <a:off x="38103" y="85725"/>
          <a:ext cx="1816044" cy="123825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6C365D72-A94D-4FC4-8755-C7D01F179EB5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5F9A5D2B-472F-4B4F-9850-1776438EB2E2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F0BBAB80-ADE5-44B0-BB96-646EB2C0ADC7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300C0F7C-41CA-4A3F-9858-AB6FE54F5744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C07881E4-7496-4D7E-AE06-7A05F7188416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A606A047-6DAB-4336-9B55-1F616D4F6E2C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85725</xdr:rowOff>
    </xdr:from>
    <xdr:ext cx="1816044" cy="123825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46621D0F-0928-4F23-B3DA-64422DEF7F9F}"/>
            </a:ext>
          </a:extLst>
        </xdr:cNvPr>
        <xdr:cNvSpPr/>
      </xdr:nvSpPr>
      <xdr:spPr>
        <a:xfrm>
          <a:off x="38103" y="85725"/>
          <a:ext cx="1816044" cy="123825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701C6144-BFA8-4084-828B-A64EF7D15263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85725</xdr:rowOff>
    </xdr:from>
    <xdr:ext cx="1816044" cy="123825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8A3171BB-EF6B-4371-8F06-D009E6DC3D4F}"/>
            </a:ext>
          </a:extLst>
        </xdr:cNvPr>
        <xdr:cNvSpPr/>
      </xdr:nvSpPr>
      <xdr:spPr>
        <a:xfrm>
          <a:off x="38103" y="85725"/>
          <a:ext cx="1816044" cy="123825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02B6633B-BEAB-4F1B-A5CE-B2B020C779AB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85725</xdr:rowOff>
    </xdr:from>
    <xdr:ext cx="1816044" cy="123825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6422DC91-9741-4EF2-A139-45F9BA8C3E05}"/>
            </a:ext>
          </a:extLst>
        </xdr:cNvPr>
        <xdr:cNvSpPr/>
      </xdr:nvSpPr>
      <xdr:spPr>
        <a:xfrm>
          <a:off x="38103" y="85725"/>
          <a:ext cx="1816044" cy="123825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84117AB1-C482-4B5F-8DE1-FCEFCCBD1DFE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BEF1AE92-BE9A-4CAD-9C3F-070127DB0B04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75620</xdr:rowOff>
    </xdr:from>
    <xdr:ext cx="1806516" cy="1067379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4453D54C-37C1-4453-B71A-D305CE036E74}"/>
            </a:ext>
          </a:extLst>
        </xdr:cNvPr>
        <xdr:cNvSpPr/>
      </xdr:nvSpPr>
      <xdr:spPr>
        <a:xfrm>
          <a:off x="38103" y="75620"/>
          <a:ext cx="1806516" cy="10673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85725</xdr:rowOff>
    </xdr:from>
    <xdr:ext cx="1816044" cy="123825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ACDDEE61-617A-4141-8538-1187A094536C}"/>
            </a:ext>
          </a:extLst>
        </xdr:cNvPr>
        <xdr:cNvSpPr/>
      </xdr:nvSpPr>
      <xdr:spPr>
        <a:xfrm>
          <a:off x="38103" y="85725"/>
          <a:ext cx="1816044" cy="123825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85725</xdr:rowOff>
    </xdr:from>
    <xdr:ext cx="1816044" cy="123825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38F5DFA3-2C5D-4BFB-B485-AE41A1D06FD4}"/>
            </a:ext>
          </a:extLst>
        </xdr:cNvPr>
        <xdr:cNvSpPr/>
      </xdr:nvSpPr>
      <xdr:spPr>
        <a:xfrm>
          <a:off x="38103" y="85725"/>
          <a:ext cx="1816044" cy="123825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AD61F754-7FEA-424D-A47B-84E1BC33791B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EF885439-F010-4D71-A747-6EBDFF1DCC99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63002</xdr:colOff>
      <xdr:row>0</xdr:row>
      <xdr:rowOff>75620</xdr:rowOff>
    </xdr:from>
    <xdr:ext cx="1781616" cy="1067013"/>
    <xdr:sp macro="" textlink="">
      <xdr:nvSpPr>
        <xdr:cNvPr id="2" name="Graphics 1">
          <a:extLst>
            <a:ext uri="{FF2B5EF4-FFF2-40B4-BE49-F238E27FC236}">
              <a16:creationId xmlns:a16="http://schemas.microsoft.com/office/drawing/2014/main" id="{67C1542B-76BE-4BAE-83A7-100D80EC1B8F}"/>
            </a:ext>
          </a:extLst>
        </xdr:cNvPr>
        <xdr:cNvSpPr/>
      </xdr:nvSpPr>
      <xdr:spPr>
        <a:xfrm>
          <a:off x="63002" y="75620"/>
          <a:ext cx="1781616" cy="106701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blipFill>
          <a:blip xmlns:r="http://schemas.openxmlformats.org/officeDocument/2006/relationships" r:embed="rId1">
            <a:alphaModFix/>
          </a:blip>
          <a:stretch>
            <a:fillRect/>
          </a:stretch>
        </a:blipFill>
        <a:ln cap="flat">
          <a:noFill/>
          <a:prstDash val="solid"/>
        </a:ln>
      </xdr:spPr>
      <xdr:txBody>
        <a:bodyPr vert="horz" wrap="none" lIns="89976" tIns="46817" rIns="89976" bIns="46817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Tinos" pitchFamily="1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5"/>
  <dimension ref="A1:L10"/>
  <sheetViews>
    <sheetView tabSelected="1" workbookViewId="0">
      <selection activeCell="H4" sqref="H4"/>
    </sheetView>
  </sheetViews>
  <sheetFormatPr defaultRowHeight="14.5"/>
  <cols>
    <col min="1" max="4" width="9.1796875" customWidth="1"/>
    <col min="5" max="5" width="24.81640625" bestFit="1" customWidth="1"/>
    <col min="6" max="6" width="28.1796875" bestFit="1" customWidth="1"/>
    <col min="7" max="7" width="13.7265625" bestFit="1" customWidth="1"/>
    <col min="8" max="8" width="14.81640625" customWidth="1"/>
    <col min="9" max="9" width="9.1796875" customWidth="1"/>
  </cols>
  <sheetData>
    <row r="1" spans="1:12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>
      <c r="A2" s="1"/>
      <c r="B2" s="1"/>
      <c r="C2" s="1"/>
      <c r="D2" s="1"/>
      <c r="E2" s="2"/>
      <c r="F2" s="1"/>
      <c r="G2" s="43" t="s">
        <v>583</v>
      </c>
      <c r="H2" s="43"/>
      <c r="I2" s="2"/>
      <c r="J2" s="2"/>
      <c r="K2" s="31"/>
    </row>
    <row r="3" spans="1:12">
      <c r="A3" s="1"/>
      <c r="B3" s="1"/>
      <c r="C3" s="1"/>
      <c r="D3" s="1"/>
      <c r="E3" s="2"/>
      <c r="F3" s="1"/>
      <c r="G3" s="44" t="s">
        <v>355</v>
      </c>
      <c r="H3" s="44"/>
      <c r="I3" s="44"/>
      <c r="J3" s="44"/>
      <c r="K3" s="44"/>
    </row>
    <row r="4" spans="1:12">
      <c r="A4" s="1"/>
      <c r="B4" s="1"/>
      <c r="C4" s="1"/>
      <c r="D4" s="1"/>
      <c r="E4" s="2"/>
      <c r="F4" s="1"/>
      <c r="G4" s="32" t="s">
        <v>584</v>
      </c>
      <c r="H4" s="60">
        <v>45586</v>
      </c>
      <c r="I4" s="32"/>
      <c r="J4" s="32"/>
      <c r="K4" s="32"/>
    </row>
    <row r="5" spans="1:12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2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2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2" ht="45" customHeight="1">
      <c r="A8" s="15" t="s">
        <v>386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387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585</v>
      </c>
      <c r="L8" s="41" t="s">
        <v>586</v>
      </c>
    </row>
    <row r="9" spans="1:12">
      <c r="A9" s="19">
        <v>24001061</v>
      </c>
      <c r="B9" s="19"/>
      <c r="C9" s="22">
        <v>183110</v>
      </c>
      <c r="D9" s="22">
        <v>290952</v>
      </c>
      <c r="E9" s="40" t="s">
        <v>587</v>
      </c>
      <c r="F9" s="40" t="s">
        <v>588</v>
      </c>
      <c r="G9" s="22">
        <v>280</v>
      </c>
      <c r="H9" s="22" t="s">
        <v>15</v>
      </c>
      <c r="I9" s="19">
        <f>G9*0.02</f>
        <v>5.6000000000000005</v>
      </c>
      <c r="J9" s="19">
        <f>I9+0.001</f>
        <v>5.6010000000000009</v>
      </c>
      <c r="K9" s="35">
        <v>1</v>
      </c>
      <c r="L9" s="19" t="s">
        <v>589</v>
      </c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35"/>
      <c r="L10" s="19"/>
    </row>
  </sheetData>
  <mergeCells count="3">
    <mergeCell ref="A1:K1"/>
    <mergeCell ref="G2:H2"/>
    <mergeCell ref="G3:K3"/>
  </mergeCells>
  <pageMargins left="0.70000000000000007" right="0.70000000000000007" top="0.75" bottom="0.75" header="0.30000000000000004" footer="0.30000000000000004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102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22001272</v>
      </c>
      <c r="B6" s="45" t="s">
        <v>65</v>
      </c>
      <c r="C6" s="45">
        <v>177424</v>
      </c>
      <c r="D6" s="10">
        <v>235953</v>
      </c>
      <c r="E6" s="10" t="s">
        <v>66</v>
      </c>
      <c r="F6" s="9"/>
      <c r="G6" s="9">
        <v>6775</v>
      </c>
      <c r="H6" s="9" t="s">
        <v>15</v>
      </c>
      <c r="I6" s="9">
        <f t="shared" ref="I6:I12" si="0">G6*0.001</f>
        <v>6.7750000000000004</v>
      </c>
      <c r="J6" s="9">
        <f t="shared" ref="J6:J21" si="1">I6+0.001</f>
        <v>6.7760000000000007</v>
      </c>
      <c r="K6" s="45" t="s">
        <v>103</v>
      </c>
    </row>
    <row r="7" spans="1:11" ht="26.15" customHeight="1">
      <c r="A7" s="45"/>
      <c r="B7" s="45"/>
      <c r="C7" s="45"/>
      <c r="D7" s="10">
        <v>235954</v>
      </c>
      <c r="E7" s="10" t="s">
        <v>68</v>
      </c>
      <c r="F7" s="9"/>
      <c r="G7" s="9">
        <v>6775</v>
      </c>
      <c r="H7" s="9" t="s">
        <v>15</v>
      </c>
      <c r="I7" s="9">
        <f t="shared" si="0"/>
        <v>6.7750000000000004</v>
      </c>
      <c r="J7" s="9">
        <f t="shared" si="1"/>
        <v>6.7760000000000007</v>
      </c>
      <c r="K7" s="45"/>
    </row>
    <row r="8" spans="1:11" ht="26.15" customHeight="1">
      <c r="A8" s="45"/>
      <c r="B8" s="45"/>
      <c r="C8" s="45"/>
      <c r="D8" s="10">
        <v>244467</v>
      </c>
      <c r="E8" s="10" t="s">
        <v>69</v>
      </c>
      <c r="F8" s="9" t="s">
        <v>84</v>
      </c>
      <c r="G8" s="9">
        <v>358</v>
      </c>
      <c r="H8" s="9" t="s">
        <v>15</v>
      </c>
      <c r="I8" s="9">
        <f t="shared" si="0"/>
        <v>0.35799999999999998</v>
      </c>
      <c r="J8" s="9">
        <f t="shared" si="1"/>
        <v>0.35899999999999999</v>
      </c>
      <c r="K8" s="45"/>
    </row>
    <row r="9" spans="1:11" ht="26.15" customHeight="1">
      <c r="A9" s="45"/>
      <c r="B9" s="45"/>
      <c r="C9" s="45"/>
      <c r="D9" s="10">
        <v>244468</v>
      </c>
      <c r="E9" s="10" t="s">
        <v>69</v>
      </c>
      <c r="F9" s="9" t="s">
        <v>70</v>
      </c>
      <c r="G9" s="9">
        <v>1353</v>
      </c>
      <c r="H9" s="9" t="s">
        <v>15</v>
      </c>
      <c r="I9" s="9">
        <f t="shared" si="0"/>
        <v>1.353</v>
      </c>
      <c r="J9" s="9">
        <f t="shared" si="1"/>
        <v>1.3539999999999999</v>
      </c>
      <c r="K9" s="45"/>
    </row>
    <row r="10" spans="1:11" ht="26.15" customHeight="1">
      <c r="A10" s="45"/>
      <c r="B10" s="45"/>
      <c r="C10" s="45"/>
      <c r="D10" s="10">
        <v>235957</v>
      </c>
      <c r="E10" s="10" t="s">
        <v>69</v>
      </c>
      <c r="F10" s="9" t="s">
        <v>71</v>
      </c>
      <c r="G10" s="9">
        <v>1771</v>
      </c>
      <c r="H10" s="9" t="s">
        <v>15</v>
      </c>
      <c r="I10" s="9">
        <f t="shared" si="0"/>
        <v>1.7710000000000001</v>
      </c>
      <c r="J10" s="9">
        <f t="shared" si="1"/>
        <v>1.772</v>
      </c>
      <c r="K10" s="45"/>
    </row>
    <row r="11" spans="1:11" ht="26.15" customHeight="1">
      <c r="A11" s="45"/>
      <c r="B11" s="45"/>
      <c r="C11" s="45"/>
      <c r="D11" s="10">
        <v>235958</v>
      </c>
      <c r="E11" s="10" t="s">
        <v>69</v>
      </c>
      <c r="F11" s="9" t="s">
        <v>85</v>
      </c>
      <c r="G11" s="9">
        <v>722</v>
      </c>
      <c r="H11" s="9" t="s">
        <v>15</v>
      </c>
      <c r="I11" s="9">
        <f t="shared" si="0"/>
        <v>0.72199999999999998</v>
      </c>
      <c r="J11" s="9">
        <f t="shared" si="1"/>
        <v>0.72299999999999998</v>
      </c>
      <c r="K11" s="45"/>
    </row>
    <row r="12" spans="1:11" ht="26.15" customHeight="1">
      <c r="A12" s="45"/>
      <c r="B12" s="45"/>
      <c r="C12" s="45"/>
      <c r="D12" s="10">
        <v>235959</v>
      </c>
      <c r="E12" s="10" t="s">
        <v>69</v>
      </c>
      <c r="F12" s="9" t="s">
        <v>72</v>
      </c>
      <c r="G12" s="9">
        <v>403</v>
      </c>
      <c r="H12" s="9" t="s">
        <v>15</v>
      </c>
      <c r="I12" s="9">
        <f t="shared" si="0"/>
        <v>0.40300000000000002</v>
      </c>
      <c r="J12" s="9">
        <f t="shared" si="1"/>
        <v>0.40400000000000003</v>
      </c>
      <c r="K12" s="45"/>
    </row>
    <row r="13" spans="1:11" ht="26.15" customHeight="1">
      <c r="A13" s="45"/>
      <c r="B13" s="45"/>
      <c r="C13" s="45"/>
      <c r="D13" s="10">
        <v>235960</v>
      </c>
      <c r="E13" s="10" t="s">
        <v>69</v>
      </c>
      <c r="F13" s="9" t="s">
        <v>86</v>
      </c>
      <c r="G13" s="9">
        <v>638</v>
      </c>
      <c r="H13" s="9" t="s">
        <v>15</v>
      </c>
      <c r="I13" s="9">
        <f>G13*0.002</f>
        <v>1.276</v>
      </c>
      <c r="J13" s="9">
        <f t="shared" si="1"/>
        <v>1.2769999999999999</v>
      </c>
      <c r="K13" s="45"/>
    </row>
    <row r="14" spans="1:11" ht="26.15" customHeight="1">
      <c r="A14" s="45"/>
      <c r="B14" s="45"/>
      <c r="C14" s="45"/>
      <c r="D14" s="10">
        <v>235961</v>
      </c>
      <c r="E14" s="10" t="s">
        <v>69</v>
      </c>
      <c r="F14" s="9" t="s">
        <v>73</v>
      </c>
      <c r="G14" s="9">
        <v>485</v>
      </c>
      <c r="H14" s="9" t="s">
        <v>15</v>
      </c>
      <c r="I14" s="9">
        <f>G14*0.002</f>
        <v>0.97</v>
      </c>
      <c r="J14" s="9">
        <f t="shared" si="1"/>
        <v>0.97099999999999997</v>
      </c>
      <c r="K14" s="45"/>
    </row>
    <row r="15" spans="1:11" ht="26.15" customHeight="1">
      <c r="A15" s="45"/>
      <c r="B15" s="45"/>
      <c r="C15" s="45"/>
      <c r="D15" s="10">
        <v>235962</v>
      </c>
      <c r="E15" s="10" t="s">
        <v>69</v>
      </c>
      <c r="F15" s="9" t="s">
        <v>87</v>
      </c>
      <c r="G15" s="9">
        <v>226</v>
      </c>
      <c r="H15" s="9" t="s">
        <v>15</v>
      </c>
      <c r="I15" s="9">
        <f t="shared" ref="I15:I21" si="2">G15*0.05</f>
        <v>11.3</v>
      </c>
      <c r="J15" s="9">
        <f t="shared" si="1"/>
        <v>11.301</v>
      </c>
      <c r="K15" s="45"/>
    </row>
    <row r="16" spans="1:11" ht="26.15" customHeight="1">
      <c r="A16" s="45"/>
      <c r="B16" s="45"/>
      <c r="C16" s="45"/>
      <c r="D16" s="10">
        <v>235963</v>
      </c>
      <c r="E16" s="10" t="s">
        <v>69</v>
      </c>
      <c r="F16" s="9" t="s">
        <v>88</v>
      </c>
      <c r="G16" s="9">
        <v>719</v>
      </c>
      <c r="H16" s="9" t="s">
        <v>15</v>
      </c>
      <c r="I16" s="9">
        <f t="shared" si="2"/>
        <v>35.950000000000003</v>
      </c>
      <c r="J16" s="9">
        <f t="shared" si="1"/>
        <v>35.951000000000001</v>
      </c>
      <c r="K16" s="45"/>
    </row>
    <row r="17" spans="1:11" ht="26.15" customHeight="1">
      <c r="A17" s="45"/>
      <c r="B17" s="45"/>
      <c r="C17" s="45"/>
      <c r="D17" s="10">
        <v>235966</v>
      </c>
      <c r="E17" s="10" t="s">
        <v>75</v>
      </c>
      <c r="F17" s="9"/>
      <c r="G17" s="9">
        <v>1507</v>
      </c>
      <c r="H17" s="9" t="s">
        <v>76</v>
      </c>
      <c r="I17" s="9">
        <f t="shared" si="2"/>
        <v>75.350000000000009</v>
      </c>
      <c r="J17" s="9">
        <f t="shared" si="1"/>
        <v>75.351000000000013</v>
      </c>
      <c r="K17" s="45"/>
    </row>
    <row r="18" spans="1:11" ht="26.15" customHeight="1">
      <c r="A18" s="45"/>
      <c r="B18" s="45"/>
      <c r="C18" s="45"/>
      <c r="D18" s="10">
        <v>236045</v>
      </c>
      <c r="E18" s="10" t="s">
        <v>77</v>
      </c>
      <c r="F18" s="9"/>
      <c r="G18" s="9">
        <v>1064</v>
      </c>
      <c r="H18" s="9" t="s">
        <v>76</v>
      </c>
      <c r="I18" s="9">
        <f t="shared" si="2"/>
        <v>53.2</v>
      </c>
      <c r="J18" s="9">
        <f t="shared" si="1"/>
        <v>53.201000000000001</v>
      </c>
      <c r="K18" s="45"/>
    </row>
    <row r="19" spans="1:11" ht="26.15" customHeight="1">
      <c r="A19" s="45"/>
      <c r="B19" s="45"/>
      <c r="C19" s="45"/>
      <c r="D19" s="10">
        <v>232371</v>
      </c>
      <c r="E19" s="10" t="s">
        <v>89</v>
      </c>
      <c r="F19" s="6"/>
      <c r="G19" s="6">
        <v>230</v>
      </c>
      <c r="H19" s="9" t="s">
        <v>24</v>
      </c>
      <c r="I19" s="9">
        <f t="shared" si="2"/>
        <v>11.5</v>
      </c>
      <c r="J19" s="9">
        <f t="shared" si="1"/>
        <v>11.500999999999999</v>
      </c>
      <c r="K19" s="45"/>
    </row>
    <row r="20" spans="1:11" ht="26.15" customHeight="1">
      <c r="A20" s="45"/>
      <c r="B20" s="45"/>
      <c r="C20" s="45"/>
      <c r="D20" s="10">
        <v>266449</v>
      </c>
      <c r="E20" s="10" t="s">
        <v>90</v>
      </c>
      <c r="F20" s="8"/>
      <c r="G20" s="6">
        <v>53</v>
      </c>
      <c r="H20" s="9" t="s">
        <v>24</v>
      </c>
      <c r="I20" s="9">
        <f t="shared" si="2"/>
        <v>2.6500000000000004</v>
      </c>
      <c r="J20" s="9">
        <f t="shared" si="1"/>
        <v>2.6510000000000002</v>
      </c>
      <c r="K20" s="45"/>
    </row>
    <row r="21" spans="1:11" ht="26.15" customHeight="1">
      <c r="A21" s="45"/>
      <c r="B21" s="45"/>
      <c r="C21" s="45"/>
      <c r="D21" s="10">
        <v>266451</v>
      </c>
      <c r="E21" s="10" t="s">
        <v>78</v>
      </c>
      <c r="F21" s="8"/>
      <c r="G21" s="6">
        <v>23</v>
      </c>
      <c r="H21" s="9" t="s">
        <v>24</v>
      </c>
      <c r="I21" s="9">
        <f t="shared" si="2"/>
        <v>1.1500000000000001</v>
      </c>
      <c r="J21" s="9">
        <f t="shared" si="1"/>
        <v>1.151</v>
      </c>
      <c r="K21" s="45"/>
    </row>
    <row r="22" spans="1:11" ht="26.1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1048558" ht="12.25" customHeight="1"/>
    <row r="1048559" ht="12.25" customHeight="1"/>
    <row r="1048560" ht="12.2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21"/>
    <mergeCell ref="B6:B21"/>
    <mergeCell ref="C6:C21"/>
    <mergeCell ref="K6:K21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104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22001264</v>
      </c>
      <c r="B6" s="45" t="s">
        <v>105</v>
      </c>
      <c r="C6" s="45">
        <v>177545</v>
      </c>
      <c r="D6" s="10">
        <v>238724</v>
      </c>
      <c r="E6" s="10" t="s">
        <v>106</v>
      </c>
      <c r="F6" s="9" t="s">
        <v>19</v>
      </c>
      <c r="G6" s="9">
        <v>816</v>
      </c>
      <c r="H6" s="9" t="s">
        <v>15</v>
      </c>
      <c r="I6" s="9">
        <f t="shared" ref="I6:I12" si="0">G6*0.001</f>
        <v>0.81600000000000006</v>
      </c>
      <c r="J6" s="9">
        <f t="shared" ref="J6:J24" si="1">I6+0.001</f>
        <v>0.81700000000000006</v>
      </c>
      <c r="K6" s="45" t="s">
        <v>107</v>
      </c>
    </row>
    <row r="7" spans="1:11" ht="26.15" customHeight="1">
      <c r="A7" s="45"/>
      <c r="B7" s="45"/>
      <c r="C7" s="45"/>
      <c r="D7" s="10">
        <v>238725</v>
      </c>
      <c r="E7" s="10" t="s">
        <v>106</v>
      </c>
      <c r="F7" s="9" t="s">
        <v>20</v>
      </c>
      <c r="G7" s="9">
        <v>663</v>
      </c>
      <c r="H7" s="9" t="s">
        <v>15</v>
      </c>
      <c r="I7" s="9">
        <f t="shared" si="0"/>
        <v>0.66300000000000003</v>
      </c>
      <c r="J7" s="9">
        <f t="shared" si="1"/>
        <v>0.66400000000000003</v>
      </c>
      <c r="K7" s="45"/>
    </row>
    <row r="8" spans="1:11" ht="26.15" customHeight="1">
      <c r="A8" s="45"/>
      <c r="B8" s="45"/>
      <c r="C8" s="45"/>
      <c r="D8" s="10">
        <v>238726</v>
      </c>
      <c r="E8" s="10" t="s">
        <v>106</v>
      </c>
      <c r="F8" s="9" t="s">
        <v>108</v>
      </c>
      <c r="G8" s="9">
        <v>408</v>
      </c>
      <c r="H8" s="9" t="s">
        <v>15</v>
      </c>
      <c r="I8" s="9">
        <f t="shared" si="0"/>
        <v>0.40800000000000003</v>
      </c>
      <c r="J8" s="9">
        <f t="shared" si="1"/>
        <v>0.40900000000000003</v>
      </c>
      <c r="K8" s="45"/>
    </row>
    <row r="9" spans="1:11" ht="26.15" customHeight="1">
      <c r="A9" s="45"/>
      <c r="B9" s="45"/>
      <c r="C9" s="45"/>
      <c r="D9" s="10">
        <v>238727</v>
      </c>
      <c r="E9" s="10" t="s">
        <v>106</v>
      </c>
      <c r="F9" s="9" t="s">
        <v>109</v>
      </c>
      <c r="G9" s="9">
        <v>153</v>
      </c>
      <c r="H9" s="9" t="s">
        <v>15</v>
      </c>
      <c r="I9" s="9">
        <f t="shared" si="0"/>
        <v>0.153</v>
      </c>
      <c r="J9" s="9">
        <f t="shared" si="1"/>
        <v>0.154</v>
      </c>
      <c r="K9" s="45"/>
    </row>
    <row r="10" spans="1:11" ht="26.15" customHeight="1">
      <c r="A10" s="45"/>
      <c r="B10" s="45"/>
      <c r="C10" s="45"/>
      <c r="D10" s="10">
        <v>235954</v>
      </c>
      <c r="E10" s="10" t="s">
        <v>68</v>
      </c>
      <c r="F10" s="9"/>
      <c r="G10" s="9">
        <v>2040</v>
      </c>
      <c r="H10" s="9" t="s">
        <v>15</v>
      </c>
      <c r="I10" s="9">
        <f t="shared" si="0"/>
        <v>2.04</v>
      </c>
      <c r="J10" s="9">
        <f t="shared" si="1"/>
        <v>2.0409999999999999</v>
      </c>
      <c r="K10" s="45"/>
    </row>
    <row r="11" spans="1:11" ht="26.15" customHeight="1">
      <c r="A11" s="45"/>
      <c r="B11" s="45"/>
      <c r="C11" s="45"/>
      <c r="D11" s="10">
        <v>238729</v>
      </c>
      <c r="E11" s="10" t="s">
        <v>110</v>
      </c>
      <c r="F11" s="9"/>
      <c r="G11" s="9">
        <v>8160</v>
      </c>
      <c r="H11" s="9" t="s">
        <v>15</v>
      </c>
      <c r="I11" s="9">
        <f t="shared" si="0"/>
        <v>8.16</v>
      </c>
      <c r="J11" s="9">
        <f t="shared" si="1"/>
        <v>8.1609999999999996</v>
      </c>
      <c r="K11" s="45"/>
    </row>
    <row r="12" spans="1:11" ht="26.15" customHeight="1">
      <c r="A12" s="45"/>
      <c r="B12" s="45"/>
      <c r="C12" s="45"/>
      <c r="D12" s="10">
        <v>270985</v>
      </c>
      <c r="E12" s="10" t="s">
        <v>111</v>
      </c>
      <c r="F12" s="9"/>
      <c r="G12" s="9">
        <v>159</v>
      </c>
      <c r="H12" s="9" t="s">
        <v>24</v>
      </c>
      <c r="I12" s="9">
        <f t="shared" si="0"/>
        <v>0.159</v>
      </c>
      <c r="J12" s="9">
        <f t="shared" si="1"/>
        <v>0.16</v>
      </c>
      <c r="K12" s="45"/>
    </row>
    <row r="13" spans="1:11" ht="26.15" customHeight="1">
      <c r="A13" s="45"/>
      <c r="B13" s="45"/>
      <c r="C13" s="45"/>
      <c r="D13" s="10">
        <v>247999</v>
      </c>
      <c r="E13" s="10" t="s">
        <v>112</v>
      </c>
      <c r="F13" s="9"/>
      <c r="G13" s="9">
        <v>20</v>
      </c>
      <c r="H13" s="9" t="s">
        <v>24</v>
      </c>
      <c r="I13" s="9">
        <f t="shared" ref="I13:I24" si="2">G13*0.002</f>
        <v>0.04</v>
      </c>
      <c r="J13" s="9">
        <f t="shared" si="1"/>
        <v>4.1000000000000002E-2</v>
      </c>
      <c r="K13" s="45"/>
    </row>
    <row r="14" spans="1:11" ht="26.15" customHeight="1">
      <c r="A14" s="45"/>
      <c r="B14" s="45"/>
      <c r="C14" s="45"/>
      <c r="D14" s="10">
        <v>159665</v>
      </c>
      <c r="E14" s="10" t="s">
        <v>113</v>
      </c>
      <c r="F14" s="9"/>
      <c r="G14" s="9">
        <v>20</v>
      </c>
      <c r="H14" s="9" t="s">
        <v>24</v>
      </c>
      <c r="I14" s="9">
        <f t="shared" si="2"/>
        <v>0.04</v>
      </c>
      <c r="J14" s="9">
        <f t="shared" si="1"/>
        <v>4.1000000000000002E-2</v>
      </c>
      <c r="K14" s="45"/>
    </row>
    <row r="15" spans="1:11" ht="26.15" customHeight="1">
      <c r="A15" s="45"/>
      <c r="B15" s="45" t="s">
        <v>114</v>
      </c>
      <c r="C15" s="45">
        <v>177544</v>
      </c>
      <c r="D15" s="10">
        <v>238723</v>
      </c>
      <c r="E15" s="10" t="s">
        <v>106</v>
      </c>
      <c r="F15" s="9" t="s">
        <v>18</v>
      </c>
      <c r="G15" s="9">
        <v>102</v>
      </c>
      <c r="H15" s="9" t="s">
        <v>15</v>
      </c>
      <c r="I15" s="9">
        <f t="shared" si="2"/>
        <v>0.20400000000000001</v>
      </c>
      <c r="J15" s="9">
        <f t="shared" si="1"/>
        <v>0.20500000000000002</v>
      </c>
      <c r="K15" s="45"/>
    </row>
    <row r="16" spans="1:11" ht="26.15" customHeight="1">
      <c r="A16" s="45"/>
      <c r="B16" s="45"/>
      <c r="C16" s="45"/>
      <c r="D16" s="10">
        <v>238724</v>
      </c>
      <c r="E16" s="10" t="s">
        <v>106</v>
      </c>
      <c r="F16" s="9" t="s">
        <v>19</v>
      </c>
      <c r="G16" s="9">
        <v>510</v>
      </c>
      <c r="H16" s="9" t="s">
        <v>15</v>
      </c>
      <c r="I16" s="9">
        <f t="shared" si="2"/>
        <v>1.02</v>
      </c>
      <c r="J16" s="9">
        <f t="shared" si="1"/>
        <v>1.0209999999999999</v>
      </c>
      <c r="K16" s="45"/>
    </row>
    <row r="17" spans="1:11" ht="26.15" customHeight="1">
      <c r="A17" s="45"/>
      <c r="B17" s="45"/>
      <c r="C17" s="45"/>
      <c r="D17" s="10">
        <v>238725</v>
      </c>
      <c r="E17" s="10" t="s">
        <v>106</v>
      </c>
      <c r="F17" s="9" t="s">
        <v>20</v>
      </c>
      <c r="G17" s="9">
        <v>408</v>
      </c>
      <c r="H17" s="9" t="s">
        <v>15</v>
      </c>
      <c r="I17" s="9">
        <f t="shared" si="2"/>
        <v>0.81600000000000006</v>
      </c>
      <c r="J17" s="9">
        <f t="shared" si="1"/>
        <v>0.81700000000000006</v>
      </c>
      <c r="K17" s="45"/>
    </row>
    <row r="18" spans="1:11" ht="26.15" customHeight="1">
      <c r="A18" s="45"/>
      <c r="B18" s="45"/>
      <c r="C18" s="45"/>
      <c r="D18" s="10">
        <v>238726</v>
      </c>
      <c r="E18" s="10" t="s">
        <v>106</v>
      </c>
      <c r="F18" s="9" t="s">
        <v>108</v>
      </c>
      <c r="G18" s="9">
        <v>204</v>
      </c>
      <c r="H18" s="9" t="s">
        <v>15</v>
      </c>
      <c r="I18" s="9">
        <f t="shared" si="2"/>
        <v>0.40800000000000003</v>
      </c>
      <c r="J18" s="9">
        <f t="shared" si="1"/>
        <v>0.40900000000000003</v>
      </c>
      <c r="K18" s="45"/>
    </row>
    <row r="19" spans="1:11" ht="26.15" customHeight="1">
      <c r="A19" s="45"/>
      <c r="B19" s="45"/>
      <c r="C19" s="45"/>
      <c r="D19" s="10">
        <v>235954</v>
      </c>
      <c r="E19" s="10" t="s">
        <v>68</v>
      </c>
      <c r="F19" s="9"/>
      <c r="G19" s="9">
        <v>1224</v>
      </c>
      <c r="H19" s="9" t="s">
        <v>15</v>
      </c>
      <c r="I19" s="9">
        <f t="shared" si="2"/>
        <v>2.448</v>
      </c>
      <c r="J19" s="9">
        <f t="shared" si="1"/>
        <v>2.4489999999999998</v>
      </c>
      <c r="K19" s="45"/>
    </row>
    <row r="20" spans="1:11" ht="26.15" customHeight="1">
      <c r="A20" s="45"/>
      <c r="B20" s="45"/>
      <c r="C20" s="45"/>
      <c r="D20" s="10">
        <v>238729</v>
      </c>
      <c r="E20" s="10" t="s">
        <v>110</v>
      </c>
      <c r="F20" s="9"/>
      <c r="G20" s="9">
        <v>9792</v>
      </c>
      <c r="H20" s="9" t="s">
        <v>15</v>
      </c>
      <c r="I20" s="9">
        <f t="shared" si="2"/>
        <v>19.584</v>
      </c>
      <c r="J20" s="9">
        <f t="shared" si="1"/>
        <v>19.585000000000001</v>
      </c>
      <c r="K20" s="45"/>
    </row>
    <row r="21" spans="1:11" ht="26.15" customHeight="1">
      <c r="A21" s="45"/>
      <c r="B21" s="45"/>
      <c r="C21" s="45"/>
      <c r="D21" s="10">
        <v>270985</v>
      </c>
      <c r="E21" s="10" t="s">
        <v>111</v>
      </c>
      <c r="F21" s="9"/>
      <c r="G21" s="9">
        <v>101</v>
      </c>
      <c r="H21" s="9" t="s">
        <v>24</v>
      </c>
      <c r="I21" s="9">
        <f t="shared" si="2"/>
        <v>0.20200000000000001</v>
      </c>
      <c r="J21" s="9">
        <f t="shared" si="1"/>
        <v>0.20300000000000001</v>
      </c>
      <c r="K21" s="45"/>
    </row>
    <row r="22" spans="1:11" ht="26.15" customHeight="1">
      <c r="A22" s="45"/>
      <c r="B22" s="45"/>
      <c r="C22" s="45"/>
      <c r="D22" s="10">
        <v>247999</v>
      </c>
      <c r="E22" s="10" t="s">
        <v>112</v>
      </c>
      <c r="F22" s="9"/>
      <c r="G22" s="9">
        <v>15</v>
      </c>
      <c r="H22" s="9" t="s">
        <v>24</v>
      </c>
      <c r="I22" s="9">
        <f t="shared" si="2"/>
        <v>0.03</v>
      </c>
      <c r="J22" s="9">
        <f t="shared" si="1"/>
        <v>3.1E-2</v>
      </c>
      <c r="K22" s="45"/>
    </row>
    <row r="23" spans="1:11" ht="26.15" customHeight="1">
      <c r="A23" s="45"/>
      <c r="B23" s="45"/>
      <c r="C23" s="45"/>
      <c r="D23" s="10">
        <v>159665</v>
      </c>
      <c r="E23" s="10" t="s">
        <v>113</v>
      </c>
      <c r="F23" s="9"/>
      <c r="G23" s="9">
        <v>12</v>
      </c>
      <c r="H23" s="9" t="s">
        <v>24</v>
      </c>
      <c r="I23" s="9">
        <f t="shared" si="2"/>
        <v>2.4E-2</v>
      </c>
      <c r="J23" s="9">
        <f t="shared" si="1"/>
        <v>2.5000000000000001E-2</v>
      </c>
      <c r="K23" s="45"/>
    </row>
    <row r="24" spans="1:11" ht="26.15" customHeight="1">
      <c r="A24" s="45"/>
      <c r="B24" s="45"/>
      <c r="C24" s="45"/>
      <c r="D24" s="10">
        <v>242826</v>
      </c>
      <c r="E24" s="10" t="s">
        <v>115</v>
      </c>
      <c r="F24" s="9"/>
      <c r="G24" s="9">
        <v>2448</v>
      </c>
      <c r="H24" s="9" t="s">
        <v>116</v>
      </c>
      <c r="I24" s="9">
        <f t="shared" si="2"/>
        <v>4.8959999999999999</v>
      </c>
      <c r="J24" s="9">
        <f t="shared" si="1"/>
        <v>4.8970000000000002</v>
      </c>
      <c r="K24" s="45"/>
    </row>
    <row r="25" spans="1:11" ht="26.1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1048558" ht="12.25" customHeight="1"/>
    <row r="1048559" ht="12.25" customHeight="1"/>
    <row r="1048560" ht="12.2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9">
    <mergeCell ref="A2:K2"/>
    <mergeCell ref="G3:H3"/>
    <mergeCell ref="G4:H4"/>
    <mergeCell ref="A6:A24"/>
    <mergeCell ref="B6:B14"/>
    <mergeCell ref="C6:C14"/>
    <mergeCell ref="K6:K24"/>
    <mergeCell ref="B15:B24"/>
    <mergeCell ref="C15:C24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"/>
  <sheetViews>
    <sheetView workbookViewId="0"/>
  </sheetViews>
  <sheetFormatPr defaultRowHeight="14.5"/>
  <cols>
    <col min="1" max="1" width="9.1796875" customWidth="1"/>
  </cols>
  <sheetData/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"/>
  <sheetViews>
    <sheetView workbookViewId="0"/>
  </sheetViews>
  <sheetFormatPr defaultRowHeight="14.5"/>
  <cols>
    <col min="1" max="1" width="9.1796875" customWidth="1"/>
  </cols>
  <sheetData/>
  <pageMargins left="0.70000000000000007" right="0.70000000000000007" top="0.75" bottom="0.75" header="0.30000000000000004" footer="0.3000000000000000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"/>
  <sheetViews>
    <sheetView workbookViewId="0"/>
  </sheetViews>
  <sheetFormatPr defaultRowHeight="14.5"/>
  <cols>
    <col min="1" max="1" width="9.1796875" customWidth="1"/>
  </cols>
  <sheetData/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117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22001264</v>
      </c>
      <c r="B6" s="45" t="s">
        <v>118</v>
      </c>
      <c r="C6" s="45">
        <v>177542</v>
      </c>
      <c r="D6" s="10">
        <v>238723</v>
      </c>
      <c r="E6" s="10" t="s">
        <v>106</v>
      </c>
      <c r="F6" s="9" t="s">
        <v>18</v>
      </c>
      <c r="G6" s="9">
        <v>102</v>
      </c>
      <c r="H6" s="9" t="s">
        <v>15</v>
      </c>
      <c r="I6" s="9">
        <f t="shared" ref="I6:I12" si="0">G6*0.001</f>
        <v>0.10200000000000001</v>
      </c>
      <c r="J6" s="9">
        <f t="shared" ref="J6:J15" si="1">I6+0.001</f>
        <v>0.10300000000000001</v>
      </c>
      <c r="K6" s="45" t="s">
        <v>119</v>
      </c>
    </row>
    <row r="7" spans="1:11" ht="26.15" customHeight="1">
      <c r="A7" s="45"/>
      <c r="B7" s="45"/>
      <c r="C7" s="45"/>
      <c r="D7" s="10">
        <v>238724</v>
      </c>
      <c r="E7" s="10" t="s">
        <v>106</v>
      </c>
      <c r="F7" s="9" t="s">
        <v>19</v>
      </c>
      <c r="G7" s="9">
        <v>408</v>
      </c>
      <c r="H7" s="9" t="s">
        <v>15</v>
      </c>
      <c r="I7" s="9">
        <f t="shared" si="0"/>
        <v>0.40800000000000003</v>
      </c>
      <c r="J7" s="9">
        <f t="shared" si="1"/>
        <v>0.40900000000000003</v>
      </c>
      <c r="K7" s="45"/>
    </row>
    <row r="8" spans="1:11" ht="26.15" customHeight="1">
      <c r="A8" s="45"/>
      <c r="B8" s="45"/>
      <c r="C8" s="45"/>
      <c r="D8" s="10">
        <v>238725</v>
      </c>
      <c r="E8" s="10" t="s">
        <v>106</v>
      </c>
      <c r="F8" s="9" t="s">
        <v>20</v>
      </c>
      <c r="G8" s="9">
        <v>867</v>
      </c>
      <c r="H8" s="9" t="s">
        <v>15</v>
      </c>
      <c r="I8" s="9">
        <f t="shared" si="0"/>
        <v>0.86699999999999999</v>
      </c>
      <c r="J8" s="9">
        <f t="shared" si="1"/>
        <v>0.86799999999999999</v>
      </c>
      <c r="K8" s="45"/>
    </row>
    <row r="9" spans="1:11" ht="26.15" customHeight="1">
      <c r="A9" s="45"/>
      <c r="B9" s="45"/>
      <c r="C9" s="45"/>
      <c r="D9" s="10">
        <v>238726</v>
      </c>
      <c r="E9" s="10" t="s">
        <v>106</v>
      </c>
      <c r="F9" s="9" t="s">
        <v>108</v>
      </c>
      <c r="G9" s="9">
        <v>510</v>
      </c>
      <c r="H9" s="9" t="s">
        <v>15</v>
      </c>
      <c r="I9" s="9">
        <f t="shared" si="0"/>
        <v>0.51</v>
      </c>
      <c r="J9" s="9">
        <f t="shared" si="1"/>
        <v>0.51100000000000001</v>
      </c>
      <c r="K9" s="45"/>
    </row>
    <row r="10" spans="1:11" ht="26.15" customHeight="1">
      <c r="A10" s="45"/>
      <c r="B10" s="45"/>
      <c r="C10" s="45"/>
      <c r="D10" s="10">
        <v>238727</v>
      </c>
      <c r="E10" s="10" t="s">
        <v>106</v>
      </c>
      <c r="F10" s="9" t="s">
        <v>109</v>
      </c>
      <c r="G10" s="9">
        <v>153</v>
      </c>
      <c r="H10" s="9" t="s">
        <v>15</v>
      </c>
      <c r="I10" s="9">
        <f t="shared" si="0"/>
        <v>0.153</v>
      </c>
      <c r="J10" s="9">
        <f t="shared" si="1"/>
        <v>0.154</v>
      </c>
      <c r="K10" s="45"/>
    </row>
    <row r="11" spans="1:11" ht="26.15" customHeight="1">
      <c r="A11" s="45"/>
      <c r="B11" s="45"/>
      <c r="C11" s="45"/>
      <c r="D11" s="10">
        <v>235954</v>
      </c>
      <c r="E11" s="10" t="s">
        <v>68</v>
      </c>
      <c r="F11" s="9"/>
      <c r="G11" s="9">
        <v>2040</v>
      </c>
      <c r="H11" s="9" t="s">
        <v>15</v>
      </c>
      <c r="I11" s="9">
        <f t="shared" si="0"/>
        <v>2.04</v>
      </c>
      <c r="J11" s="9">
        <f t="shared" si="1"/>
        <v>2.0409999999999999</v>
      </c>
      <c r="K11" s="45"/>
    </row>
    <row r="12" spans="1:11" ht="26.15" customHeight="1">
      <c r="A12" s="45"/>
      <c r="B12" s="45"/>
      <c r="C12" s="45"/>
      <c r="D12" s="10">
        <v>238729</v>
      </c>
      <c r="E12" s="10" t="s">
        <v>110</v>
      </c>
      <c r="F12" s="9"/>
      <c r="G12" s="9">
        <v>8460</v>
      </c>
      <c r="H12" s="9" t="s">
        <v>15</v>
      </c>
      <c r="I12" s="9">
        <f t="shared" si="0"/>
        <v>8.4600000000000009</v>
      </c>
      <c r="J12" s="9">
        <f t="shared" si="1"/>
        <v>8.4610000000000003</v>
      </c>
      <c r="K12" s="45"/>
    </row>
    <row r="13" spans="1:11" ht="26.15" customHeight="1">
      <c r="A13" s="45"/>
      <c r="B13" s="45"/>
      <c r="C13" s="45"/>
      <c r="D13" s="10">
        <v>270985</v>
      </c>
      <c r="E13" s="10" t="s">
        <v>111</v>
      </c>
      <c r="F13" s="9"/>
      <c r="G13" s="9">
        <v>168</v>
      </c>
      <c r="H13" s="9" t="s">
        <v>24</v>
      </c>
      <c r="I13" s="9">
        <f>G13*0.002</f>
        <v>0.33600000000000002</v>
      </c>
      <c r="J13" s="9">
        <f t="shared" si="1"/>
        <v>0.33700000000000002</v>
      </c>
      <c r="K13" s="45"/>
    </row>
    <row r="14" spans="1:11" ht="26.15" customHeight="1">
      <c r="A14" s="45"/>
      <c r="B14" s="45"/>
      <c r="C14" s="45"/>
      <c r="D14" s="10">
        <v>247999</v>
      </c>
      <c r="E14" s="10" t="s">
        <v>112</v>
      </c>
      <c r="F14" s="9"/>
      <c r="G14" s="9">
        <v>24</v>
      </c>
      <c r="H14" s="9" t="s">
        <v>24</v>
      </c>
      <c r="I14" s="9">
        <f>G14*0.002</f>
        <v>4.8000000000000001E-2</v>
      </c>
      <c r="J14" s="9">
        <f t="shared" si="1"/>
        <v>4.9000000000000002E-2</v>
      </c>
      <c r="K14" s="45"/>
    </row>
    <row r="15" spans="1:11" ht="26.15" customHeight="1">
      <c r="A15" s="45"/>
      <c r="B15" s="45"/>
      <c r="C15" s="45"/>
      <c r="D15" s="10">
        <v>159665</v>
      </c>
      <c r="E15" s="10" t="s">
        <v>113</v>
      </c>
      <c r="F15" s="9"/>
      <c r="G15" s="9">
        <v>20</v>
      </c>
      <c r="H15" s="9" t="s">
        <v>24</v>
      </c>
      <c r="I15" s="9">
        <f>G15*0.05</f>
        <v>1</v>
      </c>
      <c r="J15" s="9">
        <f t="shared" si="1"/>
        <v>1.0009999999999999</v>
      </c>
      <c r="K15" s="45"/>
    </row>
    <row r="16" spans="1:11" ht="26.1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048552" ht="12.25" customHeight="1"/>
    <row r="1048553" ht="12.25" customHeight="1"/>
    <row r="1048554" ht="12.2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15"/>
    <mergeCell ref="B6:B15"/>
    <mergeCell ref="C6:C15"/>
    <mergeCell ref="K6:K15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120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22001330</v>
      </c>
      <c r="B6" s="9" t="s">
        <v>121</v>
      </c>
      <c r="C6" s="9">
        <v>178346</v>
      </c>
      <c r="D6" s="11">
        <v>263284</v>
      </c>
      <c r="E6" s="11" t="s">
        <v>122</v>
      </c>
      <c r="F6" s="9"/>
      <c r="G6" s="9">
        <v>1</v>
      </c>
      <c r="H6" s="9" t="s">
        <v>24</v>
      </c>
      <c r="I6" s="9">
        <f>G6*0.001</f>
        <v>1E-3</v>
      </c>
      <c r="J6" s="9">
        <f>I6+0.001</f>
        <v>2E-3</v>
      </c>
      <c r="K6" s="45" t="s">
        <v>123</v>
      </c>
    </row>
    <row r="7" spans="1:11" ht="26.15" customHeight="1">
      <c r="A7" s="45"/>
      <c r="B7" s="9" t="s">
        <v>124</v>
      </c>
      <c r="C7" s="9">
        <v>178347</v>
      </c>
      <c r="D7" s="11">
        <v>265075</v>
      </c>
      <c r="E7" s="11" t="s">
        <v>125</v>
      </c>
      <c r="F7" s="9"/>
      <c r="G7" s="9">
        <v>1</v>
      </c>
      <c r="H7" s="9" t="s">
        <v>24</v>
      </c>
      <c r="I7" s="9">
        <f>G7*0.001</f>
        <v>1E-3</v>
      </c>
      <c r="J7" s="9">
        <f>I7+0.001</f>
        <v>2E-3</v>
      </c>
      <c r="K7" s="45"/>
    </row>
    <row r="8" spans="1:11" ht="26.15" customHeight="1">
      <c r="A8" s="45"/>
      <c r="B8" s="9" t="s">
        <v>126</v>
      </c>
      <c r="C8" s="9">
        <v>178325</v>
      </c>
      <c r="D8" s="11">
        <v>265049</v>
      </c>
      <c r="E8" s="11" t="s">
        <v>127</v>
      </c>
      <c r="F8" s="9"/>
      <c r="G8" s="9">
        <v>1</v>
      </c>
      <c r="H8" s="9" t="s">
        <v>24</v>
      </c>
      <c r="I8" s="9">
        <f>G8*0.001</f>
        <v>1E-3</v>
      </c>
      <c r="J8" s="9">
        <f>I8+0.001</f>
        <v>2E-3</v>
      </c>
      <c r="K8" s="45"/>
    </row>
    <row r="9" spans="1:11" ht="26.1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48545" ht="12.25" customHeight="1"/>
    <row r="1048546" ht="12.25" customHeight="1"/>
    <row r="1048547" ht="12.2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5">
    <mergeCell ref="A2:K2"/>
    <mergeCell ref="G3:H3"/>
    <mergeCell ref="G4:H4"/>
    <mergeCell ref="A6:A8"/>
    <mergeCell ref="K6:K8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128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22001264</v>
      </c>
      <c r="B6" s="45" t="s">
        <v>129</v>
      </c>
      <c r="C6" s="45">
        <v>177543</v>
      </c>
      <c r="D6" s="10">
        <v>238723</v>
      </c>
      <c r="E6" s="10" t="s">
        <v>106</v>
      </c>
      <c r="F6" s="9" t="s">
        <v>18</v>
      </c>
      <c r="G6" s="9">
        <v>153</v>
      </c>
      <c r="H6" s="9" t="s">
        <v>15</v>
      </c>
      <c r="I6" s="9">
        <f t="shared" ref="I6:I12" si="0">G6*0.001</f>
        <v>0.153</v>
      </c>
      <c r="J6" s="9">
        <f t="shared" ref="J6:J17" si="1">I6+0.001</f>
        <v>0.154</v>
      </c>
      <c r="K6" s="45" t="s">
        <v>67</v>
      </c>
    </row>
    <row r="7" spans="1:11" ht="26.15" customHeight="1">
      <c r="A7" s="45"/>
      <c r="B7" s="45"/>
      <c r="C7" s="45"/>
      <c r="D7" s="10">
        <v>238724</v>
      </c>
      <c r="E7" s="10" t="s">
        <v>106</v>
      </c>
      <c r="F7" s="9" t="s">
        <v>19</v>
      </c>
      <c r="G7" s="9">
        <v>765</v>
      </c>
      <c r="H7" s="9" t="s">
        <v>15</v>
      </c>
      <c r="I7" s="9">
        <f t="shared" si="0"/>
        <v>0.76500000000000001</v>
      </c>
      <c r="J7" s="9">
        <f t="shared" si="1"/>
        <v>0.76600000000000001</v>
      </c>
      <c r="K7" s="45"/>
    </row>
    <row r="8" spans="1:11" ht="26.15" customHeight="1">
      <c r="A8" s="45"/>
      <c r="B8" s="45"/>
      <c r="C8" s="45"/>
      <c r="D8" s="10">
        <v>238725</v>
      </c>
      <c r="E8" s="10" t="s">
        <v>106</v>
      </c>
      <c r="F8" s="9" t="s">
        <v>20</v>
      </c>
      <c r="G8" s="9">
        <v>918</v>
      </c>
      <c r="H8" s="9" t="s">
        <v>15</v>
      </c>
      <c r="I8" s="9">
        <f t="shared" si="0"/>
        <v>0.91800000000000004</v>
      </c>
      <c r="J8" s="9">
        <f t="shared" si="1"/>
        <v>0.91900000000000004</v>
      </c>
      <c r="K8" s="45"/>
    </row>
    <row r="9" spans="1:11" ht="26.15" customHeight="1">
      <c r="A9" s="45"/>
      <c r="B9" s="45"/>
      <c r="C9" s="45"/>
      <c r="D9" s="10">
        <v>238726</v>
      </c>
      <c r="E9" s="10" t="s">
        <v>106</v>
      </c>
      <c r="F9" s="9" t="s">
        <v>108</v>
      </c>
      <c r="G9" s="9">
        <v>510</v>
      </c>
      <c r="H9" s="9" t="s">
        <v>15</v>
      </c>
      <c r="I9" s="9">
        <f t="shared" si="0"/>
        <v>0.51</v>
      </c>
      <c r="J9" s="9">
        <f t="shared" si="1"/>
        <v>0.51100000000000001</v>
      </c>
      <c r="K9" s="45"/>
    </row>
    <row r="10" spans="1:11" ht="26.15" customHeight="1">
      <c r="A10" s="45"/>
      <c r="B10" s="45"/>
      <c r="C10" s="45"/>
      <c r="D10" s="10">
        <v>238727</v>
      </c>
      <c r="E10" s="10" t="s">
        <v>106</v>
      </c>
      <c r="F10" s="9" t="s">
        <v>109</v>
      </c>
      <c r="G10" s="9">
        <v>102</v>
      </c>
      <c r="H10" s="9" t="s">
        <v>15</v>
      </c>
      <c r="I10" s="9">
        <f t="shared" si="0"/>
        <v>0.10200000000000001</v>
      </c>
      <c r="J10" s="9">
        <f t="shared" si="1"/>
        <v>0.10300000000000001</v>
      </c>
      <c r="K10" s="45"/>
    </row>
    <row r="11" spans="1:11" ht="26.15" customHeight="1">
      <c r="A11" s="45"/>
      <c r="B11" s="45"/>
      <c r="C11" s="45"/>
      <c r="D11" s="10">
        <v>279863</v>
      </c>
      <c r="E11" s="10" t="s">
        <v>106</v>
      </c>
      <c r="F11" s="9" t="s">
        <v>130</v>
      </c>
      <c r="G11" s="9">
        <v>5</v>
      </c>
      <c r="H11" s="9" t="s">
        <v>15</v>
      </c>
      <c r="I11" s="9">
        <f t="shared" si="0"/>
        <v>5.0000000000000001E-3</v>
      </c>
      <c r="J11" s="9">
        <f t="shared" si="1"/>
        <v>6.0000000000000001E-3</v>
      </c>
      <c r="K11" s="45"/>
    </row>
    <row r="12" spans="1:11" ht="26.15" customHeight="1">
      <c r="A12" s="45"/>
      <c r="B12" s="45"/>
      <c r="C12" s="45"/>
      <c r="D12" s="10">
        <v>279864</v>
      </c>
      <c r="E12" s="10" t="s">
        <v>106</v>
      </c>
      <c r="F12" s="9" t="s">
        <v>131</v>
      </c>
      <c r="G12" s="9">
        <v>5</v>
      </c>
      <c r="H12" s="9" t="s">
        <v>15</v>
      </c>
      <c r="I12" s="9">
        <f t="shared" si="0"/>
        <v>5.0000000000000001E-3</v>
      </c>
      <c r="J12" s="9">
        <f t="shared" si="1"/>
        <v>6.0000000000000001E-3</v>
      </c>
      <c r="K12" s="45"/>
    </row>
    <row r="13" spans="1:11" ht="26.15" customHeight="1">
      <c r="A13" s="45"/>
      <c r="B13" s="45"/>
      <c r="C13" s="45"/>
      <c r="D13" s="10">
        <v>235954</v>
      </c>
      <c r="E13" s="10" t="s">
        <v>68</v>
      </c>
      <c r="F13" s="9"/>
      <c r="G13" s="9">
        <v>2458</v>
      </c>
      <c r="H13" s="9" t="s">
        <v>15</v>
      </c>
      <c r="I13" s="9">
        <f>G13*0.002</f>
        <v>4.9160000000000004</v>
      </c>
      <c r="J13" s="9">
        <f t="shared" si="1"/>
        <v>4.9170000000000007</v>
      </c>
      <c r="K13" s="45"/>
    </row>
    <row r="14" spans="1:11" ht="26.15" customHeight="1">
      <c r="A14" s="45"/>
      <c r="B14" s="45"/>
      <c r="C14" s="45"/>
      <c r="D14" s="10">
        <v>238729</v>
      </c>
      <c r="E14" s="10" t="s">
        <v>110</v>
      </c>
      <c r="F14" s="9"/>
      <c r="G14" s="9">
        <v>7374</v>
      </c>
      <c r="H14" s="9" t="s">
        <v>15</v>
      </c>
      <c r="I14" s="9">
        <f>G14*0.002</f>
        <v>14.748000000000001</v>
      </c>
      <c r="J14" s="9">
        <f t="shared" si="1"/>
        <v>14.749000000000001</v>
      </c>
      <c r="K14" s="45"/>
    </row>
    <row r="15" spans="1:11" ht="26.15" customHeight="1">
      <c r="A15" s="45"/>
      <c r="B15" s="45"/>
      <c r="C15" s="45"/>
      <c r="D15" s="10">
        <v>270985</v>
      </c>
      <c r="E15" s="10" t="s">
        <v>111</v>
      </c>
      <c r="F15" s="9"/>
      <c r="G15" s="9">
        <v>203</v>
      </c>
      <c r="H15" s="9" t="s">
        <v>24</v>
      </c>
      <c r="I15" s="9">
        <f>G15*0.05</f>
        <v>10.15</v>
      </c>
      <c r="J15" s="9">
        <f t="shared" si="1"/>
        <v>10.151</v>
      </c>
      <c r="K15" s="45"/>
    </row>
    <row r="16" spans="1:11" ht="26.15" customHeight="1">
      <c r="A16" s="45"/>
      <c r="B16" s="45"/>
      <c r="C16" s="45"/>
      <c r="D16" s="10">
        <v>247999</v>
      </c>
      <c r="E16" s="10" t="s">
        <v>112</v>
      </c>
      <c r="F16" s="9"/>
      <c r="G16" s="9">
        <v>29</v>
      </c>
      <c r="H16" s="9" t="s">
        <v>24</v>
      </c>
      <c r="I16" s="9">
        <f>G16*0.05</f>
        <v>1.4500000000000002</v>
      </c>
      <c r="J16" s="9">
        <f t="shared" si="1"/>
        <v>1.4510000000000001</v>
      </c>
      <c r="K16" s="45"/>
    </row>
    <row r="17" spans="1:11" ht="26.15" customHeight="1">
      <c r="A17" s="45"/>
      <c r="B17" s="45"/>
      <c r="C17" s="45"/>
      <c r="D17" s="10">
        <v>159665</v>
      </c>
      <c r="E17" s="10" t="s">
        <v>113</v>
      </c>
      <c r="F17" s="9"/>
      <c r="G17" s="9">
        <v>24</v>
      </c>
      <c r="H17" s="9" t="s">
        <v>24</v>
      </c>
      <c r="I17" s="9">
        <f>G17*0.05</f>
        <v>1.2000000000000002</v>
      </c>
      <c r="J17" s="9">
        <f t="shared" si="1"/>
        <v>1.2010000000000001</v>
      </c>
      <c r="K17" s="45"/>
    </row>
    <row r="18" spans="1:11" ht="26.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048552" ht="12.25" customHeight="1"/>
    <row r="1048553" ht="12.25" customHeight="1"/>
    <row r="1048554" ht="12.2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17"/>
    <mergeCell ref="B6:B17"/>
    <mergeCell ref="C6:C17"/>
    <mergeCell ref="K6:K17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132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133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22001269</v>
      </c>
      <c r="B6" s="45" t="s">
        <v>134</v>
      </c>
      <c r="C6" s="45">
        <v>177541</v>
      </c>
      <c r="D6" s="10">
        <v>247980</v>
      </c>
      <c r="E6" s="10" t="s">
        <v>135</v>
      </c>
      <c r="F6" s="9" t="s">
        <v>136</v>
      </c>
      <c r="G6" s="9">
        <v>102</v>
      </c>
      <c r="H6" s="9" t="s">
        <v>15</v>
      </c>
      <c r="I6" s="9">
        <f t="shared" ref="I6:I12" si="0">G6*0.001</f>
        <v>0.10200000000000001</v>
      </c>
      <c r="J6" s="9">
        <f t="shared" ref="J6:J21" si="1">I6+0.001</f>
        <v>0.10300000000000001</v>
      </c>
      <c r="K6" s="45" t="s">
        <v>67</v>
      </c>
    </row>
    <row r="7" spans="1:11" ht="26.15" customHeight="1">
      <c r="A7" s="45"/>
      <c r="B7" s="45"/>
      <c r="C7" s="45"/>
      <c r="D7" s="10">
        <v>247981</v>
      </c>
      <c r="E7" s="10" t="s">
        <v>135</v>
      </c>
      <c r="F7" s="9" t="s">
        <v>18</v>
      </c>
      <c r="G7" s="9">
        <v>204</v>
      </c>
      <c r="H7" s="9" t="s">
        <v>15</v>
      </c>
      <c r="I7" s="9">
        <f t="shared" si="0"/>
        <v>0.20400000000000001</v>
      </c>
      <c r="J7" s="9">
        <f t="shared" si="1"/>
        <v>0.20500000000000002</v>
      </c>
      <c r="K7" s="45"/>
    </row>
    <row r="8" spans="1:11" ht="26.15" customHeight="1">
      <c r="A8" s="45"/>
      <c r="B8" s="45"/>
      <c r="C8" s="45"/>
      <c r="D8" s="10">
        <v>247982</v>
      </c>
      <c r="E8" s="10" t="s">
        <v>135</v>
      </c>
      <c r="F8" s="9" t="s">
        <v>19</v>
      </c>
      <c r="G8" s="9">
        <v>1020</v>
      </c>
      <c r="H8" s="9" t="s">
        <v>15</v>
      </c>
      <c r="I8" s="9">
        <f t="shared" si="0"/>
        <v>1.02</v>
      </c>
      <c r="J8" s="9">
        <f t="shared" si="1"/>
        <v>1.0209999999999999</v>
      </c>
      <c r="K8" s="45"/>
    </row>
    <row r="9" spans="1:11" ht="26.15" customHeight="1">
      <c r="A9" s="45"/>
      <c r="B9" s="45"/>
      <c r="C9" s="45"/>
      <c r="D9" s="10">
        <v>247983</v>
      </c>
      <c r="E9" s="10" t="s">
        <v>135</v>
      </c>
      <c r="F9" s="9" t="s">
        <v>20</v>
      </c>
      <c r="G9" s="9">
        <v>816</v>
      </c>
      <c r="H9" s="9" t="s">
        <v>15</v>
      </c>
      <c r="I9" s="9">
        <f t="shared" si="0"/>
        <v>0.81600000000000006</v>
      </c>
      <c r="J9" s="9">
        <f t="shared" si="1"/>
        <v>0.81700000000000006</v>
      </c>
      <c r="K9" s="45"/>
    </row>
    <row r="10" spans="1:11" ht="26.15" customHeight="1">
      <c r="A10" s="45"/>
      <c r="B10" s="45"/>
      <c r="C10" s="45"/>
      <c r="D10" s="10">
        <v>247984</v>
      </c>
      <c r="E10" s="10" t="s">
        <v>135</v>
      </c>
      <c r="F10" s="9" t="s">
        <v>108</v>
      </c>
      <c r="G10" s="9">
        <v>459</v>
      </c>
      <c r="H10" s="9" t="s">
        <v>15</v>
      </c>
      <c r="I10" s="9">
        <f t="shared" si="0"/>
        <v>0.45900000000000002</v>
      </c>
      <c r="J10" s="9">
        <f t="shared" si="1"/>
        <v>0.46</v>
      </c>
      <c r="K10" s="45"/>
    </row>
    <row r="11" spans="1:11" ht="26.15" customHeight="1">
      <c r="A11" s="45"/>
      <c r="B11" s="45"/>
      <c r="C11" s="45"/>
      <c r="D11" s="10">
        <v>247986</v>
      </c>
      <c r="E11" s="10" t="s">
        <v>135</v>
      </c>
      <c r="F11" s="9" t="s">
        <v>130</v>
      </c>
      <c r="G11" s="9">
        <v>51</v>
      </c>
      <c r="H11" s="9" t="s">
        <v>15</v>
      </c>
      <c r="I11" s="9">
        <f t="shared" si="0"/>
        <v>5.1000000000000004E-2</v>
      </c>
      <c r="J11" s="9">
        <f t="shared" si="1"/>
        <v>5.2000000000000005E-2</v>
      </c>
      <c r="K11" s="45"/>
    </row>
    <row r="12" spans="1:11" ht="26.15" customHeight="1">
      <c r="A12" s="45"/>
      <c r="B12" s="45"/>
      <c r="C12" s="45"/>
      <c r="D12" s="10">
        <v>238728</v>
      </c>
      <c r="E12" s="10" t="s">
        <v>137</v>
      </c>
      <c r="F12" s="9"/>
      <c r="G12" s="9">
        <v>2652</v>
      </c>
      <c r="H12" s="9" t="s">
        <v>15</v>
      </c>
      <c r="I12" s="9">
        <f t="shared" si="0"/>
        <v>2.6520000000000001</v>
      </c>
      <c r="J12" s="9">
        <f t="shared" si="1"/>
        <v>2.653</v>
      </c>
      <c r="K12" s="45"/>
    </row>
    <row r="13" spans="1:11" ht="26.15" customHeight="1">
      <c r="A13" s="45"/>
      <c r="B13" s="45"/>
      <c r="C13" s="45"/>
      <c r="D13" s="10">
        <v>247988</v>
      </c>
      <c r="E13" s="10" t="s">
        <v>138</v>
      </c>
      <c r="F13" s="9"/>
      <c r="G13" s="9">
        <v>2122</v>
      </c>
      <c r="H13" s="9" t="s">
        <v>76</v>
      </c>
      <c r="I13" s="9">
        <f>G13*0.002</f>
        <v>4.2439999999999998</v>
      </c>
      <c r="J13" s="9">
        <f t="shared" si="1"/>
        <v>4.2450000000000001</v>
      </c>
      <c r="K13" s="45"/>
    </row>
    <row r="14" spans="1:11" ht="26.15" customHeight="1">
      <c r="A14" s="45"/>
      <c r="B14" s="45"/>
      <c r="C14" s="45"/>
      <c r="D14" s="10">
        <v>247991</v>
      </c>
      <c r="E14" s="10" t="s">
        <v>139</v>
      </c>
      <c r="F14" s="9"/>
      <c r="G14" s="9">
        <v>10</v>
      </c>
      <c r="H14" s="9" t="s">
        <v>76</v>
      </c>
      <c r="I14" s="9">
        <f>G14*0.002</f>
        <v>0.02</v>
      </c>
      <c r="J14" s="9">
        <f t="shared" si="1"/>
        <v>2.1000000000000001E-2</v>
      </c>
      <c r="K14" s="45"/>
    </row>
    <row r="15" spans="1:11" ht="26.15" customHeight="1">
      <c r="A15" s="45"/>
      <c r="B15" s="45"/>
      <c r="C15" s="45"/>
      <c r="D15" s="10">
        <v>247992</v>
      </c>
      <c r="E15" s="10" t="s">
        <v>140</v>
      </c>
      <c r="F15" s="9"/>
      <c r="G15" s="9">
        <v>19</v>
      </c>
      <c r="H15" s="9" t="s">
        <v>76</v>
      </c>
      <c r="I15" s="9">
        <f t="shared" ref="I15:I21" si="2">G15*0.05</f>
        <v>0.95000000000000007</v>
      </c>
      <c r="J15" s="9">
        <f t="shared" si="1"/>
        <v>0.95100000000000007</v>
      </c>
      <c r="K15" s="45"/>
    </row>
    <row r="16" spans="1:11" ht="26.15" customHeight="1">
      <c r="A16" s="45"/>
      <c r="B16" s="45"/>
      <c r="C16" s="45"/>
      <c r="D16" s="10">
        <v>247993</v>
      </c>
      <c r="E16" s="10" t="s">
        <v>141</v>
      </c>
      <c r="F16" s="9"/>
      <c r="G16" s="9">
        <v>92</v>
      </c>
      <c r="H16" s="9" t="s">
        <v>76</v>
      </c>
      <c r="I16" s="9">
        <f t="shared" si="2"/>
        <v>4.6000000000000005</v>
      </c>
      <c r="J16" s="9">
        <f t="shared" si="1"/>
        <v>4.6010000000000009</v>
      </c>
      <c r="K16" s="45"/>
    </row>
    <row r="17" spans="1:11" ht="26.15" customHeight="1">
      <c r="A17" s="45"/>
      <c r="B17" s="45"/>
      <c r="C17" s="45"/>
      <c r="D17" s="10">
        <v>247994</v>
      </c>
      <c r="E17" s="10" t="s">
        <v>142</v>
      </c>
      <c r="F17" s="9"/>
      <c r="G17" s="9">
        <v>74</v>
      </c>
      <c r="H17" s="9" t="s">
        <v>76</v>
      </c>
      <c r="I17" s="9">
        <f t="shared" si="2"/>
        <v>3.7</v>
      </c>
      <c r="J17" s="9">
        <f t="shared" si="1"/>
        <v>3.7010000000000001</v>
      </c>
      <c r="K17" s="45"/>
    </row>
    <row r="18" spans="1:11" ht="26.15" customHeight="1">
      <c r="A18" s="45"/>
      <c r="B18" s="45"/>
      <c r="C18" s="45"/>
      <c r="D18" s="10">
        <v>247995</v>
      </c>
      <c r="E18" s="10" t="s">
        <v>143</v>
      </c>
      <c r="F18" s="9"/>
      <c r="G18" s="9">
        <v>42</v>
      </c>
      <c r="H18" s="9" t="s">
        <v>76</v>
      </c>
      <c r="I18" s="9">
        <f t="shared" si="2"/>
        <v>2.1</v>
      </c>
      <c r="J18" s="9">
        <f t="shared" si="1"/>
        <v>2.101</v>
      </c>
      <c r="K18" s="45"/>
    </row>
    <row r="19" spans="1:11" ht="26.15" customHeight="1">
      <c r="A19" s="45"/>
      <c r="B19" s="45"/>
      <c r="C19" s="45"/>
      <c r="D19" s="10">
        <v>247997</v>
      </c>
      <c r="E19" s="10" t="s">
        <v>144</v>
      </c>
      <c r="F19" s="9"/>
      <c r="G19" s="9">
        <v>5</v>
      </c>
      <c r="H19" s="9" t="s">
        <v>76</v>
      </c>
      <c r="I19" s="9">
        <f t="shared" si="2"/>
        <v>0.25</v>
      </c>
      <c r="J19" s="9">
        <f t="shared" si="1"/>
        <v>0.251</v>
      </c>
      <c r="K19" s="45"/>
    </row>
    <row r="20" spans="1:11" ht="26.15" customHeight="1">
      <c r="A20" s="45"/>
      <c r="B20" s="45"/>
      <c r="C20" s="45"/>
      <c r="D20" s="10">
        <v>260164</v>
      </c>
      <c r="E20" s="10" t="s">
        <v>145</v>
      </c>
      <c r="F20" s="9"/>
      <c r="G20" s="9">
        <v>55</v>
      </c>
      <c r="H20" s="9" t="s">
        <v>24</v>
      </c>
      <c r="I20" s="9">
        <f t="shared" si="2"/>
        <v>2.75</v>
      </c>
      <c r="J20" s="9">
        <f t="shared" si="1"/>
        <v>2.7509999999999999</v>
      </c>
      <c r="K20" s="45"/>
    </row>
    <row r="21" spans="1:11" ht="26.15" customHeight="1">
      <c r="A21" s="45"/>
      <c r="B21" s="45"/>
      <c r="C21" s="45"/>
      <c r="D21" s="10">
        <v>265848</v>
      </c>
      <c r="E21" s="10" t="s">
        <v>146</v>
      </c>
      <c r="F21" s="9"/>
      <c r="G21" s="9">
        <v>30</v>
      </c>
      <c r="H21" s="9" t="s">
        <v>24</v>
      </c>
      <c r="I21" s="9">
        <f t="shared" si="2"/>
        <v>1.5</v>
      </c>
      <c r="J21" s="9">
        <f t="shared" si="1"/>
        <v>1.5009999999999999</v>
      </c>
      <c r="K21" s="45"/>
    </row>
    <row r="22" spans="1:11" ht="26.1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1048552" ht="12.25" customHeight="1"/>
    <row r="1048553" ht="12.25" customHeight="1"/>
    <row r="1048554" ht="12.2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21"/>
    <mergeCell ref="B6:B21"/>
    <mergeCell ref="C6:C21"/>
    <mergeCell ref="K6:K21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AMJ1048576"/>
  <sheetViews>
    <sheetView workbookViewId="0"/>
  </sheetViews>
  <sheetFormatPr defaultRowHeight="26.15" customHeight="1"/>
  <cols>
    <col min="1" max="1" width="21.54296875" style="4" customWidth="1"/>
    <col min="2" max="2" width="16" style="4" customWidth="1"/>
    <col min="3" max="3" width="12.26953125" style="4" customWidth="1"/>
    <col min="4" max="4" width="16.1796875" style="4" customWidth="1"/>
    <col min="5" max="5" width="48.45312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147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148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22001375</v>
      </c>
      <c r="B6" s="50" t="s">
        <v>149</v>
      </c>
      <c r="C6" s="51">
        <v>178566</v>
      </c>
      <c r="D6" s="11">
        <v>287799</v>
      </c>
      <c r="E6" s="11" t="s">
        <v>150</v>
      </c>
      <c r="F6" s="9"/>
      <c r="G6" s="9">
        <v>101</v>
      </c>
      <c r="H6" s="9" t="s">
        <v>24</v>
      </c>
      <c r="I6" s="9">
        <f>G6*0.001</f>
        <v>0.10100000000000001</v>
      </c>
      <c r="J6" s="9">
        <f>I6+0.001</f>
        <v>0.10200000000000001</v>
      </c>
      <c r="K6" s="45" t="s">
        <v>151</v>
      </c>
    </row>
    <row r="7" spans="1:11" ht="26.15" customHeight="1">
      <c r="A7" s="45"/>
      <c r="B7" s="50"/>
      <c r="C7" s="51"/>
      <c r="D7" s="11">
        <v>287800</v>
      </c>
      <c r="E7" s="11" t="s">
        <v>152</v>
      </c>
      <c r="F7" s="9"/>
      <c r="G7" s="9">
        <v>18</v>
      </c>
      <c r="H7" s="9" t="s">
        <v>24</v>
      </c>
      <c r="I7" s="9">
        <f>G7*0.001</f>
        <v>1.8000000000000002E-2</v>
      </c>
      <c r="J7" s="9">
        <f>I7+0.001</f>
        <v>1.9000000000000003E-2</v>
      </c>
      <c r="K7" s="45"/>
    </row>
    <row r="8" spans="1:11" ht="26.1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1048544" ht="12.25" customHeight="1"/>
    <row r="1048545" ht="12.25" customHeight="1"/>
    <row r="1048546" ht="12.2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7"/>
    <mergeCell ref="B6:B7"/>
    <mergeCell ref="C6:C7"/>
    <mergeCell ref="K6:K7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0.54296875" style="4" customWidth="1"/>
    <col min="6" max="10" width="12.26953125" style="4" customWidth="1"/>
    <col min="11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22001257</v>
      </c>
      <c r="B6" s="45" t="s">
        <v>13</v>
      </c>
      <c r="C6" s="45">
        <v>177365</v>
      </c>
      <c r="D6" s="6">
        <v>284018</v>
      </c>
      <c r="E6" s="6" t="s">
        <v>14</v>
      </c>
      <c r="F6" s="6"/>
      <c r="G6" s="6">
        <v>2720</v>
      </c>
      <c r="H6" s="6" t="s">
        <v>15</v>
      </c>
      <c r="I6" s="7">
        <f t="shared" ref="I6:I34" si="0">G6*0.106</f>
        <v>288.32</v>
      </c>
      <c r="J6" s="7">
        <f t="shared" ref="J6:J34" si="1">I6+0.5</f>
        <v>288.82</v>
      </c>
      <c r="K6" s="45" t="s">
        <v>16</v>
      </c>
    </row>
    <row r="7" spans="1:11" ht="26.15" customHeight="1">
      <c r="A7" s="45"/>
      <c r="B7" s="45"/>
      <c r="C7" s="45"/>
      <c r="D7" s="6">
        <v>284020</v>
      </c>
      <c r="E7" s="6" t="s">
        <v>17</v>
      </c>
      <c r="F7" s="6" t="s">
        <v>18</v>
      </c>
      <c r="G7" s="6">
        <v>296</v>
      </c>
      <c r="H7" s="6" t="s">
        <v>15</v>
      </c>
      <c r="I7" s="7">
        <f t="shared" si="0"/>
        <v>31.375999999999998</v>
      </c>
      <c r="J7" s="7">
        <f t="shared" si="1"/>
        <v>31.875999999999998</v>
      </c>
      <c r="K7" s="45"/>
    </row>
    <row r="8" spans="1:11" ht="26.15" customHeight="1">
      <c r="A8" s="45"/>
      <c r="B8" s="45"/>
      <c r="C8" s="45"/>
      <c r="D8" s="6">
        <v>284244</v>
      </c>
      <c r="E8" s="6" t="s">
        <v>17</v>
      </c>
      <c r="F8" s="6" t="s">
        <v>19</v>
      </c>
      <c r="G8" s="6">
        <v>636</v>
      </c>
      <c r="H8" s="6" t="s">
        <v>15</v>
      </c>
      <c r="I8" s="7">
        <f t="shared" si="0"/>
        <v>67.415999999999997</v>
      </c>
      <c r="J8" s="7">
        <f t="shared" si="1"/>
        <v>67.915999999999997</v>
      </c>
      <c r="K8" s="45"/>
    </row>
    <row r="9" spans="1:11" ht="26.15" customHeight="1">
      <c r="A9" s="45"/>
      <c r="B9" s="45"/>
      <c r="C9" s="45"/>
      <c r="D9" s="6">
        <v>284245</v>
      </c>
      <c r="E9" s="6" t="s">
        <v>17</v>
      </c>
      <c r="F9" s="6" t="s">
        <v>20</v>
      </c>
      <c r="G9" s="6">
        <v>812</v>
      </c>
      <c r="H9" s="6" t="s">
        <v>15</v>
      </c>
      <c r="I9" s="7">
        <f t="shared" si="0"/>
        <v>86.072000000000003</v>
      </c>
      <c r="J9" s="7">
        <f t="shared" si="1"/>
        <v>86.572000000000003</v>
      </c>
      <c r="K9" s="45"/>
    </row>
    <row r="10" spans="1:11" ht="26.15" customHeight="1">
      <c r="A10" s="45"/>
      <c r="B10" s="45"/>
      <c r="C10" s="45"/>
      <c r="D10" s="6">
        <v>284246</v>
      </c>
      <c r="E10" s="6" t="s">
        <v>17</v>
      </c>
      <c r="F10" s="6" t="s">
        <v>21</v>
      </c>
      <c r="G10" s="6">
        <v>724</v>
      </c>
      <c r="H10" s="6" t="s">
        <v>15</v>
      </c>
      <c r="I10" s="7">
        <f t="shared" si="0"/>
        <v>76.744</v>
      </c>
      <c r="J10" s="7">
        <f t="shared" si="1"/>
        <v>77.244</v>
      </c>
      <c r="K10" s="45"/>
    </row>
    <row r="11" spans="1:11" ht="26.15" customHeight="1">
      <c r="A11" s="45"/>
      <c r="B11" s="45"/>
      <c r="C11" s="45"/>
      <c r="D11" s="6">
        <v>284247</v>
      </c>
      <c r="E11" s="6" t="s">
        <v>17</v>
      </c>
      <c r="F11" s="6" t="s">
        <v>22</v>
      </c>
      <c r="G11" s="6">
        <v>252</v>
      </c>
      <c r="H11" s="6" t="s">
        <v>15</v>
      </c>
      <c r="I11" s="7">
        <f t="shared" si="0"/>
        <v>26.712</v>
      </c>
      <c r="J11" s="7">
        <f t="shared" si="1"/>
        <v>27.212</v>
      </c>
      <c r="K11" s="45"/>
    </row>
    <row r="12" spans="1:11" ht="26.15" customHeight="1">
      <c r="A12" s="45"/>
      <c r="B12" s="45"/>
      <c r="C12" s="45"/>
      <c r="D12" s="6">
        <v>170528</v>
      </c>
      <c r="E12" s="6" t="s">
        <v>23</v>
      </c>
      <c r="F12" s="6"/>
      <c r="G12" s="6">
        <v>48</v>
      </c>
      <c r="H12" s="6" t="s">
        <v>24</v>
      </c>
      <c r="I12" s="7">
        <f t="shared" si="0"/>
        <v>5.0880000000000001</v>
      </c>
      <c r="J12" s="7">
        <f t="shared" si="1"/>
        <v>5.5880000000000001</v>
      </c>
      <c r="K12" s="45"/>
    </row>
    <row r="13" spans="1:11" ht="26.15" customHeight="1">
      <c r="A13" s="45"/>
      <c r="B13" s="45"/>
      <c r="C13" s="45"/>
      <c r="D13" s="6">
        <v>169103</v>
      </c>
      <c r="E13" s="6" t="s">
        <v>25</v>
      </c>
      <c r="F13" s="6"/>
      <c r="G13" s="6">
        <v>47</v>
      </c>
      <c r="H13" s="6" t="s">
        <v>24</v>
      </c>
      <c r="I13" s="7">
        <f t="shared" si="0"/>
        <v>4.9820000000000002</v>
      </c>
      <c r="J13" s="7">
        <f t="shared" si="1"/>
        <v>5.4820000000000002</v>
      </c>
      <c r="K13" s="45"/>
    </row>
    <row r="14" spans="1:11" ht="26.15" customHeight="1">
      <c r="A14" s="45"/>
      <c r="B14" s="45"/>
      <c r="C14" s="45"/>
      <c r="D14" s="6">
        <v>285417</v>
      </c>
      <c r="E14" s="6" t="s">
        <v>26</v>
      </c>
      <c r="F14" s="6"/>
      <c r="G14" s="6">
        <v>2720</v>
      </c>
      <c r="H14" s="6" t="s">
        <v>15</v>
      </c>
      <c r="I14" s="7">
        <f t="shared" si="0"/>
        <v>288.32</v>
      </c>
      <c r="J14" s="7">
        <f t="shared" si="1"/>
        <v>288.82</v>
      </c>
      <c r="K14" s="45"/>
    </row>
    <row r="15" spans="1:11" ht="26.15" customHeight="1">
      <c r="A15" s="45">
        <v>22001239</v>
      </c>
      <c r="B15" s="45" t="s">
        <v>27</v>
      </c>
      <c r="C15" s="45">
        <v>177366</v>
      </c>
      <c r="D15" s="6">
        <v>284018</v>
      </c>
      <c r="E15" s="6" t="s">
        <v>14</v>
      </c>
      <c r="F15" s="6"/>
      <c r="G15" s="6">
        <v>3435</v>
      </c>
      <c r="H15" s="6" t="s">
        <v>15</v>
      </c>
      <c r="I15" s="7">
        <f t="shared" si="0"/>
        <v>364.11</v>
      </c>
      <c r="J15" s="7">
        <f t="shared" si="1"/>
        <v>364.61</v>
      </c>
      <c r="K15" s="45"/>
    </row>
    <row r="16" spans="1:11" ht="26.15" customHeight="1">
      <c r="A16" s="45"/>
      <c r="B16" s="45"/>
      <c r="C16" s="45"/>
      <c r="D16" s="6">
        <v>284020</v>
      </c>
      <c r="E16" s="6" t="s">
        <v>17</v>
      </c>
      <c r="F16" s="6" t="s">
        <v>18</v>
      </c>
      <c r="G16" s="6">
        <v>482</v>
      </c>
      <c r="H16" s="6" t="s">
        <v>15</v>
      </c>
      <c r="I16" s="7">
        <f t="shared" si="0"/>
        <v>51.091999999999999</v>
      </c>
      <c r="J16" s="7">
        <f t="shared" si="1"/>
        <v>51.591999999999999</v>
      </c>
      <c r="K16" s="45"/>
    </row>
    <row r="17" spans="1:11" ht="26.15" customHeight="1">
      <c r="A17" s="45"/>
      <c r="B17" s="45"/>
      <c r="C17" s="45"/>
      <c r="D17" s="6">
        <v>284244</v>
      </c>
      <c r="E17" s="6" t="s">
        <v>17</v>
      </c>
      <c r="F17" s="6" t="s">
        <v>19</v>
      </c>
      <c r="G17" s="6">
        <v>691</v>
      </c>
      <c r="H17" s="6" t="s">
        <v>15</v>
      </c>
      <c r="I17" s="7">
        <f t="shared" si="0"/>
        <v>73.245999999999995</v>
      </c>
      <c r="J17" s="7">
        <f t="shared" si="1"/>
        <v>73.745999999999995</v>
      </c>
      <c r="K17" s="45"/>
    </row>
    <row r="18" spans="1:11" ht="26.15" customHeight="1">
      <c r="A18" s="45"/>
      <c r="B18" s="45"/>
      <c r="C18" s="45"/>
      <c r="D18" s="6">
        <v>284245</v>
      </c>
      <c r="E18" s="6" t="s">
        <v>17</v>
      </c>
      <c r="F18" s="6" t="s">
        <v>20</v>
      </c>
      <c r="G18" s="6">
        <v>1027</v>
      </c>
      <c r="H18" s="6" t="s">
        <v>15</v>
      </c>
      <c r="I18" s="7">
        <f t="shared" si="0"/>
        <v>108.86199999999999</v>
      </c>
      <c r="J18" s="7">
        <f t="shared" si="1"/>
        <v>109.36199999999999</v>
      </c>
      <c r="K18" s="45"/>
    </row>
    <row r="19" spans="1:11" ht="26.15" customHeight="1">
      <c r="A19" s="45"/>
      <c r="B19" s="45"/>
      <c r="C19" s="45"/>
      <c r="D19" s="6">
        <v>284246</v>
      </c>
      <c r="E19" s="6" t="s">
        <v>17</v>
      </c>
      <c r="F19" s="6" t="s">
        <v>21</v>
      </c>
      <c r="G19" s="6">
        <v>1027</v>
      </c>
      <c r="H19" s="6" t="s">
        <v>15</v>
      </c>
      <c r="I19" s="7">
        <f t="shared" si="0"/>
        <v>108.86199999999999</v>
      </c>
      <c r="J19" s="7">
        <f t="shared" si="1"/>
        <v>109.36199999999999</v>
      </c>
      <c r="K19" s="45"/>
    </row>
    <row r="20" spans="1:11" ht="26.15" customHeight="1">
      <c r="A20" s="45"/>
      <c r="B20" s="45"/>
      <c r="C20" s="45"/>
      <c r="D20" s="6">
        <v>284247</v>
      </c>
      <c r="E20" s="6" t="s">
        <v>17</v>
      </c>
      <c r="F20" s="6" t="s">
        <v>22</v>
      </c>
      <c r="G20" s="6">
        <v>208</v>
      </c>
      <c r="H20" s="6" t="s">
        <v>15</v>
      </c>
      <c r="I20" s="7">
        <f t="shared" si="0"/>
        <v>22.047999999999998</v>
      </c>
      <c r="J20" s="7">
        <f t="shared" si="1"/>
        <v>22.547999999999998</v>
      </c>
      <c r="K20" s="45"/>
    </row>
    <row r="21" spans="1:11" ht="26.15" customHeight="1">
      <c r="A21" s="45"/>
      <c r="B21" s="45"/>
      <c r="C21" s="45"/>
      <c r="D21" s="6">
        <v>285086</v>
      </c>
      <c r="E21" s="6" t="s">
        <v>28</v>
      </c>
      <c r="F21" s="6"/>
      <c r="G21" s="6">
        <v>18462</v>
      </c>
      <c r="H21" s="6" t="s">
        <v>15</v>
      </c>
      <c r="I21" s="7">
        <f t="shared" si="0"/>
        <v>1956.972</v>
      </c>
      <c r="J21" s="7">
        <f t="shared" si="1"/>
        <v>1957.472</v>
      </c>
      <c r="K21" s="45"/>
    </row>
    <row r="22" spans="1:11" ht="26.15" customHeight="1">
      <c r="A22" s="45"/>
      <c r="B22" s="45"/>
      <c r="C22" s="45"/>
      <c r="D22" s="6">
        <v>170528</v>
      </c>
      <c r="E22" s="6" t="s">
        <v>23</v>
      </c>
      <c r="F22" s="6"/>
      <c r="G22" s="6">
        <v>45</v>
      </c>
      <c r="H22" s="6" t="s">
        <v>24</v>
      </c>
      <c r="I22" s="7">
        <f t="shared" si="0"/>
        <v>4.7699999999999996</v>
      </c>
      <c r="J22" s="7">
        <f t="shared" si="1"/>
        <v>5.27</v>
      </c>
      <c r="K22" s="45"/>
    </row>
    <row r="23" spans="1:11" ht="26.15" customHeight="1">
      <c r="A23" s="45"/>
      <c r="B23" s="45"/>
      <c r="C23" s="45"/>
      <c r="D23" s="6">
        <v>181808</v>
      </c>
      <c r="E23" s="6" t="s">
        <v>29</v>
      </c>
      <c r="F23" s="6"/>
      <c r="G23" s="6">
        <v>53</v>
      </c>
      <c r="H23" s="6" t="s">
        <v>24</v>
      </c>
      <c r="I23" s="7">
        <f t="shared" si="0"/>
        <v>5.6179999999999994</v>
      </c>
      <c r="J23" s="7">
        <f t="shared" si="1"/>
        <v>6.1179999999999994</v>
      </c>
      <c r="K23" s="45"/>
    </row>
    <row r="24" spans="1:11" ht="26.15" customHeight="1">
      <c r="A24" s="45"/>
      <c r="B24" s="45"/>
      <c r="C24" s="45"/>
      <c r="D24" s="6">
        <v>285085</v>
      </c>
      <c r="E24" s="6" t="s">
        <v>30</v>
      </c>
      <c r="F24" s="6"/>
      <c r="G24" s="6">
        <v>15892</v>
      </c>
      <c r="H24" s="6" t="s">
        <v>15</v>
      </c>
      <c r="I24" s="7">
        <f t="shared" si="0"/>
        <v>1684.5519999999999</v>
      </c>
      <c r="J24" s="7">
        <f t="shared" si="1"/>
        <v>1685.0519999999999</v>
      </c>
      <c r="K24" s="45"/>
    </row>
    <row r="25" spans="1:11" ht="26.15" customHeight="1">
      <c r="A25" s="45"/>
      <c r="B25" s="45"/>
      <c r="C25" s="45"/>
      <c r="D25" s="6">
        <v>285418</v>
      </c>
      <c r="E25" s="6" t="s">
        <v>31</v>
      </c>
      <c r="F25" s="6"/>
      <c r="G25" s="6">
        <v>3435</v>
      </c>
      <c r="H25" s="6" t="s">
        <v>15</v>
      </c>
      <c r="I25" s="7">
        <f t="shared" si="0"/>
        <v>364.11</v>
      </c>
      <c r="J25" s="7">
        <f t="shared" si="1"/>
        <v>364.61</v>
      </c>
      <c r="K25" s="45"/>
    </row>
    <row r="26" spans="1:11" ht="26.15" customHeight="1">
      <c r="A26" s="45">
        <v>22001240</v>
      </c>
      <c r="B26" s="45" t="s">
        <v>27</v>
      </c>
      <c r="C26" s="45">
        <v>177367</v>
      </c>
      <c r="D26" s="6">
        <v>284018</v>
      </c>
      <c r="E26" s="6" t="s">
        <v>14</v>
      </c>
      <c r="F26" s="6"/>
      <c r="G26" s="6">
        <v>2350</v>
      </c>
      <c r="H26" s="6" t="s">
        <v>15</v>
      </c>
      <c r="I26" s="7">
        <f t="shared" si="0"/>
        <v>249.1</v>
      </c>
      <c r="J26" s="7">
        <f t="shared" si="1"/>
        <v>249.6</v>
      </c>
      <c r="K26" s="45"/>
    </row>
    <row r="27" spans="1:11" ht="26.15" customHeight="1">
      <c r="A27" s="45"/>
      <c r="B27" s="45"/>
      <c r="C27" s="45"/>
      <c r="D27" s="6">
        <v>284020</v>
      </c>
      <c r="E27" s="6" t="s">
        <v>17</v>
      </c>
      <c r="F27" s="6" t="s">
        <v>18</v>
      </c>
      <c r="G27" s="6">
        <v>253</v>
      </c>
      <c r="H27" s="6" t="s">
        <v>15</v>
      </c>
      <c r="I27" s="7">
        <f t="shared" si="0"/>
        <v>26.817999999999998</v>
      </c>
      <c r="J27" s="7">
        <f t="shared" si="1"/>
        <v>27.317999999999998</v>
      </c>
      <c r="K27" s="45"/>
    </row>
    <row r="28" spans="1:11" ht="26.15" customHeight="1">
      <c r="A28" s="45"/>
      <c r="B28" s="45"/>
      <c r="C28" s="45"/>
      <c r="D28" s="6">
        <v>284021</v>
      </c>
      <c r="E28" s="6" t="s">
        <v>32</v>
      </c>
      <c r="F28" s="6"/>
      <c r="G28" s="6">
        <v>2350</v>
      </c>
      <c r="H28" s="6" t="s">
        <v>15</v>
      </c>
      <c r="I28" s="7">
        <f t="shared" si="0"/>
        <v>249.1</v>
      </c>
      <c r="J28" s="7">
        <f t="shared" si="1"/>
        <v>249.6</v>
      </c>
      <c r="K28" s="45"/>
    </row>
    <row r="29" spans="1:11" ht="26.15" customHeight="1">
      <c r="A29" s="45"/>
      <c r="B29" s="45"/>
      <c r="C29" s="45"/>
      <c r="D29" s="6">
        <v>284244</v>
      </c>
      <c r="E29" s="6" t="s">
        <v>17</v>
      </c>
      <c r="F29" s="6" t="s">
        <v>19</v>
      </c>
      <c r="G29" s="6">
        <v>541</v>
      </c>
      <c r="H29" s="6" t="s">
        <v>15</v>
      </c>
      <c r="I29" s="7">
        <f t="shared" si="0"/>
        <v>57.345999999999997</v>
      </c>
      <c r="J29" s="7">
        <f t="shared" si="1"/>
        <v>57.845999999999997</v>
      </c>
      <c r="K29" s="45"/>
    </row>
    <row r="30" spans="1:11" ht="26.15" customHeight="1">
      <c r="A30" s="45"/>
      <c r="B30" s="45"/>
      <c r="C30" s="45"/>
      <c r="D30" s="6">
        <v>284245</v>
      </c>
      <c r="E30" s="6" t="s">
        <v>17</v>
      </c>
      <c r="F30" s="6" t="s">
        <v>20</v>
      </c>
      <c r="G30" s="6">
        <v>692</v>
      </c>
      <c r="H30" s="6" t="s">
        <v>15</v>
      </c>
      <c r="I30" s="7">
        <f t="shared" si="0"/>
        <v>73.352000000000004</v>
      </c>
      <c r="J30" s="7">
        <f t="shared" si="1"/>
        <v>73.852000000000004</v>
      </c>
      <c r="K30" s="45"/>
    </row>
    <row r="31" spans="1:11" ht="26.15" customHeight="1">
      <c r="A31" s="45"/>
      <c r="B31" s="45"/>
      <c r="C31" s="45"/>
      <c r="D31" s="6">
        <v>284246</v>
      </c>
      <c r="E31" s="6" t="s">
        <v>17</v>
      </c>
      <c r="F31" s="6" t="s">
        <v>21</v>
      </c>
      <c r="G31" s="6">
        <v>635</v>
      </c>
      <c r="H31" s="6" t="s">
        <v>15</v>
      </c>
      <c r="I31" s="7">
        <f t="shared" si="0"/>
        <v>67.31</v>
      </c>
      <c r="J31" s="7">
        <f t="shared" si="1"/>
        <v>67.81</v>
      </c>
      <c r="K31" s="45"/>
    </row>
    <row r="32" spans="1:11" ht="26.15" customHeight="1">
      <c r="A32" s="45"/>
      <c r="B32" s="45"/>
      <c r="C32" s="45"/>
      <c r="D32" s="6">
        <v>284247</v>
      </c>
      <c r="E32" s="6" t="s">
        <v>17</v>
      </c>
      <c r="F32" s="6" t="s">
        <v>22</v>
      </c>
      <c r="G32" s="6">
        <v>231</v>
      </c>
      <c r="H32" s="6" t="s">
        <v>15</v>
      </c>
      <c r="I32" s="7">
        <f t="shared" si="0"/>
        <v>24.486000000000001</v>
      </c>
      <c r="J32" s="7">
        <f t="shared" si="1"/>
        <v>24.986000000000001</v>
      </c>
      <c r="K32" s="45"/>
    </row>
    <row r="33" spans="1:11" ht="26.15" customHeight="1">
      <c r="A33" s="45"/>
      <c r="B33" s="45"/>
      <c r="C33" s="45"/>
      <c r="D33" s="6">
        <v>285429</v>
      </c>
      <c r="E33" s="6" t="s">
        <v>33</v>
      </c>
      <c r="F33" s="6"/>
      <c r="G33" s="6">
        <v>23501</v>
      </c>
      <c r="H33" s="6" t="s">
        <v>15</v>
      </c>
      <c r="I33" s="7">
        <f t="shared" si="0"/>
        <v>2491.1059999999998</v>
      </c>
      <c r="J33" s="7">
        <f t="shared" si="1"/>
        <v>2491.6059999999998</v>
      </c>
      <c r="K33" s="45"/>
    </row>
    <row r="34" spans="1:11" ht="26.15" customHeight="1">
      <c r="A34" s="45"/>
      <c r="B34" s="45"/>
      <c r="C34" s="45"/>
      <c r="D34" s="6">
        <v>285428</v>
      </c>
      <c r="E34" s="6" t="s">
        <v>34</v>
      </c>
      <c r="F34" s="6"/>
      <c r="G34" s="6">
        <v>67</v>
      </c>
      <c r="H34" s="6" t="s">
        <v>24</v>
      </c>
      <c r="I34" s="7">
        <f t="shared" si="0"/>
        <v>7.1019999999999994</v>
      </c>
      <c r="J34" s="7">
        <f t="shared" si="1"/>
        <v>7.6019999999999994</v>
      </c>
      <c r="K34" s="45"/>
    </row>
    <row r="35" spans="1:11" ht="26.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1048574" ht="12.25" customHeight="1"/>
    <row r="1048575" ht="12.25" customHeight="1"/>
    <row r="1048576" ht="12.25" customHeight="1"/>
  </sheetData>
  <mergeCells count="13">
    <mergeCell ref="A26:A34"/>
    <mergeCell ref="B26:B34"/>
    <mergeCell ref="C26:C34"/>
    <mergeCell ref="A2:K2"/>
    <mergeCell ref="G3:H3"/>
    <mergeCell ref="G4:H4"/>
    <mergeCell ref="A6:A14"/>
    <mergeCell ref="B6:B14"/>
    <mergeCell ref="C6:C14"/>
    <mergeCell ref="K6:K34"/>
    <mergeCell ref="A15:A25"/>
    <mergeCell ref="B15:B25"/>
    <mergeCell ref="C15:C25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AMJ1048576"/>
  <sheetViews>
    <sheetView workbookViewId="0"/>
  </sheetViews>
  <sheetFormatPr defaultRowHeight="26.15" customHeight="1"/>
  <cols>
    <col min="1" max="1" width="21.54296875" style="4" customWidth="1"/>
    <col min="2" max="2" width="16" style="4" customWidth="1"/>
    <col min="3" max="3" width="12.26953125" style="4" customWidth="1"/>
    <col min="4" max="4" width="16.1796875" style="4" customWidth="1"/>
    <col min="5" max="5" width="61.726562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153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148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22001380</v>
      </c>
      <c r="B6" s="50" t="s">
        <v>154</v>
      </c>
      <c r="C6" s="51">
        <v>178625</v>
      </c>
      <c r="D6" s="11">
        <v>287779</v>
      </c>
      <c r="E6" s="11" t="s">
        <v>155</v>
      </c>
      <c r="F6" s="9"/>
      <c r="G6" s="9">
        <v>20</v>
      </c>
      <c r="H6" s="9" t="s">
        <v>156</v>
      </c>
      <c r="I6" s="9">
        <f t="shared" ref="I6:I13" si="0">G6*0.001</f>
        <v>0.02</v>
      </c>
      <c r="J6" s="9">
        <f t="shared" ref="J6:J13" si="1">I6+0.001</f>
        <v>2.1000000000000001E-2</v>
      </c>
      <c r="K6" s="45" t="s">
        <v>157</v>
      </c>
    </row>
    <row r="7" spans="1:11" ht="26.15" customHeight="1">
      <c r="A7" s="45"/>
      <c r="B7" s="50"/>
      <c r="C7" s="51"/>
      <c r="D7" s="11">
        <v>287786</v>
      </c>
      <c r="E7" s="11" t="s">
        <v>158</v>
      </c>
      <c r="F7" s="9"/>
      <c r="G7" s="9">
        <v>100</v>
      </c>
      <c r="H7" s="9" t="s">
        <v>156</v>
      </c>
      <c r="I7" s="9">
        <f t="shared" si="0"/>
        <v>0.1</v>
      </c>
      <c r="J7" s="9">
        <f t="shared" si="1"/>
        <v>0.10100000000000001</v>
      </c>
      <c r="K7" s="45"/>
    </row>
    <row r="8" spans="1:11" ht="26.15" customHeight="1">
      <c r="A8" s="45"/>
      <c r="B8" s="50"/>
      <c r="C8" s="51"/>
      <c r="D8" s="11">
        <v>287789</v>
      </c>
      <c r="E8" s="11" t="s">
        <v>159</v>
      </c>
      <c r="F8" s="8"/>
      <c r="G8" s="9">
        <v>50</v>
      </c>
      <c r="H8" s="9" t="s">
        <v>156</v>
      </c>
      <c r="I8" s="9">
        <f t="shared" si="0"/>
        <v>0.05</v>
      </c>
      <c r="J8" s="9">
        <f t="shared" si="1"/>
        <v>5.1000000000000004E-2</v>
      </c>
      <c r="K8" s="45"/>
    </row>
    <row r="9" spans="1:11" ht="26.15" customHeight="1">
      <c r="A9" s="45"/>
      <c r="B9" s="50"/>
      <c r="C9" s="51"/>
      <c r="D9" s="11">
        <v>287792</v>
      </c>
      <c r="E9" s="11" t="s">
        <v>160</v>
      </c>
      <c r="F9" s="8"/>
      <c r="G9" s="9">
        <v>50</v>
      </c>
      <c r="H9" s="9" t="s">
        <v>156</v>
      </c>
      <c r="I9" s="9">
        <f t="shared" si="0"/>
        <v>0.05</v>
      </c>
      <c r="J9" s="9">
        <f t="shared" si="1"/>
        <v>5.1000000000000004E-2</v>
      </c>
      <c r="K9" s="45"/>
    </row>
    <row r="10" spans="1:11" ht="26.15" customHeight="1">
      <c r="A10" s="45"/>
      <c r="B10" s="50"/>
      <c r="C10" s="51"/>
      <c r="D10" s="11">
        <v>287778</v>
      </c>
      <c r="E10" s="11" t="s">
        <v>161</v>
      </c>
      <c r="F10" s="8"/>
      <c r="G10" s="9">
        <v>30</v>
      </c>
      <c r="H10" s="9" t="s">
        <v>156</v>
      </c>
      <c r="I10" s="9">
        <f t="shared" si="0"/>
        <v>0.03</v>
      </c>
      <c r="J10" s="9">
        <f t="shared" si="1"/>
        <v>3.1E-2</v>
      </c>
      <c r="K10" s="45"/>
    </row>
    <row r="11" spans="1:11" ht="26.15" customHeight="1">
      <c r="A11" s="45"/>
      <c r="B11" s="50"/>
      <c r="C11" s="51"/>
      <c r="D11" s="11">
        <v>287803</v>
      </c>
      <c r="E11" s="11" t="s">
        <v>162</v>
      </c>
      <c r="F11" s="8"/>
      <c r="G11" s="9">
        <v>100</v>
      </c>
      <c r="H11" s="9" t="s">
        <v>156</v>
      </c>
      <c r="I11" s="9">
        <f t="shared" si="0"/>
        <v>0.1</v>
      </c>
      <c r="J11" s="9">
        <f t="shared" si="1"/>
        <v>0.10100000000000001</v>
      </c>
      <c r="K11" s="45"/>
    </row>
    <row r="12" spans="1:11" ht="26.15" customHeight="1">
      <c r="A12" s="45"/>
      <c r="B12" s="50"/>
      <c r="C12" s="51"/>
      <c r="D12" s="11">
        <v>287899</v>
      </c>
      <c r="E12" s="11" t="s">
        <v>163</v>
      </c>
      <c r="F12" s="8"/>
      <c r="G12" s="9">
        <v>4</v>
      </c>
      <c r="H12" s="9" t="s">
        <v>24</v>
      </c>
      <c r="I12" s="9">
        <f t="shared" si="0"/>
        <v>4.0000000000000001E-3</v>
      </c>
      <c r="J12" s="9">
        <f t="shared" si="1"/>
        <v>5.0000000000000001E-3</v>
      </c>
      <c r="K12" s="45"/>
    </row>
    <row r="13" spans="1:11" ht="26.15" customHeight="1">
      <c r="A13" s="45"/>
      <c r="B13" s="10" t="s">
        <v>154</v>
      </c>
      <c r="C13" s="9">
        <v>178627</v>
      </c>
      <c r="D13" s="11">
        <v>287899</v>
      </c>
      <c r="E13" s="11" t="s">
        <v>163</v>
      </c>
      <c r="F13" s="8"/>
      <c r="G13" s="9">
        <v>5</v>
      </c>
      <c r="H13" s="9" t="s">
        <v>24</v>
      </c>
      <c r="I13" s="9">
        <f t="shared" si="0"/>
        <v>5.0000000000000001E-3</v>
      </c>
      <c r="J13" s="9">
        <f t="shared" si="1"/>
        <v>6.0000000000000001E-3</v>
      </c>
      <c r="K13" s="45"/>
    </row>
    <row r="14" spans="1:11" ht="26.1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048544" ht="12.25" customHeight="1"/>
    <row r="1048545" ht="12.25" customHeight="1"/>
    <row r="1048546" ht="12.2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13"/>
    <mergeCell ref="B6:B12"/>
    <mergeCell ref="C6:C12"/>
    <mergeCell ref="K6:K13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AMJ1048576"/>
  <sheetViews>
    <sheetView workbookViewId="0"/>
  </sheetViews>
  <sheetFormatPr defaultRowHeight="26.15" customHeight="1"/>
  <cols>
    <col min="1" max="1" width="21.54296875" style="4" customWidth="1"/>
    <col min="2" max="2" width="16" style="4" customWidth="1"/>
    <col min="3" max="3" width="12.26953125" style="4" customWidth="1"/>
    <col min="4" max="4" width="16.1796875" style="4" customWidth="1"/>
    <col min="5" max="5" width="61.726562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164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165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22001330</v>
      </c>
      <c r="B6" s="50" t="s">
        <v>166</v>
      </c>
      <c r="C6" s="51">
        <v>178629</v>
      </c>
      <c r="D6" s="11">
        <v>265947</v>
      </c>
      <c r="E6" s="11" t="s">
        <v>167</v>
      </c>
      <c r="F6" s="10" t="s">
        <v>168</v>
      </c>
      <c r="G6" s="11">
        <v>14</v>
      </c>
      <c r="H6" s="11" t="s">
        <v>15</v>
      </c>
      <c r="I6" s="9">
        <f t="shared" ref="I6:I27" si="0">G6*0.002</f>
        <v>2.8000000000000001E-2</v>
      </c>
      <c r="J6" s="9">
        <f t="shared" ref="J6:J27" si="1">I6+0.001</f>
        <v>2.9000000000000001E-2</v>
      </c>
      <c r="K6" s="45" t="s">
        <v>157</v>
      </c>
    </row>
    <row r="7" spans="1:11" ht="26.15" customHeight="1">
      <c r="A7" s="45"/>
      <c r="B7" s="50"/>
      <c r="C7" s="51"/>
      <c r="D7" s="11">
        <v>265947</v>
      </c>
      <c r="E7" s="11" t="s">
        <v>167</v>
      </c>
      <c r="F7" s="10" t="s">
        <v>168</v>
      </c>
      <c r="G7" s="11">
        <v>92</v>
      </c>
      <c r="H7" s="11" t="s">
        <v>15</v>
      </c>
      <c r="I7" s="9">
        <f t="shared" si="0"/>
        <v>0.184</v>
      </c>
      <c r="J7" s="9">
        <f t="shared" si="1"/>
        <v>0.185</v>
      </c>
      <c r="K7" s="45"/>
    </row>
    <row r="8" spans="1:11" ht="26.15" customHeight="1">
      <c r="A8" s="45"/>
      <c r="B8" s="50"/>
      <c r="C8" s="51"/>
      <c r="D8" s="11">
        <v>265947</v>
      </c>
      <c r="E8" s="11" t="s">
        <v>167</v>
      </c>
      <c r="F8" s="10" t="s">
        <v>168</v>
      </c>
      <c r="G8" s="11">
        <v>89</v>
      </c>
      <c r="H8" s="11" t="s">
        <v>15</v>
      </c>
      <c r="I8" s="9">
        <f t="shared" si="0"/>
        <v>0.17799999999999999</v>
      </c>
      <c r="J8" s="9">
        <f t="shared" si="1"/>
        <v>0.17899999999999999</v>
      </c>
      <c r="K8" s="45"/>
    </row>
    <row r="9" spans="1:11" ht="26.15" customHeight="1">
      <c r="A9" s="45"/>
      <c r="B9" s="50"/>
      <c r="C9" s="51"/>
      <c r="D9" s="11">
        <v>265947</v>
      </c>
      <c r="E9" s="11" t="s">
        <v>167</v>
      </c>
      <c r="F9" s="10" t="s">
        <v>168</v>
      </c>
      <c r="G9" s="11">
        <v>82</v>
      </c>
      <c r="H9" s="11" t="s">
        <v>15</v>
      </c>
      <c r="I9" s="9">
        <f t="shared" si="0"/>
        <v>0.16400000000000001</v>
      </c>
      <c r="J9" s="9">
        <f t="shared" si="1"/>
        <v>0.16500000000000001</v>
      </c>
      <c r="K9" s="45"/>
    </row>
    <row r="10" spans="1:11" ht="26.15" customHeight="1">
      <c r="A10" s="45"/>
      <c r="B10" s="50"/>
      <c r="C10" s="51"/>
      <c r="D10" s="11">
        <v>265948</v>
      </c>
      <c r="E10" s="11" t="s">
        <v>167</v>
      </c>
      <c r="F10" s="10" t="s">
        <v>169</v>
      </c>
      <c r="G10" s="11">
        <v>28</v>
      </c>
      <c r="H10" s="11" t="s">
        <v>15</v>
      </c>
      <c r="I10" s="9">
        <f t="shared" si="0"/>
        <v>5.6000000000000001E-2</v>
      </c>
      <c r="J10" s="9">
        <f t="shared" si="1"/>
        <v>5.7000000000000002E-2</v>
      </c>
      <c r="K10" s="45"/>
    </row>
    <row r="11" spans="1:11" ht="26.15" customHeight="1">
      <c r="A11" s="45"/>
      <c r="B11" s="50"/>
      <c r="C11" s="51"/>
      <c r="D11" s="11">
        <v>263248</v>
      </c>
      <c r="E11" s="11" t="s">
        <v>170</v>
      </c>
      <c r="F11" s="9" t="s">
        <v>20</v>
      </c>
      <c r="G11" s="9">
        <v>90</v>
      </c>
      <c r="H11" s="9" t="s">
        <v>15</v>
      </c>
      <c r="I11" s="9">
        <f t="shared" si="0"/>
        <v>0.18</v>
      </c>
      <c r="J11" s="9">
        <f t="shared" si="1"/>
        <v>0.18099999999999999</v>
      </c>
      <c r="K11" s="45"/>
    </row>
    <row r="12" spans="1:11" ht="26.15" customHeight="1">
      <c r="A12" s="45"/>
      <c r="B12" s="50"/>
      <c r="C12" s="51"/>
      <c r="D12" s="11">
        <v>263284</v>
      </c>
      <c r="E12" s="11" t="s">
        <v>122</v>
      </c>
      <c r="F12" s="9"/>
      <c r="G12" s="9">
        <v>1</v>
      </c>
      <c r="H12" s="9" t="s">
        <v>171</v>
      </c>
      <c r="I12" s="9">
        <f t="shared" si="0"/>
        <v>2E-3</v>
      </c>
      <c r="J12" s="9">
        <f t="shared" si="1"/>
        <v>3.0000000000000001E-3</v>
      </c>
      <c r="K12" s="45"/>
    </row>
    <row r="13" spans="1:11" ht="26.15" customHeight="1">
      <c r="A13" s="45"/>
      <c r="B13" s="45" t="s">
        <v>172</v>
      </c>
      <c r="C13" s="45">
        <v>178631</v>
      </c>
      <c r="D13" s="11">
        <v>263248</v>
      </c>
      <c r="E13" s="11" t="s">
        <v>170</v>
      </c>
      <c r="F13" s="9" t="s">
        <v>20</v>
      </c>
      <c r="G13" s="9">
        <v>72</v>
      </c>
      <c r="H13" s="9" t="s">
        <v>15</v>
      </c>
      <c r="I13" s="9">
        <f t="shared" si="0"/>
        <v>0.14400000000000002</v>
      </c>
      <c r="J13" s="9">
        <f t="shared" si="1"/>
        <v>0.14500000000000002</v>
      </c>
      <c r="K13" s="45"/>
    </row>
    <row r="14" spans="1:11" ht="26.15" customHeight="1">
      <c r="A14" s="45"/>
      <c r="B14" s="45"/>
      <c r="C14" s="45"/>
      <c r="D14" s="11">
        <v>263269</v>
      </c>
      <c r="E14" s="11" t="s">
        <v>60</v>
      </c>
      <c r="F14" s="9"/>
      <c r="G14" s="9">
        <v>187</v>
      </c>
      <c r="H14" s="9" t="s">
        <v>76</v>
      </c>
      <c r="I14" s="9">
        <f t="shared" si="0"/>
        <v>0.374</v>
      </c>
      <c r="J14" s="9">
        <f t="shared" si="1"/>
        <v>0.375</v>
      </c>
      <c r="K14" s="45"/>
    </row>
    <row r="15" spans="1:11" ht="26.15" customHeight="1">
      <c r="A15" s="45"/>
      <c r="B15" s="45"/>
      <c r="C15" s="45"/>
      <c r="D15" s="11">
        <v>263272</v>
      </c>
      <c r="E15" s="11" t="s">
        <v>173</v>
      </c>
      <c r="F15" s="9"/>
      <c r="G15" s="9">
        <v>357</v>
      </c>
      <c r="H15" s="9" t="s">
        <v>76</v>
      </c>
      <c r="I15" s="9">
        <f t="shared" si="0"/>
        <v>0.71399999999999997</v>
      </c>
      <c r="J15" s="9">
        <f t="shared" si="1"/>
        <v>0.71499999999999997</v>
      </c>
      <c r="K15" s="45"/>
    </row>
    <row r="16" spans="1:11" ht="26.15" customHeight="1">
      <c r="A16" s="45"/>
      <c r="B16" s="45"/>
      <c r="C16" s="45"/>
      <c r="D16" s="11">
        <v>263242</v>
      </c>
      <c r="E16" s="11" t="s">
        <v>174</v>
      </c>
      <c r="F16" s="9"/>
      <c r="G16" s="9">
        <v>636</v>
      </c>
      <c r="H16" s="9" t="s">
        <v>76</v>
      </c>
      <c r="I16" s="9">
        <f t="shared" si="0"/>
        <v>1.272</v>
      </c>
      <c r="J16" s="9">
        <f t="shared" si="1"/>
        <v>1.2729999999999999</v>
      </c>
      <c r="K16" s="45"/>
    </row>
    <row r="17" spans="1:11" ht="26.15" customHeight="1">
      <c r="A17" s="45"/>
      <c r="B17" s="45"/>
      <c r="C17" s="45"/>
      <c r="D17" s="11">
        <v>177108</v>
      </c>
      <c r="E17" s="11" t="s">
        <v>175</v>
      </c>
      <c r="F17" s="9"/>
      <c r="G17" s="9">
        <v>1</v>
      </c>
      <c r="H17" s="9" t="s">
        <v>171</v>
      </c>
      <c r="I17" s="9">
        <f t="shared" si="0"/>
        <v>2E-3</v>
      </c>
      <c r="J17" s="9">
        <f t="shared" si="1"/>
        <v>3.0000000000000001E-3</v>
      </c>
      <c r="K17" s="45"/>
    </row>
    <row r="18" spans="1:11" ht="26.15" customHeight="1">
      <c r="A18" s="45"/>
      <c r="B18" s="45"/>
      <c r="C18" s="45"/>
      <c r="D18" s="11">
        <v>263652</v>
      </c>
      <c r="E18" s="11" t="s">
        <v>176</v>
      </c>
      <c r="F18" s="9"/>
      <c r="G18" s="9">
        <v>8</v>
      </c>
      <c r="H18" s="9" t="s">
        <v>171</v>
      </c>
      <c r="I18" s="9">
        <f t="shared" si="0"/>
        <v>1.6E-2</v>
      </c>
      <c r="J18" s="9">
        <f t="shared" si="1"/>
        <v>1.7000000000000001E-2</v>
      </c>
      <c r="K18" s="45"/>
    </row>
    <row r="19" spans="1:11" ht="26.15" customHeight="1">
      <c r="A19" s="45"/>
      <c r="B19" s="45"/>
      <c r="C19" s="45"/>
      <c r="D19" s="11">
        <v>177108</v>
      </c>
      <c r="E19" s="11" t="s">
        <v>175</v>
      </c>
      <c r="F19" s="9"/>
      <c r="G19" s="9">
        <v>1</v>
      </c>
      <c r="H19" s="9" t="s">
        <v>171</v>
      </c>
      <c r="I19" s="9">
        <f t="shared" si="0"/>
        <v>2E-3</v>
      </c>
      <c r="J19" s="9">
        <f t="shared" si="1"/>
        <v>3.0000000000000001E-3</v>
      </c>
      <c r="K19" s="45"/>
    </row>
    <row r="20" spans="1:11" ht="26.15" customHeight="1">
      <c r="A20" s="45"/>
      <c r="B20" s="45"/>
      <c r="C20" s="45"/>
      <c r="D20" s="11">
        <v>263665</v>
      </c>
      <c r="E20" s="11" t="s">
        <v>177</v>
      </c>
      <c r="F20" s="9"/>
      <c r="G20" s="9">
        <v>10</v>
      </c>
      <c r="H20" s="9" t="s">
        <v>171</v>
      </c>
      <c r="I20" s="9">
        <f t="shared" si="0"/>
        <v>0.02</v>
      </c>
      <c r="J20" s="9">
        <f t="shared" si="1"/>
        <v>2.1000000000000001E-2</v>
      </c>
      <c r="K20" s="45"/>
    </row>
    <row r="21" spans="1:11" ht="26.15" customHeight="1">
      <c r="A21" s="45"/>
      <c r="B21" s="45" t="s">
        <v>178</v>
      </c>
      <c r="C21" s="45">
        <v>178752</v>
      </c>
      <c r="D21" s="11">
        <v>263248</v>
      </c>
      <c r="E21" s="11" t="s">
        <v>170</v>
      </c>
      <c r="F21" s="9" t="s">
        <v>20</v>
      </c>
      <c r="G21" s="9">
        <v>56</v>
      </c>
      <c r="H21" s="9" t="s">
        <v>15</v>
      </c>
      <c r="I21" s="9">
        <f t="shared" si="0"/>
        <v>0.112</v>
      </c>
      <c r="J21" s="9">
        <f t="shared" si="1"/>
        <v>0.113</v>
      </c>
      <c r="K21" s="45"/>
    </row>
    <row r="22" spans="1:11" ht="26.15" customHeight="1">
      <c r="A22" s="45"/>
      <c r="B22" s="45"/>
      <c r="C22" s="45"/>
      <c r="D22" s="11">
        <v>263244</v>
      </c>
      <c r="E22" s="11" t="s">
        <v>179</v>
      </c>
      <c r="F22" s="9"/>
      <c r="G22" s="9">
        <v>49</v>
      </c>
      <c r="H22" s="9" t="s">
        <v>76</v>
      </c>
      <c r="I22" s="9">
        <f t="shared" si="0"/>
        <v>9.8000000000000004E-2</v>
      </c>
      <c r="J22" s="9">
        <f t="shared" si="1"/>
        <v>9.9000000000000005E-2</v>
      </c>
      <c r="K22" s="45"/>
    </row>
    <row r="23" spans="1:11" ht="26.15" customHeight="1">
      <c r="A23" s="45"/>
      <c r="B23" s="45"/>
      <c r="C23" s="45"/>
      <c r="D23" s="11">
        <v>263665</v>
      </c>
      <c r="E23" s="11" t="s">
        <v>177</v>
      </c>
      <c r="F23" s="9"/>
      <c r="G23" s="11">
        <v>3</v>
      </c>
      <c r="H23" s="11" t="s">
        <v>171</v>
      </c>
      <c r="I23" s="9">
        <f t="shared" si="0"/>
        <v>6.0000000000000001E-3</v>
      </c>
      <c r="J23" s="9">
        <f t="shared" si="1"/>
        <v>7.0000000000000001E-3</v>
      </c>
      <c r="K23" s="45"/>
    </row>
    <row r="24" spans="1:11" ht="26.15" customHeight="1">
      <c r="A24" s="45"/>
      <c r="B24" s="45"/>
      <c r="C24" s="45"/>
      <c r="D24" s="11">
        <v>267305</v>
      </c>
      <c r="E24" s="11" t="s">
        <v>180</v>
      </c>
      <c r="F24" s="9"/>
      <c r="G24" s="11">
        <v>1</v>
      </c>
      <c r="H24" s="11" t="s">
        <v>171</v>
      </c>
      <c r="I24" s="9">
        <f t="shared" si="0"/>
        <v>2E-3</v>
      </c>
      <c r="J24" s="9">
        <f t="shared" si="1"/>
        <v>3.0000000000000001E-3</v>
      </c>
      <c r="K24" s="45"/>
    </row>
    <row r="25" spans="1:11" ht="26.15" customHeight="1">
      <c r="A25" s="45"/>
      <c r="B25" s="45"/>
      <c r="C25" s="45"/>
      <c r="D25" s="11">
        <v>263652</v>
      </c>
      <c r="E25" s="11" t="s">
        <v>176</v>
      </c>
      <c r="F25" s="9"/>
      <c r="G25" s="11">
        <v>3</v>
      </c>
      <c r="H25" s="11" t="s">
        <v>171</v>
      </c>
      <c r="I25" s="9">
        <f t="shared" si="0"/>
        <v>6.0000000000000001E-3</v>
      </c>
      <c r="J25" s="9">
        <f t="shared" si="1"/>
        <v>7.0000000000000001E-3</v>
      </c>
      <c r="K25" s="45"/>
    </row>
    <row r="26" spans="1:11" ht="26.15" customHeight="1">
      <c r="A26" s="45"/>
      <c r="B26" s="45"/>
      <c r="C26" s="45"/>
      <c r="D26" s="11">
        <v>267306</v>
      </c>
      <c r="E26" s="11" t="s">
        <v>181</v>
      </c>
      <c r="F26" s="9"/>
      <c r="G26" s="11">
        <v>3</v>
      </c>
      <c r="H26" s="11" t="s">
        <v>171</v>
      </c>
      <c r="I26" s="9">
        <f t="shared" si="0"/>
        <v>6.0000000000000001E-3</v>
      </c>
      <c r="J26" s="9">
        <f t="shared" si="1"/>
        <v>7.0000000000000001E-3</v>
      </c>
      <c r="K26" s="45"/>
    </row>
    <row r="27" spans="1:11" ht="26.15" customHeight="1">
      <c r="A27" s="45"/>
      <c r="B27" s="45"/>
      <c r="C27" s="45"/>
      <c r="D27" s="11">
        <v>263284</v>
      </c>
      <c r="E27" s="11" t="s">
        <v>122</v>
      </c>
      <c r="F27" s="9"/>
      <c r="G27" s="11">
        <v>1</v>
      </c>
      <c r="H27" s="11" t="s">
        <v>171</v>
      </c>
      <c r="I27" s="9">
        <f t="shared" si="0"/>
        <v>2E-3</v>
      </c>
      <c r="J27" s="9">
        <f t="shared" si="1"/>
        <v>3.0000000000000001E-3</v>
      </c>
      <c r="K27" s="45"/>
    </row>
    <row r="28" spans="1:11" ht="26.1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1048531" ht="12.25" customHeight="1"/>
    <row r="1048532" ht="12.25" customHeight="1"/>
    <row r="1048533" ht="12.2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2">
    <mergeCell ref="C21:C27"/>
    <mergeCell ref="A28:K28"/>
    <mergeCell ref="A2:K2"/>
    <mergeCell ref="G3:H3"/>
    <mergeCell ref="G4:H4"/>
    <mergeCell ref="A6:A27"/>
    <mergeCell ref="B6:B12"/>
    <mergeCell ref="C6:C12"/>
    <mergeCell ref="K6:K27"/>
    <mergeCell ref="B13:B20"/>
    <mergeCell ref="C13:C20"/>
    <mergeCell ref="B21:B27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AMJ1048576"/>
  <sheetViews>
    <sheetView workbookViewId="0"/>
  </sheetViews>
  <sheetFormatPr defaultRowHeight="26.15" customHeight="1"/>
  <cols>
    <col min="1" max="1" width="21.54296875" style="4" customWidth="1"/>
    <col min="2" max="2" width="16" style="4" customWidth="1"/>
    <col min="3" max="3" width="12.26953125" style="4" customWidth="1"/>
    <col min="4" max="4" width="16.1796875" style="4" customWidth="1"/>
    <col min="5" max="5" width="61.726562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164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182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22001330</v>
      </c>
      <c r="B6" s="50" t="s">
        <v>183</v>
      </c>
      <c r="C6" s="51">
        <v>178345</v>
      </c>
      <c r="D6" s="11">
        <v>265027</v>
      </c>
      <c r="E6" s="11" t="s">
        <v>184</v>
      </c>
      <c r="F6" s="9" t="s">
        <v>18</v>
      </c>
      <c r="G6" s="9">
        <v>33</v>
      </c>
      <c r="H6" s="9" t="s">
        <v>15</v>
      </c>
      <c r="I6" s="9">
        <f t="shared" ref="I6:I37" si="0">G6*0.002</f>
        <v>6.6000000000000003E-2</v>
      </c>
      <c r="J6" s="9">
        <f t="shared" ref="J6:J37" si="1">I6+0.001</f>
        <v>6.7000000000000004E-2</v>
      </c>
      <c r="K6" s="45" t="s">
        <v>185</v>
      </c>
    </row>
    <row r="7" spans="1:11" ht="26.15" customHeight="1">
      <c r="A7" s="45"/>
      <c r="B7" s="50"/>
      <c r="C7" s="51"/>
      <c r="D7" s="11">
        <v>265028</v>
      </c>
      <c r="E7" s="11" t="s">
        <v>184</v>
      </c>
      <c r="F7" s="9" t="s">
        <v>19</v>
      </c>
      <c r="G7" s="9">
        <v>74</v>
      </c>
      <c r="H7" s="9" t="s">
        <v>15</v>
      </c>
      <c r="I7" s="9">
        <f t="shared" si="0"/>
        <v>0.14799999999999999</v>
      </c>
      <c r="J7" s="9">
        <f t="shared" si="1"/>
        <v>0.14899999999999999</v>
      </c>
      <c r="K7" s="45"/>
    </row>
    <row r="8" spans="1:11" ht="26.15" customHeight="1">
      <c r="A8" s="45"/>
      <c r="B8" s="50"/>
      <c r="C8" s="51"/>
      <c r="D8" s="11">
        <v>263248</v>
      </c>
      <c r="E8" s="11" t="s">
        <v>184</v>
      </c>
      <c r="F8" s="9" t="s">
        <v>20</v>
      </c>
      <c r="G8" s="9">
        <v>83</v>
      </c>
      <c r="H8" s="9" t="s">
        <v>15</v>
      </c>
      <c r="I8" s="9">
        <f t="shared" si="0"/>
        <v>0.16600000000000001</v>
      </c>
      <c r="J8" s="9">
        <f t="shared" si="1"/>
        <v>0.16700000000000001</v>
      </c>
      <c r="K8" s="45"/>
    </row>
    <row r="9" spans="1:11" ht="26.15" customHeight="1">
      <c r="A9" s="45"/>
      <c r="B9" s="50"/>
      <c r="C9" s="51"/>
      <c r="D9" s="11">
        <v>265029</v>
      </c>
      <c r="E9" s="11" t="s">
        <v>184</v>
      </c>
      <c r="F9" s="9" t="s">
        <v>186</v>
      </c>
      <c r="G9" s="9">
        <v>37</v>
      </c>
      <c r="H9" s="9" t="s">
        <v>15</v>
      </c>
      <c r="I9" s="9">
        <f t="shared" si="0"/>
        <v>7.3999999999999996E-2</v>
      </c>
      <c r="J9" s="9">
        <f t="shared" si="1"/>
        <v>7.4999999999999997E-2</v>
      </c>
      <c r="K9" s="45"/>
    </row>
    <row r="10" spans="1:11" ht="26.15" customHeight="1">
      <c r="A10" s="45"/>
      <c r="B10" s="50"/>
      <c r="C10" s="51"/>
      <c r="D10" s="11">
        <v>265032</v>
      </c>
      <c r="E10" s="11" t="s">
        <v>187</v>
      </c>
      <c r="F10" s="9"/>
      <c r="G10" s="9">
        <v>234</v>
      </c>
      <c r="H10" s="9" t="s">
        <v>15</v>
      </c>
      <c r="I10" s="9">
        <f t="shared" si="0"/>
        <v>0.46800000000000003</v>
      </c>
      <c r="J10" s="9">
        <f t="shared" si="1"/>
        <v>0.46900000000000003</v>
      </c>
      <c r="K10" s="45"/>
    </row>
    <row r="11" spans="1:11" ht="26.15" customHeight="1">
      <c r="A11" s="45"/>
      <c r="B11" s="50"/>
      <c r="C11" s="51"/>
      <c r="D11" s="11">
        <v>274961</v>
      </c>
      <c r="E11" s="11" t="s">
        <v>188</v>
      </c>
      <c r="F11" s="9"/>
      <c r="G11" s="9">
        <v>23</v>
      </c>
      <c r="H11" s="9" t="s">
        <v>76</v>
      </c>
      <c r="I11" s="9">
        <f t="shared" si="0"/>
        <v>4.5999999999999999E-2</v>
      </c>
      <c r="J11" s="9">
        <f t="shared" si="1"/>
        <v>4.7E-2</v>
      </c>
      <c r="K11" s="45"/>
    </row>
    <row r="12" spans="1:11" ht="26.15" customHeight="1">
      <c r="A12" s="45"/>
      <c r="B12" s="50"/>
      <c r="C12" s="51"/>
      <c r="D12" s="11">
        <v>285315</v>
      </c>
      <c r="E12" s="11" t="s">
        <v>189</v>
      </c>
      <c r="F12" s="9"/>
      <c r="G12" s="9">
        <v>305</v>
      </c>
      <c r="H12" s="9" t="s">
        <v>76</v>
      </c>
      <c r="I12" s="9">
        <f t="shared" si="0"/>
        <v>0.61</v>
      </c>
      <c r="J12" s="9">
        <f t="shared" si="1"/>
        <v>0.61099999999999999</v>
      </c>
      <c r="K12" s="45"/>
    </row>
    <row r="13" spans="1:11" ht="26.15" customHeight="1">
      <c r="A13" s="45"/>
      <c r="B13" s="50"/>
      <c r="C13" s="51"/>
      <c r="D13" s="11">
        <v>263242</v>
      </c>
      <c r="E13" s="11" t="s">
        <v>174</v>
      </c>
      <c r="F13" s="9"/>
      <c r="G13" s="9">
        <v>566</v>
      </c>
      <c r="H13" s="9" t="s">
        <v>76</v>
      </c>
      <c r="I13" s="9">
        <f t="shared" si="0"/>
        <v>1.1320000000000001</v>
      </c>
      <c r="J13" s="9">
        <f t="shared" si="1"/>
        <v>1.133</v>
      </c>
      <c r="K13" s="45"/>
    </row>
    <row r="14" spans="1:11" ht="26.15" customHeight="1">
      <c r="A14" s="45"/>
      <c r="B14" s="50"/>
      <c r="C14" s="51"/>
      <c r="D14" s="12">
        <v>284713</v>
      </c>
      <c r="E14" s="12" t="s">
        <v>190</v>
      </c>
      <c r="F14" s="13"/>
      <c r="G14" s="13">
        <v>7</v>
      </c>
      <c r="H14" s="13" t="s">
        <v>24</v>
      </c>
      <c r="I14" s="13">
        <f t="shared" si="0"/>
        <v>1.4E-2</v>
      </c>
      <c r="J14" s="13">
        <f t="shared" si="1"/>
        <v>1.4999999999999999E-2</v>
      </c>
      <c r="K14" s="45"/>
    </row>
    <row r="15" spans="1:11" ht="26.15" customHeight="1">
      <c r="A15" s="45"/>
      <c r="B15" s="50"/>
      <c r="C15" s="51"/>
      <c r="D15" s="12">
        <v>284715</v>
      </c>
      <c r="E15" s="12" t="s">
        <v>191</v>
      </c>
      <c r="F15" s="13"/>
      <c r="G15" s="13">
        <v>7</v>
      </c>
      <c r="H15" s="13" t="s">
        <v>24</v>
      </c>
      <c r="I15" s="13">
        <f t="shared" si="0"/>
        <v>1.4E-2</v>
      </c>
      <c r="J15" s="13">
        <f t="shared" si="1"/>
        <v>1.4999999999999999E-2</v>
      </c>
      <c r="K15" s="45"/>
    </row>
    <row r="16" spans="1:11" ht="26.15" customHeight="1">
      <c r="A16" s="45"/>
      <c r="B16" s="50"/>
      <c r="C16" s="51"/>
      <c r="D16" s="11">
        <v>263269</v>
      </c>
      <c r="E16" s="11" t="s">
        <v>192</v>
      </c>
      <c r="F16" s="9"/>
      <c r="G16" s="9">
        <v>159</v>
      </c>
      <c r="H16" s="9" t="s">
        <v>76</v>
      </c>
      <c r="I16" s="9">
        <f t="shared" si="0"/>
        <v>0.318</v>
      </c>
      <c r="J16" s="9">
        <f t="shared" si="1"/>
        <v>0.31900000000000001</v>
      </c>
      <c r="K16" s="45"/>
    </row>
    <row r="17" spans="1:11" ht="26.15" customHeight="1">
      <c r="A17" s="45"/>
      <c r="B17" s="45" t="s">
        <v>121</v>
      </c>
      <c r="C17" s="45">
        <v>178346</v>
      </c>
      <c r="D17" s="11">
        <v>265027</v>
      </c>
      <c r="E17" s="11" t="s">
        <v>184</v>
      </c>
      <c r="F17" s="9" t="s">
        <v>18</v>
      </c>
      <c r="G17" s="9">
        <v>33</v>
      </c>
      <c r="H17" s="9" t="s">
        <v>15</v>
      </c>
      <c r="I17" s="9">
        <f t="shared" si="0"/>
        <v>6.6000000000000003E-2</v>
      </c>
      <c r="J17" s="9">
        <f t="shared" si="1"/>
        <v>6.7000000000000004E-2</v>
      </c>
      <c r="K17" s="45"/>
    </row>
    <row r="18" spans="1:11" ht="26.15" customHeight="1">
      <c r="A18" s="45"/>
      <c r="B18" s="45"/>
      <c r="C18" s="45"/>
      <c r="D18" s="11">
        <v>265028</v>
      </c>
      <c r="E18" s="11" t="s">
        <v>184</v>
      </c>
      <c r="F18" s="9" t="s">
        <v>19</v>
      </c>
      <c r="G18" s="9">
        <v>85</v>
      </c>
      <c r="H18" s="9" t="s">
        <v>15</v>
      </c>
      <c r="I18" s="9">
        <f t="shared" si="0"/>
        <v>0.17</v>
      </c>
      <c r="J18" s="9">
        <f t="shared" si="1"/>
        <v>0.17100000000000001</v>
      </c>
      <c r="K18" s="45"/>
    </row>
    <row r="19" spans="1:11" ht="26.15" customHeight="1">
      <c r="A19" s="45"/>
      <c r="B19" s="45"/>
      <c r="C19" s="45"/>
      <c r="D19" s="11">
        <v>263248</v>
      </c>
      <c r="E19" s="11" t="s">
        <v>184</v>
      </c>
      <c r="F19" s="9" t="s">
        <v>20</v>
      </c>
      <c r="G19" s="9">
        <v>85</v>
      </c>
      <c r="H19" s="9" t="s">
        <v>15</v>
      </c>
      <c r="I19" s="9">
        <f t="shared" si="0"/>
        <v>0.17</v>
      </c>
      <c r="J19" s="9">
        <f t="shared" si="1"/>
        <v>0.17100000000000001</v>
      </c>
      <c r="K19" s="45"/>
    </row>
    <row r="20" spans="1:11" ht="26.15" customHeight="1">
      <c r="A20" s="45"/>
      <c r="B20" s="45"/>
      <c r="C20" s="45"/>
      <c r="D20" s="11">
        <v>265029</v>
      </c>
      <c r="E20" s="11" t="s">
        <v>184</v>
      </c>
      <c r="F20" s="9" t="s">
        <v>186</v>
      </c>
      <c r="G20" s="9">
        <v>70</v>
      </c>
      <c r="H20" s="9" t="s">
        <v>15</v>
      </c>
      <c r="I20" s="9">
        <f t="shared" si="0"/>
        <v>0.14000000000000001</v>
      </c>
      <c r="J20" s="9">
        <f t="shared" si="1"/>
        <v>0.14100000000000001</v>
      </c>
      <c r="K20" s="45"/>
    </row>
    <row r="21" spans="1:11" ht="26.15" customHeight="1">
      <c r="A21" s="45"/>
      <c r="B21" s="45"/>
      <c r="C21" s="45"/>
      <c r="D21" s="11">
        <v>265030</v>
      </c>
      <c r="E21" s="11" t="s">
        <v>184</v>
      </c>
      <c r="F21" s="9" t="s">
        <v>193</v>
      </c>
      <c r="G21" s="9">
        <v>27</v>
      </c>
      <c r="H21" s="9" t="s">
        <v>15</v>
      </c>
      <c r="I21" s="9">
        <f t="shared" si="0"/>
        <v>5.3999999999999999E-2</v>
      </c>
      <c r="J21" s="9">
        <f t="shared" si="1"/>
        <v>5.5E-2</v>
      </c>
      <c r="K21" s="45"/>
    </row>
    <row r="22" spans="1:11" ht="26.15" customHeight="1">
      <c r="A22" s="45"/>
      <c r="B22" s="45"/>
      <c r="C22" s="45"/>
      <c r="D22" s="11">
        <v>265032</v>
      </c>
      <c r="E22" s="11" t="s">
        <v>187</v>
      </c>
      <c r="F22" s="9"/>
      <c r="G22" s="9">
        <v>300</v>
      </c>
      <c r="H22" s="9" t="s">
        <v>15</v>
      </c>
      <c r="I22" s="9">
        <f t="shared" si="0"/>
        <v>0.6</v>
      </c>
      <c r="J22" s="9">
        <f t="shared" si="1"/>
        <v>0.60099999999999998</v>
      </c>
      <c r="K22" s="45"/>
    </row>
    <row r="23" spans="1:11" ht="26.15" customHeight="1">
      <c r="A23" s="45"/>
      <c r="B23" s="45"/>
      <c r="C23" s="45"/>
      <c r="D23" s="11">
        <v>274266</v>
      </c>
      <c r="E23" s="11" t="s">
        <v>194</v>
      </c>
      <c r="F23" s="9"/>
      <c r="G23" s="9">
        <v>695</v>
      </c>
      <c r="H23" s="9" t="s">
        <v>76</v>
      </c>
      <c r="I23" s="9">
        <f t="shared" si="0"/>
        <v>1.3900000000000001</v>
      </c>
      <c r="J23" s="9">
        <f t="shared" si="1"/>
        <v>1.391</v>
      </c>
      <c r="K23" s="45"/>
    </row>
    <row r="24" spans="1:11" ht="26.15" customHeight="1">
      <c r="A24" s="45"/>
      <c r="B24" s="45"/>
      <c r="C24" s="45"/>
      <c r="D24" s="11">
        <v>274961</v>
      </c>
      <c r="E24" s="11" t="s">
        <v>188</v>
      </c>
      <c r="F24" s="9"/>
      <c r="G24" s="9">
        <v>30</v>
      </c>
      <c r="H24" s="9" t="s">
        <v>76</v>
      </c>
      <c r="I24" s="9">
        <f t="shared" si="0"/>
        <v>0.06</v>
      </c>
      <c r="J24" s="9">
        <f t="shared" si="1"/>
        <v>6.0999999999999999E-2</v>
      </c>
      <c r="K24" s="45"/>
    </row>
    <row r="25" spans="1:11" ht="26.15" customHeight="1">
      <c r="A25" s="45"/>
      <c r="B25" s="45"/>
      <c r="C25" s="45"/>
      <c r="D25" s="11">
        <v>263272</v>
      </c>
      <c r="E25" s="11" t="s">
        <v>173</v>
      </c>
      <c r="F25" s="9"/>
      <c r="G25" s="9">
        <v>390</v>
      </c>
      <c r="H25" s="9" t="s">
        <v>76</v>
      </c>
      <c r="I25" s="9">
        <f t="shared" si="0"/>
        <v>0.78</v>
      </c>
      <c r="J25" s="9">
        <f t="shared" si="1"/>
        <v>0.78100000000000003</v>
      </c>
      <c r="K25" s="45"/>
    </row>
    <row r="26" spans="1:11" ht="26.15" customHeight="1">
      <c r="A26" s="45"/>
      <c r="B26" s="45"/>
      <c r="C26" s="45"/>
      <c r="D26" s="11">
        <v>263269</v>
      </c>
      <c r="E26" s="11" t="s">
        <v>192</v>
      </c>
      <c r="F26" s="9"/>
      <c r="G26" s="9">
        <v>204</v>
      </c>
      <c r="H26" s="9" t="s">
        <v>76</v>
      </c>
      <c r="I26" s="9">
        <f t="shared" si="0"/>
        <v>0.40800000000000003</v>
      </c>
      <c r="J26" s="9">
        <f t="shared" si="1"/>
        <v>0.40900000000000003</v>
      </c>
      <c r="K26" s="45"/>
    </row>
    <row r="27" spans="1:11" ht="26.15" customHeight="1">
      <c r="A27" s="45"/>
      <c r="B27" s="45"/>
      <c r="C27" s="45"/>
      <c r="D27" s="11">
        <v>263284</v>
      </c>
      <c r="E27" s="11" t="s">
        <v>122</v>
      </c>
      <c r="F27" s="9"/>
      <c r="G27" s="9">
        <v>1</v>
      </c>
      <c r="H27" s="9" t="s">
        <v>24</v>
      </c>
      <c r="I27" s="9">
        <f t="shared" si="0"/>
        <v>2E-3</v>
      </c>
      <c r="J27" s="9">
        <f t="shared" si="1"/>
        <v>3.0000000000000001E-3</v>
      </c>
      <c r="K27" s="45"/>
    </row>
    <row r="28" spans="1:11" ht="26.15" customHeight="1">
      <c r="A28" s="45"/>
      <c r="B28" s="45"/>
      <c r="C28" s="45"/>
      <c r="D28" s="11">
        <v>263652</v>
      </c>
      <c r="E28" s="11" t="s">
        <v>176</v>
      </c>
      <c r="F28" s="9"/>
      <c r="G28" s="9">
        <v>11</v>
      </c>
      <c r="H28" s="9" t="s">
        <v>24</v>
      </c>
      <c r="I28" s="9">
        <f t="shared" si="0"/>
        <v>2.1999999999999999E-2</v>
      </c>
      <c r="J28" s="9">
        <f t="shared" si="1"/>
        <v>2.3E-2</v>
      </c>
      <c r="K28" s="45"/>
    </row>
    <row r="29" spans="1:11" ht="26.15" customHeight="1">
      <c r="A29" s="45"/>
      <c r="B29" s="45"/>
      <c r="C29" s="45"/>
      <c r="D29" s="11">
        <v>263665</v>
      </c>
      <c r="E29" s="11" t="s">
        <v>177</v>
      </c>
      <c r="F29" s="9"/>
      <c r="G29" s="9">
        <v>10</v>
      </c>
      <c r="H29" s="9" t="s">
        <v>24</v>
      </c>
      <c r="I29" s="9">
        <f t="shared" si="0"/>
        <v>0.02</v>
      </c>
      <c r="J29" s="9">
        <f t="shared" si="1"/>
        <v>2.1000000000000001E-2</v>
      </c>
      <c r="K29" s="45"/>
    </row>
    <row r="30" spans="1:11" ht="26.15" customHeight="1">
      <c r="A30" s="45"/>
      <c r="B30" s="51" t="s">
        <v>195</v>
      </c>
      <c r="C30" s="51">
        <v>178575</v>
      </c>
      <c r="D30" s="10">
        <v>265947</v>
      </c>
      <c r="E30" s="10" t="s">
        <v>196</v>
      </c>
      <c r="F30" s="9" t="s">
        <v>168</v>
      </c>
      <c r="G30" s="9">
        <v>143</v>
      </c>
      <c r="H30" s="9" t="s">
        <v>15</v>
      </c>
      <c r="I30" s="9">
        <f t="shared" si="0"/>
        <v>0.28600000000000003</v>
      </c>
      <c r="J30" s="9">
        <f t="shared" si="1"/>
        <v>0.28700000000000003</v>
      </c>
      <c r="K30" s="45"/>
    </row>
    <row r="31" spans="1:11" ht="26.15" customHeight="1">
      <c r="A31" s="45"/>
      <c r="B31" s="51"/>
      <c r="C31" s="51"/>
      <c r="D31" s="10">
        <v>265948</v>
      </c>
      <c r="E31" s="10" t="s">
        <v>196</v>
      </c>
      <c r="F31" s="9" t="s">
        <v>169</v>
      </c>
      <c r="G31" s="9">
        <v>2</v>
      </c>
      <c r="H31" s="9" t="s">
        <v>15</v>
      </c>
      <c r="I31" s="9">
        <f t="shared" si="0"/>
        <v>4.0000000000000001E-3</v>
      </c>
      <c r="J31" s="9">
        <f t="shared" si="1"/>
        <v>5.0000000000000001E-3</v>
      </c>
      <c r="K31" s="45"/>
    </row>
    <row r="32" spans="1:11" ht="26.15" customHeight="1">
      <c r="A32" s="45"/>
      <c r="B32" s="51"/>
      <c r="C32" s="51"/>
      <c r="D32" s="10">
        <v>265027</v>
      </c>
      <c r="E32" s="10" t="s">
        <v>170</v>
      </c>
      <c r="F32" s="9" t="s">
        <v>18</v>
      </c>
      <c r="G32" s="9">
        <v>12</v>
      </c>
      <c r="H32" s="9" t="s">
        <v>15</v>
      </c>
      <c r="I32" s="9">
        <f t="shared" si="0"/>
        <v>2.4E-2</v>
      </c>
      <c r="J32" s="9">
        <f t="shared" si="1"/>
        <v>2.5000000000000001E-2</v>
      </c>
      <c r="K32" s="45"/>
    </row>
    <row r="33" spans="1:11" ht="26.15" customHeight="1">
      <c r="A33" s="45"/>
      <c r="B33" s="51"/>
      <c r="C33" s="51"/>
      <c r="D33" s="10">
        <v>265028</v>
      </c>
      <c r="E33" s="10" t="s">
        <v>170</v>
      </c>
      <c r="F33" s="9" t="s">
        <v>19</v>
      </c>
      <c r="G33" s="9">
        <v>41</v>
      </c>
      <c r="H33" s="9" t="s">
        <v>15</v>
      </c>
      <c r="I33" s="9">
        <f t="shared" si="0"/>
        <v>8.2000000000000003E-2</v>
      </c>
      <c r="J33" s="9">
        <f t="shared" si="1"/>
        <v>8.3000000000000004E-2</v>
      </c>
      <c r="K33" s="45"/>
    </row>
    <row r="34" spans="1:11" ht="26.15" customHeight="1">
      <c r="A34" s="45"/>
      <c r="B34" s="51"/>
      <c r="C34" s="51"/>
      <c r="D34" s="10">
        <v>263248</v>
      </c>
      <c r="E34" s="10" t="s">
        <v>170</v>
      </c>
      <c r="F34" s="9" t="s">
        <v>20</v>
      </c>
      <c r="G34" s="9">
        <v>60</v>
      </c>
      <c r="H34" s="9" t="s">
        <v>15</v>
      </c>
      <c r="I34" s="9">
        <f t="shared" si="0"/>
        <v>0.12</v>
      </c>
      <c r="J34" s="9">
        <f t="shared" si="1"/>
        <v>0.121</v>
      </c>
      <c r="K34" s="45"/>
    </row>
    <row r="35" spans="1:11" ht="26.15" customHeight="1">
      <c r="A35" s="45"/>
      <c r="B35" s="51"/>
      <c r="C35" s="51"/>
      <c r="D35" s="10">
        <v>265029</v>
      </c>
      <c r="E35" s="10" t="s">
        <v>170</v>
      </c>
      <c r="F35" s="9" t="s">
        <v>186</v>
      </c>
      <c r="G35" s="9">
        <v>30</v>
      </c>
      <c r="H35" s="9" t="s">
        <v>15</v>
      </c>
      <c r="I35" s="9">
        <f t="shared" si="0"/>
        <v>0.06</v>
      </c>
      <c r="J35" s="9">
        <f t="shared" si="1"/>
        <v>6.0999999999999999E-2</v>
      </c>
      <c r="K35" s="45"/>
    </row>
    <row r="36" spans="1:11" ht="26.15" customHeight="1">
      <c r="B36" s="51"/>
      <c r="C36" s="51"/>
      <c r="D36" s="10">
        <v>267641</v>
      </c>
      <c r="E36" s="10" t="s">
        <v>170</v>
      </c>
      <c r="F36" s="9" t="s">
        <v>197</v>
      </c>
      <c r="G36" s="9">
        <v>2</v>
      </c>
      <c r="H36" s="9" t="s">
        <v>15</v>
      </c>
      <c r="I36" s="9">
        <f t="shared" si="0"/>
        <v>4.0000000000000001E-3</v>
      </c>
      <c r="J36" s="9">
        <f t="shared" si="1"/>
        <v>5.0000000000000001E-3</v>
      </c>
      <c r="K36" s="45"/>
    </row>
    <row r="37" spans="1:11" ht="26.15" customHeight="1">
      <c r="B37" s="51"/>
      <c r="C37" s="51"/>
      <c r="D37" s="11">
        <v>265032</v>
      </c>
      <c r="E37" s="11" t="s">
        <v>187</v>
      </c>
      <c r="F37" s="9"/>
      <c r="G37" s="9">
        <v>145</v>
      </c>
      <c r="H37" s="9" t="s">
        <v>15</v>
      </c>
      <c r="I37" s="9">
        <f t="shared" si="0"/>
        <v>0.28999999999999998</v>
      </c>
      <c r="J37" s="9">
        <f t="shared" si="1"/>
        <v>0.29099999999999998</v>
      </c>
      <c r="K37" s="45"/>
    </row>
    <row r="38" spans="1:11" ht="26.15" customHeight="1">
      <c r="B38" s="51"/>
      <c r="C38" s="51"/>
      <c r="D38" s="10">
        <v>273779</v>
      </c>
      <c r="E38" s="10" t="s">
        <v>198</v>
      </c>
      <c r="F38" s="9"/>
      <c r="G38" s="9">
        <v>47</v>
      </c>
      <c r="H38" s="9" t="s">
        <v>76</v>
      </c>
      <c r="I38" s="9">
        <f t="shared" ref="I38:I56" si="2">G38*0.002</f>
        <v>9.4E-2</v>
      </c>
      <c r="J38" s="9">
        <f t="shared" ref="J38:J56" si="3">I38+0.001</f>
        <v>9.5000000000000001E-2</v>
      </c>
      <c r="K38" s="45"/>
    </row>
    <row r="39" spans="1:11" ht="26.15" customHeight="1">
      <c r="B39" s="51"/>
      <c r="C39" s="51"/>
      <c r="D39" s="11">
        <v>284684</v>
      </c>
      <c r="E39" s="11" t="s">
        <v>199</v>
      </c>
      <c r="F39" s="9"/>
      <c r="G39" s="9">
        <v>261</v>
      </c>
      <c r="H39" s="9" t="s">
        <v>76</v>
      </c>
      <c r="I39" s="9">
        <f t="shared" si="2"/>
        <v>0.52200000000000002</v>
      </c>
      <c r="J39" s="9">
        <f t="shared" si="3"/>
        <v>0.52300000000000002</v>
      </c>
      <c r="K39" s="45"/>
    </row>
    <row r="40" spans="1:11" ht="26.15" customHeight="1">
      <c r="B40" s="51"/>
      <c r="C40" s="51"/>
      <c r="D40" s="11">
        <v>263665</v>
      </c>
      <c r="E40" s="11" t="s">
        <v>177</v>
      </c>
      <c r="F40" s="9"/>
      <c r="G40" s="9">
        <v>5</v>
      </c>
      <c r="H40" s="9" t="s">
        <v>171</v>
      </c>
      <c r="I40" s="9">
        <f t="shared" si="2"/>
        <v>0.01</v>
      </c>
      <c r="J40" s="9">
        <f t="shared" si="3"/>
        <v>1.0999999999999999E-2</v>
      </c>
      <c r="K40" s="45"/>
    </row>
    <row r="41" spans="1:11" ht="26.15" customHeight="1">
      <c r="B41" s="51"/>
      <c r="C41" s="51"/>
      <c r="D41" s="11">
        <v>263652</v>
      </c>
      <c r="E41" s="11" t="s">
        <v>176</v>
      </c>
      <c r="F41" s="9"/>
      <c r="G41" s="9">
        <v>5</v>
      </c>
      <c r="H41" s="9" t="s">
        <v>171</v>
      </c>
      <c r="I41" s="9">
        <f t="shared" si="2"/>
        <v>0.01</v>
      </c>
      <c r="J41" s="9">
        <f t="shared" si="3"/>
        <v>1.0999999999999999E-2</v>
      </c>
      <c r="K41" s="45"/>
    </row>
    <row r="42" spans="1:11" ht="26.15" customHeight="1">
      <c r="B42" s="51"/>
      <c r="C42" s="51"/>
      <c r="D42" s="11">
        <v>263284</v>
      </c>
      <c r="E42" s="11" t="s">
        <v>122</v>
      </c>
      <c r="F42" s="9"/>
      <c r="G42" s="9">
        <v>1</v>
      </c>
      <c r="H42" s="9" t="s">
        <v>171</v>
      </c>
      <c r="I42" s="9">
        <f t="shared" si="2"/>
        <v>2E-3</v>
      </c>
      <c r="J42" s="9">
        <f t="shared" si="3"/>
        <v>3.0000000000000001E-3</v>
      </c>
      <c r="K42" s="45"/>
    </row>
    <row r="43" spans="1:11" ht="26.15" customHeight="1">
      <c r="B43" s="45" t="s">
        <v>200</v>
      </c>
      <c r="C43" s="45">
        <v>178576</v>
      </c>
      <c r="D43" s="10">
        <v>265027</v>
      </c>
      <c r="E43" s="10" t="s">
        <v>170</v>
      </c>
      <c r="F43" s="9" t="s">
        <v>18</v>
      </c>
      <c r="G43" s="9">
        <v>32</v>
      </c>
      <c r="H43" s="9" t="s">
        <v>15</v>
      </c>
      <c r="I43" s="9">
        <f t="shared" si="2"/>
        <v>6.4000000000000001E-2</v>
      </c>
      <c r="J43" s="9">
        <f t="shared" si="3"/>
        <v>6.5000000000000002E-2</v>
      </c>
    </row>
    <row r="44" spans="1:11" ht="26.15" customHeight="1">
      <c r="B44" s="45"/>
      <c r="C44" s="45"/>
      <c r="D44" s="10">
        <v>265028</v>
      </c>
      <c r="E44" s="10" t="s">
        <v>170</v>
      </c>
      <c r="F44" s="9" t="s">
        <v>19</v>
      </c>
      <c r="G44" s="9">
        <v>67</v>
      </c>
      <c r="H44" s="9" t="s">
        <v>15</v>
      </c>
      <c r="I44" s="9">
        <f t="shared" si="2"/>
        <v>0.13400000000000001</v>
      </c>
      <c r="J44" s="9">
        <f t="shared" si="3"/>
        <v>0.13500000000000001</v>
      </c>
    </row>
    <row r="45" spans="1:11" ht="26.15" customHeight="1">
      <c r="B45" s="45"/>
      <c r="C45" s="45"/>
      <c r="D45" s="10">
        <v>263248</v>
      </c>
      <c r="E45" s="10" t="s">
        <v>170</v>
      </c>
      <c r="F45" s="9" t="s">
        <v>20</v>
      </c>
      <c r="G45" s="9">
        <v>87</v>
      </c>
      <c r="H45" s="9" t="s">
        <v>15</v>
      </c>
      <c r="I45" s="9">
        <f t="shared" si="2"/>
        <v>0.17400000000000002</v>
      </c>
      <c r="J45" s="9">
        <f t="shared" si="3"/>
        <v>0.17500000000000002</v>
      </c>
    </row>
    <row r="46" spans="1:11" ht="26.15" customHeight="1">
      <c r="B46" s="45"/>
      <c r="C46" s="45"/>
      <c r="D46" s="10">
        <v>265029</v>
      </c>
      <c r="E46" s="10" t="s">
        <v>170</v>
      </c>
      <c r="F46" s="9" t="s">
        <v>186</v>
      </c>
      <c r="G46" s="9">
        <v>118</v>
      </c>
      <c r="H46" s="9" t="s">
        <v>15</v>
      </c>
      <c r="I46" s="9">
        <f t="shared" si="2"/>
        <v>0.23600000000000002</v>
      </c>
      <c r="J46" s="9">
        <f t="shared" si="3"/>
        <v>0.23700000000000002</v>
      </c>
    </row>
    <row r="47" spans="1:11" ht="26.15" customHeight="1">
      <c r="B47" s="45"/>
      <c r="C47" s="45"/>
      <c r="D47" s="10">
        <v>265030</v>
      </c>
      <c r="E47" s="10" t="s">
        <v>170</v>
      </c>
      <c r="F47" s="9" t="s">
        <v>193</v>
      </c>
      <c r="G47" s="9">
        <v>39</v>
      </c>
      <c r="H47" s="9" t="s">
        <v>15</v>
      </c>
      <c r="I47" s="9">
        <f t="shared" si="2"/>
        <v>7.8E-2</v>
      </c>
      <c r="J47" s="9">
        <f t="shared" si="3"/>
        <v>7.9000000000000001E-2</v>
      </c>
    </row>
    <row r="48" spans="1:11" ht="26.15" customHeight="1">
      <c r="B48" s="45"/>
      <c r="C48" s="45"/>
      <c r="D48" s="10">
        <v>267641</v>
      </c>
      <c r="E48" s="10" t="s">
        <v>170</v>
      </c>
      <c r="F48" s="9" t="s">
        <v>197</v>
      </c>
      <c r="G48" s="9">
        <v>14</v>
      </c>
      <c r="H48" s="9" t="s">
        <v>15</v>
      </c>
      <c r="I48" s="9">
        <f t="shared" si="2"/>
        <v>2.8000000000000001E-2</v>
      </c>
      <c r="J48" s="9">
        <f t="shared" si="3"/>
        <v>2.9000000000000001E-2</v>
      </c>
    </row>
    <row r="49" spans="2:10" ht="26.15" customHeight="1">
      <c r="B49" s="45"/>
      <c r="C49" s="45"/>
      <c r="D49" s="10">
        <v>267642</v>
      </c>
      <c r="E49" s="10" t="s">
        <v>170</v>
      </c>
      <c r="F49" s="9" t="s">
        <v>201</v>
      </c>
      <c r="G49" s="9">
        <v>5</v>
      </c>
      <c r="H49" s="9" t="s">
        <v>15</v>
      </c>
      <c r="I49" s="9">
        <f t="shared" si="2"/>
        <v>0.01</v>
      </c>
      <c r="J49" s="9">
        <f t="shared" si="3"/>
        <v>1.0999999999999999E-2</v>
      </c>
    </row>
    <row r="50" spans="2:10" ht="26.15" customHeight="1">
      <c r="B50" s="45"/>
      <c r="C50" s="45"/>
      <c r="D50" s="11">
        <v>265032</v>
      </c>
      <c r="E50" s="11" t="s">
        <v>187</v>
      </c>
      <c r="F50" s="9"/>
      <c r="G50" s="9">
        <v>362</v>
      </c>
      <c r="H50" s="9" t="s">
        <v>15</v>
      </c>
      <c r="I50" s="9">
        <f t="shared" si="2"/>
        <v>0.72399999999999998</v>
      </c>
      <c r="J50" s="9">
        <f t="shared" si="3"/>
        <v>0.72499999999999998</v>
      </c>
    </row>
    <row r="51" spans="2:10" ht="26.15" customHeight="1">
      <c r="B51" s="45"/>
      <c r="C51" s="45"/>
      <c r="D51" s="11">
        <v>263269</v>
      </c>
      <c r="E51" s="11" t="s">
        <v>192</v>
      </c>
      <c r="F51" s="9"/>
      <c r="G51" s="9">
        <v>246.16</v>
      </c>
      <c r="H51" s="9" t="s">
        <v>76</v>
      </c>
      <c r="I51" s="9">
        <f t="shared" si="2"/>
        <v>0.49231999999999998</v>
      </c>
      <c r="J51" s="9">
        <f t="shared" si="3"/>
        <v>0.49331999999999998</v>
      </c>
    </row>
    <row r="52" spans="2:10" ht="26.15" customHeight="1">
      <c r="B52" s="45"/>
      <c r="C52" s="45"/>
      <c r="D52" s="11">
        <v>274961</v>
      </c>
      <c r="E52" s="11" t="s">
        <v>188</v>
      </c>
      <c r="F52" s="9"/>
      <c r="G52" s="9">
        <v>43.44</v>
      </c>
      <c r="H52" s="9" t="s">
        <v>76</v>
      </c>
      <c r="I52" s="9">
        <f t="shared" si="2"/>
        <v>8.6879999999999999E-2</v>
      </c>
      <c r="J52" s="9">
        <f t="shared" si="3"/>
        <v>8.788E-2</v>
      </c>
    </row>
    <row r="53" spans="2:10" ht="26.15" customHeight="1">
      <c r="B53" s="45"/>
      <c r="C53" s="45"/>
      <c r="D53" s="11">
        <v>267875</v>
      </c>
      <c r="E53" s="11" t="s">
        <v>202</v>
      </c>
      <c r="F53" s="9"/>
      <c r="G53" s="9">
        <v>470.6</v>
      </c>
      <c r="H53" s="9" t="s">
        <v>76</v>
      </c>
      <c r="I53" s="9">
        <f t="shared" si="2"/>
        <v>0.94120000000000004</v>
      </c>
      <c r="J53" s="9">
        <f t="shared" si="3"/>
        <v>0.94220000000000004</v>
      </c>
    </row>
    <row r="54" spans="2:10" ht="26.15" customHeight="1">
      <c r="B54" s="45"/>
      <c r="C54" s="45"/>
      <c r="D54" s="11">
        <v>244492</v>
      </c>
      <c r="E54" s="11" t="s">
        <v>203</v>
      </c>
      <c r="F54" s="9"/>
      <c r="G54" s="9">
        <v>11</v>
      </c>
      <c r="H54" s="9" t="s">
        <v>171</v>
      </c>
      <c r="I54" s="9">
        <f t="shared" si="2"/>
        <v>2.1999999999999999E-2</v>
      </c>
      <c r="J54" s="9">
        <f t="shared" si="3"/>
        <v>2.3E-2</v>
      </c>
    </row>
    <row r="55" spans="2:10" ht="26.15" customHeight="1">
      <c r="B55" s="45"/>
      <c r="C55" s="45"/>
      <c r="D55" s="11">
        <v>261300</v>
      </c>
      <c r="E55" s="11" t="s">
        <v>204</v>
      </c>
      <c r="F55" s="9"/>
      <c r="G55" s="9">
        <v>14</v>
      </c>
      <c r="H55" s="9" t="s">
        <v>171</v>
      </c>
      <c r="I55" s="9">
        <f t="shared" si="2"/>
        <v>2.8000000000000001E-2</v>
      </c>
      <c r="J55" s="9">
        <f t="shared" si="3"/>
        <v>2.9000000000000001E-2</v>
      </c>
    </row>
    <row r="56" spans="2:10" ht="26.15" customHeight="1">
      <c r="B56" s="45"/>
      <c r="C56" s="45"/>
      <c r="D56" s="10">
        <v>263917</v>
      </c>
      <c r="E56" s="10" t="s">
        <v>205</v>
      </c>
      <c r="F56" s="9"/>
      <c r="G56" s="9">
        <v>3</v>
      </c>
      <c r="H56" s="9" t="s">
        <v>171</v>
      </c>
      <c r="I56" s="9">
        <f t="shared" si="2"/>
        <v>6.0000000000000001E-3</v>
      </c>
      <c r="J56" s="9">
        <f t="shared" si="3"/>
        <v>7.0000000000000001E-3</v>
      </c>
    </row>
    <row r="1048538" ht="12.25" customHeight="1"/>
    <row r="1048539" ht="12.25" customHeight="1"/>
    <row r="1048540" ht="12.2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3">
    <mergeCell ref="C30:C42"/>
    <mergeCell ref="B43:B56"/>
    <mergeCell ref="C43:C56"/>
    <mergeCell ref="A2:K2"/>
    <mergeCell ref="G3:H3"/>
    <mergeCell ref="G4:H4"/>
    <mergeCell ref="A6:A35"/>
    <mergeCell ref="B6:B16"/>
    <mergeCell ref="C6:C16"/>
    <mergeCell ref="K6:K42"/>
    <mergeCell ref="B17:B29"/>
    <mergeCell ref="C17:C29"/>
    <mergeCell ref="B30:B42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AMJ1048576"/>
  <sheetViews>
    <sheetView workbookViewId="0"/>
  </sheetViews>
  <sheetFormatPr defaultRowHeight="26.15" customHeight="1"/>
  <cols>
    <col min="1" max="1" width="21.54296875" style="4" customWidth="1"/>
    <col min="2" max="2" width="16" style="4" customWidth="1"/>
    <col min="3" max="3" width="12.26953125" style="4" customWidth="1"/>
    <col min="4" max="4" width="16.1796875" style="4" customWidth="1"/>
    <col min="5" max="5" width="61.726562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164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206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22001330</v>
      </c>
      <c r="B6" s="51" t="s">
        <v>195</v>
      </c>
      <c r="C6" s="51">
        <v>178575</v>
      </c>
      <c r="D6" s="10">
        <v>265947</v>
      </c>
      <c r="E6" s="10" t="s">
        <v>196</v>
      </c>
      <c r="F6" s="9" t="s">
        <v>168</v>
      </c>
      <c r="G6" s="9">
        <v>143</v>
      </c>
      <c r="H6" s="9" t="s">
        <v>15</v>
      </c>
      <c r="I6" s="9">
        <f t="shared" ref="I6:I37" si="0">G6*0.002</f>
        <v>0.28600000000000003</v>
      </c>
      <c r="J6" s="9">
        <f t="shared" ref="J6:J37" si="1">I6+0.001</f>
        <v>0.28700000000000003</v>
      </c>
      <c r="K6" s="45" t="s">
        <v>207</v>
      </c>
    </row>
    <row r="7" spans="1:11" ht="26.15" customHeight="1">
      <c r="A7" s="45"/>
      <c r="B7" s="51"/>
      <c r="C7" s="51"/>
      <c r="D7" s="10">
        <v>265948</v>
      </c>
      <c r="E7" s="10" t="s">
        <v>196</v>
      </c>
      <c r="F7" s="9" t="s">
        <v>169</v>
      </c>
      <c r="G7" s="9">
        <v>2</v>
      </c>
      <c r="H7" s="9" t="s">
        <v>15</v>
      </c>
      <c r="I7" s="9">
        <f t="shared" si="0"/>
        <v>4.0000000000000001E-3</v>
      </c>
      <c r="J7" s="9">
        <f t="shared" si="1"/>
        <v>5.0000000000000001E-3</v>
      </c>
      <c r="K7" s="45"/>
    </row>
    <row r="8" spans="1:11" ht="26.15" customHeight="1">
      <c r="A8" s="45"/>
      <c r="B8" s="51"/>
      <c r="C8" s="51"/>
      <c r="D8" s="10">
        <v>265027</v>
      </c>
      <c r="E8" s="10" t="s">
        <v>170</v>
      </c>
      <c r="F8" s="9" t="s">
        <v>18</v>
      </c>
      <c r="G8" s="9">
        <v>12</v>
      </c>
      <c r="H8" s="9" t="s">
        <v>15</v>
      </c>
      <c r="I8" s="9">
        <f t="shared" si="0"/>
        <v>2.4E-2</v>
      </c>
      <c r="J8" s="9">
        <f t="shared" si="1"/>
        <v>2.5000000000000001E-2</v>
      </c>
      <c r="K8" s="45"/>
    </row>
    <row r="9" spans="1:11" ht="26.15" customHeight="1">
      <c r="A9" s="45"/>
      <c r="B9" s="51"/>
      <c r="C9" s="51"/>
      <c r="D9" s="10">
        <v>265028</v>
      </c>
      <c r="E9" s="10" t="s">
        <v>170</v>
      </c>
      <c r="F9" s="9" t="s">
        <v>19</v>
      </c>
      <c r="G9" s="9">
        <v>41</v>
      </c>
      <c r="H9" s="9" t="s">
        <v>15</v>
      </c>
      <c r="I9" s="9">
        <f t="shared" si="0"/>
        <v>8.2000000000000003E-2</v>
      </c>
      <c r="J9" s="9">
        <f t="shared" si="1"/>
        <v>8.3000000000000004E-2</v>
      </c>
      <c r="K9" s="45"/>
    </row>
    <row r="10" spans="1:11" ht="26.15" customHeight="1">
      <c r="A10" s="45"/>
      <c r="B10" s="51"/>
      <c r="C10" s="51"/>
      <c r="D10" s="10">
        <v>263248</v>
      </c>
      <c r="E10" s="10" t="s">
        <v>170</v>
      </c>
      <c r="F10" s="9" t="s">
        <v>20</v>
      </c>
      <c r="G10" s="9">
        <v>60</v>
      </c>
      <c r="H10" s="9" t="s">
        <v>15</v>
      </c>
      <c r="I10" s="9">
        <f t="shared" si="0"/>
        <v>0.12</v>
      </c>
      <c r="J10" s="9">
        <f t="shared" si="1"/>
        <v>0.121</v>
      </c>
      <c r="K10" s="45"/>
    </row>
    <row r="11" spans="1:11" ht="26.15" customHeight="1">
      <c r="A11" s="45"/>
      <c r="B11" s="51"/>
      <c r="C11" s="51"/>
      <c r="D11" s="10">
        <v>265029</v>
      </c>
      <c r="E11" s="10" t="s">
        <v>170</v>
      </c>
      <c r="F11" s="9" t="s">
        <v>186</v>
      </c>
      <c r="G11" s="9">
        <v>30</v>
      </c>
      <c r="H11" s="9" t="s">
        <v>15</v>
      </c>
      <c r="I11" s="9">
        <f t="shared" si="0"/>
        <v>0.06</v>
      </c>
      <c r="J11" s="9">
        <f t="shared" si="1"/>
        <v>6.0999999999999999E-2</v>
      </c>
      <c r="K11" s="45"/>
    </row>
    <row r="12" spans="1:11" ht="26.15" customHeight="1">
      <c r="A12" s="45"/>
      <c r="B12" s="51"/>
      <c r="C12" s="51"/>
      <c r="D12" s="10">
        <v>267641</v>
      </c>
      <c r="E12" s="10" t="s">
        <v>170</v>
      </c>
      <c r="F12" s="9" t="s">
        <v>197</v>
      </c>
      <c r="G12" s="9">
        <v>2</v>
      </c>
      <c r="H12" s="9" t="s">
        <v>15</v>
      </c>
      <c r="I12" s="9">
        <f t="shared" si="0"/>
        <v>4.0000000000000001E-3</v>
      </c>
      <c r="J12" s="9">
        <f t="shared" si="1"/>
        <v>5.0000000000000001E-3</v>
      </c>
      <c r="K12" s="45"/>
    </row>
    <row r="13" spans="1:11" ht="26.15" customHeight="1">
      <c r="A13" s="45"/>
      <c r="B13" s="51"/>
      <c r="C13" s="51"/>
      <c r="D13" s="11">
        <v>265032</v>
      </c>
      <c r="E13" s="11" t="s">
        <v>187</v>
      </c>
      <c r="F13" s="9"/>
      <c r="G13" s="9">
        <v>145</v>
      </c>
      <c r="H13" s="9" t="s">
        <v>15</v>
      </c>
      <c r="I13" s="9">
        <f t="shared" si="0"/>
        <v>0.28999999999999998</v>
      </c>
      <c r="J13" s="9">
        <f t="shared" si="1"/>
        <v>0.29099999999999998</v>
      </c>
      <c r="K13" s="45"/>
    </row>
    <row r="14" spans="1:11" ht="26.15" customHeight="1">
      <c r="A14" s="45"/>
      <c r="B14" s="51"/>
      <c r="C14" s="51"/>
      <c r="D14" s="10">
        <v>273779</v>
      </c>
      <c r="E14" s="10" t="s">
        <v>198</v>
      </c>
      <c r="F14" s="9"/>
      <c r="G14" s="9">
        <v>47</v>
      </c>
      <c r="H14" s="9" t="s">
        <v>76</v>
      </c>
      <c r="I14" s="9">
        <f t="shared" si="0"/>
        <v>9.4E-2</v>
      </c>
      <c r="J14" s="9">
        <f t="shared" si="1"/>
        <v>9.5000000000000001E-2</v>
      </c>
      <c r="K14" s="45"/>
    </row>
    <row r="15" spans="1:11" ht="26.15" customHeight="1">
      <c r="A15" s="45"/>
      <c r="B15" s="51"/>
      <c r="C15" s="51"/>
      <c r="D15" s="11">
        <v>284684</v>
      </c>
      <c r="E15" s="11" t="s">
        <v>199</v>
      </c>
      <c r="F15" s="9"/>
      <c r="G15" s="9">
        <v>261</v>
      </c>
      <c r="H15" s="9" t="s">
        <v>76</v>
      </c>
      <c r="I15" s="9">
        <f t="shared" si="0"/>
        <v>0.52200000000000002</v>
      </c>
      <c r="J15" s="9">
        <f t="shared" si="1"/>
        <v>0.52300000000000002</v>
      </c>
      <c r="K15" s="45"/>
    </row>
    <row r="16" spans="1:11" ht="26.15" customHeight="1">
      <c r="A16" s="45"/>
      <c r="B16" s="51"/>
      <c r="C16" s="51"/>
      <c r="D16" s="11">
        <v>263665</v>
      </c>
      <c r="E16" s="11" t="s">
        <v>177</v>
      </c>
      <c r="F16" s="9"/>
      <c r="G16" s="9">
        <v>5</v>
      </c>
      <c r="H16" s="9" t="s">
        <v>171</v>
      </c>
      <c r="I16" s="9">
        <f t="shared" si="0"/>
        <v>0.01</v>
      </c>
      <c r="J16" s="9">
        <f t="shared" si="1"/>
        <v>1.0999999999999999E-2</v>
      </c>
      <c r="K16" s="45"/>
    </row>
    <row r="17" spans="1:11" ht="26.15" customHeight="1">
      <c r="A17" s="45"/>
      <c r="B17" s="51"/>
      <c r="C17" s="51"/>
      <c r="D17" s="11">
        <v>263652</v>
      </c>
      <c r="E17" s="11" t="s">
        <v>176</v>
      </c>
      <c r="F17" s="9"/>
      <c r="G17" s="9">
        <v>5</v>
      </c>
      <c r="H17" s="9" t="s">
        <v>171</v>
      </c>
      <c r="I17" s="9">
        <f t="shared" si="0"/>
        <v>0.01</v>
      </c>
      <c r="J17" s="9">
        <f t="shared" si="1"/>
        <v>1.0999999999999999E-2</v>
      </c>
      <c r="K17" s="45"/>
    </row>
    <row r="18" spans="1:11" ht="26.15" customHeight="1">
      <c r="A18" s="45"/>
      <c r="B18" s="51"/>
      <c r="C18" s="51"/>
      <c r="D18" s="11">
        <v>263284</v>
      </c>
      <c r="E18" s="11" t="s">
        <v>122</v>
      </c>
      <c r="F18" s="9"/>
      <c r="G18" s="9">
        <v>1</v>
      </c>
      <c r="H18" s="9" t="s">
        <v>171</v>
      </c>
      <c r="I18" s="9">
        <f t="shared" si="0"/>
        <v>2E-3</v>
      </c>
      <c r="J18" s="9">
        <f t="shared" si="1"/>
        <v>3.0000000000000001E-3</v>
      </c>
      <c r="K18" s="45"/>
    </row>
    <row r="19" spans="1:11" ht="26.15" customHeight="1">
      <c r="A19" s="45"/>
      <c r="B19" s="45" t="s">
        <v>200</v>
      </c>
      <c r="C19" s="45">
        <v>178576</v>
      </c>
      <c r="D19" s="10">
        <v>265027</v>
      </c>
      <c r="E19" s="10" t="s">
        <v>170</v>
      </c>
      <c r="F19" s="9" t="s">
        <v>18</v>
      </c>
      <c r="G19" s="9">
        <v>32</v>
      </c>
      <c r="H19" s="9" t="s">
        <v>15</v>
      </c>
      <c r="I19" s="9">
        <f t="shared" si="0"/>
        <v>6.4000000000000001E-2</v>
      </c>
      <c r="J19" s="9">
        <f t="shared" si="1"/>
        <v>6.5000000000000002E-2</v>
      </c>
      <c r="K19" s="45"/>
    </row>
    <row r="20" spans="1:11" ht="26.15" customHeight="1">
      <c r="A20" s="45"/>
      <c r="B20" s="45"/>
      <c r="C20" s="45"/>
      <c r="D20" s="10">
        <v>265028</v>
      </c>
      <c r="E20" s="10" t="s">
        <v>170</v>
      </c>
      <c r="F20" s="9" t="s">
        <v>19</v>
      </c>
      <c r="G20" s="9">
        <v>67</v>
      </c>
      <c r="H20" s="9" t="s">
        <v>15</v>
      </c>
      <c r="I20" s="9">
        <f t="shared" si="0"/>
        <v>0.13400000000000001</v>
      </c>
      <c r="J20" s="9">
        <f t="shared" si="1"/>
        <v>0.13500000000000001</v>
      </c>
      <c r="K20" s="45"/>
    </row>
    <row r="21" spans="1:11" ht="26.15" customHeight="1">
      <c r="A21" s="45"/>
      <c r="B21" s="45"/>
      <c r="C21" s="45"/>
      <c r="D21" s="10">
        <v>263248</v>
      </c>
      <c r="E21" s="10" t="s">
        <v>170</v>
      </c>
      <c r="F21" s="9" t="s">
        <v>20</v>
      </c>
      <c r="G21" s="9">
        <v>87</v>
      </c>
      <c r="H21" s="9" t="s">
        <v>15</v>
      </c>
      <c r="I21" s="9">
        <f t="shared" si="0"/>
        <v>0.17400000000000002</v>
      </c>
      <c r="J21" s="9">
        <f t="shared" si="1"/>
        <v>0.17500000000000002</v>
      </c>
      <c r="K21" s="45"/>
    </row>
    <row r="22" spans="1:11" ht="26.15" customHeight="1">
      <c r="A22" s="45"/>
      <c r="B22" s="45"/>
      <c r="C22" s="45"/>
      <c r="D22" s="10">
        <v>265029</v>
      </c>
      <c r="E22" s="10" t="s">
        <v>170</v>
      </c>
      <c r="F22" s="9" t="s">
        <v>186</v>
      </c>
      <c r="G22" s="9">
        <v>118</v>
      </c>
      <c r="H22" s="9" t="s">
        <v>15</v>
      </c>
      <c r="I22" s="9">
        <f t="shared" si="0"/>
        <v>0.23600000000000002</v>
      </c>
      <c r="J22" s="9">
        <f t="shared" si="1"/>
        <v>0.23700000000000002</v>
      </c>
      <c r="K22" s="45"/>
    </row>
    <row r="23" spans="1:11" ht="26.15" customHeight="1">
      <c r="A23" s="45"/>
      <c r="B23" s="45"/>
      <c r="C23" s="45"/>
      <c r="D23" s="10">
        <v>265030</v>
      </c>
      <c r="E23" s="10" t="s">
        <v>170</v>
      </c>
      <c r="F23" s="9" t="s">
        <v>193</v>
      </c>
      <c r="G23" s="9">
        <v>39</v>
      </c>
      <c r="H23" s="9" t="s">
        <v>15</v>
      </c>
      <c r="I23" s="9">
        <f t="shared" si="0"/>
        <v>7.8E-2</v>
      </c>
      <c r="J23" s="9">
        <f t="shared" si="1"/>
        <v>7.9000000000000001E-2</v>
      </c>
      <c r="K23" s="45"/>
    </row>
    <row r="24" spans="1:11" ht="26.15" customHeight="1">
      <c r="A24" s="45"/>
      <c r="B24" s="45"/>
      <c r="C24" s="45"/>
      <c r="D24" s="10">
        <v>267641</v>
      </c>
      <c r="E24" s="10" t="s">
        <v>170</v>
      </c>
      <c r="F24" s="9" t="s">
        <v>197</v>
      </c>
      <c r="G24" s="9">
        <v>14</v>
      </c>
      <c r="H24" s="9" t="s">
        <v>15</v>
      </c>
      <c r="I24" s="9">
        <f t="shared" si="0"/>
        <v>2.8000000000000001E-2</v>
      </c>
      <c r="J24" s="9">
        <f t="shared" si="1"/>
        <v>2.9000000000000001E-2</v>
      </c>
      <c r="K24" s="45"/>
    </row>
    <row r="25" spans="1:11" ht="26.15" customHeight="1">
      <c r="A25" s="45"/>
      <c r="B25" s="45"/>
      <c r="C25" s="45"/>
      <c r="D25" s="10">
        <v>267642</v>
      </c>
      <c r="E25" s="10" t="s">
        <v>170</v>
      </c>
      <c r="F25" s="9" t="s">
        <v>201</v>
      </c>
      <c r="G25" s="9">
        <v>5</v>
      </c>
      <c r="H25" s="9" t="s">
        <v>15</v>
      </c>
      <c r="I25" s="9">
        <f t="shared" si="0"/>
        <v>0.01</v>
      </c>
      <c r="J25" s="9">
        <f t="shared" si="1"/>
        <v>1.0999999999999999E-2</v>
      </c>
      <c r="K25" s="45"/>
    </row>
    <row r="26" spans="1:11" ht="26.15" customHeight="1">
      <c r="A26" s="45"/>
      <c r="B26" s="45"/>
      <c r="C26" s="45"/>
      <c r="D26" s="11">
        <v>265032</v>
      </c>
      <c r="E26" s="11" t="s">
        <v>187</v>
      </c>
      <c r="F26" s="9"/>
      <c r="G26" s="9">
        <v>362</v>
      </c>
      <c r="H26" s="9" t="s">
        <v>15</v>
      </c>
      <c r="I26" s="9">
        <f t="shared" si="0"/>
        <v>0.72399999999999998</v>
      </c>
      <c r="J26" s="9">
        <f t="shared" si="1"/>
        <v>0.72499999999999998</v>
      </c>
      <c r="K26" s="45"/>
    </row>
    <row r="27" spans="1:11" ht="26.15" customHeight="1">
      <c r="A27" s="45"/>
      <c r="B27" s="45"/>
      <c r="C27" s="45"/>
      <c r="D27" s="11">
        <v>263269</v>
      </c>
      <c r="E27" s="11" t="s">
        <v>192</v>
      </c>
      <c r="F27" s="9"/>
      <c r="G27" s="9">
        <v>246.16</v>
      </c>
      <c r="H27" s="9" t="s">
        <v>76</v>
      </c>
      <c r="I27" s="9">
        <f t="shared" si="0"/>
        <v>0.49231999999999998</v>
      </c>
      <c r="J27" s="9">
        <f t="shared" si="1"/>
        <v>0.49331999999999998</v>
      </c>
      <c r="K27" s="45"/>
    </row>
    <row r="28" spans="1:11" ht="26.15" customHeight="1">
      <c r="A28" s="45"/>
      <c r="B28" s="45"/>
      <c r="C28" s="45"/>
      <c r="D28" s="11">
        <v>274961</v>
      </c>
      <c r="E28" s="11" t="s">
        <v>188</v>
      </c>
      <c r="F28" s="9"/>
      <c r="G28" s="9">
        <v>43.44</v>
      </c>
      <c r="H28" s="9" t="s">
        <v>76</v>
      </c>
      <c r="I28" s="9">
        <f t="shared" si="0"/>
        <v>8.6879999999999999E-2</v>
      </c>
      <c r="J28" s="9">
        <f t="shared" si="1"/>
        <v>8.788E-2</v>
      </c>
      <c r="K28" s="45"/>
    </row>
    <row r="29" spans="1:11" ht="26.15" customHeight="1">
      <c r="A29" s="45"/>
      <c r="B29" s="45"/>
      <c r="C29" s="45"/>
      <c r="D29" s="11">
        <v>267875</v>
      </c>
      <c r="E29" s="11" t="s">
        <v>202</v>
      </c>
      <c r="F29" s="9"/>
      <c r="G29" s="9">
        <v>470.6</v>
      </c>
      <c r="H29" s="9" t="s">
        <v>76</v>
      </c>
      <c r="I29" s="9">
        <f t="shared" si="0"/>
        <v>0.94120000000000004</v>
      </c>
      <c r="J29" s="9">
        <f t="shared" si="1"/>
        <v>0.94220000000000004</v>
      </c>
      <c r="K29" s="45"/>
    </row>
    <row r="30" spans="1:11" ht="26.15" customHeight="1">
      <c r="A30" s="45"/>
      <c r="B30" s="45"/>
      <c r="C30" s="45"/>
      <c r="D30" s="11">
        <v>244492</v>
      </c>
      <c r="E30" s="11" t="s">
        <v>203</v>
      </c>
      <c r="F30" s="9"/>
      <c r="G30" s="9">
        <v>11</v>
      </c>
      <c r="H30" s="9" t="s">
        <v>171</v>
      </c>
      <c r="I30" s="9">
        <f t="shared" si="0"/>
        <v>2.1999999999999999E-2</v>
      </c>
      <c r="J30" s="9">
        <f t="shared" si="1"/>
        <v>2.3E-2</v>
      </c>
      <c r="K30" s="45"/>
    </row>
    <row r="31" spans="1:11" ht="26.15" customHeight="1">
      <c r="A31" s="45"/>
      <c r="B31" s="45"/>
      <c r="C31" s="45"/>
      <c r="D31" s="11">
        <v>261300</v>
      </c>
      <c r="E31" s="11" t="s">
        <v>204</v>
      </c>
      <c r="F31" s="9"/>
      <c r="G31" s="9">
        <v>14</v>
      </c>
      <c r="H31" s="9" t="s">
        <v>171</v>
      </c>
      <c r="I31" s="9">
        <f t="shared" si="0"/>
        <v>2.8000000000000001E-2</v>
      </c>
      <c r="J31" s="9">
        <f t="shared" si="1"/>
        <v>2.9000000000000001E-2</v>
      </c>
      <c r="K31" s="45"/>
    </row>
    <row r="32" spans="1:11" ht="26.15" customHeight="1">
      <c r="A32" s="45"/>
      <c r="B32" s="45"/>
      <c r="C32" s="45"/>
      <c r="D32" s="10">
        <v>263917</v>
      </c>
      <c r="E32" s="10" t="s">
        <v>205</v>
      </c>
      <c r="F32" s="9"/>
      <c r="G32" s="9">
        <v>3</v>
      </c>
      <c r="H32" s="9" t="s">
        <v>171</v>
      </c>
      <c r="I32" s="9">
        <f t="shared" si="0"/>
        <v>6.0000000000000001E-3</v>
      </c>
      <c r="J32" s="9">
        <f t="shared" si="1"/>
        <v>7.0000000000000001E-3</v>
      </c>
      <c r="K32" s="45"/>
    </row>
    <row r="33" spans="1:11" ht="26.15" customHeight="1">
      <c r="A33" s="45"/>
      <c r="B33" s="45" t="s">
        <v>208</v>
      </c>
      <c r="C33" s="45">
        <v>178146</v>
      </c>
      <c r="D33" s="11">
        <v>263249</v>
      </c>
      <c r="E33" s="11" t="s">
        <v>209</v>
      </c>
      <c r="F33" s="8"/>
      <c r="G33" s="9">
        <v>303</v>
      </c>
      <c r="H33" s="9" t="s">
        <v>171</v>
      </c>
      <c r="I33" s="9">
        <f t="shared" si="0"/>
        <v>0.60599999999999998</v>
      </c>
      <c r="J33" s="9">
        <f t="shared" si="1"/>
        <v>0.60699999999999998</v>
      </c>
      <c r="K33" s="45"/>
    </row>
    <row r="34" spans="1:11" ht="26.15" customHeight="1">
      <c r="A34" s="45"/>
      <c r="B34" s="45"/>
      <c r="C34" s="45"/>
      <c r="D34" s="11">
        <v>263665</v>
      </c>
      <c r="E34" s="11" t="s">
        <v>177</v>
      </c>
      <c r="F34" s="8"/>
      <c r="G34" s="9">
        <v>7</v>
      </c>
      <c r="H34" s="9" t="s">
        <v>171</v>
      </c>
      <c r="I34" s="9">
        <f t="shared" si="0"/>
        <v>1.4E-2</v>
      </c>
      <c r="J34" s="9">
        <f t="shared" si="1"/>
        <v>1.4999999999999999E-2</v>
      </c>
      <c r="K34" s="45"/>
    </row>
    <row r="35" spans="1:11" ht="26.15" customHeight="1">
      <c r="A35" s="45"/>
      <c r="B35" s="45"/>
      <c r="C35" s="45"/>
      <c r="D35" s="11">
        <v>263659</v>
      </c>
      <c r="E35" s="11" t="s">
        <v>210</v>
      </c>
      <c r="F35" s="8"/>
      <c r="G35" s="9">
        <v>3</v>
      </c>
      <c r="H35" s="9" t="s">
        <v>171</v>
      </c>
      <c r="I35" s="9">
        <f t="shared" si="0"/>
        <v>6.0000000000000001E-3</v>
      </c>
      <c r="J35" s="9">
        <f t="shared" si="1"/>
        <v>7.0000000000000001E-3</v>
      </c>
      <c r="K35" s="45"/>
    </row>
    <row r="36" spans="1:11" ht="26.15" customHeight="1">
      <c r="A36" s="45"/>
      <c r="B36" s="45"/>
      <c r="C36" s="45"/>
      <c r="D36" s="11">
        <v>263652</v>
      </c>
      <c r="E36" s="11" t="s">
        <v>176</v>
      </c>
      <c r="F36" s="8"/>
      <c r="G36" s="9">
        <v>13</v>
      </c>
      <c r="H36" s="9" t="s">
        <v>171</v>
      </c>
      <c r="I36" s="9">
        <f t="shared" si="0"/>
        <v>2.6000000000000002E-2</v>
      </c>
      <c r="J36" s="9">
        <f t="shared" si="1"/>
        <v>2.7000000000000003E-2</v>
      </c>
      <c r="K36" s="45"/>
    </row>
    <row r="37" spans="1:11" ht="26.15" customHeight="1">
      <c r="A37" s="45"/>
      <c r="B37" s="45"/>
      <c r="C37" s="45"/>
      <c r="D37" s="11">
        <v>263646</v>
      </c>
      <c r="E37" s="11" t="s">
        <v>211</v>
      </c>
      <c r="F37" s="8"/>
      <c r="G37" s="9">
        <v>3</v>
      </c>
      <c r="H37" s="9" t="s">
        <v>171</v>
      </c>
      <c r="I37" s="9">
        <f t="shared" si="0"/>
        <v>6.0000000000000001E-3</v>
      </c>
      <c r="J37" s="9">
        <f t="shared" si="1"/>
        <v>7.0000000000000001E-3</v>
      </c>
      <c r="K37" s="45"/>
    </row>
    <row r="38" spans="1:11" ht="26.1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1048513" ht="12.25" customHeight="1"/>
    <row r="1048514" ht="12.25" customHeight="1"/>
    <row r="1048515" ht="12.2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1">
    <mergeCell ref="C33:C37"/>
    <mergeCell ref="A2:K2"/>
    <mergeCell ref="G3:H3"/>
    <mergeCell ref="G4:H4"/>
    <mergeCell ref="A6:A37"/>
    <mergeCell ref="B6:B18"/>
    <mergeCell ref="C6:C18"/>
    <mergeCell ref="K6:K37"/>
    <mergeCell ref="B19:B32"/>
    <mergeCell ref="C19:C32"/>
    <mergeCell ref="B33:B37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/>
  <dimension ref="A1:K8"/>
  <sheetViews>
    <sheetView workbookViewId="0"/>
  </sheetViews>
  <sheetFormatPr defaultRowHeight="14.5"/>
  <cols>
    <col min="1" max="4" width="12.26953125" customWidth="1"/>
    <col min="5" max="5" width="34.26953125" customWidth="1"/>
    <col min="6" max="1024" width="12.26953125" customWidth="1"/>
    <col min="1025" max="1025" width="9.1796875" customWidth="1"/>
  </cols>
  <sheetData>
    <row r="1" spans="1:11" s="4" customFormat="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s="4" customFormat="1" ht="26.15" customHeight="1">
      <c r="A2" s="42" t="s">
        <v>164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s="4" customFormat="1" ht="26.15" customHeight="1">
      <c r="A3" s="1"/>
      <c r="B3" s="1"/>
      <c r="C3" s="1"/>
      <c r="D3" s="1"/>
      <c r="E3" s="2"/>
      <c r="F3" s="1"/>
      <c r="G3" s="42" t="s">
        <v>212</v>
      </c>
      <c r="H3" s="42"/>
      <c r="I3" s="1"/>
      <c r="J3" s="1"/>
      <c r="K3" s="3"/>
    </row>
    <row r="4" spans="1:11" s="4" customFormat="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s="4" customFormat="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s="4" customFormat="1" ht="26.15" customHeight="1">
      <c r="A6" s="45">
        <v>22001330</v>
      </c>
      <c r="B6" s="50" t="s">
        <v>183</v>
      </c>
      <c r="C6" s="51">
        <v>178345</v>
      </c>
      <c r="D6" s="12">
        <v>284713</v>
      </c>
      <c r="E6" s="12" t="s">
        <v>190</v>
      </c>
      <c r="F6" s="13"/>
      <c r="G6" s="13">
        <v>7</v>
      </c>
      <c r="H6" s="13" t="s">
        <v>24</v>
      </c>
      <c r="I6" s="9">
        <f>G6*0.002</f>
        <v>1.4E-2</v>
      </c>
      <c r="J6" s="9">
        <f>I6+0.001</f>
        <v>1.4999999999999999E-2</v>
      </c>
      <c r="K6" s="45" t="s">
        <v>157</v>
      </c>
    </row>
    <row r="7" spans="1:11" s="4" customFormat="1" ht="26.15" customHeight="1">
      <c r="A7" s="45"/>
      <c r="B7" s="50"/>
      <c r="C7" s="51"/>
      <c r="D7" s="12">
        <v>284715</v>
      </c>
      <c r="E7" s="12" t="s">
        <v>191</v>
      </c>
      <c r="F7" s="13"/>
      <c r="G7" s="13">
        <v>7</v>
      </c>
      <c r="H7" s="13" t="s">
        <v>24</v>
      </c>
      <c r="I7" s="13">
        <f>G7*0.002</f>
        <v>1.4E-2</v>
      </c>
      <c r="J7" s="13">
        <f>I7+0.001</f>
        <v>1.4999999999999999E-2</v>
      </c>
      <c r="K7" s="45"/>
    </row>
    <row r="8" spans="1:11" s="4" customFormat="1" ht="26.15" customHeight="1">
      <c r="A8" s="8"/>
      <c r="B8" s="8"/>
      <c r="C8" s="8"/>
      <c r="D8" s="11"/>
      <c r="E8" s="11"/>
      <c r="F8" s="9"/>
      <c r="G8" s="9"/>
      <c r="H8" s="9"/>
      <c r="I8" s="9"/>
      <c r="J8" s="9"/>
      <c r="K8" s="8"/>
    </row>
  </sheetData>
  <mergeCells count="7">
    <mergeCell ref="A2:K2"/>
    <mergeCell ref="G3:H3"/>
    <mergeCell ref="G4:H4"/>
    <mergeCell ref="A6:A7"/>
    <mergeCell ref="B6:B7"/>
    <mergeCell ref="C6:C7"/>
    <mergeCell ref="K6:K7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AMJ1048576"/>
  <sheetViews>
    <sheetView workbookViewId="0"/>
  </sheetViews>
  <sheetFormatPr defaultRowHeight="26.15" customHeight="1"/>
  <cols>
    <col min="1" max="1" width="21.54296875" style="4" customWidth="1"/>
    <col min="2" max="2" width="16" style="4" customWidth="1"/>
    <col min="3" max="3" width="12.26953125" style="4" customWidth="1"/>
    <col min="4" max="4" width="16.1796875" style="4" customWidth="1"/>
    <col min="5" max="5" width="61.726562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164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213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22001330</v>
      </c>
      <c r="B6" s="51" t="s">
        <v>214</v>
      </c>
      <c r="C6" s="51">
        <v>178630</v>
      </c>
      <c r="D6" s="11">
        <v>273717</v>
      </c>
      <c r="E6" s="11" t="s">
        <v>215</v>
      </c>
      <c r="F6" s="10" t="s">
        <v>168</v>
      </c>
      <c r="G6" s="11">
        <v>3</v>
      </c>
      <c r="H6" s="11" t="s">
        <v>15</v>
      </c>
      <c r="I6" s="9">
        <f t="shared" ref="I6:I23" si="0">G6*0.002</f>
        <v>6.0000000000000001E-3</v>
      </c>
      <c r="J6" s="9">
        <f t="shared" ref="J6:J23" si="1">I6+0.001</f>
        <v>7.0000000000000001E-3</v>
      </c>
      <c r="K6" s="45" t="s">
        <v>216</v>
      </c>
    </row>
    <row r="7" spans="1:11" ht="26.15" customHeight="1">
      <c r="A7" s="45"/>
      <c r="B7" s="51"/>
      <c r="C7" s="51"/>
      <c r="D7" s="11">
        <v>273717</v>
      </c>
      <c r="E7" s="11" t="s">
        <v>215</v>
      </c>
      <c r="F7" s="10" t="s">
        <v>168</v>
      </c>
      <c r="G7" s="11">
        <v>36</v>
      </c>
      <c r="H7" s="11" t="s">
        <v>15</v>
      </c>
      <c r="I7" s="9">
        <f t="shared" si="0"/>
        <v>7.2000000000000008E-2</v>
      </c>
      <c r="J7" s="9">
        <f t="shared" si="1"/>
        <v>7.3000000000000009E-2</v>
      </c>
      <c r="K7" s="45"/>
    </row>
    <row r="8" spans="1:11" ht="26.15" customHeight="1">
      <c r="A8" s="45"/>
      <c r="B8" s="51"/>
      <c r="C8" s="51"/>
      <c r="D8" s="11">
        <v>273717</v>
      </c>
      <c r="E8" s="11" t="s">
        <v>215</v>
      </c>
      <c r="F8" s="10" t="s">
        <v>168</v>
      </c>
      <c r="G8" s="11">
        <v>95</v>
      </c>
      <c r="H8" s="11" t="s">
        <v>15</v>
      </c>
      <c r="I8" s="9">
        <f t="shared" si="0"/>
        <v>0.19</v>
      </c>
      <c r="J8" s="9">
        <f t="shared" si="1"/>
        <v>0.191</v>
      </c>
      <c r="K8" s="45"/>
    </row>
    <row r="9" spans="1:11" ht="26.15" customHeight="1">
      <c r="A9" s="45"/>
      <c r="B9" s="51"/>
      <c r="C9" s="51"/>
      <c r="D9" s="11">
        <v>273717</v>
      </c>
      <c r="E9" s="11" t="s">
        <v>215</v>
      </c>
      <c r="F9" s="10" t="s">
        <v>168</v>
      </c>
      <c r="G9" s="11">
        <v>66</v>
      </c>
      <c r="H9" s="11" t="s">
        <v>15</v>
      </c>
      <c r="I9" s="9">
        <f t="shared" si="0"/>
        <v>0.13200000000000001</v>
      </c>
      <c r="J9" s="9">
        <f t="shared" si="1"/>
        <v>0.13300000000000001</v>
      </c>
      <c r="K9" s="45"/>
    </row>
    <row r="10" spans="1:11" ht="26.15" customHeight="1">
      <c r="A10" s="45"/>
      <c r="B10" s="51"/>
      <c r="C10" s="51"/>
      <c r="D10" s="11">
        <v>273718</v>
      </c>
      <c r="E10" s="11" t="s">
        <v>215</v>
      </c>
      <c r="F10" s="10" t="s">
        <v>169</v>
      </c>
      <c r="G10" s="11">
        <v>69</v>
      </c>
      <c r="H10" s="11" t="s">
        <v>15</v>
      </c>
      <c r="I10" s="9">
        <f t="shared" si="0"/>
        <v>0.13800000000000001</v>
      </c>
      <c r="J10" s="9">
        <f t="shared" si="1"/>
        <v>0.13900000000000001</v>
      </c>
      <c r="K10" s="45"/>
    </row>
    <row r="11" spans="1:11" ht="26.15" customHeight="1">
      <c r="A11" s="45"/>
      <c r="B11" s="51"/>
      <c r="C11" s="51"/>
      <c r="D11" s="11">
        <v>273718</v>
      </c>
      <c r="E11" s="11" t="s">
        <v>215</v>
      </c>
      <c r="F11" s="10" t="s">
        <v>169</v>
      </c>
      <c r="G11" s="11">
        <v>16</v>
      </c>
      <c r="H11" s="11" t="s">
        <v>15</v>
      </c>
      <c r="I11" s="9">
        <f t="shared" si="0"/>
        <v>3.2000000000000001E-2</v>
      </c>
      <c r="J11" s="9">
        <f t="shared" si="1"/>
        <v>3.3000000000000002E-2</v>
      </c>
      <c r="K11" s="45"/>
    </row>
    <row r="12" spans="1:11" ht="26.15" customHeight="1">
      <c r="A12" s="45"/>
      <c r="B12" s="51"/>
      <c r="C12" s="51"/>
      <c r="D12" s="11">
        <v>265032</v>
      </c>
      <c r="E12" s="11" t="s">
        <v>217</v>
      </c>
      <c r="F12" s="10"/>
      <c r="G12" s="11">
        <v>285</v>
      </c>
      <c r="H12" s="11" t="s">
        <v>15</v>
      </c>
      <c r="I12" s="9">
        <f t="shared" si="0"/>
        <v>0.57000000000000006</v>
      </c>
      <c r="J12" s="9">
        <f t="shared" si="1"/>
        <v>0.57100000000000006</v>
      </c>
      <c r="K12" s="45"/>
    </row>
    <row r="13" spans="1:11" ht="26.15" customHeight="1">
      <c r="A13" s="45"/>
      <c r="B13" s="51"/>
      <c r="C13" s="51"/>
      <c r="D13" s="11">
        <v>263252</v>
      </c>
      <c r="E13" s="11" t="s">
        <v>218</v>
      </c>
      <c r="F13" s="10"/>
      <c r="G13" s="11">
        <v>80.94</v>
      </c>
      <c r="H13" s="11" t="s">
        <v>219</v>
      </c>
      <c r="I13" s="9">
        <f t="shared" si="0"/>
        <v>0.16188</v>
      </c>
      <c r="J13" s="9">
        <f t="shared" si="1"/>
        <v>0.16288</v>
      </c>
      <c r="K13" s="45"/>
    </row>
    <row r="14" spans="1:11" ht="26.15" customHeight="1">
      <c r="A14" s="45"/>
      <c r="B14" s="51"/>
      <c r="C14" s="51"/>
      <c r="D14" s="11">
        <v>244492</v>
      </c>
      <c r="E14" s="11" t="s">
        <v>203</v>
      </c>
      <c r="F14" s="10"/>
      <c r="G14" s="11">
        <v>9</v>
      </c>
      <c r="H14" s="11" t="s">
        <v>171</v>
      </c>
      <c r="I14" s="9">
        <f t="shared" si="0"/>
        <v>1.8000000000000002E-2</v>
      </c>
      <c r="J14" s="9">
        <f t="shared" si="1"/>
        <v>1.9000000000000003E-2</v>
      </c>
      <c r="K14" s="45"/>
    </row>
    <row r="15" spans="1:11" ht="26.15" customHeight="1">
      <c r="A15" s="45"/>
      <c r="B15" s="51"/>
      <c r="C15" s="51"/>
      <c r="D15" s="11">
        <v>267307</v>
      </c>
      <c r="E15" s="11" t="s">
        <v>220</v>
      </c>
      <c r="F15" s="10"/>
      <c r="G15" s="11">
        <v>1</v>
      </c>
      <c r="H15" s="11" t="s">
        <v>171</v>
      </c>
      <c r="I15" s="9">
        <f t="shared" si="0"/>
        <v>2E-3</v>
      </c>
      <c r="J15" s="9">
        <f t="shared" si="1"/>
        <v>3.0000000000000001E-3</v>
      </c>
      <c r="K15" s="45"/>
    </row>
    <row r="16" spans="1:11" ht="26.15" customHeight="1">
      <c r="A16" s="45"/>
      <c r="B16" s="51"/>
      <c r="C16" s="51"/>
      <c r="D16" s="11">
        <v>261300</v>
      </c>
      <c r="E16" s="11" t="s">
        <v>204</v>
      </c>
      <c r="F16" s="10"/>
      <c r="G16" s="11">
        <v>8</v>
      </c>
      <c r="H16" s="11" t="s">
        <v>171</v>
      </c>
      <c r="I16" s="9">
        <f t="shared" si="0"/>
        <v>1.6E-2</v>
      </c>
      <c r="J16" s="9">
        <f t="shared" si="1"/>
        <v>1.7000000000000001E-2</v>
      </c>
      <c r="K16" s="45"/>
    </row>
    <row r="17" spans="1:11" ht="26.15" customHeight="1">
      <c r="A17" s="45"/>
      <c r="B17" s="51"/>
      <c r="C17" s="51"/>
      <c r="D17" s="11">
        <v>267308</v>
      </c>
      <c r="E17" s="11" t="s">
        <v>221</v>
      </c>
      <c r="F17" s="10"/>
      <c r="G17" s="11">
        <v>1</v>
      </c>
      <c r="H17" s="11" t="s">
        <v>171</v>
      </c>
      <c r="I17" s="9">
        <f t="shared" si="0"/>
        <v>2E-3</v>
      </c>
      <c r="J17" s="9">
        <f t="shared" si="1"/>
        <v>3.0000000000000001E-3</v>
      </c>
      <c r="K17" s="45"/>
    </row>
    <row r="18" spans="1:11" ht="26.15" customHeight="1">
      <c r="A18" s="45"/>
      <c r="B18" s="51"/>
      <c r="C18" s="51"/>
      <c r="D18" s="11">
        <v>265027</v>
      </c>
      <c r="E18" s="11" t="s">
        <v>170</v>
      </c>
      <c r="F18" s="10" t="s">
        <v>18</v>
      </c>
      <c r="G18" s="11">
        <v>3</v>
      </c>
      <c r="H18" s="11" t="s">
        <v>15</v>
      </c>
      <c r="I18" s="9">
        <f t="shared" si="0"/>
        <v>6.0000000000000001E-3</v>
      </c>
      <c r="J18" s="9">
        <f t="shared" si="1"/>
        <v>7.0000000000000001E-3</v>
      </c>
      <c r="K18" s="45"/>
    </row>
    <row r="19" spans="1:11" ht="26.15" customHeight="1">
      <c r="A19" s="45"/>
      <c r="B19" s="51"/>
      <c r="C19" s="51"/>
      <c r="D19" s="11">
        <v>265028</v>
      </c>
      <c r="E19" s="11" t="s">
        <v>170</v>
      </c>
      <c r="F19" s="10" t="s">
        <v>19</v>
      </c>
      <c r="G19" s="11">
        <v>36</v>
      </c>
      <c r="H19" s="11" t="s">
        <v>15</v>
      </c>
      <c r="I19" s="9">
        <f t="shared" si="0"/>
        <v>7.2000000000000008E-2</v>
      </c>
      <c r="J19" s="9">
        <f t="shared" si="1"/>
        <v>7.3000000000000009E-2</v>
      </c>
      <c r="K19" s="45"/>
    </row>
    <row r="20" spans="1:11" ht="26.15" customHeight="1">
      <c r="A20" s="45"/>
      <c r="B20" s="51"/>
      <c r="C20" s="51"/>
      <c r="D20" s="11">
        <v>263248</v>
      </c>
      <c r="E20" s="11" t="s">
        <v>170</v>
      </c>
      <c r="F20" s="10" t="s">
        <v>20</v>
      </c>
      <c r="G20" s="11">
        <v>95</v>
      </c>
      <c r="H20" s="11" t="s">
        <v>15</v>
      </c>
      <c r="I20" s="9">
        <f t="shared" si="0"/>
        <v>0.19</v>
      </c>
      <c r="J20" s="9">
        <f t="shared" si="1"/>
        <v>0.191</v>
      </c>
      <c r="K20" s="45"/>
    </row>
    <row r="21" spans="1:11" ht="26.15" customHeight="1">
      <c r="A21" s="45"/>
      <c r="B21" s="51"/>
      <c r="C21" s="51"/>
      <c r="D21" s="11">
        <v>265029</v>
      </c>
      <c r="E21" s="11" t="s">
        <v>170</v>
      </c>
      <c r="F21" s="10" t="s">
        <v>186</v>
      </c>
      <c r="G21" s="11">
        <v>66</v>
      </c>
      <c r="H21" s="11" t="s">
        <v>15</v>
      </c>
      <c r="I21" s="9">
        <f t="shared" si="0"/>
        <v>0.13200000000000001</v>
      </c>
      <c r="J21" s="9">
        <f t="shared" si="1"/>
        <v>0.13300000000000001</v>
      </c>
      <c r="K21" s="45"/>
    </row>
    <row r="22" spans="1:11" ht="26.15" customHeight="1">
      <c r="A22" s="45"/>
      <c r="B22" s="51"/>
      <c r="C22" s="51"/>
      <c r="D22" s="11">
        <v>265030</v>
      </c>
      <c r="E22" s="11" t="s">
        <v>170</v>
      </c>
      <c r="F22" s="10" t="s">
        <v>193</v>
      </c>
      <c r="G22" s="11">
        <v>69</v>
      </c>
      <c r="H22" s="11" t="s">
        <v>15</v>
      </c>
      <c r="I22" s="9">
        <f t="shared" si="0"/>
        <v>0.13800000000000001</v>
      </c>
      <c r="J22" s="9">
        <f t="shared" si="1"/>
        <v>0.13900000000000001</v>
      </c>
      <c r="K22" s="45"/>
    </row>
    <row r="23" spans="1:11" ht="26.15" customHeight="1">
      <c r="A23" s="45"/>
      <c r="B23" s="51"/>
      <c r="C23" s="51"/>
      <c r="D23" s="11">
        <v>267641</v>
      </c>
      <c r="E23" s="11" t="s">
        <v>170</v>
      </c>
      <c r="F23" s="10" t="s">
        <v>197</v>
      </c>
      <c r="G23" s="11">
        <v>16</v>
      </c>
      <c r="H23" s="11" t="s">
        <v>15</v>
      </c>
      <c r="I23" s="9">
        <f t="shared" si="0"/>
        <v>3.2000000000000001E-2</v>
      </c>
      <c r="J23" s="9">
        <f t="shared" si="1"/>
        <v>3.3000000000000002E-2</v>
      </c>
      <c r="K23" s="45"/>
    </row>
    <row r="24" spans="1:11" ht="26.1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1048499" ht="12.25" customHeight="1"/>
    <row r="1048500" ht="12.25" customHeight="1"/>
    <row r="1048501" ht="12.2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23"/>
    <mergeCell ref="B6:B23"/>
    <mergeCell ref="C6:C23"/>
    <mergeCell ref="K6:K23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:AMJ1048576"/>
  <sheetViews>
    <sheetView workbookViewId="0"/>
  </sheetViews>
  <sheetFormatPr defaultRowHeight="26.15" customHeight="1"/>
  <cols>
    <col min="1" max="1" width="21.54296875" style="4" customWidth="1"/>
    <col min="2" max="2" width="16" style="4" customWidth="1"/>
    <col min="3" max="3" width="12.26953125" style="4" customWidth="1"/>
    <col min="4" max="4" width="16.1796875" style="4" customWidth="1"/>
    <col min="5" max="5" width="61.726562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2" customFormat="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  <c r="L1" s="4"/>
    </row>
    <row r="2" spans="1:12" customFormat="1" ht="26.15" customHeight="1">
      <c r="A2" s="42" t="s">
        <v>222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"/>
    </row>
    <row r="3" spans="1:12" customFormat="1" ht="26.15" customHeight="1">
      <c r="A3" s="1"/>
      <c r="B3" s="1"/>
      <c r="C3" s="1"/>
      <c r="D3" s="1"/>
      <c r="E3" s="2"/>
      <c r="F3" s="1"/>
      <c r="G3" s="42" t="s">
        <v>213</v>
      </c>
      <c r="H3" s="42"/>
      <c r="I3" s="1"/>
      <c r="J3" s="1"/>
      <c r="K3" s="3"/>
      <c r="L3" s="4"/>
    </row>
    <row r="4" spans="1:12" customFormat="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  <c r="L4" s="4"/>
    </row>
    <row r="5" spans="1:12" customFormat="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4"/>
    </row>
    <row r="6" spans="1:12" customFormat="1" ht="26.15" customHeight="1">
      <c r="A6" s="45">
        <v>22001375</v>
      </c>
      <c r="B6" s="50" t="s">
        <v>149</v>
      </c>
      <c r="C6" s="51">
        <v>178566</v>
      </c>
      <c r="D6" s="11"/>
      <c r="E6" s="11"/>
      <c r="F6" s="10"/>
      <c r="G6" s="11"/>
      <c r="H6" s="9"/>
      <c r="I6" s="9"/>
      <c r="J6" s="9"/>
      <c r="K6" s="45" t="s">
        <v>223</v>
      </c>
      <c r="L6" s="4"/>
    </row>
    <row r="7" spans="1:12" customFormat="1" ht="26.15" customHeight="1">
      <c r="A7" s="45"/>
      <c r="B7" s="50"/>
      <c r="C7" s="51"/>
      <c r="D7" s="11"/>
      <c r="E7" s="11"/>
      <c r="F7" s="10"/>
      <c r="G7" s="11"/>
      <c r="H7" s="9"/>
      <c r="I7" s="9"/>
      <c r="J7" s="9"/>
      <c r="K7" s="45"/>
      <c r="L7" s="4"/>
    </row>
    <row r="8" spans="1:12" customFormat="1" ht="26.15" customHeight="1">
      <c r="A8" s="45"/>
      <c r="B8" s="50"/>
      <c r="C8" s="51"/>
      <c r="D8" s="11">
        <v>287745</v>
      </c>
      <c r="E8" s="11" t="s">
        <v>224</v>
      </c>
      <c r="F8" s="10" t="s">
        <v>19</v>
      </c>
      <c r="G8" s="11">
        <v>1522</v>
      </c>
      <c r="H8" s="9" t="s">
        <v>15</v>
      </c>
      <c r="I8" s="9">
        <f t="shared" ref="I8:I25" si="0">G8*0.002</f>
        <v>3.044</v>
      </c>
      <c r="J8" s="9">
        <f t="shared" ref="J8:J25" si="1">I8+0.001</f>
        <v>3.0449999999999999</v>
      </c>
      <c r="K8" s="45"/>
      <c r="L8" s="4"/>
    </row>
    <row r="9" spans="1:12" ht="26.15" customHeight="1">
      <c r="A9" s="45"/>
      <c r="B9" s="50"/>
      <c r="C9" s="51"/>
      <c r="D9" s="11">
        <v>287746</v>
      </c>
      <c r="E9" s="11" t="s">
        <v>225</v>
      </c>
      <c r="F9" s="10" t="s">
        <v>20</v>
      </c>
      <c r="G9" s="11">
        <v>3482</v>
      </c>
      <c r="H9" s="9" t="s">
        <v>15</v>
      </c>
      <c r="I9" s="9">
        <f t="shared" si="0"/>
        <v>6.9640000000000004</v>
      </c>
      <c r="J9" s="9">
        <f t="shared" si="1"/>
        <v>6.9650000000000007</v>
      </c>
      <c r="K9" s="45"/>
    </row>
    <row r="10" spans="1:12" ht="26.15" customHeight="1">
      <c r="A10" s="45"/>
      <c r="B10" s="50"/>
      <c r="C10" s="51"/>
      <c r="D10" s="11">
        <v>287747</v>
      </c>
      <c r="E10" s="11" t="s">
        <v>226</v>
      </c>
      <c r="F10" s="10" t="s">
        <v>108</v>
      </c>
      <c r="G10" s="11">
        <v>1939</v>
      </c>
      <c r="H10" s="9" t="s">
        <v>15</v>
      </c>
      <c r="I10" s="9">
        <f t="shared" si="0"/>
        <v>3.8780000000000001</v>
      </c>
      <c r="J10" s="9">
        <f t="shared" si="1"/>
        <v>3.879</v>
      </c>
      <c r="K10" s="45"/>
    </row>
    <row r="11" spans="1:12" ht="26.15" customHeight="1">
      <c r="A11" s="45"/>
      <c r="B11" s="50"/>
      <c r="C11" s="51"/>
      <c r="D11" s="11">
        <v>287748</v>
      </c>
      <c r="E11" s="11" t="s">
        <v>227</v>
      </c>
      <c r="F11" s="10" t="s">
        <v>109</v>
      </c>
      <c r="G11" s="11">
        <v>1751</v>
      </c>
      <c r="H11" s="9" t="s">
        <v>15</v>
      </c>
      <c r="I11" s="9">
        <f t="shared" si="0"/>
        <v>3.5020000000000002</v>
      </c>
      <c r="J11" s="9">
        <f t="shared" si="1"/>
        <v>3.5030000000000001</v>
      </c>
      <c r="K11" s="45"/>
    </row>
    <row r="12" spans="1:12" ht="26.15" customHeight="1">
      <c r="A12" s="45"/>
      <c r="B12" s="50"/>
      <c r="C12" s="51"/>
      <c r="D12" s="11">
        <v>287757</v>
      </c>
      <c r="E12" s="11" t="s">
        <v>228</v>
      </c>
      <c r="F12" s="10"/>
      <c r="G12" s="11">
        <v>7890</v>
      </c>
      <c r="H12" s="9" t="s">
        <v>15</v>
      </c>
      <c r="I12" s="9">
        <f t="shared" si="0"/>
        <v>15.780000000000001</v>
      </c>
      <c r="J12" s="9">
        <f t="shared" si="1"/>
        <v>15.781000000000001</v>
      </c>
      <c r="K12" s="45"/>
    </row>
    <row r="13" spans="1:12" ht="26.15" customHeight="1">
      <c r="A13" s="45"/>
      <c r="B13" s="50"/>
      <c r="C13" s="51"/>
      <c r="D13" s="11">
        <v>287759</v>
      </c>
      <c r="E13" s="11" t="s">
        <v>229</v>
      </c>
      <c r="F13" s="10"/>
      <c r="G13" s="11">
        <v>4088</v>
      </c>
      <c r="H13" s="9" t="s">
        <v>76</v>
      </c>
      <c r="I13" s="9">
        <f t="shared" si="0"/>
        <v>8.1760000000000002</v>
      </c>
      <c r="J13" s="9">
        <f t="shared" si="1"/>
        <v>8.1769999999999996</v>
      </c>
      <c r="K13" s="45"/>
    </row>
    <row r="14" spans="1:12" ht="26.15" customHeight="1">
      <c r="A14" s="45"/>
      <c r="B14" s="50"/>
      <c r="C14" s="51"/>
      <c r="D14" s="11">
        <v>287761</v>
      </c>
      <c r="E14" s="11" t="s">
        <v>230</v>
      </c>
      <c r="F14" s="10"/>
      <c r="G14" s="11">
        <v>9900</v>
      </c>
      <c r="H14" s="9" t="s">
        <v>76</v>
      </c>
      <c r="I14" s="9">
        <f t="shared" si="0"/>
        <v>19.8</v>
      </c>
      <c r="J14" s="9">
        <f t="shared" si="1"/>
        <v>19.801000000000002</v>
      </c>
      <c r="K14" s="45"/>
    </row>
    <row r="15" spans="1:12" ht="26.15" customHeight="1">
      <c r="A15" s="45"/>
      <c r="B15" s="50"/>
      <c r="C15" s="51"/>
      <c r="D15" s="11">
        <v>287762</v>
      </c>
      <c r="E15" s="11" t="s">
        <v>231</v>
      </c>
      <c r="F15" s="10"/>
      <c r="G15" s="11">
        <v>7900</v>
      </c>
      <c r="H15" s="9" t="s">
        <v>15</v>
      </c>
      <c r="I15" s="9">
        <f t="shared" si="0"/>
        <v>15.8</v>
      </c>
      <c r="J15" s="9">
        <f t="shared" si="1"/>
        <v>15.801</v>
      </c>
      <c r="K15" s="45"/>
    </row>
    <row r="16" spans="1:12" ht="26.15" customHeight="1">
      <c r="A16" s="45"/>
      <c r="B16" s="50"/>
      <c r="C16" s="51"/>
      <c r="D16" s="11">
        <v>287763</v>
      </c>
      <c r="E16" s="11" t="s">
        <v>232</v>
      </c>
      <c r="F16" s="10"/>
      <c r="G16" s="11">
        <v>7900</v>
      </c>
      <c r="H16" s="9" t="s">
        <v>15</v>
      </c>
      <c r="I16" s="9">
        <f t="shared" si="0"/>
        <v>15.8</v>
      </c>
      <c r="J16" s="9">
        <f t="shared" si="1"/>
        <v>15.801</v>
      </c>
      <c r="K16" s="45"/>
    </row>
    <row r="17" spans="1:11" ht="26.15" customHeight="1">
      <c r="A17" s="45"/>
      <c r="B17" s="50"/>
      <c r="C17" s="51"/>
      <c r="D17" s="11">
        <v>287764</v>
      </c>
      <c r="E17" s="11" t="s">
        <v>233</v>
      </c>
      <c r="F17" s="10"/>
      <c r="G17" s="11">
        <v>7900</v>
      </c>
      <c r="H17" s="9" t="s">
        <v>15</v>
      </c>
      <c r="I17" s="9">
        <f t="shared" si="0"/>
        <v>15.8</v>
      </c>
      <c r="J17" s="9">
        <f t="shared" si="1"/>
        <v>15.801</v>
      </c>
      <c r="K17" s="45"/>
    </row>
    <row r="18" spans="1:11" ht="26.15" customHeight="1">
      <c r="A18" s="45"/>
      <c r="B18" s="50"/>
      <c r="C18" s="51"/>
      <c r="D18" s="11">
        <v>287765</v>
      </c>
      <c r="E18" s="11" t="s">
        <v>234</v>
      </c>
      <c r="F18" s="10"/>
      <c r="G18" s="11">
        <v>7900</v>
      </c>
      <c r="H18" s="9" t="s">
        <v>15</v>
      </c>
      <c r="I18" s="9">
        <f t="shared" si="0"/>
        <v>15.8</v>
      </c>
      <c r="J18" s="9">
        <f t="shared" si="1"/>
        <v>15.801</v>
      </c>
      <c r="K18" s="45"/>
    </row>
    <row r="19" spans="1:11" ht="26.15" customHeight="1">
      <c r="A19" s="45"/>
      <c r="B19" s="50"/>
      <c r="C19" s="51"/>
      <c r="D19" s="11">
        <v>287751</v>
      </c>
      <c r="E19" s="11" t="s">
        <v>235</v>
      </c>
      <c r="F19" s="10"/>
      <c r="G19" s="11">
        <v>15836</v>
      </c>
      <c r="H19" s="9" t="s">
        <v>15</v>
      </c>
      <c r="I19" s="9">
        <f t="shared" si="0"/>
        <v>31.672000000000001</v>
      </c>
      <c r="J19" s="9">
        <f t="shared" si="1"/>
        <v>31.673000000000002</v>
      </c>
      <c r="K19" s="45"/>
    </row>
    <row r="20" spans="1:11" ht="26.15" customHeight="1">
      <c r="A20" s="45"/>
      <c r="B20" s="50"/>
      <c r="C20" s="51"/>
      <c r="D20" s="11">
        <v>287752</v>
      </c>
      <c r="E20" s="11" t="s">
        <v>236</v>
      </c>
      <c r="F20" s="10"/>
      <c r="G20" s="11">
        <v>15800</v>
      </c>
      <c r="H20" s="9" t="s">
        <v>15</v>
      </c>
      <c r="I20" s="9">
        <f t="shared" si="0"/>
        <v>31.6</v>
      </c>
      <c r="J20" s="9">
        <f t="shared" si="1"/>
        <v>31.601000000000003</v>
      </c>
      <c r="K20" s="45"/>
    </row>
    <row r="21" spans="1:11" ht="26.15" customHeight="1">
      <c r="A21" s="45"/>
      <c r="B21" s="50"/>
      <c r="C21" s="51"/>
      <c r="D21" s="11">
        <v>287753</v>
      </c>
      <c r="E21" s="11" t="s">
        <v>237</v>
      </c>
      <c r="F21" s="10"/>
      <c r="G21" s="11">
        <v>15800</v>
      </c>
      <c r="H21" s="9" t="s">
        <v>15</v>
      </c>
      <c r="I21" s="9">
        <f t="shared" si="0"/>
        <v>31.6</v>
      </c>
      <c r="J21" s="9">
        <f t="shared" si="1"/>
        <v>31.601000000000003</v>
      </c>
      <c r="K21" s="45"/>
    </row>
    <row r="22" spans="1:11" ht="26.15" customHeight="1">
      <c r="A22" s="45"/>
      <c r="B22" s="50"/>
      <c r="C22" s="51"/>
      <c r="D22" s="11">
        <v>279972</v>
      </c>
      <c r="E22" s="11" t="s">
        <v>238</v>
      </c>
      <c r="F22" s="10"/>
      <c r="G22" s="10">
        <v>2</v>
      </c>
      <c r="H22" s="9" t="s">
        <v>171</v>
      </c>
      <c r="I22" s="9">
        <f t="shared" si="0"/>
        <v>4.0000000000000001E-3</v>
      </c>
      <c r="J22" s="9">
        <f t="shared" si="1"/>
        <v>5.0000000000000001E-3</v>
      </c>
      <c r="K22" s="45"/>
    </row>
    <row r="23" spans="1:11" ht="26.15" customHeight="1">
      <c r="A23" s="45"/>
      <c r="B23" s="50"/>
      <c r="C23" s="51"/>
      <c r="D23" s="11">
        <v>288007</v>
      </c>
      <c r="E23" s="11" t="s">
        <v>239</v>
      </c>
      <c r="F23" s="10"/>
      <c r="G23" s="10">
        <v>2</v>
      </c>
      <c r="H23" s="9" t="s">
        <v>171</v>
      </c>
      <c r="I23" s="9">
        <f t="shared" si="0"/>
        <v>4.0000000000000001E-3</v>
      </c>
      <c r="J23" s="9">
        <f t="shared" si="1"/>
        <v>5.0000000000000001E-3</v>
      </c>
      <c r="K23" s="45"/>
    </row>
    <row r="24" spans="1:11" ht="26.15" customHeight="1">
      <c r="A24" s="45"/>
      <c r="B24" s="50"/>
      <c r="C24" s="51"/>
      <c r="D24" s="11">
        <v>288008</v>
      </c>
      <c r="E24" s="11" t="s">
        <v>240</v>
      </c>
      <c r="F24" s="10"/>
      <c r="G24" s="10">
        <v>20</v>
      </c>
      <c r="H24" s="9" t="s">
        <v>171</v>
      </c>
      <c r="I24" s="9">
        <f t="shared" si="0"/>
        <v>0.04</v>
      </c>
      <c r="J24" s="9">
        <f t="shared" si="1"/>
        <v>4.1000000000000002E-2</v>
      </c>
      <c r="K24" s="45"/>
    </row>
    <row r="25" spans="1:11" ht="26.15" customHeight="1">
      <c r="A25" s="45"/>
      <c r="B25" s="50"/>
      <c r="C25" s="51"/>
      <c r="D25" s="11">
        <v>288369</v>
      </c>
      <c r="E25" s="11" t="s">
        <v>241</v>
      </c>
      <c r="F25" s="10"/>
      <c r="G25" s="10">
        <v>252</v>
      </c>
      <c r="H25" s="9" t="s">
        <v>171</v>
      </c>
      <c r="I25" s="9">
        <f t="shared" si="0"/>
        <v>0.504</v>
      </c>
      <c r="J25" s="9">
        <f t="shared" si="1"/>
        <v>0.505</v>
      </c>
      <c r="K25" s="45"/>
    </row>
    <row r="26" spans="1:11" ht="26.1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1048487" ht="12.25" customHeight="1"/>
    <row r="1048488" ht="12.25" customHeight="1"/>
    <row r="1048489" ht="12.2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25"/>
    <mergeCell ref="B6:B25"/>
    <mergeCell ref="C6:C25"/>
    <mergeCell ref="K6:K25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/>
  <dimension ref="A1:L8"/>
  <sheetViews>
    <sheetView workbookViewId="0"/>
  </sheetViews>
  <sheetFormatPr defaultRowHeight="14.5"/>
  <cols>
    <col min="1" max="1" width="12.453125" customWidth="1"/>
    <col min="2" max="4" width="9.1796875" customWidth="1"/>
    <col min="5" max="5" width="49.1796875" customWidth="1"/>
    <col min="6" max="6" width="9.1796875" customWidth="1"/>
  </cols>
  <sheetData>
    <row r="1" spans="1:12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  <c r="L1" s="4"/>
    </row>
    <row r="2" spans="1:12" ht="26.15" customHeight="1">
      <c r="A2" s="42" t="s">
        <v>222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"/>
    </row>
    <row r="3" spans="1:12" ht="26.15" customHeight="1">
      <c r="A3" s="1"/>
      <c r="B3" s="1"/>
      <c r="C3" s="1"/>
      <c r="D3" s="1"/>
      <c r="E3" s="2"/>
      <c r="F3" s="1"/>
      <c r="G3" s="42" t="s">
        <v>242</v>
      </c>
      <c r="H3" s="42"/>
      <c r="I3" s="1"/>
      <c r="J3" s="1"/>
      <c r="K3" s="3"/>
      <c r="L3" s="4"/>
    </row>
    <row r="4" spans="1:12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  <c r="L4" s="4"/>
    </row>
    <row r="5" spans="1:12" ht="26.15" customHeight="1">
      <c r="A5" s="14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4"/>
    </row>
    <row r="6" spans="1:12" ht="26.15" customHeight="1">
      <c r="A6" s="52">
        <v>22001375</v>
      </c>
      <c r="B6" s="53" t="s">
        <v>149</v>
      </c>
      <c r="C6" s="52">
        <v>178566</v>
      </c>
      <c r="D6" s="11">
        <v>287745</v>
      </c>
      <c r="E6" s="11" t="s">
        <v>224</v>
      </c>
      <c r="F6" s="10" t="s">
        <v>19</v>
      </c>
      <c r="G6" s="11">
        <v>1000</v>
      </c>
      <c r="H6" s="9" t="s">
        <v>15</v>
      </c>
      <c r="I6" s="9">
        <f>G6*0.002</f>
        <v>2</v>
      </c>
      <c r="J6" s="9">
        <f>I6+0.001</f>
        <v>2.0009999999999999</v>
      </c>
      <c r="K6" s="53" t="s">
        <v>243</v>
      </c>
      <c r="L6" s="4"/>
    </row>
    <row r="7" spans="1:12" ht="26.15" customHeight="1">
      <c r="A7" s="52"/>
      <c r="B7" s="53"/>
      <c r="C7" s="52"/>
      <c r="D7" s="11">
        <v>287765</v>
      </c>
      <c r="E7" s="11" t="s">
        <v>244</v>
      </c>
      <c r="F7" s="10" t="s">
        <v>19</v>
      </c>
      <c r="G7" s="11">
        <v>1000</v>
      </c>
      <c r="H7" s="9" t="s">
        <v>15</v>
      </c>
      <c r="I7" s="9">
        <f>G7*0.002</f>
        <v>2</v>
      </c>
      <c r="J7" s="9">
        <f>I7+0.001</f>
        <v>2.0009999999999999</v>
      </c>
      <c r="K7" s="53"/>
      <c r="L7" s="4"/>
    </row>
    <row r="8" spans="1:12" ht="26.15" customHeight="1">
      <c r="A8" s="52"/>
      <c r="B8" s="53"/>
      <c r="C8" s="52"/>
      <c r="D8" s="11">
        <v>287758</v>
      </c>
      <c r="E8" s="11" t="s">
        <v>245</v>
      </c>
      <c r="F8" s="10"/>
      <c r="G8" s="11">
        <v>9630</v>
      </c>
      <c r="H8" s="9" t="s">
        <v>219</v>
      </c>
      <c r="I8" s="9">
        <f>G8*0.002</f>
        <v>19.260000000000002</v>
      </c>
      <c r="J8" s="9">
        <f>I8+0.001</f>
        <v>19.261000000000003</v>
      </c>
      <c r="K8" s="53"/>
      <c r="L8" s="4"/>
    </row>
  </sheetData>
  <mergeCells count="7">
    <mergeCell ref="A2:K2"/>
    <mergeCell ref="G3:H3"/>
    <mergeCell ref="G4:H4"/>
    <mergeCell ref="A6:A8"/>
    <mergeCell ref="B6:B8"/>
    <mergeCell ref="C6:C8"/>
    <mergeCell ref="K6:K8"/>
  </mergeCells>
  <pageMargins left="0.70000000000000007" right="0.70000000000000007" top="0.75" bottom="0.75" header="0.30000000000000004" footer="0.30000000000000004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/>
  <dimension ref="A1:AMJ15"/>
  <sheetViews>
    <sheetView workbookViewId="0"/>
  </sheetViews>
  <sheetFormatPr defaultRowHeight="14.5"/>
  <cols>
    <col min="1" max="4" width="9.1796875" customWidth="1"/>
    <col min="5" max="5" width="20.26953125" customWidth="1"/>
    <col min="6" max="6" width="9.1796875" customWidth="1"/>
  </cols>
  <sheetData>
    <row r="1" spans="1:1024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  <c r="L1" s="4"/>
    </row>
    <row r="2" spans="1:1024" ht="26.15" customHeight="1">
      <c r="A2" s="42" t="s">
        <v>222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"/>
    </row>
    <row r="3" spans="1:1024" ht="26.15" customHeight="1">
      <c r="A3" s="1"/>
      <c r="B3" s="1"/>
      <c r="C3" s="1"/>
      <c r="D3" s="1"/>
      <c r="E3" s="2"/>
      <c r="F3" s="1"/>
      <c r="G3" s="42" t="s">
        <v>246</v>
      </c>
      <c r="H3" s="42"/>
      <c r="I3" s="1"/>
      <c r="J3" s="1"/>
      <c r="K3" s="3"/>
      <c r="L3" s="4"/>
    </row>
    <row r="4" spans="1:1024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  <c r="L4" s="4"/>
    </row>
    <row r="5" spans="1:1024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4"/>
    </row>
    <row r="6" spans="1:1024" ht="26.15" customHeight="1">
      <c r="A6" s="45">
        <v>22001264</v>
      </c>
      <c r="B6" s="50" t="s">
        <v>247</v>
      </c>
      <c r="C6" s="51">
        <v>177547</v>
      </c>
      <c r="D6" s="10">
        <v>238724</v>
      </c>
      <c r="E6" s="10" t="s">
        <v>106</v>
      </c>
      <c r="F6" s="9" t="s">
        <v>19</v>
      </c>
      <c r="G6" s="9">
        <v>510</v>
      </c>
      <c r="H6" s="9" t="s">
        <v>15</v>
      </c>
      <c r="I6" s="9">
        <f t="shared" ref="I6:I15" si="0">G6*0.002</f>
        <v>1.02</v>
      </c>
      <c r="J6" s="9">
        <f t="shared" ref="J6:J15" si="1">I6+0.001</f>
        <v>1.0209999999999999</v>
      </c>
      <c r="K6" s="45" t="s">
        <v>216</v>
      </c>
      <c r="L6" s="4"/>
    </row>
    <row r="7" spans="1:1024" ht="26.15" customHeight="1">
      <c r="A7" s="45"/>
      <c r="B7" s="50"/>
      <c r="C7" s="51"/>
      <c r="D7" s="10">
        <v>238725</v>
      </c>
      <c r="E7" s="10" t="s">
        <v>106</v>
      </c>
      <c r="F7" s="9" t="s">
        <v>20</v>
      </c>
      <c r="G7" s="9">
        <v>765</v>
      </c>
      <c r="H7" s="9" t="s">
        <v>15</v>
      </c>
      <c r="I7" s="9">
        <f t="shared" si="0"/>
        <v>1.53</v>
      </c>
      <c r="J7" s="9">
        <f t="shared" si="1"/>
        <v>1.5309999999999999</v>
      </c>
      <c r="K7" s="45"/>
      <c r="L7" s="4"/>
    </row>
    <row r="8" spans="1:1024" ht="26.15" customHeight="1">
      <c r="A8" s="45"/>
      <c r="B8" s="50"/>
      <c r="C8" s="51"/>
      <c r="D8" s="10">
        <v>238726</v>
      </c>
      <c r="E8" s="10" t="s">
        <v>106</v>
      </c>
      <c r="F8" s="9" t="s">
        <v>108</v>
      </c>
      <c r="G8" s="9">
        <v>255</v>
      </c>
      <c r="H8" s="9" t="s">
        <v>15</v>
      </c>
      <c r="I8" s="9">
        <f t="shared" si="0"/>
        <v>0.51</v>
      </c>
      <c r="J8" s="9">
        <f t="shared" si="1"/>
        <v>0.51100000000000001</v>
      </c>
      <c r="K8" s="45"/>
      <c r="L8" s="4"/>
    </row>
    <row r="9" spans="1:1024" ht="26.15" customHeight="1">
      <c r="A9" s="45"/>
      <c r="B9" s="50"/>
      <c r="C9" s="51"/>
      <c r="D9" s="10">
        <v>238727</v>
      </c>
      <c r="E9" s="10" t="s">
        <v>106</v>
      </c>
      <c r="F9" s="9" t="s">
        <v>109</v>
      </c>
      <c r="G9" s="9">
        <v>102</v>
      </c>
      <c r="H9" s="9" t="s">
        <v>15</v>
      </c>
      <c r="I9" s="9">
        <f t="shared" si="0"/>
        <v>0.20400000000000001</v>
      </c>
      <c r="J9" s="9">
        <f t="shared" si="1"/>
        <v>0.20500000000000002</v>
      </c>
      <c r="K9" s="4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ht="26.15" customHeight="1">
      <c r="A10" s="45"/>
      <c r="B10" s="50"/>
      <c r="C10" s="51"/>
      <c r="D10" s="10">
        <v>235954</v>
      </c>
      <c r="E10" s="10" t="s">
        <v>68</v>
      </c>
      <c r="F10" s="10"/>
      <c r="G10" s="9">
        <v>1632</v>
      </c>
      <c r="H10" s="9" t="s">
        <v>15</v>
      </c>
      <c r="I10" s="9">
        <f t="shared" si="0"/>
        <v>3.2640000000000002</v>
      </c>
      <c r="J10" s="9">
        <f t="shared" si="1"/>
        <v>3.2650000000000001</v>
      </c>
      <c r="K10" s="4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ht="26.15" customHeight="1">
      <c r="A11" s="45"/>
      <c r="B11" s="50"/>
      <c r="C11" s="51"/>
      <c r="D11" s="10">
        <v>238729</v>
      </c>
      <c r="E11" s="10" t="s">
        <v>110</v>
      </c>
      <c r="F11" s="10"/>
      <c r="G11" s="9">
        <v>9792</v>
      </c>
      <c r="H11" s="9" t="s">
        <v>15</v>
      </c>
      <c r="I11" s="9">
        <f t="shared" si="0"/>
        <v>19.584</v>
      </c>
      <c r="J11" s="9">
        <f t="shared" si="1"/>
        <v>19.585000000000001</v>
      </c>
      <c r="K11" s="4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pans="1:1024" ht="26.15" customHeight="1">
      <c r="A12" s="45"/>
      <c r="B12" s="50"/>
      <c r="C12" s="51"/>
      <c r="D12" s="10">
        <v>281049</v>
      </c>
      <c r="E12" s="10" t="s">
        <v>248</v>
      </c>
      <c r="F12" s="10"/>
      <c r="G12" s="9">
        <v>15</v>
      </c>
      <c r="H12" s="9" t="s">
        <v>24</v>
      </c>
      <c r="I12" s="9">
        <f t="shared" si="0"/>
        <v>0.03</v>
      </c>
      <c r="J12" s="9">
        <f t="shared" si="1"/>
        <v>3.1E-2</v>
      </c>
      <c r="K12" s="4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pans="1:1024" ht="26.15" customHeight="1">
      <c r="A13" s="45"/>
      <c r="B13" s="50"/>
      <c r="C13" s="51"/>
      <c r="D13" s="10">
        <v>281050</v>
      </c>
      <c r="E13" s="10" t="s">
        <v>249</v>
      </c>
      <c r="F13" s="10"/>
      <c r="G13" s="9">
        <v>19</v>
      </c>
      <c r="H13" s="9" t="s">
        <v>24</v>
      </c>
      <c r="I13" s="9">
        <f t="shared" si="0"/>
        <v>3.7999999999999999E-2</v>
      </c>
      <c r="J13" s="9">
        <f t="shared" si="1"/>
        <v>3.9E-2</v>
      </c>
      <c r="K13" s="4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ht="26.15" customHeight="1">
      <c r="A14" s="45"/>
      <c r="B14" s="50"/>
      <c r="C14" s="51"/>
      <c r="D14" s="10">
        <v>159665</v>
      </c>
      <c r="E14" s="10" t="s">
        <v>113</v>
      </c>
      <c r="F14" s="10"/>
      <c r="G14" s="9">
        <v>5</v>
      </c>
      <c r="H14" s="9" t="s">
        <v>24</v>
      </c>
      <c r="I14" s="9">
        <f t="shared" si="0"/>
        <v>0.01</v>
      </c>
      <c r="J14" s="9">
        <f t="shared" si="1"/>
        <v>1.0999999999999999E-2</v>
      </c>
      <c r="K14" s="4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ht="26.15" customHeight="1">
      <c r="A15" s="45"/>
      <c r="B15" s="50"/>
      <c r="C15" s="51"/>
      <c r="D15" s="10">
        <v>281051</v>
      </c>
      <c r="E15" s="10" t="s">
        <v>250</v>
      </c>
      <c r="F15" s="8"/>
      <c r="G15" s="9">
        <v>16</v>
      </c>
      <c r="H15" s="9" t="s">
        <v>24</v>
      </c>
      <c r="I15" s="9">
        <f t="shared" si="0"/>
        <v>3.2000000000000001E-2</v>
      </c>
      <c r="J15" s="9">
        <f t="shared" si="1"/>
        <v>3.3000000000000002E-2</v>
      </c>
      <c r="K15" s="4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</sheetData>
  <mergeCells count="7">
    <mergeCell ref="A2:K2"/>
    <mergeCell ref="G3:H3"/>
    <mergeCell ref="G4:H4"/>
    <mergeCell ref="A6:A15"/>
    <mergeCell ref="B6:B15"/>
    <mergeCell ref="C6:C15"/>
    <mergeCell ref="K6:K15"/>
  </mergeCells>
  <pageMargins left="0.70000000000000007" right="0.70000000000000007" top="0.75" bottom="0.75" header="0.30000000000000004" footer="0.30000000000000004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L21"/>
  <sheetViews>
    <sheetView workbookViewId="0"/>
  </sheetViews>
  <sheetFormatPr defaultRowHeight="14.5"/>
  <cols>
    <col min="1" max="4" width="9.1796875" customWidth="1"/>
    <col min="5" max="5" width="35" bestFit="1" customWidth="1"/>
    <col min="6" max="7" width="9.1796875" customWidth="1"/>
    <col min="8" max="8" width="9.1796875" style="21" customWidth="1"/>
    <col min="9" max="9" width="9.1796875" customWidth="1"/>
  </cols>
  <sheetData>
    <row r="1" spans="1:12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  <c r="L1" s="4"/>
    </row>
    <row r="2" spans="1:12" ht="26.15" customHeight="1">
      <c r="A2" s="42" t="s">
        <v>222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"/>
    </row>
    <row r="3" spans="1:12" ht="26.15" customHeight="1">
      <c r="A3" s="1"/>
      <c r="B3" s="1"/>
      <c r="C3" s="1"/>
      <c r="D3" s="1"/>
      <c r="E3" s="2"/>
      <c r="F3" s="1"/>
      <c r="G3" s="42" t="s">
        <v>251</v>
      </c>
      <c r="H3" s="42"/>
      <c r="I3" s="1"/>
      <c r="J3" s="1"/>
      <c r="K3" s="3"/>
      <c r="L3" s="4"/>
    </row>
    <row r="4" spans="1:12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  <c r="L4" s="4"/>
    </row>
    <row r="5" spans="1:12" ht="26.15" customHeight="1">
      <c r="A5" s="15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4"/>
    </row>
    <row r="6" spans="1:12">
      <c r="A6" s="52">
        <v>22001399</v>
      </c>
      <c r="B6" s="53" t="s">
        <v>252</v>
      </c>
      <c r="C6" s="52">
        <v>177879</v>
      </c>
      <c r="D6" s="17">
        <v>285464</v>
      </c>
      <c r="E6" s="18" t="s">
        <v>253</v>
      </c>
      <c r="F6" s="19"/>
      <c r="G6" s="18">
        <v>4508</v>
      </c>
      <c r="H6" s="18" t="s">
        <v>15</v>
      </c>
      <c r="I6" s="18">
        <f t="shared" ref="I6:I20" si="0">G6*0.0002</f>
        <v>0.90160000000000007</v>
      </c>
      <c r="J6" s="18">
        <f t="shared" ref="J6:J20" si="1">I6+0.0001</f>
        <v>0.90170000000000006</v>
      </c>
      <c r="K6" s="52" t="s">
        <v>254</v>
      </c>
    </row>
    <row r="7" spans="1:12">
      <c r="A7" s="52"/>
      <c r="B7" s="53"/>
      <c r="C7" s="52"/>
      <c r="D7" s="20">
        <v>285526</v>
      </c>
      <c r="E7" s="18" t="s">
        <v>255</v>
      </c>
      <c r="F7" s="19"/>
      <c r="G7" s="18">
        <v>3878</v>
      </c>
      <c r="H7" s="18" t="s">
        <v>219</v>
      </c>
      <c r="I7" s="18">
        <f t="shared" si="0"/>
        <v>0.77560000000000007</v>
      </c>
      <c r="J7" s="18">
        <f t="shared" si="1"/>
        <v>0.77570000000000006</v>
      </c>
      <c r="K7" s="52"/>
    </row>
    <row r="8" spans="1:12">
      <c r="A8" s="52"/>
      <c r="B8" s="53"/>
      <c r="C8" s="52"/>
      <c r="D8" s="20">
        <v>285529</v>
      </c>
      <c r="E8" s="18" t="s">
        <v>256</v>
      </c>
      <c r="F8" s="19"/>
      <c r="G8" s="18">
        <v>1257</v>
      </c>
      <c r="H8" s="18" t="s">
        <v>15</v>
      </c>
      <c r="I8" s="18">
        <f t="shared" si="0"/>
        <v>0.25140000000000001</v>
      </c>
      <c r="J8" s="18">
        <f t="shared" si="1"/>
        <v>0.2515</v>
      </c>
      <c r="K8" s="52"/>
    </row>
    <row r="9" spans="1:12">
      <c r="A9" s="52"/>
      <c r="B9" s="53"/>
      <c r="C9" s="52"/>
      <c r="D9" s="20">
        <v>285530</v>
      </c>
      <c r="E9" s="18" t="s">
        <v>256</v>
      </c>
      <c r="F9" s="19"/>
      <c r="G9" s="18">
        <v>1704</v>
      </c>
      <c r="H9" s="18" t="s">
        <v>15</v>
      </c>
      <c r="I9" s="18">
        <f t="shared" si="0"/>
        <v>0.34079999999999999</v>
      </c>
      <c r="J9" s="18">
        <f t="shared" si="1"/>
        <v>0.34089999999999998</v>
      </c>
      <c r="K9" s="52"/>
    </row>
    <row r="10" spans="1:12">
      <c r="A10" s="52"/>
      <c r="B10" s="53"/>
      <c r="C10" s="52"/>
      <c r="D10" s="20">
        <v>285531</v>
      </c>
      <c r="E10" s="18" t="s">
        <v>257</v>
      </c>
      <c r="F10" s="19"/>
      <c r="G10" s="18">
        <v>1454</v>
      </c>
      <c r="H10" s="18" t="s">
        <v>15</v>
      </c>
      <c r="I10" s="18">
        <f t="shared" si="0"/>
        <v>0.2908</v>
      </c>
      <c r="J10" s="18">
        <f t="shared" si="1"/>
        <v>0.29089999999999999</v>
      </c>
      <c r="K10" s="52"/>
    </row>
    <row r="11" spans="1:12">
      <c r="A11" s="52"/>
      <c r="B11" s="53"/>
      <c r="C11" s="52"/>
      <c r="D11" s="20">
        <v>285533</v>
      </c>
      <c r="E11" s="18" t="s">
        <v>258</v>
      </c>
      <c r="F11" s="19"/>
      <c r="G11" s="18">
        <v>1441</v>
      </c>
      <c r="H11" s="18" t="s">
        <v>15</v>
      </c>
      <c r="I11" s="18">
        <f t="shared" si="0"/>
        <v>0.28820000000000001</v>
      </c>
      <c r="J11" s="18">
        <f t="shared" si="1"/>
        <v>0.2883</v>
      </c>
      <c r="K11" s="52"/>
    </row>
    <row r="12" spans="1:12">
      <c r="A12" s="52"/>
      <c r="B12" s="53"/>
      <c r="C12" s="52"/>
      <c r="D12" s="20">
        <v>285534</v>
      </c>
      <c r="E12" s="18" t="s">
        <v>259</v>
      </c>
      <c r="F12" s="19"/>
      <c r="G12" s="18">
        <v>1454</v>
      </c>
      <c r="H12" s="18" t="s">
        <v>15</v>
      </c>
      <c r="I12" s="18">
        <f t="shared" si="0"/>
        <v>0.2908</v>
      </c>
      <c r="J12" s="18">
        <f t="shared" si="1"/>
        <v>0.29089999999999999</v>
      </c>
      <c r="K12" s="52"/>
    </row>
    <row r="13" spans="1:12">
      <c r="A13" s="52"/>
      <c r="B13" s="53"/>
      <c r="C13" s="52"/>
      <c r="D13" s="20">
        <v>285535</v>
      </c>
      <c r="E13" s="18" t="s">
        <v>260</v>
      </c>
      <c r="F13" s="19"/>
      <c r="G13" s="18">
        <v>1464</v>
      </c>
      <c r="H13" s="18" t="s">
        <v>15</v>
      </c>
      <c r="I13" s="18">
        <f t="shared" si="0"/>
        <v>0.2928</v>
      </c>
      <c r="J13" s="18">
        <f t="shared" si="1"/>
        <v>0.29289999999999999</v>
      </c>
      <c r="K13" s="52"/>
    </row>
    <row r="14" spans="1:12">
      <c r="A14" s="52"/>
      <c r="B14" s="53"/>
      <c r="C14" s="52"/>
      <c r="D14" s="20">
        <v>285536</v>
      </c>
      <c r="E14" s="18" t="s">
        <v>261</v>
      </c>
      <c r="F14" s="19"/>
      <c r="G14" s="18">
        <v>1454</v>
      </c>
      <c r="H14" s="18" t="s">
        <v>15</v>
      </c>
      <c r="I14" s="18">
        <f t="shared" si="0"/>
        <v>0.2908</v>
      </c>
      <c r="J14" s="18">
        <f t="shared" si="1"/>
        <v>0.29089999999999999</v>
      </c>
      <c r="K14" s="52"/>
    </row>
    <row r="15" spans="1:12">
      <c r="A15" s="52"/>
      <c r="B15" s="53"/>
      <c r="C15" s="52"/>
      <c r="D15" s="20">
        <v>285532</v>
      </c>
      <c r="E15" s="18" t="s">
        <v>262</v>
      </c>
      <c r="F15" s="19"/>
      <c r="G15" s="18">
        <v>448</v>
      </c>
      <c r="H15" s="18" t="s">
        <v>15</v>
      </c>
      <c r="I15" s="18">
        <f t="shared" si="0"/>
        <v>8.9599999999999999E-2</v>
      </c>
      <c r="J15" s="18">
        <f t="shared" si="1"/>
        <v>8.9700000000000002E-2</v>
      </c>
      <c r="K15" s="52"/>
    </row>
    <row r="16" spans="1:12">
      <c r="A16" s="52"/>
      <c r="B16" s="53"/>
      <c r="C16" s="52"/>
      <c r="D16" s="20">
        <v>285524</v>
      </c>
      <c r="E16" s="18" t="s">
        <v>263</v>
      </c>
      <c r="F16" s="19"/>
      <c r="G16" s="18">
        <v>3763</v>
      </c>
      <c r="H16" s="18" t="s">
        <v>219</v>
      </c>
      <c r="I16" s="18">
        <f t="shared" si="0"/>
        <v>0.75260000000000005</v>
      </c>
      <c r="J16" s="18">
        <f t="shared" si="1"/>
        <v>0.75270000000000004</v>
      </c>
      <c r="K16" s="52"/>
    </row>
    <row r="17" spans="1:11">
      <c r="A17" s="52"/>
      <c r="B17" s="53"/>
      <c r="C17" s="52"/>
      <c r="D17" s="20">
        <v>285525</v>
      </c>
      <c r="E17" s="18" t="s">
        <v>264</v>
      </c>
      <c r="F17" s="19"/>
      <c r="G17" s="18">
        <v>2353</v>
      </c>
      <c r="H17" s="18" t="s">
        <v>219</v>
      </c>
      <c r="I17" s="18">
        <f t="shared" si="0"/>
        <v>0.47060000000000002</v>
      </c>
      <c r="J17" s="18">
        <f t="shared" si="1"/>
        <v>0.47070000000000001</v>
      </c>
      <c r="K17" s="52"/>
    </row>
    <row r="18" spans="1:11">
      <c r="A18" s="52"/>
      <c r="B18" s="53"/>
      <c r="C18" s="52"/>
      <c r="D18" s="17">
        <v>285526</v>
      </c>
      <c r="E18" s="18" t="s">
        <v>255</v>
      </c>
      <c r="F18" s="19"/>
      <c r="G18" s="18">
        <v>8220</v>
      </c>
      <c r="H18" s="18" t="s">
        <v>219</v>
      </c>
      <c r="I18" s="18">
        <f t="shared" si="0"/>
        <v>1.6440000000000001</v>
      </c>
      <c r="J18" s="18">
        <f t="shared" si="1"/>
        <v>1.6441000000000001</v>
      </c>
      <c r="K18" s="52"/>
    </row>
    <row r="19" spans="1:11">
      <c r="A19" s="52"/>
      <c r="B19" s="53"/>
      <c r="C19" s="52"/>
      <c r="D19" s="20">
        <v>285528</v>
      </c>
      <c r="E19" s="18" t="s">
        <v>265</v>
      </c>
      <c r="F19" s="19"/>
      <c r="G19" s="18">
        <v>3820</v>
      </c>
      <c r="H19" s="18" t="s">
        <v>15</v>
      </c>
      <c r="I19" s="18">
        <f t="shared" si="0"/>
        <v>0.76400000000000001</v>
      </c>
      <c r="J19" s="18">
        <f t="shared" si="1"/>
        <v>0.7641</v>
      </c>
      <c r="K19" s="52"/>
    </row>
    <row r="20" spans="1:11">
      <c r="A20" s="52"/>
      <c r="B20" s="53"/>
      <c r="C20" s="52"/>
      <c r="D20" s="20">
        <v>285529</v>
      </c>
      <c r="E20" s="18" t="s">
        <v>256</v>
      </c>
      <c r="F20" s="19"/>
      <c r="G20" s="18">
        <v>4120</v>
      </c>
      <c r="H20" s="18" t="s">
        <v>15</v>
      </c>
      <c r="I20" s="18">
        <f t="shared" si="0"/>
        <v>0.82400000000000007</v>
      </c>
      <c r="J20" s="18">
        <f t="shared" si="1"/>
        <v>0.82410000000000005</v>
      </c>
      <c r="K20" s="52"/>
    </row>
    <row r="21" spans="1:11">
      <c r="A21" s="19"/>
      <c r="B21" s="19"/>
      <c r="C21" s="19"/>
      <c r="D21" s="19"/>
      <c r="E21" s="19"/>
      <c r="F21" s="19"/>
      <c r="G21" s="19"/>
      <c r="H21" s="18"/>
      <c r="I21" s="19"/>
      <c r="J21" s="19"/>
      <c r="K21" s="19"/>
    </row>
  </sheetData>
  <mergeCells count="7">
    <mergeCell ref="A2:K2"/>
    <mergeCell ref="G3:H3"/>
    <mergeCell ref="G4:H4"/>
    <mergeCell ref="A6:A20"/>
    <mergeCell ref="B6:B20"/>
    <mergeCell ref="C6:C20"/>
    <mergeCell ref="K6:K20"/>
  </mergeCells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MH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9" width="15.1796875" style="4" customWidth="1"/>
    <col min="10" max="1022" width="12.26953125" style="4" customWidth="1"/>
    <col min="1023" max="1023" width="9.1796875" customWidth="1"/>
  </cols>
  <sheetData>
    <row r="1" spans="1:9" ht="26.15" customHeight="1">
      <c r="A1" s="1"/>
      <c r="B1" s="1"/>
      <c r="C1" s="1"/>
      <c r="D1" s="1"/>
      <c r="E1" s="2"/>
      <c r="F1" s="1"/>
      <c r="G1" s="1"/>
      <c r="H1" s="1"/>
      <c r="I1" s="3"/>
    </row>
    <row r="2" spans="1:9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26.15" customHeight="1">
      <c r="A3" s="1"/>
      <c r="B3" s="1"/>
      <c r="C3" s="1"/>
      <c r="D3" s="1"/>
      <c r="E3" s="2"/>
      <c r="F3" s="1"/>
      <c r="G3" s="42" t="s">
        <v>35</v>
      </c>
      <c r="H3" s="42"/>
      <c r="I3" s="3"/>
    </row>
    <row r="4" spans="1:9" ht="26.15" customHeight="1">
      <c r="A4" s="1"/>
      <c r="B4" s="1"/>
      <c r="C4" s="1"/>
      <c r="D4" s="1"/>
      <c r="E4" s="2"/>
      <c r="F4" s="1"/>
      <c r="G4" s="46"/>
      <c r="H4" s="46"/>
      <c r="I4" s="3"/>
    </row>
    <row r="5" spans="1:9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12</v>
      </c>
    </row>
    <row r="6" spans="1:9" ht="26.15" customHeight="1">
      <c r="A6" s="47"/>
      <c r="B6" s="45" t="s">
        <v>36</v>
      </c>
      <c r="C6" s="45">
        <v>177590</v>
      </c>
      <c r="D6" s="9">
        <v>283762</v>
      </c>
      <c r="E6" s="9" t="s">
        <v>37</v>
      </c>
      <c r="F6" s="6"/>
      <c r="G6" s="6">
        <v>1730</v>
      </c>
      <c r="H6" s="6" t="s">
        <v>38</v>
      </c>
      <c r="I6" s="45" t="s">
        <v>39</v>
      </c>
    </row>
    <row r="7" spans="1:9" ht="26.15" customHeight="1">
      <c r="A7" s="47"/>
      <c r="B7" s="45"/>
      <c r="C7" s="45"/>
      <c r="D7" s="9">
        <v>283388</v>
      </c>
      <c r="E7" s="9" t="s">
        <v>40</v>
      </c>
      <c r="F7" s="6"/>
      <c r="G7" s="6">
        <v>2884</v>
      </c>
      <c r="H7" s="6" t="s">
        <v>15</v>
      </c>
      <c r="I7" s="45"/>
    </row>
    <row r="8" spans="1:9" ht="26.15" customHeight="1">
      <c r="A8" s="47"/>
      <c r="B8" s="45"/>
      <c r="C8" s="45"/>
      <c r="D8" s="9">
        <v>283522</v>
      </c>
      <c r="E8" s="9" t="s">
        <v>41</v>
      </c>
      <c r="F8" s="6"/>
      <c r="G8" s="6">
        <v>2884</v>
      </c>
      <c r="H8" s="6" t="s">
        <v>15</v>
      </c>
      <c r="I8" s="45"/>
    </row>
    <row r="9" spans="1:9" ht="26.15" customHeight="1">
      <c r="A9" s="47"/>
      <c r="B9" s="45"/>
      <c r="C9" s="45"/>
      <c r="D9" s="9">
        <v>283311</v>
      </c>
      <c r="E9" s="9" t="s">
        <v>42</v>
      </c>
      <c r="F9" s="6" t="s">
        <v>18</v>
      </c>
      <c r="G9" s="6">
        <v>412</v>
      </c>
      <c r="H9" s="6" t="s">
        <v>15</v>
      </c>
      <c r="I9" s="45"/>
    </row>
    <row r="10" spans="1:9" ht="26.15" customHeight="1">
      <c r="A10" s="47"/>
      <c r="B10" s="45"/>
      <c r="C10" s="45"/>
      <c r="D10" s="9">
        <v>283312</v>
      </c>
      <c r="E10" s="9" t="s">
        <v>42</v>
      </c>
      <c r="F10" s="6" t="s">
        <v>19</v>
      </c>
      <c r="G10" s="6">
        <v>824</v>
      </c>
      <c r="H10" s="6" t="s">
        <v>15</v>
      </c>
      <c r="I10" s="45"/>
    </row>
    <row r="11" spans="1:9" ht="26.15" customHeight="1">
      <c r="A11" s="47"/>
      <c r="B11" s="45"/>
      <c r="C11" s="45"/>
      <c r="D11" s="9">
        <v>283313</v>
      </c>
      <c r="E11" s="9" t="s">
        <v>42</v>
      </c>
      <c r="F11" s="6" t="s">
        <v>20</v>
      </c>
      <c r="G11" s="6">
        <v>824</v>
      </c>
      <c r="H11" s="6" t="s">
        <v>15</v>
      </c>
      <c r="I11" s="45"/>
    </row>
    <row r="12" spans="1:9" ht="26.15" customHeight="1">
      <c r="A12" s="47"/>
      <c r="B12" s="45"/>
      <c r="C12" s="45"/>
      <c r="D12" s="9">
        <v>283314</v>
      </c>
      <c r="E12" s="9" t="s">
        <v>42</v>
      </c>
      <c r="F12" s="6" t="s">
        <v>21</v>
      </c>
      <c r="G12" s="6">
        <v>412</v>
      </c>
      <c r="H12" s="6" t="s">
        <v>15</v>
      </c>
      <c r="I12" s="45"/>
    </row>
    <row r="13" spans="1:9" ht="26.15" customHeight="1">
      <c r="A13" s="47"/>
      <c r="B13" s="45"/>
      <c r="C13" s="45"/>
      <c r="D13" s="9">
        <v>283576</v>
      </c>
      <c r="E13" s="9" t="s">
        <v>42</v>
      </c>
      <c r="F13" s="6" t="s">
        <v>22</v>
      </c>
      <c r="G13" s="6">
        <v>412</v>
      </c>
      <c r="H13" s="6" t="s">
        <v>15</v>
      </c>
      <c r="I13" s="45"/>
    </row>
    <row r="14" spans="1:9" ht="26.15" customHeight="1">
      <c r="A14" s="47"/>
      <c r="B14" s="45"/>
      <c r="C14" s="45"/>
      <c r="D14" s="9">
        <v>283315</v>
      </c>
      <c r="E14" s="9" t="s">
        <v>43</v>
      </c>
      <c r="F14" s="6"/>
      <c r="G14" s="6">
        <v>2884</v>
      </c>
      <c r="H14" s="6" t="s">
        <v>15</v>
      </c>
      <c r="I14" s="45"/>
    </row>
    <row r="15" spans="1:9" ht="26.15" customHeight="1">
      <c r="A15" s="47"/>
      <c r="B15" s="45"/>
      <c r="C15" s="45"/>
      <c r="D15" s="9">
        <v>284064</v>
      </c>
      <c r="E15" s="9" t="s">
        <v>44</v>
      </c>
      <c r="F15" s="6"/>
      <c r="G15" s="6">
        <v>5768</v>
      </c>
      <c r="H15" s="6" t="s">
        <v>15</v>
      </c>
      <c r="I15" s="45"/>
    </row>
    <row r="16" spans="1:9" ht="26.15" customHeight="1">
      <c r="A16" s="47"/>
      <c r="B16" s="45"/>
      <c r="C16" s="45"/>
      <c r="D16" s="9">
        <v>284067</v>
      </c>
      <c r="E16" s="9" t="s">
        <v>45</v>
      </c>
      <c r="F16" s="6"/>
      <c r="G16" s="6">
        <v>5768</v>
      </c>
      <c r="H16" s="6" t="s">
        <v>15</v>
      </c>
      <c r="I16" s="45"/>
    </row>
    <row r="17" spans="1:9" ht="26.15" customHeight="1">
      <c r="A17" s="47"/>
      <c r="B17" s="45"/>
      <c r="C17" s="45"/>
      <c r="D17" s="9">
        <v>284259</v>
      </c>
      <c r="E17" s="9" t="s">
        <v>46</v>
      </c>
      <c r="F17" s="6"/>
      <c r="G17" s="6">
        <v>2884</v>
      </c>
      <c r="H17" s="6" t="s">
        <v>15</v>
      </c>
      <c r="I17" s="45"/>
    </row>
    <row r="18" spans="1:9" ht="26.15" customHeight="1">
      <c r="A18" s="47"/>
      <c r="B18" s="45"/>
      <c r="C18" s="45"/>
      <c r="D18" s="9">
        <v>284260</v>
      </c>
      <c r="E18" s="9" t="s">
        <v>47</v>
      </c>
      <c r="F18" s="6"/>
      <c r="G18" s="6">
        <v>2884</v>
      </c>
      <c r="H18" s="6" t="s">
        <v>15</v>
      </c>
      <c r="I18" s="45"/>
    </row>
    <row r="19" spans="1:9" ht="26.15" customHeight="1">
      <c r="A19" s="47"/>
      <c r="B19" s="45"/>
      <c r="C19" s="45"/>
      <c r="D19" s="9">
        <v>283317</v>
      </c>
      <c r="E19" s="9" t="s">
        <v>48</v>
      </c>
      <c r="F19" s="6"/>
      <c r="G19" s="6">
        <v>2884</v>
      </c>
      <c r="H19" s="6" t="s">
        <v>15</v>
      </c>
      <c r="I19" s="45"/>
    </row>
    <row r="20" spans="1:9" ht="26.15" customHeight="1">
      <c r="A20" s="47"/>
      <c r="B20" s="45"/>
      <c r="C20" s="45"/>
      <c r="D20" s="6">
        <v>283316</v>
      </c>
      <c r="E20" s="6" t="s">
        <v>49</v>
      </c>
      <c r="F20" s="6"/>
      <c r="G20" s="6">
        <v>2884</v>
      </c>
      <c r="H20" s="6" t="s">
        <v>15</v>
      </c>
      <c r="I20" s="45"/>
    </row>
    <row r="21" spans="1:9" ht="26.15" customHeight="1">
      <c r="A21" s="47"/>
      <c r="B21" s="45"/>
      <c r="C21" s="45"/>
      <c r="D21" s="6">
        <v>283523</v>
      </c>
      <c r="E21" s="6" t="s">
        <v>50</v>
      </c>
      <c r="F21" s="6"/>
      <c r="G21" s="6">
        <v>2884</v>
      </c>
      <c r="H21" s="6" t="s">
        <v>15</v>
      </c>
      <c r="I21" s="45"/>
    </row>
    <row r="22" spans="1:9" ht="26.15" customHeight="1">
      <c r="A22" s="47"/>
      <c r="B22" s="45"/>
      <c r="C22" s="45"/>
      <c r="D22" s="6">
        <v>283409</v>
      </c>
      <c r="E22" s="6" t="s">
        <v>51</v>
      </c>
      <c r="F22" s="6"/>
      <c r="G22" s="6">
        <v>2884</v>
      </c>
      <c r="H22" s="6" t="s">
        <v>15</v>
      </c>
      <c r="I22" s="45"/>
    </row>
    <row r="23" spans="1:9" ht="26.15" customHeight="1">
      <c r="A23" s="47"/>
      <c r="B23" s="45"/>
      <c r="C23" s="45"/>
      <c r="D23" s="6">
        <v>283320</v>
      </c>
      <c r="E23" s="6" t="s">
        <v>52</v>
      </c>
      <c r="F23" s="6"/>
      <c r="G23" s="6">
        <v>2884</v>
      </c>
      <c r="H23" s="6" t="s">
        <v>15</v>
      </c>
      <c r="I23" s="45"/>
    </row>
    <row r="24" spans="1:9" ht="26.15" customHeight="1">
      <c r="A24" s="47"/>
      <c r="B24" s="45"/>
      <c r="C24" s="45"/>
      <c r="D24" s="6">
        <v>276843</v>
      </c>
      <c r="E24" s="6" t="s">
        <v>53</v>
      </c>
      <c r="F24" s="6"/>
      <c r="G24" s="6">
        <v>21</v>
      </c>
      <c r="H24" s="6" t="s">
        <v>54</v>
      </c>
      <c r="I24" s="45"/>
    </row>
    <row r="25" spans="1:9" ht="26.15" customHeight="1">
      <c r="A25" s="47"/>
      <c r="B25" s="45"/>
      <c r="C25" s="45"/>
      <c r="D25" s="9">
        <v>283718</v>
      </c>
      <c r="E25" s="9" t="s">
        <v>55</v>
      </c>
      <c r="F25" s="6"/>
      <c r="G25" s="6">
        <v>58</v>
      </c>
      <c r="H25" s="6" t="s">
        <v>56</v>
      </c>
      <c r="I25" s="45"/>
    </row>
    <row r="26" spans="1:9" ht="26.15" customHeight="1">
      <c r="A26" s="47"/>
      <c r="B26" s="45"/>
      <c r="C26" s="45"/>
      <c r="D26" s="9">
        <v>284660</v>
      </c>
      <c r="E26" s="9" t="s">
        <v>57</v>
      </c>
      <c r="F26" s="6"/>
      <c r="G26" s="6">
        <v>58</v>
      </c>
      <c r="H26" s="6" t="s">
        <v>56</v>
      </c>
      <c r="I26" s="45"/>
    </row>
    <row r="27" spans="1:9" ht="26.15" customHeight="1">
      <c r="A27" s="8"/>
      <c r="B27" s="8"/>
      <c r="C27" s="8"/>
      <c r="D27" s="6"/>
      <c r="E27" s="6"/>
      <c r="F27" s="6"/>
      <c r="G27" s="6"/>
      <c r="H27" s="6"/>
      <c r="I27" s="45"/>
    </row>
    <row r="1048566" ht="12.25" customHeight="1"/>
    <row r="1048567" ht="12.25" customHeight="1"/>
    <row r="1048568" ht="12.2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I2"/>
    <mergeCell ref="G3:H3"/>
    <mergeCell ref="G4:H4"/>
    <mergeCell ref="A6:A26"/>
    <mergeCell ref="B6:B26"/>
    <mergeCell ref="C6:C26"/>
    <mergeCell ref="I6:I27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L13"/>
  <sheetViews>
    <sheetView workbookViewId="0"/>
  </sheetViews>
  <sheetFormatPr defaultRowHeight="14.5"/>
  <cols>
    <col min="1" max="3" width="9.1796875" customWidth="1"/>
    <col min="4" max="4" width="8.81640625" bestFit="1" customWidth="1"/>
    <col min="5" max="5" width="32.54296875" bestFit="1" customWidth="1"/>
    <col min="6" max="6" width="9.1796875" customWidth="1"/>
  </cols>
  <sheetData>
    <row r="1" spans="1:12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  <c r="L1" s="4"/>
    </row>
    <row r="2" spans="1:12" ht="26.15" customHeight="1">
      <c r="A2" s="42" t="s">
        <v>222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"/>
    </row>
    <row r="3" spans="1:12" ht="26.15" customHeight="1">
      <c r="A3" s="1"/>
      <c r="B3" s="1"/>
      <c r="C3" s="1"/>
      <c r="D3" s="1"/>
      <c r="E3" s="2"/>
      <c r="F3" s="1"/>
      <c r="G3" s="42" t="s">
        <v>266</v>
      </c>
      <c r="H3" s="42"/>
      <c r="I3" s="1"/>
      <c r="J3" s="1"/>
      <c r="K3" s="3"/>
      <c r="L3" s="4"/>
    </row>
    <row r="4" spans="1:12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  <c r="L4" s="4"/>
    </row>
    <row r="5" spans="1:12" ht="35.25" customHeight="1">
      <c r="A5" s="15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4"/>
    </row>
    <row r="6" spans="1:12">
      <c r="A6" s="19"/>
      <c r="B6" s="19"/>
      <c r="C6" s="19"/>
      <c r="D6" s="19">
        <v>288515</v>
      </c>
      <c r="E6" s="19" t="s">
        <v>267</v>
      </c>
      <c r="F6" s="19" t="s">
        <v>18</v>
      </c>
      <c r="G6" s="19">
        <v>73</v>
      </c>
      <c r="H6" s="19" t="s">
        <v>15</v>
      </c>
      <c r="I6" s="19"/>
      <c r="J6" s="19"/>
      <c r="K6" s="52" t="s">
        <v>151</v>
      </c>
    </row>
    <row r="7" spans="1:12">
      <c r="A7" s="19"/>
      <c r="B7" s="19"/>
      <c r="C7" s="19"/>
      <c r="D7" s="19">
        <v>288516</v>
      </c>
      <c r="E7" s="19" t="s">
        <v>267</v>
      </c>
      <c r="F7" s="19" t="s">
        <v>19</v>
      </c>
      <c r="G7" s="19">
        <v>147</v>
      </c>
      <c r="H7" s="19" t="s">
        <v>15</v>
      </c>
      <c r="I7" s="19"/>
      <c r="J7" s="19"/>
      <c r="K7" s="52"/>
    </row>
    <row r="8" spans="1:12">
      <c r="A8" s="19"/>
      <c r="B8" s="19"/>
      <c r="C8" s="19"/>
      <c r="D8" s="19">
        <v>288517</v>
      </c>
      <c r="E8" s="19" t="s">
        <v>267</v>
      </c>
      <c r="F8" s="19" t="s">
        <v>20</v>
      </c>
      <c r="G8" s="19">
        <v>135</v>
      </c>
      <c r="H8" s="19" t="s">
        <v>15</v>
      </c>
      <c r="I8" s="19"/>
      <c r="J8" s="19"/>
      <c r="K8" s="52"/>
    </row>
    <row r="9" spans="1:12">
      <c r="A9" s="19"/>
      <c r="B9" s="19"/>
      <c r="C9" s="19"/>
      <c r="D9" s="19">
        <v>288518</v>
      </c>
      <c r="E9" s="19" t="s">
        <v>267</v>
      </c>
      <c r="F9" s="19" t="s">
        <v>21</v>
      </c>
      <c r="G9" s="19">
        <v>50</v>
      </c>
      <c r="H9" s="19" t="s">
        <v>15</v>
      </c>
      <c r="I9" s="19"/>
      <c r="J9" s="19"/>
      <c r="K9" s="52"/>
    </row>
    <row r="10" spans="1:12">
      <c r="A10" s="19"/>
      <c r="B10" s="19"/>
      <c r="C10" s="19"/>
      <c r="D10" s="19">
        <v>288513</v>
      </c>
      <c r="E10" s="19" t="s">
        <v>268</v>
      </c>
      <c r="F10" s="19"/>
      <c r="G10" s="19">
        <v>234</v>
      </c>
      <c r="H10" s="19" t="s">
        <v>15</v>
      </c>
      <c r="I10" s="19"/>
      <c r="J10" s="19"/>
      <c r="K10" s="52"/>
    </row>
    <row r="11" spans="1:12">
      <c r="A11" s="19"/>
      <c r="B11" s="19"/>
      <c r="C11" s="19"/>
      <c r="D11" s="19">
        <v>288514</v>
      </c>
      <c r="E11" s="19" t="s">
        <v>269</v>
      </c>
      <c r="F11" s="19"/>
      <c r="G11" s="19">
        <v>368</v>
      </c>
      <c r="H11" s="19" t="s">
        <v>15</v>
      </c>
      <c r="I11" s="19"/>
      <c r="J11" s="19"/>
      <c r="K11" s="52"/>
    </row>
    <row r="12" spans="1:12">
      <c r="A12" s="19"/>
      <c r="B12" s="19"/>
      <c r="C12" s="19"/>
      <c r="D12" s="19">
        <v>288508</v>
      </c>
      <c r="E12" s="19" t="s">
        <v>270</v>
      </c>
      <c r="F12" s="19"/>
      <c r="G12" s="19">
        <v>5</v>
      </c>
      <c r="H12" s="19" t="s">
        <v>54</v>
      </c>
      <c r="I12" s="19"/>
      <c r="J12" s="19"/>
      <c r="K12" s="52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</sheetData>
  <mergeCells count="4">
    <mergeCell ref="A2:K2"/>
    <mergeCell ref="G3:H3"/>
    <mergeCell ref="G4:H4"/>
    <mergeCell ref="K6:K12"/>
  </mergeCells>
  <pageMargins left="0.70000000000000007" right="0.70000000000000007" top="0.75" bottom="0.75" header="0.30000000000000004" footer="0.30000000000000004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/>
  <dimension ref="A1:J7"/>
  <sheetViews>
    <sheetView workbookViewId="0"/>
  </sheetViews>
  <sheetFormatPr defaultRowHeight="14.5"/>
  <cols>
    <col min="1" max="4" width="9.1796875" customWidth="1"/>
    <col min="5" max="5" width="32.7265625" bestFit="1" customWidth="1"/>
    <col min="6" max="8" width="9.1796875" customWidth="1"/>
    <col min="9" max="9" width="10" bestFit="1" customWidth="1"/>
    <col min="10" max="10" width="9.1796875" customWidth="1"/>
  </cols>
  <sheetData>
    <row r="1" spans="1:10" ht="26.15" customHeight="1">
      <c r="A1" s="1" t="s">
        <v>271</v>
      </c>
      <c r="B1" s="1"/>
      <c r="C1" s="1"/>
      <c r="D1" s="1"/>
      <c r="E1" s="2"/>
      <c r="F1" s="1"/>
      <c r="G1" s="1"/>
      <c r="H1" s="1"/>
      <c r="I1" s="1"/>
      <c r="J1" s="4"/>
    </row>
    <row r="2" spans="1:10" ht="26.15" customHeight="1">
      <c r="A2" s="42" t="s">
        <v>222</v>
      </c>
      <c r="B2" s="42"/>
      <c r="C2" s="42"/>
      <c r="D2" s="42"/>
      <c r="E2" s="42"/>
      <c r="F2" s="42"/>
      <c r="G2" s="42"/>
      <c r="H2" s="42"/>
      <c r="I2" s="42"/>
      <c r="J2" s="4"/>
    </row>
    <row r="3" spans="1:10" ht="26.15" customHeight="1">
      <c r="A3" s="1"/>
      <c r="B3" s="1"/>
      <c r="C3" s="1"/>
      <c r="D3" s="1"/>
      <c r="E3" s="2"/>
      <c r="F3" s="1"/>
      <c r="G3" s="42" t="s">
        <v>272</v>
      </c>
      <c r="H3" s="42"/>
      <c r="I3" s="1"/>
      <c r="J3" s="4"/>
    </row>
    <row r="4" spans="1:10" ht="26.15" customHeight="1">
      <c r="A4" s="1"/>
      <c r="B4" s="1"/>
      <c r="C4" s="1"/>
      <c r="D4" s="1"/>
      <c r="E4" s="2"/>
      <c r="F4" s="1"/>
      <c r="G4" s="46"/>
      <c r="H4" s="46"/>
      <c r="I4" s="1"/>
      <c r="J4" s="4"/>
    </row>
    <row r="5" spans="1:10" ht="35.25" customHeight="1">
      <c r="A5" s="15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12</v>
      </c>
      <c r="J5" s="4"/>
    </row>
    <row r="6" spans="1:10">
      <c r="A6" s="19"/>
      <c r="B6" s="19"/>
      <c r="C6" s="19"/>
      <c r="D6" s="19">
        <v>289678</v>
      </c>
      <c r="E6" s="19" t="s">
        <v>273</v>
      </c>
      <c r="F6" s="19"/>
      <c r="G6" s="19">
        <v>226</v>
      </c>
      <c r="H6" s="19" t="s">
        <v>15</v>
      </c>
      <c r="I6" s="19" t="s">
        <v>274</v>
      </c>
    </row>
    <row r="7" spans="1:10">
      <c r="A7" s="19"/>
      <c r="B7" s="19"/>
      <c r="C7" s="19"/>
      <c r="D7" s="19"/>
      <c r="E7" s="19"/>
      <c r="F7" s="19"/>
      <c r="G7" s="19"/>
      <c r="H7" s="19"/>
      <c r="I7" s="19"/>
    </row>
  </sheetData>
  <mergeCells count="3">
    <mergeCell ref="A2:I2"/>
    <mergeCell ref="G3:H3"/>
    <mergeCell ref="G4:H4"/>
  </mergeCells>
  <pageMargins left="0.70000000000000007" right="0.70000000000000007" top="0.75" bottom="0.75" header="0.30000000000000004" footer="0.30000000000000004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/>
  <dimension ref="A1:L7"/>
  <sheetViews>
    <sheetView workbookViewId="0"/>
  </sheetViews>
  <sheetFormatPr defaultRowHeight="14.5"/>
  <cols>
    <col min="1" max="1" width="11.7265625" bestFit="1" customWidth="1"/>
    <col min="2" max="2" width="16.7265625" customWidth="1"/>
    <col min="3" max="3" width="9.1796875" customWidth="1"/>
    <col min="4" max="4" width="8.81640625" bestFit="1" customWidth="1"/>
    <col min="5" max="5" width="49.81640625" bestFit="1" customWidth="1"/>
    <col min="6" max="6" width="9.1796875" customWidth="1"/>
  </cols>
  <sheetData>
    <row r="1" spans="1:12" ht="26.15" customHeight="1">
      <c r="A1" s="1" t="s">
        <v>271</v>
      </c>
      <c r="B1" s="1"/>
      <c r="C1" s="1"/>
      <c r="D1" s="1"/>
      <c r="E1" s="2"/>
      <c r="F1" s="1"/>
      <c r="G1" s="1"/>
      <c r="H1" s="1"/>
      <c r="I1" s="1"/>
      <c r="J1" s="1"/>
      <c r="K1" s="1"/>
      <c r="L1" s="4"/>
    </row>
    <row r="2" spans="1:12" ht="26.15" customHeight="1">
      <c r="A2" s="42" t="s">
        <v>222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"/>
    </row>
    <row r="3" spans="1:12" ht="26.15" customHeight="1">
      <c r="A3" s="1"/>
      <c r="B3" s="1"/>
      <c r="C3" s="1"/>
      <c r="D3" s="1"/>
      <c r="E3" s="2"/>
      <c r="F3" s="1"/>
      <c r="G3" s="42" t="s">
        <v>275</v>
      </c>
      <c r="H3" s="42"/>
      <c r="I3" s="42"/>
      <c r="J3" s="42"/>
      <c r="K3" s="1"/>
      <c r="L3" s="4"/>
    </row>
    <row r="4" spans="1:12" ht="26.15" customHeight="1">
      <c r="A4" s="1"/>
      <c r="B4" s="1"/>
      <c r="C4" s="1"/>
      <c r="D4" s="1"/>
      <c r="E4" s="2"/>
      <c r="F4" s="1"/>
      <c r="G4" s="46"/>
      <c r="H4" s="46"/>
      <c r="I4" s="46"/>
      <c r="J4" s="46"/>
      <c r="K4" s="1"/>
      <c r="L4" s="4"/>
    </row>
    <row r="5" spans="1:12" ht="35.25" customHeight="1">
      <c r="A5" s="15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4"/>
    </row>
    <row r="6" spans="1:12" s="23" customFormat="1" ht="20">
      <c r="A6" s="9">
        <v>22001377</v>
      </c>
      <c r="B6" s="9" t="s">
        <v>149</v>
      </c>
      <c r="C6" s="9">
        <v>178564</v>
      </c>
      <c r="D6" s="22">
        <v>287755</v>
      </c>
      <c r="E6" s="22" t="s">
        <v>276</v>
      </c>
      <c r="F6" s="16"/>
      <c r="G6" s="16">
        <v>30600</v>
      </c>
      <c r="H6" s="16" t="s">
        <v>15</v>
      </c>
      <c r="I6" s="16">
        <f>G6*0.0005</f>
        <v>15.3</v>
      </c>
      <c r="J6" s="16">
        <f>I6+0.02</f>
        <v>15.32</v>
      </c>
      <c r="K6" s="16" t="s">
        <v>151</v>
      </c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</row>
  </sheetData>
  <mergeCells count="3">
    <mergeCell ref="A2:K2"/>
    <mergeCell ref="G3:J3"/>
    <mergeCell ref="G4:J4"/>
  </mergeCells>
  <pageMargins left="0.70000000000000007" right="0.70000000000000007" top="0.75" bottom="0.75" header="0.30000000000000004" footer="0.30000000000000004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J7"/>
  <sheetViews>
    <sheetView workbookViewId="0"/>
  </sheetViews>
  <sheetFormatPr defaultRowHeight="14.5"/>
  <cols>
    <col min="1" max="4" width="9.1796875" customWidth="1"/>
    <col min="5" max="5" width="40.453125" bestFit="1" customWidth="1"/>
    <col min="6" max="8" width="9.1796875" customWidth="1"/>
    <col min="9" max="9" width="10" bestFit="1" customWidth="1"/>
    <col min="10" max="10" width="9.1796875" customWidth="1"/>
  </cols>
  <sheetData>
    <row r="1" spans="1:10" ht="26.15" customHeight="1">
      <c r="A1" s="1" t="s">
        <v>271</v>
      </c>
      <c r="B1" s="1"/>
      <c r="C1" s="1"/>
      <c r="D1" s="1"/>
      <c r="E1" s="2"/>
      <c r="F1" s="1"/>
      <c r="G1" s="1"/>
      <c r="H1" s="1"/>
      <c r="I1" s="1"/>
      <c r="J1" s="4"/>
    </row>
    <row r="2" spans="1:10" ht="26.15" customHeight="1">
      <c r="A2" s="42" t="s">
        <v>222</v>
      </c>
      <c r="B2" s="42"/>
      <c r="C2" s="42"/>
      <c r="D2" s="42"/>
      <c r="E2" s="42"/>
      <c r="F2" s="42"/>
      <c r="G2" s="42"/>
      <c r="H2" s="42"/>
      <c r="I2" s="42"/>
      <c r="J2" s="4"/>
    </row>
    <row r="3" spans="1:10" ht="26.15" customHeight="1">
      <c r="A3" s="1"/>
      <c r="B3" s="1"/>
      <c r="C3" s="1"/>
      <c r="D3" s="1"/>
      <c r="E3" s="2"/>
      <c r="F3" s="1"/>
      <c r="G3" s="42" t="s">
        <v>277</v>
      </c>
      <c r="H3" s="42"/>
      <c r="I3" s="1"/>
      <c r="J3" s="4"/>
    </row>
    <row r="4" spans="1:10" ht="26.15" customHeight="1">
      <c r="A4" s="1"/>
      <c r="B4" s="1"/>
      <c r="C4" s="1"/>
      <c r="D4" s="1"/>
      <c r="E4" s="2"/>
      <c r="F4" s="1"/>
      <c r="G4" s="46"/>
      <c r="H4" s="46"/>
      <c r="I4" s="1"/>
      <c r="J4" s="4"/>
    </row>
    <row r="5" spans="1:10" ht="35.25" customHeight="1">
      <c r="A5" s="15" t="s">
        <v>278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12</v>
      </c>
      <c r="J5" s="4"/>
    </row>
    <row r="6" spans="1:10">
      <c r="A6" s="19">
        <v>23001155</v>
      </c>
      <c r="B6" s="19"/>
      <c r="C6" s="19"/>
      <c r="D6" s="19">
        <v>263495</v>
      </c>
      <c r="E6" s="19" t="s">
        <v>279</v>
      </c>
      <c r="F6" s="19"/>
      <c r="G6" s="19">
        <v>200</v>
      </c>
      <c r="H6" s="19" t="s">
        <v>15</v>
      </c>
      <c r="I6" s="19" t="s">
        <v>274</v>
      </c>
    </row>
    <row r="7" spans="1:10">
      <c r="A7" s="19"/>
      <c r="B7" s="19"/>
      <c r="C7" s="19"/>
      <c r="D7" s="19"/>
      <c r="E7" s="19"/>
      <c r="F7" s="19"/>
      <c r="G7" s="19"/>
      <c r="H7" s="19"/>
      <c r="I7" s="19"/>
    </row>
  </sheetData>
  <mergeCells count="3">
    <mergeCell ref="A2:I2"/>
    <mergeCell ref="G3:H3"/>
    <mergeCell ref="G4:H4"/>
  </mergeCells>
  <pageMargins left="0.70000000000000007" right="0.70000000000000007" top="0.75" bottom="0.75" header="0.30000000000000004" footer="0.30000000000000004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/>
  <dimension ref="A1:AMJ10"/>
  <sheetViews>
    <sheetView workbookViewId="0"/>
  </sheetViews>
  <sheetFormatPr defaultRowHeight="14.5"/>
  <cols>
    <col min="1" max="4" width="9.1796875" customWidth="1"/>
    <col min="5" max="5" width="45.453125" bestFit="1" customWidth="1"/>
    <col min="6" max="6" width="9.1796875" customWidth="1"/>
  </cols>
  <sheetData>
    <row r="1" spans="1:1024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"/>
    </row>
    <row r="2" spans="1:1024" ht="26.15" customHeight="1">
      <c r="A2" s="1"/>
      <c r="B2" s="1"/>
      <c r="C2" s="1"/>
      <c r="D2" s="1"/>
      <c r="E2" s="2"/>
      <c r="F2" s="1"/>
      <c r="G2" s="42" t="s">
        <v>277</v>
      </c>
      <c r="H2" s="42"/>
      <c r="I2" s="1"/>
      <c r="J2" s="1"/>
      <c r="K2" s="3"/>
      <c r="L2" s="4"/>
    </row>
    <row r="3" spans="1:1024" ht="26.15" customHeight="1">
      <c r="A3" s="1"/>
      <c r="B3" s="1"/>
      <c r="C3" s="1"/>
      <c r="D3" s="1"/>
      <c r="E3" s="2"/>
      <c r="F3" s="1"/>
      <c r="G3" s="46"/>
      <c r="H3" s="46"/>
      <c r="I3" s="1"/>
      <c r="J3" s="1"/>
      <c r="K3" s="3"/>
      <c r="L3" s="4"/>
    </row>
    <row r="4" spans="1:1024" ht="26.15" customHeight="1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4"/>
    </row>
    <row r="5" spans="1:1024" ht="26.15" customHeight="1">
      <c r="A5" s="45">
        <v>22002585</v>
      </c>
      <c r="B5" s="50" t="s">
        <v>280</v>
      </c>
      <c r="C5" s="51">
        <v>177879</v>
      </c>
      <c r="D5" s="11">
        <v>286006</v>
      </c>
      <c r="E5" s="11" t="s">
        <v>281</v>
      </c>
      <c r="F5" s="9"/>
      <c r="G5" s="9">
        <v>5130</v>
      </c>
      <c r="H5" s="9" t="s">
        <v>15</v>
      </c>
      <c r="I5" s="9">
        <f>G5*0.002</f>
        <v>10.26</v>
      </c>
      <c r="J5" s="9">
        <f>I5+0.001</f>
        <v>10.260999999999999</v>
      </c>
      <c r="K5" s="45" t="s">
        <v>282</v>
      </c>
      <c r="L5" s="4"/>
    </row>
    <row r="6" spans="1:1024" ht="26.15" customHeight="1">
      <c r="A6" s="45"/>
      <c r="B6" s="50"/>
      <c r="C6" s="51"/>
      <c r="D6" s="11">
        <v>285526</v>
      </c>
      <c r="E6" s="11" t="s">
        <v>283</v>
      </c>
      <c r="F6" s="9"/>
      <c r="G6" s="9">
        <v>14209</v>
      </c>
      <c r="H6" s="9" t="s">
        <v>15</v>
      </c>
      <c r="I6" s="9">
        <f>G6*0.002</f>
        <v>28.417999999999999</v>
      </c>
      <c r="J6" s="9">
        <f>I6+0.001</f>
        <v>28.419</v>
      </c>
      <c r="K6" s="45"/>
      <c r="L6" s="4"/>
    </row>
    <row r="7" spans="1:1024" ht="26.15" customHeight="1">
      <c r="A7" s="45"/>
      <c r="B7" s="50"/>
      <c r="C7" s="51"/>
      <c r="D7" s="11">
        <v>285539</v>
      </c>
      <c r="E7" s="11" t="s">
        <v>284</v>
      </c>
      <c r="F7" s="9"/>
      <c r="G7" s="9">
        <v>2899</v>
      </c>
      <c r="H7" s="9" t="s">
        <v>171</v>
      </c>
      <c r="I7" s="9">
        <f>G7*0.05</f>
        <v>144.95000000000002</v>
      </c>
      <c r="J7" s="9">
        <f>I7+0.001</f>
        <v>144.95100000000002</v>
      </c>
      <c r="K7" s="45"/>
      <c r="L7" s="4"/>
    </row>
    <row r="8" spans="1:1024" ht="26.15" customHeight="1">
      <c r="A8" s="45"/>
      <c r="B8" s="50"/>
      <c r="C8" s="51"/>
      <c r="D8" s="11">
        <v>285541</v>
      </c>
      <c r="E8" s="11" t="s">
        <v>285</v>
      </c>
      <c r="F8" s="9"/>
      <c r="G8" s="9">
        <v>171</v>
      </c>
      <c r="H8" s="9" t="s">
        <v>171</v>
      </c>
      <c r="I8" s="9">
        <f>G8*0.05</f>
        <v>8.5500000000000007</v>
      </c>
      <c r="J8" s="9">
        <f>I8+0.001</f>
        <v>8.5510000000000002</v>
      </c>
      <c r="K8" s="4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ht="26.15" customHeight="1">
      <c r="A9" s="45"/>
      <c r="B9" s="50"/>
      <c r="C9" s="51"/>
      <c r="D9" s="11">
        <v>285540</v>
      </c>
      <c r="E9" s="11" t="s">
        <v>286</v>
      </c>
      <c r="F9" s="10"/>
      <c r="G9" s="9">
        <v>15</v>
      </c>
      <c r="H9" s="9" t="s">
        <v>171</v>
      </c>
      <c r="I9" s="9">
        <f>G9*0.05</f>
        <v>0.75</v>
      </c>
      <c r="J9" s="9">
        <f>I9+0.001</f>
        <v>0.751</v>
      </c>
      <c r="K9" s="4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ht="26.15" customHeight="1">
      <c r="A10" s="45"/>
      <c r="B10" s="50"/>
      <c r="C10" s="51"/>
      <c r="D10" s="10"/>
      <c r="E10" s="10"/>
      <c r="F10" s="10"/>
      <c r="G10" s="9"/>
      <c r="H10" s="9"/>
      <c r="I10" s="9"/>
      <c r="J10" s="9"/>
      <c r="K10" s="4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</sheetData>
  <mergeCells count="7">
    <mergeCell ref="A1:K1"/>
    <mergeCell ref="G2:H2"/>
    <mergeCell ref="G3:H3"/>
    <mergeCell ref="A5:A10"/>
    <mergeCell ref="B5:B10"/>
    <mergeCell ref="C5:C10"/>
    <mergeCell ref="K5:K10"/>
  </mergeCells>
  <pageMargins left="0.70000000000000007" right="0.70000000000000007" top="0.75" bottom="0.75" header="0.30000000000000004" footer="0.30000000000000004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/>
  <dimension ref="A1:AMJ7"/>
  <sheetViews>
    <sheetView workbookViewId="0"/>
  </sheetViews>
  <sheetFormatPr defaultRowHeight="14.5"/>
  <cols>
    <col min="1" max="1" width="9.1796875" customWidth="1"/>
    <col min="2" max="2" width="12.54296875" bestFit="1" customWidth="1"/>
    <col min="3" max="4" width="9.1796875" customWidth="1"/>
    <col min="5" max="5" width="45.453125" bestFit="1" customWidth="1"/>
    <col min="6" max="6" width="9.1796875" customWidth="1"/>
  </cols>
  <sheetData>
    <row r="1" spans="1:1024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"/>
    </row>
    <row r="2" spans="1:1024" ht="26.15" customHeight="1">
      <c r="A2" s="1"/>
      <c r="B2" s="1"/>
      <c r="C2" s="1"/>
      <c r="D2" s="1"/>
      <c r="E2" s="2"/>
      <c r="F2" s="1"/>
      <c r="G2" s="42" t="s">
        <v>287</v>
      </c>
      <c r="H2" s="42"/>
      <c r="I2" s="1"/>
      <c r="J2" s="1"/>
      <c r="K2" s="3"/>
      <c r="L2" s="4"/>
    </row>
    <row r="3" spans="1:1024" ht="26.15" customHeight="1">
      <c r="A3" s="1"/>
      <c r="B3" s="1"/>
      <c r="C3" s="1"/>
      <c r="D3" s="1"/>
      <c r="E3" s="2"/>
      <c r="F3" s="1"/>
      <c r="G3" s="46"/>
      <c r="H3" s="46"/>
      <c r="I3" s="1"/>
      <c r="J3" s="1"/>
      <c r="K3" s="3"/>
      <c r="L3" s="4"/>
    </row>
    <row r="4" spans="1:1024" ht="26.15" customHeight="1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4"/>
    </row>
    <row r="5" spans="1:1024" ht="26.15" customHeight="1">
      <c r="A5" s="45">
        <v>23001078</v>
      </c>
      <c r="B5" s="51" t="s">
        <v>288</v>
      </c>
      <c r="C5" s="51">
        <v>179824</v>
      </c>
      <c r="D5" s="22">
        <v>290829</v>
      </c>
      <c r="E5" s="22" t="s">
        <v>289</v>
      </c>
      <c r="F5" s="9"/>
      <c r="G5" s="9">
        <v>2000</v>
      </c>
      <c r="H5" s="9" t="s">
        <v>15</v>
      </c>
      <c r="I5" s="9">
        <f>G5*0.002</f>
        <v>4</v>
      </c>
      <c r="J5" s="9">
        <f>I5+0.001</f>
        <v>4.0010000000000003</v>
      </c>
      <c r="K5" s="54" t="s">
        <v>216</v>
      </c>
      <c r="L5" s="4"/>
    </row>
    <row r="6" spans="1:1024" ht="26.15" customHeight="1">
      <c r="A6" s="45"/>
      <c r="B6" s="51"/>
      <c r="C6" s="51"/>
      <c r="D6" s="24">
        <v>290828</v>
      </c>
      <c r="E6" s="24" t="s">
        <v>290</v>
      </c>
      <c r="F6" s="9"/>
      <c r="G6" s="9">
        <v>1000</v>
      </c>
      <c r="H6" s="9" t="s">
        <v>15</v>
      </c>
      <c r="I6" s="9">
        <f>G6*0.002</f>
        <v>2</v>
      </c>
      <c r="J6" s="9">
        <f>I6+0.001</f>
        <v>2.0009999999999999</v>
      </c>
      <c r="K6" s="54"/>
      <c r="L6" s="4"/>
    </row>
    <row r="7" spans="1:1024" ht="26.15" customHeight="1">
      <c r="A7" s="25"/>
      <c r="B7" s="26"/>
      <c r="C7" s="27"/>
      <c r="D7" s="10"/>
      <c r="E7" s="10"/>
      <c r="F7" s="10"/>
      <c r="G7" s="9"/>
      <c r="H7" s="9"/>
      <c r="I7" s="9"/>
      <c r="J7" s="9"/>
      <c r="K7" s="2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</sheetData>
  <mergeCells count="7">
    <mergeCell ref="A1:K1"/>
    <mergeCell ref="G2:H2"/>
    <mergeCell ref="G3:H3"/>
    <mergeCell ref="A5:A6"/>
    <mergeCell ref="B5:B6"/>
    <mergeCell ref="C5:C6"/>
    <mergeCell ref="K5:K6"/>
  </mergeCells>
  <pageMargins left="0.70000000000000007" right="0.70000000000000007" top="0.75" bottom="0.75" header="0.30000000000000004" footer="0.30000000000000004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5"/>
  <dimension ref="A1:AMJ95"/>
  <sheetViews>
    <sheetView workbookViewId="0"/>
  </sheetViews>
  <sheetFormatPr defaultRowHeight="14.5"/>
  <cols>
    <col min="1" max="1" width="9.1796875" customWidth="1"/>
    <col min="2" max="2" width="12.54296875" bestFit="1" customWidth="1"/>
    <col min="3" max="4" width="9.1796875" customWidth="1"/>
    <col min="5" max="5" width="45.453125" bestFit="1" customWidth="1"/>
    <col min="6" max="6" width="9.1796875" customWidth="1"/>
  </cols>
  <sheetData>
    <row r="1" spans="1:1024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"/>
    </row>
    <row r="2" spans="1:1024" ht="26.15" customHeight="1">
      <c r="A2" s="1"/>
      <c r="B2" s="1"/>
      <c r="C2" s="1"/>
      <c r="D2" s="1"/>
      <c r="E2" s="2"/>
      <c r="F2" s="1"/>
      <c r="G2" s="42" t="s">
        <v>291</v>
      </c>
      <c r="H2" s="42"/>
      <c r="I2" s="1"/>
      <c r="J2" s="1"/>
      <c r="K2" s="3"/>
      <c r="L2" s="4"/>
    </row>
    <row r="3" spans="1:1024" ht="26.15" customHeight="1">
      <c r="A3" s="1"/>
      <c r="B3" s="1"/>
      <c r="C3" s="1"/>
      <c r="D3" s="1"/>
      <c r="E3" s="2"/>
      <c r="F3" s="1"/>
      <c r="G3" s="46"/>
      <c r="H3" s="46"/>
      <c r="I3" s="1"/>
      <c r="J3" s="1"/>
      <c r="K3" s="3"/>
      <c r="L3" s="4"/>
    </row>
    <row r="4" spans="1:1024" ht="26.15" customHeight="1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4"/>
    </row>
    <row r="5" spans="1:1024" ht="26.15" customHeight="1">
      <c r="A5" s="45">
        <v>23001082</v>
      </c>
      <c r="B5" s="51" t="s">
        <v>292</v>
      </c>
      <c r="C5" s="51">
        <v>180031</v>
      </c>
      <c r="D5" s="22">
        <v>289588</v>
      </c>
      <c r="E5" s="22" t="s">
        <v>293</v>
      </c>
      <c r="F5" s="9"/>
      <c r="G5" s="22">
        <v>2000</v>
      </c>
      <c r="H5" s="22" t="s">
        <v>15</v>
      </c>
      <c r="I5" s="9">
        <f t="shared" ref="I5:I36" si="0">G5*0.002</f>
        <v>4</v>
      </c>
      <c r="J5" s="9">
        <f t="shared" ref="J5:J36" si="1">I5+0.001</f>
        <v>4.0010000000000003</v>
      </c>
      <c r="K5" s="45" t="s">
        <v>294</v>
      </c>
      <c r="L5" s="4"/>
    </row>
    <row r="6" spans="1:1024" ht="26.15" customHeight="1">
      <c r="A6" s="45"/>
      <c r="B6" s="51"/>
      <c r="C6" s="51"/>
      <c r="D6" s="22">
        <v>255786</v>
      </c>
      <c r="E6" s="22" t="s">
        <v>295</v>
      </c>
      <c r="F6" s="9"/>
      <c r="G6" s="22">
        <v>2000</v>
      </c>
      <c r="H6" s="22" t="s">
        <v>15</v>
      </c>
      <c r="I6" s="9">
        <f t="shared" si="0"/>
        <v>4</v>
      </c>
      <c r="J6" s="9">
        <f t="shared" si="1"/>
        <v>4.0010000000000003</v>
      </c>
      <c r="K6" s="45"/>
      <c r="L6" s="4"/>
    </row>
    <row r="7" spans="1:1024" ht="26.15" customHeight="1">
      <c r="A7" s="45"/>
      <c r="B7" s="51"/>
      <c r="C7" s="51"/>
      <c r="D7" s="22">
        <v>260230</v>
      </c>
      <c r="E7" s="22" t="s">
        <v>296</v>
      </c>
      <c r="F7" s="9"/>
      <c r="G7" s="22">
        <v>2000</v>
      </c>
      <c r="H7" s="22" t="s">
        <v>15</v>
      </c>
      <c r="I7" s="9">
        <f t="shared" si="0"/>
        <v>4</v>
      </c>
      <c r="J7" s="9">
        <f t="shared" si="1"/>
        <v>4.0010000000000003</v>
      </c>
      <c r="K7" s="4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>
      <c r="A8" s="45"/>
      <c r="B8" s="51"/>
      <c r="C8" s="51"/>
      <c r="D8" s="22">
        <v>284495</v>
      </c>
      <c r="E8" s="22" t="s">
        <v>99</v>
      </c>
      <c r="F8" s="9"/>
      <c r="G8" s="22">
        <v>27</v>
      </c>
      <c r="H8" s="22" t="s">
        <v>171</v>
      </c>
      <c r="I8" s="9">
        <f t="shared" si="0"/>
        <v>5.3999999999999999E-2</v>
      </c>
      <c r="J8" s="9">
        <f t="shared" si="1"/>
        <v>5.5E-2</v>
      </c>
      <c r="K8" s="45"/>
    </row>
    <row r="9" spans="1:1024">
      <c r="A9" s="45"/>
      <c r="B9" s="51"/>
      <c r="C9" s="51"/>
      <c r="D9" s="22">
        <v>289587</v>
      </c>
      <c r="E9" s="22" t="s">
        <v>297</v>
      </c>
      <c r="F9" s="9"/>
      <c r="G9" s="22">
        <v>2000</v>
      </c>
      <c r="H9" s="22" t="s">
        <v>15</v>
      </c>
      <c r="I9" s="9">
        <f t="shared" si="0"/>
        <v>4</v>
      </c>
      <c r="J9" s="9">
        <f t="shared" si="1"/>
        <v>4.0010000000000003</v>
      </c>
      <c r="K9" s="45"/>
    </row>
    <row r="10" spans="1:1024">
      <c r="A10" s="45"/>
      <c r="B10" s="51"/>
      <c r="C10" s="51"/>
      <c r="D10" s="22">
        <v>290947</v>
      </c>
      <c r="E10" s="22" t="s">
        <v>298</v>
      </c>
      <c r="F10" s="9" t="s">
        <v>18</v>
      </c>
      <c r="G10" s="22">
        <v>260</v>
      </c>
      <c r="H10" s="22" t="s">
        <v>15</v>
      </c>
      <c r="I10" s="9">
        <f t="shared" si="0"/>
        <v>0.52</v>
      </c>
      <c r="J10" s="9">
        <f t="shared" si="1"/>
        <v>0.52100000000000002</v>
      </c>
      <c r="K10" s="45"/>
    </row>
    <row r="11" spans="1:1024">
      <c r="A11" s="45"/>
      <c r="B11" s="51"/>
      <c r="C11" s="51"/>
      <c r="D11" s="22">
        <v>290948</v>
      </c>
      <c r="E11" s="22" t="s">
        <v>298</v>
      </c>
      <c r="F11" s="9" t="s">
        <v>19</v>
      </c>
      <c r="G11" s="22">
        <v>560</v>
      </c>
      <c r="H11" s="22" t="s">
        <v>15</v>
      </c>
      <c r="I11" s="9">
        <f t="shared" si="0"/>
        <v>1.1200000000000001</v>
      </c>
      <c r="J11" s="9">
        <f t="shared" si="1"/>
        <v>1.121</v>
      </c>
      <c r="K11" s="45"/>
    </row>
    <row r="12" spans="1:1024">
      <c r="A12" s="45"/>
      <c r="B12" s="51"/>
      <c r="C12" s="51"/>
      <c r="D12" s="22">
        <v>290949</v>
      </c>
      <c r="E12" s="22" t="s">
        <v>298</v>
      </c>
      <c r="F12" s="9" t="s">
        <v>20</v>
      </c>
      <c r="G12" s="22">
        <v>520</v>
      </c>
      <c r="H12" s="22" t="s">
        <v>15</v>
      </c>
      <c r="I12" s="9">
        <f t="shared" si="0"/>
        <v>1.04</v>
      </c>
      <c r="J12" s="9">
        <f t="shared" si="1"/>
        <v>1.0409999999999999</v>
      </c>
      <c r="K12" s="45"/>
    </row>
    <row r="13" spans="1:1024">
      <c r="A13" s="45"/>
      <c r="B13" s="51"/>
      <c r="C13" s="51"/>
      <c r="D13" s="22">
        <v>290950</v>
      </c>
      <c r="E13" s="22" t="s">
        <v>298</v>
      </c>
      <c r="F13" s="9" t="s">
        <v>21</v>
      </c>
      <c r="G13" s="22">
        <v>420</v>
      </c>
      <c r="H13" s="22" t="s">
        <v>15</v>
      </c>
      <c r="I13" s="9">
        <f t="shared" si="0"/>
        <v>0.84</v>
      </c>
      <c r="J13" s="9">
        <f t="shared" si="1"/>
        <v>0.84099999999999997</v>
      </c>
      <c r="K13" s="45"/>
    </row>
    <row r="14" spans="1:1024">
      <c r="A14" s="45"/>
      <c r="B14" s="51"/>
      <c r="C14" s="51"/>
      <c r="D14" s="22">
        <v>290951</v>
      </c>
      <c r="E14" s="22" t="s">
        <v>298</v>
      </c>
      <c r="F14" s="9" t="s">
        <v>299</v>
      </c>
      <c r="G14" s="22">
        <v>240</v>
      </c>
      <c r="H14" s="22" t="s">
        <v>15</v>
      </c>
      <c r="I14" s="9">
        <f t="shared" si="0"/>
        <v>0.48</v>
      </c>
      <c r="J14" s="9">
        <f t="shared" si="1"/>
        <v>0.48099999999999998</v>
      </c>
      <c r="K14" s="45"/>
    </row>
    <row r="15" spans="1:1024">
      <c r="A15" s="45"/>
      <c r="B15" s="51"/>
      <c r="C15" s="51"/>
      <c r="D15" s="22">
        <v>285256</v>
      </c>
      <c r="E15" s="22" t="s">
        <v>300</v>
      </c>
      <c r="F15" s="9"/>
      <c r="G15" s="22">
        <v>1600</v>
      </c>
      <c r="H15" s="22" t="s">
        <v>38</v>
      </c>
      <c r="I15" s="9">
        <f t="shared" si="0"/>
        <v>3.2</v>
      </c>
      <c r="J15" s="9">
        <f t="shared" si="1"/>
        <v>3.2010000000000001</v>
      </c>
      <c r="K15" s="45"/>
    </row>
    <row r="16" spans="1:1024">
      <c r="A16" s="45"/>
      <c r="B16" s="51"/>
      <c r="C16" s="51"/>
      <c r="D16" s="22">
        <v>288037</v>
      </c>
      <c r="E16" s="22" t="s">
        <v>301</v>
      </c>
      <c r="F16" s="9"/>
      <c r="G16" s="22">
        <v>28</v>
      </c>
      <c r="H16" s="22" t="s">
        <v>171</v>
      </c>
      <c r="I16" s="9">
        <f t="shared" si="0"/>
        <v>5.6000000000000001E-2</v>
      </c>
      <c r="J16" s="9">
        <f t="shared" si="1"/>
        <v>5.7000000000000002E-2</v>
      </c>
      <c r="K16" s="45"/>
    </row>
    <row r="17" spans="1:11">
      <c r="A17" s="45"/>
      <c r="B17" s="53" t="s">
        <v>302</v>
      </c>
      <c r="C17" s="52">
        <v>180032</v>
      </c>
      <c r="D17" s="22">
        <v>287656</v>
      </c>
      <c r="E17" s="22" t="s">
        <v>303</v>
      </c>
      <c r="F17" s="9"/>
      <c r="G17" s="9">
        <v>998</v>
      </c>
      <c r="H17" s="22" t="s">
        <v>15</v>
      </c>
      <c r="I17" s="9">
        <f t="shared" si="0"/>
        <v>1.996</v>
      </c>
      <c r="J17" s="9">
        <f t="shared" si="1"/>
        <v>1.9969999999999999</v>
      </c>
      <c r="K17" s="45"/>
    </row>
    <row r="18" spans="1:11">
      <c r="A18" s="45"/>
      <c r="B18" s="53"/>
      <c r="C18" s="52"/>
      <c r="D18" s="22">
        <v>289595</v>
      </c>
      <c r="E18" s="22" t="s">
        <v>304</v>
      </c>
      <c r="F18" s="9"/>
      <c r="G18" s="9">
        <v>1000</v>
      </c>
      <c r="H18" s="22" t="s">
        <v>15</v>
      </c>
      <c r="I18" s="9">
        <f t="shared" si="0"/>
        <v>2</v>
      </c>
      <c r="J18" s="9">
        <f t="shared" si="1"/>
        <v>2.0009999999999999</v>
      </c>
      <c r="K18" s="45"/>
    </row>
    <row r="19" spans="1:11">
      <c r="A19" s="45"/>
      <c r="B19" s="53"/>
      <c r="C19" s="52"/>
      <c r="D19" s="22">
        <v>289592</v>
      </c>
      <c r="E19" s="22" t="s">
        <v>305</v>
      </c>
      <c r="F19" s="9"/>
      <c r="G19" s="9">
        <v>1400</v>
      </c>
      <c r="H19" s="22" t="s">
        <v>38</v>
      </c>
      <c r="I19" s="9">
        <f t="shared" si="0"/>
        <v>2.8000000000000003</v>
      </c>
      <c r="J19" s="9">
        <f t="shared" si="1"/>
        <v>2.8010000000000002</v>
      </c>
      <c r="K19" s="45"/>
    </row>
    <row r="20" spans="1:11">
      <c r="A20" s="45"/>
      <c r="B20" s="53"/>
      <c r="C20" s="52"/>
      <c r="D20" s="22">
        <v>289594</v>
      </c>
      <c r="E20" s="22" t="s">
        <v>306</v>
      </c>
      <c r="F20" s="9"/>
      <c r="G20" s="9">
        <v>1000</v>
      </c>
      <c r="H20" s="22" t="s">
        <v>15</v>
      </c>
      <c r="I20" s="9">
        <f t="shared" si="0"/>
        <v>2</v>
      </c>
      <c r="J20" s="9">
        <f t="shared" si="1"/>
        <v>2.0009999999999999</v>
      </c>
      <c r="K20" s="45"/>
    </row>
    <row r="21" spans="1:11">
      <c r="A21" s="45"/>
      <c r="B21" s="53"/>
      <c r="C21" s="52"/>
      <c r="D21" s="22">
        <v>289596</v>
      </c>
      <c r="E21" s="22" t="s">
        <v>307</v>
      </c>
      <c r="F21" s="9"/>
      <c r="G21" s="9">
        <v>1000</v>
      </c>
      <c r="H21" s="22" t="s">
        <v>15</v>
      </c>
      <c r="I21" s="9">
        <f t="shared" si="0"/>
        <v>2</v>
      </c>
      <c r="J21" s="9">
        <f t="shared" si="1"/>
        <v>2.0009999999999999</v>
      </c>
      <c r="K21" s="45"/>
    </row>
    <row r="22" spans="1:11">
      <c r="A22" s="45"/>
      <c r="B22" s="53"/>
      <c r="C22" s="52"/>
      <c r="D22" s="22">
        <v>260230</v>
      </c>
      <c r="E22" s="22" t="s">
        <v>296</v>
      </c>
      <c r="F22" s="9"/>
      <c r="G22" s="9">
        <v>1979</v>
      </c>
      <c r="H22" s="22" t="s">
        <v>15</v>
      </c>
      <c r="I22" s="9">
        <f t="shared" si="0"/>
        <v>3.9580000000000002</v>
      </c>
      <c r="J22" s="9">
        <f t="shared" si="1"/>
        <v>3.9590000000000001</v>
      </c>
      <c r="K22" s="45"/>
    </row>
    <row r="23" spans="1:11">
      <c r="A23" s="45"/>
      <c r="B23" s="53"/>
      <c r="C23" s="52"/>
      <c r="D23" s="22">
        <v>284495</v>
      </c>
      <c r="E23" s="22" t="s">
        <v>99</v>
      </c>
      <c r="F23" s="9"/>
      <c r="G23" s="9">
        <v>75</v>
      </c>
      <c r="H23" s="22" t="s">
        <v>171</v>
      </c>
      <c r="I23" s="9">
        <f t="shared" si="0"/>
        <v>0.15</v>
      </c>
      <c r="J23" s="9">
        <f t="shared" si="1"/>
        <v>0.151</v>
      </c>
      <c r="K23" s="45"/>
    </row>
    <row r="24" spans="1:11">
      <c r="A24" s="45"/>
      <c r="B24" s="53"/>
      <c r="C24" s="52"/>
      <c r="D24" s="22">
        <v>255786</v>
      </c>
      <c r="E24" s="22" t="s">
        <v>295</v>
      </c>
      <c r="F24" s="9"/>
      <c r="G24" s="9">
        <v>1980</v>
      </c>
      <c r="H24" s="22" t="s">
        <v>15</v>
      </c>
      <c r="I24" s="9">
        <f t="shared" si="0"/>
        <v>3.96</v>
      </c>
      <c r="J24" s="9">
        <f t="shared" si="1"/>
        <v>3.9609999999999999</v>
      </c>
      <c r="K24" s="45"/>
    </row>
    <row r="25" spans="1:11">
      <c r="A25" s="45"/>
      <c r="B25" s="53"/>
      <c r="C25" s="52"/>
      <c r="D25" s="22">
        <v>289597</v>
      </c>
      <c r="E25" s="22" t="s">
        <v>308</v>
      </c>
      <c r="F25" s="9"/>
      <c r="G25" s="9">
        <v>400</v>
      </c>
      <c r="H25" s="22" t="s">
        <v>38</v>
      </c>
      <c r="I25" s="9">
        <f t="shared" si="0"/>
        <v>0.8</v>
      </c>
      <c r="J25" s="9">
        <f t="shared" si="1"/>
        <v>0.80100000000000005</v>
      </c>
      <c r="K25" s="45"/>
    </row>
    <row r="26" spans="1:11">
      <c r="A26" s="45"/>
      <c r="B26" s="53"/>
      <c r="C26" s="52"/>
      <c r="D26" s="22">
        <v>289604</v>
      </c>
      <c r="E26" s="22" t="s">
        <v>309</v>
      </c>
      <c r="F26" s="9"/>
      <c r="G26" s="9">
        <v>1000</v>
      </c>
      <c r="H26" s="22" t="s">
        <v>15</v>
      </c>
      <c r="I26" s="9">
        <f t="shared" si="0"/>
        <v>2</v>
      </c>
      <c r="J26" s="9">
        <f t="shared" si="1"/>
        <v>2.0009999999999999</v>
      </c>
      <c r="K26" s="45"/>
    </row>
    <row r="27" spans="1:11">
      <c r="A27" s="45"/>
      <c r="B27" s="53"/>
      <c r="C27" s="52"/>
      <c r="D27" s="22">
        <v>254783</v>
      </c>
      <c r="E27" s="22" t="s">
        <v>310</v>
      </c>
      <c r="F27" s="9"/>
      <c r="G27" s="9">
        <v>1980</v>
      </c>
      <c r="H27" s="22" t="s">
        <v>15</v>
      </c>
      <c r="I27" s="9">
        <f t="shared" si="0"/>
        <v>3.96</v>
      </c>
      <c r="J27" s="9">
        <f t="shared" si="1"/>
        <v>3.9609999999999999</v>
      </c>
      <c r="K27" s="45"/>
    </row>
    <row r="28" spans="1:11">
      <c r="A28" s="45"/>
      <c r="B28" s="53"/>
      <c r="C28" s="52"/>
      <c r="D28" s="22">
        <v>269913</v>
      </c>
      <c r="E28" s="22" t="s">
        <v>311</v>
      </c>
      <c r="F28" s="9" t="s">
        <v>18</v>
      </c>
      <c r="G28" s="9">
        <v>260</v>
      </c>
      <c r="H28" s="22" t="s">
        <v>15</v>
      </c>
      <c r="I28" s="9">
        <f t="shared" si="0"/>
        <v>0.52</v>
      </c>
      <c r="J28" s="9">
        <f t="shared" si="1"/>
        <v>0.52100000000000002</v>
      </c>
      <c r="K28" s="45"/>
    </row>
    <row r="29" spans="1:11">
      <c r="A29" s="45"/>
      <c r="B29" s="53"/>
      <c r="C29" s="52"/>
      <c r="D29" s="22">
        <v>269914</v>
      </c>
      <c r="E29" s="22" t="s">
        <v>311</v>
      </c>
      <c r="F29" s="9" t="s">
        <v>19</v>
      </c>
      <c r="G29" s="9">
        <v>560</v>
      </c>
      <c r="H29" s="22" t="s">
        <v>15</v>
      </c>
      <c r="I29" s="9">
        <f t="shared" si="0"/>
        <v>1.1200000000000001</v>
      </c>
      <c r="J29" s="9">
        <f t="shared" si="1"/>
        <v>1.121</v>
      </c>
      <c r="K29" s="45"/>
    </row>
    <row r="30" spans="1:11">
      <c r="A30" s="45"/>
      <c r="B30" s="53"/>
      <c r="C30" s="52"/>
      <c r="D30" s="22">
        <v>269915</v>
      </c>
      <c r="E30" s="22" t="s">
        <v>311</v>
      </c>
      <c r="F30" s="9" t="s">
        <v>20</v>
      </c>
      <c r="G30" s="9">
        <v>520</v>
      </c>
      <c r="H30" s="22" t="s">
        <v>15</v>
      </c>
      <c r="I30" s="9">
        <f t="shared" si="0"/>
        <v>1.04</v>
      </c>
      <c r="J30" s="9">
        <f t="shared" si="1"/>
        <v>1.0409999999999999</v>
      </c>
      <c r="K30" s="45"/>
    </row>
    <row r="31" spans="1:11">
      <c r="A31" s="45"/>
      <c r="B31" s="53"/>
      <c r="C31" s="52"/>
      <c r="D31" s="22">
        <v>269916</v>
      </c>
      <c r="E31" s="22" t="s">
        <v>311</v>
      </c>
      <c r="F31" s="9" t="s">
        <v>21</v>
      </c>
      <c r="G31" s="9">
        <v>420</v>
      </c>
      <c r="H31" s="22" t="s">
        <v>15</v>
      </c>
      <c r="I31" s="9">
        <f t="shared" si="0"/>
        <v>0.84</v>
      </c>
      <c r="J31" s="9">
        <f t="shared" si="1"/>
        <v>0.84099999999999997</v>
      </c>
      <c r="K31" s="45"/>
    </row>
    <row r="32" spans="1:11">
      <c r="A32" s="45"/>
      <c r="B32" s="53"/>
      <c r="C32" s="52"/>
      <c r="D32" s="22">
        <v>269917</v>
      </c>
      <c r="E32" s="22" t="s">
        <v>311</v>
      </c>
      <c r="F32" s="9" t="s">
        <v>299</v>
      </c>
      <c r="G32" s="9">
        <v>240</v>
      </c>
      <c r="H32" s="22" t="s">
        <v>15</v>
      </c>
      <c r="I32" s="9">
        <f t="shared" si="0"/>
        <v>0.48</v>
      </c>
      <c r="J32" s="9">
        <f t="shared" si="1"/>
        <v>0.48099999999999998</v>
      </c>
      <c r="K32" s="45"/>
    </row>
    <row r="33" spans="1:11">
      <c r="A33" s="45"/>
      <c r="B33" s="53"/>
      <c r="C33" s="52"/>
      <c r="D33" s="22">
        <v>288037</v>
      </c>
      <c r="E33" s="22" t="s">
        <v>301</v>
      </c>
      <c r="F33" s="9"/>
      <c r="G33" s="9">
        <v>76</v>
      </c>
      <c r="H33" s="22" t="s">
        <v>171</v>
      </c>
      <c r="I33" s="9">
        <f t="shared" si="0"/>
        <v>0.152</v>
      </c>
      <c r="J33" s="9">
        <f t="shared" si="1"/>
        <v>0.153</v>
      </c>
      <c r="K33" s="45"/>
    </row>
    <row r="34" spans="1:11">
      <c r="A34" s="45"/>
      <c r="B34" s="53" t="s">
        <v>312</v>
      </c>
      <c r="C34" s="52">
        <v>180033</v>
      </c>
      <c r="D34" s="22">
        <v>289592</v>
      </c>
      <c r="E34" s="22" t="s">
        <v>305</v>
      </c>
      <c r="F34" s="9"/>
      <c r="G34" s="22">
        <v>1400</v>
      </c>
      <c r="H34" s="22" t="s">
        <v>38</v>
      </c>
      <c r="I34" s="9">
        <f t="shared" si="0"/>
        <v>2.8000000000000003</v>
      </c>
      <c r="J34" s="9">
        <f t="shared" si="1"/>
        <v>2.8010000000000002</v>
      </c>
      <c r="K34" s="45"/>
    </row>
    <row r="35" spans="1:11">
      <c r="A35" s="45"/>
      <c r="B35" s="53"/>
      <c r="C35" s="52"/>
      <c r="D35" s="22">
        <v>289596</v>
      </c>
      <c r="E35" s="22" t="s">
        <v>307</v>
      </c>
      <c r="F35" s="9"/>
      <c r="G35" s="22">
        <v>1000</v>
      </c>
      <c r="H35" s="22" t="s">
        <v>15</v>
      </c>
      <c r="I35" s="9">
        <f t="shared" si="0"/>
        <v>2</v>
      </c>
      <c r="J35" s="9">
        <f t="shared" si="1"/>
        <v>2.0009999999999999</v>
      </c>
      <c r="K35" s="45"/>
    </row>
    <row r="36" spans="1:11">
      <c r="A36" s="45"/>
      <c r="B36" s="53"/>
      <c r="C36" s="52"/>
      <c r="D36" s="22">
        <v>260230</v>
      </c>
      <c r="E36" s="22" t="s">
        <v>296</v>
      </c>
      <c r="F36" s="9"/>
      <c r="G36" s="22">
        <v>2000</v>
      </c>
      <c r="H36" s="22" t="s">
        <v>15</v>
      </c>
      <c r="I36" s="9">
        <f t="shared" si="0"/>
        <v>4</v>
      </c>
      <c r="J36" s="9">
        <f t="shared" si="1"/>
        <v>4.0010000000000003</v>
      </c>
      <c r="K36" s="45"/>
    </row>
    <row r="37" spans="1:11">
      <c r="A37" s="45"/>
      <c r="B37" s="53"/>
      <c r="C37" s="52"/>
      <c r="D37" s="22">
        <v>284495</v>
      </c>
      <c r="E37" s="22" t="s">
        <v>99</v>
      </c>
      <c r="F37" s="9"/>
      <c r="G37" s="9">
        <v>64</v>
      </c>
      <c r="H37" s="22" t="s">
        <v>171</v>
      </c>
      <c r="I37" s="9">
        <f t="shared" ref="I37:I68" si="2">G37*0.002</f>
        <v>0.128</v>
      </c>
      <c r="J37" s="9">
        <f t="shared" ref="J37:J68" si="3">I37+0.001</f>
        <v>0.129</v>
      </c>
      <c r="K37" s="45"/>
    </row>
    <row r="38" spans="1:11">
      <c r="A38" s="45"/>
      <c r="B38" s="53"/>
      <c r="C38" s="52"/>
      <c r="D38" s="22">
        <v>288037</v>
      </c>
      <c r="E38" s="22" t="s">
        <v>301</v>
      </c>
      <c r="F38" s="9"/>
      <c r="G38" s="9">
        <v>64</v>
      </c>
      <c r="H38" s="22" t="s">
        <v>171</v>
      </c>
      <c r="I38" s="9">
        <f t="shared" si="2"/>
        <v>0.128</v>
      </c>
      <c r="J38" s="9">
        <f t="shared" si="3"/>
        <v>0.129</v>
      </c>
      <c r="K38" s="45"/>
    </row>
    <row r="39" spans="1:11">
      <c r="A39" s="45"/>
      <c r="B39" s="53"/>
      <c r="C39" s="52"/>
      <c r="D39" s="22">
        <v>255786</v>
      </c>
      <c r="E39" s="22" t="s">
        <v>295</v>
      </c>
      <c r="F39" s="9"/>
      <c r="G39" s="22">
        <v>2000</v>
      </c>
      <c r="H39" s="22" t="s">
        <v>15</v>
      </c>
      <c r="I39" s="9">
        <f t="shared" si="2"/>
        <v>4</v>
      </c>
      <c r="J39" s="9">
        <f t="shared" si="3"/>
        <v>4.0010000000000003</v>
      </c>
      <c r="K39" s="45"/>
    </row>
    <row r="40" spans="1:11">
      <c r="A40" s="45"/>
      <c r="B40" s="53"/>
      <c r="C40" s="52"/>
      <c r="D40" s="22">
        <v>289597</v>
      </c>
      <c r="E40" s="22" t="s">
        <v>308</v>
      </c>
      <c r="F40" s="9"/>
      <c r="G40" s="22">
        <v>400</v>
      </c>
      <c r="H40" s="22" t="s">
        <v>38</v>
      </c>
      <c r="I40" s="9">
        <f t="shared" si="2"/>
        <v>0.8</v>
      </c>
      <c r="J40" s="9">
        <f t="shared" si="3"/>
        <v>0.80100000000000005</v>
      </c>
      <c r="K40" s="45"/>
    </row>
    <row r="41" spans="1:11">
      <c r="A41" s="45"/>
      <c r="B41" s="53"/>
      <c r="C41" s="52"/>
      <c r="D41" s="22">
        <v>289604</v>
      </c>
      <c r="E41" s="22" t="s">
        <v>309</v>
      </c>
      <c r="F41" s="9"/>
      <c r="G41" s="22">
        <v>1000</v>
      </c>
      <c r="H41" s="22" t="s">
        <v>15</v>
      </c>
      <c r="I41" s="9">
        <f t="shared" si="2"/>
        <v>2</v>
      </c>
      <c r="J41" s="9">
        <f t="shared" si="3"/>
        <v>2.0009999999999999</v>
      </c>
      <c r="K41" s="45"/>
    </row>
    <row r="42" spans="1:11">
      <c r="A42" s="45"/>
      <c r="B42" s="53"/>
      <c r="C42" s="52"/>
      <c r="D42" s="22">
        <v>254783</v>
      </c>
      <c r="E42" s="22" t="s">
        <v>310</v>
      </c>
      <c r="F42" s="9"/>
      <c r="G42" s="22">
        <v>2000</v>
      </c>
      <c r="H42" s="22" t="s">
        <v>15</v>
      </c>
      <c r="I42" s="9">
        <f t="shared" si="2"/>
        <v>4</v>
      </c>
      <c r="J42" s="9">
        <f t="shared" si="3"/>
        <v>4.0010000000000003</v>
      </c>
      <c r="K42" s="45"/>
    </row>
    <row r="43" spans="1:11">
      <c r="A43" s="45"/>
      <c r="B43" s="53"/>
      <c r="C43" s="52"/>
      <c r="D43" s="22">
        <v>287656</v>
      </c>
      <c r="E43" s="22" t="s">
        <v>303</v>
      </c>
      <c r="F43" s="9"/>
      <c r="G43" s="22">
        <v>1000</v>
      </c>
      <c r="H43" s="22" t="s">
        <v>15</v>
      </c>
      <c r="I43" s="9">
        <f t="shared" si="2"/>
        <v>2</v>
      </c>
      <c r="J43" s="9">
        <f t="shared" si="3"/>
        <v>2.0009999999999999</v>
      </c>
      <c r="K43" s="45"/>
    </row>
    <row r="44" spans="1:11">
      <c r="A44" s="45"/>
      <c r="B44" s="53"/>
      <c r="C44" s="52"/>
      <c r="D44" s="22">
        <v>289595</v>
      </c>
      <c r="E44" s="22" t="s">
        <v>304</v>
      </c>
      <c r="F44" s="9"/>
      <c r="G44" s="22">
        <v>1000</v>
      </c>
      <c r="H44" s="22" t="s">
        <v>15</v>
      </c>
      <c r="I44" s="9">
        <f t="shared" si="2"/>
        <v>2</v>
      </c>
      <c r="J44" s="9">
        <f t="shared" si="3"/>
        <v>2.0009999999999999</v>
      </c>
      <c r="K44" s="45"/>
    </row>
    <row r="45" spans="1:11">
      <c r="A45" s="45"/>
      <c r="B45" s="53"/>
      <c r="C45" s="52"/>
      <c r="D45" s="22">
        <v>269913</v>
      </c>
      <c r="E45" s="22" t="s">
        <v>311</v>
      </c>
      <c r="F45" s="9" t="s">
        <v>18</v>
      </c>
      <c r="G45" s="22">
        <v>360</v>
      </c>
      <c r="H45" s="22" t="s">
        <v>15</v>
      </c>
      <c r="I45" s="9">
        <f t="shared" si="2"/>
        <v>0.72</v>
      </c>
      <c r="J45" s="9">
        <f t="shared" si="3"/>
        <v>0.72099999999999997</v>
      </c>
      <c r="K45" s="45"/>
    </row>
    <row r="46" spans="1:11">
      <c r="A46" s="45"/>
      <c r="B46" s="53"/>
      <c r="C46" s="52"/>
      <c r="D46" s="22">
        <v>269914</v>
      </c>
      <c r="E46" s="22" t="s">
        <v>311</v>
      </c>
      <c r="F46" s="9" t="s">
        <v>19</v>
      </c>
      <c r="G46" s="22">
        <v>716</v>
      </c>
      <c r="H46" s="22" t="s">
        <v>15</v>
      </c>
      <c r="I46" s="9">
        <f t="shared" si="2"/>
        <v>1.4319999999999999</v>
      </c>
      <c r="J46" s="9">
        <f t="shared" si="3"/>
        <v>1.4329999999999998</v>
      </c>
      <c r="K46" s="45"/>
    </row>
    <row r="47" spans="1:11">
      <c r="A47" s="45"/>
      <c r="B47" s="53"/>
      <c r="C47" s="52"/>
      <c r="D47" s="22">
        <v>269915</v>
      </c>
      <c r="E47" s="22" t="s">
        <v>311</v>
      </c>
      <c r="F47" s="9" t="s">
        <v>20</v>
      </c>
      <c r="G47" s="22">
        <v>584</v>
      </c>
      <c r="H47" s="22" t="s">
        <v>15</v>
      </c>
      <c r="I47" s="9">
        <f t="shared" si="2"/>
        <v>1.1679999999999999</v>
      </c>
      <c r="J47" s="9">
        <f t="shared" si="3"/>
        <v>1.1689999999999998</v>
      </c>
      <c r="K47" s="45"/>
    </row>
    <row r="48" spans="1:11">
      <c r="A48" s="45"/>
      <c r="B48" s="53"/>
      <c r="C48" s="52"/>
      <c r="D48" s="22">
        <v>269916</v>
      </c>
      <c r="E48" s="22" t="s">
        <v>311</v>
      </c>
      <c r="F48" s="9" t="s">
        <v>21</v>
      </c>
      <c r="G48" s="22">
        <v>222</v>
      </c>
      <c r="H48" s="22" t="s">
        <v>15</v>
      </c>
      <c r="I48" s="9">
        <f t="shared" si="2"/>
        <v>0.44400000000000001</v>
      </c>
      <c r="J48" s="9">
        <f t="shared" si="3"/>
        <v>0.44500000000000001</v>
      </c>
      <c r="K48" s="45"/>
    </row>
    <row r="49" spans="1:11">
      <c r="A49" s="45"/>
      <c r="B49" s="53"/>
      <c r="C49" s="52"/>
      <c r="D49" s="22">
        <v>269917</v>
      </c>
      <c r="E49" s="22" t="s">
        <v>311</v>
      </c>
      <c r="F49" s="9" t="s">
        <v>299</v>
      </c>
      <c r="G49" s="22">
        <v>118</v>
      </c>
      <c r="H49" s="22" t="s">
        <v>15</v>
      </c>
      <c r="I49" s="9">
        <f t="shared" si="2"/>
        <v>0.23600000000000002</v>
      </c>
      <c r="J49" s="9">
        <f t="shared" si="3"/>
        <v>0.23700000000000002</v>
      </c>
      <c r="K49" s="45"/>
    </row>
    <row r="50" spans="1:11">
      <c r="A50" s="45"/>
      <c r="B50" s="53" t="s">
        <v>313</v>
      </c>
      <c r="C50" s="52">
        <v>180034</v>
      </c>
      <c r="D50" s="22">
        <v>289781</v>
      </c>
      <c r="E50" s="22" t="s">
        <v>314</v>
      </c>
      <c r="F50" s="9">
        <v>29</v>
      </c>
      <c r="G50" s="22">
        <v>206</v>
      </c>
      <c r="H50" s="22" t="s">
        <v>15</v>
      </c>
      <c r="I50" s="9">
        <f t="shared" si="2"/>
        <v>0.41200000000000003</v>
      </c>
      <c r="J50" s="9">
        <f t="shared" si="3"/>
        <v>0.41300000000000003</v>
      </c>
      <c r="K50" s="45"/>
    </row>
    <row r="51" spans="1:11">
      <c r="A51" s="45"/>
      <c r="B51" s="53"/>
      <c r="C51" s="52"/>
      <c r="D51" s="22">
        <v>289782</v>
      </c>
      <c r="E51" s="22" t="s">
        <v>314</v>
      </c>
      <c r="F51" s="9">
        <v>30</v>
      </c>
      <c r="G51" s="22">
        <v>272</v>
      </c>
      <c r="H51" s="22" t="s">
        <v>15</v>
      </c>
      <c r="I51" s="9">
        <f t="shared" si="2"/>
        <v>0.54400000000000004</v>
      </c>
      <c r="J51" s="9">
        <f t="shared" si="3"/>
        <v>0.54500000000000004</v>
      </c>
      <c r="K51" s="45"/>
    </row>
    <row r="52" spans="1:11">
      <c r="A52" s="45"/>
      <c r="B52" s="53"/>
      <c r="C52" s="52"/>
      <c r="D52" s="22">
        <v>289783</v>
      </c>
      <c r="E52" s="22" t="s">
        <v>314</v>
      </c>
      <c r="F52" s="9">
        <v>31</v>
      </c>
      <c r="G52" s="22">
        <v>372</v>
      </c>
      <c r="H52" s="22" t="s">
        <v>15</v>
      </c>
      <c r="I52" s="9">
        <f t="shared" si="2"/>
        <v>0.74399999999999999</v>
      </c>
      <c r="J52" s="9">
        <f t="shared" si="3"/>
        <v>0.745</v>
      </c>
      <c r="K52" s="45"/>
    </row>
    <row r="53" spans="1:11">
      <c r="A53" s="45"/>
      <c r="B53" s="53"/>
      <c r="C53" s="52"/>
      <c r="D53" s="22">
        <v>289784</v>
      </c>
      <c r="E53" s="22" t="s">
        <v>314</v>
      </c>
      <c r="F53" s="9">
        <v>32</v>
      </c>
      <c r="G53" s="22">
        <v>360</v>
      </c>
      <c r="H53" s="22" t="s">
        <v>15</v>
      </c>
      <c r="I53" s="9">
        <f t="shared" si="2"/>
        <v>0.72</v>
      </c>
      <c r="J53" s="9">
        <f t="shared" si="3"/>
        <v>0.72099999999999997</v>
      </c>
      <c r="K53" s="45"/>
    </row>
    <row r="54" spans="1:11">
      <c r="A54" s="45"/>
      <c r="B54" s="53"/>
      <c r="C54" s="52"/>
      <c r="D54" s="22">
        <v>289785</v>
      </c>
      <c r="E54" s="22" t="s">
        <v>314</v>
      </c>
      <c r="F54" s="9">
        <v>33</v>
      </c>
      <c r="G54" s="22">
        <v>356</v>
      </c>
      <c r="H54" s="22" t="s">
        <v>15</v>
      </c>
      <c r="I54" s="9">
        <f t="shared" si="2"/>
        <v>0.71199999999999997</v>
      </c>
      <c r="J54" s="9">
        <f t="shared" si="3"/>
        <v>0.71299999999999997</v>
      </c>
      <c r="K54" s="45"/>
    </row>
    <row r="55" spans="1:11">
      <c r="A55" s="45"/>
      <c r="B55" s="53"/>
      <c r="C55" s="52"/>
      <c r="D55" s="22">
        <v>289786</v>
      </c>
      <c r="E55" s="22" t="s">
        <v>314</v>
      </c>
      <c r="F55" s="9">
        <v>34</v>
      </c>
      <c r="G55" s="22">
        <v>318</v>
      </c>
      <c r="H55" s="22" t="s">
        <v>15</v>
      </c>
      <c r="I55" s="9">
        <f t="shared" si="2"/>
        <v>0.63600000000000001</v>
      </c>
      <c r="J55" s="9">
        <f t="shared" si="3"/>
        <v>0.63700000000000001</v>
      </c>
      <c r="K55" s="45"/>
    </row>
    <row r="56" spans="1:11">
      <c r="A56" s="45"/>
      <c r="B56" s="53"/>
      <c r="C56" s="52"/>
      <c r="D56" s="22">
        <v>289787</v>
      </c>
      <c r="E56" s="22" t="s">
        <v>314</v>
      </c>
      <c r="F56" s="9">
        <v>36</v>
      </c>
      <c r="G56" s="22">
        <v>212</v>
      </c>
      <c r="H56" s="22" t="s">
        <v>15</v>
      </c>
      <c r="I56" s="9">
        <f t="shared" si="2"/>
        <v>0.42399999999999999</v>
      </c>
      <c r="J56" s="9">
        <f t="shared" si="3"/>
        <v>0.42499999999999999</v>
      </c>
      <c r="K56" s="45"/>
    </row>
    <row r="57" spans="1:11">
      <c r="A57" s="45"/>
      <c r="B57" s="53"/>
      <c r="C57" s="52"/>
      <c r="D57" s="22">
        <v>289788</v>
      </c>
      <c r="E57" s="22" t="s">
        <v>314</v>
      </c>
      <c r="F57" s="9">
        <v>38</v>
      </c>
      <c r="G57" s="22">
        <v>162</v>
      </c>
      <c r="H57" s="22" t="s">
        <v>15</v>
      </c>
      <c r="I57" s="9">
        <f t="shared" si="2"/>
        <v>0.32400000000000001</v>
      </c>
      <c r="J57" s="9">
        <f t="shared" si="3"/>
        <v>0.32500000000000001</v>
      </c>
      <c r="K57" s="45"/>
    </row>
    <row r="58" spans="1:11">
      <c r="A58" s="45"/>
      <c r="B58" s="53"/>
      <c r="C58" s="52"/>
      <c r="D58" s="22">
        <v>289789</v>
      </c>
      <c r="E58" s="22" t="s">
        <v>314</v>
      </c>
      <c r="F58" s="9">
        <v>40</v>
      </c>
      <c r="G58" s="22">
        <v>142</v>
      </c>
      <c r="H58" s="22" t="s">
        <v>15</v>
      </c>
      <c r="I58" s="9">
        <f t="shared" si="2"/>
        <v>0.28400000000000003</v>
      </c>
      <c r="J58" s="9">
        <f t="shared" si="3"/>
        <v>0.28500000000000003</v>
      </c>
      <c r="K58" s="45"/>
    </row>
    <row r="59" spans="1:11">
      <c r="A59" s="45"/>
      <c r="B59" s="53"/>
      <c r="C59" s="52"/>
      <c r="D59" s="22">
        <v>254783</v>
      </c>
      <c r="E59" s="22" t="s">
        <v>310</v>
      </c>
      <c r="F59" s="9"/>
      <c r="G59" s="22">
        <v>2400</v>
      </c>
      <c r="H59" s="22" t="s">
        <v>15</v>
      </c>
      <c r="I59" s="9">
        <f t="shared" si="2"/>
        <v>4.8</v>
      </c>
      <c r="J59" s="9">
        <f t="shared" si="3"/>
        <v>4.8010000000000002</v>
      </c>
      <c r="K59" s="45"/>
    </row>
    <row r="60" spans="1:11">
      <c r="A60" s="45"/>
      <c r="B60" s="53"/>
      <c r="C60" s="52"/>
      <c r="D60" s="22">
        <v>269929</v>
      </c>
      <c r="E60" s="22" t="s">
        <v>315</v>
      </c>
      <c r="F60" s="9"/>
      <c r="G60" s="22">
        <v>2400</v>
      </c>
      <c r="H60" s="22" t="s">
        <v>15</v>
      </c>
      <c r="I60" s="9">
        <f t="shared" si="2"/>
        <v>4.8</v>
      </c>
      <c r="J60" s="9">
        <f t="shared" si="3"/>
        <v>4.8010000000000002</v>
      </c>
      <c r="K60" s="45"/>
    </row>
    <row r="61" spans="1:11">
      <c r="A61" s="45"/>
      <c r="B61" s="53"/>
      <c r="C61" s="52"/>
      <c r="D61" s="22">
        <v>260230</v>
      </c>
      <c r="E61" s="22" t="s">
        <v>296</v>
      </c>
      <c r="F61" s="9"/>
      <c r="G61" s="22">
        <v>2400</v>
      </c>
      <c r="H61" s="22" t="s">
        <v>15</v>
      </c>
      <c r="I61" s="9">
        <f t="shared" si="2"/>
        <v>4.8</v>
      </c>
      <c r="J61" s="9">
        <f t="shared" si="3"/>
        <v>4.8010000000000002</v>
      </c>
      <c r="K61" s="45"/>
    </row>
    <row r="62" spans="1:11">
      <c r="A62" s="45"/>
      <c r="B62" s="53"/>
      <c r="C62" s="52"/>
      <c r="D62" s="22">
        <v>273933</v>
      </c>
      <c r="E62" s="22" t="s">
        <v>316</v>
      </c>
      <c r="F62" s="9"/>
      <c r="G62" s="22">
        <v>2400</v>
      </c>
      <c r="H62" s="22" t="s">
        <v>15</v>
      </c>
      <c r="I62" s="9">
        <f t="shared" si="2"/>
        <v>4.8</v>
      </c>
      <c r="J62" s="9">
        <f t="shared" si="3"/>
        <v>4.8010000000000002</v>
      </c>
      <c r="K62" s="45"/>
    </row>
    <row r="63" spans="1:11">
      <c r="A63" s="45"/>
      <c r="B63" s="53"/>
      <c r="C63" s="52"/>
      <c r="D63" s="22">
        <v>289790</v>
      </c>
      <c r="E63" s="22" t="s">
        <v>317</v>
      </c>
      <c r="F63" s="9"/>
      <c r="G63" s="22">
        <v>1824</v>
      </c>
      <c r="H63" s="22" t="s">
        <v>38</v>
      </c>
      <c r="I63" s="9">
        <f t="shared" si="2"/>
        <v>3.6480000000000001</v>
      </c>
      <c r="J63" s="9">
        <f t="shared" si="3"/>
        <v>3.649</v>
      </c>
      <c r="K63" s="45"/>
    </row>
    <row r="64" spans="1:11">
      <c r="A64" s="45"/>
      <c r="B64" s="53"/>
      <c r="C64" s="52"/>
      <c r="D64" s="22">
        <v>289791</v>
      </c>
      <c r="E64" s="22" t="s">
        <v>318</v>
      </c>
      <c r="F64" s="9"/>
      <c r="G64" s="22">
        <v>3840</v>
      </c>
      <c r="H64" s="22" t="s">
        <v>38</v>
      </c>
      <c r="I64" s="9">
        <f t="shared" si="2"/>
        <v>7.68</v>
      </c>
      <c r="J64" s="9">
        <f t="shared" si="3"/>
        <v>7.681</v>
      </c>
      <c r="K64" s="45"/>
    </row>
    <row r="65" spans="1:11">
      <c r="A65" s="45"/>
      <c r="B65" s="53"/>
      <c r="C65" s="52"/>
      <c r="D65" s="22">
        <v>289792</v>
      </c>
      <c r="E65" s="22" t="s">
        <v>319</v>
      </c>
      <c r="F65" s="9"/>
      <c r="G65" s="22">
        <v>4800</v>
      </c>
      <c r="H65" s="22" t="s">
        <v>320</v>
      </c>
      <c r="I65" s="9">
        <f t="shared" si="2"/>
        <v>9.6</v>
      </c>
      <c r="J65" s="9">
        <f t="shared" si="3"/>
        <v>9.6009999999999991</v>
      </c>
      <c r="K65" s="45"/>
    </row>
    <row r="66" spans="1:11">
      <c r="A66" s="45"/>
      <c r="B66" s="53"/>
      <c r="C66" s="52"/>
      <c r="D66" s="22">
        <v>289793</v>
      </c>
      <c r="E66" s="22" t="s">
        <v>321</v>
      </c>
      <c r="F66" s="9"/>
      <c r="G66" s="22">
        <v>2400</v>
      </c>
      <c r="H66" s="22" t="s">
        <v>15</v>
      </c>
      <c r="I66" s="9">
        <f t="shared" si="2"/>
        <v>4.8</v>
      </c>
      <c r="J66" s="9">
        <f t="shared" si="3"/>
        <v>4.8010000000000002</v>
      </c>
      <c r="K66" s="45"/>
    </row>
    <row r="67" spans="1:11">
      <c r="A67" s="45"/>
      <c r="B67" s="53"/>
      <c r="C67" s="52"/>
      <c r="D67" s="22">
        <v>289794</v>
      </c>
      <c r="E67" s="22" t="s">
        <v>322</v>
      </c>
      <c r="F67" s="9"/>
      <c r="G67" s="22">
        <v>2400</v>
      </c>
      <c r="H67" s="22" t="s">
        <v>15</v>
      </c>
      <c r="I67" s="9">
        <f t="shared" si="2"/>
        <v>4.8</v>
      </c>
      <c r="J67" s="9">
        <f t="shared" si="3"/>
        <v>4.8010000000000002</v>
      </c>
      <c r="K67" s="45"/>
    </row>
    <row r="68" spans="1:11">
      <c r="A68" s="45"/>
      <c r="B68" s="53"/>
      <c r="C68" s="52"/>
      <c r="D68" s="22">
        <v>289796</v>
      </c>
      <c r="E68" s="22" t="s">
        <v>323</v>
      </c>
      <c r="F68" s="9"/>
      <c r="G68" s="22">
        <v>2400</v>
      </c>
      <c r="H68" s="22" t="s">
        <v>15</v>
      </c>
      <c r="I68" s="9">
        <f t="shared" si="2"/>
        <v>4.8</v>
      </c>
      <c r="J68" s="9">
        <f t="shared" si="3"/>
        <v>4.8010000000000002</v>
      </c>
      <c r="K68" s="45"/>
    </row>
    <row r="69" spans="1:11">
      <c r="A69" s="45"/>
      <c r="B69" s="53"/>
      <c r="C69" s="52"/>
      <c r="D69" s="22">
        <v>245846</v>
      </c>
      <c r="E69" s="22" t="s">
        <v>324</v>
      </c>
      <c r="F69" s="9"/>
      <c r="G69" s="22">
        <v>2400</v>
      </c>
      <c r="H69" s="22" t="s">
        <v>15</v>
      </c>
      <c r="I69" s="9">
        <f t="shared" ref="I69:I95" si="4">G69*0.002</f>
        <v>4.8</v>
      </c>
      <c r="J69" s="9">
        <f t="shared" ref="J69:J95" si="5">I69+0.001</f>
        <v>4.8010000000000002</v>
      </c>
      <c r="K69" s="45"/>
    </row>
    <row r="70" spans="1:11">
      <c r="A70" s="45"/>
      <c r="B70" s="53"/>
      <c r="C70" s="52"/>
      <c r="D70" s="22">
        <v>291156</v>
      </c>
      <c r="E70" s="22" t="s">
        <v>325</v>
      </c>
      <c r="F70" s="9"/>
      <c r="G70" s="22">
        <v>1800</v>
      </c>
      <c r="H70" s="22" t="s">
        <v>38</v>
      </c>
      <c r="I70" s="9">
        <f t="shared" si="4"/>
        <v>3.6</v>
      </c>
      <c r="J70" s="9">
        <f t="shared" si="5"/>
        <v>3.601</v>
      </c>
      <c r="K70" s="45"/>
    </row>
    <row r="71" spans="1:11">
      <c r="A71" s="45"/>
      <c r="B71" s="53"/>
      <c r="C71" s="52"/>
      <c r="D71" s="22">
        <v>291157</v>
      </c>
      <c r="E71" s="22" t="s">
        <v>326</v>
      </c>
      <c r="F71" s="9"/>
      <c r="G71" s="22">
        <v>1800</v>
      </c>
      <c r="H71" s="22" t="s">
        <v>38</v>
      </c>
      <c r="I71" s="9">
        <f t="shared" si="4"/>
        <v>3.6</v>
      </c>
      <c r="J71" s="9">
        <f t="shared" si="5"/>
        <v>3.601</v>
      </c>
      <c r="K71" s="45"/>
    </row>
    <row r="72" spans="1:11">
      <c r="A72" s="45"/>
      <c r="B72" s="53"/>
      <c r="C72" s="52"/>
      <c r="D72" s="22">
        <v>291158</v>
      </c>
      <c r="E72" s="22" t="s">
        <v>327</v>
      </c>
      <c r="F72" s="9"/>
      <c r="G72" s="22">
        <v>600</v>
      </c>
      <c r="H72" s="22" t="s">
        <v>38</v>
      </c>
      <c r="I72" s="9">
        <f t="shared" si="4"/>
        <v>1.2</v>
      </c>
      <c r="J72" s="9">
        <f t="shared" si="5"/>
        <v>1.2009999999999998</v>
      </c>
      <c r="K72" s="45"/>
    </row>
    <row r="73" spans="1:11">
      <c r="A73" s="45"/>
      <c r="B73" s="53"/>
      <c r="C73" s="52"/>
      <c r="D73" s="22">
        <v>291159</v>
      </c>
      <c r="E73" s="22" t="s">
        <v>328</v>
      </c>
      <c r="F73" s="9"/>
      <c r="G73" s="22">
        <v>600</v>
      </c>
      <c r="H73" s="22" t="s">
        <v>38</v>
      </c>
      <c r="I73" s="9">
        <f t="shared" si="4"/>
        <v>1.2</v>
      </c>
      <c r="J73" s="9">
        <f t="shared" si="5"/>
        <v>1.2009999999999998</v>
      </c>
      <c r="K73" s="45"/>
    </row>
    <row r="74" spans="1:11">
      <c r="A74" s="45"/>
      <c r="B74" s="53" t="s">
        <v>329</v>
      </c>
      <c r="C74" s="52">
        <v>180035</v>
      </c>
      <c r="D74" s="22">
        <v>289781</v>
      </c>
      <c r="E74" s="22" t="s">
        <v>314</v>
      </c>
      <c r="F74" s="9">
        <v>29</v>
      </c>
      <c r="G74" s="22">
        <v>206</v>
      </c>
      <c r="H74" s="22" t="s">
        <v>15</v>
      </c>
      <c r="I74" s="9">
        <f t="shared" si="4"/>
        <v>0.41200000000000003</v>
      </c>
      <c r="J74" s="9">
        <f t="shared" si="5"/>
        <v>0.41300000000000003</v>
      </c>
      <c r="K74" s="45"/>
    </row>
    <row r="75" spans="1:11">
      <c r="A75" s="45"/>
      <c r="B75" s="53"/>
      <c r="C75" s="52"/>
      <c r="D75" s="22">
        <v>289782</v>
      </c>
      <c r="E75" s="22" t="s">
        <v>314</v>
      </c>
      <c r="F75" s="9">
        <v>30</v>
      </c>
      <c r="G75" s="22">
        <v>272</v>
      </c>
      <c r="H75" s="22" t="s">
        <v>15</v>
      </c>
      <c r="I75" s="9">
        <f t="shared" si="4"/>
        <v>0.54400000000000004</v>
      </c>
      <c r="J75" s="9">
        <f t="shared" si="5"/>
        <v>0.54500000000000004</v>
      </c>
      <c r="K75" s="45"/>
    </row>
    <row r="76" spans="1:11">
      <c r="A76" s="45"/>
      <c r="B76" s="53"/>
      <c r="C76" s="52"/>
      <c r="D76" s="22">
        <v>289783</v>
      </c>
      <c r="E76" s="22" t="s">
        <v>314</v>
      </c>
      <c r="F76" s="9">
        <v>31</v>
      </c>
      <c r="G76" s="22">
        <v>372</v>
      </c>
      <c r="H76" s="22" t="s">
        <v>15</v>
      </c>
      <c r="I76" s="9">
        <f t="shared" si="4"/>
        <v>0.74399999999999999</v>
      </c>
      <c r="J76" s="9">
        <f t="shared" si="5"/>
        <v>0.745</v>
      </c>
      <c r="K76" s="45"/>
    </row>
    <row r="77" spans="1:11">
      <c r="A77" s="45"/>
      <c r="B77" s="53"/>
      <c r="C77" s="52"/>
      <c r="D77" s="22">
        <v>289784</v>
      </c>
      <c r="E77" s="22" t="s">
        <v>314</v>
      </c>
      <c r="F77" s="9">
        <v>32</v>
      </c>
      <c r="G77" s="22">
        <v>360</v>
      </c>
      <c r="H77" s="22" t="s">
        <v>15</v>
      </c>
      <c r="I77" s="9">
        <f t="shared" si="4"/>
        <v>0.72</v>
      </c>
      <c r="J77" s="9">
        <f t="shared" si="5"/>
        <v>0.72099999999999997</v>
      </c>
      <c r="K77" s="45"/>
    </row>
    <row r="78" spans="1:11">
      <c r="A78" s="45"/>
      <c r="B78" s="53"/>
      <c r="C78" s="52"/>
      <c r="D78" s="22">
        <v>289785</v>
      </c>
      <c r="E78" s="22" t="s">
        <v>314</v>
      </c>
      <c r="F78" s="9">
        <v>33</v>
      </c>
      <c r="G78" s="22">
        <v>356</v>
      </c>
      <c r="H78" s="22" t="s">
        <v>15</v>
      </c>
      <c r="I78" s="9">
        <f t="shared" si="4"/>
        <v>0.71199999999999997</v>
      </c>
      <c r="J78" s="9">
        <f t="shared" si="5"/>
        <v>0.71299999999999997</v>
      </c>
      <c r="K78" s="45"/>
    </row>
    <row r="79" spans="1:11">
      <c r="A79" s="45"/>
      <c r="B79" s="53"/>
      <c r="C79" s="52"/>
      <c r="D79" s="22">
        <v>289786</v>
      </c>
      <c r="E79" s="22" t="s">
        <v>314</v>
      </c>
      <c r="F79" s="9">
        <v>34</v>
      </c>
      <c r="G79" s="22">
        <v>318</v>
      </c>
      <c r="H79" s="22" t="s">
        <v>15</v>
      </c>
      <c r="I79" s="9">
        <f t="shared" si="4"/>
        <v>0.63600000000000001</v>
      </c>
      <c r="J79" s="9">
        <f t="shared" si="5"/>
        <v>0.63700000000000001</v>
      </c>
      <c r="K79" s="45"/>
    </row>
    <row r="80" spans="1:11">
      <c r="A80" s="45"/>
      <c r="B80" s="53"/>
      <c r="C80" s="52"/>
      <c r="D80" s="22">
        <v>289787</v>
      </c>
      <c r="E80" s="22" t="s">
        <v>314</v>
      </c>
      <c r="F80" s="9">
        <v>36</v>
      </c>
      <c r="G80" s="22">
        <v>212</v>
      </c>
      <c r="H80" s="22" t="s">
        <v>15</v>
      </c>
      <c r="I80" s="9">
        <f t="shared" si="4"/>
        <v>0.42399999999999999</v>
      </c>
      <c r="J80" s="9">
        <f t="shared" si="5"/>
        <v>0.42499999999999999</v>
      </c>
      <c r="K80" s="45"/>
    </row>
    <row r="81" spans="1:11">
      <c r="A81" s="45"/>
      <c r="B81" s="53"/>
      <c r="C81" s="52"/>
      <c r="D81" s="22">
        <v>289788</v>
      </c>
      <c r="E81" s="22" t="s">
        <v>314</v>
      </c>
      <c r="F81" s="9">
        <v>38</v>
      </c>
      <c r="G81" s="22">
        <v>162</v>
      </c>
      <c r="H81" s="22" t="s">
        <v>15</v>
      </c>
      <c r="I81" s="9">
        <f t="shared" si="4"/>
        <v>0.32400000000000001</v>
      </c>
      <c r="J81" s="9">
        <f t="shared" si="5"/>
        <v>0.32500000000000001</v>
      </c>
      <c r="K81" s="45"/>
    </row>
    <row r="82" spans="1:11">
      <c r="A82" s="45"/>
      <c r="B82" s="53"/>
      <c r="C82" s="52"/>
      <c r="D82" s="22">
        <v>289789</v>
      </c>
      <c r="E82" s="22" t="s">
        <v>314</v>
      </c>
      <c r="F82" s="9">
        <v>40</v>
      </c>
      <c r="G82" s="22">
        <v>142</v>
      </c>
      <c r="H82" s="22" t="s">
        <v>15</v>
      </c>
      <c r="I82" s="9">
        <f t="shared" si="4"/>
        <v>0.28400000000000003</v>
      </c>
      <c r="J82" s="9">
        <f t="shared" si="5"/>
        <v>0.28500000000000003</v>
      </c>
      <c r="K82" s="45"/>
    </row>
    <row r="83" spans="1:11">
      <c r="A83" s="45"/>
      <c r="B83" s="53"/>
      <c r="C83" s="52"/>
      <c r="D83" s="22">
        <v>254783</v>
      </c>
      <c r="E83" s="22" t="s">
        <v>310</v>
      </c>
      <c r="F83" s="9"/>
      <c r="G83" s="22">
        <v>2400</v>
      </c>
      <c r="H83" s="22" t="s">
        <v>15</v>
      </c>
      <c r="I83" s="9">
        <f t="shared" si="4"/>
        <v>4.8</v>
      </c>
      <c r="J83" s="9">
        <f t="shared" si="5"/>
        <v>4.8010000000000002</v>
      </c>
      <c r="K83" s="45"/>
    </row>
    <row r="84" spans="1:11">
      <c r="A84" s="45"/>
      <c r="B84" s="53"/>
      <c r="C84" s="52"/>
      <c r="D84" s="22">
        <v>269929</v>
      </c>
      <c r="E84" s="22" t="s">
        <v>315</v>
      </c>
      <c r="F84" s="9"/>
      <c r="G84" s="22">
        <v>2400</v>
      </c>
      <c r="H84" s="22" t="s">
        <v>15</v>
      </c>
      <c r="I84" s="9">
        <f t="shared" si="4"/>
        <v>4.8</v>
      </c>
      <c r="J84" s="9">
        <f t="shared" si="5"/>
        <v>4.8010000000000002</v>
      </c>
      <c r="K84" s="45"/>
    </row>
    <row r="85" spans="1:11">
      <c r="A85" s="45"/>
      <c r="B85" s="53"/>
      <c r="C85" s="52"/>
      <c r="D85" s="22">
        <v>260230</v>
      </c>
      <c r="E85" s="22" t="s">
        <v>296</v>
      </c>
      <c r="F85" s="9"/>
      <c r="G85" s="22">
        <v>2400</v>
      </c>
      <c r="H85" s="22" t="s">
        <v>15</v>
      </c>
      <c r="I85" s="9">
        <f t="shared" si="4"/>
        <v>4.8</v>
      </c>
      <c r="J85" s="9">
        <f t="shared" si="5"/>
        <v>4.8010000000000002</v>
      </c>
      <c r="K85" s="45"/>
    </row>
    <row r="86" spans="1:11">
      <c r="A86" s="45"/>
      <c r="B86" s="53"/>
      <c r="C86" s="52"/>
      <c r="D86" s="22">
        <v>273933</v>
      </c>
      <c r="E86" s="22" t="s">
        <v>316</v>
      </c>
      <c r="F86" s="9"/>
      <c r="G86" s="22">
        <v>2400</v>
      </c>
      <c r="H86" s="22" t="s">
        <v>15</v>
      </c>
      <c r="I86" s="9">
        <f t="shared" si="4"/>
        <v>4.8</v>
      </c>
      <c r="J86" s="9">
        <f t="shared" si="5"/>
        <v>4.8010000000000002</v>
      </c>
      <c r="K86" s="45"/>
    </row>
    <row r="87" spans="1:11">
      <c r="A87" s="45"/>
      <c r="B87" s="53"/>
      <c r="C87" s="52"/>
      <c r="D87" s="22">
        <v>289790</v>
      </c>
      <c r="E87" s="22" t="s">
        <v>317</v>
      </c>
      <c r="F87" s="9"/>
      <c r="G87" s="22">
        <v>1824</v>
      </c>
      <c r="H87" s="22" t="s">
        <v>38</v>
      </c>
      <c r="I87" s="9">
        <f t="shared" si="4"/>
        <v>3.6480000000000001</v>
      </c>
      <c r="J87" s="9">
        <f t="shared" si="5"/>
        <v>3.649</v>
      </c>
      <c r="K87" s="45"/>
    </row>
    <row r="88" spans="1:11">
      <c r="A88" s="45"/>
      <c r="B88" s="53"/>
      <c r="C88" s="52"/>
      <c r="D88" s="22">
        <v>290533</v>
      </c>
      <c r="E88" s="22" t="s">
        <v>330</v>
      </c>
      <c r="F88" s="9"/>
      <c r="G88" s="22">
        <v>2400</v>
      </c>
      <c r="H88" s="22" t="s">
        <v>15</v>
      </c>
      <c r="I88" s="9">
        <f t="shared" si="4"/>
        <v>4.8</v>
      </c>
      <c r="J88" s="9">
        <f t="shared" si="5"/>
        <v>4.8010000000000002</v>
      </c>
      <c r="K88" s="45"/>
    </row>
    <row r="89" spans="1:11">
      <c r="A89" s="45"/>
      <c r="B89" s="53"/>
      <c r="C89" s="52"/>
      <c r="D89" s="22">
        <v>290534</v>
      </c>
      <c r="E89" s="22" t="s">
        <v>331</v>
      </c>
      <c r="F89" s="9"/>
      <c r="G89" s="22">
        <v>2400</v>
      </c>
      <c r="H89" s="22" t="s">
        <v>15</v>
      </c>
      <c r="I89" s="9">
        <f t="shared" si="4"/>
        <v>4.8</v>
      </c>
      <c r="J89" s="9">
        <f t="shared" si="5"/>
        <v>4.8010000000000002</v>
      </c>
      <c r="K89" s="45"/>
    </row>
    <row r="90" spans="1:11">
      <c r="A90" s="45"/>
      <c r="B90" s="53"/>
      <c r="C90" s="52"/>
      <c r="D90" s="22">
        <v>289796</v>
      </c>
      <c r="E90" s="22" t="s">
        <v>323</v>
      </c>
      <c r="F90" s="9"/>
      <c r="G90" s="22">
        <v>2400</v>
      </c>
      <c r="H90" s="22" t="s">
        <v>15</v>
      </c>
      <c r="I90" s="9">
        <f t="shared" si="4"/>
        <v>4.8</v>
      </c>
      <c r="J90" s="9">
        <f t="shared" si="5"/>
        <v>4.8010000000000002</v>
      </c>
      <c r="K90" s="45"/>
    </row>
    <row r="91" spans="1:11">
      <c r="A91" s="45"/>
      <c r="B91" s="53"/>
      <c r="C91" s="52"/>
      <c r="D91" s="22">
        <v>291551</v>
      </c>
      <c r="E91" s="22" t="s">
        <v>332</v>
      </c>
      <c r="F91" s="9"/>
      <c r="G91" s="22">
        <v>83</v>
      </c>
      <c r="H91" s="22" t="s">
        <v>171</v>
      </c>
      <c r="I91" s="9">
        <f t="shared" si="4"/>
        <v>0.16600000000000001</v>
      </c>
      <c r="J91" s="9">
        <f t="shared" si="5"/>
        <v>0.16700000000000001</v>
      </c>
      <c r="K91" s="45"/>
    </row>
    <row r="92" spans="1:11">
      <c r="A92" s="45"/>
      <c r="B92" s="53"/>
      <c r="C92" s="52"/>
      <c r="D92" s="22">
        <v>291152</v>
      </c>
      <c r="E92" s="22" t="s">
        <v>333</v>
      </c>
      <c r="F92" s="9"/>
      <c r="G92" s="22">
        <v>1800</v>
      </c>
      <c r="H92" s="22" t="s">
        <v>38</v>
      </c>
      <c r="I92" s="9">
        <f t="shared" si="4"/>
        <v>3.6</v>
      </c>
      <c r="J92" s="9">
        <f t="shared" si="5"/>
        <v>3.601</v>
      </c>
      <c r="K92" s="45"/>
    </row>
    <row r="93" spans="1:11">
      <c r="A93" s="45"/>
      <c r="B93" s="53"/>
      <c r="C93" s="52"/>
      <c r="D93" s="22">
        <v>291153</v>
      </c>
      <c r="E93" s="22" t="s">
        <v>334</v>
      </c>
      <c r="F93" s="9"/>
      <c r="G93" s="22">
        <v>1800</v>
      </c>
      <c r="H93" s="22" t="s">
        <v>38</v>
      </c>
      <c r="I93" s="9">
        <f t="shared" si="4"/>
        <v>3.6</v>
      </c>
      <c r="J93" s="9">
        <f t="shared" si="5"/>
        <v>3.601</v>
      </c>
      <c r="K93" s="45"/>
    </row>
    <row r="94" spans="1:11">
      <c r="A94" s="45"/>
      <c r="B94" s="53"/>
      <c r="C94" s="52"/>
      <c r="D94" s="22">
        <v>291154</v>
      </c>
      <c r="E94" s="22" t="s">
        <v>335</v>
      </c>
      <c r="F94" s="9"/>
      <c r="G94" s="22">
        <v>600</v>
      </c>
      <c r="H94" s="22" t="s">
        <v>38</v>
      </c>
      <c r="I94" s="9">
        <f t="shared" si="4"/>
        <v>1.2</v>
      </c>
      <c r="J94" s="9">
        <f t="shared" si="5"/>
        <v>1.2009999999999998</v>
      </c>
      <c r="K94" s="45"/>
    </row>
    <row r="95" spans="1:11">
      <c r="A95" s="45"/>
      <c r="B95" s="53"/>
      <c r="C95" s="52"/>
      <c r="D95" s="22">
        <v>291155</v>
      </c>
      <c r="E95" s="22" t="s">
        <v>336</v>
      </c>
      <c r="F95" s="9"/>
      <c r="G95" s="22">
        <v>600</v>
      </c>
      <c r="H95" s="22" t="s">
        <v>38</v>
      </c>
      <c r="I95" s="9">
        <f t="shared" si="4"/>
        <v>1.2</v>
      </c>
      <c r="J95" s="9">
        <f t="shared" si="5"/>
        <v>1.2009999999999998</v>
      </c>
      <c r="K95" s="45"/>
    </row>
  </sheetData>
  <autoFilter ref="A4:AMJ95" xr:uid="{00000000-0009-0000-0000-000023000000}"/>
  <mergeCells count="15">
    <mergeCell ref="A1:K1"/>
    <mergeCell ref="G2:H2"/>
    <mergeCell ref="G3:H3"/>
    <mergeCell ref="A5:A95"/>
    <mergeCell ref="B5:B16"/>
    <mergeCell ref="C5:C16"/>
    <mergeCell ref="K5:K95"/>
    <mergeCell ref="B17:B33"/>
    <mergeCell ref="C17:C33"/>
    <mergeCell ref="B34:B49"/>
    <mergeCell ref="C34:C49"/>
    <mergeCell ref="B50:B73"/>
    <mergeCell ref="C50:C73"/>
    <mergeCell ref="B74:B95"/>
    <mergeCell ref="C74:C95"/>
  </mergeCells>
  <pageMargins left="0.70000000000000007" right="0.70000000000000007" top="0.75" bottom="0.75" header="0.30000000000000004" footer="0.30000000000000004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6"/>
  <dimension ref="A1:AMJ6"/>
  <sheetViews>
    <sheetView workbookViewId="0"/>
  </sheetViews>
  <sheetFormatPr defaultRowHeight="14.5"/>
  <cols>
    <col min="1" max="4" width="9.1796875" customWidth="1"/>
    <col min="5" max="5" width="27.1796875" bestFit="1" customWidth="1"/>
    <col min="6" max="6" width="9.1796875" customWidth="1"/>
  </cols>
  <sheetData>
    <row r="1" spans="1:1024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"/>
    </row>
    <row r="2" spans="1:1024" ht="26.15" customHeight="1">
      <c r="A2" s="1"/>
      <c r="B2" s="1"/>
      <c r="C2" s="1"/>
      <c r="D2" s="1"/>
      <c r="E2" s="2"/>
      <c r="F2" s="1"/>
      <c r="G2" s="55"/>
      <c r="H2" s="55"/>
      <c r="I2" s="43" t="s">
        <v>337</v>
      </c>
      <c r="J2" s="43"/>
      <c r="K2" s="43"/>
      <c r="L2" s="4"/>
    </row>
    <row r="3" spans="1:1024" ht="51.75" customHeight="1">
      <c r="A3" s="1"/>
      <c r="B3" s="1"/>
      <c r="C3" s="1"/>
      <c r="D3" s="1"/>
      <c r="E3" s="2"/>
      <c r="F3" s="1"/>
      <c r="G3" s="46"/>
      <c r="H3" s="46"/>
      <c r="I3" s="56" t="s">
        <v>338</v>
      </c>
      <c r="J3" s="56"/>
      <c r="K3" s="56"/>
      <c r="L3" s="4"/>
    </row>
    <row r="4" spans="1:1024" ht="26.15" customHeight="1">
      <c r="A4" s="15" t="s">
        <v>278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4"/>
    </row>
    <row r="5" spans="1:1024" ht="26.15" customHeight="1">
      <c r="A5" s="29">
        <v>23001287</v>
      </c>
      <c r="B5" s="19"/>
      <c r="C5" s="19"/>
      <c r="D5" s="22">
        <v>290752</v>
      </c>
      <c r="E5" s="22" t="s">
        <v>339</v>
      </c>
      <c r="F5" s="9"/>
      <c r="G5" s="22">
        <v>2635</v>
      </c>
      <c r="H5" s="22" t="s">
        <v>320</v>
      </c>
      <c r="I5" s="9">
        <f>G5*0.001</f>
        <v>2.6350000000000002</v>
      </c>
      <c r="J5" s="9">
        <f>I5+0.001</f>
        <v>2.6360000000000001</v>
      </c>
      <c r="K5" s="16" t="s">
        <v>340</v>
      </c>
      <c r="L5" s="4"/>
    </row>
    <row r="6" spans="1:1024" ht="26.15" customHeight="1">
      <c r="A6" s="19"/>
      <c r="B6" s="19"/>
      <c r="C6" s="19"/>
      <c r="D6" s="22"/>
      <c r="E6" s="22"/>
      <c r="F6" s="9"/>
      <c r="G6" s="22"/>
      <c r="H6" s="22"/>
      <c r="I6" s="9"/>
      <c r="J6" s="9"/>
      <c r="K6" s="1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</sheetData>
  <mergeCells count="5">
    <mergeCell ref="A1:K1"/>
    <mergeCell ref="G2:H2"/>
    <mergeCell ref="I2:K2"/>
    <mergeCell ref="G3:H3"/>
    <mergeCell ref="I3:K3"/>
  </mergeCells>
  <pageMargins left="0.70000000000000007" right="0.70000000000000007" top="0.75" bottom="0.75" header="0.30000000000000004" footer="0.30000000000000004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7"/>
  <dimension ref="A1:L31"/>
  <sheetViews>
    <sheetView workbookViewId="0"/>
  </sheetViews>
  <sheetFormatPr defaultRowHeight="14.5"/>
  <cols>
    <col min="1" max="4" width="9.1796875" customWidth="1"/>
    <col min="5" max="5" width="36.7265625" bestFit="1" customWidth="1"/>
    <col min="6" max="6" width="9.1796875" customWidth="1"/>
  </cols>
  <sheetData>
    <row r="1" spans="1:12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"/>
    </row>
    <row r="2" spans="1:12" ht="26.15" customHeight="1">
      <c r="A2" s="1"/>
      <c r="B2" s="1"/>
      <c r="C2" s="1"/>
      <c r="D2" s="1"/>
      <c r="E2" s="2"/>
      <c r="F2" s="1"/>
      <c r="G2" s="42" t="s">
        <v>341</v>
      </c>
      <c r="H2" s="42"/>
      <c r="I2" s="1"/>
      <c r="J2" s="1"/>
      <c r="K2" s="3"/>
      <c r="L2" s="4"/>
    </row>
    <row r="3" spans="1:12" ht="45.75" customHeight="1">
      <c r="A3" s="1"/>
      <c r="B3" s="1"/>
      <c r="C3" s="1"/>
      <c r="D3" s="1"/>
      <c r="E3" s="2"/>
      <c r="F3" s="1"/>
      <c r="G3" s="46"/>
      <c r="H3" s="46"/>
      <c r="I3" s="1"/>
      <c r="J3" s="1"/>
      <c r="K3" s="3"/>
      <c r="L3" s="4"/>
    </row>
    <row r="4" spans="1:12" ht="75.75" customHeight="1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4"/>
    </row>
    <row r="5" spans="1:12">
      <c r="A5" s="52">
        <v>23001117</v>
      </c>
      <c r="B5" s="53" t="s">
        <v>342</v>
      </c>
      <c r="C5" s="53">
        <v>180540</v>
      </c>
      <c r="D5" s="22">
        <v>238723</v>
      </c>
      <c r="E5" s="22" t="s">
        <v>106</v>
      </c>
      <c r="F5" s="9" t="s">
        <v>18</v>
      </c>
      <c r="G5" s="22">
        <v>50</v>
      </c>
      <c r="H5" s="22" t="s">
        <v>15</v>
      </c>
      <c r="I5" s="22">
        <f t="shared" ref="I5:I10" si="0">G5*0.002</f>
        <v>0.1</v>
      </c>
      <c r="J5" s="22">
        <f t="shared" ref="J5:J30" si="1">I5+0.001</f>
        <v>0.10100000000000001</v>
      </c>
      <c r="K5" s="52" t="s">
        <v>343</v>
      </c>
    </row>
    <row r="6" spans="1:12">
      <c r="A6" s="52"/>
      <c r="B6" s="53"/>
      <c r="C6" s="53"/>
      <c r="D6" s="22">
        <v>238724</v>
      </c>
      <c r="E6" s="22" t="s">
        <v>106</v>
      </c>
      <c r="F6" s="9" t="s">
        <v>19</v>
      </c>
      <c r="G6" s="22">
        <v>400</v>
      </c>
      <c r="H6" s="22" t="s">
        <v>15</v>
      </c>
      <c r="I6" s="22">
        <f t="shared" si="0"/>
        <v>0.8</v>
      </c>
      <c r="J6" s="22">
        <f t="shared" si="1"/>
        <v>0.80100000000000005</v>
      </c>
      <c r="K6" s="52"/>
    </row>
    <row r="7" spans="1:12">
      <c r="A7" s="52"/>
      <c r="B7" s="53"/>
      <c r="C7" s="53"/>
      <c r="D7" s="22">
        <v>238725</v>
      </c>
      <c r="E7" s="22" t="s">
        <v>106</v>
      </c>
      <c r="F7" s="9" t="s">
        <v>20</v>
      </c>
      <c r="G7" s="22">
        <v>700</v>
      </c>
      <c r="H7" s="22" t="s">
        <v>15</v>
      </c>
      <c r="I7" s="22">
        <f t="shared" si="0"/>
        <v>1.4000000000000001</v>
      </c>
      <c r="J7" s="22">
        <f t="shared" si="1"/>
        <v>1.401</v>
      </c>
      <c r="K7" s="52"/>
    </row>
    <row r="8" spans="1:12">
      <c r="A8" s="52"/>
      <c r="B8" s="53"/>
      <c r="C8" s="53"/>
      <c r="D8" s="22">
        <v>238726</v>
      </c>
      <c r="E8" s="22" t="s">
        <v>106</v>
      </c>
      <c r="F8" s="9" t="s">
        <v>108</v>
      </c>
      <c r="G8" s="22">
        <v>150</v>
      </c>
      <c r="H8" s="22" t="s">
        <v>15</v>
      </c>
      <c r="I8" s="22">
        <f t="shared" si="0"/>
        <v>0.3</v>
      </c>
      <c r="J8" s="22">
        <f t="shared" si="1"/>
        <v>0.30099999999999999</v>
      </c>
      <c r="K8" s="52"/>
    </row>
    <row r="9" spans="1:12">
      <c r="A9" s="52"/>
      <c r="B9" s="53"/>
      <c r="C9" s="53"/>
      <c r="D9" s="22">
        <v>235954</v>
      </c>
      <c r="E9" s="22" t="s">
        <v>68</v>
      </c>
      <c r="F9" s="9"/>
      <c r="G9" s="22">
        <v>1300</v>
      </c>
      <c r="H9" s="22" t="s">
        <v>15</v>
      </c>
      <c r="I9" s="22">
        <f t="shared" si="0"/>
        <v>2.6</v>
      </c>
      <c r="J9" s="22">
        <f t="shared" si="1"/>
        <v>2.601</v>
      </c>
      <c r="K9" s="52"/>
    </row>
    <row r="10" spans="1:12">
      <c r="A10" s="52"/>
      <c r="B10" s="53"/>
      <c r="C10" s="53"/>
      <c r="D10" s="22">
        <v>238729</v>
      </c>
      <c r="E10" s="22" t="s">
        <v>110</v>
      </c>
      <c r="F10" s="9"/>
      <c r="G10" s="22">
        <v>5200</v>
      </c>
      <c r="H10" s="22" t="s">
        <v>15</v>
      </c>
      <c r="I10" s="22">
        <f t="shared" si="0"/>
        <v>10.4</v>
      </c>
      <c r="J10" s="22">
        <f t="shared" si="1"/>
        <v>10.401</v>
      </c>
      <c r="K10" s="52"/>
    </row>
    <row r="11" spans="1:12">
      <c r="A11" s="52"/>
      <c r="B11" s="53"/>
      <c r="C11" s="53"/>
      <c r="D11" s="22">
        <v>270985</v>
      </c>
      <c r="E11" s="22" t="s">
        <v>111</v>
      </c>
      <c r="F11" s="9"/>
      <c r="G11" s="22">
        <v>107</v>
      </c>
      <c r="H11" s="22" t="s">
        <v>171</v>
      </c>
      <c r="I11" s="22">
        <f>G11*0.01</f>
        <v>1.07</v>
      </c>
      <c r="J11" s="22">
        <f t="shared" si="1"/>
        <v>1.071</v>
      </c>
      <c r="K11" s="52"/>
    </row>
    <row r="12" spans="1:12">
      <c r="A12" s="52"/>
      <c r="B12" s="53"/>
      <c r="C12" s="53"/>
      <c r="D12" s="22">
        <v>247999</v>
      </c>
      <c r="E12" s="22" t="s">
        <v>112</v>
      </c>
      <c r="F12" s="9"/>
      <c r="G12" s="22">
        <v>15</v>
      </c>
      <c r="H12" s="22" t="s">
        <v>171</v>
      </c>
      <c r="I12" s="22">
        <f>G12*0.01</f>
        <v>0.15</v>
      </c>
      <c r="J12" s="22">
        <f t="shared" si="1"/>
        <v>0.151</v>
      </c>
      <c r="K12" s="52"/>
    </row>
    <row r="13" spans="1:12">
      <c r="A13" s="52"/>
      <c r="B13" s="53"/>
      <c r="C13" s="53"/>
      <c r="D13" s="22">
        <v>159665</v>
      </c>
      <c r="E13" s="22" t="s">
        <v>113</v>
      </c>
      <c r="F13" s="9"/>
      <c r="G13" s="22">
        <v>13</v>
      </c>
      <c r="H13" s="22" t="s">
        <v>171</v>
      </c>
      <c r="I13" s="22">
        <f>G13*0.01</f>
        <v>0.13</v>
      </c>
      <c r="J13" s="22">
        <f t="shared" si="1"/>
        <v>0.13100000000000001</v>
      </c>
      <c r="K13" s="52"/>
    </row>
    <row r="14" spans="1:12">
      <c r="A14" s="52"/>
      <c r="B14" s="53" t="s">
        <v>344</v>
      </c>
      <c r="C14" s="53">
        <v>180541</v>
      </c>
      <c r="D14" s="22">
        <v>238725</v>
      </c>
      <c r="E14" s="22" t="s">
        <v>106</v>
      </c>
      <c r="F14" s="9" t="s">
        <v>20</v>
      </c>
      <c r="G14" s="22">
        <v>200</v>
      </c>
      <c r="H14" s="22" t="s">
        <v>15</v>
      </c>
      <c r="I14" s="22">
        <f>G14*0.002</f>
        <v>0.4</v>
      </c>
      <c r="J14" s="22">
        <f t="shared" si="1"/>
        <v>0.40100000000000002</v>
      </c>
      <c r="K14" s="52"/>
    </row>
    <row r="15" spans="1:12">
      <c r="A15" s="52"/>
      <c r="B15" s="53"/>
      <c r="C15" s="53"/>
      <c r="D15" s="22">
        <v>238726</v>
      </c>
      <c r="E15" s="22" t="s">
        <v>106</v>
      </c>
      <c r="F15" s="9" t="s">
        <v>108</v>
      </c>
      <c r="G15" s="22">
        <v>200</v>
      </c>
      <c r="H15" s="22" t="s">
        <v>15</v>
      </c>
      <c r="I15" s="22">
        <f>G15*0.002</f>
        <v>0.4</v>
      </c>
      <c r="J15" s="22">
        <f t="shared" si="1"/>
        <v>0.40100000000000002</v>
      </c>
      <c r="K15" s="52"/>
    </row>
    <row r="16" spans="1:12">
      <c r="A16" s="52"/>
      <c r="B16" s="53"/>
      <c r="C16" s="53"/>
      <c r="D16" s="22">
        <v>238727</v>
      </c>
      <c r="E16" s="22" t="s">
        <v>106</v>
      </c>
      <c r="F16" s="9" t="s">
        <v>109</v>
      </c>
      <c r="G16" s="22">
        <v>150</v>
      </c>
      <c r="H16" s="22" t="s">
        <v>15</v>
      </c>
      <c r="I16" s="22">
        <f>G16*0.002</f>
        <v>0.3</v>
      </c>
      <c r="J16" s="22">
        <f t="shared" si="1"/>
        <v>0.30099999999999999</v>
      </c>
      <c r="K16" s="52"/>
    </row>
    <row r="17" spans="1:11">
      <c r="A17" s="52"/>
      <c r="B17" s="53"/>
      <c r="C17" s="53"/>
      <c r="D17" s="22">
        <v>235954</v>
      </c>
      <c r="E17" s="22" t="s">
        <v>68</v>
      </c>
      <c r="F17" s="9"/>
      <c r="G17" s="22">
        <v>550</v>
      </c>
      <c r="H17" s="22" t="s">
        <v>15</v>
      </c>
      <c r="I17" s="22">
        <f>G17*0.002</f>
        <v>1.1000000000000001</v>
      </c>
      <c r="J17" s="22">
        <f t="shared" si="1"/>
        <v>1.101</v>
      </c>
      <c r="K17" s="52"/>
    </row>
    <row r="18" spans="1:11">
      <c r="A18" s="52"/>
      <c r="B18" s="53"/>
      <c r="C18" s="53"/>
      <c r="D18" s="22">
        <v>238729</v>
      </c>
      <c r="E18" s="22" t="s">
        <v>110</v>
      </c>
      <c r="F18" s="9"/>
      <c r="G18" s="22">
        <v>4400</v>
      </c>
      <c r="H18" s="22" t="s">
        <v>15</v>
      </c>
      <c r="I18" s="22">
        <f>G18*0.002</f>
        <v>8.8000000000000007</v>
      </c>
      <c r="J18" s="22">
        <f t="shared" si="1"/>
        <v>8.8010000000000002</v>
      </c>
      <c r="K18" s="52"/>
    </row>
    <row r="19" spans="1:11">
      <c r="A19" s="52"/>
      <c r="B19" s="53"/>
      <c r="C19" s="53"/>
      <c r="D19" s="22">
        <v>270985</v>
      </c>
      <c r="E19" s="22" t="s">
        <v>111</v>
      </c>
      <c r="F19" s="9"/>
      <c r="G19" s="22">
        <v>45</v>
      </c>
      <c r="H19" s="22" t="s">
        <v>171</v>
      </c>
      <c r="I19" s="22">
        <f>G19*0.01</f>
        <v>0.45</v>
      </c>
      <c r="J19" s="22">
        <f t="shared" si="1"/>
        <v>0.45100000000000001</v>
      </c>
      <c r="K19" s="52"/>
    </row>
    <row r="20" spans="1:11">
      <c r="A20" s="52"/>
      <c r="B20" s="53"/>
      <c r="C20" s="53"/>
      <c r="D20" s="22">
        <v>247999</v>
      </c>
      <c r="E20" s="22" t="s">
        <v>112</v>
      </c>
      <c r="F20" s="9"/>
      <c r="G20" s="22">
        <v>6</v>
      </c>
      <c r="H20" s="22" t="s">
        <v>171</v>
      </c>
      <c r="I20" s="22">
        <f>G20*0.01</f>
        <v>0.06</v>
      </c>
      <c r="J20" s="22">
        <f t="shared" si="1"/>
        <v>6.0999999999999999E-2</v>
      </c>
      <c r="K20" s="52"/>
    </row>
    <row r="21" spans="1:11">
      <c r="A21" s="52"/>
      <c r="B21" s="53"/>
      <c r="C21" s="53"/>
      <c r="D21" s="22">
        <v>159665</v>
      </c>
      <c r="E21" s="22" t="s">
        <v>113</v>
      </c>
      <c r="F21" s="9"/>
      <c r="G21" s="22">
        <v>5</v>
      </c>
      <c r="H21" s="22" t="s">
        <v>171</v>
      </c>
      <c r="I21" s="22">
        <f>G21*0.01</f>
        <v>0.05</v>
      </c>
      <c r="J21" s="22">
        <f t="shared" si="1"/>
        <v>5.1000000000000004E-2</v>
      </c>
      <c r="K21" s="52"/>
    </row>
    <row r="22" spans="1:11">
      <c r="A22" s="52"/>
      <c r="B22" s="53"/>
      <c r="C22" s="53"/>
      <c r="D22" s="22">
        <v>242826</v>
      </c>
      <c r="E22" s="22" t="s">
        <v>115</v>
      </c>
      <c r="F22" s="9"/>
      <c r="G22" s="22">
        <v>1100</v>
      </c>
      <c r="H22" s="22" t="s">
        <v>15</v>
      </c>
      <c r="I22" s="22">
        <f t="shared" ref="I22:I27" si="2">G22*0.002</f>
        <v>2.2000000000000002</v>
      </c>
      <c r="J22" s="22">
        <f t="shared" si="1"/>
        <v>2.2010000000000001</v>
      </c>
      <c r="K22" s="52"/>
    </row>
    <row r="23" spans="1:11">
      <c r="A23" s="52"/>
      <c r="B23" s="53" t="s">
        <v>345</v>
      </c>
      <c r="C23" s="53">
        <v>180543</v>
      </c>
      <c r="D23" s="22">
        <v>238724</v>
      </c>
      <c r="E23" s="22" t="s">
        <v>106</v>
      </c>
      <c r="F23" s="9" t="s">
        <v>19</v>
      </c>
      <c r="G23" s="22">
        <v>250</v>
      </c>
      <c r="H23" s="22" t="s">
        <v>15</v>
      </c>
      <c r="I23" s="22">
        <f t="shared" si="2"/>
        <v>0.5</v>
      </c>
      <c r="J23" s="22">
        <f t="shared" si="1"/>
        <v>0.501</v>
      </c>
      <c r="K23" s="52"/>
    </row>
    <row r="24" spans="1:11">
      <c r="A24" s="52"/>
      <c r="B24" s="53"/>
      <c r="C24" s="53"/>
      <c r="D24" s="22">
        <v>238725</v>
      </c>
      <c r="E24" s="22" t="s">
        <v>106</v>
      </c>
      <c r="F24" s="9" t="s">
        <v>20</v>
      </c>
      <c r="G24" s="22">
        <v>200</v>
      </c>
      <c r="H24" s="22" t="s">
        <v>15</v>
      </c>
      <c r="I24" s="22">
        <f t="shared" si="2"/>
        <v>0.4</v>
      </c>
      <c r="J24" s="22">
        <f t="shared" si="1"/>
        <v>0.40100000000000002</v>
      </c>
      <c r="K24" s="52"/>
    </row>
    <row r="25" spans="1:11">
      <c r="A25" s="52"/>
      <c r="B25" s="53"/>
      <c r="C25" s="53"/>
      <c r="D25" s="22">
        <v>238726</v>
      </c>
      <c r="E25" s="22" t="s">
        <v>106</v>
      </c>
      <c r="F25" s="9" t="s">
        <v>108</v>
      </c>
      <c r="G25" s="22">
        <v>100</v>
      </c>
      <c r="H25" s="22" t="s">
        <v>15</v>
      </c>
      <c r="I25" s="22">
        <f t="shared" si="2"/>
        <v>0.2</v>
      </c>
      <c r="J25" s="22">
        <f t="shared" si="1"/>
        <v>0.20100000000000001</v>
      </c>
      <c r="K25" s="52"/>
    </row>
    <row r="26" spans="1:11">
      <c r="A26" s="52"/>
      <c r="B26" s="53"/>
      <c r="C26" s="53"/>
      <c r="D26" s="22">
        <v>235954</v>
      </c>
      <c r="E26" s="22" t="s">
        <v>68</v>
      </c>
      <c r="F26" s="9"/>
      <c r="G26" s="22">
        <v>550</v>
      </c>
      <c r="H26" s="22" t="s">
        <v>15</v>
      </c>
      <c r="I26" s="22">
        <f t="shared" si="2"/>
        <v>1.1000000000000001</v>
      </c>
      <c r="J26" s="22">
        <f t="shared" si="1"/>
        <v>1.101</v>
      </c>
      <c r="K26" s="52"/>
    </row>
    <row r="27" spans="1:11">
      <c r="A27" s="52"/>
      <c r="B27" s="53"/>
      <c r="C27" s="53"/>
      <c r="D27" s="22">
        <v>238729</v>
      </c>
      <c r="E27" s="22" t="s">
        <v>110</v>
      </c>
      <c r="F27" s="9"/>
      <c r="G27" s="22">
        <v>4400</v>
      </c>
      <c r="H27" s="22" t="s">
        <v>15</v>
      </c>
      <c r="I27" s="22">
        <f t="shared" si="2"/>
        <v>8.8000000000000007</v>
      </c>
      <c r="J27" s="22">
        <f t="shared" si="1"/>
        <v>8.8010000000000002</v>
      </c>
      <c r="K27" s="52"/>
    </row>
    <row r="28" spans="1:11">
      <c r="A28" s="52"/>
      <c r="B28" s="53"/>
      <c r="C28" s="53"/>
      <c r="D28" s="22">
        <v>270985</v>
      </c>
      <c r="E28" s="22" t="s">
        <v>111</v>
      </c>
      <c r="F28" s="9"/>
      <c r="G28" s="22">
        <v>43</v>
      </c>
      <c r="H28" s="22" t="s">
        <v>171</v>
      </c>
      <c r="I28" s="22">
        <f>G28*0.01</f>
        <v>0.43</v>
      </c>
      <c r="J28" s="22">
        <f t="shared" si="1"/>
        <v>0.43099999999999999</v>
      </c>
      <c r="K28" s="52"/>
    </row>
    <row r="29" spans="1:11">
      <c r="A29" s="52"/>
      <c r="B29" s="53"/>
      <c r="C29" s="53"/>
      <c r="D29" s="22">
        <v>159665</v>
      </c>
      <c r="E29" s="22" t="s">
        <v>113</v>
      </c>
      <c r="F29" s="9"/>
      <c r="G29" s="22">
        <v>5</v>
      </c>
      <c r="H29" s="22" t="s">
        <v>171</v>
      </c>
      <c r="I29" s="22">
        <f>G29*0.01</f>
        <v>0.05</v>
      </c>
      <c r="J29" s="22">
        <f t="shared" si="1"/>
        <v>5.1000000000000004E-2</v>
      </c>
      <c r="K29" s="52"/>
    </row>
    <row r="30" spans="1:11">
      <c r="A30" s="52"/>
      <c r="B30" s="53"/>
      <c r="C30" s="53"/>
      <c r="D30" s="22">
        <v>242826</v>
      </c>
      <c r="E30" s="22" t="s">
        <v>115</v>
      </c>
      <c r="F30" s="9"/>
      <c r="G30" s="22">
        <v>1100</v>
      </c>
      <c r="H30" s="22" t="s">
        <v>15</v>
      </c>
      <c r="I30" s="22">
        <f>G30*0.002</f>
        <v>2.2000000000000002</v>
      </c>
      <c r="J30" s="22">
        <f t="shared" si="1"/>
        <v>2.2010000000000001</v>
      </c>
      <c r="K30" s="52"/>
    </row>
    <row r="31" spans="1:1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</row>
  </sheetData>
  <mergeCells count="11">
    <mergeCell ref="C23:C30"/>
    <mergeCell ref="A1:K1"/>
    <mergeCell ref="G2:H2"/>
    <mergeCell ref="G3:H3"/>
    <mergeCell ref="A5:A30"/>
    <mergeCell ref="B5:B13"/>
    <mergeCell ref="C5:C13"/>
    <mergeCell ref="K5:K30"/>
    <mergeCell ref="B14:B22"/>
    <mergeCell ref="C14:C22"/>
    <mergeCell ref="B23:B30"/>
  </mergeCells>
  <pageMargins left="0.70000000000000007" right="0.70000000000000007" top="0.75" bottom="0.75" header="0.30000000000000004" footer="0.30000000000000004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A1:L5"/>
  <sheetViews>
    <sheetView workbookViewId="0"/>
  </sheetViews>
  <sheetFormatPr defaultRowHeight="14.5"/>
  <cols>
    <col min="1" max="4" width="9.1796875" customWidth="1"/>
    <col min="5" max="5" width="36.81640625" bestFit="1" customWidth="1"/>
    <col min="6" max="6" width="9.1796875" customWidth="1"/>
  </cols>
  <sheetData>
    <row r="1" spans="1:12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"/>
    </row>
    <row r="2" spans="1:12" ht="26.15" customHeight="1">
      <c r="A2" s="1"/>
      <c r="B2" s="1"/>
      <c r="C2" s="1"/>
      <c r="D2" s="1"/>
      <c r="E2" s="2"/>
      <c r="F2" s="1"/>
      <c r="G2" s="42" t="s">
        <v>346</v>
      </c>
      <c r="H2" s="42"/>
      <c r="I2" s="1"/>
      <c r="J2" s="1"/>
      <c r="K2" s="3"/>
      <c r="L2" s="4"/>
    </row>
    <row r="3" spans="1:12" ht="45.75" customHeight="1">
      <c r="A3" s="1"/>
      <c r="B3" s="1"/>
      <c r="C3" s="1"/>
      <c r="D3" s="1"/>
      <c r="E3" s="2"/>
      <c r="F3" s="1"/>
      <c r="G3" s="46"/>
      <c r="H3" s="46"/>
      <c r="I3" s="1"/>
      <c r="J3" s="1"/>
      <c r="K3" s="3"/>
      <c r="L3" s="4"/>
    </row>
    <row r="4" spans="1:12" ht="75.75" customHeight="1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4"/>
    </row>
    <row r="5" spans="1:12" ht="40">
      <c r="A5" s="9">
        <v>23001078</v>
      </c>
      <c r="B5" s="9" t="s">
        <v>347</v>
      </c>
      <c r="C5" s="9">
        <v>179773</v>
      </c>
      <c r="D5" s="22">
        <v>290836</v>
      </c>
      <c r="E5" s="22" t="s">
        <v>348</v>
      </c>
      <c r="F5" s="22"/>
      <c r="G5" s="22">
        <v>1000</v>
      </c>
      <c r="H5" s="22" t="s">
        <v>15</v>
      </c>
      <c r="I5" s="22">
        <f>G5*0.002</f>
        <v>2</v>
      </c>
      <c r="J5" s="22">
        <f>I5+0.05</f>
        <v>2.0499999999999998</v>
      </c>
      <c r="K5" s="9" t="s">
        <v>349</v>
      </c>
    </row>
  </sheetData>
  <mergeCells count="3">
    <mergeCell ref="A1:K1"/>
    <mergeCell ref="G2:H2"/>
    <mergeCell ref="G3:H3"/>
  </mergeCells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0.54296875" style="4" customWidth="1"/>
    <col min="6" max="10" width="12.26953125" style="4" customWidth="1"/>
    <col min="11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58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22001300</v>
      </c>
      <c r="B6" s="45" t="s">
        <v>59</v>
      </c>
      <c r="C6" s="45">
        <v>177898</v>
      </c>
      <c r="D6" s="10">
        <v>263269</v>
      </c>
      <c r="E6" s="10" t="s">
        <v>60</v>
      </c>
      <c r="F6" s="6"/>
      <c r="G6" s="6">
        <v>158</v>
      </c>
      <c r="H6" s="6" t="s">
        <v>61</v>
      </c>
      <c r="I6" s="7">
        <f>G6*0.106</f>
        <v>16.748000000000001</v>
      </c>
      <c r="J6" s="7">
        <f>I6+0.5</f>
        <v>17.248000000000001</v>
      </c>
      <c r="K6" s="45" t="s">
        <v>62</v>
      </c>
    </row>
    <row r="7" spans="1:11" ht="26.15" customHeight="1">
      <c r="A7" s="45"/>
      <c r="B7" s="45"/>
      <c r="C7" s="45"/>
      <c r="D7" s="6"/>
      <c r="E7" s="6"/>
      <c r="F7" s="6"/>
      <c r="G7" s="6"/>
      <c r="H7" s="6"/>
      <c r="I7" s="7"/>
      <c r="J7" s="7"/>
      <c r="K7" s="45"/>
    </row>
    <row r="1048546" ht="12.25" customHeight="1"/>
    <row r="1048547" ht="12.25" customHeight="1"/>
    <row r="1048548" ht="12.2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7"/>
    <mergeCell ref="B6:B7"/>
    <mergeCell ref="C6:C7"/>
    <mergeCell ref="K6:K7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9"/>
  <dimension ref="A1:J8"/>
  <sheetViews>
    <sheetView workbookViewId="0"/>
  </sheetViews>
  <sheetFormatPr defaultRowHeight="14.5"/>
  <cols>
    <col min="1" max="3" width="9.1796875" customWidth="1"/>
    <col min="4" max="4" width="8.81640625" bestFit="1" customWidth="1"/>
    <col min="5" max="5" width="36.81640625" bestFit="1" customWidth="1"/>
    <col min="6" max="8" width="9.1796875" customWidth="1"/>
    <col min="9" max="9" width="13" customWidth="1"/>
    <col min="10" max="10" width="9.1796875" customWidth="1"/>
  </cols>
  <sheetData>
    <row r="1" spans="1:10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"/>
    </row>
    <row r="2" spans="1:10" ht="26.15" customHeight="1">
      <c r="A2" s="1"/>
      <c r="B2" s="1"/>
      <c r="C2" s="1"/>
      <c r="D2" s="1"/>
      <c r="E2" s="2"/>
      <c r="F2" s="1"/>
      <c r="G2" s="42" t="s">
        <v>350</v>
      </c>
      <c r="H2" s="42"/>
      <c r="I2" s="3"/>
      <c r="J2" s="4"/>
    </row>
    <row r="3" spans="1:10" ht="45.75" customHeight="1">
      <c r="A3" s="1"/>
      <c r="B3" s="1"/>
      <c r="C3" s="1"/>
      <c r="D3" s="1"/>
      <c r="E3" s="2"/>
      <c r="F3" s="1"/>
      <c r="G3" s="57" t="s">
        <v>351</v>
      </c>
      <c r="H3" s="57"/>
      <c r="I3" s="57"/>
      <c r="J3" s="4"/>
    </row>
    <row r="4" spans="1:10" ht="75.75" customHeight="1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12</v>
      </c>
      <c r="J4" s="4"/>
    </row>
    <row r="5" spans="1:10" ht="30">
      <c r="A5" s="9"/>
      <c r="B5" s="9"/>
      <c r="C5" s="9"/>
      <c r="D5" s="22">
        <v>291723</v>
      </c>
      <c r="E5" s="9" t="s">
        <v>352</v>
      </c>
      <c r="F5" s="22"/>
      <c r="G5" s="22">
        <v>2100</v>
      </c>
      <c r="H5" s="22" t="s">
        <v>15</v>
      </c>
      <c r="I5" s="9" t="s">
        <v>151</v>
      </c>
    </row>
    <row r="8" spans="1:10">
      <c r="H8" s="30"/>
    </row>
  </sheetData>
  <mergeCells count="3">
    <mergeCell ref="A1:I1"/>
    <mergeCell ref="G2:H2"/>
    <mergeCell ref="G3:I3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0"/>
  <dimension ref="A1:J5"/>
  <sheetViews>
    <sheetView workbookViewId="0"/>
  </sheetViews>
  <sheetFormatPr defaultRowHeight="14.5"/>
  <cols>
    <col min="1" max="4" width="9.1796875" customWidth="1"/>
    <col min="5" max="5" width="21.54296875" customWidth="1"/>
    <col min="6" max="8" width="9.1796875" customWidth="1"/>
    <col min="9" max="9" width="20" customWidth="1"/>
    <col min="10" max="10" width="9.1796875" customWidth="1"/>
  </cols>
  <sheetData>
    <row r="1" spans="1:10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"/>
    </row>
    <row r="2" spans="1:10" ht="26.15" customHeight="1">
      <c r="A2" s="1"/>
      <c r="B2" s="1"/>
      <c r="C2" s="1"/>
      <c r="D2" s="1"/>
      <c r="E2" s="2"/>
      <c r="F2" s="1"/>
      <c r="G2" s="42" t="s">
        <v>353</v>
      </c>
      <c r="H2" s="42"/>
      <c r="I2" s="3"/>
      <c r="J2" s="4"/>
    </row>
    <row r="3" spans="1:10" ht="45.75" customHeight="1">
      <c r="A3" s="1"/>
      <c r="B3" s="1"/>
      <c r="C3" s="1"/>
      <c r="D3" s="1"/>
      <c r="E3" s="2"/>
      <c r="F3" s="1"/>
      <c r="G3" s="57" t="s">
        <v>351</v>
      </c>
      <c r="H3" s="57"/>
      <c r="I3" s="57"/>
      <c r="J3" s="4"/>
    </row>
    <row r="4" spans="1:10" ht="75.75" customHeight="1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12</v>
      </c>
      <c r="J4" s="4"/>
    </row>
    <row r="5" spans="1:10" ht="40">
      <c r="A5" s="9"/>
      <c r="B5" s="9"/>
      <c r="C5" s="9"/>
      <c r="D5" s="22">
        <v>291723</v>
      </c>
      <c r="E5" s="9" t="s">
        <v>352</v>
      </c>
      <c r="F5" s="22"/>
      <c r="G5" s="22">
        <v>30</v>
      </c>
      <c r="H5" s="22" t="s">
        <v>15</v>
      </c>
      <c r="I5" s="9" t="s">
        <v>274</v>
      </c>
    </row>
  </sheetData>
  <mergeCells count="3">
    <mergeCell ref="A1:I1"/>
    <mergeCell ref="G2:H2"/>
    <mergeCell ref="G3:I3"/>
  </mergeCells>
  <pageMargins left="0.70000000000000007" right="0.70000000000000007" top="0.75" bottom="0.75" header="0.30000000000000004" footer="0.30000000000000004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1"/>
  <dimension ref="A1:L5"/>
  <sheetViews>
    <sheetView workbookViewId="0"/>
  </sheetViews>
  <sheetFormatPr defaultRowHeight="14.5"/>
  <cols>
    <col min="1" max="4" width="9.1796875" customWidth="1"/>
    <col min="5" max="5" width="49" bestFit="1" customWidth="1"/>
    <col min="6" max="6" width="9.1796875" customWidth="1"/>
  </cols>
  <sheetData>
    <row r="1" spans="1:12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"/>
    </row>
    <row r="2" spans="1:12" ht="26.15" customHeight="1">
      <c r="A2" s="1"/>
      <c r="B2" s="1"/>
      <c r="C2" s="1"/>
      <c r="D2" s="1"/>
      <c r="E2" s="2"/>
      <c r="F2" s="1"/>
      <c r="G2" s="42" t="s">
        <v>354</v>
      </c>
      <c r="H2" s="42"/>
      <c r="I2" s="1"/>
      <c r="J2" s="1"/>
      <c r="K2" s="3"/>
      <c r="L2" s="4"/>
    </row>
    <row r="3" spans="1:12" ht="61.5" customHeight="1">
      <c r="A3" s="1"/>
      <c r="B3" s="1"/>
      <c r="C3" s="1"/>
      <c r="D3" s="1"/>
      <c r="E3" s="2"/>
      <c r="F3" s="1"/>
      <c r="G3" s="58" t="s">
        <v>355</v>
      </c>
      <c r="H3" s="58"/>
      <c r="I3" s="58"/>
      <c r="J3" s="58"/>
      <c r="K3" s="58"/>
      <c r="L3" s="4"/>
    </row>
    <row r="4" spans="1:12" ht="75.75" customHeight="1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4"/>
    </row>
    <row r="5" spans="1:12" ht="30">
      <c r="A5" s="9">
        <v>23001136</v>
      </c>
      <c r="B5" s="9" t="s">
        <v>356</v>
      </c>
      <c r="C5" s="9">
        <v>180648</v>
      </c>
      <c r="D5" s="9">
        <v>290954</v>
      </c>
      <c r="E5" s="22" t="s">
        <v>357</v>
      </c>
      <c r="F5" s="22"/>
      <c r="G5" s="22">
        <v>576</v>
      </c>
      <c r="H5" s="22" t="s">
        <v>15</v>
      </c>
      <c r="I5" s="22">
        <f>G5*0.002</f>
        <v>1.1520000000000001</v>
      </c>
      <c r="J5" s="22">
        <f>I5+0.05</f>
        <v>1.2020000000000002</v>
      </c>
      <c r="K5" s="9" t="s">
        <v>151</v>
      </c>
    </row>
  </sheetData>
  <mergeCells count="3">
    <mergeCell ref="A1:K1"/>
    <mergeCell ref="G2:H2"/>
    <mergeCell ref="G3:K3"/>
  </mergeCells>
  <pageMargins left="0.70000000000000007" right="0.70000000000000007" top="0.75" bottom="0.75" header="0.30000000000000004" footer="0.30000000000000004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L5"/>
  <sheetViews>
    <sheetView workbookViewId="0"/>
  </sheetViews>
  <sheetFormatPr defaultRowHeight="14.5"/>
  <cols>
    <col min="1" max="4" width="9.1796875" customWidth="1"/>
    <col min="5" max="5" width="49" bestFit="1" customWidth="1"/>
    <col min="6" max="6" width="9.1796875" customWidth="1"/>
  </cols>
  <sheetData>
    <row r="1" spans="1:12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"/>
    </row>
    <row r="2" spans="1:12" ht="26.15" customHeight="1">
      <c r="A2" s="1"/>
      <c r="B2" s="1"/>
      <c r="C2" s="1"/>
      <c r="D2" s="1"/>
      <c r="E2" s="2"/>
      <c r="F2" s="1"/>
      <c r="G2" s="42" t="s">
        <v>358</v>
      </c>
      <c r="H2" s="42"/>
      <c r="I2" s="1"/>
      <c r="J2" s="1"/>
      <c r="K2" s="3"/>
      <c r="L2" s="4"/>
    </row>
    <row r="3" spans="1:12" ht="61.5" customHeight="1">
      <c r="A3" s="1"/>
      <c r="B3" s="1"/>
      <c r="C3" s="1"/>
      <c r="D3" s="1"/>
      <c r="E3" s="2"/>
      <c r="F3" s="1"/>
      <c r="G3" s="58" t="s">
        <v>355</v>
      </c>
      <c r="H3" s="58"/>
      <c r="I3" s="58"/>
      <c r="J3" s="58"/>
      <c r="K3" s="58"/>
      <c r="L3" s="4"/>
    </row>
    <row r="4" spans="1:12" ht="75.75" customHeight="1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4"/>
    </row>
    <row r="5" spans="1:12" ht="40">
      <c r="A5" s="9">
        <v>23001158</v>
      </c>
      <c r="B5" s="9" t="s">
        <v>359</v>
      </c>
      <c r="C5" s="9">
        <v>181057</v>
      </c>
      <c r="D5" s="22">
        <v>290828</v>
      </c>
      <c r="E5" s="22" t="s">
        <v>290</v>
      </c>
      <c r="F5" s="22"/>
      <c r="G5" s="22">
        <v>1000</v>
      </c>
      <c r="H5" s="22" t="s">
        <v>15</v>
      </c>
      <c r="I5" s="22">
        <v>0.3</v>
      </c>
      <c r="J5" s="22">
        <f>I5+0.05</f>
        <v>0.35</v>
      </c>
      <c r="K5" s="9" t="s">
        <v>360</v>
      </c>
    </row>
  </sheetData>
  <mergeCells count="3">
    <mergeCell ref="A1:K1"/>
    <mergeCell ref="G2:H2"/>
    <mergeCell ref="G3:K3"/>
  </mergeCells>
  <pageMargins left="0.70000000000000007" right="0.70000000000000007" top="0.75" bottom="0.75" header="0.30000000000000004" footer="0.30000000000000004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L7"/>
  <sheetViews>
    <sheetView workbookViewId="0"/>
  </sheetViews>
  <sheetFormatPr defaultRowHeight="14.5"/>
  <cols>
    <col min="1" max="4" width="9.1796875" customWidth="1"/>
    <col min="5" max="5" width="30.1796875" bestFit="1" customWidth="1"/>
    <col min="6" max="6" width="9.1796875" customWidth="1"/>
  </cols>
  <sheetData>
    <row r="1" spans="1:12" ht="26.15" customHeight="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"/>
    </row>
    <row r="2" spans="1:12" ht="26.15" customHeight="1">
      <c r="A2" s="1"/>
      <c r="B2" s="1"/>
      <c r="C2" s="1"/>
      <c r="D2" s="1"/>
      <c r="E2" s="2"/>
      <c r="F2" s="1"/>
      <c r="G2" s="42" t="s">
        <v>361</v>
      </c>
      <c r="H2" s="42"/>
      <c r="I2" s="1"/>
      <c r="J2" s="1"/>
      <c r="K2" s="3"/>
      <c r="L2" s="4"/>
    </row>
    <row r="3" spans="1:12" ht="61.5" customHeight="1">
      <c r="A3" s="1"/>
      <c r="B3" s="1"/>
      <c r="C3" s="1"/>
      <c r="D3" s="1"/>
      <c r="E3" s="2"/>
      <c r="F3" s="1"/>
      <c r="G3" s="58" t="s">
        <v>362</v>
      </c>
      <c r="H3" s="58"/>
      <c r="I3" s="58"/>
      <c r="J3" s="58"/>
      <c r="K3" s="58"/>
      <c r="L3" s="4"/>
    </row>
    <row r="4" spans="1:12" ht="75.75" customHeight="1">
      <c r="A4" s="15" t="s">
        <v>278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4"/>
    </row>
    <row r="5" spans="1:12">
      <c r="A5" s="18">
        <v>23001447</v>
      </c>
      <c r="B5" s="18"/>
      <c r="C5" s="18"/>
      <c r="D5" s="18">
        <v>280911</v>
      </c>
      <c r="E5" s="18" t="s">
        <v>363</v>
      </c>
      <c r="F5" s="18"/>
      <c r="G5" s="18">
        <v>1000</v>
      </c>
      <c r="H5" s="18" t="s">
        <v>15</v>
      </c>
      <c r="I5" s="19"/>
      <c r="J5" s="19"/>
      <c r="K5" s="52" t="s">
        <v>94</v>
      </c>
    </row>
    <row r="6" spans="1:12">
      <c r="A6" s="18">
        <v>23001472</v>
      </c>
      <c r="B6" s="18"/>
      <c r="C6" s="18"/>
      <c r="D6" s="18">
        <v>291937</v>
      </c>
      <c r="E6" s="18" t="s">
        <v>364</v>
      </c>
      <c r="F6" s="18"/>
      <c r="G6" s="18">
        <v>2400</v>
      </c>
      <c r="H6" s="18" t="s">
        <v>15</v>
      </c>
      <c r="I6" s="19"/>
      <c r="J6" s="19"/>
      <c r="K6" s="52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</row>
  </sheetData>
  <mergeCells count="4">
    <mergeCell ref="A1:K1"/>
    <mergeCell ref="G2:H2"/>
    <mergeCell ref="G3:K3"/>
    <mergeCell ref="K5:K6"/>
  </mergeCells>
  <pageMargins left="0.70000000000000007" right="0.70000000000000007" top="0.75" bottom="0.75" header="0.30000000000000004" footer="0.30000000000000004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K6"/>
  <sheetViews>
    <sheetView workbookViewId="0"/>
  </sheetViews>
  <sheetFormatPr defaultRowHeight="14.5"/>
  <cols>
    <col min="1" max="4" width="9.1796875" customWidth="1"/>
    <col min="5" max="5" width="30.1796875" bestFit="1" customWidth="1"/>
    <col min="6" max="6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2" t="s">
        <v>365</v>
      </c>
      <c r="H2" s="42"/>
      <c r="I2" s="1"/>
      <c r="J2" s="1"/>
      <c r="K2" s="3"/>
    </row>
    <row r="3" spans="1:11" ht="70.5" customHeight="1">
      <c r="A3" s="1"/>
      <c r="B3" s="1"/>
      <c r="C3" s="1"/>
      <c r="D3" s="1"/>
      <c r="E3" s="2"/>
      <c r="F3" s="1"/>
      <c r="G3" s="58" t="s">
        <v>366</v>
      </c>
      <c r="H3" s="58"/>
      <c r="I3" s="58"/>
      <c r="J3" s="58"/>
      <c r="K3" s="58"/>
    </row>
    <row r="4" spans="1:11" ht="52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</row>
    <row r="5" spans="1:11" ht="40.5" customHeight="1">
      <c r="A5" s="18">
        <v>23001123</v>
      </c>
      <c r="B5" s="18"/>
      <c r="C5" s="18"/>
      <c r="D5" s="18">
        <v>294094</v>
      </c>
      <c r="E5" s="18" t="s">
        <v>367</v>
      </c>
      <c r="F5" s="18"/>
      <c r="G5" s="18">
        <v>0.8</v>
      </c>
      <c r="H5" s="18" t="s">
        <v>368</v>
      </c>
      <c r="I5" s="19"/>
      <c r="J5" s="19"/>
      <c r="K5" s="16" t="s">
        <v>151</v>
      </c>
    </row>
    <row r="6" spans="1:1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</sheetData>
  <mergeCells count="3">
    <mergeCell ref="A1:K1"/>
    <mergeCell ref="G2:H2"/>
    <mergeCell ref="G3:K3"/>
  </mergeCells>
  <pageMargins left="0.70000000000000007" right="0.70000000000000007" top="0.75" bottom="0.75" header="0.30000000000000004" footer="0.30000000000000004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K10"/>
  <sheetViews>
    <sheetView workbookViewId="0"/>
  </sheetViews>
  <sheetFormatPr defaultRowHeight="14.5"/>
  <cols>
    <col min="1" max="1" width="9.1796875" customWidth="1"/>
    <col min="2" max="2" width="19.26953125" customWidth="1"/>
    <col min="3" max="3" width="16.54296875" customWidth="1"/>
    <col min="4" max="4" width="8.81640625" bestFit="1" customWidth="1"/>
    <col min="5" max="5" width="19" bestFit="1" customWidth="1"/>
    <col min="6" max="6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369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370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5" t="s">
        <v>278</v>
      </c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</row>
    <row r="9" spans="1:11" ht="27.75" customHeight="1">
      <c r="A9" s="29">
        <v>23001951</v>
      </c>
      <c r="B9" s="19"/>
      <c r="C9" s="19"/>
      <c r="D9" s="33">
        <v>295056</v>
      </c>
      <c r="E9" s="34" t="s">
        <v>371</v>
      </c>
      <c r="F9" s="19"/>
      <c r="G9" s="33">
        <v>392</v>
      </c>
      <c r="H9" s="33" t="s">
        <v>372</v>
      </c>
      <c r="I9" s="19"/>
      <c r="J9" s="19"/>
      <c r="K9" s="16" t="s">
        <v>151</v>
      </c>
    </row>
    <row r="10" spans="1:1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</row>
  </sheetData>
  <mergeCells count="3">
    <mergeCell ref="A1:K1"/>
    <mergeCell ref="G2:H2"/>
    <mergeCell ref="G3:K3"/>
  </mergeCells>
  <pageMargins left="0.70000000000000007" right="0.70000000000000007" top="0.75" bottom="0.75" header="0.30000000000000004" footer="0.30000000000000004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K9"/>
  <sheetViews>
    <sheetView workbookViewId="0"/>
  </sheetViews>
  <sheetFormatPr defaultRowHeight="14.5"/>
  <cols>
    <col min="1" max="1" width="18.453125" customWidth="1"/>
    <col min="2" max="4" width="9.1796875" customWidth="1"/>
    <col min="5" max="5" width="38.81640625" bestFit="1" customWidth="1"/>
    <col min="6" max="6" width="14" bestFit="1" customWidth="1"/>
    <col min="7" max="10" width="9.1796875" customWidth="1"/>
    <col min="11" max="11" width="10" bestFit="1" customWidth="1"/>
    <col min="12" max="12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373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362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5" t="s">
        <v>278</v>
      </c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</row>
    <row r="9" spans="1:11">
      <c r="A9" s="19" t="s">
        <v>374</v>
      </c>
      <c r="B9" s="19"/>
      <c r="C9" s="19"/>
      <c r="D9" s="19">
        <v>292181</v>
      </c>
      <c r="E9" s="19" t="s">
        <v>375</v>
      </c>
      <c r="F9" s="19"/>
      <c r="G9" s="19">
        <v>2540</v>
      </c>
      <c r="H9" s="19" t="s">
        <v>15</v>
      </c>
      <c r="I9" s="19">
        <f>G9*0.02</f>
        <v>50.800000000000004</v>
      </c>
      <c r="J9" s="19">
        <f>I9+0.001</f>
        <v>50.801000000000002</v>
      </c>
      <c r="K9" s="19" t="s">
        <v>376</v>
      </c>
    </row>
  </sheetData>
  <mergeCells count="3">
    <mergeCell ref="A1:K1"/>
    <mergeCell ref="G2:H2"/>
    <mergeCell ref="G3:K3"/>
  </mergeCells>
  <pageMargins left="0.70000000000000007" right="0.70000000000000007" top="0.75" bottom="0.75" header="0.30000000000000004" footer="0.30000000000000004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K11"/>
  <sheetViews>
    <sheetView workbookViewId="0"/>
  </sheetViews>
  <sheetFormatPr defaultRowHeight="14.5"/>
  <cols>
    <col min="1" max="4" width="9.1796875" customWidth="1"/>
    <col min="5" max="5" width="18" bestFit="1" customWidth="1"/>
    <col min="6" max="6" width="18.26953125" bestFit="1" customWidth="1"/>
    <col min="7" max="10" width="9.1796875" customWidth="1"/>
    <col min="11" max="11" width="11.453125" customWidth="1"/>
    <col min="12" max="12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377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355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15" t="s">
        <v>278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</row>
    <row r="9" spans="1:11">
      <c r="A9" s="52">
        <v>23001185</v>
      </c>
      <c r="B9" s="19"/>
      <c r="C9" s="19">
        <v>181650</v>
      </c>
      <c r="D9" s="19">
        <v>290832</v>
      </c>
      <c r="E9" s="19" t="s">
        <v>378</v>
      </c>
      <c r="F9" s="19" t="s">
        <v>379</v>
      </c>
      <c r="G9" s="19">
        <v>770</v>
      </c>
      <c r="H9" s="19" t="s">
        <v>15</v>
      </c>
      <c r="I9" s="19">
        <f>G9*0.002</f>
        <v>1.54</v>
      </c>
      <c r="J9" s="19">
        <f>I9+0.001</f>
        <v>1.5409999999999999</v>
      </c>
      <c r="K9" s="53" t="s">
        <v>380</v>
      </c>
    </row>
    <row r="10" spans="1:11">
      <c r="A10" s="52"/>
      <c r="B10" s="19"/>
      <c r="C10" s="19">
        <v>181649</v>
      </c>
      <c r="D10" s="19">
        <v>290832</v>
      </c>
      <c r="E10" s="19" t="s">
        <v>378</v>
      </c>
      <c r="F10" s="19" t="s">
        <v>379</v>
      </c>
      <c r="G10" s="19">
        <v>230</v>
      </c>
      <c r="H10" s="19" t="s">
        <v>15</v>
      </c>
      <c r="I10" s="19">
        <f>G10*0.002</f>
        <v>0.46</v>
      </c>
      <c r="J10" s="19">
        <f>I10+0.001</f>
        <v>0.46100000000000002</v>
      </c>
      <c r="K10" s="53"/>
    </row>
    <row r="11" spans="1: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</sheetData>
  <mergeCells count="5">
    <mergeCell ref="A1:K1"/>
    <mergeCell ref="G2:H2"/>
    <mergeCell ref="G3:K3"/>
    <mergeCell ref="A9:A10"/>
    <mergeCell ref="K9:K10"/>
  </mergeCells>
  <pageMargins left="0.70000000000000007" right="0.70000000000000007" top="0.75" bottom="0.75" header="0.30000000000000004" footer="0.30000000000000004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I9"/>
  <sheetViews>
    <sheetView workbookViewId="0"/>
  </sheetViews>
  <sheetFormatPr defaultRowHeight="14.5"/>
  <cols>
    <col min="1" max="1" width="12.26953125" bestFit="1" customWidth="1"/>
    <col min="2" max="4" width="9.1796875" customWidth="1"/>
    <col min="5" max="5" width="25.26953125" bestFit="1" customWidth="1"/>
    <col min="6" max="6" width="9.1796875" customWidth="1"/>
  </cols>
  <sheetData>
    <row r="1" spans="1:9">
      <c r="A1" s="42" t="s">
        <v>222</v>
      </c>
      <c r="B1" s="42"/>
      <c r="C1" s="42"/>
      <c r="D1" s="42"/>
      <c r="E1" s="42"/>
      <c r="F1" s="42"/>
      <c r="G1" s="42"/>
      <c r="H1" s="42"/>
      <c r="I1" s="42"/>
    </row>
    <row r="2" spans="1:9">
      <c r="A2" s="1"/>
      <c r="B2" s="1"/>
      <c r="C2" s="1"/>
      <c r="D2" s="1"/>
      <c r="E2" s="2"/>
      <c r="F2" s="1"/>
      <c r="G2" s="43" t="s">
        <v>381</v>
      </c>
      <c r="H2" s="43"/>
      <c r="I2" s="31"/>
    </row>
    <row r="3" spans="1:9">
      <c r="A3" s="1"/>
      <c r="B3" s="1"/>
      <c r="C3" s="1"/>
      <c r="D3" s="1"/>
      <c r="E3" s="2"/>
      <c r="F3" s="1"/>
      <c r="G3" s="58" t="s">
        <v>382</v>
      </c>
      <c r="H3" s="58"/>
      <c r="I3" s="58"/>
    </row>
    <row r="4" spans="1:9">
      <c r="A4" s="1"/>
      <c r="B4" s="1"/>
      <c r="C4" s="1"/>
      <c r="D4" s="1"/>
      <c r="E4" s="2"/>
      <c r="F4" s="1"/>
      <c r="G4" s="32"/>
      <c r="H4" s="32"/>
      <c r="I4" s="32"/>
    </row>
    <row r="5" spans="1:9">
      <c r="A5" s="1"/>
      <c r="B5" s="1"/>
      <c r="C5" s="1"/>
      <c r="D5" s="1"/>
      <c r="E5" s="2"/>
      <c r="F5" s="1"/>
      <c r="G5" s="32"/>
      <c r="H5" s="32"/>
      <c r="I5" s="32"/>
    </row>
    <row r="6" spans="1:9">
      <c r="A6" s="1"/>
      <c r="B6" s="1"/>
      <c r="C6" s="1"/>
      <c r="D6" s="1"/>
      <c r="E6" s="2"/>
      <c r="F6" s="1"/>
      <c r="G6" s="32"/>
      <c r="H6" s="32"/>
      <c r="I6" s="32"/>
    </row>
    <row r="7" spans="1:9">
      <c r="A7" s="1"/>
      <c r="B7" s="1"/>
      <c r="C7" s="1"/>
      <c r="D7" s="1"/>
      <c r="E7" s="2"/>
      <c r="F7" s="1"/>
      <c r="G7" s="32"/>
      <c r="H7" s="32"/>
      <c r="I7" s="32"/>
    </row>
    <row r="8" spans="1:9" ht="45" customHeight="1">
      <c r="A8" s="5" t="s">
        <v>278</v>
      </c>
      <c r="B8" s="5" t="s">
        <v>3</v>
      </c>
      <c r="C8" s="5" t="s">
        <v>4</v>
      </c>
      <c r="D8" s="15" t="s">
        <v>5</v>
      </c>
      <c r="E8" s="15" t="s">
        <v>6</v>
      </c>
      <c r="F8" s="5" t="s">
        <v>7</v>
      </c>
      <c r="G8" s="5" t="s">
        <v>8</v>
      </c>
      <c r="H8" s="5" t="s">
        <v>9</v>
      </c>
      <c r="I8" s="5" t="s">
        <v>12</v>
      </c>
    </row>
    <row r="9" spans="1:9">
      <c r="A9" s="19" t="s">
        <v>383</v>
      </c>
      <c r="B9" s="19"/>
      <c r="C9" s="35"/>
      <c r="D9" s="36">
        <v>291937</v>
      </c>
      <c r="E9" s="37" t="s">
        <v>384</v>
      </c>
      <c r="F9" s="38"/>
      <c r="G9" s="19">
        <v>555</v>
      </c>
      <c r="H9" s="19" t="s">
        <v>15</v>
      </c>
      <c r="I9" s="19" t="s">
        <v>151</v>
      </c>
    </row>
  </sheetData>
  <mergeCells count="3">
    <mergeCell ref="A1:I1"/>
    <mergeCell ref="G2:H2"/>
    <mergeCell ref="G3:I3"/>
  </mergeCells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0.54296875" style="4" customWidth="1"/>
    <col min="6" max="10" width="12.26953125" style="4" customWidth="1"/>
    <col min="11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58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22001300</v>
      </c>
      <c r="B6" s="45" t="s">
        <v>59</v>
      </c>
      <c r="C6" s="45">
        <v>177898</v>
      </c>
      <c r="D6" s="10">
        <v>273633</v>
      </c>
      <c r="E6" s="10" t="s">
        <v>63</v>
      </c>
      <c r="F6" s="6"/>
      <c r="G6" s="6">
        <v>736</v>
      </c>
      <c r="H6" s="6" t="s">
        <v>61</v>
      </c>
      <c r="I6" s="7">
        <f>G6*0.106</f>
        <v>78.015999999999991</v>
      </c>
      <c r="J6" s="7">
        <f>I6+0.5</f>
        <v>78.515999999999991</v>
      </c>
      <c r="K6" s="45" t="s">
        <v>62</v>
      </c>
    </row>
    <row r="7" spans="1:11" ht="26.15" customHeight="1">
      <c r="A7" s="45"/>
      <c r="B7" s="45"/>
      <c r="C7" s="45"/>
      <c r="D7" s="6"/>
      <c r="E7" s="6"/>
      <c r="F7" s="6"/>
      <c r="G7" s="6"/>
      <c r="H7" s="6"/>
      <c r="I7" s="7"/>
      <c r="J7" s="7"/>
      <c r="K7" s="45"/>
    </row>
    <row r="1048546" ht="12.25" customHeight="1"/>
    <row r="1048547" ht="12.25" customHeight="1"/>
    <row r="1048548" ht="12.2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7"/>
    <mergeCell ref="B6:B7"/>
    <mergeCell ref="C6:C7"/>
    <mergeCell ref="K6:K7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K86"/>
  <sheetViews>
    <sheetView workbookViewId="0"/>
  </sheetViews>
  <sheetFormatPr defaultRowHeight="14.5"/>
  <cols>
    <col min="1" max="4" width="9.1796875" customWidth="1"/>
    <col min="5" max="5" width="33.26953125" bestFit="1" customWidth="1"/>
    <col min="6" max="6" width="32.453125" bestFit="1" customWidth="1"/>
    <col min="7" max="7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385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366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15" t="s">
        <v>386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387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</row>
    <row r="9" spans="1:11">
      <c r="A9" s="52">
        <v>24001017</v>
      </c>
      <c r="B9" s="19"/>
      <c r="C9" s="18">
        <v>181747</v>
      </c>
      <c r="D9" s="18">
        <v>295240</v>
      </c>
      <c r="E9" s="18" t="s">
        <v>388</v>
      </c>
      <c r="F9" s="18" t="s">
        <v>389</v>
      </c>
      <c r="G9" s="18">
        <v>3.9</v>
      </c>
      <c r="H9" s="18" t="s">
        <v>368</v>
      </c>
      <c r="I9" s="18">
        <f>G9*0.002</f>
        <v>7.7999999999999996E-3</v>
      </c>
      <c r="J9" s="16">
        <f t="shared" ref="J9:J40" si="0">I9+0.001</f>
        <v>8.7999999999999988E-3</v>
      </c>
      <c r="K9" s="52" t="s">
        <v>390</v>
      </c>
    </row>
    <row r="10" spans="1:11">
      <c r="A10" s="52"/>
      <c r="B10" s="19"/>
      <c r="C10" s="18">
        <v>181747</v>
      </c>
      <c r="D10" s="18">
        <v>295859</v>
      </c>
      <c r="E10" s="18" t="s">
        <v>391</v>
      </c>
      <c r="F10" s="18" t="s">
        <v>392</v>
      </c>
      <c r="G10" s="18">
        <v>0.01</v>
      </c>
      <c r="H10" s="18" t="s">
        <v>393</v>
      </c>
      <c r="I10" s="18">
        <f>G10*1</f>
        <v>0.01</v>
      </c>
      <c r="J10" s="16">
        <f t="shared" si="0"/>
        <v>1.0999999999999999E-2</v>
      </c>
      <c r="K10" s="52"/>
    </row>
    <row r="11" spans="1:11">
      <c r="A11" s="52"/>
      <c r="B11" s="19"/>
      <c r="C11" s="18">
        <v>181747</v>
      </c>
      <c r="D11" s="18">
        <v>296529</v>
      </c>
      <c r="E11" s="18" t="s">
        <v>394</v>
      </c>
      <c r="F11" s="18" t="s">
        <v>395</v>
      </c>
      <c r="G11" s="18">
        <v>3</v>
      </c>
      <c r="H11" s="18" t="s">
        <v>171</v>
      </c>
      <c r="I11" s="18">
        <f>G11*0.002</f>
        <v>6.0000000000000001E-3</v>
      </c>
      <c r="J11" s="16">
        <f t="shared" si="0"/>
        <v>7.0000000000000001E-3</v>
      </c>
      <c r="K11" s="52"/>
    </row>
    <row r="12" spans="1:11">
      <c r="A12" s="52"/>
      <c r="B12" s="19"/>
      <c r="C12" s="18">
        <v>181747</v>
      </c>
      <c r="D12" s="18">
        <v>295858</v>
      </c>
      <c r="E12" s="18" t="s">
        <v>396</v>
      </c>
      <c r="F12" s="18" t="s">
        <v>397</v>
      </c>
      <c r="G12" s="18">
        <v>0.03</v>
      </c>
      <c r="H12" s="18" t="s">
        <v>393</v>
      </c>
      <c r="I12" s="18">
        <f>G12*1</f>
        <v>0.03</v>
      </c>
      <c r="J12" s="16">
        <f t="shared" si="0"/>
        <v>3.1E-2</v>
      </c>
      <c r="K12" s="52"/>
    </row>
    <row r="13" spans="1:11">
      <c r="A13" s="52"/>
      <c r="B13" s="19"/>
      <c r="C13" s="18">
        <v>181747</v>
      </c>
      <c r="D13" s="18">
        <v>295239</v>
      </c>
      <c r="E13" s="18" t="s">
        <v>398</v>
      </c>
      <c r="F13" s="18" t="s">
        <v>399</v>
      </c>
      <c r="G13" s="18">
        <v>0.21</v>
      </c>
      <c r="H13" s="18" t="s">
        <v>368</v>
      </c>
      <c r="I13" s="18">
        <f t="shared" ref="I13:I23" si="1">G13*0.002</f>
        <v>4.2000000000000002E-4</v>
      </c>
      <c r="J13" s="16">
        <f t="shared" si="0"/>
        <v>1.42E-3</v>
      </c>
      <c r="K13" s="52"/>
    </row>
    <row r="14" spans="1:11">
      <c r="A14" s="52"/>
      <c r="B14" s="19"/>
      <c r="C14" s="18">
        <v>181747</v>
      </c>
      <c r="D14" s="18">
        <v>295238</v>
      </c>
      <c r="E14" s="18" t="s">
        <v>388</v>
      </c>
      <c r="F14" s="18" t="s">
        <v>400</v>
      </c>
      <c r="G14" s="18">
        <v>4.47</v>
      </c>
      <c r="H14" s="18" t="s">
        <v>368</v>
      </c>
      <c r="I14" s="18">
        <f t="shared" si="1"/>
        <v>8.94E-3</v>
      </c>
      <c r="J14" s="16">
        <f t="shared" si="0"/>
        <v>9.9400000000000009E-3</v>
      </c>
      <c r="K14" s="52"/>
    </row>
    <row r="15" spans="1:11">
      <c r="A15" s="52"/>
      <c r="B15" s="19"/>
      <c r="C15" s="18">
        <v>181747</v>
      </c>
      <c r="D15" s="18">
        <v>295237</v>
      </c>
      <c r="E15" s="18" t="s">
        <v>398</v>
      </c>
      <c r="F15" s="18" t="s">
        <v>401</v>
      </c>
      <c r="G15" s="18">
        <v>5.07</v>
      </c>
      <c r="H15" s="18" t="s">
        <v>368</v>
      </c>
      <c r="I15" s="18">
        <f t="shared" si="1"/>
        <v>1.0140000000000001E-2</v>
      </c>
      <c r="J15" s="16">
        <f t="shared" si="0"/>
        <v>1.1140000000000001E-2</v>
      </c>
      <c r="K15" s="52"/>
    </row>
    <row r="16" spans="1:11">
      <c r="A16" s="52"/>
      <c r="B16" s="19"/>
      <c r="C16" s="18">
        <v>181747</v>
      </c>
      <c r="D16" s="18">
        <v>295110</v>
      </c>
      <c r="E16" s="18" t="s">
        <v>402</v>
      </c>
      <c r="F16" s="18" t="s">
        <v>403</v>
      </c>
      <c r="G16" s="18">
        <v>7</v>
      </c>
      <c r="H16" s="18" t="s">
        <v>15</v>
      </c>
      <c r="I16" s="18">
        <f t="shared" si="1"/>
        <v>1.4E-2</v>
      </c>
      <c r="J16" s="16">
        <f t="shared" si="0"/>
        <v>1.4999999999999999E-2</v>
      </c>
      <c r="K16" s="52"/>
    </row>
    <row r="17" spans="1:11">
      <c r="A17" s="52"/>
      <c r="B17" s="19"/>
      <c r="C17" s="18">
        <v>181747</v>
      </c>
      <c r="D17" s="18">
        <v>295109</v>
      </c>
      <c r="E17" s="18" t="s">
        <v>402</v>
      </c>
      <c r="F17" s="18" t="s">
        <v>404</v>
      </c>
      <c r="G17" s="18">
        <v>7</v>
      </c>
      <c r="H17" s="18" t="s">
        <v>15</v>
      </c>
      <c r="I17" s="18">
        <f t="shared" si="1"/>
        <v>1.4E-2</v>
      </c>
      <c r="J17" s="16">
        <f t="shared" si="0"/>
        <v>1.4999999999999999E-2</v>
      </c>
      <c r="K17" s="52"/>
    </row>
    <row r="18" spans="1:11">
      <c r="A18" s="52"/>
      <c r="B18" s="19"/>
      <c r="C18" s="18">
        <v>181747</v>
      </c>
      <c r="D18" s="18">
        <v>295108</v>
      </c>
      <c r="E18" s="18" t="s">
        <v>402</v>
      </c>
      <c r="F18" s="18" t="s">
        <v>405</v>
      </c>
      <c r="G18" s="18">
        <v>7</v>
      </c>
      <c r="H18" s="18" t="s">
        <v>15</v>
      </c>
      <c r="I18" s="18">
        <f t="shared" si="1"/>
        <v>1.4E-2</v>
      </c>
      <c r="J18" s="16">
        <f t="shared" si="0"/>
        <v>1.4999999999999999E-2</v>
      </c>
      <c r="K18" s="52"/>
    </row>
    <row r="19" spans="1:11">
      <c r="A19" s="52"/>
      <c r="B19" s="19"/>
      <c r="C19" s="18">
        <v>181747</v>
      </c>
      <c r="D19" s="18">
        <v>295107</v>
      </c>
      <c r="E19" s="18" t="s">
        <v>402</v>
      </c>
      <c r="F19" s="18" t="s">
        <v>406</v>
      </c>
      <c r="G19" s="18">
        <v>7</v>
      </c>
      <c r="H19" s="18" t="s">
        <v>15</v>
      </c>
      <c r="I19" s="18">
        <f t="shared" si="1"/>
        <v>1.4E-2</v>
      </c>
      <c r="J19" s="16">
        <f t="shared" si="0"/>
        <v>1.4999999999999999E-2</v>
      </c>
      <c r="K19" s="52"/>
    </row>
    <row r="20" spans="1:11">
      <c r="A20" s="52"/>
      <c r="B20" s="19"/>
      <c r="C20" s="18">
        <v>181747</v>
      </c>
      <c r="D20" s="18">
        <v>294093</v>
      </c>
      <c r="E20" s="18" t="s">
        <v>402</v>
      </c>
      <c r="F20" s="18" t="s">
        <v>407</v>
      </c>
      <c r="G20" s="18">
        <v>22</v>
      </c>
      <c r="H20" s="18" t="s">
        <v>15</v>
      </c>
      <c r="I20" s="18">
        <f t="shared" si="1"/>
        <v>4.3999999999999997E-2</v>
      </c>
      <c r="J20" s="16">
        <f t="shared" si="0"/>
        <v>4.4999999999999998E-2</v>
      </c>
      <c r="K20" s="52"/>
    </row>
    <row r="21" spans="1:11">
      <c r="A21" s="52"/>
      <c r="B21" s="19"/>
      <c r="C21" s="18">
        <v>181747</v>
      </c>
      <c r="D21" s="18">
        <v>294092</v>
      </c>
      <c r="E21" s="18" t="s">
        <v>402</v>
      </c>
      <c r="F21" s="18" t="s">
        <v>408</v>
      </c>
      <c r="G21" s="18">
        <v>22</v>
      </c>
      <c r="H21" s="18" t="s">
        <v>15</v>
      </c>
      <c r="I21" s="18">
        <f t="shared" si="1"/>
        <v>4.3999999999999997E-2</v>
      </c>
      <c r="J21" s="16">
        <f t="shared" si="0"/>
        <v>4.4999999999999998E-2</v>
      </c>
      <c r="K21" s="52"/>
    </row>
    <row r="22" spans="1:11">
      <c r="A22" s="52"/>
      <c r="B22" s="19"/>
      <c r="C22" s="18">
        <v>181747</v>
      </c>
      <c r="D22" s="18">
        <v>294091</v>
      </c>
      <c r="E22" s="18" t="s">
        <v>402</v>
      </c>
      <c r="F22" s="18" t="s">
        <v>409</v>
      </c>
      <c r="G22" s="18">
        <v>22</v>
      </c>
      <c r="H22" s="18" t="s">
        <v>15</v>
      </c>
      <c r="I22" s="18">
        <f t="shared" si="1"/>
        <v>4.3999999999999997E-2</v>
      </c>
      <c r="J22" s="16">
        <f t="shared" si="0"/>
        <v>4.4999999999999998E-2</v>
      </c>
      <c r="K22" s="52"/>
    </row>
    <row r="23" spans="1:11">
      <c r="A23" s="52"/>
      <c r="B23" s="19"/>
      <c r="C23" s="18">
        <v>181747</v>
      </c>
      <c r="D23" s="18">
        <v>294090</v>
      </c>
      <c r="E23" s="18" t="s">
        <v>402</v>
      </c>
      <c r="F23" s="18" t="s">
        <v>410</v>
      </c>
      <c r="G23" s="18">
        <v>22</v>
      </c>
      <c r="H23" s="18" t="s">
        <v>15</v>
      </c>
      <c r="I23" s="18">
        <f t="shared" si="1"/>
        <v>4.3999999999999997E-2</v>
      </c>
      <c r="J23" s="16">
        <f t="shared" si="0"/>
        <v>4.4999999999999998E-2</v>
      </c>
      <c r="K23" s="52"/>
    </row>
    <row r="24" spans="1:11">
      <c r="A24" s="52"/>
      <c r="B24" s="19"/>
      <c r="C24" s="18">
        <v>181747</v>
      </c>
      <c r="D24" s="18">
        <v>288604</v>
      </c>
      <c r="E24" s="18" t="s">
        <v>391</v>
      </c>
      <c r="F24" s="18" t="s">
        <v>411</v>
      </c>
      <c r="G24" s="18">
        <v>0.01</v>
      </c>
      <c r="H24" s="18" t="s">
        <v>393</v>
      </c>
      <c r="I24" s="18">
        <f>G24*1</f>
        <v>0.01</v>
      </c>
      <c r="J24" s="16">
        <f t="shared" si="0"/>
        <v>1.0999999999999999E-2</v>
      </c>
      <c r="K24" s="52"/>
    </row>
    <row r="25" spans="1:11">
      <c r="A25" s="52"/>
      <c r="B25" s="19"/>
      <c r="C25" s="18">
        <v>181747</v>
      </c>
      <c r="D25" s="18">
        <v>288601</v>
      </c>
      <c r="E25" s="18" t="s">
        <v>391</v>
      </c>
      <c r="F25" s="18" t="s">
        <v>412</v>
      </c>
      <c r="G25" s="18">
        <v>0.01</v>
      </c>
      <c r="H25" s="18" t="s">
        <v>393</v>
      </c>
      <c r="I25" s="18">
        <f>G25*1</f>
        <v>0.01</v>
      </c>
      <c r="J25" s="16">
        <f t="shared" si="0"/>
        <v>1.0999999999999999E-2</v>
      </c>
      <c r="K25" s="52"/>
    </row>
    <row r="26" spans="1:11">
      <c r="A26" s="52"/>
      <c r="B26" s="19"/>
      <c r="C26" s="18">
        <v>181747</v>
      </c>
      <c r="D26" s="18">
        <v>280718</v>
      </c>
      <c r="E26" s="18" t="s">
        <v>396</v>
      </c>
      <c r="F26" s="18" t="s">
        <v>411</v>
      </c>
      <c r="G26" s="18">
        <v>0.01</v>
      </c>
      <c r="H26" s="18" t="s">
        <v>393</v>
      </c>
      <c r="I26" s="18">
        <f>G26*1</f>
        <v>0.01</v>
      </c>
      <c r="J26" s="16">
        <f t="shared" si="0"/>
        <v>1.0999999999999999E-2</v>
      </c>
      <c r="K26" s="52"/>
    </row>
    <row r="27" spans="1:11">
      <c r="A27" s="52"/>
      <c r="B27" s="19"/>
      <c r="C27" s="18">
        <v>181747</v>
      </c>
      <c r="D27" s="18">
        <v>280714</v>
      </c>
      <c r="E27" s="18" t="s">
        <v>396</v>
      </c>
      <c r="F27" s="18" t="s">
        <v>412</v>
      </c>
      <c r="G27" s="18">
        <v>0.02</v>
      </c>
      <c r="H27" s="18" t="s">
        <v>393</v>
      </c>
      <c r="I27" s="18">
        <f>G27*1</f>
        <v>0.02</v>
      </c>
      <c r="J27" s="16">
        <f t="shared" si="0"/>
        <v>2.1000000000000001E-2</v>
      </c>
      <c r="K27" s="52"/>
    </row>
    <row r="28" spans="1:11">
      <c r="A28" s="52"/>
      <c r="B28" s="19"/>
      <c r="C28" s="18">
        <v>181747</v>
      </c>
      <c r="D28" s="18">
        <v>283822</v>
      </c>
      <c r="E28" s="18" t="s">
        <v>394</v>
      </c>
      <c r="F28" s="18" t="s">
        <v>413</v>
      </c>
      <c r="G28" s="18">
        <v>28</v>
      </c>
      <c r="H28" s="18" t="s">
        <v>171</v>
      </c>
      <c r="I28" s="18">
        <f>G28*0.002</f>
        <v>5.6000000000000001E-2</v>
      </c>
      <c r="J28" s="16">
        <f t="shared" si="0"/>
        <v>5.7000000000000002E-2</v>
      </c>
      <c r="K28" s="52"/>
    </row>
    <row r="29" spans="1:11">
      <c r="A29" s="52"/>
      <c r="B29" s="19"/>
      <c r="C29" s="18">
        <v>181747</v>
      </c>
      <c r="D29" s="18">
        <v>288604</v>
      </c>
      <c r="E29" s="18" t="s">
        <v>391</v>
      </c>
      <c r="F29" s="18" t="s">
        <v>411</v>
      </c>
      <c r="G29" s="18">
        <v>0.31</v>
      </c>
      <c r="H29" s="18" t="s">
        <v>393</v>
      </c>
      <c r="I29" s="18">
        <f>G29*1</f>
        <v>0.31</v>
      </c>
      <c r="J29" s="16">
        <f t="shared" si="0"/>
        <v>0.311</v>
      </c>
      <c r="K29" s="52"/>
    </row>
    <row r="30" spans="1:11">
      <c r="A30" s="52"/>
      <c r="B30" s="19"/>
      <c r="C30" s="18">
        <v>181747</v>
      </c>
      <c r="D30" s="18">
        <v>288601</v>
      </c>
      <c r="E30" s="18" t="s">
        <v>391</v>
      </c>
      <c r="F30" s="18" t="s">
        <v>412</v>
      </c>
      <c r="G30" s="18">
        <v>0.63</v>
      </c>
      <c r="H30" s="18" t="s">
        <v>393</v>
      </c>
      <c r="I30" s="18">
        <f>G30*1</f>
        <v>0.63</v>
      </c>
      <c r="J30" s="16">
        <f t="shared" si="0"/>
        <v>0.63100000000000001</v>
      </c>
      <c r="K30" s="52"/>
    </row>
    <row r="31" spans="1:11">
      <c r="A31" s="52"/>
      <c r="B31" s="19"/>
      <c r="C31" s="18">
        <v>181747</v>
      </c>
      <c r="D31" s="18">
        <v>294090</v>
      </c>
      <c r="E31" s="18" t="s">
        <v>402</v>
      </c>
      <c r="F31" s="18" t="s">
        <v>410</v>
      </c>
      <c r="G31" s="18">
        <v>1080</v>
      </c>
      <c r="H31" s="18" t="s">
        <v>15</v>
      </c>
      <c r="I31" s="18">
        <f>G31*0.002</f>
        <v>2.16</v>
      </c>
      <c r="J31" s="16">
        <f t="shared" si="0"/>
        <v>2.161</v>
      </c>
      <c r="K31" s="52"/>
    </row>
    <row r="32" spans="1:11">
      <c r="A32" s="52"/>
      <c r="B32" s="19"/>
      <c r="C32" s="18">
        <v>181747</v>
      </c>
      <c r="D32" s="18">
        <v>294091</v>
      </c>
      <c r="E32" s="18" t="s">
        <v>402</v>
      </c>
      <c r="F32" s="18" t="s">
        <v>409</v>
      </c>
      <c r="G32" s="18">
        <v>1080</v>
      </c>
      <c r="H32" s="18" t="s">
        <v>15</v>
      </c>
      <c r="I32" s="18">
        <f>G32*0.002</f>
        <v>2.16</v>
      </c>
      <c r="J32" s="16">
        <f t="shared" si="0"/>
        <v>2.161</v>
      </c>
      <c r="K32" s="52"/>
    </row>
    <row r="33" spans="1:11">
      <c r="A33" s="52"/>
      <c r="B33" s="19"/>
      <c r="C33" s="18">
        <v>181747</v>
      </c>
      <c r="D33" s="18">
        <v>280718</v>
      </c>
      <c r="E33" s="18" t="s">
        <v>396</v>
      </c>
      <c r="F33" s="18" t="s">
        <v>411</v>
      </c>
      <c r="G33" s="18">
        <v>1.17</v>
      </c>
      <c r="H33" s="18" t="s">
        <v>393</v>
      </c>
      <c r="I33" s="18">
        <f>G33*1</f>
        <v>1.17</v>
      </c>
      <c r="J33" s="16">
        <f t="shared" si="0"/>
        <v>1.1709999999999998</v>
      </c>
      <c r="K33" s="52"/>
    </row>
    <row r="34" spans="1:11">
      <c r="A34" s="52"/>
      <c r="B34" s="19"/>
      <c r="C34" s="18">
        <v>181747</v>
      </c>
      <c r="D34" s="18">
        <v>280714</v>
      </c>
      <c r="E34" s="18" t="s">
        <v>396</v>
      </c>
      <c r="F34" s="18" t="s">
        <v>412</v>
      </c>
      <c r="G34" s="18">
        <v>2.34</v>
      </c>
      <c r="H34" s="18" t="s">
        <v>393</v>
      </c>
      <c r="I34" s="18">
        <f>G34*1</f>
        <v>2.34</v>
      </c>
      <c r="J34" s="16">
        <f t="shared" si="0"/>
        <v>2.3409999999999997</v>
      </c>
      <c r="K34" s="52"/>
    </row>
    <row r="35" spans="1:11">
      <c r="A35" s="52"/>
      <c r="B35" s="19"/>
      <c r="C35" s="18">
        <v>181747</v>
      </c>
      <c r="D35" s="18">
        <v>276230</v>
      </c>
      <c r="E35" s="18" t="s">
        <v>394</v>
      </c>
      <c r="F35" s="18" t="s">
        <v>414</v>
      </c>
      <c r="G35" s="18">
        <v>11</v>
      </c>
      <c r="H35" s="18" t="s">
        <v>171</v>
      </c>
      <c r="I35" s="18">
        <f>G35*0.002</f>
        <v>2.1999999999999999E-2</v>
      </c>
      <c r="J35" s="16">
        <f t="shared" si="0"/>
        <v>2.3E-2</v>
      </c>
      <c r="K35" s="52"/>
    </row>
    <row r="36" spans="1:11">
      <c r="A36" s="52"/>
      <c r="B36" s="19"/>
      <c r="C36" s="18">
        <v>181747</v>
      </c>
      <c r="D36" s="18">
        <v>295859</v>
      </c>
      <c r="E36" s="18" t="s">
        <v>391</v>
      </c>
      <c r="F36" s="18" t="s">
        <v>392</v>
      </c>
      <c r="G36" s="18">
        <v>0.31</v>
      </c>
      <c r="H36" s="18" t="s">
        <v>393</v>
      </c>
      <c r="I36" s="18">
        <f>G36*1</f>
        <v>0.31</v>
      </c>
      <c r="J36" s="16">
        <f t="shared" si="0"/>
        <v>0.311</v>
      </c>
      <c r="K36" s="52"/>
    </row>
    <row r="37" spans="1:11">
      <c r="A37" s="52"/>
      <c r="B37" s="19"/>
      <c r="C37" s="18">
        <v>181747</v>
      </c>
      <c r="D37" s="18">
        <v>295858</v>
      </c>
      <c r="E37" s="18" t="s">
        <v>396</v>
      </c>
      <c r="F37" s="18" t="s">
        <v>397</v>
      </c>
      <c r="G37" s="18">
        <v>1.17</v>
      </c>
      <c r="H37" s="18" t="s">
        <v>393</v>
      </c>
      <c r="I37" s="18">
        <f>G37*1</f>
        <v>1.17</v>
      </c>
      <c r="J37" s="16">
        <f t="shared" si="0"/>
        <v>1.1709999999999998</v>
      </c>
      <c r="K37" s="52"/>
    </row>
    <row r="38" spans="1:11">
      <c r="A38" s="52"/>
      <c r="B38" s="19"/>
      <c r="C38" s="18">
        <v>181747</v>
      </c>
      <c r="D38" s="18">
        <v>295857</v>
      </c>
      <c r="E38" s="18" t="s">
        <v>394</v>
      </c>
      <c r="F38" s="18" t="s">
        <v>415</v>
      </c>
      <c r="G38" s="18">
        <v>11</v>
      </c>
      <c r="H38" s="18" t="s">
        <v>171</v>
      </c>
      <c r="I38" s="18">
        <f t="shared" ref="I38:I54" si="2">G38*0.002</f>
        <v>2.1999999999999999E-2</v>
      </c>
      <c r="J38" s="16">
        <f t="shared" si="0"/>
        <v>2.3E-2</v>
      </c>
      <c r="K38" s="52"/>
    </row>
    <row r="39" spans="1:11">
      <c r="A39" s="52"/>
      <c r="B39" s="19"/>
      <c r="C39" s="18">
        <v>181747</v>
      </c>
      <c r="D39" s="18">
        <v>295239</v>
      </c>
      <c r="E39" s="18" t="s">
        <v>398</v>
      </c>
      <c r="F39" s="18" t="s">
        <v>399</v>
      </c>
      <c r="G39" s="18">
        <v>3.76</v>
      </c>
      <c r="H39" s="18" t="s">
        <v>368</v>
      </c>
      <c r="I39" s="18">
        <f t="shared" si="2"/>
        <v>7.5199999999999998E-3</v>
      </c>
      <c r="J39" s="16">
        <f t="shared" si="0"/>
        <v>8.5199999999999998E-3</v>
      </c>
      <c r="K39" s="52"/>
    </row>
    <row r="40" spans="1:11">
      <c r="A40" s="52"/>
      <c r="B40" s="19"/>
      <c r="C40" s="18">
        <v>181747</v>
      </c>
      <c r="D40" s="18">
        <v>295239</v>
      </c>
      <c r="E40" s="18" t="s">
        <v>398</v>
      </c>
      <c r="F40" s="18" t="s">
        <v>399</v>
      </c>
      <c r="G40" s="18">
        <v>2.9</v>
      </c>
      <c r="H40" s="18" t="s">
        <v>368</v>
      </c>
      <c r="I40" s="18">
        <f t="shared" si="2"/>
        <v>5.7999999999999996E-3</v>
      </c>
      <c r="J40" s="16">
        <f t="shared" si="0"/>
        <v>6.7999999999999996E-3</v>
      </c>
      <c r="K40" s="52"/>
    </row>
    <row r="41" spans="1:11">
      <c r="A41" s="52"/>
      <c r="B41" s="19"/>
      <c r="C41" s="18">
        <v>181747</v>
      </c>
      <c r="D41" s="18">
        <v>295238</v>
      </c>
      <c r="E41" s="18" t="s">
        <v>388</v>
      </c>
      <c r="F41" s="18" t="s">
        <v>400</v>
      </c>
      <c r="G41" s="18">
        <v>2.4</v>
      </c>
      <c r="H41" s="18" t="s">
        <v>368</v>
      </c>
      <c r="I41" s="18">
        <f t="shared" si="2"/>
        <v>4.7999999999999996E-3</v>
      </c>
      <c r="J41" s="16">
        <f t="shared" ref="J41:J72" si="3">I41+0.001</f>
        <v>5.7999999999999996E-3</v>
      </c>
      <c r="K41" s="52"/>
    </row>
    <row r="42" spans="1:11">
      <c r="A42" s="52"/>
      <c r="B42" s="19"/>
      <c r="C42" s="18">
        <v>181747</v>
      </c>
      <c r="D42" s="18">
        <v>295237</v>
      </c>
      <c r="E42" s="18" t="s">
        <v>398</v>
      </c>
      <c r="F42" s="18" t="s">
        <v>401</v>
      </c>
      <c r="G42" s="18">
        <v>1.8</v>
      </c>
      <c r="H42" s="18" t="s">
        <v>368</v>
      </c>
      <c r="I42" s="18">
        <f t="shared" si="2"/>
        <v>3.6000000000000003E-3</v>
      </c>
      <c r="J42" s="16">
        <f t="shared" si="3"/>
        <v>4.5999999999999999E-3</v>
      </c>
      <c r="K42" s="52"/>
    </row>
    <row r="43" spans="1:11">
      <c r="A43" s="52"/>
      <c r="B43" s="19"/>
      <c r="C43" s="18">
        <v>181747</v>
      </c>
      <c r="D43" s="18">
        <v>295110</v>
      </c>
      <c r="E43" s="18" t="s">
        <v>402</v>
      </c>
      <c r="F43" s="18" t="s">
        <v>403</v>
      </c>
      <c r="G43" s="18">
        <v>360</v>
      </c>
      <c r="H43" s="18" t="s">
        <v>15</v>
      </c>
      <c r="I43" s="18">
        <f t="shared" si="2"/>
        <v>0.72</v>
      </c>
      <c r="J43" s="16">
        <f t="shared" si="3"/>
        <v>0.72099999999999997</v>
      </c>
      <c r="K43" s="52"/>
    </row>
    <row r="44" spans="1:11">
      <c r="A44" s="52"/>
      <c r="B44" s="19"/>
      <c r="C44" s="18">
        <v>181747</v>
      </c>
      <c r="D44" s="18">
        <v>295109</v>
      </c>
      <c r="E44" s="18" t="s">
        <v>402</v>
      </c>
      <c r="F44" s="18" t="s">
        <v>404</v>
      </c>
      <c r="G44" s="18">
        <v>360</v>
      </c>
      <c r="H44" s="18" t="s">
        <v>15</v>
      </c>
      <c r="I44" s="18">
        <f t="shared" si="2"/>
        <v>0.72</v>
      </c>
      <c r="J44" s="16">
        <f t="shared" si="3"/>
        <v>0.72099999999999997</v>
      </c>
      <c r="K44" s="52"/>
    </row>
    <row r="45" spans="1:11">
      <c r="A45" s="52"/>
      <c r="B45" s="19"/>
      <c r="C45" s="18">
        <v>181747</v>
      </c>
      <c r="D45" s="18">
        <v>295108</v>
      </c>
      <c r="E45" s="18" t="s">
        <v>402</v>
      </c>
      <c r="F45" s="18" t="s">
        <v>405</v>
      </c>
      <c r="G45" s="18">
        <v>360</v>
      </c>
      <c r="H45" s="18" t="s">
        <v>15</v>
      </c>
      <c r="I45" s="18">
        <f t="shared" si="2"/>
        <v>0.72</v>
      </c>
      <c r="J45" s="16">
        <f t="shared" si="3"/>
        <v>0.72099999999999997</v>
      </c>
      <c r="K45" s="52"/>
    </row>
    <row r="46" spans="1:11">
      <c r="A46" s="52"/>
      <c r="B46" s="19"/>
      <c r="C46" s="18">
        <v>181747</v>
      </c>
      <c r="D46" s="18">
        <v>295107</v>
      </c>
      <c r="E46" s="18" t="s">
        <v>402</v>
      </c>
      <c r="F46" s="18" t="s">
        <v>406</v>
      </c>
      <c r="G46" s="18">
        <v>360</v>
      </c>
      <c r="H46" s="18" t="s">
        <v>15</v>
      </c>
      <c r="I46" s="18">
        <f t="shared" si="2"/>
        <v>0.72</v>
      </c>
      <c r="J46" s="16">
        <f t="shared" si="3"/>
        <v>0.72099999999999997</v>
      </c>
      <c r="K46" s="52"/>
    </row>
    <row r="47" spans="1:11">
      <c r="A47" s="52"/>
      <c r="B47" s="19"/>
      <c r="C47" s="18">
        <v>181747</v>
      </c>
      <c r="D47" s="18">
        <v>294093</v>
      </c>
      <c r="E47" s="18" t="s">
        <v>402</v>
      </c>
      <c r="F47" s="18" t="s">
        <v>407</v>
      </c>
      <c r="G47" s="18">
        <v>1080</v>
      </c>
      <c r="H47" s="18" t="s">
        <v>15</v>
      </c>
      <c r="I47" s="18">
        <f t="shared" si="2"/>
        <v>2.16</v>
      </c>
      <c r="J47" s="16">
        <f t="shared" si="3"/>
        <v>2.161</v>
      </c>
      <c r="K47" s="52"/>
    </row>
    <row r="48" spans="1:11">
      <c r="A48" s="52"/>
      <c r="B48" s="19"/>
      <c r="C48" s="18">
        <v>181747</v>
      </c>
      <c r="D48" s="18">
        <v>294092</v>
      </c>
      <c r="E48" s="18" t="s">
        <v>402</v>
      </c>
      <c r="F48" s="18" t="s">
        <v>408</v>
      </c>
      <c r="G48" s="18">
        <v>1080</v>
      </c>
      <c r="H48" s="18" t="s">
        <v>15</v>
      </c>
      <c r="I48" s="18">
        <f t="shared" si="2"/>
        <v>2.16</v>
      </c>
      <c r="J48" s="16">
        <f t="shared" si="3"/>
        <v>2.161</v>
      </c>
      <c r="K48" s="52"/>
    </row>
    <row r="49" spans="1:11">
      <c r="A49" s="52"/>
      <c r="B49" s="19"/>
      <c r="C49" s="18">
        <v>181747</v>
      </c>
      <c r="D49" s="18">
        <v>292121</v>
      </c>
      <c r="E49" s="18" t="s">
        <v>416</v>
      </c>
      <c r="F49" s="18" t="s">
        <v>417</v>
      </c>
      <c r="G49" s="18">
        <v>288.7</v>
      </c>
      <c r="H49" s="18" t="s">
        <v>38</v>
      </c>
      <c r="I49" s="18">
        <f t="shared" si="2"/>
        <v>0.57740000000000002</v>
      </c>
      <c r="J49" s="16">
        <f t="shared" si="3"/>
        <v>0.57840000000000003</v>
      </c>
      <c r="K49" s="52"/>
    </row>
    <row r="50" spans="1:11">
      <c r="A50" s="52"/>
      <c r="B50" s="19"/>
      <c r="C50" s="18">
        <v>181747</v>
      </c>
      <c r="D50" s="18">
        <v>290060</v>
      </c>
      <c r="E50" s="18" t="s">
        <v>416</v>
      </c>
      <c r="F50" s="18" t="s">
        <v>418</v>
      </c>
      <c r="G50" s="18">
        <v>287</v>
      </c>
      <c r="H50" s="18" t="s">
        <v>38</v>
      </c>
      <c r="I50" s="18">
        <f t="shared" si="2"/>
        <v>0.57400000000000007</v>
      </c>
      <c r="J50" s="16">
        <f t="shared" si="3"/>
        <v>0.57500000000000007</v>
      </c>
      <c r="K50" s="52"/>
    </row>
    <row r="51" spans="1:11">
      <c r="A51" s="52"/>
      <c r="B51" s="19"/>
      <c r="C51" s="18">
        <v>181747</v>
      </c>
      <c r="D51" s="18">
        <v>290059</v>
      </c>
      <c r="E51" s="18" t="s">
        <v>416</v>
      </c>
      <c r="F51" s="18" t="s">
        <v>419</v>
      </c>
      <c r="G51" s="18">
        <v>287</v>
      </c>
      <c r="H51" s="18" t="s">
        <v>38</v>
      </c>
      <c r="I51" s="18">
        <f t="shared" si="2"/>
        <v>0.57400000000000007</v>
      </c>
      <c r="J51" s="16">
        <f t="shared" si="3"/>
        <v>0.57500000000000007</v>
      </c>
      <c r="K51" s="52"/>
    </row>
    <row r="52" spans="1:11">
      <c r="A52" s="52"/>
      <c r="B52" s="19"/>
      <c r="C52" s="18">
        <v>181749</v>
      </c>
      <c r="D52" s="18">
        <v>295227</v>
      </c>
      <c r="E52" s="18" t="s">
        <v>388</v>
      </c>
      <c r="F52" s="18" t="s">
        <v>420</v>
      </c>
      <c r="G52" s="18">
        <v>6.87</v>
      </c>
      <c r="H52" s="18" t="s">
        <v>368</v>
      </c>
      <c r="I52" s="18">
        <f t="shared" si="2"/>
        <v>1.374E-2</v>
      </c>
      <c r="J52" s="16">
        <f t="shared" si="3"/>
        <v>1.474E-2</v>
      </c>
      <c r="K52" s="52"/>
    </row>
    <row r="53" spans="1:11">
      <c r="A53" s="52"/>
      <c r="B53" s="19"/>
      <c r="C53" s="18">
        <v>181749</v>
      </c>
      <c r="D53" s="18">
        <v>294093</v>
      </c>
      <c r="E53" s="18" t="s">
        <v>402</v>
      </c>
      <c r="F53" s="18" t="s">
        <v>407</v>
      </c>
      <c r="G53" s="18">
        <v>29</v>
      </c>
      <c r="H53" s="18" t="s">
        <v>15</v>
      </c>
      <c r="I53" s="18">
        <f t="shared" si="2"/>
        <v>5.8000000000000003E-2</v>
      </c>
      <c r="J53" s="16">
        <f t="shared" si="3"/>
        <v>5.9000000000000004E-2</v>
      </c>
      <c r="K53" s="52"/>
    </row>
    <row r="54" spans="1:11">
      <c r="A54" s="52"/>
      <c r="B54" s="19"/>
      <c r="C54" s="18">
        <v>181749</v>
      </c>
      <c r="D54" s="18">
        <v>294090</v>
      </c>
      <c r="E54" s="18" t="s">
        <v>402</v>
      </c>
      <c r="F54" s="18" t="s">
        <v>410</v>
      </c>
      <c r="G54" s="18">
        <v>29</v>
      </c>
      <c r="H54" s="18" t="s">
        <v>15</v>
      </c>
      <c r="I54" s="18">
        <f t="shared" si="2"/>
        <v>5.8000000000000003E-2</v>
      </c>
      <c r="J54" s="16">
        <f t="shared" si="3"/>
        <v>5.9000000000000004E-2</v>
      </c>
      <c r="K54" s="52"/>
    </row>
    <row r="55" spans="1:11">
      <c r="A55" s="52"/>
      <c r="B55" s="19"/>
      <c r="C55" s="18">
        <v>181749</v>
      </c>
      <c r="D55" s="18">
        <v>288606</v>
      </c>
      <c r="E55" s="18" t="s">
        <v>391</v>
      </c>
      <c r="F55" s="18" t="s">
        <v>421</v>
      </c>
      <c r="G55" s="18">
        <v>0.01</v>
      </c>
      <c r="H55" s="18" t="s">
        <v>393</v>
      </c>
      <c r="I55" s="18">
        <f>G55*1</f>
        <v>0.01</v>
      </c>
      <c r="J55" s="16">
        <f t="shared" si="3"/>
        <v>1.0999999999999999E-2</v>
      </c>
      <c r="K55" s="52"/>
    </row>
    <row r="56" spans="1:11">
      <c r="A56" s="52"/>
      <c r="B56" s="19"/>
      <c r="C56" s="18">
        <v>181749</v>
      </c>
      <c r="D56" s="18">
        <v>288604</v>
      </c>
      <c r="E56" s="18" t="s">
        <v>391</v>
      </c>
      <c r="F56" s="18" t="s">
        <v>411</v>
      </c>
      <c r="G56" s="18">
        <v>0.01</v>
      </c>
      <c r="H56" s="18" t="s">
        <v>393</v>
      </c>
      <c r="I56" s="18">
        <f>G56*1</f>
        <v>0.01</v>
      </c>
      <c r="J56" s="16">
        <f t="shared" si="3"/>
        <v>1.0999999999999999E-2</v>
      </c>
      <c r="K56" s="52"/>
    </row>
    <row r="57" spans="1:11">
      <c r="A57" s="52"/>
      <c r="B57" s="19"/>
      <c r="C57" s="18">
        <v>181749</v>
      </c>
      <c r="D57" s="18">
        <v>288601</v>
      </c>
      <c r="E57" s="18" t="s">
        <v>391</v>
      </c>
      <c r="F57" s="18" t="s">
        <v>412</v>
      </c>
      <c r="G57" s="18">
        <v>0.01</v>
      </c>
      <c r="H57" s="18" t="s">
        <v>393</v>
      </c>
      <c r="I57" s="18">
        <f>G57*1</f>
        <v>0.01</v>
      </c>
      <c r="J57" s="16">
        <f t="shared" si="3"/>
        <v>1.0999999999999999E-2</v>
      </c>
      <c r="K57" s="52"/>
    </row>
    <row r="58" spans="1:11">
      <c r="A58" s="52"/>
      <c r="B58" s="19"/>
      <c r="C58" s="18">
        <v>181749</v>
      </c>
      <c r="D58" s="18">
        <v>283823</v>
      </c>
      <c r="E58" s="18" t="s">
        <v>394</v>
      </c>
      <c r="F58" s="18" t="s">
        <v>422</v>
      </c>
      <c r="G58" s="18">
        <v>1</v>
      </c>
      <c r="H58" s="18" t="s">
        <v>171</v>
      </c>
      <c r="I58" s="18">
        <f>G58*0.002</f>
        <v>2E-3</v>
      </c>
      <c r="J58" s="16">
        <f t="shared" si="3"/>
        <v>3.0000000000000001E-3</v>
      </c>
      <c r="K58" s="52"/>
    </row>
    <row r="59" spans="1:11">
      <c r="A59" s="52"/>
      <c r="B59" s="19"/>
      <c r="C59" s="18">
        <v>181749</v>
      </c>
      <c r="D59" s="18">
        <v>283822</v>
      </c>
      <c r="E59" s="18" t="s">
        <v>394</v>
      </c>
      <c r="F59" s="18" t="s">
        <v>413</v>
      </c>
      <c r="G59" s="18">
        <v>1</v>
      </c>
      <c r="H59" s="18" t="s">
        <v>171</v>
      </c>
      <c r="I59" s="18">
        <f>G59*0.002</f>
        <v>2E-3</v>
      </c>
      <c r="J59" s="16">
        <f t="shared" si="3"/>
        <v>3.0000000000000001E-3</v>
      </c>
      <c r="K59" s="52"/>
    </row>
    <row r="60" spans="1:11">
      <c r="A60" s="52"/>
      <c r="B60" s="19"/>
      <c r="C60" s="18">
        <v>181749</v>
      </c>
      <c r="D60" s="18">
        <v>280720</v>
      </c>
      <c r="E60" s="18" t="s">
        <v>396</v>
      </c>
      <c r="F60" s="18" t="s">
        <v>423</v>
      </c>
      <c r="G60" s="18">
        <v>0.04</v>
      </c>
      <c r="H60" s="18" t="s">
        <v>393</v>
      </c>
      <c r="I60" s="18">
        <f>G60*1</f>
        <v>0.04</v>
      </c>
      <c r="J60" s="16">
        <f t="shared" si="3"/>
        <v>4.1000000000000002E-2</v>
      </c>
      <c r="K60" s="52"/>
    </row>
    <row r="61" spans="1:11">
      <c r="A61" s="52"/>
      <c r="B61" s="19"/>
      <c r="C61" s="18">
        <v>181749</v>
      </c>
      <c r="D61" s="18">
        <v>280718</v>
      </c>
      <c r="E61" s="18" t="s">
        <v>396</v>
      </c>
      <c r="F61" s="18" t="s">
        <v>411</v>
      </c>
      <c r="G61" s="18">
        <v>0.04</v>
      </c>
      <c r="H61" s="18" t="s">
        <v>393</v>
      </c>
      <c r="I61" s="18">
        <f>G61*1</f>
        <v>0.04</v>
      </c>
      <c r="J61" s="16">
        <f t="shared" si="3"/>
        <v>4.1000000000000002E-2</v>
      </c>
      <c r="K61" s="52"/>
    </row>
    <row r="62" spans="1:11">
      <c r="A62" s="52"/>
      <c r="B62" s="19"/>
      <c r="C62" s="18">
        <v>181749</v>
      </c>
      <c r="D62" s="18">
        <v>280714</v>
      </c>
      <c r="E62" s="18" t="s">
        <v>396</v>
      </c>
      <c r="F62" s="18" t="s">
        <v>412</v>
      </c>
      <c r="G62" s="18">
        <v>7.0000000000000007E-2</v>
      </c>
      <c r="H62" s="18" t="s">
        <v>393</v>
      </c>
      <c r="I62" s="18">
        <f>G62*1</f>
        <v>7.0000000000000007E-2</v>
      </c>
      <c r="J62" s="16">
        <f t="shared" si="3"/>
        <v>7.1000000000000008E-2</v>
      </c>
      <c r="K62" s="52"/>
    </row>
    <row r="63" spans="1:11">
      <c r="A63" s="52"/>
      <c r="B63" s="19"/>
      <c r="C63" s="18">
        <v>181749</v>
      </c>
      <c r="D63" s="18">
        <v>296523</v>
      </c>
      <c r="E63" s="18" t="s">
        <v>394</v>
      </c>
      <c r="F63" s="18" t="s">
        <v>424</v>
      </c>
      <c r="G63" s="18">
        <v>6</v>
      </c>
      <c r="H63" s="18" t="s">
        <v>171</v>
      </c>
      <c r="I63" s="18">
        <f>G63*0.002</f>
        <v>1.2E-2</v>
      </c>
      <c r="J63" s="16">
        <f t="shared" si="3"/>
        <v>1.3000000000000001E-2</v>
      </c>
      <c r="K63" s="52"/>
    </row>
    <row r="64" spans="1:11">
      <c r="A64" s="52"/>
      <c r="B64" s="19"/>
      <c r="C64" s="18">
        <v>181749</v>
      </c>
      <c r="D64" s="18">
        <v>295553</v>
      </c>
      <c r="E64" s="18" t="s">
        <v>391</v>
      </c>
      <c r="F64" s="18" t="s">
        <v>425</v>
      </c>
      <c r="G64" s="18">
        <v>0.3</v>
      </c>
      <c r="H64" s="18" t="s">
        <v>393</v>
      </c>
      <c r="I64" s="18">
        <f>G64*1</f>
        <v>0.3</v>
      </c>
      <c r="J64" s="16">
        <f t="shared" si="3"/>
        <v>0.30099999999999999</v>
      </c>
      <c r="K64" s="52"/>
    </row>
    <row r="65" spans="1:11">
      <c r="A65" s="52"/>
      <c r="B65" s="19"/>
      <c r="C65" s="18">
        <v>181749</v>
      </c>
      <c r="D65" s="18">
        <v>295552</v>
      </c>
      <c r="E65" s="18" t="s">
        <v>394</v>
      </c>
      <c r="F65" s="18" t="s">
        <v>426</v>
      </c>
      <c r="G65" s="18">
        <v>12</v>
      </c>
      <c r="H65" s="18" t="s">
        <v>171</v>
      </c>
      <c r="I65" s="18">
        <f>G65*0.002</f>
        <v>2.4E-2</v>
      </c>
      <c r="J65" s="16">
        <f t="shared" si="3"/>
        <v>2.5000000000000001E-2</v>
      </c>
      <c r="K65" s="52"/>
    </row>
    <row r="66" spans="1:11">
      <c r="A66" s="52"/>
      <c r="B66" s="19"/>
      <c r="C66" s="18">
        <v>181749</v>
      </c>
      <c r="D66" s="18">
        <v>295551</v>
      </c>
      <c r="E66" s="18" t="s">
        <v>396</v>
      </c>
      <c r="F66" s="18" t="s">
        <v>427</v>
      </c>
      <c r="G66" s="18">
        <v>1.28</v>
      </c>
      <c r="H66" s="18" t="s">
        <v>393</v>
      </c>
      <c r="I66" s="18">
        <f>G66*1</f>
        <v>1.28</v>
      </c>
      <c r="J66" s="16">
        <f t="shared" si="3"/>
        <v>1.2809999999999999</v>
      </c>
      <c r="K66" s="52"/>
    </row>
    <row r="67" spans="1:11">
      <c r="A67" s="52"/>
      <c r="B67" s="19"/>
      <c r="C67" s="18">
        <v>181749</v>
      </c>
      <c r="D67" s="18">
        <v>294092</v>
      </c>
      <c r="E67" s="18" t="s">
        <v>402</v>
      </c>
      <c r="F67" s="18" t="s">
        <v>408</v>
      </c>
      <c r="G67" s="18">
        <v>29</v>
      </c>
      <c r="H67" s="18" t="s">
        <v>15</v>
      </c>
      <c r="I67" s="18">
        <f>G67*0.002</f>
        <v>5.8000000000000003E-2</v>
      </c>
      <c r="J67" s="16">
        <f t="shared" si="3"/>
        <v>5.9000000000000004E-2</v>
      </c>
      <c r="K67" s="52"/>
    </row>
    <row r="68" spans="1:11">
      <c r="A68" s="52"/>
      <c r="B68" s="19"/>
      <c r="C68" s="18">
        <v>181749</v>
      </c>
      <c r="D68" s="18">
        <v>294091</v>
      </c>
      <c r="E68" s="18" t="s">
        <v>402</v>
      </c>
      <c r="F68" s="18" t="s">
        <v>409</v>
      </c>
      <c r="G68" s="18">
        <v>29</v>
      </c>
      <c r="H68" s="18" t="s">
        <v>15</v>
      </c>
      <c r="I68" s="18">
        <f>G68*0.002</f>
        <v>5.8000000000000003E-2</v>
      </c>
      <c r="J68" s="16">
        <f t="shared" si="3"/>
        <v>5.9000000000000004E-2</v>
      </c>
      <c r="K68" s="52"/>
    </row>
    <row r="69" spans="1:11">
      <c r="A69" s="52"/>
      <c r="B69" s="19"/>
      <c r="C69" s="18">
        <v>181749</v>
      </c>
      <c r="D69" s="18">
        <v>294092</v>
      </c>
      <c r="E69" s="18" t="s">
        <v>402</v>
      </c>
      <c r="F69" s="18" t="s">
        <v>408</v>
      </c>
      <c r="G69" s="18">
        <v>1440</v>
      </c>
      <c r="H69" s="18" t="s">
        <v>15</v>
      </c>
      <c r="I69" s="18">
        <f>G69*0.002</f>
        <v>2.88</v>
      </c>
      <c r="J69" s="16">
        <f t="shared" si="3"/>
        <v>2.8809999999999998</v>
      </c>
      <c r="K69" s="52"/>
    </row>
    <row r="70" spans="1:11">
      <c r="A70" s="52"/>
      <c r="B70" s="19"/>
      <c r="C70" s="18">
        <v>181749</v>
      </c>
      <c r="D70" s="18">
        <v>294091</v>
      </c>
      <c r="E70" s="18" t="s">
        <v>402</v>
      </c>
      <c r="F70" s="18" t="s">
        <v>409</v>
      </c>
      <c r="G70" s="18">
        <v>1440</v>
      </c>
      <c r="H70" s="18" t="s">
        <v>15</v>
      </c>
      <c r="I70" s="18">
        <f>G70*0.002</f>
        <v>2.88</v>
      </c>
      <c r="J70" s="16">
        <f t="shared" si="3"/>
        <v>2.8809999999999998</v>
      </c>
      <c r="K70" s="52"/>
    </row>
    <row r="71" spans="1:11">
      <c r="A71" s="52"/>
      <c r="B71" s="19"/>
      <c r="C71" s="18">
        <v>181749</v>
      </c>
      <c r="D71" s="18">
        <v>294090</v>
      </c>
      <c r="E71" s="18" t="s">
        <v>402</v>
      </c>
      <c r="F71" s="18" t="s">
        <v>410</v>
      </c>
      <c r="G71" s="18">
        <v>1440</v>
      </c>
      <c r="H71" s="18" t="s">
        <v>15</v>
      </c>
      <c r="I71" s="18">
        <f>G71*0.002</f>
        <v>2.88</v>
      </c>
      <c r="J71" s="16">
        <f t="shared" si="3"/>
        <v>2.8809999999999998</v>
      </c>
      <c r="K71" s="52"/>
    </row>
    <row r="72" spans="1:11">
      <c r="A72" s="52"/>
      <c r="B72" s="19"/>
      <c r="C72" s="18">
        <v>181749</v>
      </c>
      <c r="D72" s="18">
        <v>288606</v>
      </c>
      <c r="E72" s="18" t="s">
        <v>391</v>
      </c>
      <c r="F72" s="18" t="s">
        <v>421</v>
      </c>
      <c r="G72" s="18">
        <v>0.28999999999999998</v>
      </c>
      <c r="H72" s="18" t="s">
        <v>393</v>
      </c>
      <c r="I72" s="18">
        <f>G72*1</f>
        <v>0.28999999999999998</v>
      </c>
      <c r="J72" s="16">
        <f t="shared" si="3"/>
        <v>0.29099999999999998</v>
      </c>
      <c r="K72" s="52"/>
    </row>
    <row r="73" spans="1:11">
      <c r="A73" s="52"/>
      <c r="B73" s="19"/>
      <c r="C73" s="18">
        <v>181749</v>
      </c>
      <c r="D73" s="18">
        <v>288604</v>
      </c>
      <c r="E73" s="18" t="s">
        <v>391</v>
      </c>
      <c r="F73" s="18" t="s">
        <v>411</v>
      </c>
      <c r="G73" s="18">
        <v>0.28999999999999998</v>
      </c>
      <c r="H73" s="18" t="s">
        <v>393</v>
      </c>
      <c r="I73" s="18">
        <f>G73*1</f>
        <v>0.28999999999999998</v>
      </c>
      <c r="J73" s="16">
        <f t="shared" ref="J73:J85" si="4">I73+0.001</f>
        <v>0.29099999999999998</v>
      </c>
      <c r="K73" s="52"/>
    </row>
    <row r="74" spans="1:11">
      <c r="A74" s="52"/>
      <c r="B74" s="19"/>
      <c r="C74" s="18">
        <v>181749</v>
      </c>
      <c r="D74" s="18">
        <v>288601</v>
      </c>
      <c r="E74" s="18" t="s">
        <v>391</v>
      </c>
      <c r="F74" s="18" t="s">
        <v>412</v>
      </c>
      <c r="G74" s="18">
        <v>0.28999999999999998</v>
      </c>
      <c r="H74" s="18" t="s">
        <v>393</v>
      </c>
      <c r="I74" s="18">
        <f>G74*1</f>
        <v>0.28999999999999998</v>
      </c>
      <c r="J74" s="16">
        <f t="shared" si="4"/>
        <v>0.29099999999999998</v>
      </c>
      <c r="K74" s="52"/>
    </row>
    <row r="75" spans="1:11">
      <c r="A75" s="52"/>
      <c r="B75" s="19"/>
      <c r="C75" s="18">
        <v>181749</v>
      </c>
      <c r="D75" s="18">
        <v>283823</v>
      </c>
      <c r="E75" s="18" t="s">
        <v>394</v>
      </c>
      <c r="F75" s="18" t="s">
        <v>422</v>
      </c>
      <c r="G75" s="18">
        <v>11</v>
      </c>
      <c r="H75" s="18" t="s">
        <v>171</v>
      </c>
      <c r="I75" s="18">
        <f>G75*0.002</f>
        <v>2.1999999999999999E-2</v>
      </c>
      <c r="J75" s="16">
        <f t="shared" si="4"/>
        <v>2.3E-2</v>
      </c>
      <c r="K75" s="52"/>
    </row>
    <row r="76" spans="1:11">
      <c r="A76" s="52"/>
      <c r="B76" s="19"/>
      <c r="C76" s="18">
        <v>181749</v>
      </c>
      <c r="D76" s="18">
        <v>283822</v>
      </c>
      <c r="E76" s="18" t="s">
        <v>394</v>
      </c>
      <c r="F76" s="18" t="s">
        <v>413</v>
      </c>
      <c r="G76" s="18">
        <v>14</v>
      </c>
      <c r="H76" s="18" t="s">
        <v>171</v>
      </c>
      <c r="I76" s="18">
        <f>G76*0.002</f>
        <v>2.8000000000000001E-2</v>
      </c>
      <c r="J76" s="16">
        <f t="shared" si="4"/>
        <v>2.9000000000000001E-2</v>
      </c>
      <c r="K76" s="52"/>
    </row>
    <row r="77" spans="1:11">
      <c r="A77" s="52"/>
      <c r="B77" s="19"/>
      <c r="C77" s="18">
        <v>181749</v>
      </c>
      <c r="D77" s="18">
        <v>280720</v>
      </c>
      <c r="E77" s="18" t="s">
        <v>396</v>
      </c>
      <c r="F77" s="18" t="s">
        <v>423</v>
      </c>
      <c r="G77" s="18">
        <v>1.24</v>
      </c>
      <c r="H77" s="18" t="s">
        <v>393</v>
      </c>
      <c r="I77" s="18">
        <f>G77*1</f>
        <v>1.24</v>
      </c>
      <c r="J77" s="16">
        <f t="shared" si="4"/>
        <v>1.2409999999999999</v>
      </c>
      <c r="K77" s="52"/>
    </row>
    <row r="78" spans="1:11">
      <c r="A78" s="52"/>
      <c r="B78" s="19"/>
      <c r="C78" s="18">
        <v>181749</v>
      </c>
      <c r="D78" s="18">
        <v>280718</v>
      </c>
      <c r="E78" s="18" t="s">
        <v>396</v>
      </c>
      <c r="F78" s="18" t="s">
        <v>411</v>
      </c>
      <c r="G78" s="18">
        <v>1.24</v>
      </c>
      <c r="H78" s="18" t="s">
        <v>393</v>
      </c>
      <c r="I78" s="18">
        <f>G78*1</f>
        <v>1.24</v>
      </c>
      <c r="J78" s="16">
        <f t="shared" si="4"/>
        <v>1.2409999999999999</v>
      </c>
      <c r="K78" s="52"/>
    </row>
    <row r="79" spans="1:11">
      <c r="A79" s="52"/>
      <c r="B79" s="19"/>
      <c r="C79" s="18">
        <v>181749</v>
      </c>
      <c r="D79" s="18">
        <v>280714</v>
      </c>
      <c r="E79" s="18" t="s">
        <v>396</v>
      </c>
      <c r="F79" s="18" t="s">
        <v>412</v>
      </c>
      <c r="G79" s="18">
        <v>2.4900000000000002</v>
      </c>
      <c r="H79" s="18" t="s">
        <v>393</v>
      </c>
      <c r="I79" s="18">
        <f>G79*1</f>
        <v>2.4900000000000002</v>
      </c>
      <c r="J79" s="16">
        <f t="shared" si="4"/>
        <v>2.4910000000000001</v>
      </c>
      <c r="K79" s="52"/>
    </row>
    <row r="80" spans="1:11">
      <c r="A80" s="52"/>
      <c r="B80" s="19"/>
      <c r="C80" s="18">
        <v>181749</v>
      </c>
      <c r="D80" s="18">
        <v>276230</v>
      </c>
      <c r="E80" s="18" t="s">
        <v>394</v>
      </c>
      <c r="F80" s="18" t="s">
        <v>414</v>
      </c>
      <c r="G80" s="18">
        <v>11</v>
      </c>
      <c r="H80" s="18" t="s">
        <v>171</v>
      </c>
      <c r="I80" s="18">
        <f t="shared" ref="I80:I85" si="5">G80*0.002</f>
        <v>2.1999999999999999E-2</v>
      </c>
      <c r="J80" s="16">
        <f t="shared" si="4"/>
        <v>2.3E-2</v>
      </c>
      <c r="K80" s="52"/>
    </row>
    <row r="81" spans="1:11">
      <c r="A81" s="52"/>
      <c r="B81" s="19"/>
      <c r="C81" s="18">
        <v>181749</v>
      </c>
      <c r="D81" s="18">
        <v>292116</v>
      </c>
      <c r="E81" s="18" t="s">
        <v>416</v>
      </c>
      <c r="F81" s="18" t="s">
        <v>428</v>
      </c>
      <c r="G81" s="18">
        <v>339.7</v>
      </c>
      <c r="H81" s="18" t="s">
        <v>38</v>
      </c>
      <c r="I81" s="18">
        <f t="shared" si="5"/>
        <v>0.6794</v>
      </c>
      <c r="J81" s="16">
        <f t="shared" si="4"/>
        <v>0.6804</v>
      </c>
      <c r="K81" s="52"/>
    </row>
    <row r="82" spans="1:11">
      <c r="A82" s="52"/>
      <c r="B82" s="19"/>
      <c r="C82" s="18">
        <v>181749</v>
      </c>
      <c r="D82" s="18">
        <v>290061</v>
      </c>
      <c r="E82" s="18" t="s">
        <v>416</v>
      </c>
      <c r="F82" s="18" t="s">
        <v>429</v>
      </c>
      <c r="G82" s="18">
        <v>339.2</v>
      </c>
      <c r="H82" s="18" t="s">
        <v>38</v>
      </c>
      <c r="I82" s="18">
        <f t="shared" si="5"/>
        <v>0.6784</v>
      </c>
      <c r="J82" s="16">
        <f t="shared" si="4"/>
        <v>0.6794</v>
      </c>
      <c r="K82" s="52"/>
    </row>
    <row r="83" spans="1:11">
      <c r="A83" s="52"/>
      <c r="B83" s="19"/>
      <c r="C83" s="18">
        <v>181749</v>
      </c>
      <c r="D83" s="18">
        <v>294093</v>
      </c>
      <c r="E83" s="18" t="s">
        <v>402</v>
      </c>
      <c r="F83" s="18" t="s">
        <v>407</v>
      </c>
      <c r="G83" s="18">
        <v>1440</v>
      </c>
      <c r="H83" s="18" t="s">
        <v>15</v>
      </c>
      <c r="I83" s="18">
        <f t="shared" si="5"/>
        <v>2.88</v>
      </c>
      <c r="J83" s="16">
        <f t="shared" si="4"/>
        <v>2.8809999999999998</v>
      </c>
      <c r="K83" s="52"/>
    </row>
    <row r="84" spans="1:11">
      <c r="A84" s="52"/>
      <c r="B84" s="19"/>
      <c r="C84" s="18">
        <v>181749</v>
      </c>
      <c r="D84" s="18">
        <v>290059</v>
      </c>
      <c r="E84" s="18" t="s">
        <v>416</v>
      </c>
      <c r="F84" s="18" t="s">
        <v>419</v>
      </c>
      <c r="G84" s="18">
        <v>337</v>
      </c>
      <c r="H84" s="18" t="s">
        <v>38</v>
      </c>
      <c r="I84" s="18">
        <f t="shared" si="5"/>
        <v>0.67400000000000004</v>
      </c>
      <c r="J84" s="16">
        <f t="shared" si="4"/>
        <v>0.67500000000000004</v>
      </c>
      <c r="K84" s="52"/>
    </row>
    <row r="85" spans="1:11">
      <c r="A85" s="52"/>
      <c r="B85" s="19"/>
      <c r="C85" s="18">
        <v>181749</v>
      </c>
      <c r="D85" s="18">
        <v>290060</v>
      </c>
      <c r="E85" s="18" t="s">
        <v>416</v>
      </c>
      <c r="F85" s="18" t="s">
        <v>418</v>
      </c>
      <c r="G85" s="18">
        <v>339.8</v>
      </c>
      <c r="H85" s="18" t="s">
        <v>38</v>
      </c>
      <c r="I85" s="18">
        <f t="shared" si="5"/>
        <v>0.67959999999999998</v>
      </c>
      <c r="J85" s="16">
        <f t="shared" si="4"/>
        <v>0.68059999999999998</v>
      </c>
      <c r="K85" s="52"/>
    </row>
    <row r="86" spans="1:1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</row>
  </sheetData>
  <mergeCells count="5">
    <mergeCell ref="A1:K1"/>
    <mergeCell ref="G2:H2"/>
    <mergeCell ref="G3:K3"/>
    <mergeCell ref="A9:A85"/>
    <mergeCell ref="K9:K85"/>
  </mergeCells>
  <pageMargins left="0.70000000000000007" right="0.70000000000000007" top="0.75" bottom="0.75" header="0.30000000000000004" footer="0.30000000000000004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I10"/>
  <sheetViews>
    <sheetView workbookViewId="0"/>
  </sheetViews>
  <sheetFormatPr defaultRowHeight="14.5"/>
  <cols>
    <col min="1" max="4" width="9.1796875" customWidth="1"/>
    <col min="5" max="5" width="28.453125" bestFit="1" customWidth="1"/>
    <col min="6" max="6" width="9.1796875" customWidth="1"/>
  </cols>
  <sheetData>
    <row r="1" spans="1:9">
      <c r="A1" s="42" t="s">
        <v>222</v>
      </c>
      <c r="B1" s="42"/>
      <c r="C1" s="42"/>
      <c r="D1" s="42"/>
      <c r="E1" s="42"/>
      <c r="F1" s="42"/>
      <c r="G1" s="42"/>
      <c r="H1" s="42"/>
      <c r="I1" s="42"/>
    </row>
    <row r="2" spans="1:9">
      <c r="A2" s="1"/>
      <c r="B2" s="1"/>
      <c r="C2" s="1"/>
      <c r="D2" s="1"/>
      <c r="E2" s="2"/>
      <c r="F2" s="1"/>
      <c r="G2" s="43" t="s">
        <v>430</v>
      </c>
      <c r="H2" s="43"/>
      <c r="I2" s="31"/>
    </row>
    <row r="3" spans="1:9">
      <c r="A3" s="1"/>
      <c r="B3" s="1"/>
      <c r="C3" s="1"/>
      <c r="D3" s="1"/>
      <c r="E3" s="2"/>
      <c r="F3" s="1"/>
      <c r="G3" s="58" t="s">
        <v>382</v>
      </c>
      <c r="H3" s="58"/>
      <c r="I3" s="58"/>
    </row>
    <row r="4" spans="1:9">
      <c r="A4" s="1"/>
      <c r="B4" s="1"/>
      <c r="C4" s="1"/>
      <c r="D4" s="1"/>
      <c r="E4" s="2"/>
      <c r="F4" s="1"/>
      <c r="G4" s="32"/>
      <c r="H4" s="32"/>
      <c r="I4" s="32"/>
    </row>
    <row r="5" spans="1:9">
      <c r="A5" s="1"/>
      <c r="B5" s="1"/>
      <c r="C5" s="1"/>
      <c r="D5" s="1"/>
      <c r="E5" s="2"/>
      <c r="F5" s="1"/>
      <c r="G5" s="32"/>
      <c r="H5" s="32"/>
      <c r="I5" s="32"/>
    </row>
    <row r="6" spans="1:9">
      <c r="A6" s="1"/>
      <c r="B6" s="1"/>
      <c r="C6" s="1"/>
      <c r="D6" s="1"/>
      <c r="E6" s="2"/>
      <c r="F6" s="1"/>
      <c r="G6" s="32"/>
      <c r="H6" s="32"/>
      <c r="I6" s="32"/>
    </row>
    <row r="7" spans="1:9">
      <c r="A7" s="1"/>
      <c r="B7" s="1"/>
      <c r="C7" s="1"/>
      <c r="D7" s="1"/>
      <c r="E7" s="2"/>
      <c r="F7" s="1"/>
      <c r="G7" s="32"/>
      <c r="H7" s="32"/>
      <c r="I7" s="32"/>
    </row>
    <row r="8" spans="1:9" ht="45" customHeight="1">
      <c r="A8" s="15" t="s">
        <v>278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7</v>
      </c>
      <c r="G8" s="15" t="s">
        <v>8</v>
      </c>
      <c r="H8" s="15" t="s">
        <v>9</v>
      </c>
      <c r="I8" s="15" t="s">
        <v>12</v>
      </c>
    </row>
    <row r="9" spans="1:9">
      <c r="A9" s="19">
        <v>24001012</v>
      </c>
      <c r="B9" s="19"/>
      <c r="C9" s="19"/>
      <c r="D9" s="19">
        <v>281681</v>
      </c>
      <c r="E9" s="39" t="s">
        <v>431</v>
      </c>
      <c r="F9" s="19"/>
      <c r="G9" s="19">
        <v>2090</v>
      </c>
      <c r="H9" s="19" t="s">
        <v>15</v>
      </c>
      <c r="I9" s="19" t="s">
        <v>151</v>
      </c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</sheetData>
  <mergeCells count="3">
    <mergeCell ref="A1:I1"/>
    <mergeCell ref="G2:H2"/>
    <mergeCell ref="G3:I3"/>
  </mergeCells>
  <pageMargins left="0.70000000000000007" right="0.70000000000000007" top="0.75" bottom="0.75" header="0.30000000000000004" footer="0.30000000000000004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K16"/>
  <sheetViews>
    <sheetView workbookViewId="0"/>
  </sheetViews>
  <sheetFormatPr defaultRowHeight="14.5"/>
  <cols>
    <col min="1" max="4" width="9.1796875" customWidth="1"/>
    <col min="5" max="5" width="28.54296875" bestFit="1" customWidth="1"/>
    <col min="6" max="6" width="25.1796875" bestFit="1" customWidth="1"/>
    <col min="7" max="7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432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366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15" t="s">
        <v>386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387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</row>
    <row r="9" spans="1:11">
      <c r="A9" s="59">
        <v>24001021</v>
      </c>
      <c r="B9" s="47"/>
      <c r="C9" s="59">
        <v>182170</v>
      </c>
      <c r="D9" s="22">
        <v>283822</v>
      </c>
      <c r="E9" s="40" t="s">
        <v>394</v>
      </c>
      <c r="F9" s="40" t="s">
        <v>413</v>
      </c>
      <c r="G9" s="22">
        <v>128</v>
      </c>
      <c r="H9" s="22" t="s">
        <v>171</v>
      </c>
      <c r="I9" s="19">
        <f>G9*0.05</f>
        <v>6.4</v>
      </c>
      <c r="J9" s="19">
        <f t="shared" ref="J9:J15" si="0">I9+0.001</f>
        <v>6.4010000000000007</v>
      </c>
      <c r="K9" s="52" t="s">
        <v>433</v>
      </c>
    </row>
    <row r="10" spans="1:11">
      <c r="A10" s="59"/>
      <c r="B10" s="47"/>
      <c r="C10" s="59"/>
      <c r="D10" s="22">
        <v>285806</v>
      </c>
      <c r="E10" s="40" t="s">
        <v>434</v>
      </c>
      <c r="F10" s="40" t="s">
        <v>435</v>
      </c>
      <c r="G10" s="22">
        <v>5076</v>
      </c>
      <c r="H10" s="22" t="s">
        <v>15</v>
      </c>
      <c r="I10" s="19">
        <f>G10*0.001</f>
        <v>5.0760000000000005</v>
      </c>
      <c r="J10" s="19">
        <f t="shared" si="0"/>
        <v>5.0770000000000008</v>
      </c>
      <c r="K10" s="52"/>
    </row>
    <row r="11" spans="1:11">
      <c r="A11" s="59"/>
      <c r="B11" s="47"/>
      <c r="C11" s="59"/>
      <c r="D11" s="22">
        <v>285807</v>
      </c>
      <c r="E11" s="40" t="s">
        <v>434</v>
      </c>
      <c r="F11" s="40" t="s">
        <v>436</v>
      </c>
      <c r="G11" s="22">
        <v>4104</v>
      </c>
      <c r="H11" s="22" t="s">
        <v>15</v>
      </c>
      <c r="I11" s="19">
        <f>G11*0.001</f>
        <v>4.1040000000000001</v>
      </c>
      <c r="J11" s="19">
        <f t="shared" si="0"/>
        <v>4.1050000000000004</v>
      </c>
      <c r="K11" s="52"/>
    </row>
    <row r="12" spans="1:11">
      <c r="A12" s="59"/>
      <c r="B12" s="47"/>
      <c r="C12" s="59"/>
      <c r="D12" s="22">
        <v>285808</v>
      </c>
      <c r="E12" s="40" t="s">
        <v>434</v>
      </c>
      <c r="F12" s="40" t="s">
        <v>437</v>
      </c>
      <c r="G12" s="22">
        <v>1512</v>
      </c>
      <c r="H12" s="22" t="s">
        <v>15</v>
      </c>
      <c r="I12" s="19">
        <f>G12*0.001</f>
        <v>1.512</v>
      </c>
      <c r="J12" s="19">
        <f t="shared" si="0"/>
        <v>1.5129999999999999</v>
      </c>
      <c r="K12" s="52"/>
    </row>
    <row r="13" spans="1:11">
      <c r="A13" s="59"/>
      <c r="B13" s="47"/>
      <c r="C13" s="59"/>
      <c r="D13" s="22">
        <v>294380</v>
      </c>
      <c r="E13" s="40" t="s">
        <v>438</v>
      </c>
      <c r="F13" s="40" t="s">
        <v>439</v>
      </c>
      <c r="G13" s="22">
        <v>64.930000000000007</v>
      </c>
      <c r="H13" s="22" t="s">
        <v>368</v>
      </c>
      <c r="I13" s="19">
        <f>G13*0.002</f>
        <v>0.12986</v>
      </c>
      <c r="J13" s="19">
        <f t="shared" si="0"/>
        <v>0.13086</v>
      </c>
      <c r="K13" s="52"/>
    </row>
    <row r="14" spans="1:11">
      <c r="A14" s="59"/>
      <c r="B14" s="47"/>
      <c r="C14" s="59"/>
      <c r="D14" s="22">
        <v>131439</v>
      </c>
      <c r="E14" s="40" t="s">
        <v>440</v>
      </c>
      <c r="F14" s="40" t="s">
        <v>441</v>
      </c>
      <c r="G14" s="22">
        <v>13686</v>
      </c>
      <c r="H14" s="22" t="s">
        <v>38</v>
      </c>
      <c r="I14" s="19">
        <f>G14*0.001</f>
        <v>13.686</v>
      </c>
      <c r="J14" s="19">
        <f t="shared" si="0"/>
        <v>13.686999999999999</v>
      </c>
      <c r="K14" s="52"/>
    </row>
    <row r="15" spans="1:11">
      <c r="A15" s="59"/>
      <c r="B15" s="47"/>
      <c r="C15" s="59"/>
      <c r="D15" s="22">
        <v>280714</v>
      </c>
      <c r="E15" s="40" t="s">
        <v>396</v>
      </c>
      <c r="F15" s="40" t="s">
        <v>412</v>
      </c>
      <c r="G15" s="22">
        <v>16.21</v>
      </c>
      <c r="H15" s="22" t="s">
        <v>393</v>
      </c>
      <c r="I15" s="19">
        <f>G15*0.05</f>
        <v>0.81050000000000011</v>
      </c>
      <c r="J15" s="19">
        <f t="shared" si="0"/>
        <v>0.81150000000000011</v>
      </c>
      <c r="K15" s="52"/>
    </row>
    <row r="16" spans="1:1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</sheetData>
  <mergeCells count="7">
    <mergeCell ref="A1:K1"/>
    <mergeCell ref="G2:H2"/>
    <mergeCell ref="G3:K3"/>
    <mergeCell ref="A9:A15"/>
    <mergeCell ref="B9:B15"/>
    <mergeCell ref="C9:C15"/>
    <mergeCell ref="K9:K15"/>
  </mergeCells>
  <pageMargins left="0.70000000000000007" right="0.70000000000000007" top="0.75" bottom="0.75" header="0.30000000000000004" footer="0.30000000000000004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K27"/>
  <sheetViews>
    <sheetView workbookViewId="0"/>
  </sheetViews>
  <sheetFormatPr defaultRowHeight="14.5"/>
  <cols>
    <col min="1" max="4" width="9.1796875" customWidth="1"/>
    <col min="5" max="5" width="28.54296875" bestFit="1" customWidth="1"/>
    <col min="6" max="6" width="26.7265625" bestFit="1" customWidth="1"/>
    <col min="7" max="7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442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366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15" t="s">
        <v>386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387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</row>
    <row r="9" spans="1:11">
      <c r="A9" s="52">
        <v>24001021</v>
      </c>
      <c r="B9" s="19"/>
      <c r="C9" s="59">
        <v>182169</v>
      </c>
      <c r="D9" s="22">
        <v>280719</v>
      </c>
      <c r="E9" s="40" t="s">
        <v>396</v>
      </c>
      <c r="F9" s="40" t="s">
        <v>443</v>
      </c>
      <c r="G9" s="22">
        <v>1.51</v>
      </c>
      <c r="H9" s="22" t="s">
        <v>393</v>
      </c>
      <c r="I9" s="19">
        <f>G9*0.05</f>
        <v>7.5500000000000012E-2</v>
      </c>
      <c r="J9" s="19">
        <f t="shared" ref="J9:J26" si="0">I9+0.001</f>
        <v>7.6500000000000012E-2</v>
      </c>
      <c r="K9" s="52" t="s">
        <v>444</v>
      </c>
    </row>
    <row r="10" spans="1:11">
      <c r="A10" s="52"/>
      <c r="B10" s="19"/>
      <c r="C10" s="59"/>
      <c r="D10" s="22">
        <v>283824</v>
      </c>
      <c r="E10" s="40" t="s">
        <v>394</v>
      </c>
      <c r="F10" s="40" t="s">
        <v>445</v>
      </c>
      <c r="G10" s="22">
        <v>21</v>
      </c>
      <c r="H10" s="22" t="s">
        <v>171</v>
      </c>
      <c r="I10" s="19">
        <f>G10*0.05</f>
        <v>1.05</v>
      </c>
      <c r="J10" s="19">
        <f t="shared" si="0"/>
        <v>1.0509999999999999</v>
      </c>
      <c r="K10" s="52"/>
    </row>
    <row r="11" spans="1:11">
      <c r="A11" s="52"/>
      <c r="B11" s="19"/>
      <c r="C11" s="59"/>
      <c r="D11" s="22">
        <v>285806</v>
      </c>
      <c r="E11" s="40" t="s">
        <v>434</v>
      </c>
      <c r="F11" s="40" t="s">
        <v>435</v>
      </c>
      <c r="G11" s="22">
        <v>1836</v>
      </c>
      <c r="H11" s="22" t="s">
        <v>15</v>
      </c>
      <c r="I11" s="19">
        <f>G11*0.001</f>
        <v>1.8360000000000001</v>
      </c>
      <c r="J11" s="19">
        <f t="shared" si="0"/>
        <v>1.837</v>
      </c>
      <c r="K11" s="52"/>
    </row>
    <row r="12" spans="1:11">
      <c r="A12" s="52"/>
      <c r="B12" s="19"/>
      <c r="C12" s="59"/>
      <c r="D12" s="22">
        <v>285807</v>
      </c>
      <c r="E12" s="40" t="s">
        <v>434</v>
      </c>
      <c r="F12" s="40" t="s">
        <v>436</v>
      </c>
      <c r="G12" s="22">
        <v>1218</v>
      </c>
      <c r="H12" s="22" t="s">
        <v>15</v>
      </c>
      <c r="I12" s="19">
        <f>G12*0.001</f>
        <v>1.218</v>
      </c>
      <c r="J12" s="19">
        <f t="shared" si="0"/>
        <v>1.2189999999999999</v>
      </c>
      <c r="K12" s="52"/>
    </row>
    <row r="13" spans="1:11">
      <c r="A13" s="52"/>
      <c r="B13" s="19"/>
      <c r="C13" s="59"/>
      <c r="D13" s="22">
        <v>285807</v>
      </c>
      <c r="E13" s="40" t="s">
        <v>434</v>
      </c>
      <c r="F13" s="40" t="s">
        <v>436</v>
      </c>
      <c r="G13" s="22">
        <v>618</v>
      </c>
      <c r="H13" s="22" t="s">
        <v>15</v>
      </c>
      <c r="I13" s="19">
        <f>G13*0.001</f>
        <v>0.61799999999999999</v>
      </c>
      <c r="J13" s="19">
        <f t="shared" si="0"/>
        <v>0.61899999999999999</v>
      </c>
      <c r="K13" s="52"/>
    </row>
    <row r="14" spans="1:11">
      <c r="A14" s="52"/>
      <c r="B14" s="19"/>
      <c r="C14" s="59"/>
      <c r="D14" s="22">
        <v>285808</v>
      </c>
      <c r="E14" s="40" t="s">
        <v>434</v>
      </c>
      <c r="F14" s="40" t="s">
        <v>437</v>
      </c>
      <c r="G14" s="22">
        <v>1080</v>
      </c>
      <c r="H14" s="22" t="s">
        <v>15</v>
      </c>
      <c r="I14" s="19">
        <f>G14*0.001</f>
        <v>1.08</v>
      </c>
      <c r="J14" s="19">
        <f t="shared" si="0"/>
        <v>1.081</v>
      </c>
      <c r="K14" s="52"/>
    </row>
    <row r="15" spans="1:11">
      <c r="A15" s="52"/>
      <c r="B15" s="19"/>
      <c r="C15" s="59"/>
      <c r="D15" s="22">
        <v>288603</v>
      </c>
      <c r="E15" s="40" t="s">
        <v>391</v>
      </c>
      <c r="F15" s="40" t="s">
        <v>446</v>
      </c>
      <c r="G15" s="22">
        <v>0.54</v>
      </c>
      <c r="H15" s="22" t="s">
        <v>393</v>
      </c>
      <c r="I15" s="19">
        <f t="shared" ref="I15:I26" si="1">G15*0.05</f>
        <v>2.7000000000000003E-2</v>
      </c>
      <c r="J15" s="19">
        <f t="shared" si="0"/>
        <v>2.8000000000000004E-2</v>
      </c>
      <c r="K15" s="52"/>
    </row>
    <row r="16" spans="1:11">
      <c r="A16" s="52"/>
      <c r="B16" s="19"/>
      <c r="C16" s="59"/>
      <c r="D16" s="22">
        <v>288604</v>
      </c>
      <c r="E16" s="40" t="s">
        <v>391</v>
      </c>
      <c r="F16" s="40" t="s">
        <v>411</v>
      </c>
      <c r="G16" s="22">
        <v>0.54</v>
      </c>
      <c r="H16" s="22" t="s">
        <v>393</v>
      </c>
      <c r="I16" s="19">
        <f t="shared" si="1"/>
        <v>2.7000000000000003E-2</v>
      </c>
      <c r="J16" s="19">
        <f t="shared" si="0"/>
        <v>2.8000000000000004E-2</v>
      </c>
      <c r="K16" s="52"/>
    </row>
    <row r="17" spans="1:11">
      <c r="A17" s="52"/>
      <c r="B17" s="19"/>
      <c r="C17" s="59"/>
      <c r="D17" s="22">
        <v>288605</v>
      </c>
      <c r="E17" s="40" t="s">
        <v>391</v>
      </c>
      <c r="F17" s="40" t="s">
        <v>443</v>
      </c>
      <c r="G17" s="22">
        <v>0.54</v>
      </c>
      <c r="H17" s="22" t="s">
        <v>393</v>
      </c>
      <c r="I17" s="19">
        <f t="shared" si="1"/>
        <v>2.7000000000000003E-2</v>
      </c>
      <c r="J17" s="19">
        <f t="shared" si="0"/>
        <v>2.8000000000000004E-2</v>
      </c>
      <c r="K17" s="52"/>
    </row>
    <row r="18" spans="1:11">
      <c r="A18" s="52"/>
      <c r="B18" s="19"/>
      <c r="C18" s="59"/>
      <c r="D18" s="22">
        <v>293178</v>
      </c>
      <c r="E18" s="40" t="s">
        <v>394</v>
      </c>
      <c r="F18" s="40" t="s">
        <v>447</v>
      </c>
      <c r="G18" s="22">
        <v>5</v>
      </c>
      <c r="H18" s="22" t="s">
        <v>171</v>
      </c>
      <c r="I18" s="19">
        <f t="shared" si="1"/>
        <v>0.25</v>
      </c>
      <c r="J18" s="19">
        <f t="shared" si="0"/>
        <v>0.251</v>
      </c>
      <c r="K18" s="52"/>
    </row>
    <row r="19" spans="1:11">
      <c r="A19" s="52"/>
      <c r="B19" s="19"/>
      <c r="C19" s="59"/>
      <c r="D19" s="22">
        <v>293179</v>
      </c>
      <c r="E19" s="40" t="s">
        <v>394</v>
      </c>
      <c r="F19" s="40" t="s">
        <v>448</v>
      </c>
      <c r="G19" s="22">
        <v>5</v>
      </c>
      <c r="H19" s="22" t="s">
        <v>171</v>
      </c>
      <c r="I19" s="19">
        <f t="shared" si="1"/>
        <v>0.25</v>
      </c>
      <c r="J19" s="19">
        <f t="shared" si="0"/>
        <v>0.251</v>
      </c>
      <c r="K19" s="52"/>
    </row>
    <row r="20" spans="1:11">
      <c r="A20" s="52"/>
      <c r="B20" s="19"/>
      <c r="C20" s="59"/>
      <c r="D20" s="22">
        <v>293741</v>
      </c>
      <c r="E20" s="40" t="s">
        <v>394</v>
      </c>
      <c r="F20" s="40" t="s">
        <v>449</v>
      </c>
      <c r="G20" s="22">
        <v>17</v>
      </c>
      <c r="H20" s="22" t="s">
        <v>171</v>
      </c>
      <c r="I20" s="19">
        <f t="shared" si="1"/>
        <v>0.85000000000000009</v>
      </c>
      <c r="J20" s="19">
        <f t="shared" si="0"/>
        <v>0.85100000000000009</v>
      </c>
      <c r="K20" s="52"/>
    </row>
    <row r="21" spans="1:11">
      <c r="A21" s="52"/>
      <c r="B21" s="19"/>
      <c r="C21" s="59"/>
      <c r="D21" s="22">
        <v>294381</v>
      </c>
      <c r="E21" s="40" t="s">
        <v>438</v>
      </c>
      <c r="F21" s="40" t="s">
        <v>450</v>
      </c>
      <c r="G21" s="22">
        <v>9.3800000000000008</v>
      </c>
      <c r="H21" s="22" t="s">
        <v>368</v>
      </c>
      <c r="I21" s="19">
        <f t="shared" si="1"/>
        <v>0.46900000000000008</v>
      </c>
      <c r="J21" s="19">
        <f t="shared" si="0"/>
        <v>0.47000000000000008</v>
      </c>
      <c r="K21" s="52"/>
    </row>
    <row r="22" spans="1:11">
      <c r="A22" s="52"/>
      <c r="B22" s="19"/>
      <c r="C22" s="59"/>
      <c r="D22" s="22">
        <v>294382</v>
      </c>
      <c r="E22" s="40" t="s">
        <v>438</v>
      </c>
      <c r="F22" s="40" t="s">
        <v>451</v>
      </c>
      <c r="G22" s="22">
        <v>9.3800000000000008</v>
      </c>
      <c r="H22" s="22" t="s">
        <v>368</v>
      </c>
      <c r="I22" s="19">
        <f t="shared" si="1"/>
        <v>0.46900000000000008</v>
      </c>
      <c r="J22" s="19">
        <f t="shared" si="0"/>
        <v>0.47000000000000008</v>
      </c>
      <c r="K22" s="52"/>
    </row>
    <row r="23" spans="1:11">
      <c r="A23" s="52"/>
      <c r="B23" s="19"/>
      <c r="C23" s="59"/>
      <c r="D23" s="22">
        <v>294383</v>
      </c>
      <c r="E23" s="40" t="s">
        <v>438</v>
      </c>
      <c r="F23" s="40" t="s">
        <v>452</v>
      </c>
      <c r="G23" s="22">
        <v>9.3800000000000008</v>
      </c>
      <c r="H23" s="22" t="s">
        <v>368</v>
      </c>
      <c r="I23" s="19">
        <f t="shared" si="1"/>
        <v>0.46900000000000008</v>
      </c>
      <c r="J23" s="19">
        <f t="shared" si="0"/>
        <v>0.47000000000000008</v>
      </c>
      <c r="K23" s="52"/>
    </row>
    <row r="24" spans="1:11">
      <c r="A24" s="52"/>
      <c r="B24" s="19"/>
      <c r="C24" s="59"/>
      <c r="D24" s="22">
        <v>276230</v>
      </c>
      <c r="E24" s="40" t="s">
        <v>394</v>
      </c>
      <c r="F24" s="40" t="s">
        <v>414</v>
      </c>
      <c r="G24" s="22">
        <v>17</v>
      </c>
      <c r="H24" s="22" t="s">
        <v>171</v>
      </c>
      <c r="I24" s="19">
        <f t="shared" si="1"/>
        <v>0.85000000000000009</v>
      </c>
      <c r="J24" s="19">
        <f t="shared" si="0"/>
        <v>0.85100000000000009</v>
      </c>
      <c r="K24" s="52"/>
    </row>
    <row r="25" spans="1:11">
      <c r="A25" s="52"/>
      <c r="B25" s="19"/>
      <c r="C25" s="59"/>
      <c r="D25" s="22">
        <v>280717</v>
      </c>
      <c r="E25" s="40" t="s">
        <v>396</v>
      </c>
      <c r="F25" s="40" t="s">
        <v>446</v>
      </c>
      <c r="G25" s="22">
        <v>1.51</v>
      </c>
      <c r="H25" s="22" t="s">
        <v>393</v>
      </c>
      <c r="I25" s="19">
        <f t="shared" si="1"/>
        <v>7.5500000000000012E-2</v>
      </c>
      <c r="J25" s="19">
        <f t="shared" si="0"/>
        <v>7.6500000000000012E-2</v>
      </c>
      <c r="K25" s="52"/>
    </row>
    <row r="26" spans="1:11">
      <c r="A26" s="52"/>
      <c r="B26" s="19"/>
      <c r="C26" s="59"/>
      <c r="D26" s="22">
        <v>280718</v>
      </c>
      <c r="E26" s="40" t="s">
        <v>396</v>
      </c>
      <c r="F26" s="40" t="s">
        <v>411</v>
      </c>
      <c r="G26" s="22">
        <v>1.51</v>
      </c>
      <c r="H26" s="22" t="s">
        <v>393</v>
      </c>
      <c r="I26" s="19">
        <f t="shared" si="1"/>
        <v>7.5500000000000012E-2</v>
      </c>
      <c r="J26" s="19">
        <f t="shared" si="0"/>
        <v>7.6500000000000012E-2</v>
      </c>
      <c r="K26" s="52"/>
    </row>
    <row r="27" spans="1:1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</row>
  </sheetData>
  <mergeCells count="6">
    <mergeCell ref="A1:K1"/>
    <mergeCell ref="G2:H2"/>
    <mergeCell ref="G3:K3"/>
    <mergeCell ref="A9:A26"/>
    <mergeCell ref="C9:C26"/>
    <mergeCell ref="K9:K26"/>
  </mergeCells>
  <pageMargins left="0.70000000000000007" right="0.70000000000000007" top="0.75" bottom="0.75" header="0.30000000000000004" footer="0.30000000000000004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3"/>
  <dimension ref="A1:K56"/>
  <sheetViews>
    <sheetView workbookViewId="0"/>
  </sheetViews>
  <sheetFormatPr defaultRowHeight="14.5"/>
  <cols>
    <col min="1" max="4" width="9.1796875" customWidth="1"/>
    <col min="5" max="5" width="28.453125" bestFit="1" customWidth="1"/>
    <col min="6" max="6" width="28" bestFit="1" customWidth="1"/>
    <col min="7" max="7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453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355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15" t="s">
        <v>386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387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</row>
    <row r="9" spans="1:11">
      <c r="A9" s="52">
        <v>24001021</v>
      </c>
      <c r="B9" s="51" t="s">
        <v>454</v>
      </c>
      <c r="C9" s="59">
        <v>182319</v>
      </c>
      <c r="D9" s="22">
        <v>287759</v>
      </c>
      <c r="E9" s="40" t="s">
        <v>455</v>
      </c>
      <c r="F9" s="40" t="s">
        <v>456</v>
      </c>
      <c r="G9" s="22">
        <v>1040</v>
      </c>
      <c r="H9" s="22" t="s">
        <v>219</v>
      </c>
      <c r="I9" s="18">
        <f>G9*0.002</f>
        <v>2.08</v>
      </c>
      <c r="J9" s="18">
        <f t="shared" ref="J9:J55" si="0">I9+0.001</f>
        <v>2.081</v>
      </c>
      <c r="K9" s="52" t="s">
        <v>457</v>
      </c>
    </row>
    <row r="10" spans="1:11">
      <c r="A10" s="52"/>
      <c r="B10" s="51"/>
      <c r="C10" s="59"/>
      <c r="D10" s="22">
        <v>287761</v>
      </c>
      <c r="E10" s="40" t="s">
        <v>458</v>
      </c>
      <c r="F10" s="40" t="s">
        <v>459</v>
      </c>
      <c r="G10" s="22">
        <v>1200</v>
      </c>
      <c r="H10" s="22" t="s">
        <v>219</v>
      </c>
      <c r="I10" s="18">
        <f>G10*0.002</f>
        <v>2.4</v>
      </c>
      <c r="J10" s="18">
        <f t="shared" si="0"/>
        <v>2.4009999999999998</v>
      </c>
      <c r="K10" s="52"/>
    </row>
    <row r="11" spans="1:11">
      <c r="A11" s="52"/>
      <c r="B11" s="51"/>
      <c r="C11" s="59"/>
      <c r="D11" s="22">
        <v>287792</v>
      </c>
      <c r="E11" s="40" t="s">
        <v>460</v>
      </c>
      <c r="F11" s="40" t="s">
        <v>461</v>
      </c>
      <c r="G11" s="22">
        <v>917</v>
      </c>
      <c r="H11" s="22" t="s">
        <v>15</v>
      </c>
      <c r="I11" s="18">
        <f>G11*0.001</f>
        <v>0.91700000000000004</v>
      </c>
      <c r="J11" s="18">
        <f t="shared" si="0"/>
        <v>0.91800000000000004</v>
      </c>
      <c r="K11" s="52"/>
    </row>
    <row r="12" spans="1:11">
      <c r="A12" s="52"/>
      <c r="B12" s="51"/>
      <c r="C12" s="59"/>
      <c r="D12" s="22">
        <v>287800</v>
      </c>
      <c r="E12" s="40" t="s">
        <v>462</v>
      </c>
      <c r="F12" s="40" t="s">
        <v>463</v>
      </c>
      <c r="G12" s="22">
        <v>1</v>
      </c>
      <c r="H12" s="22" t="s">
        <v>171</v>
      </c>
      <c r="I12" s="18">
        <f>G12*0.002</f>
        <v>2E-3</v>
      </c>
      <c r="J12" s="18">
        <f t="shared" si="0"/>
        <v>3.0000000000000001E-3</v>
      </c>
      <c r="K12" s="52"/>
    </row>
    <row r="13" spans="1:11">
      <c r="A13" s="52"/>
      <c r="B13" s="51"/>
      <c r="C13" s="59"/>
      <c r="D13" s="22">
        <v>287914</v>
      </c>
      <c r="E13" s="40" t="s">
        <v>464</v>
      </c>
      <c r="F13" s="40" t="s">
        <v>465</v>
      </c>
      <c r="G13" s="22">
        <v>48</v>
      </c>
      <c r="H13" s="22" t="s">
        <v>171</v>
      </c>
      <c r="I13" s="18">
        <f>G13*0.002</f>
        <v>9.6000000000000002E-2</v>
      </c>
      <c r="J13" s="18">
        <f t="shared" si="0"/>
        <v>9.7000000000000003E-2</v>
      </c>
      <c r="K13" s="52"/>
    </row>
    <row r="14" spans="1:11">
      <c r="A14" s="52"/>
      <c r="B14" s="51"/>
      <c r="C14" s="59"/>
      <c r="D14" s="22">
        <v>288008</v>
      </c>
      <c r="E14" s="40" t="s">
        <v>464</v>
      </c>
      <c r="F14" s="40" t="s">
        <v>240</v>
      </c>
      <c r="G14" s="22">
        <v>2</v>
      </c>
      <c r="H14" s="22" t="s">
        <v>171</v>
      </c>
      <c r="I14" s="18">
        <f>G14*0.002</f>
        <v>4.0000000000000001E-3</v>
      </c>
      <c r="J14" s="18">
        <f t="shared" si="0"/>
        <v>5.0000000000000001E-3</v>
      </c>
      <c r="K14" s="52"/>
    </row>
    <row r="15" spans="1:11">
      <c r="A15" s="52"/>
      <c r="B15" s="51"/>
      <c r="C15" s="59"/>
      <c r="D15" s="22">
        <v>288369</v>
      </c>
      <c r="E15" s="40" t="s">
        <v>464</v>
      </c>
      <c r="F15" s="40" t="s">
        <v>241</v>
      </c>
      <c r="G15" s="22">
        <v>36</v>
      </c>
      <c r="H15" s="22" t="s">
        <v>171</v>
      </c>
      <c r="I15" s="18">
        <f>G15*0.002</f>
        <v>7.2000000000000008E-2</v>
      </c>
      <c r="J15" s="18">
        <f t="shared" si="0"/>
        <v>7.3000000000000009E-2</v>
      </c>
      <c r="K15" s="52"/>
    </row>
    <row r="16" spans="1:11">
      <c r="A16" s="52"/>
      <c r="B16" s="51"/>
      <c r="C16" s="59"/>
      <c r="D16" s="22">
        <v>290988</v>
      </c>
      <c r="E16" s="40" t="s">
        <v>466</v>
      </c>
      <c r="F16" s="40" t="s">
        <v>467</v>
      </c>
      <c r="G16" s="22">
        <v>32</v>
      </c>
      <c r="H16" s="22" t="s">
        <v>15</v>
      </c>
      <c r="I16" s="18">
        <f t="shared" ref="I16:I29" si="1">G16*0.001</f>
        <v>3.2000000000000001E-2</v>
      </c>
      <c r="J16" s="18">
        <f t="shared" si="0"/>
        <v>3.3000000000000002E-2</v>
      </c>
      <c r="K16" s="52"/>
    </row>
    <row r="17" spans="1:11">
      <c r="A17" s="52"/>
      <c r="B17" s="51"/>
      <c r="C17" s="59"/>
      <c r="D17" s="22">
        <v>290989</v>
      </c>
      <c r="E17" s="40" t="s">
        <v>466</v>
      </c>
      <c r="F17" s="40" t="s">
        <v>468</v>
      </c>
      <c r="G17" s="22">
        <v>221</v>
      </c>
      <c r="H17" s="22" t="s">
        <v>15</v>
      </c>
      <c r="I17" s="18">
        <f t="shared" si="1"/>
        <v>0.221</v>
      </c>
      <c r="J17" s="18">
        <f t="shared" si="0"/>
        <v>0.222</v>
      </c>
      <c r="K17" s="52"/>
    </row>
    <row r="18" spans="1:11">
      <c r="A18" s="52"/>
      <c r="B18" s="51"/>
      <c r="C18" s="59"/>
      <c r="D18" s="22">
        <v>290990</v>
      </c>
      <c r="E18" s="40" t="s">
        <v>466</v>
      </c>
      <c r="F18" s="40" t="s">
        <v>469</v>
      </c>
      <c r="G18" s="22">
        <v>95</v>
      </c>
      <c r="H18" s="22" t="s">
        <v>15</v>
      </c>
      <c r="I18" s="18">
        <f t="shared" si="1"/>
        <v>9.5000000000000001E-2</v>
      </c>
      <c r="J18" s="18">
        <f t="shared" si="0"/>
        <v>9.6000000000000002E-2</v>
      </c>
      <c r="K18" s="52"/>
    </row>
    <row r="19" spans="1:11">
      <c r="A19" s="52"/>
      <c r="B19" s="51"/>
      <c r="C19" s="59"/>
      <c r="D19" s="22">
        <v>290991</v>
      </c>
      <c r="E19" s="40" t="s">
        <v>466</v>
      </c>
      <c r="F19" s="40" t="s">
        <v>470</v>
      </c>
      <c r="G19" s="22">
        <v>95</v>
      </c>
      <c r="H19" s="22" t="s">
        <v>15</v>
      </c>
      <c r="I19" s="18">
        <f t="shared" si="1"/>
        <v>9.5000000000000001E-2</v>
      </c>
      <c r="J19" s="18">
        <f t="shared" si="0"/>
        <v>9.6000000000000002E-2</v>
      </c>
      <c r="K19" s="52"/>
    </row>
    <row r="20" spans="1:11">
      <c r="A20" s="52"/>
      <c r="B20" s="51"/>
      <c r="C20" s="59"/>
      <c r="D20" s="22">
        <v>290992</v>
      </c>
      <c r="E20" s="40" t="s">
        <v>466</v>
      </c>
      <c r="F20" s="40" t="s">
        <v>471</v>
      </c>
      <c r="G20" s="22">
        <v>189</v>
      </c>
      <c r="H20" s="22" t="s">
        <v>15</v>
      </c>
      <c r="I20" s="18">
        <f t="shared" si="1"/>
        <v>0.189</v>
      </c>
      <c r="J20" s="18">
        <f t="shared" si="0"/>
        <v>0.19</v>
      </c>
      <c r="K20" s="52"/>
    </row>
    <row r="21" spans="1:11">
      <c r="A21" s="52"/>
      <c r="B21" s="51"/>
      <c r="C21" s="59"/>
      <c r="D21" s="22">
        <v>290993</v>
      </c>
      <c r="E21" s="40" t="s">
        <v>466</v>
      </c>
      <c r="F21" s="40" t="s">
        <v>472</v>
      </c>
      <c r="G21" s="22">
        <v>158</v>
      </c>
      <c r="H21" s="22" t="s">
        <v>15</v>
      </c>
      <c r="I21" s="18">
        <f t="shared" si="1"/>
        <v>0.158</v>
      </c>
      <c r="J21" s="18">
        <f t="shared" si="0"/>
        <v>0.159</v>
      </c>
      <c r="K21" s="52"/>
    </row>
    <row r="22" spans="1:11">
      <c r="A22" s="52"/>
      <c r="B22" s="51"/>
      <c r="C22" s="59"/>
      <c r="D22" s="22">
        <v>290994</v>
      </c>
      <c r="E22" s="40" t="s">
        <v>466</v>
      </c>
      <c r="F22" s="40" t="s">
        <v>473</v>
      </c>
      <c r="G22" s="22">
        <v>63</v>
      </c>
      <c r="H22" s="22" t="s">
        <v>15</v>
      </c>
      <c r="I22" s="18">
        <f t="shared" si="1"/>
        <v>6.3E-2</v>
      </c>
      <c r="J22" s="18">
        <f t="shared" si="0"/>
        <v>6.4000000000000001E-2</v>
      </c>
      <c r="K22" s="52"/>
    </row>
    <row r="23" spans="1:11">
      <c r="A23" s="52"/>
      <c r="B23" s="51"/>
      <c r="C23" s="59"/>
      <c r="D23" s="22">
        <v>290995</v>
      </c>
      <c r="E23" s="40" t="s">
        <v>466</v>
      </c>
      <c r="F23" s="40" t="s">
        <v>474</v>
      </c>
      <c r="G23" s="22">
        <v>32</v>
      </c>
      <c r="H23" s="22" t="s">
        <v>15</v>
      </c>
      <c r="I23" s="18">
        <f t="shared" si="1"/>
        <v>3.2000000000000001E-2</v>
      </c>
      <c r="J23" s="18">
        <f t="shared" si="0"/>
        <v>3.3000000000000002E-2</v>
      </c>
      <c r="K23" s="52"/>
    </row>
    <row r="24" spans="1:11">
      <c r="A24" s="52"/>
      <c r="B24" s="51"/>
      <c r="C24" s="59"/>
      <c r="D24" s="22">
        <v>290996</v>
      </c>
      <c r="E24" s="40" t="s">
        <v>466</v>
      </c>
      <c r="F24" s="40" t="s">
        <v>475</v>
      </c>
      <c r="G24" s="22">
        <v>32</v>
      </c>
      <c r="H24" s="22" t="s">
        <v>15</v>
      </c>
      <c r="I24" s="18">
        <f t="shared" si="1"/>
        <v>3.2000000000000001E-2</v>
      </c>
      <c r="J24" s="18">
        <f t="shared" si="0"/>
        <v>3.3000000000000002E-2</v>
      </c>
      <c r="K24" s="52"/>
    </row>
    <row r="25" spans="1:11">
      <c r="A25" s="52"/>
      <c r="B25" s="51"/>
      <c r="C25" s="59"/>
      <c r="D25" s="22">
        <v>291513</v>
      </c>
      <c r="E25" s="40" t="s">
        <v>476</v>
      </c>
      <c r="F25" s="40" t="s">
        <v>477</v>
      </c>
      <c r="G25" s="22">
        <v>917</v>
      </c>
      <c r="H25" s="22" t="s">
        <v>15</v>
      </c>
      <c r="I25" s="18">
        <f t="shared" si="1"/>
        <v>0.91700000000000004</v>
      </c>
      <c r="J25" s="18">
        <f t="shared" si="0"/>
        <v>0.91800000000000004</v>
      </c>
      <c r="K25" s="52"/>
    </row>
    <row r="26" spans="1:11">
      <c r="A26" s="52"/>
      <c r="B26" s="51"/>
      <c r="C26" s="59"/>
      <c r="D26" s="22">
        <v>291822</v>
      </c>
      <c r="E26" s="40" t="s">
        <v>478</v>
      </c>
      <c r="F26" s="40" t="s">
        <v>477</v>
      </c>
      <c r="G26" s="22">
        <v>917</v>
      </c>
      <c r="H26" s="22" t="s">
        <v>15</v>
      </c>
      <c r="I26" s="18">
        <f t="shared" si="1"/>
        <v>0.91700000000000004</v>
      </c>
      <c r="J26" s="18">
        <f t="shared" si="0"/>
        <v>0.91800000000000004</v>
      </c>
      <c r="K26" s="52"/>
    </row>
    <row r="27" spans="1:11">
      <c r="A27" s="52"/>
      <c r="B27" s="51"/>
      <c r="C27" s="59"/>
      <c r="D27" s="22">
        <v>296889</v>
      </c>
      <c r="E27" s="40" t="s">
        <v>479</v>
      </c>
      <c r="F27" s="40" t="s">
        <v>480</v>
      </c>
      <c r="G27" s="22">
        <v>917</v>
      </c>
      <c r="H27" s="22" t="s">
        <v>15</v>
      </c>
      <c r="I27" s="18">
        <f t="shared" si="1"/>
        <v>0.91700000000000004</v>
      </c>
      <c r="J27" s="18">
        <f t="shared" si="0"/>
        <v>0.91800000000000004</v>
      </c>
      <c r="K27" s="52"/>
    </row>
    <row r="28" spans="1:11">
      <c r="A28" s="52"/>
      <c r="B28" s="51"/>
      <c r="C28" s="59"/>
      <c r="D28" s="22">
        <v>287752</v>
      </c>
      <c r="E28" s="40" t="s">
        <v>481</v>
      </c>
      <c r="F28" s="40" t="s">
        <v>482</v>
      </c>
      <c r="G28" s="22">
        <v>1834</v>
      </c>
      <c r="H28" s="22" t="s">
        <v>15</v>
      </c>
      <c r="I28" s="18">
        <f t="shared" si="1"/>
        <v>1.8340000000000001</v>
      </c>
      <c r="J28" s="18">
        <f t="shared" si="0"/>
        <v>1.835</v>
      </c>
      <c r="K28" s="52"/>
    </row>
    <row r="29" spans="1:11">
      <c r="A29" s="52"/>
      <c r="B29" s="51"/>
      <c r="C29" s="59"/>
      <c r="D29" s="22">
        <v>287753</v>
      </c>
      <c r="E29" s="40" t="s">
        <v>483</v>
      </c>
      <c r="F29" s="40" t="s">
        <v>482</v>
      </c>
      <c r="G29" s="22">
        <v>1834</v>
      </c>
      <c r="H29" s="22" t="s">
        <v>15</v>
      </c>
      <c r="I29" s="18">
        <f t="shared" si="1"/>
        <v>1.8340000000000001</v>
      </c>
      <c r="J29" s="18">
        <f t="shared" si="0"/>
        <v>1.835</v>
      </c>
      <c r="K29" s="52"/>
    </row>
    <row r="30" spans="1:11">
      <c r="A30" s="52"/>
      <c r="B30" s="51"/>
      <c r="C30" s="59"/>
      <c r="D30" s="22">
        <v>287754</v>
      </c>
      <c r="E30" s="40" t="s">
        <v>484</v>
      </c>
      <c r="F30" s="40" t="s">
        <v>485</v>
      </c>
      <c r="G30" s="22">
        <v>5502</v>
      </c>
      <c r="H30" s="22" t="s">
        <v>15</v>
      </c>
      <c r="I30" s="18">
        <f t="shared" ref="I30:I39" si="2">G30*0.002</f>
        <v>11.004</v>
      </c>
      <c r="J30" s="18">
        <f t="shared" si="0"/>
        <v>11.004999999999999</v>
      </c>
      <c r="K30" s="52"/>
    </row>
    <row r="31" spans="1:11">
      <c r="A31" s="52"/>
      <c r="B31" s="51"/>
      <c r="C31" s="59"/>
      <c r="D31" s="22">
        <v>287755</v>
      </c>
      <c r="E31" s="40" t="s">
        <v>486</v>
      </c>
      <c r="F31" s="40" t="s">
        <v>487</v>
      </c>
      <c r="G31" s="22">
        <v>2751</v>
      </c>
      <c r="H31" s="22" t="s">
        <v>15</v>
      </c>
      <c r="I31" s="18">
        <f t="shared" si="2"/>
        <v>5.5019999999999998</v>
      </c>
      <c r="J31" s="18">
        <f t="shared" si="0"/>
        <v>5.5030000000000001</v>
      </c>
      <c r="K31" s="52"/>
    </row>
    <row r="32" spans="1:11">
      <c r="A32" s="52"/>
      <c r="B32" s="51"/>
      <c r="C32" s="59"/>
      <c r="D32" s="22">
        <v>287756</v>
      </c>
      <c r="E32" s="40" t="s">
        <v>488</v>
      </c>
      <c r="F32" s="40" t="s">
        <v>489</v>
      </c>
      <c r="G32" s="22">
        <v>2751</v>
      </c>
      <c r="H32" s="22" t="s">
        <v>15</v>
      </c>
      <c r="I32" s="18">
        <f t="shared" si="2"/>
        <v>5.5019999999999998</v>
      </c>
      <c r="J32" s="18">
        <f t="shared" si="0"/>
        <v>5.5030000000000001</v>
      </c>
      <c r="K32" s="52"/>
    </row>
    <row r="33" spans="1:11">
      <c r="A33" s="52"/>
      <c r="B33" s="51"/>
      <c r="C33" s="59"/>
      <c r="D33" s="22">
        <v>287757</v>
      </c>
      <c r="E33" s="40" t="s">
        <v>490</v>
      </c>
      <c r="F33" s="40" t="s">
        <v>491</v>
      </c>
      <c r="G33" s="22">
        <v>917</v>
      </c>
      <c r="H33" s="22" t="s">
        <v>15</v>
      </c>
      <c r="I33" s="18">
        <f t="shared" si="2"/>
        <v>1.8340000000000001</v>
      </c>
      <c r="J33" s="18">
        <f t="shared" si="0"/>
        <v>1.835</v>
      </c>
      <c r="K33" s="52"/>
    </row>
    <row r="34" spans="1:11">
      <c r="A34" s="52"/>
      <c r="B34" s="51"/>
      <c r="C34" s="59"/>
      <c r="D34" s="22">
        <v>287758</v>
      </c>
      <c r="E34" s="40" t="s">
        <v>492</v>
      </c>
      <c r="F34" s="40" t="s">
        <v>493</v>
      </c>
      <c r="G34" s="22">
        <v>1125</v>
      </c>
      <c r="H34" s="22" t="s">
        <v>219</v>
      </c>
      <c r="I34" s="18">
        <f t="shared" si="2"/>
        <v>2.25</v>
      </c>
      <c r="J34" s="18">
        <f t="shared" si="0"/>
        <v>2.2509999999999999</v>
      </c>
      <c r="K34" s="52"/>
    </row>
    <row r="35" spans="1:11">
      <c r="A35" s="52"/>
      <c r="B35" s="51" t="s">
        <v>494</v>
      </c>
      <c r="C35" s="59">
        <v>182320</v>
      </c>
      <c r="D35" s="22">
        <v>287761</v>
      </c>
      <c r="E35" s="40" t="s">
        <v>458</v>
      </c>
      <c r="F35" s="40" t="s">
        <v>459</v>
      </c>
      <c r="G35" s="22">
        <v>700</v>
      </c>
      <c r="H35" s="22" t="s">
        <v>219</v>
      </c>
      <c r="I35" s="18">
        <f t="shared" si="2"/>
        <v>1.4000000000000001</v>
      </c>
      <c r="J35" s="18">
        <f t="shared" si="0"/>
        <v>1.401</v>
      </c>
      <c r="K35" s="52"/>
    </row>
    <row r="36" spans="1:11">
      <c r="A36" s="52"/>
      <c r="B36" s="51"/>
      <c r="C36" s="59"/>
      <c r="D36" s="22">
        <v>287792</v>
      </c>
      <c r="E36" s="40" t="s">
        <v>460</v>
      </c>
      <c r="F36" s="40" t="s">
        <v>461</v>
      </c>
      <c r="G36" s="22">
        <v>537</v>
      </c>
      <c r="H36" s="22" t="s">
        <v>15</v>
      </c>
      <c r="I36" s="18">
        <f t="shared" si="2"/>
        <v>1.0740000000000001</v>
      </c>
      <c r="J36" s="18">
        <f t="shared" si="0"/>
        <v>1.075</v>
      </c>
      <c r="K36" s="52"/>
    </row>
    <row r="37" spans="1:11">
      <c r="A37" s="52"/>
      <c r="B37" s="51"/>
      <c r="C37" s="59"/>
      <c r="D37" s="22">
        <v>287914</v>
      </c>
      <c r="E37" s="40" t="s">
        <v>464</v>
      </c>
      <c r="F37" s="40" t="s">
        <v>465</v>
      </c>
      <c r="G37" s="22">
        <v>28</v>
      </c>
      <c r="H37" s="22" t="s">
        <v>171</v>
      </c>
      <c r="I37" s="18">
        <f t="shared" si="2"/>
        <v>5.6000000000000001E-2</v>
      </c>
      <c r="J37" s="18">
        <f t="shared" si="0"/>
        <v>5.7000000000000002E-2</v>
      </c>
      <c r="K37" s="52"/>
    </row>
    <row r="38" spans="1:11">
      <c r="A38" s="52"/>
      <c r="B38" s="51"/>
      <c r="C38" s="59"/>
      <c r="D38" s="22">
        <v>288008</v>
      </c>
      <c r="E38" s="40" t="s">
        <v>464</v>
      </c>
      <c r="F38" s="40" t="s">
        <v>240</v>
      </c>
      <c r="G38" s="22">
        <v>2</v>
      </c>
      <c r="H38" s="22" t="s">
        <v>171</v>
      </c>
      <c r="I38" s="18">
        <f t="shared" si="2"/>
        <v>4.0000000000000001E-3</v>
      </c>
      <c r="J38" s="18">
        <f t="shared" si="0"/>
        <v>5.0000000000000001E-3</v>
      </c>
      <c r="K38" s="52"/>
    </row>
    <row r="39" spans="1:11">
      <c r="A39" s="52"/>
      <c r="B39" s="51"/>
      <c r="C39" s="59"/>
      <c r="D39" s="22">
        <v>288369</v>
      </c>
      <c r="E39" s="40" t="s">
        <v>464</v>
      </c>
      <c r="F39" s="40" t="s">
        <v>241</v>
      </c>
      <c r="G39" s="22">
        <v>21</v>
      </c>
      <c r="H39" s="22" t="s">
        <v>171</v>
      </c>
      <c r="I39" s="18">
        <f t="shared" si="2"/>
        <v>4.2000000000000003E-2</v>
      </c>
      <c r="J39" s="18">
        <f t="shared" si="0"/>
        <v>4.3000000000000003E-2</v>
      </c>
      <c r="K39" s="52"/>
    </row>
    <row r="40" spans="1:11">
      <c r="A40" s="52"/>
      <c r="B40" s="51"/>
      <c r="C40" s="59"/>
      <c r="D40" s="22">
        <v>290994</v>
      </c>
      <c r="E40" s="40" t="s">
        <v>466</v>
      </c>
      <c r="F40" s="40" t="s">
        <v>473</v>
      </c>
      <c r="G40" s="22">
        <v>315</v>
      </c>
      <c r="H40" s="22" t="s">
        <v>15</v>
      </c>
      <c r="I40" s="18">
        <f t="shared" ref="I40:I47" si="3">G40*0.001</f>
        <v>0.315</v>
      </c>
      <c r="J40" s="18">
        <f t="shared" si="0"/>
        <v>0.316</v>
      </c>
      <c r="K40" s="52"/>
    </row>
    <row r="41" spans="1:11">
      <c r="A41" s="52"/>
      <c r="B41" s="51"/>
      <c r="C41" s="59"/>
      <c r="D41" s="22">
        <v>290995</v>
      </c>
      <c r="E41" s="40" t="s">
        <v>466</v>
      </c>
      <c r="F41" s="40" t="s">
        <v>474</v>
      </c>
      <c r="G41" s="22">
        <v>95</v>
      </c>
      <c r="H41" s="22" t="s">
        <v>15</v>
      </c>
      <c r="I41" s="18">
        <f t="shared" si="3"/>
        <v>9.5000000000000001E-2</v>
      </c>
      <c r="J41" s="18">
        <f t="shared" si="0"/>
        <v>9.6000000000000002E-2</v>
      </c>
      <c r="K41" s="52"/>
    </row>
    <row r="42" spans="1:11">
      <c r="A42" s="52"/>
      <c r="B42" s="51"/>
      <c r="C42" s="59"/>
      <c r="D42" s="22">
        <v>290996</v>
      </c>
      <c r="E42" s="40" t="s">
        <v>466</v>
      </c>
      <c r="F42" s="40" t="s">
        <v>475</v>
      </c>
      <c r="G42" s="22">
        <v>53</v>
      </c>
      <c r="H42" s="22" t="s">
        <v>15</v>
      </c>
      <c r="I42" s="18">
        <f t="shared" si="3"/>
        <v>5.2999999999999999E-2</v>
      </c>
      <c r="J42" s="18">
        <f t="shared" si="0"/>
        <v>5.3999999999999999E-2</v>
      </c>
      <c r="K42" s="52"/>
    </row>
    <row r="43" spans="1:11">
      <c r="A43" s="52"/>
      <c r="B43" s="51"/>
      <c r="C43" s="59"/>
      <c r="D43" s="22">
        <v>290997</v>
      </c>
      <c r="E43" s="40" t="s">
        <v>466</v>
      </c>
      <c r="F43" s="40" t="s">
        <v>495</v>
      </c>
      <c r="G43" s="22">
        <v>53</v>
      </c>
      <c r="H43" s="22" t="s">
        <v>15</v>
      </c>
      <c r="I43" s="18">
        <f t="shared" si="3"/>
        <v>5.2999999999999999E-2</v>
      </c>
      <c r="J43" s="18">
        <f t="shared" si="0"/>
        <v>5.3999999999999999E-2</v>
      </c>
      <c r="K43" s="52"/>
    </row>
    <row r="44" spans="1:11">
      <c r="A44" s="52"/>
      <c r="B44" s="51"/>
      <c r="C44" s="59"/>
      <c r="D44" s="22">
        <v>291513</v>
      </c>
      <c r="E44" s="40" t="s">
        <v>476</v>
      </c>
      <c r="F44" s="40" t="s">
        <v>477</v>
      </c>
      <c r="G44" s="22">
        <v>537</v>
      </c>
      <c r="H44" s="22" t="s">
        <v>15</v>
      </c>
      <c r="I44" s="18">
        <f t="shared" si="3"/>
        <v>0.53700000000000003</v>
      </c>
      <c r="J44" s="18">
        <f t="shared" si="0"/>
        <v>0.53800000000000003</v>
      </c>
      <c r="K44" s="52"/>
    </row>
    <row r="45" spans="1:11">
      <c r="A45" s="52"/>
      <c r="B45" s="51"/>
      <c r="C45" s="59"/>
      <c r="D45" s="22">
        <v>291514</v>
      </c>
      <c r="E45" s="40" t="s">
        <v>496</v>
      </c>
      <c r="F45" s="40" t="s">
        <v>477</v>
      </c>
      <c r="G45" s="22">
        <v>537</v>
      </c>
      <c r="H45" s="22" t="s">
        <v>15</v>
      </c>
      <c r="I45" s="18">
        <f t="shared" si="3"/>
        <v>0.53700000000000003</v>
      </c>
      <c r="J45" s="18">
        <f t="shared" si="0"/>
        <v>0.53800000000000003</v>
      </c>
      <c r="K45" s="52"/>
    </row>
    <row r="46" spans="1:11">
      <c r="A46" s="52"/>
      <c r="B46" s="51"/>
      <c r="C46" s="59"/>
      <c r="D46" s="22">
        <v>291702</v>
      </c>
      <c r="E46" s="40" t="s">
        <v>466</v>
      </c>
      <c r="F46" s="40" t="s">
        <v>497</v>
      </c>
      <c r="G46" s="22">
        <v>21</v>
      </c>
      <c r="H46" s="22" t="s">
        <v>15</v>
      </c>
      <c r="I46" s="18">
        <f t="shared" si="3"/>
        <v>2.1000000000000001E-2</v>
      </c>
      <c r="J46" s="18">
        <f t="shared" si="0"/>
        <v>2.2000000000000002E-2</v>
      </c>
      <c r="K46" s="52"/>
    </row>
    <row r="47" spans="1:11">
      <c r="A47" s="52"/>
      <c r="B47" s="51"/>
      <c r="C47" s="59"/>
      <c r="D47" s="22">
        <v>296889</v>
      </c>
      <c r="E47" s="40" t="s">
        <v>479</v>
      </c>
      <c r="F47" s="40" t="s">
        <v>480</v>
      </c>
      <c r="G47" s="22">
        <v>537</v>
      </c>
      <c r="H47" s="22" t="s">
        <v>15</v>
      </c>
      <c r="I47" s="18">
        <f t="shared" si="3"/>
        <v>0.53700000000000003</v>
      </c>
      <c r="J47" s="18">
        <f t="shared" si="0"/>
        <v>0.53800000000000003</v>
      </c>
      <c r="K47" s="52"/>
    </row>
    <row r="48" spans="1:11">
      <c r="A48" s="52"/>
      <c r="B48" s="51"/>
      <c r="C48" s="59"/>
      <c r="D48" s="22">
        <v>287752</v>
      </c>
      <c r="E48" s="40" t="s">
        <v>481</v>
      </c>
      <c r="F48" s="40" t="s">
        <v>482</v>
      </c>
      <c r="G48" s="22">
        <v>1074</v>
      </c>
      <c r="H48" s="22" t="s">
        <v>15</v>
      </c>
      <c r="I48" s="18">
        <f t="shared" ref="I48:I55" si="4">G48*0.002</f>
        <v>2.1480000000000001</v>
      </c>
      <c r="J48" s="18">
        <f t="shared" si="0"/>
        <v>2.149</v>
      </c>
      <c r="K48" s="52"/>
    </row>
    <row r="49" spans="1:11">
      <c r="A49" s="52"/>
      <c r="B49" s="51"/>
      <c r="C49" s="59"/>
      <c r="D49" s="22">
        <v>287753</v>
      </c>
      <c r="E49" s="40" t="s">
        <v>483</v>
      </c>
      <c r="F49" s="40" t="s">
        <v>482</v>
      </c>
      <c r="G49" s="22">
        <v>1074</v>
      </c>
      <c r="H49" s="22" t="s">
        <v>15</v>
      </c>
      <c r="I49" s="18">
        <f t="shared" si="4"/>
        <v>2.1480000000000001</v>
      </c>
      <c r="J49" s="18">
        <f t="shared" si="0"/>
        <v>2.149</v>
      </c>
      <c r="K49" s="52"/>
    </row>
    <row r="50" spans="1:11">
      <c r="A50" s="52"/>
      <c r="B50" s="51"/>
      <c r="C50" s="59"/>
      <c r="D50" s="22">
        <v>287754</v>
      </c>
      <c r="E50" s="40" t="s">
        <v>484</v>
      </c>
      <c r="F50" s="40" t="s">
        <v>485</v>
      </c>
      <c r="G50" s="22">
        <v>3222</v>
      </c>
      <c r="H50" s="22" t="s">
        <v>15</v>
      </c>
      <c r="I50" s="18">
        <f t="shared" si="4"/>
        <v>6.444</v>
      </c>
      <c r="J50" s="18">
        <f t="shared" si="0"/>
        <v>6.4450000000000003</v>
      </c>
      <c r="K50" s="52"/>
    </row>
    <row r="51" spans="1:11">
      <c r="A51" s="52"/>
      <c r="B51" s="51"/>
      <c r="C51" s="59"/>
      <c r="D51" s="22">
        <v>287755</v>
      </c>
      <c r="E51" s="40" t="s">
        <v>486</v>
      </c>
      <c r="F51" s="40" t="s">
        <v>487</v>
      </c>
      <c r="G51" s="22">
        <v>1611</v>
      </c>
      <c r="H51" s="22" t="s">
        <v>15</v>
      </c>
      <c r="I51" s="18">
        <f t="shared" si="4"/>
        <v>3.222</v>
      </c>
      <c r="J51" s="18">
        <f t="shared" si="0"/>
        <v>3.2229999999999999</v>
      </c>
      <c r="K51" s="52"/>
    </row>
    <row r="52" spans="1:11">
      <c r="A52" s="52"/>
      <c r="B52" s="51"/>
      <c r="C52" s="59"/>
      <c r="D52" s="22">
        <v>287756</v>
      </c>
      <c r="E52" s="40" t="s">
        <v>488</v>
      </c>
      <c r="F52" s="40" t="s">
        <v>489</v>
      </c>
      <c r="G52" s="22">
        <v>1611</v>
      </c>
      <c r="H52" s="22" t="s">
        <v>15</v>
      </c>
      <c r="I52" s="18">
        <f t="shared" si="4"/>
        <v>3.222</v>
      </c>
      <c r="J52" s="18">
        <f t="shared" si="0"/>
        <v>3.2229999999999999</v>
      </c>
      <c r="K52" s="52"/>
    </row>
    <row r="53" spans="1:11">
      <c r="A53" s="52"/>
      <c r="B53" s="51"/>
      <c r="C53" s="59"/>
      <c r="D53" s="22">
        <v>287757</v>
      </c>
      <c r="E53" s="40" t="s">
        <v>490</v>
      </c>
      <c r="F53" s="40" t="s">
        <v>491</v>
      </c>
      <c r="G53" s="22">
        <v>537</v>
      </c>
      <c r="H53" s="22" t="s">
        <v>15</v>
      </c>
      <c r="I53" s="18">
        <f t="shared" si="4"/>
        <v>1.0740000000000001</v>
      </c>
      <c r="J53" s="18">
        <f t="shared" si="0"/>
        <v>1.075</v>
      </c>
      <c r="K53" s="52"/>
    </row>
    <row r="54" spans="1:11">
      <c r="A54" s="52"/>
      <c r="B54" s="51"/>
      <c r="C54" s="59"/>
      <c r="D54" s="22">
        <v>287758</v>
      </c>
      <c r="E54" s="40" t="s">
        <v>492</v>
      </c>
      <c r="F54" s="40" t="s">
        <v>493</v>
      </c>
      <c r="G54" s="22">
        <v>630</v>
      </c>
      <c r="H54" s="22" t="s">
        <v>219</v>
      </c>
      <c r="I54" s="18">
        <f t="shared" si="4"/>
        <v>1.26</v>
      </c>
      <c r="J54" s="18">
        <f t="shared" si="0"/>
        <v>1.2609999999999999</v>
      </c>
      <c r="K54" s="52"/>
    </row>
    <row r="55" spans="1:11">
      <c r="A55" s="52"/>
      <c r="B55" s="51"/>
      <c r="C55" s="59"/>
      <c r="D55" s="22">
        <v>287759</v>
      </c>
      <c r="E55" s="40" t="s">
        <v>455</v>
      </c>
      <c r="F55" s="40" t="s">
        <v>456</v>
      </c>
      <c r="G55" s="22">
        <v>618</v>
      </c>
      <c r="H55" s="22" t="s">
        <v>219</v>
      </c>
      <c r="I55" s="18">
        <f t="shared" si="4"/>
        <v>1.236</v>
      </c>
      <c r="J55" s="18">
        <f t="shared" si="0"/>
        <v>1.2369999999999999</v>
      </c>
      <c r="K55" s="52"/>
    </row>
    <row r="56" spans="1:1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</row>
  </sheetData>
  <mergeCells count="9">
    <mergeCell ref="A1:K1"/>
    <mergeCell ref="G2:H2"/>
    <mergeCell ref="G3:K3"/>
    <mergeCell ref="A9:A55"/>
    <mergeCell ref="B9:B34"/>
    <mergeCell ref="C9:C34"/>
    <mergeCell ref="K9:K55"/>
    <mergeCell ref="B35:B55"/>
    <mergeCell ref="C35:C55"/>
  </mergeCells>
  <pageMargins left="0.70000000000000007" right="0.70000000000000007" top="0.75" bottom="0.75" header="0.30000000000000004" footer="0.30000000000000004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4"/>
  <dimension ref="A1:K23"/>
  <sheetViews>
    <sheetView workbookViewId="0"/>
  </sheetViews>
  <sheetFormatPr defaultRowHeight="14.5"/>
  <cols>
    <col min="1" max="4" width="9.1796875" customWidth="1"/>
    <col min="5" max="5" width="23.81640625" bestFit="1" customWidth="1"/>
    <col min="6" max="6" width="24.1796875" bestFit="1" customWidth="1"/>
    <col min="7" max="7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498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355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15" t="s">
        <v>386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387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</row>
    <row r="9" spans="1:11">
      <c r="A9" s="52">
        <v>24001021</v>
      </c>
      <c r="B9" s="51" t="s">
        <v>454</v>
      </c>
      <c r="C9" s="59">
        <v>182319</v>
      </c>
      <c r="D9" s="22">
        <v>296880</v>
      </c>
      <c r="E9" s="40" t="s">
        <v>499</v>
      </c>
      <c r="F9" s="40" t="s">
        <v>500</v>
      </c>
      <c r="G9" s="22">
        <v>32</v>
      </c>
      <c r="H9" s="22" t="s">
        <v>15</v>
      </c>
      <c r="I9" s="22">
        <f t="shared" ref="I9:I15" si="0">G9*0.002</f>
        <v>6.4000000000000001E-2</v>
      </c>
      <c r="J9" s="22">
        <f t="shared" ref="J9:J22" si="1">I9+0.001</f>
        <v>6.5000000000000002E-2</v>
      </c>
      <c r="K9" s="52" t="s">
        <v>94</v>
      </c>
    </row>
    <row r="10" spans="1:11">
      <c r="A10" s="52"/>
      <c r="B10" s="51"/>
      <c r="C10" s="59"/>
      <c r="D10" s="22">
        <v>296881</v>
      </c>
      <c r="E10" s="40" t="s">
        <v>499</v>
      </c>
      <c r="F10" s="40" t="s">
        <v>501</v>
      </c>
      <c r="G10" s="22">
        <v>221</v>
      </c>
      <c r="H10" s="22" t="s">
        <v>15</v>
      </c>
      <c r="I10" s="22">
        <f t="shared" si="0"/>
        <v>0.442</v>
      </c>
      <c r="J10" s="22">
        <f t="shared" si="1"/>
        <v>0.443</v>
      </c>
      <c r="K10" s="52"/>
    </row>
    <row r="11" spans="1:11">
      <c r="A11" s="52"/>
      <c r="B11" s="51"/>
      <c r="C11" s="59"/>
      <c r="D11" s="22">
        <v>296882</v>
      </c>
      <c r="E11" s="40" t="s">
        <v>499</v>
      </c>
      <c r="F11" s="40" t="s">
        <v>502</v>
      </c>
      <c r="G11" s="22">
        <v>95</v>
      </c>
      <c r="H11" s="22" t="s">
        <v>15</v>
      </c>
      <c r="I11" s="22">
        <f t="shared" si="0"/>
        <v>0.19</v>
      </c>
      <c r="J11" s="22">
        <f t="shared" si="1"/>
        <v>0.191</v>
      </c>
      <c r="K11" s="52"/>
    </row>
    <row r="12" spans="1:11">
      <c r="A12" s="52"/>
      <c r="B12" s="51"/>
      <c r="C12" s="59"/>
      <c r="D12" s="22">
        <v>296883</v>
      </c>
      <c r="E12" s="40" t="s">
        <v>499</v>
      </c>
      <c r="F12" s="40" t="s">
        <v>503</v>
      </c>
      <c r="G12" s="22">
        <v>95</v>
      </c>
      <c r="H12" s="22" t="s">
        <v>15</v>
      </c>
      <c r="I12" s="22">
        <f t="shared" si="0"/>
        <v>0.19</v>
      </c>
      <c r="J12" s="22">
        <f t="shared" si="1"/>
        <v>0.191</v>
      </c>
      <c r="K12" s="52"/>
    </row>
    <row r="13" spans="1:11">
      <c r="A13" s="52"/>
      <c r="B13" s="51"/>
      <c r="C13" s="59"/>
      <c r="D13" s="22">
        <v>296884</v>
      </c>
      <c r="E13" s="40" t="s">
        <v>499</v>
      </c>
      <c r="F13" s="40" t="s">
        <v>504</v>
      </c>
      <c r="G13" s="22">
        <v>189</v>
      </c>
      <c r="H13" s="22" t="s">
        <v>15</v>
      </c>
      <c r="I13" s="22">
        <f t="shared" si="0"/>
        <v>0.378</v>
      </c>
      <c r="J13" s="22">
        <f t="shared" si="1"/>
        <v>0.379</v>
      </c>
      <c r="K13" s="52"/>
    </row>
    <row r="14" spans="1:11">
      <c r="A14" s="52"/>
      <c r="B14" s="51"/>
      <c r="C14" s="59"/>
      <c r="D14" s="22">
        <v>296885</v>
      </c>
      <c r="E14" s="40" t="s">
        <v>499</v>
      </c>
      <c r="F14" s="40" t="s">
        <v>505</v>
      </c>
      <c r="G14" s="22">
        <v>221</v>
      </c>
      <c r="H14" s="22" t="s">
        <v>15</v>
      </c>
      <c r="I14" s="22">
        <f t="shared" si="0"/>
        <v>0.442</v>
      </c>
      <c r="J14" s="22">
        <f t="shared" si="1"/>
        <v>0.443</v>
      </c>
      <c r="K14" s="52"/>
    </row>
    <row r="15" spans="1:11">
      <c r="A15" s="52"/>
      <c r="B15" s="51"/>
      <c r="C15" s="59"/>
      <c r="D15" s="22">
        <v>296886</v>
      </c>
      <c r="E15" s="40" t="s">
        <v>499</v>
      </c>
      <c r="F15" s="40" t="s">
        <v>506</v>
      </c>
      <c r="G15" s="22">
        <v>64</v>
      </c>
      <c r="H15" s="22" t="s">
        <v>15</v>
      </c>
      <c r="I15" s="22">
        <f t="shared" si="0"/>
        <v>0.128</v>
      </c>
      <c r="J15" s="22">
        <f t="shared" si="1"/>
        <v>0.129</v>
      </c>
      <c r="K15" s="52"/>
    </row>
    <row r="16" spans="1:11">
      <c r="A16" s="52"/>
      <c r="B16" s="51"/>
      <c r="C16" s="59"/>
      <c r="D16" s="22">
        <v>287914</v>
      </c>
      <c r="E16" s="40" t="s">
        <v>464</v>
      </c>
      <c r="F16" s="40" t="s">
        <v>465</v>
      </c>
      <c r="G16" s="22">
        <v>5</v>
      </c>
      <c r="H16" s="22" t="s">
        <v>171</v>
      </c>
      <c r="I16" s="22">
        <f>G16*0.25</f>
        <v>1.25</v>
      </c>
      <c r="J16" s="22">
        <f t="shared" si="1"/>
        <v>1.2509999999999999</v>
      </c>
      <c r="K16" s="52"/>
    </row>
    <row r="17" spans="1:11">
      <c r="A17" s="52"/>
      <c r="B17" s="51" t="s">
        <v>494</v>
      </c>
      <c r="C17" s="59">
        <v>182320</v>
      </c>
      <c r="D17" s="22">
        <v>287752</v>
      </c>
      <c r="E17" s="40" t="s">
        <v>481</v>
      </c>
      <c r="F17" s="40" t="s">
        <v>482</v>
      </c>
      <c r="G17" s="22">
        <v>48</v>
      </c>
      <c r="H17" s="22" t="s">
        <v>15</v>
      </c>
      <c r="I17" s="22">
        <f>G17*0.002</f>
        <v>9.6000000000000002E-2</v>
      </c>
      <c r="J17" s="22">
        <f t="shared" si="1"/>
        <v>9.7000000000000003E-2</v>
      </c>
      <c r="K17" s="52"/>
    </row>
    <row r="18" spans="1:11">
      <c r="A18" s="52"/>
      <c r="B18" s="51"/>
      <c r="C18" s="59"/>
      <c r="D18" s="22">
        <v>296887</v>
      </c>
      <c r="E18" s="40" t="s">
        <v>499</v>
      </c>
      <c r="F18" s="40" t="s">
        <v>507</v>
      </c>
      <c r="G18" s="22">
        <v>21</v>
      </c>
      <c r="H18" s="22" t="s">
        <v>15</v>
      </c>
      <c r="I18" s="22">
        <f>G18*0.002</f>
        <v>4.2000000000000003E-2</v>
      </c>
      <c r="J18" s="22">
        <f t="shared" si="1"/>
        <v>4.3000000000000003E-2</v>
      </c>
      <c r="K18" s="52"/>
    </row>
    <row r="19" spans="1:11">
      <c r="A19" s="52"/>
      <c r="B19" s="51"/>
      <c r="C19" s="59"/>
      <c r="D19" s="22">
        <v>296885</v>
      </c>
      <c r="E19" s="40" t="s">
        <v>499</v>
      </c>
      <c r="F19" s="40" t="s">
        <v>505</v>
      </c>
      <c r="G19" s="22">
        <v>315</v>
      </c>
      <c r="H19" s="22" t="s">
        <v>15</v>
      </c>
      <c r="I19" s="22">
        <f>G19*0.002</f>
        <v>0.63</v>
      </c>
      <c r="J19" s="22">
        <f t="shared" si="1"/>
        <v>0.63100000000000001</v>
      </c>
      <c r="K19" s="52"/>
    </row>
    <row r="20" spans="1:11">
      <c r="A20" s="52"/>
      <c r="B20" s="51"/>
      <c r="C20" s="59"/>
      <c r="D20" s="22">
        <v>296886</v>
      </c>
      <c r="E20" s="40" t="s">
        <v>499</v>
      </c>
      <c r="F20" s="40" t="s">
        <v>506</v>
      </c>
      <c r="G20" s="22">
        <v>201</v>
      </c>
      <c r="H20" s="22" t="s">
        <v>15</v>
      </c>
      <c r="I20" s="22">
        <f>G20*0.002</f>
        <v>0.40200000000000002</v>
      </c>
      <c r="J20" s="22">
        <f t="shared" si="1"/>
        <v>0.40300000000000002</v>
      </c>
      <c r="K20" s="52"/>
    </row>
    <row r="21" spans="1:11">
      <c r="A21" s="52"/>
      <c r="B21" s="51"/>
      <c r="C21" s="59"/>
      <c r="D21" s="22">
        <v>287753</v>
      </c>
      <c r="E21" s="40" t="s">
        <v>483</v>
      </c>
      <c r="F21" s="40" t="s">
        <v>482</v>
      </c>
      <c r="G21" s="22">
        <v>48</v>
      </c>
      <c r="H21" s="22" t="s">
        <v>15</v>
      </c>
      <c r="I21" s="22">
        <f>G21*0.002</f>
        <v>9.6000000000000002E-2</v>
      </c>
      <c r="J21" s="22">
        <f t="shared" si="1"/>
        <v>9.7000000000000003E-2</v>
      </c>
      <c r="K21" s="52"/>
    </row>
    <row r="22" spans="1:11">
      <c r="A22" s="52"/>
      <c r="B22" s="51"/>
      <c r="C22" s="59"/>
      <c r="D22" s="22">
        <v>287914</v>
      </c>
      <c r="E22" s="40" t="s">
        <v>464</v>
      </c>
      <c r="F22" s="40" t="s">
        <v>465</v>
      </c>
      <c r="G22" s="22">
        <v>3</v>
      </c>
      <c r="H22" s="22" t="s">
        <v>171</v>
      </c>
      <c r="I22" s="22">
        <f>G22*0.25</f>
        <v>0.75</v>
      </c>
      <c r="J22" s="22">
        <f t="shared" si="1"/>
        <v>0.751</v>
      </c>
      <c r="K22" s="52"/>
    </row>
    <row r="23" spans="1:1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</row>
  </sheetData>
  <mergeCells count="9">
    <mergeCell ref="A1:K1"/>
    <mergeCell ref="G2:H2"/>
    <mergeCell ref="G3:K3"/>
    <mergeCell ref="A9:A22"/>
    <mergeCell ref="B9:B16"/>
    <mergeCell ref="C9:C16"/>
    <mergeCell ref="K9:K22"/>
    <mergeCell ref="B17:B22"/>
    <mergeCell ref="C17:C22"/>
  </mergeCells>
  <pageMargins left="0.70000000000000007" right="0.70000000000000007" top="0.75" bottom="0.75" header="0.30000000000000004" footer="0.30000000000000004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5"/>
  <dimension ref="A1:K10"/>
  <sheetViews>
    <sheetView workbookViewId="0"/>
  </sheetViews>
  <sheetFormatPr defaultRowHeight="14.5"/>
  <cols>
    <col min="1" max="1" width="9.1796875" customWidth="1"/>
    <col min="2" max="2" width="23.54296875" bestFit="1" customWidth="1"/>
    <col min="3" max="4" width="9.1796875" customWidth="1"/>
    <col min="5" max="5" width="29.1796875" bestFit="1" customWidth="1"/>
    <col min="6" max="6" width="14.81640625" bestFit="1" customWidth="1"/>
    <col min="7" max="7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508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355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5" t="s">
        <v>386</v>
      </c>
      <c r="B8" s="5" t="s">
        <v>3</v>
      </c>
      <c r="C8" s="5" t="s">
        <v>4</v>
      </c>
      <c r="D8" s="5" t="s">
        <v>5</v>
      </c>
      <c r="E8" s="5" t="s">
        <v>6</v>
      </c>
      <c r="F8" s="5" t="s">
        <v>387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</row>
    <row r="9" spans="1:11">
      <c r="A9" s="19">
        <v>24001021</v>
      </c>
      <c r="B9" s="19" t="s">
        <v>454</v>
      </c>
      <c r="C9" s="19">
        <v>182319</v>
      </c>
      <c r="D9" s="19">
        <v>287799</v>
      </c>
      <c r="E9" s="19" t="s">
        <v>462</v>
      </c>
      <c r="F9" s="19" t="s">
        <v>509</v>
      </c>
      <c r="G9" s="19">
        <v>8</v>
      </c>
      <c r="H9" s="19" t="s">
        <v>171</v>
      </c>
      <c r="I9" s="19">
        <f>G9*0.25</f>
        <v>2</v>
      </c>
      <c r="J9" s="19">
        <f>I9+0.002</f>
        <v>2.0019999999999998</v>
      </c>
      <c r="K9" s="19" t="s">
        <v>151</v>
      </c>
    </row>
    <row r="10" spans="1:1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</row>
  </sheetData>
  <mergeCells count="3">
    <mergeCell ref="A1:K1"/>
    <mergeCell ref="G2:H2"/>
    <mergeCell ref="G3:K3"/>
  </mergeCells>
  <pageMargins left="0.70000000000000007" right="0.70000000000000007" top="0.75" bottom="0.75" header="0.30000000000000004" footer="0.30000000000000004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6"/>
  <dimension ref="A1:H10"/>
  <sheetViews>
    <sheetView workbookViewId="0">
      <selection sqref="A1:H1"/>
    </sheetView>
  </sheetViews>
  <sheetFormatPr defaultRowHeight="14.5"/>
  <cols>
    <col min="1" max="1" width="9.1796875" customWidth="1"/>
    <col min="2" max="2" width="19.453125" customWidth="1"/>
    <col min="3" max="3" width="8.81640625" bestFit="1" customWidth="1"/>
    <col min="4" max="4" width="23.54296875" bestFit="1" customWidth="1"/>
    <col min="5" max="7" width="9.1796875" customWidth="1"/>
    <col min="8" max="8" width="21" customWidth="1"/>
    <col min="9" max="9" width="9.1796875" customWidth="1"/>
  </cols>
  <sheetData>
    <row r="1" spans="1:8">
      <c r="A1" s="42" t="s">
        <v>222</v>
      </c>
      <c r="B1" s="42"/>
      <c r="C1" s="42"/>
      <c r="D1" s="42"/>
      <c r="E1" s="42"/>
      <c r="F1" s="42"/>
      <c r="G1" s="42"/>
      <c r="H1" s="42"/>
    </row>
    <row r="2" spans="1:8">
      <c r="A2" s="1"/>
      <c r="B2" s="1"/>
      <c r="C2" s="1"/>
      <c r="D2" s="2"/>
      <c r="E2" s="1"/>
      <c r="F2" s="43" t="s">
        <v>510</v>
      </c>
      <c r="G2" s="43"/>
      <c r="H2" s="31"/>
    </row>
    <row r="3" spans="1:8">
      <c r="A3" s="1"/>
      <c r="B3" s="1"/>
      <c r="C3" s="1"/>
      <c r="D3" s="2"/>
      <c r="E3" s="1"/>
      <c r="F3" s="58" t="s">
        <v>511</v>
      </c>
      <c r="G3" s="58"/>
      <c r="H3" s="58"/>
    </row>
    <row r="4" spans="1:8">
      <c r="A4" s="1"/>
      <c r="B4" s="1"/>
      <c r="C4" s="1"/>
      <c r="D4" s="2"/>
      <c r="E4" s="1"/>
      <c r="F4" s="32"/>
      <c r="G4" s="32"/>
      <c r="H4" s="32"/>
    </row>
    <row r="5" spans="1:8">
      <c r="A5" s="1"/>
      <c r="B5" s="1"/>
      <c r="C5" s="1"/>
      <c r="D5" s="2"/>
      <c r="E5" s="1"/>
      <c r="F5" s="32"/>
      <c r="G5" s="32"/>
      <c r="H5" s="32"/>
    </row>
    <row r="6" spans="1:8">
      <c r="A6" s="1"/>
      <c r="B6" s="1"/>
      <c r="C6" s="1"/>
      <c r="D6" s="2"/>
      <c r="E6" s="1"/>
      <c r="F6" s="32"/>
      <c r="G6" s="32"/>
      <c r="H6" s="32"/>
    </row>
    <row r="7" spans="1:8">
      <c r="A7" s="1"/>
      <c r="B7" s="1"/>
      <c r="C7" s="1"/>
      <c r="D7" s="2"/>
      <c r="E7" s="1"/>
      <c r="F7" s="32"/>
      <c r="G7" s="32"/>
      <c r="H7" s="32"/>
    </row>
    <row r="8" spans="1:8" ht="45" customHeight="1">
      <c r="A8" s="15" t="s">
        <v>278</v>
      </c>
      <c r="B8" s="15" t="s">
        <v>4</v>
      </c>
      <c r="C8" s="15" t="s">
        <v>5</v>
      </c>
      <c r="D8" s="15" t="s">
        <v>6</v>
      </c>
      <c r="E8" s="15" t="s">
        <v>387</v>
      </c>
      <c r="F8" s="15" t="s">
        <v>8</v>
      </c>
      <c r="G8" s="15" t="s">
        <v>9</v>
      </c>
      <c r="H8" s="15" t="s">
        <v>12</v>
      </c>
    </row>
    <row r="9" spans="1:8">
      <c r="A9" s="19">
        <v>24001627</v>
      </c>
      <c r="B9" s="19"/>
      <c r="C9" s="19">
        <v>296755</v>
      </c>
      <c r="D9" s="19" t="s">
        <v>512</v>
      </c>
      <c r="E9" s="19" t="s">
        <v>513</v>
      </c>
      <c r="F9" s="19">
        <v>10200</v>
      </c>
      <c r="G9" s="19" t="s">
        <v>15</v>
      </c>
      <c r="H9" s="19" t="s">
        <v>151</v>
      </c>
    </row>
    <row r="10" spans="1:8">
      <c r="A10" s="19"/>
      <c r="B10" s="19"/>
      <c r="C10" s="19"/>
      <c r="D10" s="19"/>
      <c r="E10" s="19"/>
      <c r="F10" s="19"/>
      <c r="G10" s="19"/>
      <c r="H10" s="19"/>
    </row>
  </sheetData>
  <mergeCells count="3">
    <mergeCell ref="A1:H1"/>
    <mergeCell ref="F2:G2"/>
    <mergeCell ref="F3:H3"/>
  </mergeCells>
  <pageMargins left="0.70000000000000007" right="0.70000000000000007" top="0.75" bottom="0.75" header="0.30000000000000004" footer="0.30000000000000004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7"/>
  <dimension ref="A1:K53"/>
  <sheetViews>
    <sheetView topLeftCell="A7" workbookViewId="0">
      <selection activeCell="A9" sqref="A9:A52"/>
    </sheetView>
  </sheetViews>
  <sheetFormatPr defaultRowHeight="14.5"/>
  <cols>
    <col min="1" max="4" width="9.1796875" customWidth="1"/>
    <col min="5" max="5" width="33.26953125" bestFit="1" customWidth="1"/>
    <col min="6" max="6" width="34.7265625" bestFit="1" customWidth="1"/>
    <col min="7" max="7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514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366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15" t="s">
        <v>386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387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</row>
    <row r="9" spans="1:11">
      <c r="A9" s="52">
        <v>24001038</v>
      </c>
      <c r="B9" s="19"/>
      <c r="C9" s="19">
        <v>182696</v>
      </c>
      <c r="D9" s="19">
        <v>285822</v>
      </c>
      <c r="E9" s="19" t="s">
        <v>515</v>
      </c>
      <c r="F9" s="19" t="s">
        <v>516</v>
      </c>
      <c r="G9" s="19">
        <v>3312</v>
      </c>
      <c r="H9" s="19" t="s">
        <v>15</v>
      </c>
      <c r="I9" s="19"/>
      <c r="J9" s="19"/>
      <c r="K9" s="53" t="s">
        <v>517</v>
      </c>
    </row>
    <row r="10" spans="1:11">
      <c r="A10" s="52"/>
      <c r="B10" s="19"/>
      <c r="C10" s="19">
        <v>182696</v>
      </c>
      <c r="D10" s="19">
        <v>288470</v>
      </c>
      <c r="E10" s="19" t="s">
        <v>394</v>
      </c>
      <c r="F10" s="19" t="s">
        <v>518</v>
      </c>
      <c r="G10" s="19">
        <v>26</v>
      </c>
      <c r="H10" s="19" t="s">
        <v>171</v>
      </c>
      <c r="I10" s="19"/>
      <c r="J10" s="19"/>
      <c r="K10" s="53"/>
    </row>
    <row r="11" spans="1:11">
      <c r="A11" s="52"/>
      <c r="B11" s="19"/>
      <c r="C11" s="19">
        <v>182696</v>
      </c>
      <c r="D11" s="19">
        <v>288604</v>
      </c>
      <c r="E11" s="19" t="s">
        <v>391</v>
      </c>
      <c r="F11" s="19" t="s">
        <v>411</v>
      </c>
      <c r="G11" s="19">
        <v>0.87</v>
      </c>
      <c r="H11" s="19" t="s">
        <v>393</v>
      </c>
      <c r="I11" s="19"/>
      <c r="J11" s="19"/>
      <c r="K11" s="53"/>
    </row>
    <row r="12" spans="1:11">
      <c r="A12" s="52"/>
      <c r="B12" s="19"/>
      <c r="C12" s="19">
        <v>182696</v>
      </c>
      <c r="D12" s="19">
        <v>288605</v>
      </c>
      <c r="E12" s="19" t="s">
        <v>391</v>
      </c>
      <c r="F12" s="19" t="s">
        <v>443</v>
      </c>
      <c r="G12" s="19">
        <v>0.87</v>
      </c>
      <c r="H12" s="19" t="s">
        <v>393</v>
      </c>
      <c r="I12" s="19"/>
      <c r="J12" s="19"/>
      <c r="K12" s="53"/>
    </row>
    <row r="13" spans="1:11">
      <c r="A13" s="52"/>
      <c r="B13" s="19"/>
      <c r="C13" s="19">
        <v>182696</v>
      </c>
      <c r="D13" s="19">
        <v>288606</v>
      </c>
      <c r="E13" s="19" t="s">
        <v>391</v>
      </c>
      <c r="F13" s="19" t="s">
        <v>421</v>
      </c>
      <c r="G13" s="19">
        <v>0.87</v>
      </c>
      <c r="H13" s="19" t="s">
        <v>393</v>
      </c>
      <c r="I13" s="19"/>
      <c r="J13" s="19"/>
      <c r="K13" s="53"/>
    </row>
    <row r="14" spans="1:11">
      <c r="A14" s="52"/>
      <c r="B14" s="19"/>
      <c r="C14" s="19">
        <v>182696</v>
      </c>
      <c r="D14" s="19">
        <v>290118</v>
      </c>
      <c r="E14" s="19" t="s">
        <v>394</v>
      </c>
      <c r="F14" s="19" t="s">
        <v>519</v>
      </c>
      <c r="G14" s="19">
        <v>43</v>
      </c>
      <c r="H14" s="19" t="s">
        <v>171</v>
      </c>
      <c r="I14" s="19"/>
      <c r="J14" s="19"/>
      <c r="K14" s="53"/>
    </row>
    <row r="15" spans="1:11">
      <c r="A15" s="52"/>
      <c r="B15" s="19"/>
      <c r="C15" s="19">
        <v>182696</v>
      </c>
      <c r="D15" s="19">
        <v>290120</v>
      </c>
      <c r="E15" s="19" t="s">
        <v>394</v>
      </c>
      <c r="F15" s="19" t="s">
        <v>520</v>
      </c>
      <c r="G15" s="19">
        <v>17</v>
      </c>
      <c r="H15" s="19" t="s">
        <v>171</v>
      </c>
      <c r="I15" s="19"/>
      <c r="J15" s="19"/>
      <c r="K15" s="53"/>
    </row>
    <row r="16" spans="1:11">
      <c r="A16" s="52"/>
      <c r="B16" s="19"/>
      <c r="C16" s="19">
        <v>182696</v>
      </c>
      <c r="D16" s="19">
        <v>290122</v>
      </c>
      <c r="E16" s="19" t="s">
        <v>391</v>
      </c>
      <c r="F16" s="19" t="s">
        <v>521</v>
      </c>
      <c r="G16" s="19">
        <v>0.87</v>
      </c>
      <c r="H16" s="19" t="s">
        <v>393</v>
      </c>
      <c r="I16" s="19"/>
      <c r="J16" s="19"/>
      <c r="K16" s="53"/>
    </row>
    <row r="17" spans="1:11">
      <c r="A17" s="52"/>
      <c r="B17" s="19"/>
      <c r="C17" s="19">
        <v>182696</v>
      </c>
      <c r="D17" s="19">
        <v>294409</v>
      </c>
      <c r="E17" s="19" t="s">
        <v>438</v>
      </c>
      <c r="F17" s="19" t="s">
        <v>522</v>
      </c>
      <c r="G17" s="19">
        <v>22.5</v>
      </c>
      <c r="H17" s="19" t="s">
        <v>368</v>
      </c>
      <c r="I17" s="19"/>
      <c r="J17" s="19"/>
      <c r="K17" s="53"/>
    </row>
    <row r="18" spans="1:11">
      <c r="A18" s="52"/>
      <c r="B18" s="19"/>
      <c r="C18" s="19">
        <v>182696</v>
      </c>
      <c r="D18" s="19">
        <v>294409</v>
      </c>
      <c r="E18" s="19" t="s">
        <v>438</v>
      </c>
      <c r="F18" s="19" t="s">
        <v>522</v>
      </c>
      <c r="G18" s="19">
        <v>1.67</v>
      </c>
      <c r="H18" s="19" t="s">
        <v>368</v>
      </c>
      <c r="I18" s="19"/>
      <c r="J18" s="19"/>
      <c r="K18" s="53"/>
    </row>
    <row r="19" spans="1:11">
      <c r="A19" s="52"/>
      <c r="B19" s="19"/>
      <c r="C19" s="19">
        <v>182696</v>
      </c>
      <c r="D19" s="19">
        <v>294409</v>
      </c>
      <c r="E19" s="19" t="s">
        <v>438</v>
      </c>
      <c r="F19" s="19" t="s">
        <v>522</v>
      </c>
      <c r="G19" s="19">
        <v>5.45</v>
      </c>
      <c r="H19" s="19" t="s">
        <v>368</v>
      </c>
      <c r="I19" s="19"/>
      <c r="J19" s="19"/>
      <c r="K19" s="53"/>
    </row>
    <row r="20" spans="1:11">
      <c r="A20" s="52"/>
      <c r="B20" s="19"/>
      <c r="C20" s="19">
        <v>182696</v>
      </c>
      <c r="D20" s="19">
        <v>294411</v>
      </c>
      <c r="E20" s="19" t="s">
        <v>438</v>
      </c>
      <c r="F20" s="19" t="s">
        <v>523</v>
      </c>
      <c r="G20" s="19">
        <v>29.62</v>
      </c>
      <c r="H20" s="19" t="s">
        <v>368</v>
      </c>
      <c r="I20" s="19"/>
      <c r="J20" s="19"/>
      <c r="K20" s="53"/>
    </row>
    <row r="21" spans="1:11">
      <c r="A21" s="52"/>
      <c r="B21" s="19"/>
      <c r="C21" s="19">
        <v>182696</v>
      </c>
      <c r="D21" s="19">
        <v>285821</v>
      </c>
      <c r="E21" s="19" t="s">
        <v>515</v>
      </c>
      <c r="F21" s="19" t="s">
        <v>524</v>
      </c>
      <c r="G21" s="19">
        <v>1728</v>
      </c>
      <c r="H21" s="19" t="s">
        <v>15</v>
      </c>
      <c r="I21" s="19"/>
      <c r="J21" s="19"/>
      <c r="K21" s="53"/>
    </row>
    <row r="22" spans="1:11">
      <c r="A22" s="52"/>
      <c r="B22" s="19"/>
      <c r="C22" s="19">
        <v>182696</v>
      </c>
      <c r="D22" s="19">
        <v>283868</v>
      </c>
      <c r="E22" s="19" t="s">
        <v>515</v>
      </c>
      <c r="F22" s="19" t="s">
        <v>525</v>
      </c>
      <c r="G22" s="19">
        <v>3312</v>
      </c>
      <c r="H22" s="19" t="s">
        <v>15</v>
      </c>
      <c r="I22" s="19"/>
      <c r="J22" s="19"/>
      <c r="K22" s="53"/>
    </row>
    <row r="23" spans="1:11">
      <c r="A23" s="52"/>
      <c r="B23" s="19"/>
      <c r="C23" s="19">
        <v>182696</v>
      </c>
      <c r="D23" s="19">
        <v>283823</v>
      </c>
      <c r="E23" s="19" t="s">
        <v>394</v>
      </c>
      <c r="F23" s="19" t="s">
        <v>422</v>
      </c>
      <c r="G23" s="19">
        <v>26</v>
      </c>
      <c r="H23" s="19" t="s">
        <v>171</v>
      </c>
      <c r="I23" s="19"/>
      <c r="J23" s="19"/>
      <c r="K23" s="53"/>
    </row>
    <row r="24" spans="1:11">
      <c r="A24" s="52"/>
      <c r="B24" s="19"/>
      <c r="C24" s="19">
        <v>182696</v>
      </c>
      <c r="D24" s="19">
        <v>280727</v>
      </c>
      <c r="E24" s="19" t="s">
        <v>396</v>
      </c>
      <c r="F24" s="19" t="s">
        <v>526</v>
      </c>
      <c r="G24" s="19">
        <v>2.48</v>
      </c>
      <c r="H24" s="19" t="s">
        <v>393</v>
      </c>
      <c r="I24" s="19"/>
      <c r="J24" s="19"/>
      <c r="K24" s="53"/>
    </row>
    <row r="25" spans="1:11">
      <c r="A25" s="52"/>
      <c r="B25" s="19"/>
      <c r="C25" s="19">
        <v>182696</v>
      </c>
      <c r="D25" s="19">
        <v>280720</v>
      </c>
      <c r="E25" s="19" t="s">
        <v>396</v>
      </c>
      <c r="F25" s="19" t="s">
        <v>423</v>
      </c>
      <c r="G25" s="19">
        <v>2.48</v>
      </c>
      <c r="H25" s="19" t="s">
        <v>393</v>
      </c>
      <c r="I25" s="19"/>
      <c r="J25" s="19"/>
      <c r="K25" s="53"/>
    </row>
    <row r="26" spans="1:11">
      <c r="A26" s="52"/>
      <c r="B26" s="19"/>
      <c r="C26" s="19">
        <v>182696</v>
      </c>
      <c r="D26" s="19">
        <v>280719</v>
      </c>
      <c r="E26" s="19" t="s">
        <v>396</v>
      </c>
      <c r="F26" s="19" t="s">
        <v>443</v>
      </c>
      <c r="G26" s="19">
        <v>2.48</v>
      </c>
      <c r="H26" s="19" t="s">
        <v>393</v>
      </c>
      <c r="I26" s="19"/>
      <c r="J26" s="19"/>
      <c r="K26" s="53"/>
    </row>
    <row r="27" spans="1:11">
      <c r="A27" s="52"/>
      <c r="B27" s="19"/>
      <c r="C27" s="19">
        <v>182696</v>
      </c>
      <c r="D27" s="19">
        <v>280718</v>
      </c>
      <c r="E27" s="19" t="s">
        <v>396</v>
      </c>
      <c r="F27" s="19" t="s">
        <v>411</v>
      </c>
      <c r="G27" s="19">
        <v>2.48</v>
      </c>
      <c r="H27" s="19" t="s">
        <v>393</v>
      </c>
      <c r="I27" s="19"/>
      <c r="J27" s="19"/>
      <c r="K27" s="53"/>
    </row>
    <row r="28" spans="1:11">
      <c r="A28" s="52"/>
      <c r="B28" s="19"/>
      <c r="C28" s="19">
        <v>182696</v>
      </c>
      <c r="D28" s="19">
        <v>276230</v>
      </c>
      <c r="E28" s="19" t="s">
        <v>394</v>
      </c>
      <c r="F28" s="19" t="s">
        <v>414</v>
      </c>
      <c r="G28" s="19">
        <v>26</v>
      </c>
      <c r="H28" s="19" t="s">
        <v>171</v>
      </c>
      <c r="I28" s="19"/>
      <c r="J28" s="19"/>
      <c r="K28" s="53"/>
    </row>
    <row r="29" spans="1:11">
      <c r="A29" s="52"/>
      <c r="B29" s="19"/>
      <c r="C29" s="19">
        <v>182696</v>
      </c>
      <c r="D29" s="19">
        <v>285823</v>
      </c>
      <c r="E29" s="19" t="s">
        <v>515</v>
      </c>
      <c r="F29" s="19" t="s">
        <v>527</v>
      </c>
      <c r="G29" s="19">
        <v>1872</v>
      </c>
      <c r="H29" s="19" t="s">
        <v>15</v>
      </c>
      <c r="I29" s="19"/>
      <c r="J29" s="19"/>
      <c r="K29" s="53"/>
    </row>
    <row r="30" spans="1:11">
      <c r="A30" s="52"/>
      <c r="B30" s="19"/>
      <c r="C30" s="19">
        <v>182699</v>
      </c>
      <c r="D30" s="19">
        <v>285822</v>
      </c>
      <c r="E30" s="19" t="s">
        <v>515</v>
      </c>
      <c r="F30" s="19" t="s">
        <v>516</v>
      </c>
      <c r="G30" s="19">
        <v>3168</v>
      </c>
      <c r="H30" s="19" t="s">
        <v>15</v>
      </c>
      <c r="I30" s="19"/>
      <c r="J30" s="19"/>
      <c r="K30" s="53"/>
    </row>
    <row r="31" spans="1:11">
      <c r="A31" s="52"/>
      <c r="B31" s="19"/>
      <c r="C31" s="19">
        <v>182699</v>
      </c>
      <c r="D31" s="19">
        <v>285823</v>
      </c>
      <c r="E31" s="19" t="s">
        <v>515</v>
      </c>
      <c r="F31" s="19" t="s">
        <v>527</v>
      </c>
      <c r="G31" s="19">
        <v>1728</v>
      </c>
      <c r="H31" s="19" t="s">
        <v>15</v>
      </c>
      <c r="I31" s="19"/>
      <c r="J31" s="19"/>
      <c r="K31" s="53"/>
    </row>
    <row r="32" spans="1:11">
      <c r="A32" s="52"/>
      <c r="B32" s="19"/>
      <c r="C32" s="19">
        <v>182699</v>
      </c>
      <c r="D32" s="19">
        <v>288604</v>
      </c>
      <c r="E32" s="19" t="s">
        <v>391</v>
      </c>
      <c r="F32" s="19" t="s">
        <v>411</v>
      </c>
      <c r="G32" s="19">
        <v>0.82</v>
      </c>
      <c r="H32" s="19" t="s">
        <v>393</v>
      </c>
      <c r="I32" s="19"/>
      <c r="J32" s="19"/>
      <c r="K32" s="53"/>
    </row>
    <row r="33" spans="1:11">
      <c r="A33" s="52"/>
      <c r="B33" s="19"/>
      <c r="C33" s="19">
        <v>182699</v>
      </c>
      <c r="D33" s="19">
        <v>288606</v>
      </c>
      <c r="E33" s="19" t="s">
        <v>391</v>
      </c>
      <c r="F33" s="19" t="s">
        <v>421</v>
      </c>
      <c r="G33" s="19">
        <v>0.82</v>
      </c>
      <c r="H33" s="19" t="s">
        <v>393</v>
      </c>
      <c r="I33" s="19"/>
      <c r="J33" s="19"/>
      <c r="K33" s="53"/>
    </row>
    <row r="34" spans="1:11">
      <c r="A34" s="52"/>
      <c r="B34" s="19"/>
      <c r="C34" s="19">
        <v>182699</v>
      </c>
      <c r="D34" s="19">
        <v>290118</v>
      </c>
      <c r="E34" s="19" t="s">
        <v>394</v>
      </c>
      <c r="F34" s="19" t="s">
        <v>519</v>
      </c>
      <c r="G34" s="19">
        <v>32</v>
      </c>
      <c r="H34" s="19" t="s">
        <v>171</v>
      </c>
      <c r="I34" s="19"/>
      <c r="J34" s="19"/>
      <c r="K34" s="53"/>
    </row>
    <row r="35" spans="1:11">
      <c r="A35" s="52"/>
      <c r="B35" s="19"/>
      <c r="C35" s="19">
        <v>182699</v>
      </c>
      <c r="D35" s="19">
        <v>290122</v>
      </c>
      <c r="E35" s="19" t="s">
        <v>391</v>
      </c>
      <c r="F35" s="19" t="s">
        <v>528</v>
      </c>
      <c r="G35" s="19">
        <v>0.82</v>
      </c>
      <c r="H35" s="19" t="s">
        <v>393</v>
      </c>
      <c r="I35" s="19"/>
      <c r="J35" s="19"/>
      <c r="K35" s="53"/>
    </row>
    <row r="36" spans="1:11">
      <c r="A36" s="52"/>
      <c r="B36" s="19"/>
      <c r="C36" s="19">
        <v>182699</v>
      </c>
      <c r="D36" s="19">
        <v>290875</v>
      </c>
      <c r="E36" s="19" t="s">
        <v>394</v>
      </c>
      <c r="F36" s="19" t="s">
        <v>529</v>
      </c>
      <c r="G36" s="19">
        <v>8</v>
      </c>
      <c r="H36" s="19" t="s">
        <v>171</v>
      </c>
      <c r="I36" s="19"/>
      <c r="J36" s="19"/>
      <c r="K36" s="53"/>
    </row>
    <row r="37" spans="1:11">
      <c r="A37" s="52"/>
      <c r="B37" s="19"/>
      <c r="C37" s="19">
        <v>182699</v>
      </c>
      <c r="D37" s="19">
        <v>290878</v>
      </c>
      <c r="E37" s="19" t="s">
        <v>391</v>
      </c>
      <c r="F37" s="19" t="s">
        <v>530</v>
      </c>
      <c r="G37" s="19">
        <v>0.82</v>
      </c>
      <c r="H37" s="19" t="s">
        <v>393</v>
      </c>
      <c r="I37" s="19"/>
      <c r="J37" s="19"/>
      <c r="K37" s="53"/>
    </row>
    <row r="38" spans="1:11">
      <c r="A38" s="52"/>
      <c r="B38" s="19"/>
      <c r="C38" s="19">
        <v>182699</v>
      </c>
      <c r="D38" s="19">
        <v>296415</v>
      </c>
      <c r="E38" s="19" t="s">
        <v>438</v>
      </c>
      <c r="F38" s="19" t="s">
        <v>531</v>
      </c>
      <c r="G38" s="19">
        <v>4.4000000000000004</v>
      </c>
      <c r="H38" s="19" t="s">
        <v>368</v>
      </c>
      <c r="I38" s="19"/>
      <c r="J38" s="19"/>
      <c r="K38" s="53"/>
    </row>
    <row r="39" spans="1:11">
      <c r="A39" s="52"/>
      <c r="B39" s="19"/>
      <c r="C39" s="19">
        <v>182699</v>
      </c>
      <c r="D39" s="19">
        <v>296415</v>
      </c>
      <c r="E39" s="19" t="s">
        <v>438</v>
      </c>
      <c r="F39" s="19" t="s">
        <v>531</v>
      </c>
      <c r="G39" s="19">
        <v>9.58</v>
      </c>
      <c r="H39" s="19" t="s">
        <v>368</v>
      </c>
      <c r="I39" s="19"/>
      <c r="J39" s="19"/>
      <c r="K39" s="53"/>
    </row>
    <row r="40" spans="1:11">
      <c r="A40" s="52"/>
      <c r="B40" s="19"/>
      <c r="C40" s="19">
        <v>182699</v>
      </c>
      <c r="D40" s="19">
        <v>296417</v>
      </c>
      <c r="E40" s="19" t="s">
        <v>438</v>
      </c>
      <c r="F40" s="19" t="s">
        <v>532</v>
      </c>
      <c r="G40" s="19">
        <v>4.58</v>
      </c>
      <c r="H40" s="19" t="s">
        <v>368</v>
      </c>
      <c r="I40" s="19"/>
      <c r="J40" s="19"/>
      <c r="K40" s="53"/>
    </row>
    <row r="41" spans="1:11">
      <c r="A41" s="52"/>
      <c r="B41" s="19"/>
      <c r="C41" s="19">
        <v>182699</v>
      </c>
      <c r="D41" s="19">
        <v>296417</v>
      </c>
      <c r="E41" s="19" t="s">
        <v>438</v>
      </c>
      <c r="F41" s="19" t="s">
        <v>532</v>
      </c>
      <c r="G41" s="19">
        <v>2.5</v>
      </c>
      <c r="H41" s="19" t="s">
        <v>368</v>
      </c>
      <c r="I41" s="19"/>
      <c r="J41" s="19"/>
      <c r="K41" s="53"/>
    </row>
    <row r="42" spans="1:11">
      <c r="A42" s="52"/>
      <c r="B42" s="19"/>
      <c r="C42" s="19">
        <v>182699</v>
      </c>
      <c r="D42" s="19">
        <v>296417</v>
      </c>
      <c r="E42" s="19" t="s">
        <v>438</v>
      </c>
      <c r="F42" s="19" t="s">
        <v>532</v>
      </c>
      <c r="G42" s="19">
        <v>4.4000000000000004</v>
      </c>
      <c r="H42" s="19" t="s">
        <v>368</v>
      </c>
      <c r="I42" s="19"/>
      <c r="J42" s="19"/>
      <c r="K42" s="53"/>
    </row>
    <row r="43" spans="1:11">
      <c r="A43" s="52"/>
      <c r="B43" s="19"/>
      <c r="C43" s="19">
        <v>182699</v>
      </c>
      <c r="D43" s="19">
        <v>285821</v>
      </c>
      <c r="E43" s="19" t="s">
        <v>515</v>
      </c>
      <c r="F43" s="19" t="s">
        <v>524</v>
      </c>
      <c r="G43" s="19">
        <v>1584</v>
      </c>
      <c r="H43" s="19" t="s">
        <v>15</v>
      </c>
      <c r="I43" s="19"/>
      <c r="J43" s="19"/>
      <c r="K43" s="53"/>
    </row>
    <row r="44" spans="1:11">
      <c r="A44" s="52"/>
      <c r="B44" s="19"/>
      <c r="C44" s="19">
        <v>182699</v>
      </c>
      <c r="D44" s="19">
        <v>283868</v>
      </c>
      <c r="E44" s="19" t="s">
        <v>515</v>
      </c>
      <c r="F44" s="19" t="s">
        <v>525</v>
      </c>
      <c r="G44" s="19">
        <v>3168</v>
      </c>
      <c r="H44" s="19" t="s">
        <v>15</v>
      </c>
      <c r="I44" s="19"/>
      <c r="J44" s="19"/>
      <c r="K44" s="53"/>
    </row>
    <row r="45" spans="1:11">
      <c r="A45" s="52"/>
      <c r="B45" s="19"/>
      <c r="C45" s="19">
        <v>182699</v>
      </c>
      <c r="D45" s="19">
        <v>296417</v>
      </c>
      <c r="E45" s="19" t="s">
        <v>438</v>
      </c>
      <c r="F45" s="19" t="s">
        <v>532</v>
      </c>
      <c r="G45" s="19">
        <v>2.5</v>
      </c>
      <c r="H45" s="19" t="s">
        <v>368</v>
      </c>
      <c r="I45" s="19"/>
      <c r="J45" s="19"/>
      <c r="K45" s="53"/>
    </row>
    <row r="46" spans="1:11">
      <c r="A46" s="52"/>
      <c r="B46" s="19"/>
      <c r="C46" s="19">
        <v>182699</v>
      </c>
      <c r="D46" s="19">
        <v>283823</v>
      </c>
      <c r="E46" s="19" t="s">
        <v>394</v>
      </c>
      <c r="F46" s="19" t="s">
        <v>422</v>
      </c>
      <c r="G46" s="19">
        <v>24</v>
      </c>
      <c r="H46" s="19" t="s">
        <v>171</v>
      </c>
      <c r="I46" s="19"/>
      <c r="J46" s="19"/>
      <c r="K46" s="53"/>
    </row>
    <row r="47" spans="1:11">
      <c r="A47" s="52"/>
      <c r="B47" s="19"/>
      <c r="C47" s="19">
        <v>182699</v>
      </c>
      <c r="D47" s="19">
        <v>281520</v>
      </c>
      <c r="E47" s="19" t="s">
        <v>396</v>
      </c>
      <c r="F47" s="19" t="s">
        <v>530</v>
      </c>
      <c r="G47" s="19">
        <v>2.34</v>
      </c>
      <c r="H47" s="19" t="s">
        <v>393</v>
      </c>
      <c r="I47" s="19"/>
      <c r="J47" s="19"/>
      <c r="K47" s="53"/>
    </row>
    <row r="48" spans="1:11">
      <c r="A48" s="52"/>
      <c r="B48" s="19"/>
      <c r="C48" s="19">
        <v>182699</v>
      </c>
      <c r="D48" s="19">
        <v>280727</v>
      </c>
      <c r="E48" s="19" t="s">
        <v>396</v>
      </c>
      <c r="F48" s="19" t="s">
        <v>526</v>
      </c>
      <c r="G48" s="19">
        <v>2.34</v>
      </c>
      <c r="H48" s="19" t="s">
        <v>393</v>
      </c>
      <c r="I48" s="19"/>
      <c r="J48" s="19"/>
      <c r="K48" s="53"/>
    </row>
    <row r="49" spans="1:11">
      <c r="A49" s="52"/>
      <c r="B49" s="19"/>
      <c r="C49" s="19">
        <v>182699</v>
      </c>
      <c r="D49" s="19">
        <v>280720</v>
      </c>
      <c r="E49" s="19" t="s">
        <v>396</v>
      </c>
      <c r="F49" s="19" t="s">
        <v>423</v>
      </c>
      <c r="G49" s="19">
        <v>2.34</v>
      </c>
      <c r="H49" s="19" t="s">
        <v>393</v>
      </c>
      <c r="I49" s="19"/>
      <c r="J49" s="19"/>
      <c r="K49" s="53"/>
    </row>
    <row r="50" spans="1:11">
      <c r="A50" s="52"/>
      <c r="B50" s="19"/>
      <c r="C50" s="19">
        <v>182699</v>
      </c>
      <c r="D50" s="19">
        <v>280718</v>
      </c>
      <c r="E50" s="19" t="s">
        <v>396</v>
      </c>
      <c r="F50" s="19" t="s">
        <v>411</v>
      </c>
      <c r="G50" s="19">
        <v>2.34</v>
      </c>
      <c r="H50" s="19" t="s">
        <v>393</v>
      </c>
      <c r="I50" s="19"/>
      <c r="J50" s="19"/>
      <c r="K50" s="53"/>
    </row>
    <row r="51" spans="1:11">
      <c r="A51" s="52"/>
      <c r="B51" s="19"/>
      <c r="C51" s="19">
        <v>182699</v>
      </c>
      <c r="D51" s="19">
        <v>276230</v>
      </c>
      <c r="E51" s="19" t="s">
        <v>394</v>
      </c>
      <c r="F51" s="19" t="s">
        <v>414</v>
      </c>
      <c r="G51" s="19">
        <v>24</v>
      </c>
      <c r="H51" s="19" t="s">
        <v>171</v>
      </c>
      <c r="I51" s="19"/>
      <c r="J51" s="19"/>
      <c r="K51" s="53"/>
    </row>
    <row r="52" spans="1:11">
      <c r="A52" s="52"/>
      <c r="B52" s="19"/>
      <c r="C52" s="19">
        <v>182699</v>
      </c>
      <c r="D52" s="19">
        <v>283829</v>
      </c>
      <c r="E52" s="19" t="s">
        <v>394</v>
      </c>
      <c r="F52" s="19" t="s">
        <v>533</v>
      </c>
      <c r="G52" s="19">
        <v>24</v>
      </c>
      <c r="H52" s="19" t="s">
        <v>171</v>
      </c>
      <c r="I52" s="19"/>
      <c r="J52" s="19"/>
      <c r="K52" s="53"/>
    </row>
    <row r="53" spans="1:1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</row>
  </sheetData>
  <mergeCells count="5">
    <mergeCell ref="A1:K1"/>
    <mergeCell ref="G2:H2"/>
    <mergeCell ref="G3:K3"/>
    <mergeCell ref="A9:A52"/>
    <mergeCell ref="K9:K52"/>
  </mergeCells>
  <pageMargins left="0.70000000000000007" right="0.70000000000000007" top="0.75" bottom="0.75" header="0.30000000000000004" footer="0.30000000000000004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8"/>
  <dimension ref="A1:H10"/>
  <sheetViews>
    <sheetView workbookViewId="0"/>
  </sheetViews>
  <sheetFormatPr defaultRowHeight="14.5"/>
  <cols>
    <col min="1" max="3" width="9.1796875" customWidth="1"/>
    <col min="4" max="4" width="14.453125" bestFit="1" customWidth="1"/>
    <col min="5" max="5" width="31.26953125" bestFit="1" customWidth="1"/>
    <col min="6" max="7" width="9.1796875" customWidth="1"/>
    <col min="8" max="8" width="10.453125" customWidth="1"/>
    <col min="9" max="9" width="9.1796875" customWidth="1"/>
  </cols>
  <sheetData>
    <row r="1" spans="1:8">
      <c r="A1" s="42" t="s">
        <v>222</v>
      </c>
      <c r="B1" s="42"/>
      <c r="C1" s="42"/>
      <c r="D1" s="42"/>
      <c r="E1" s="42"/>
      <c r="F1" s="42"/>
      <c r="G1" s="42"/>
      <c r="H1" s="42"/>
    </row>
    <row r="2" spans="1:8">
      <c r="A2" s="1"/>
      <c r="B2" s="1"/>
      <c r="C2" s="1"/>
      <c r="D2" s="2"/>
      <c r="E2" s="1"/>
      <c r="F2" s="43" t="s">
        <v>510</v>
      </c>
      <c r="G2" s="43"/>
      <c r="H2" s="31"/>
    </row>
    <row r="3" spans="1:8">
      <c r="A3" s="1"/>
      <c r="B3" s="1"/>
      <c r="C3" s="1"/>
      <c r="D3" s="2"/>
      <c r="E3" s="1"/>
      <c r="F3" s="58" t="s">
        <v>534</v>
      </c>
      <c r="G3" s="58"/>
      <c r="H3" s="58"/>
    </row>
    <row r="4" spans="1:8">
      <c r="A4" s="1"/>
      <c r="B4" s="1"/>
      <c r="C4" s="1"/>
      <c r="D4" s="2"/>
      <c r="E4" s="1"/>
      <c r="F4" s="32"/>
      <c r="G4" s="32"/>
      <c r="H4" s="32"/>
    </row>
    <row r="5" spans="1:8">
      <c r="A5" s="1"/>
      <c r="B5" s="1"/>
      <c r="C5" s="1"/>
      <c r="D5" s="2"/>
      <c r="E5" s="1"/>
      <c r="F5" s="32"/>
      <c r="G5" s="32"/>
      <c r="H5" s="32"/>
    </row>
    <row r="6" spans="1:8">
      <c r="A6" s="1"/>
      <c r="B6" s="1"/>
      <c r="C6" s="1"/>
      <c r="D6" s="2"/>
      <c r="E6" s="1"/>
      <c r="F6" s="32"/>
      <c r="G6" s="32"/>
      <c r="H6" s="32"/>
    </row>
    <row r="7" spans="1:8">
      <c r="A7" s="1"/>
      <c r="B7" s="1"/>
      <c r="C7" s="1"/>
      <c r="D7" s="2"/>
      <c r="E7" s="1"/>
      <c r="F7" s="32"/>
      <c r="G7" s="32"/>
      <c r="H7" s="32"/>
    </row>
    <row r="8" spans="1:8" ht="45" customHeight="1">
      <c r="A8" s="15" t="s">
        <v>278</v>
      </c>
      <c r="B8" s="15" t="s">
        <v>4</v>
      </c>
      <c r="C8" s="15" t="s">
        <v>5</v>
      </c>
      <c r="D8" s="15" t="s">
        <v>6</v>
      </c>
      <c r="E8" s="15" t="s">
        <v>387</v>
      </c>
      <c r="F8" s="15" t="s">
        <v>8</v>
      </c>
      <c r="G8" s="15" t="s">
        <v>9</v>
      </c>
      <c r="H8" s="15" t="s">
        <v>12</v>
      </c>
    </row>
    <row r="9" spans="1:8">
      <c r="A9" s="19">
        <v>24001542</v>
      </c>
      <c r="B9" s="19"/>
      <c r="C9" s="19">
        <v>298609</v>
      </c>
      <c r="D9" s="19" t="s">
        <v>535</v>
      </c>
      <c r="E9" s="19" t="s">
        <v>536</v>
      </c>
      <c r="F9" s="19">
        <v>500</v>
      </c>
      <c r="G9" s="19" t="s">
        <v>15</v>
      </c>
      <c r="H9" s="19" t="s">
        <v>274</v>
      </c>
    </row>
    <row r="10" spans="1:8">
      <c r="A10" s="19"/>
      <c r="B10" s="19"/>
      <c r="C10" s="19"/>
      <c r="D10" s="19"/>
      <c r="E10" s="19"/>
      <c r="F10" s="19"/>
      <c r="G10" s="19"/>
      <c r="H10" s="19"/>
    </row>
  </sheetData>
  <mergeCells count="3">
    <mergeCell ref="A1:H1"/>
    <mergeCell ref="F2:G2"/>
    <mergeCell ref="F3:H3"/>
  </mergeCells>
  <pageMargins left="0.70000000000000007" right="0.70000000000000007" top="0.75" bottom="0.75" header="0.30000000000000004" footer="0.300000000000000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MJ1048576"/>
  <sheetViews>
    <sheetView topLeftCell="A4"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64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22001272</v>
      </c>
      <c r="B6" s="45" t="s">
        <v>65</v>
      </c>
      <c r="C6" s="45">
        <v>177426</v>
      </c>
      <c r="D6" s="10">
        <v>235953</v>
      </c>
      <c r="E6" s="10" t="s">
        <v>66</v>
      </c>
      <c r="F6" s="9"/>
      <c r="G6" s="9">
        <v>413</v>
      </c>
      <c r="H6" s="9" t="s">
        <v>15</v>
      </c>
      <c r="I6" s="9">
        <f t="shared" ref="I6:I12" si="0">G6*0.001</f>
        <v>0.41300000000000003</v>
      </c>
      <c r="J6" s="9">
        <f t="shared" ref="J6:J18" si="1">I6+0.001</f>
        <v>0.41400000000000003</v>
      </c>
      <c r="K6" s="45" t="s">
        <v>67</v>
      </c>
    </row>
    <row r="7" spans="1:11" ht="26.15" customHeight="1">
      <c r="A7" s="45"/>
      <c r="B7" s="45"/>
      <c r="C7" s="45"/>
      <c r="D7" s="10">
        <v>235954</v>
      </c>
      <c r="E7" s="10" t="s">
        <v>68</v>
      </c>
      <c r="F7" s="9"/>
      <c r="G7" s="9">
        <v>413</v>
      </c>
      <c r="H7" s="9" t="s">
        <v>15</v>
      </c>
      <c r="I7" s="9">
        <f t="shared" si="0"/>
        <v>0.41300000000000003</v>
      </c>
      <c r="J7" s="9">
        <f t="shared" si="1"/>
        <v>0.41400000000000003</v>
      </c>
      <c r="K7" s="45"/>
    </row>
    <row r="8" spans="1:11" ht="26.15" customHeight="1">
      <c r="A8" s="45"/>
      <c r="B8" s="45"/>
      <c r="C8" s="45"/>
      <c r="D8" s="10">
        <v>244468</v>
      </c>
      <c r="E8" s="10" t="s">
        <v>69</v>
      </c>
      <c r="F8" s="9" t="s">
        <v>70</v>
      </c>
      <c r="G8" s="9">
        <v>77</v>
      </c>
      <c r="H8" s="9" t="s">
        <v>15</v>
      </c>
      <c r="I8" s="9">
        <f t="shared" si="0"/>
        <v>7.6999999999999999E-2</v>
      </c>
      <c r="J8" s="9">
        <f t="shared" si="1"/>
        <v>7.8E-2</v>
      </c>
      <c r="K8" s="45"/>
    </row>
    <row r="9" spans="1:11" ht="26.15" customHeight="1">
      <c r="A9" s="45"/>
      <c r="B9" s="45"/>
      <c r="C9" s="45"/>
      <c r="D9" s="10">
        <v>235957</v>
      </c>
      <c r="E9" s="10" t="s">
        <v>69</v>
      </c>
      <c r="F9" s="9" t="s">
        <v>71</v>
      </c>
      <c r="G9" s="9">
        <v>153</v>
      </c>
      <c r="H9" s="9" t="s">
        <v>15</v>
      </c>
      <c r="I9" s="9">
        <f t="shared" si="0"/>
        <v>0.153</v>
      </c>
      <c r="J9" s="9">
        <f t="shared" si="1"/>
        <v>0.154</v>
      </c>
      <c r="K9" s="45"/>
    </row>
    <row r="10" spans="1:11" ht="26.15" customHeight="1">
      <c r="A10" s="45"/>
      <c r="B10" s="45"/>
      <c r="C10" s="45"/>
      <c r="D10" s="10">
        <v>235959</v>
      </c>
      <c r="E10" s="10" t="s">
        <v>69</v>
      </c>
      <c r="F10" s="9" t="s">
        <v>72</v>
      </c>
      <c r="G10" s="9">
        <v>71</v>
      </c>
      <c r="H10" s="9" t="s">
        <v>15</v>
      </c>
      <c r="I10" s="9">
        <f t="shared" si="0"/>
        <v>7.1000000000000008E-2</v>
      </c>
      <c r="J10" s="9">
        <f t="shared" si="1"/>
        <v>7.2000000000000008E-2</v>
      </c>
      <c r="K10" s="45"/>
    </row>
    <row r="11" spans="1:11" ht="26.15" customHeight="1">
      <c r="A11" s="45"/>
      <c r="B11" s="45"/>
      <c r="C11" s="45"/>
      <c r="D11" s="10">
        <v>235961</v>
      </c>
      <c r="E11" s="10" t="s">
        <v>69</v>
      </c>
      <c r="F11" s="9" t="s">
        <v>73</v>
      </c>
      <c r="G11" s="9">
        <v>61</v>
      </c>
      <c r="H11" s="9" t="s">
        <v>15</v>
      </c>
      <c r="I11" s="9">
        <f t="shared" si="0"/>
        <v>6.0999999999999999E-2</v>
      </c>
      <c r="J11" s="9">
        <f t="shared" si="1"/>
        <v>6.2E-2</v>
      </c>
      <c r="K11" s="45"/>
    </row>
    <row r="12" spans="1:11" ht="26.15" customHeight="1">
      <c r="A12" s="45"/>
      <c r="B12" s="45"/>
      <c r="C12" s="45"/>
      <c r="D12" s="10">
        <v>235964</v>
      </c>
      <c r="E12" s="10" t="s">
        <v>69</v>
      </c>
      <c r="F12" s="9" t="s">
        <v>74</v>
      </c>
      <c r="G12" s="9">
        <v>51</v>
      </c>
      <c r="H12" s="9" t="s">
        <v>15</v>
      </c>
      <c r="I12" s="9">
        <f t="shared" si="0"/>
        <v>5.1000000000000004E-2</v>
      </c>
      <c r="J12" s="9">
        <f t="shared" si="1"/>
        <v>5.2000000000000005E-2</v>
      </c>
      <c r="K12" s="45"/>
    </row>
    <row r="13" spans="1:11" ht="26.15" customHeight="1">
      <c r="A13" s="45"/>
      <c r="B13" s="45"/>
      <c r="C13" s="45"/>
      <c r="D13" s="10">
        <v>235966</v>
      </c>
      <c r="E13" s="10" t="s">
        <v>75</v>
      </c>
      <c r="F13" s="9"/>
      <c r="G13" s="9">
        <v>81</v>
      </c>
      <c r="H13" s="9" t="s">
        <v>76</v>
      </c>
      <c r="I13" s="9">
        <f>G13*0.002</f>
        <v>0.16200000000000001</v>
      </c>
      <c r="J13" s="9">
        <f t="shared" si="1"/>
        <v>0.16300000000000001</v>
      </c>
      <c r="K13" s="45"/>
    </row>
    <row r="14" spans="1:11" ht="26.15" customHeight="1">
      <c r="A14" s="45"/>
      <c r="B14" s="45"/>
      <c r="C14" s="45"/>
      <c r="D14" s="10">
        <v>236045</v>
      </c>
      <c r="E14" s="10" t="s">
        <v>77</v>
      </c>
      <c r="F14" s="9"/>
      <c r="G14" s="9">
        <v>79</v>
      </c>
      <c r="H14" s="9" t="s">
        <v>76</v>
      </c>
      <c r="I14" s="9">
        <f>G14*0.002</f>
        <v>0.158</v>
      </c>
      <c r="J14" s="9">
        <f t="shared" si="1"/>
        <v>0.159</v>
      </c>
      <c r="K14" s="45"/>
    </row>
    <row r="15" spans="1:11" ht="26.15" customHeight="1">
      <c r="A15" s="45"/>
      <c r="B15" s="45"/>
      <c r="C15" s="45"/>
      <c r="D15" s="10">
        <v>266451</v>
      </c>
      <c r="E15" s="10" t="s">
        <v>78</v>
      </c>
      <c r="F15" s="9"/>
      <c r="G15" s="9">
        <v>1</v>
      </c>
      <c r="H15" s="9" t="s">
        <v>24</v>
      </c>
      <c r="I15" s="9">
        <f>G15*0.05</f>
        <v>0.05</v>
      </c>
      <c r="J15" s="9">
        <f t="shared" si="1"/>
        <v>5.1000000000000004E-2</v>
      </c>
      <c r="K15" s="45"/>
    </row>
    <row r="16" spans="1:11" ht="26.15" customHeight="1">
      <c r="A16" s="45"/>
      <c r="B16" s="45"/>
      <c r="C16" s="45"/>
      <c r="D16" s="10">
        <v>266960</v>
      </c>
      <c r="E16" s="10" t="s">
        <v>79</v>
      </c>
      <c r="F16" s="9"/>
      <c r="G16" s="9">
        <v>17</v>
      </c>
      <c r="H16" s="9" t="s">
        <v>24</v>
      </c>
      <c r="I16" s="9">
        <f>G16*0.05</f>
        <v>0.85000000000000009</v>
      </c>
      <c r="J16" s="9">
        <f t="shared" si="1"/>
        <v>0.85100000000000009</v>
      </c>
      <c r="K16" s="45"/>
    </row>
    <row r="17" spans="1:11" ht="26.15" customHeight="1">
      <c r="A17" s="45"/>
      <c r="B17" s="45"/>
      <c r="C17" s="45"/>
      <c r="D17" s="10">
        <v>266961</v>
      </c>
      <c r="E17" s="10" t="s">
        <v>80</v>
      </c>
      <c r="F17" s="9"/>
      <c r="G17" s="9">
        <v>4</v>
      </c>
      <c r="H17" s="9" t="s">
        <v>24</v>
      </c>
      <c r="I17" s="9">
        <f>G17*0.05</f>
        <v>0.2</v>
      </c>
      <c r="J17" s="9">
        <f t="shared" si="1"/>
        <v>0.20100000000000001</v>
      </c>
      <c r="K17" s="45"/>
    </row>
    <row r="18" spans="1:11" ht="26.15" customHeight="1">
      <c r="A18" s="45"/>
      <c r="B18" s="45"/>
      <c r="C18" s="45"/>
      <c r="D18" s="10">
        <v>268428</v>
      </c>
      <c r="E18" s="10" t="s">
        <v>81</v>
      </c>
      <c r="F18" s="9"/>
      <c r="G18" s="9">
        <v>2</v>
      </c>
      <c r="H18" s="9" t="s">
        <v>24</v>
      </c>
      <c r="I18" s="9">
        <f>G18*0.05</f>
        <v>0.1</v>
      </c>
      <c r="J18" s="9">
        <f t="shared" si="1"/>
        <v>0.10100000000000001</v>
      </c>
      <c r="K18" s="45"/>
    </row>
    <row r="19" spans="1:11" ht="26.15" customHeight="1">
      <c r="A19" s="8"/>
      <c r="B19" s="8"/>
      <c r="C19" s="8"/>
      <c r="D19" s="6"/>
      <c r="E19" s="6"/>
      <c r="F19" s="6"/>
      <c r="G19" s="6"/>
      <c r="H19" s="6"/>
      <c r="I19" s="6"/>
      <c r="J19" s="6"/>
      <c r="K19" s="45"/>
    </row>
    <row r="1048558" ht="12.25" customHeight="1"/>
    <row r="1048559" ht="12.25" customHeight="1"/>
    <row r="1048560" ht="12.2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18"/>
    <mergeCell ref="B6:B18"/>
    <mergeCell ref="C6:C18"/>
    <mergeCell ref="K6:K19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9" filterMode="1"/>
  <dimension ref="A1:K67"/>
  <sheetViews>
    <sheetView workbookViewId="0"/>
  </sheetViews>
  <sheetFormatPr defaultRowHeight="14.5"/>
  <cols>
    <col min="1" max="4" width="9.1796875" customWidth="1"/>
    <col min="5" max="5" width="33.26953125" bestFit="1" customWidth="1"/>
    <col min="6" max="6" width="30.7265625" bestFit="1" customWidth="1"/>
    <col min="7" max="7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514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355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15" t="s">
        <v>386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387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</row>
    <row r="9" spans="1:11" hidden="1">
      <c r="A9" s="52">
        <v>24001047</v>
      </c>
      <c r="B9" s="19"/>
      <c r="C9" s="29">
        <v>182853</v>
      </c>
      <c r="D9" s="18">
        <v>280129</v>
      </c>
      <c r="E9" s="18" t="s">
        <v>537</v>
      </c>
      <c r="F9" s="18" t="s">
        <v>538</v>
      </c>
      <c r="G9" s="18">
        <v>4</v>
      </c>
      <c r="H9" s="18" t="s">
        <v>171</v>
      </c>
      <c r="I9" s="19">
        <f>G9*0.25</f>
        <v>1</v>
      </c>
      <c r="J9" s="19">
        <f t="shared" ref="J9:J40" si="0">I9+0.001</f>
        <v>1.0009999999999999</v>
      </c>
      <c r="K9" s="52" t="s">
        <v>343</v>
      </c>
    </row>
    <row r="10" spans="1:11" hidden="1">
      <c r="A10" s="52"/>
      <c r="B10" s="19"/>
      <c r="C10" s="29">
        <v>182853</v>
      </c>
      <c r="D10" s="18">
        <v>290209</v>
      </c>
      <c r="E10" s="18" t="s">
        <v>539</v>
      </c>
      <c r="F10" s="18" t="s">
        <v>540</v>
      </c>
      <c r="G10" s="18">
        <v>3</v>
      </c>
      <c r="H10" s="18" t="s">
        <v>15</v>
      </c>
      <c r="I10" s="19">
        <f t="shared" ref="I10:I16" si="1">G10*0.001</f>
        <v>3.0000000000000001E-3</v>
      </c>
      <c r="J10" s="19">
        <f t="shared" si="0"/>
        <v>4.0000000000000001E-3</v>
      </c>
      <c r="K10" s="52"/>
    </row>
    <row r="11" spans="1:11" hidden="1">
      <c r="A11" s="52"/>
      <c r="B11" s="19"/>
      <c r="C11" s="29">
        <v>182853</v>
      </c>
      <c r="D11" s="18">
        <v>290201</v>
      </c>
      <c r="E11" s="18" t="s">
        <v>541</v>
      </c>
      <c r="F11" s="18" t="s">
        <v>540</v>
      </c>
      <c r="G11" s="18">
        <v>5</v>
      </c>
      <c r="H11" s="18" t="s">
        <v>15</v>
      </c>
      <c r="I11" s="19">
        <f t="shared" si="1"/>
        <v>5.0000000000000001E-3</v>
      </c>
      <c r="J11" s="19">
        <f t="shared" si="0"/>
        <v>6.0000000000000001E-3</v>
      </c>
      <c r="K11" s="52"/>
    </row>
    <row r="12" spans="1:11" hidden="1">
      <c r="A12" s="52"/>
      <c r="B12" s="19"/>
      <c r="C12" s="29">
        <v>182853</v>
      </c>
      <c r="D12" s="18">
        <v>290200</v>
      </c>
      <c r="E12" s="18" t="s">
        <v>542</v>
      </c>
      <c r="F12" s="18" t="s">
        <v>540</v>
      </c>
      <c r="G12" s="18">
        <v>10</v>
      </c>
      <c r="H12" s="18" t="s">
        <v>15</v>
      </c>
      <c r="I12" s="19">
        <f t="shared" si="1"/>
        <v>0.01</v>
      </c>
      <c r="J12" s="19">
        <f t="shared" si="0"/>
        <v>1.0999999999999999E-2</v>
      </c>
      <c r="K12" s="52"/>
    </row>
    <row r="13" spans="1:11" hidden="1">
      <c r="A13" s="52"/>
      <c r="B13" s="19"/>
      <c r="C13" s="29">
        <v>182853</v>
      </c>
      <c r="D13" s="18">
        <v>290199</v>
      </c>
      <c r="E13" s="18" t="s">
        <v>543</v>
      </c>
      <c r="F13" s="18" t="s">
        <v>540</v>
      </c>
      <c r="G13" s="18">
        <v>8</v>
      </c>
      <c r="H13" s="18" t="s">
        <v>15</v>
      </c>
      <c r="I13" s="19">
        <f t="shared" si="1"/>
        <v>8.0000000000000002E-3</v>
      </c>
      <c r="J13" s="19">
        <f t="shared" si="0"/>
        <v>9.0000000000000011E-3</v>
      </c>
      <c r="K13" s="52"/>
    </row>
    <row r="14" spans="1:11" hidden="1">
      <c r="A14" s="52"/>
      <c r="B14" s="19"/>
      <c r="C14" s="29">
        <v>182853</v>
      </c>
      <c r="D14" s="18">
        <v>290198</v>
      </c>
      <c r="E14" s="18" t="s">
        <v>544</v>
      </c>
      <c r="F14" s="18" t="s">
        <v>540</v>
      </c>
      <c r="G14" s="18">
        <v>8</v>
      </c>
      <c r="H14" s="18" t="s">
        <v>15</v>
      </c>
      <c r="I14" s="19">
        <f t="shared" si="1"/>
        <v>8.0000000000000002E-3</v>
      </c>
      <c r="J14" s="19">
        <f t="shared" si="0"/>
        <v>9.0000000000000011E-3</v>
      </c>
      <c r="K14" s="52"/>
    </row>
    <row r="15" spans="1:11" hidden="1">
      <c r="A15" s="52"/>
      <c r="B15" s="19"/>
      <c r="C15" s="29">
        <v>182853</v>
      </c>
      <c r="D15" s="18">
        <v>290194</v>
      </c>
      <c r="E15" s="18" t="s">
        <v>545</v>
      </c>
      <c r="F15" s="18" t="s">
        <v>546</v>
      </c>
      <c r="G15" s="18">
        <v>11</v>
      </c>
      <c r="H15" s="18" t="s">
        <v>15</v>
      </c>
      <c r="I15" s="19">
        <f t="shared" si="1"/>
        <v>1.0999999999999999E-2</v>
      </c>
      <c r="J15" s="19">
        <f t="shared" si="0"/>
        <v>1.2E-2</v>
      </c>
      <c r="K15" s="52"/>
    </row>
    <row r="16" spans="1:11" hidden="1">
      <c r="A16" s="52"/>
      <c r="B16" s="19"/>
      <c r="C16" s="29">
        <v>182853</v>
      </c>
      <c r="D16" s="18">
        <v>286444</v>
      </c>
      <c r="E16" s="18" t="s">
        <v>547</v>
      </c>
      <c r="F16" s="18" t="s">
        <v>548</v>
      </c>
      <c r="G16" s="18">
        <v>13</v>
      </c>
      <c r="H16" s="18" t="s">
        <v>15</v>
      </c>
      <c r="I16" s="19">
        <f t="shared" si="1"/>
        <v>1.3000000000000001E-2</v>
      </c>
      <c r="J16" s="19">
        <f t="shared" si="0"/>
        <v>1.4000000000000002E-2</v>
      </c>
      <c r="K16" s="52"/>
    </row>
    <row r="17" spans="1:11" hidden="1">
      <c r="A17" s="52"/>
      <c r="B17" s="19"/>
      <c r="C17" s="29">
        <v>182853</v>
      </c>
      <c r="D17" s="18">
        <v>282743</v>
      </c>
      <c r="E17" s="18" t="s">
        <v>549</v>
      </c>
      <c r="F17" s="18" t="s">
        <v>550</v>
      </c>
      <c r="G17" s="18">
        <v>2</v>
      </c>
      <c r="H17" s="18" t="s">
        <v>171</v>
      </c>
      <c r="I17" s="19">
        <f>G17*0.25</f>
        <v>0.5</v>
      </c>
      <c r="J17" s="19">
        <f t="shared" si="0"/>
        <v>0.501</v>
      </c>
      <c r="K17" s="52"/>
    </row>
    <row r="18" spans="1:11" hidden="1">
      <c r="A18" s="52"/>
      <c r="B18" s="19"/>
      <c r="C18" s="29">
        <v>182853</v>
      </c>
      <c r="D18" s="18">
        <v>282321</v>
      </c>
      <c r="E18" s="18" t="s">
        <v>551</v>
      </c>
      <c r="F18" s="18" t="s">
        <v>552</v>
      </c>
      <c r="G18" s="18">
        <v>23</v>
      </c>
      <c r="H18" s="18" t="s">
        <v>38</v>
      </c>
      <c r="I18" s="19">
        <f>G18*0.001</f>
        <v>2.3E-2</v>
      </c>
      <c r="J18" s="19">
        <f t="shared" si="0"/>
        <v>2.4E-2</v>
      </c>
      <c r="K18" s="52"/>
    </row>
    <row r="19" spans="1:11" hidden="1">
      <c r="A19" s="52"/>
      <c r="B19" s="19"/>
      <c r="C19" s="29">
        <v>182853</v>
      </c>
      <c r="D19" s="18">
        <v>282260</v>
      </c>
      <c r="E19" s="18" t="s">
        <v>553</v>
      </c>
      <c r="F19" s="18" t="s">
        <v>554</v>
      </c>
      <c r="G19" s="18">
        <v>1</v>
      </c>
      <c r="H19" s="18" t="s">
        <v>38</v>
      </c>
      <c r="I19" s="19">
        <f>G19*0.001</f>
        <v>1E-3</v>
      </c>
      <c r="J19" s="19">
        <f t="shared" si="0"/>
        <v>2E-3</v>
      </c>
      <c r="K19" s="52"/>
    </row>
    <row r="20" spans="1:11" hidden="1">
      <c r="A20" s="52"/>
      <c r="B20" s="19"/>
      <c r="C20" s="29">
        <v>182853</v>
      </c>
      <c r="D20" s="18">
        <v>281615</v>
      </c>
      <c r="E20" s="18" t="s">
        <v>555</v>
      </c>
      <c r="F20" s="18" t="s">
        <v>556</v>
      </c>
      <c r="G20" s="18">
        <v>8</v>
      </c>
      <c r="H20" s="18" t="s">
        <v>15</v>
      </c>
      <c r="I20" s="19">
        <f>G20*0.001</f>
        <v>8.0000000000000002E-3</v>
      </c>
      <c r="J20" s="19">
        <f t="shared" si="0"/>
        <v>9.0000000000000011E-3</v>
      </c>
      <c r="K20" s="52"/>
    </row>
    <row r="21" spans="1:11" hidden="1">
      <c r="A21" s="52"/>
      <c r="B21" s="19"/>
      <c r="C21" s="29">
        <v>182853</v>
      </c>
      <c r="D21" s="18">
        <v>297071</v>
      </c>
      <c r="E21" s="18" t="s">
        <v>557</v>
      </c>
      <c r="F21" s="18" t="s">
        <v>558</v>
      </c>
      <c r="G21" s="18">
        <v>8</v>
      </c>
      <c r="H21" s="18" t="s">
        <v>15</v>
      </c>
      <c r="I21" s="19">
        <f>G21*0.001</f>
        <v>8.0000000000000002E-3</v>
      </c>
      <c r="J21" s="19">
        <f t="shared" si="0"/>
        <v>9.0000000000000011E-3</v>
      </c>
      <c r="K21" s="52"/>
    </row>
    <row r="22" spans="1:11" hidden="1">
      <c r="A22" s="52"/>
      <c r="B22" s="19"/>
      <c r="C22" s="29">
        <v>182853</v>
      </c>
      <c r="D22" s="18">
        <v>290583</v>
      </c>
      <c r="E22" s="18" t="s">
        <v>559</v>
      </c>
      <c r="F22" s="18" t="s">
        <v>560</v>
      </c>
      <c r="G22" s="18">
        <v>3</v>
      </c>
      <c r="H22" s="18" t="s">
        <v>15</v>
      </c>
      <c r="I22" s="19">
        <f>G22*0.001</f>
        <v>3.0000000000000001E-3</v>
      </c>
      <c r="J22" s="19">
        <f t="shared" si="0"/>
        <v>4.0000000000000001E-3</v>
      </c>
      <c r="K22" s="52"/>
    </row>
    <row r="23" spans="1:11" hidden="1">
      <c r="A23" s="52"/>
      <c r="B23" s="19"/>
      <c r="C23" s="29">
        <v>182853</v>
      </c>
      <c r="D23" s="18">
        <v>282746</v>
      </c>
      <c r="E23" s="18" t="s">
        <v>549</v>
      </c>
      <c r="F23" s="18" t="s">
        <v>561</v>
      </c>
      <c r="G23" s="18">
        <v>1</v>
      </c>
      <c r="H23" s="18" t="s">
        <v>171</v>
      </c>
      <c r="I23" s="19">
        <f>G23*0.25</f>
        <v>0.25</v>
      </c>
      <c r="J23" s="19">
        <f t="shared" si="0"/>
        <v>0.251</v>
      </c>
      <c r="K23" s="52"/>
    </row>
    <row r="24" spans="1:11" hidden="1">
      <c r="A24" s="52"/>
      <c r="B24" s="19"/>
      <c r="C24" s="29">
        <v>182853</v>
      </c>
      <c r="D24" s="18">
        <v>286444</v>
      </c>
      <c r="E24" s="18" t="s">
        <v>547</v>
      </c>
      <c r="F24" s="18" t="s">
        <v>548</v>
      </c>
      <c r="G24" s="18">
        <v>1002</v>
      </c>
      <c r="H24" s="18" t="s">
        <v>15</v>
      </c>
      <c r="I24" s="19">
        <f>G24*0.001</f>
        <v>1.002</v>
      </c>
      <c r="J24" s="19">
        <f t="shared" si="0"/>
        <v>1.0029999999999999</v>
      </c>
      <c r="K24" s="52"/>
    </row>
    <row r="25" spans="1:11" hidden="1">
      <c r="A25" s="52"/>
      <c r="B25" s="19"/>
      <c r="C25" s="29">
        <v>182853</v>
      </c>
      <c r="D25" s="18">
        <v>282743</v>
      </c>
      <c r="E25" s="18" t="s">
        <v>549</v>
      </c>
      <c r="F25" s="18" t="s">
        <v>550</v>
      </c>
      <c r="G25" s="18">
        <v>30</v>
      </c>
      <c r="H25" s="18" t="s">
        <v>171</v>
      </c>
      <c r="I25" s="19">
        <f>G25*0.25</f>
        <v>7.5</v>
      </c>
      <c r="J25" s="19">
        <f t="shared" si="0"/>
        <v>7.5010000000000003</v>
      </c>
      <c r="K25" s="52"/>
    </row>
    <row r="26" spans="1:11" hidden="1">
      <c r="A26" s="52"/>
      <c r="B26" s="19"/>
      <c r="C26" s="29">
        <v>182853</v>
      </c>
      <c r="D26" s="18">
        <v>282321</v>
      </c>
      <c r="E26" s="18" t="s">
        <v>551</v>
      </c>
      <c r="F26" s="18" t="s">
        <v>552</v>
      </c>
      <c r="G26" s="18">
        <v>972</v>
      </c>
      <c r="H26" s="18" t="s">
        <v>38</v>
      </c>
      <c r="I26" s="19">
        <f>G26*0.001</f>
        <v>0.97199999999999998</v>
      </c>
      <c r="J26" s="19">
        <f t="shared" si="0"/>
        <v>0.97299999999999998</v>
      </c>
      <c r="K26" s="52"/>
    </row>
    <row r="27" spans="1:11" hidden="1">
      <c r="A27" s="52"/>
      <c r="B27" s="19"/>
      <c r="C27" s="29">
        <v>182853</v>
      </c>
      <c r="D27" s="18">
        <v>282260</v>
      </c>
      <c r="E27" s="18" t="s">
        <v>553</v>
      </c>
      <c r="F27" s="18" t="s">
        <v>554</v>
      </c>
      <c r="G27" s="18">
        <v>1242</v>
      </c>
      <c r="H27" s="18" t="s">
        <v>38</v>
      </c>
      <c r="I27" s="19">
        <f>G27*0.001</f>
        <v>1.242</v>
      </c>
      <c r="J27" s="19">
        <f t="shared" si="0"/>
        <v>1.2429999999999999</v>
      </c>
      <c r="K27" s="52"/>
    </row>
    <row r="28" spans="1:11" hidden="1">
      <c r="A28" s="52"/>
      <c r="B28" s="19"/>
      <c r="C28" s="29">
        <v>182853</v>
      </c>
      <c r="D28" s="18">
        <v>281615</v>
      </c>
      <c r="E28" s="18" t="s">
        <v>555</v>
      </c>
      <c r="F28" s="18" t="s">
        <v>556</v>
      </c>
      <c r="G28" s="18">
        <v>1002</v>
      </c>
      <c r="H28" s="18" t="s">
        <v>15</v>
      </c>
      <c r="I28" s="19">
        <f>G28*0.001</f>
        <v>1.002</v>
      </c>
      <c r="J28" s="19">
        <f t="shared" si="0"/>
        <v>1.0029999999999999</v>
      </c>
      <c r="K28" s="52"/>
    </row>
    <row r="29" spans="1:11" hidden="1">
      <c r="A29" s="52"/>
      <c r="B29" s="19"/>
      <c r="C29" s="29">
        <v>182853</v>
      </c>
      <c r="D29" s="18">
        <v>280129</v>
      </c>
      <c r="E29" s="18" t="s">
        <v>537</v>
      </c>
      <c r="F29" s="18" t="s">
        <v>538</v>
      </c>
      <c r="G29" s="18">
        <v>42</v>
      </c>
      <c r="H29" s="18" t="s">
        <v>171</v>
      </c>
      <c r="I29" s="19">
        <f>G29*0.25</f>
        <v>10.5</v>
      </c>
      <c r="J29" s="19">
        <f t="shared" si="0"/>
        <v>10.500999999999999</v>
      </c>
      <c r="K29" s="52"/>
    </row>
    <row r="30" spans="1:11" hidden="1">
      <c r="A30" s="52"/>
      <c r="B30" s="19"/>
      <c r="C30" s="29">
        <v>182853</v>
      </c>
      <c r="D30" s="18">
        <v>297071</v>
      </c>
      <c r="E30" s="18" t="s">
        <v>557</v>
      </c>
      <c r="F30" s="18" t="s">
        <v>558</v>
      </c>
      <c r="G30" s="18">
        <v>1002</v>
      </c>
      <c r="H30" s="18" t="s">
        <v>15</v>
      </c>
      <c r="I30" s="19">
        <f t="shared" ref="I30:I50" si="2">G30*0.001</f>
        <v>1.002</v>
      </c>
      <c r="J30" s="19">
        <f t="shared" si="0"/>
        <v>1.0029999999999999</v>
      </c>
      <c r="K30" s="52"/>
    </row>
    <row r="31" spans="1:11" hidden="1">
      <c r="A31" s="52"/>
      <c r="B31" s="19"/>
      <c r="C31" s="29">
        <v>182853</v>
      </c>
      <c r="D31" s="18">
        <v>290583</v>
      </c>
      <c r="E31" s="18" t="s">
        <v>559</v>
      </c>
      <c r="F31" s="18" t="s">
        <v>560</v>
      </c>
      <c r="G31" s="18">
        <v>1002</v>
      </c>
      <c r="H31" s="18" t="s">
        <v>15</v>
      </c>
      <c r="I31" s="19">
        <f t="shared" si="2"/>
        <v>1.002</v>
      </c>
      <c r="J31" s="19">
        <f t="shared" si="0"/>
        <v>1.0029999999999999</v>
      </c>
      <c r="K31" s="52"/>
    </row>
    <row r="32" spans="1:11" hidden="1">
      <c r="A32" s="52"/>
      <c r="B32" s="19"/>
      <c r="C32" s="29">
        <v>182853</v>
      </c>
      <c r="D32" s="18">
        <v>290209</v>
      </c>
      <c r="E32" s="18" t="s">
        <v>539</v>
      </c>
      <c r="F32" s="18" t="s">
        <v>540</v>
      </c>
      <c r="G32" s="18">
        <v>50</v>
      </c>
      <c r="H32" s="18" t="s">
        <v>15</v>
      </c>
      <c r="I32" s="19">
        <f t="shared" si="2"/>
        <v>0.05</v>
      </c>
      <c r="J32" s="19">
        <f t="shared" si="0"/>
        <v>5.1000000000000004E-2</v>
      </c>
      <c r="K32" s="52"/>
    </row>
    <row r="33" spans="1:11" hidden="1">
      <c r="A33" s="52"/>
      <c r="B33" s="19"/>
      <c r="C33" s="29">
        <v>182853</v>
      </c>
      <c r="D33" s="18">
        <v>290201</v>
      </c>
      <c r="E33" s="18" t="s">
        <v>541</v>
      </c>
      <c r="F33" s="18" t="s">
        <v>540</v>
      </c>
      <c r="G33" s="18">
        <v>100</v>
      </c>
      <c r="H33" s="18" t="s">
        <v>15</v>
      </c>
      <c r="I33" s="19">
        <f t="shared" si="2"/>
        <v>0.1</v>
      </c>
      <c r="J33" s="19">
        <f t="shared" si="0"/>
        <v>0.10100000000000001</v>
      </c>
      <c r="K33" s="52"/>
    </row>
    <row r="34" spans="1:11" hidden="1">
      <c r="A34" s="52"/>
      <c r="B34" s="19"/>
      <c r="C34" s="29">
        <v>182853</v>
      </c>
      <c r="D34" s="18">
        <v>290200</v>
      </c>
      <c r="E34" s="18" t="s">
        <v>542</v>
      </c>
      <c r="F34" s="18" t="s">
        <v>540</v>
      </c>
      <c r="G34" s="18">
        <v>300</v>
      </c>
      <c r="H34" s="18" t="s">
        <v>15</v>
      </c>
      <c r="I34" s="19">
        <f t="shared" si="2"/>
        <v>0.3</v>
      </c>
      <c r="J34" s="19">
        <f t="shared" si="0"/>
        <v>0.30099999999999999</v>
      </c>
      <c r="K34" s="52"/>
    </row>
    <row r="35" spans="1:11" hidden="1">
      <c r="A35" s="52"/>
      <c r="B35" s="19"/>
      <c r="C35" s="29">
        <v>182853</v>
      </c>
      <c r="D35" s="18">
        <v>290199</v>
      </c>
      <c r="E35" s="18" t="s">
        <v>543</v>
      </c>
      <c r="F35" s="18" t="s">
        <v>540</v>
      </c>
      <c r="G35" s="18">
        <v>402</v>
      </c>
      <c r="H35" s="18" t="s">
        <v>15</v>
      </c>
      <c r="I35" s="19">
        <f t="shared" si="2"/>
        <v>0.40200000000000002</v>
      </c>
      <c r="J35" s="19">
        <f t="shared" si="0"/>
        <v>0.40300000000000002</v>
      </c>
      <c r="K35" s="52"/>
    </row>
    <row r="36" spans="1:11" hidden="1">
      <c r="A36" s="52"/>
      <c r="B36" s="19"/>
      <c r="C36" s="29">
        <v>182853</v>
      </c>
      <c r="D36" s="18">
        <v>290194</v>
      </c>
      <c r="E36" s="18" t="s">
        <v>545</v>
      </c>
      <c r="F36" s="18" t="s">
        <v>546</v>
      </c>
      <c r="G36" s="18">
        <v>2004</v>
      </c>
      <c r="H36" s="18" t="s">
        <v>15</v>
      </c>
      <c r="I36" s="19">
        <f t="shared" si="2"/>
        <v>2.004</v>
      </c>
      <c r="J36" s="19">
        <f t="shared" si="0"/>
        <v>2.0049999999999999</v>
      </c>
      <c r="K36" s="52"/>
    </row>
    <row r="37" spans="1:11" hidden="1">
      <c r="A37" s="52"/>
      <c r="B37" s="19"/>
      <c r="C37" s="29">
        <v>182853</v>
      </c>
      <c r="D37" s="18">
        <v>290198</v>
      </c>
      <c r="E37" s="18" t="s">
        <v>544</v>
      </c>
      <c r="F37" s="18" t="s">
        <v>540</v>
      </c>
      <c r="G37" s="18">
        <v>150</v>
      </c>
      <c r="H37" s="18" t="s">
        <v>15</v>
      </c>
      <c r="I37" s="19">
        <f t="shared" si="2"/>
        <v>0.15</v>
      </c>
      <c r="J37" s="19">
        <f t="shared" si="0"/>
        <v>0.151</v>
      </c>
      <c r="K37" s="52"/>
    </row>
    <row r="38" spans="1:11">
      <c r="A38" s="52"/>
      <c r="B38" s="19"/>
      <c r="C38" s="29">
        <v>182854</v>
      </c>
      <c r="D38" s="18">
        <v>290582</v>
      </c>
      <c r="E38" s="18" t="s">
        <v>562</v>
      </c>
      <c r="F38" s="18" t="s">
        <v>563</v>
      </c>
      <c r="G38" s="18">
        <v>1003</v>
      </c>
      <c r="H38" s="18" t="s">
        <v>15</v>
      </c>
      <c r="I38" s="19">
        <f t="shared" si="2"/>
        <v>1.0030000000000001</v>
      </c>
      <c r="J38" s="19">
        <f t="shared" si="0"/>
        <v>1.004</v>
      </c>
      <c r="K38" s="52"/>
    </row>
    <row r="39" spans="1:11">
      <c r="A39" s="52"/>
      <c r="B39" s="19"/>
      <c r="C39" s="29">
        <v>182854</v>
      </c>
      <c r="D39" s="18">
        <v>297071</v>
      </c>
      <c r="E39" s="18" t="s">
        <v>557</v>
      </c>
      <c r="F39" s="18" t="s">
        <v>558</v>
      </c>
      <c r="G39" s="18">
        <v>8</v>
      </c>
      <c r="H39" s="18" t="s">
        <v>15</v>
      </c>
      <c r="I39" s="19">
        <f t="shared" si="2"/>
        <v>8.0000000000000002E-3</v>
      </c>
      <c r="J39" s="19">
        <f t="shared" si="0"/>
        <v>9.0000000000000011E-3</v>
      </c>
      <c r="K39" s="52"/>
    </row>
    <row r="40" spans="1:11">
      <c r="A40" s="52"/>
      <c r="B40" s="19"/>
      <c r="C40" s="29">
        <v>182854</v>
      </c>
      <c r="D40" s="18">
        <v>290581</v>
      </c>
      <c r="E40" s="18" t="s">
        <v>564</v>
      </c>
      <c r="F40" s="18" t="s">
        <v>565</v>
      </c>
      <c r="G40" s="18">
        <v>3</v>
      </c>
      <c r="H40" s="18" t="s">
        <v>15</v>
      </c>
      <c r="I40" s="19">
        <f t="shared" si="2"/>
        <v>3.0000000000000001E-3</v>
      </c>
      <c r="J40" s="19">
        <f t="shared" si="0"/>
        <v>4.0000000000000001E-3</v>
      </c>
      <c r="K40" s="52"/>
    </row>
    <row r="41" spans="1:11">
      <c r="A41" s="52"/>
      <c r="B41" s="19"/>
      <c r="C41" s="29">
        <v>182854</v>
      </c>
      <c r="D41" s="18">
        <v>290201</v>
      </c>
      <c r="E41" s="18" t="s">
        <v>541</v>
      </c>
      <c r="F41" s="18" t="s">
        <v>540</v>
      </c>
      <c r="G41" s="18">
        <v>4</v>
      </c>
      <c r="H41" s="18" t="s">
        <v>15</v>
      </c>
      <c r="I41" s="19">
        <f t="shared" si="2"/>
        <v>4.0000000000000001E-3</v>
      </c>
      <c r="J41" s="19">
        <f t="shared" ref="J41:J66" si="3">I41+0.001</f>
        <v>5.0000000000000001E-3</v>
      </c>
      <c r="K41" s="52"/>
    </row>
    <row r="42" spans="1:11">
      <c r="A42" s="52"/>
      <c r="B42" s="19"/>
      <c r="C42" s="29">
        <v>182854</v>
      </c>
      <c r="D42" s="18">
        <v>290200</v>
      </c>
      <c r="E42" s="18" t="s">
        <v>542</v>
      </c>
      <c r="F42" s="18" t="s">
        <v>540</v>
      </c>
      <c r="G42" s="18">
        <v>9</v>
      </c>
      <c r="H42" s="18" t="s">
        <v>15</v>
      </c>
      <c r="I42" s="19">
        <f t="shared" si="2"/>
        <v>9.0000000000000011E-3</v>
      </c>
      <c r="J42" s="19">
        <f t="shared" si="3"/>
        <v>1.0000000000000002E-2</v>
      </c>
      <c r="K42" s="52"/>
    </row>
    <row r="43" spans="1:11">
      <c r="A43" s="52"/>
      <c r="B43" s="19"/>
      <c r="C43" s="29">
        <v>182854</v>
      </c>
      <c r="D43" s="18">
        <v>290199</v>
      </c>
      <c r="E43" s="18" t="s">
        <v>543</v>
      </c>
      <c r="F43" s="18" t="s">
        <v>540</v>
      </c>
      <c r="G43" s="18">
        <v>9</v>
      </c>
      <c r="H43" s="18" t="s">
        <v>15</v>
      </c>
      <c r="I43" s="19">
        <f t="shared" si="2"/>
        <v>9.0000000000000011E-3</v>
      </c>
      <c r="J43" s="19">
        <f t="shared" si="3"/>
        <v>1.0000000000000002E-2</v>
      </c>
      <c r="K43" s="52"/>
    </row>
    <row r="44" spans="1:11">
      <c r="A44" s="52"/>
      <c r="B44" s="19"/>
      <c r="C44" s="29">
        <v>182854</v>
      </c>
      <c r="D44" s="18">
        <v>290198</v>
      </c>
      <c r="E44" s="18" t="s">
        <v>544</v>
      </c>
      <c r="F44" s="18" t="s">
        <v>540</v>
      </c>
      <c r="G44" s="18">
        <v>8</v>
      </c>
      <c r="H44" s="18" t="s">
        <v>15</v>
      </c>
      <c r="I44" s="19">
        <f t="shared" si="2"/>
        <v>8.0000000000000002E-3</v>
      </c>
      <c r="J44" s="19">
        <f t="shared" si="3"/>
        <v>9.0000000000000011E-3</v>
      </c>
      <c r="K44" s="52"/>
    </row>
    <row r="45" spans="1:11">
      <c r="A45" s="52"/>
      <c r="B45" s="19"/>
      <c r="C45" s="29">
        <v>182854</v>
      </c>
      <c r="D45" s="18">
        <v>290197</v>
      </c>
      <c r="E45" s="18" t="s">
        <v>566</v>
      </c>
      <c r="F45" s="18" t="s">
        <v>540</v>
      </c>
      <c r="G45" s="18">
        <v>5</v>
      </c>
      <c r="H45" s="18" t="s">
        <v>15</v>
      </c>
      <c r="I45" s="19">
        <f t="shared" si="2"/>
        <v>5.0000000000000001E-3</v>
      </c>
      <c r="J45" s="19">
        <f t="shared" si="3"/>
        <v>6.0000000000000001E-3</v>
      </c>
      <c r="K45" s="52"/>
    </row>
    <row r="46" spans="1:11">
      <c r="A46" s="52"/>
      <c r="B46" s="19"/>
      <c r="C46" s="29">
        <v>182854</v>
      </c>
      <c r="D46" s="18">
        <v>290195</v>
      </c>
      <c r="E46" s="18" t="s">
        <v>567</v>
      </c>
      <c r="F46" s="18" t="s">
        <v>568</v>
      </c>
      <c r="G46" s="18">
        <v>43</v>
      </c>
      <c r="H46" s="18" t="s">
        <v>38</v>
      </c>
      <c r="I46" s="19">
        <f t="shared" si="2"/>
        <v>4.3000000000000003E-2</v>
      </c>
      <c r="J46" s="19">
        <f t="shared" si="3"/>
        <v>4.4000000000000004E-2</v>
      </c>
      <c r="K46" s="52"/>
    </row>
    <row r="47" spans="1:11">
      <c r="A47" s="52"/>
      <c r="B47" s="19"/>
      <c r="C47" s="29">
        <v>182854</v>
      </c>
      <c r="D47" s="18">
        <v>290194</v>
      </c>
      <c r="E47" s="18" t="s">
        <v>545</v>
      </c>
      <c r="F47" s="18" t="s">
        <v>546</v>
      </c>
      <c r="G47" s="18">
        <v>11</v>
      </c>
      <c r="H47" s="18" t="s">
        <v>15</v>
      </c>
      <c r="I47" s="19">
        <f t="shared" si="2"/>
        <v>1.0999999999999999E-2</v>
      </c>
      <c r="J47" s="19">
        <f t="shared" si="3"/>
        <v>1.2E-2</v>
      </c>
      <c r="K47" s="52"/>
    </row>
    <row r="48" spans="1:11">
      <c r="A48" s="52"/>
      <c r="B48" s="19"/>
      <c r="C48" s="29">
        <v>182854</v>
      </c>
      <c r="D48" s="18">
        <v>286444</v>
      </c>
      <c r="E48" s="18" t="s">
        <v>547</v>
      </c>
      <c r="F48" s="18" t="s">
        <v>548</v>
      </c>
      <c r="G48" s="18">
        <v>13</v>
      </c>
      <c r="H48" s="18" t="s">
        <v>15</v>
      </c>
      <c r="I48" s="19">
        <f t="shared" si="2"/>
        <v>1.3000000000000001E-2</v>
      </c>
      <c r="J48" s="19">
        <f t="shared" si="3"/>
        <v>1.4000000000000002E-2</v>
      </c>
      <c r="K48" s="52"/>
    </row>
    <row r="49" spans="1:11">
      <c r="A49" s="52"/>
      <c r="B49" s="19"/>
      <c r="C49" s="29">
        <v>182854</v>
      </c>
      <c r="D49" s="18">
        <v>282260</v>
      </c>
      <c r="E49" s="18" t="s">
        <v>553</v>
      </c>
      <c r="F49" s="18" t="s">
        <v>554</v>
      </c>
      <c r="G49" s="18">
        <v>21</v>
      </c>
      <c r="H49" s="18" t="s">
        <v>38</v>
      </c>
      <c r="I49" s="19">
        <f t="shared" si="2"/>
        <v>2.1000000000000001E-2</v>
      </c>
      <c r="J49" s="19">
        <f t="shared" si="3"/>
        <v>2.2000000000000002E-2</v>
      </c>
      <c r="K49" s="52"/>
    </row>
    <row r="50" spans="1:11">
      <c r="A50" s="52"/>
      <c r="B50" s="19"/>
      <c r="C50" s="29">
        <v>182854</v>
      </c>
      <c r="D50" s="18">
        <v>281615</v>
      </c>
      <c r="E50" s="18" t="s">
        <v>555</v>
      </c>
      <c r="F50" s="18" t="s">
        <v>556</v>
      </c>
      <c r="G50" s="18">
        <v>8</v>
      </c>
      <c r="H50" s="18" t="s">
        <v>15</v>
      </c>
      <c r="I50" s="19">
        <f t="shared" si="2"/>
        <v>8.0000000000000002E-3</v>
      </c>
      <c r="J50" s="19">
        <f t="shared" si="3"/>
        <v>9.0000000000000011E-3</v>
      </c>
      <c r="K50" s="52"/>
    </row>
    <row r="51" spans="1:11">
      <c r="A51" s="52"/>
      <c r="B51" s="19"/>
      <c r="C51" s="29">
        <v>182854</v>
      </c>
      <c r="D51" s="18">
        <v>280129</v>
      </c>
      <c r="E51" s="18" t="s">
        <v>537</v>
      </c>
      <c r="F51" s="18" t="s">
        <v>538</v>
      </c>
      <c r="G51" s="18">
        <v>9</v>
      </c>
      <c r="H51" s="18" t="s">
        <v>171</v>
      </c>
      <c r="I51" s="19">
        <f>G51*0.25</f>
        <v>2.25</v>
      </c>
      <c r="J51" s="19">
        <f t="shared" si="3"/>
        <v>2.2509999999999999</v>
      </c>
      <c r="K51" s="52"/>
    </row>
    <row r="52" spans="1:11">
      <c r="A52" s="52"/>
      <c r="B52" s="19"/>
      <c r="C52" s="29">
        <v>182854</v>
      </c>
      <c r="D52" s="18">
        <v>282746</v>
      </c>
      <c r="E52" s="18" t="s">
        <v>549</v>
      </c>
      <c r="F52" s="18" t="s">
        <v>561</v>
      </c>
      <c r="G52" s="18">
        <v>1</v>
      </c>
      <c r="H52" s="18" t="s">
        <v>171</v>
      </c>
      <c r="I52" s="19">
        <f>G52*0.25</f>
        <v>0.25</v>
      </c>
      <c r="J52" s="19">
        <f t="shared" si="3"/>
        <v>0.251</v>
      </c>
      <c r="K52" s="52"/>
    </row>
    <row r="53" spans="1:11">
      <c r="A53" s="52"/>
      <c r="B53" s="19"/>
      <c r="C53" s="29">
        <v>182854</v>
      </c>
      <c r="D53" s="18">
        <v>290195</v>
      </c>
      <c r="E53" s="18" t="s">
        <v>567</v>
      </c>
      <c r="F53" s="18" t="s">
        <v>568</v>
      </c>
      <c r="G53" s="18">
        <v>862</v>
      </c>
      <c r="H53" s="18" t="s">
        <v>38</v>
      </c>
      <c r="I53" s="19">
        <f>G53*0.001</f>
        <v>0.86199999999999999</v>
      </c>
      <c r="J53" s="19">
        <f t="shared" si="3"/>
        <v>0.86299999999999999</v>
      </c>
      <c r="K53" s="52"/>
    </row>
    <row r="54" spans="1:11">
      <c r="A54" s="52"/>
      <c r="B54" s="19"/>
      <c r="C54" s="29">
        <v>182854</v>
      </c>
      <c r="D54" s="18">
        <v>290194</v>
      </c>
      <c r="E54" s="18" t="s">
        <v>545</v>
      </c>
      <c r="F54" s="18" t="s">
        <v>546</v>
      </c>
      <c r="G54" s="18">
        <v>2004</v>
      </c>
      <c r="H54" s="18" t="s">
        <v>15</v>
      </c>
      <c r="I54" s="19">
        <f>G54*0.001</f>
        <v>2.004</v>
      </c>
      <c r="J54" s="19">
        <f t="shared" si="3"/>
        <v>2.0049999999999999</v>
      </c>
      <c r="K54" s="52"/>
    </row>
    <row r="55" spans="1:11">
      <c r="A55" s="52"/>
      <c r="B55" s="19"/>
      <c r="C55" s="29">
        <v>182854</v>
      </c>
      <c r="D55" s="18">
        <v>282743</v>
      </c>
      <c r="E55" s="18" t="s">
        <v>549</v>
      </c>
      <c r="F55" s="18" t="s">
        <v>550</v>
      </c>
      <c r="G55" s="18">
        <v>32</v>
      </c>
      <c r="H55" s="18" t="s">
        <v>171</v>
      </c>
      <c r="I55" s="19">
        <f>G55*0.25</f>
        <v>8</v>
      </c>
      <c r="J55" s="19">
        <f t="shared" si="3"/>
        <v>8.0009999999999994</v>
      </c>
      <c r="K55" s="52"/>
    </row>
    <row r="56" spans="1:11">
      <c r="A56" s="52"/>
      <c r="B56" s="19"/>
      <c r="C56" s="29">
        <v>182854</v>
      </c>
      <c r="D56" s="18">
        <v>282260</v>
      </c>
      <c r="E56" s="18" t="s">
        <v>553</v>
      </c>
      <c r="F56" s="18" t="s">
        <v>554</v>
      </c>
      <c r="G56" s="18">
        <v>862</v>
      </c>
      <c r="H56" s="18" t="s">
        <v>38</v>
      </c>
      <c r="I56" s="19">
        <f>G56*0.001</f>
        <v>0.86199999999999999</v>
      </c>
      <c r="J56" s="19">
        <f t="shared" si="3"/>
        <v>0.86299999999999999</v>
      </c>
      <c r="K56" s="52"/>
    </row>
    <row r="57" spans="1:11">
      <c r="A57" s="52"/>
      <c r="B57" s="19"/>
      <c r="C57" s="29">
        <v>182854</v>
      </c>
      <c r="D57" s="18">
        <v>281615</v>
      </c>
      <c r="E57" s="18" t="s">
        <v>555</v>
      </c>
      <c r="F57" s="18" t="s">
        <v>556</v>
      </c>
      <c r="G57" s="18">
        <v>1002</v>
      </c>
      <c r="H57" s="18" t="s">
        <v>15</v>
      </c>
      <c r="I57" s="19">
        <f>G57*0.001</f>
        <v>1.002</v>
      </c>
      <c r="J57" s="19">
        <f t="shared" si="3"/>
        <v>1.0029999999999999</v>
      </c>
      <c r="K57" s="52"/>
    </row>
    <row r="58" spans="1:11">
      <c r="A58" s="52"/>
      <c r="B58" s="19"/>
      <c r="C58" s="29">
        <v>182854</v>
      </c>
      <c r="D58" s="18">
        <v>280129</v>
      </c>
      <c r="E58" s="18" t="s">
        <v>537</v>
      </c>
      <c r="F58" s="18" t="s">
        <v>538</v>
      </c>
      <c r="G58" s="18">
        <v>40</v>
      </c>
      <c r="H58" s="18" t="s">
        <v>171</v>
      </c>
      <c r="I58" s="19">
        <f>G58*0.25</f>
        <v>10</v>
      </c>
      <c r="J58" s="19">
        <f t="shared" si="3"/>
        <v>10.000999999999999</v>
      </c>
      <c r="K58" s="52"/>
    </row>
    <row r="59" spans="1:11">
      <c r="A59" s="52"/>
      <c r="B59" s="19"/>
      <c r="C59" s="29">
        <v>182854</v>
      </c>
      <c r="D59" s="18">
        <v>297071</v>
      </c>
      <c r="E59" s="18" t="s">
        <v>557</v>
      </c>
      <c r="F59" s="18" t="s">
        <v>558</v>
      </c>
      <c r="G59" s="18">
        <v>1002</v>
      </c>
      <c r="H59" s="18" t="s">
        <v>15</v>
      </c>
      <c r="I59" s="19">
        <f t="shared" ref="I59:I66" si="4">G59*0.001</f>
        <v>1.002</v>
      </c>
      <c r="J59" s="19">
        <f t="shared" si="3"/>
        <v>1.0029999999999999</v>
      </c>
      <c r="K59" s="52"/>
    </row>
    <row r="60" spans="1:11">
      <c r="A60" s="52"/>
      <c r="B60" s="19"/>
      <c r="C60" s="29">
        <v>182854</v>
      </c>
      <c r="D60" s="18">
        <v>290581</v>
      </c>
      <c r="E60" s="18" t="s">
        <v>564</v>
      </c>
      <c r="F60" s="18" t="s">
        <v>565</v>
      </c>
      <c r="G60" s="18">
        <v>1002</v>
      </c>
      <c r="H60" s="18" t="s">
        <v>15</v>
      </c>
      <c r="I60" s="19">
        <f t="shared" si="4"/>
        <v>1.002</v>
      </c>
      <c r="J60" s="19">
        <f t="shared" si="3"/>
        <v>1.0029999999999999</v>
      </c>
      <c r="K60" s="52"/>
    </row>
    <row r="61" spans="1:11">
      <c r="A61" s="52"/>
      <c r="B61" s="19"/>
      <c r="C61" s="29">
        <v>182854</v>
      </c>
      <c r="D61" s="18">
        <v>290201</v>
      </c>
      <c r="E61" s="18" t="s">
        <v>541</v>
      </c>
      <c r="F61" s="18" t="s">
        <v>540</v>
      </c>
      <c r="G61" s="18">
        <v>86</v>
      </c>
      <c r="H61" s="18" t="s">
        <v>15</v>
      </c>
      <c r="I61" s="19">
        <f t="shared" si="4"/>
        <v>8.6000000000000007E-2</v>
      </c>
      <c r="J61" s="19">
        <f t="shared" si="3"/>
        <v>8.7000000000000008E-2</v>
      </c>
      <c r="K61" s="52"/>
    </row>
    <row r="62" spans="1:11">
      <c r="A62" s="52"/>
      <c r="B62" s="19"/>
      <c r="C62" s="29">
        <v>182854</v>
      </c>
      <c r="D62" s="18">
        <v>290200</v>
      </c>
      <c r="E62" s="18" t="s">
        <v>542</v>
      </c>
      <c r="F62" s="18" t="s">
        <v>540</v>
      </c>
      <c r="G62" s="18">
        <v>201</v>
      </c>
      <c r="H62" s="18" t="s">
        <v>15</v>
      </c>
      <c r="I62" s="19">
        <f t="shared" si="4"/>
        <v>0.20100000000000001</v>
      </c>
      <c r="J62" s="19">
        <f t="shared" si="3"/>
        <v>0.20200000000000001</v>
      </c>
      <c r="K62" s="52"/>
    </row>
    <row r="63" spans="1:11">
      <c r="A63" s="52"/>
      <c r="B63" s="19"/>
      <c r="C63" s="29">
        <v>182854</v>
      </c>
      <c r="D63" s="18">
        <v>290199</v>
      </c>
      <c r="E63" s="18" t="s">
        <v>543</v>
      </c>
      <c r="F63" s="18" t="s">
        <v>540</v>
      </c>
      <c r="G63" s="18">
        <v>351</v>
      </c>
      <c r="H63" s="18" t="s">
        <v>15</v>
      </c>
      <c r="I63" s="19">
        <f t="shared" si="4"/>
        <v>0.35100000000000003</v>
      </c>
      <c r="J63" s="19">
        <f t="shared" si="3"/>
        <v>0.35200000000000004</v>
      </c>
      <c r="K63" s="52"/>
    </row>
    <row r="64" spans="1:11">
      <c r="A64" s="52"/>
      <c r="B64" s="19"/>
      <c r="C64" s="29">
        <v>182854</v>
      </c>
      <c r="D64" s="18">
        <v>290198</v>
      </c>
      <c r="E64" s="18" t="s">
        <v>544</v>
      </c>
      <c r="F64" s="18" t="s">
        <v>540</v>
      </c>
      <c r="G64" s="18">
        <v>262</v>
      </c>
      <c r="H64" s="18" t="s">
        <v>15</v>
      </c>
      <c r="I64" s="19">
        <f t="shared" si="4"/>
        <v>0.26200000000000001</v>
      </c>
      <c r="J64" s="19">
        <f t="shared" si="3"/>
        <v>0.26300000000000001</v>
      </c>
      <c r="K64" s="52"/>
    </row>
    <row r="65" spans="1:11">
      <c r="A65" s="52"/>
      <c r="B65" s="19"/>
      <c r="C65" s="29">
        <v>182854</v>
      </c>
      <c r="D65" s="18">
        <v>290197</v>
      </c>
      <c r="E65" s="18" t="s">
        <v>566</v>
      </c>
      <c r="F65" s="18" t="s">
        <v>540</v>
      </c>
      <c r="G65" s="18">
        <v>102</v>
      </c>
      <c r="H65" s="18" t="s">
        <v>15</v>
      </c>
      <c r="I65" s="19">
        <f t="shared" si="4"/>
        <v>0.10200000000000001</v>
      </c>
      <c r="J65" s="19">
        <f t="shared" si="3"/>
        <v>0.10300000000000001</v>
      </c>
      <c r="K65" s="52"/>
    </row>
    <row r="66" spans="1:11">
      <c r="A66" s="52"/>
      <c r="B66" s="19"/>
      <c r="C66" s="29">
        <v>182854</v>
      </c>
      <c r="D66" s="18">
        <v>286444</v>
      </c>
      <c r="E66" s="18" t="s">
        <v>547</v>
      </c>
      <c r="F66" s="18" t="s">
        <v>548</v>
      </c>
      <c r="G66" s="18">
        <v>1002</v>
      </c>
      <c r="H66" s="18" t="s">
        <v>15</v>
      </c>
      <c r="I66" s="19">
        <f t="shared" si="4"/>
        <v>1.002</v>
      </c>
      <c r="J66" s="19">
        <f t="shared" si="3"/>
        <v>1.0029999999999999</v>
      </c>
      <c r="K66" s="52"/>
    </row>
    <row r="67" spans="1:1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</row>
  </sheetData>
  <autoFilter ref="A8:K66" xr:uid="{00000000-0009-0000-0000-00003B000000}">
    <filterColumn colId="2">
      <filters>
        <filter val="182854"/>
      </filters>
    </filterColumn>
  </autoFilter>
  <mergeCells count="5">
    <mergeCell ref="A1:K1"/>
    <mergeCell ref="G2:H2"/>
    <mergeCell ref="G3:K3"/>
    <mergeCell ref="A9:A66"/>
    <mergeCell ref="K9:K66"/>
  </mergeCells>
  <pageMargins left="0.70000000000000007" right="0.70000000000000007" top="0.75" bottom="0.75" header="0.30000000000000004" footer="0.30000000000000004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0"/>
  <dimension ref="A1:H10"/>
  <sheetViews>
    <sheetView workbookViewId="0"/>
  </sheetViews>
  <sheetFormatPr defaultRowHeight="14.5"/>
  <cols>
    <col min="1" max="3" width="9.1796875" customWidth="1"/>
    <col min="4" max="4" width="14.453125" bestFit="1" customWidth="1"/>
    <col min="5" max="5" width="31.26953125" bestFit="1" customWidth="1"/>
    <col min="6" max="6" width="9.1796875" customWidth="1"/>
  </cols>
  <sheetData>
    <row r="1" spans="1:8">
      <c r="A1" s="42" t="s">
        <v>222</v>
      </c>
      <c r="B1" s="42"/>
      <c r="C1" s="42"/>
      <c r="D1" s="42"/>
      <c r="E1" s="42"/>
      <c r="F1" s="42"/>
      <c r="G1" s="42"/>
      <c r="H1" s="42"/>
    </row>
    <row r="2" spans="1:8">
      <c r="A2" s="1"/>
      <c r="B2" s="1"/>
      <c r="C2" s="1"/>
      <c r="D2" s="2"/>
      <c r="E2" s="1"/>
      <c r="F2" s="43" t="s">
        <v>569</v>
      </c>
      <c r="G2" s="43"/>
      <c r="H2" s="31"/>
    </row>
    <row r="3" spans="1:8">
      <c r="A3" s="1"/>
      <c r="B3" s="1"/>
      <c r="C3" s="1"/>
      <c r="D3" s="2"/>
      <c r="E3" s="1"/>
      <c r="F3" s="58" t="s">
        <v>534</v>
      </c>
      <c r="G3" s="58"/>
      <c r="H3" s="58"/>
    </row>
    <row r="4" spans="1:8">
      <c r="A4" s="1"/>
      <c r="B4" s="1"/>
      <c r="C4" s="1"/>
      <c r="D4" s="2"/>
      <c r="E4" s="1"/>
      <c r="F4" s="32"/>
      <c r="G4" s="32"/>
      <c r="H4" s="32"/>
    </row>
    <row r="5" spans="1:8">
      <c r="A5" s="1"/>
      <c r="B5" s="1"/>
      <c r="C5" s="1"/>
      <c r="D5" s="2"/>
      <c r="E5" s="1"/>
      <c r="F5" s="32"/>
      <c r="G5" s="32"/>
      <c r="H5" s="32"/>
    </row>
    <row r="6" spans="1:8">
      <c r="A6" s="1"/>
      <c r="B6" s="1"/>
      <c r="C6" s="1"/>
      <c r="D6" s="2"/>
      <c r="E6" s="1"/>
      <c r="F6" s="32"/>
      <c r="G6" s="32"/>
      <c r="H6" s="32"/>
    </row>
    <row r="7" spans="1:8">
      <c r="A7" s="1"/>
      <c r="B7" s="1"/>
      <c r="C7" s="1"/>
      <c r="D7" s="2"/>
      <c r="E7" s="1"/>
      <c r="F7" s="32"/>
      <c r="G7" s="32"/>
      <c r="H7" s="32"/>
    </row>
    <row r="8" spans="1:8" ht="45" customHeight="1">
      <c r="A8" s="15" t="s">
        <v>278</v>
      </c>
      <c r="B8" s="15" t="s">
        <v>4</v>
      </c>
      <c r="C8" s="15" t="s">
        <v>5</v>
      </c>
      <c r="D8" s="15" t="s">
        <v>6</v>
      </c>
      <c r="E8" s="15" t="s">
        <v>387</v>
      </c>
      <c r="F8" s="15" t="s">
        <v>8</v>
      </c>
      <c r="G8" s="15" t="s">
        <v>9</v>
      </c>
      <c r="H8" s="15" t="s">
        <v>12</v>
      </c>
    </row>
    <row r="9" spans="1:8">
      <c r="A9" s="19">
        <v>24001542</v>
      </c>
      <c r="B9" s="19"/>
      <c r="C9" s="19">
        <v>298609</v>
      </c>
      <c r="D9" s="19" t="s">
        <v>535</v>
      </c>
      <c r="E9" s="19" t="s">
        <v>536</v>
      </c>
      <c r="F9" s="19">
        <v>400</v>
      </c>
      <c r="G9" s="19" t="s">
        <v>15</v>
      </c>
      <c r="H9" s="19" t="s">
        <v>274</v>
      </c>
    </row>
    <row r="10" spans="1:8">
      <c r="A10" s="19"/>
      <c r="B10" s="19"/>
      <c r="C10" s="19"/>
      <c r="D10" s="19"/>
      <c r="E10" s="19"/>
      <c r="F10" s="19"/>
      <c r="G10" s="19"/>
      <c r="H10" s="19"/>
    </row>
  </sheetData>
  <mergeCells count="3">
    <mergeCell ref="A1:H1"/>
    <mergeCell ref="F2:G2"/>
    <mergeCell ref="F3:H3"/>
  </mergeCells>
  <pageMargins left="0.70000000000000007" right="0.70000000000000007" top="0.75" bottom="0.75" header="0.30000000000000004" footer="0.30000000000000004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1"/>
  <dimension ref="A1:K15"/>
  <sheetViews>
    <sheetView workbookViewId="0"/>
  </sheetViews>
  <sheetFormatPr defaultRowHeight="14.5"/>
  <cols>
    <col min="1" max="4" width="9.1796875" customWidth="1"/>
    <col min="5" max="5" width="28.26953125" bestFit="1" customWidth="1"/>
    <col min="6" max="6" width="21.54296875" bestFit="1" customWidth="1"/>
    <col min="7" max="7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570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58" t="s">
        <v>366</v>
      </c>
      <c r="H3" s="58"/>
      <c r="I3" s="58"/>
      <c r="J3" s="58"/>
      <c r="K3" s="58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15" t="s">
        <v>386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387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</row>
    <row r="9" spans="1:11">
      <c r="A9" s="52">
        <v>24001039</v>
      </c>
      <c r="B9" s="19"/>
      <c r="C9" s="22">
        <v>182699</v>
      </c>
      <c r="D9" s="22">
        <v>276230</v>
      </c>
      <c r="E9" s="40" t="s">
        <v>394</v>
      </c>
      <c r="F9" s="40" t="s">
        <v>414</v>
      </c>
      <c r="G9" s="22">
        <v>1</v>
      </c>
      <c r="H9" s="22" t="s">
        <v>171</v>
      </c>
      <c r="I9" s="19">
        <f>G9*0.25</f>
        <v>0.25</v>
      </c>
      <c r="J9" s="19">
        <f t="shared" ref="J9:J14" si="0">I7+0.001</f>
        <v>1E-3</v>
      </c>
      <c r="K9" s="52" t="s">
        <v>457</v>
      </c>
    </row>
    <row r="10" spans="1:11">
      <c r="A10" s="52"/>
      <c r="B10" s="19"/>
      <c r="C10" s="22">
        <v>182699</v>
      </c>
      <c r="D10" s="22">
        <v>296418</v>
      </c>
      <c r="E10" s="40" t="s">
        <v>438</v>
      </c>
      <c r="F10" s="40" t="s">
        <v>571</v>
      </c>
      <c r="G10" s="22">
        <v>10</v>
      </c>
      <c r="H10" s="22" t="s">
        <v>368</v>
      </c>
      <c r="I10" s="19">
        <f>G10*0.02</f>
        <v>0.2</v>
      </c>
      <c r="J10" s="19" t="e">
        <f t="shared" si="0"/>
        <v>#VALUE!</v>
      </c>
      <c r="K10" s="52"/>
    </row>
    <row r="11" spans="1:11">
      <c r="A11" s="52"/>
      <c r="B11" s="19"/>
      <c r="C11" s="22">
        <v>182699</v>
      </c>
      <c r="D11" s="22">
        <v>283829</v>
      </c>
      <c r="E11" s="40" t="s">
        <v>394</v>
      </c>
      <c r="F11" s="40" t="s">
        <v>533</v>
      </c>
      <c r="G11" s="22">
        <v>1</v>
      </c>
      <c r="H11" s="22" t="s">
        <v>171</v>
      </c>
      <c r="I11" s="19">
        <f>G11*0.25</f>
        <v>0.25</v>
      </c>
      <c r="J11" s="19">
        <f t="shared" si="0"/>
        <v>0.251</v>
      </c>
      <c r="K11" s="52"/>
    </row>
    <row r="12" spans="1:11">
      <c r="A12" s="52"/>
      <c r="B12" s="19"/>
      <c r="C12" s="22">
        <v>182696</v>
      </c>
      <c r="D12" s="22">
        <v>290120</v>
      </c>
      <c r="E12" s="40" t="s">
        <v>394</v>
      </c>
      <c r="F12" s="40" t="s">
        <v>520</v>
      </c>
      <c r="G12" s="22">
        <v>1</v>
      </c>
      <c r="H12" s="22" t="s">
        <v>171</v>
      </c>
      <c r="I12" s="19">
        <f>G12*0.25</f>
        <v>0.25</v>
      </c>
      <c r="J12" s="19">
        <f t="shared" si="0"/>
        <v>0.20100000000000001</v>
      </c>
      <c r="K12" s="52"/>
    </row>
    <row r="13" spans="1:11">
      <c r="A13" s="52"/>
      <c r="B13" s="19"/>
      <c r="C13" s="22">
        <v>182699</v>
      </c>
      <c r="D13" s="22">
        <v>290120</v>
      </c>
      <c r="E13" s="40" t="s">
        <v>394</v>
      </c>
      <c r="F13" s="40" t="s">
        <v>520</v>
      </c>
      <c r="G13" s="22">
        <v>7</v>
      </c>
      <c r="H13" s="22" t="s">
        <v>171</v>
      </c>
      <c r="I13" s="19">
        <f>G13*0.25</f>
        <v>1.75</v>
      </c>
      <c r="J13" s="19">
        <f t="shared" si="0"/>
        <v>0.251</v>
      </c>
      <c r="K13" s="52"/>
    </row>
    <row r="14" spans="1:11">
      <c r="A14" s="52"/>
      <c r="B14" s="19"/>
      <c r="C14" s="22">
        <v>182699</v>
      </c>
      <c r="D14" s="22">
        <v>293066</v>
      </c>
      <c r="E14" s="40" t="s">
        <v>394</v>
      </c>
      <c r="F14" s="40" t="s">
        <v>572</v>
      </c>
      <c r="G14" s="22">
        <v>8</v>
      </c>
      <c r="H14" s="22" t="s">
        <v>171</v>
      </c>
      <c r="I14" s="19">
        <f>G14*0.25</f>
        <v>2</v>
      </c>
      <c r="J14" s="19">
        <f t="shared" si="0"/>
        <v>0.251</v>
      </c>
      <c r="K14" s="52"/>
    </row>
    <row r="15" spans="1:1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</sheetData>
  <mergeCells count="5">
    <mergeCell ref="A1:K1"/>
    <mergeCell ref="G2:H2"/>
    <mergeCell ref="G3:K3"/>
    <mergeCell ref="A9:A14"/>
    <mergeCell ref="K9:K14"/>
  </mergeCells>
  <pageMargins left="0.70000000000000007" right="0.70000000000000007" top="0.75" bottom="0.75" header="0.30000000000000004" footer="0.30000000000000004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2"/>
  <dimension ref="A1:K12"/>
  <sheetViews>
    <sheetView workbookViewId="0"/>
  </sheetViews>
  <sheetFormatPr defaultRowHeight="14.5"/>
  <cols>
    <col min="1" max="4" width="9.1796875" customWidth="1"/>
    <col min="5" max="5" width="27.81640625" bestFit="1" customWidth="1"/>
    <col min="6" max="6" width="9.1796875" customWidth="1"/>
  </cols>
  <sheetData>
    <row r="1" spans="1:11">
      <c r="A1" s="42" t="s">
        <v>222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>
      <c r="A2" s="1"/>
      <c r="B2" s="1"/>
      <c r="C2" s="1"/>
      <c r="D2" s="1"/>
      <c r="E2" s="2"/>
      <c r="F2" s="1"/>
      <c r="G2" s="43" t="s">
        <v>573</v>
      </c>
      <c r="H2" s="43"/>
      <c r="I2" s="2"/>
      <c r="J2" s="2"/>
      <c r="K2" s="31"/>
    </row>
    <row r="3" spans="1:11">
      <c r="A3" s="1"/>
      <c r="B3" s="1"/>
      <c r="C3" s="1"/>
      <c r="D3" s="1"/>
      <c r="E3" s="2"/>
      <c r="F3" s="1"/>
      <c r="G3" s="44" t="s">
        <v>355</v>
      </c>
      <c r="H3" s="44"/>
      <c r="I3" s="44"/>
      <c r="J3" s="44"/>
      <c r="K3" s="44"/>
    </row>
    <row r="4" spans="1:11">
      <c r="A4" s="1"/>
      <c r="B4" s="1"/>
      <c r="C4" s="1"/>
      <c r="D4" s="1"/>
      <c r="E4" s="2"/>
      <c r="F4" s="1"/>
      <c r="G4" s="32"/>
      <c r="H4" s="32"/>
      <c r="I4" s="32"/>
      <c r="J4" s="32"/>
      <c r="K4" s="32"/>
    </row>
    <row r="5" spans="1:11">
      <c r="A5" s="1"/>
      <c r="B5" s="1"/>
      <c r="C5" s="1"/>
      <c r="D5" s="1"/>
      <c r="E5" s="2"/>
      <c r="F5" s="1"/>
      <c r="G5" s="32"/>
      <c r="H5" s="32"/>
      <c r="I5" s="32"/>
      <c r="J5" s="32"/>
      <c r="K5" s="32"/>
    </row>
    <row r="6" spans="1:11">
      <c r="A6" s="1"/>
      <c r="B6" s="1"/>
      <c r="C6" s="1"/>
      <c r="D6" s="1"/>
      <c r="E6" s="2"/>
      <c r="F6" s="1"/>
      <c r="G6" s="32"/>
      <c r="H6" s="32"/>
      <c r="I6" s="32"/>
      <c r="J6" s="32"/>
      <c r="K6" s="32"/>
    </row>
    <row r="7" spans="1:11">
      <c r="A7" s="1"/>
      <c r="B7" s="1"/>
      <c r="C7" s="1"/>
      <c r="D7" s="1"/>
      <c r="E7" s="2"/>
      <c r="F7" s="1"/>
      <c r="G7" s="32"/>
      <c r="H7" s="32"/>
      <c r="I7" s="32"/>
      <c r="J7" s="32"/>
      <c r="K7" s="32"/>
    </row>
    <row r="8" spans="1:11" ht="45" customHeight="1">
      <c r="A8" s="15" t="s">
        <v>386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387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</row>
    <row r="9" spans="1:11">
      <c r="A9" s="52">
        <v>24001061</v>
      </c>
      <c r="B9" s="47"/>
      <c r="C9" s="22">
        <v>183115</v>
      </c>
      <c r="D9" s="22">
        <v>290837</v>
      </c>
      <c r="E9" s="40" t="s">
        <v>574</v>
      </c>
      <c r="F9" s="40" t="s">
        <v>575</v>
      </c>
      <c r="G9" s="22">
        <v>10</v>
      </c>
      <c r="H9" s="22" t="s">
        <v>15</v>
      </c>
      <c r="I9" s="19">
        <f>G9*0.001</f>
        <v>0.01</v>
      </c>
      <c r="J9" s="19">
        <f>I9+0.002</f>
        <v>1.2E-2</v>
      </c>
      <c r="K9" s="52" t="s">
        <v>151</v>
      </c>
    </row>
    <row r="10" spans="1:11">
      <c r="A10" s="52"/>
      <c r="B10" s="47"/>
      <c r="C10" s="22">
        <v>183114</v>
      </c>
      <c r="D10" s="22">
        <v>290837</v>
      </c>
      <c r="E10" s="40" t="s">
        <v>574</v>
      </c>
      <c r="F10" s="40" t="s">
        <v>575</v>
      </c>
      <c r="G10" s="22">
        <v>1133</v>
      </c>
      <c r="H10" s="22" t="s">
        <v>15</v>
      </c>
      <c r="I10" s="19">
        <f>G10*0.001</f>
        <v>1.133</v>
      </c>
      <c r="J10" s="19">
        <f>I10+0.002</f>
        <v>1.135</v>
      </c>
      <c r="K10" s="52"/>
    </row>
    <row r="11" spans="1:11">
      <c r="A11" s="52"/>
      <c r="B11" s="47"/>
      <c r="C11" s="22">
        <v>183113</v>
      </c>
      <c r="D11" s="22">
        <v>290837</v>
      </c>
      <c r="E11" s="40" t="s">
        <v>574</v>
      </c>
      <c r="F11" s="40" t="s">
        <v>575</v>
      </c>
      <c r="G11" s="22">
        <v>1857</v>
      </c>
      <c r="H11" s="22" t="s">
        <v>15</v>
      </c>
      <c r="I11" s="19">
        <f>G11*0.001</f>
        <v>1.857</v>
      </c>
      <c r="J11" s="19">
        <f>I11+0.002</f>
        <v>1.859</v>
      </c>
      <c r="K11" s="52"/>
    </row>
    <row r="12" spans="1:1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</sheetData>
  <mergeCells count="6">
    <mergeCell ref="A1:K1"/>
    <mergeCell ref="G2:H2"/>
    <mergeCell ref="G3:K3"/>
    <mergeCell ref="A9:A11"/>
    <mergeCell ref="B9:B11"/>
    <mergeCell ref="K9:K11"/>
  </mergeCells>
  <pageMargins left="0.70000000000000007" right="0.70000000000000007" top="0.75" bottom="0.75" header="0.30000000000000004" footer="0.30000000000000004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3"/>
  <dimension ref="A1:H10"/>
  <sheetViews>
    <sheetView workbookViewId="0"/>
  </sheetViews>
  <sheetFormatPr defaultRowHeight="14.5"/>
  <cols>
    <col min="1" max="3" width="9.1796875" customWidth="1"/>
    <col min="4" max="4" width="19.26953125" bestFit="1" customWidth="1"/>
    <col min="5" max="5" width="17" bestFit="1" customWidth="1"/>
    <col min="6" max="6" width="9.1796875" customWidth="1"/>
  </cols>
  <sheetData>
    <row r="1" spans="1:8">
      <c r="A1" s="42" t="s">
        <v>222</v>
      </c>
      <c r="B1" s="42"/>
      <c r="C1" s="42"/>
      <c r="D1" s="42"/>
      <c r="E1" s="42"/>
      <c r="F1" s="42"/>
      <c r="G1" s="42"/>
      <c r="H1" s="42"/>
    </row>
    <row r="2" spans="1:8">
      <c r="A2" s="1"/>
      <c r="B2" s="1"/>
      <c r="C2" s="1"/>
      <c r="D2" s="2"/>
      <c r="E2" s="1"/>
      <c r="F2" s="43" t="s">
        <v>576</v>
      </c>
      <c r="G2" s="43"/>
      <c r="H2" s="31"/>
    </row>
    <row r="3" spans="1:8">
      <c r="A3" s="1"/>
      <c r="B3" s="1"/>
      <c r="C3" s="1"/>
      <c r="D3" s="2"/>
      <c r="E3" s="1"/>
      <c r="F3" s="58" t="s">
        <v>534</v>
      </c>
      <c r="G3" s="58"/>
      <c r="H3" s="58"/>
    </row>
    <row r="4" spans="1:8">
      <c r="A4" s="1"/>
      <c r="B4" s="1"/>
      <c r="C4" s="1"/>
      <c r="D4" s="2"/>
      <c r="E4" s="1"/>
      <c r="F4" s="32"/>
      <c r="G4" s="32"/>
      <c r="H4" s="32"/>
    </row>
    <row r="5" spans="1:8">
      <c r="A5" s="1"/>
      <c r="B5" s="1"/>
      <c r="C5" s="1"/>
      <c r="D5" s="2"/>
      <c r="E5" s="1"/>
      <c r="F5" s="32"/>
      <c r="G5" s="32"/>
      <c r="H5" s="32"/>
    </row>
    <row r="6" spans="1:8">
      <c r="A6" s="1"/>
      <c r="B6" s="1"/>
      <c r="C6" s="1"/>
      <c r="D6" s="2"/>
      <c r="E6" s="1"/>
      <c r="F6" s="32"/>
      <c r="G6" s="32"/>
      <c r="H6" s="32"/>
    </row>
    <row r="7" spans="1:8">
      <c r="A7" s="1"/>
      <c r="B7" s="1"/>
      <c r="C7" s="1"/>
      <c r="D7" s="2"/>
      <c r="E7" s="1"/>
      <c r="F7" s="32"/>
      <c r="G7" s="32"/>
      <c r="H7" s="32"/>
    </row>
    <row r="8" spans="1:8" ht="45" customHeight="1">
      <c r="A8" s="15" t="s">
        <v>278</v>
      </c>
      <c r="B8" s="15" t="s">
        <v>4</v>
      </c>
      <c r="C8" s="15" t="s">
        <v>5</v>
      </c>
      <c r="D8" s="15" t="s">
        <v>6</v>
      </c>
      <c r="E8" s="15" t="s">
        <v>387</v>
      </c>
      <c r="F8" s="15" t="s">
        <v>8</v>
      </c>
      <c r="G8" s="15" t="s">
        <v>9</v>
      </c>
      <c r="H8" s="15" t="s">
        <v>12</v>
      </c>
    </row>
    <row r="9" spans="1:8">
      <c r="A9" s="19">
        <v>24001737</v>
      </c>
      <c r="B9" s="19"/>
      <c r="C9" s="19">
        <v>285087</v>
      </c>
      <c r="D9" s="19" t="s">
        <v>577</v>
      </c>
      <c r="E9" s="19" t="s">
        <v>578</v>
      </c>
      <c r="F9" s="19">
        <v>780</v>
      </c>
      <c r="G9" s="19" t="s">
        <v>15</v>
      </c>
      <c r="H9" s="19" t="s">
        <v>274</v>
      </c>
    </row>
    <row r="10" spans="1:8">
      <c r="A10" s="19"/>
      <c r="B10" s="19"/>
      <c r="C10" s="19"/>
      <c r="D10" s="19"/>
      <c r="E10" s="19"/>
      <c r="F10" s="19"/>
      <c r="G10" s="19"/>
      <c r="H10" s="19"/>
    </row>
  </sheetData>
  <mergeCells count="3">
    <mergeCell ref="A1:H1"/>
    <mergeCell ref="F2:G2"/>
    <mergeCell ref="F3:H3"/>
  </mergeCells>
  <pageMargins left="0.70000000000000007" right="0.70000000000000007" top="0.75" bottom="0.75" header="0.30000000000000004" footer="0.30000000000000004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4"/>
  <dimension ref="A1:H10"/>
  <sheetViews>
    <sheetView workbookViewId="0"/>
  </sheetViews>
  <sheetFormatPr defaultRowHeight="14.5"/>
  <cols>
    <col min="1" max="3" width="9.1796875" customWidth="1"/>
    <col min="4" max="4" width="16.26953125" bestFit="1" customWidth="1"/>
    <col min="5" max="5" width="27.54296875" bestFit="1" customWidth="1"/>
    <col min="6" max="6" width="9.1796875" customWidth="1"/>
  </cols>
  <sheetData>
    <row r="1" spans="1:8">
      <c r="A1" s="42" t="s">
        <v>222</v>
      </c>
      <c r="B1" s="42"/>
      <c r="C1" s="42"/>
      <c r="D1" s="42"/>
      <c r="E1" s="42"/>
      <c r="F1" s="42"/>
      <c r="G1" s="42"/>
      <c r="H1" s="42"/>
    </row>
    <row r="2" spans="1:8">
      <c r="A2" s="1"/>
      <c r="B2" s="1"/>
      <c r="C2" s="1"/>
      <c r="D2" s="2"/>
      <c r="E2" s="1"/>
      <c r="F2" s="43" t="s">
        <v>579</v>
      </c>
      <c r="G2" s="43"/>
      <c r="H2" s="31"/>
    </row>
    <row r="3" spans="1:8">
      <c r="A3" s="1"/>
      <c r="B3" s="1"/>
      <c r="C3" s="1"/>
      <c r="D3" s="2"/>
      <c r="E3" s="1"/>
      <c r="F3" s="58" t="s">
        <v>580</v>
      </c>
      <c r="G3" s="58"/>
      <c r="H3" s="58"/>
    </row>
    <row r="4" spans="1:8">
      <c r="A4" s="1"/>
      <c r="B4" s="1"/>
      <c r="C4" s="1"/>
      <c r="D4" s="2"/>
      <c r="E4" s="1"/>
      <c r="F4" s="32"/>
      <c r="G4" s="32"/>
      <c r="H4" s="32"/>
    </row>
    <row r="5" spans="1:8">
      <c r="A5" s="1"/>
      <c r="B5" s="1"/>
      <c r="C5" s="1"/>
      <c r="D5" s="2"/>
      <c r="E5" s="1"/>
      <c r="F5" s="32"/>
      <c r="G5" s="32"/>
      <c r="H5" s="32"/>
    </row>
    <row r="6" spans="1:8">
      <c r="A6" s="1"/>
      <c r="B6" s="1"/>
      <c r="C6" s="1"/>
      <c r="D6" s="2"/>
      <c r="E6" s="1"/>
      <c r="F6" s="32"/>
      <c r="G6" s="32"/>
      <c r="H6" s="32"/>
    </row>
    <row r="7" spans="1:8">
      <c r="A7" s="1"/>
      <c r="B7" s="1"/>
      <c r="C7" s="1"/>
      <c r="D7" s="2"/>
      <c r="E7" s="1"/>
      <c r="F7" s="32"/>
      <c r="G7" s="32"/>
      <c r="H7" s="32"/>
    </row>
    <row r="8" spans="1:8" ht="45" customHeight="1">
      <c r="A8" s="15" t="s">
        <v>278</v>
      </c>
      <c r="B8" s="15" t="s">
        <v>4</v>
      </c>
      <c r="C8" s="15" t="s">
        <v>5</v>
      </c>
      <c r="D8" s="15" t="s">
        <v>6</v>
      </c>
      <c r="E8" s="15" t="s">
        <v>387</v>
      </c>
      <c r="F8" s="15" t="s">
        <v>8</v>
      </c>
      <c r="G8" s="15" t="s">
        <v>9</v>
      </c>
      <c r="H8" s="15" t="s">
        <v>12</v>
      </c>
    </row>
    <row r="9" spans="1:8">
      <c r="A9" s="19">
        <v>24001504</v>
      </c>
      <c r="B9" s="19"/>
      <c r="C9" s="19">
        <v>298267</v>
      </c>
      <c r="D9" s="19" t="s">
        <v>581</v>
      </c>
      <c r="E9" s="19" t="s">
        <v>582</v>
      </c>
      <c r="F9" s="19">
        <v>312</v>
      </c>
      <c r="G9" s="19" t="s">
        <v>15</v>
      </c>
      <c r="H9" s="19" t="s">
        <v>274</v>
      </c>
    </row>
    <row r="10" spans="1:8">
      <c r="A10" s="19"/>
      <c r="B10" s="19"/>
      <c r="C10" s="19"/>
      <c r="D10" s="19"/>
      <c r="E10" s="19"/>
      <c r="F10" s="19"/>
      <c r="G10" s="19"/>
      <c r="H10" s="19"/>
    </row>
  </sheetData>
  <mergeCells count="3">
    <mergeCell ref="A1:H1"/>
    <mergeCell ref="F2:G2"/>
    <mergeCell ref="F3:H3"/>
  </mergeCells>
  <pageMargins left="0.70000000000000007" right="0.70000000000000007" top="0.75" bottom="0.75" header="0.30000000000000004" footer="0.30000000000000004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82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22001272</v>
      </c>
      <c r="B6" s="45" t="s">
        <v>65</v>
      </c>
      <c r="C6" s="45">
        <v>177424</v>
      </c>
      <c r="D6" s="10">
        <v>235953</v>
      </c>
      <c r="E6" s="10" t="s">
        <v>66</v>
      </c>
      <c r="F6" s="9"/>
      <c r="G6" s="9">
        <v>3625</v>
      </c>
      <c r="H6" s="9" t="s">
        <v>15</v>
      </c>
      <c r="I6" s="9">
        <f t="shared" ref="I6:I12" si="0">G6*0.001</f>
        <v>3.625</v>
      </c>
      <c r="J6" s="9">
        <f t="shared" ref="J6:J21" si="1">I6+0.001</f>
        <v>3.6259999999999999</v>
      </c>
      <c r="K6" s="45" t="s">
        <v>83</v>
      </c>
    </row>
    <row r="7" spans="1:11" ht="26.15" customHeight="1">
      <c r="A7" s="45"/>
      <c r="B7" s="45"/>
      <c r="C7" s="45"/>
      <c r="D7" s="10">
        <v>235954</v>
      </c>
      <c r="E7" s="10" t="s">
        <v>68</v>
      </c>
      <c r="F7" s="9"/>
      <c r="G7" s="9">
        <v>3625</v>
      </c>
      <c r="H7" s="9" t="s">
        <v>15</v>
      </c>
      <c r="I7" s="9">
        <f t="shared" si="0"/>
        <v>3.625</v>
      </c>
      <c r="J7" s="9">
        <f t="shared" si="1"/>
        <v>3.6259999999999999</v>
      </c>
      <c r="K7" s="45"/>
    </row>
    <row r="8" spans="1:11" ht="26.15" customHeight="1">
      <c r="A8" s="45"/>
      <c r="B8" s="45"/>
      <c r="C8" s="45"/>
      <c r="D8" s="10">
        <v>244467</v>
      </c>
      <c r="E8" s="10" t="s">
        <v>69</v>
      </c>
      <c r="F8" s="9" t="s">
        <v>84</v>
      </c>
      <c r="G8" s="9">
        <v>50</v>
      </c>
      <c r="H8" s="9" t="s">
        <v>15</v>
      </c>
      <c r="I8" s="9">
        <f t="shared" si="0"/>
        <v>0.05</v>
      </c>
      <c r="J8" s="9">
        <f t="shared" si="1"/>
        <v>5.1000000000000004E-2</v>
      </c>
      <c r="K8" s="45"/>
    </row>
    <row r="9" spans="1:11" ht="26.15" customHeight="1">
      <c r="A9" s="45"/>
      <c r="B9" s="45"/>
      <c r="C9" s="45"/>
      <c r="D9" s="10">
        <v>244468</v>
      </c>
      <c r="E9" s="10" t="s">
        <v>69</v>
      </c>
      <c r="F9" s="9" t="s">
        <v>70</v>
      </c>
      <c r="G9" s="9">
        <v>742</v>
      </c>
      <c r="H9" s="9" t="s">
        <v>15</v>
      </c>
      <c r="I9" s="9">
        <f t="shared" si="0"/>
        <v>0.74199999999999999</v>
      </c>
      <c r="J9" s="9">
        <f t="shared" si="1"/>
        <v>0.74299999999999999</v>
      </c>
      <c r="K9" s="45"/>
    </row>
    <row r="10" spans="1:11" ht="26.15" customHeight="1">
      <c r="A10" s="45"/>
      <c r="B10" s="45"/>
      <c r="C10" s="45"/>
      <c r="D10" s="10">
        <v>235957</v>
      </c>
      <c r="E10" s="10" t="s">
        <v>69</v>
      </c>
      <c r="F10" s="9" t="s">
        <v>71</v>
      </c>
      <c r="G10" s="9">
        <v>751</v>
      </c>
      <c r="H10" s="9" t="s">
        <v>15</v>
      </c>
      <c r="I10" s="9">
        <f t="shared" si="0"/>
        <v>0.751</v>
      </c>
      <c r="J10" s="9">
        <f t="shared" si="1"/>
        <v>0.752</v>
      </c>
      <c r="K10" s="45"/>
    </row>
    <row r="11" spans="1:11" ht="26.15" customHeight="1">
      <c r="A11" s="45"/>
      <c r="B11" s="45"/>
      <c r="C11" s="45"/>
      <c r="D11" s="10">
        <v>235958</v>
      </c>
      <c r="E11" s="10" t="s">
        <v>69</v>
      </c>
      <c r="F11" s="9" t="s">
        <v>85</v>
      </c>
      <c r="G11" s="9">
        <v>316</v>
      </c>
      <c r="H11" s="9" t="s">
        <v>15</v>
      </c>
      <c r="I11" s="9">
        <f t="shared" si="0"/>
        <v>0.316</v>
      </c>
      <c r="J11" s="9">
        <f t="shared" si="1"/>
        <v>0.317</v>
      </c>
      <c r="K11" s="45"/>
    </row>
    <row r="12" spans="1:11" ht="26.15" customHeight="1">
      <c r="A12" s="45"/>
      <c r="B12" s="45"/>
      <c r="C12" s="45"/>
      <c r="D12" s="10">
        <v>235959</v>
      </c>
      <c r="E12" s="10" t="s">
        <v>69</v>
      </c>
      <c r="F12" s="9" t="s">
        <v>72</v>
      </c>
      <c r="G12" s="9">
        <v>530</v>
      </c>
      <c r="H12" s="9" t="s">
        <v>15</v>
      </c>
      <c r="I12" s="9">
        <f t="shared" si="0"/>
        <v>0.53</v>
      </c>
      <c r="J12" s="9">
        <f t="shared" si="1"/>
        <v>0.53100000000000003</v>
      </c>
      <c r="K12" s="45"/>
    </row>
    <row r="13" spans="1:11" ht="26.15" customHeight="1">
      <c r="A13" s="45"/>
      <c r="B13" s="45"/>
      <c r="C13" s="45"/>
      <c r="D13" s="10">
        <v>235960</v>
      </c>
      <c r="E13" s="10" t="s">
        <v>69</v>
      </c>
      <c r="F13" s="9" t="s">
        <v>86</v>
      </c>
      <c r="G13" s="9">
        <v>462</v>
      </c>
      <c r="H13" s="9" t="s">
        <v>15</v>
      </c>
      <c r="I13" s="9">
        <f>G13*0.002</f>
        <v>0.92400000000000004</v>
      </c>
      <c r="J13" s="9">
        <f t="shared" si="1"/>
        <v>0.92500000000000004</v>
      </c>
      <c r="K13" s="45"/>
    </row>
    <row r="14" spans="1:11" ht="26.15" customHeight="1">
      <c r="A14" s="45"/>
      <c r="B14" s="45"/>
      <c r="C14" s="45"/>
      <c r="D14" s="10">
        <v>235961</v>
      </c>
      <c r="E14" s="10" t="s">
        <v>69</v>
      </c>
      <c r="F14" s="9" t="s">
        <v>73</v>
      </c>
      <c r="G14" s="9">
        <v>189</v>
      </c>
      <c r="H14" s="9" t="s">
        <v>15</v>
      </c>
      <c r="I14" s="9">
        <f>G14*0.002</f>
        <v>0.378</v>
      </c>
      <c r="J14" s="9">
        <f t="shared" si="1"/>
        <v>0.379</v>
      </c>
      <c r="K14" s="45"/>
    </row>
    <row r="15" spans="1:11" ht="26.15" customHeight="1">
      <c r="A15" s="45"/>
      <c r="B15" s="45"/>
      <c r="C15" s="45"/>
      <c r="D15" s="10">
        <v>235962</v>
      </c>
      <c r="E15" s="10" t="s">
        <v>69</v>
      </c>
      <c r="F15" s="9" t="s">
        <v>87</v>
      </c>
      <c r="G15" s="9">
        <v>488</v>
      </c>
      <c r="H15" s="9" t="s">
        <v>15</v>
      </c>
      <c r="I15" s="9">
        <f t="shared" ref="I15:I21" si="2">G15*0.05</f>
        <v>24.400000000000002</v>
      </c>
      <c r="J15" s="9">
        <f t="shared" si="1"/>
        <v>24.401000000000003</v>
      </c>
      <c r="K15" s="45"/>
    </row>
    <row r="16" spans="1:11" ht="26.15" customHeight="1">
      <c r="A16" s="45"/>
      <c r="B16" s="45"/>
      <c r="C16" s="45"/>
      <c r="D16" s="10">
        <v>235963</v>
      </c>
      <c r="E16" s="10" t="s">
        <v>69</v>
      </c>
      <c r="F16" s="9" t="s">
        <v>88</v>
      </c>
      <c r="G16" s="9">
        <v>97</v>
      </c>
      <c r="H16" s="9" t="s">
        <v>15</v>
      </c>
      <c r="I16" s="9">
        <f t="shared" si="2"/>
        <v>4.8500000000000005</v>
      </c>
      <c r="J16" s="9">
        <f t="shared" si="1"/>
        <v>4.8510000000000009</v>
      </c>
      <c r="K16" s="45"/>
    </row>
    <row r="17" spans="1:11" ht="26.15" customHeight="1">
      <c r="A17" s="45"/>
      <c r="B17" s="45"/>
      <c r="C17" s="45"/>
      <c r="D17" s="10">
        <v>235966</v>
      </c>
      <c r="E17" s="10" t="s">
        <v>75</v>
      </c>
      <c r="F17" s="9"/>
      <c r="G17" s="9">
        <v>651</v>
      </c>
      <c r="H17" s="9" t="s">
        <v>76</v>
      </c>
      <c r="I17" s="9">
        <f t="shared" si="2"/>
        <v>32.550000000000004</v>
      </c>
      <c r="J17" s="9">
        <f t="shared" si="1"/>
        <v>32.551000000000002</v>
      </c>
      <c r="K17" s="45"/>
    </row>
    <row r="18" spans="1:11" ht="26.15" customHeight="1">
      <c r="A18" s="45"/>
      <c r="B18" s="45"/>
      <c r="C18" s="45"/>
      <c r="D18" s="10">
        <v>236045</v>
      </c>
      <c r="E18" s="10" t="s">
        <v>77</v>
      </c>
      <c r="F18" s="9"/>
      <c r="G18" s="9">
        <v>760</v>
      </c>
      <c r="H18" s="9" t="s">
        <v>76</v>
      </c>
      <c r="I18" s="9">
        <f t="shared" si="2"/>
        <v>38</v>
      </c>
      <c r="J18" s="9">
        <f t="shared" si="1"/>
        <v>38.000999999999998</v>
      </c>
      <c r="K18" s="45"/>
    </row>
    <row r="19" spans="1:11" ht="26.15" customHeight="1">
      <c r="A19" s="45"/>
      <c r="B19" s="45"/>
      <c r="C19" s="45"/>
      <c r="D19" s="10">
        <v>232371</v>
      </c>
      <c r="E19" s="10" t="s">
        <v>89</v>
      </c>
      <c r="F19" s="6"/>
      <c r="G19" s="6">
        <v>176</v>
      </c>
      <c r="H19" s="9" t="s">
        <v>24</v>
      </c>
      <c r="I19" s="9">
        <f t="shared" si="2"/>
        <v>8.8000000000000007</v>
      </c>
      <c r="J19" s="9">
        <f t="shared" si="1"/>
        <v>8.8010000000000002</v>
      </c>
      <c r="K19" s="45"/>
    </row>
    <row r="20" spans="1:11" ht="26.15" customHeight="1">
      <c r="A20" s="45"/>
      <c r="B20" s="45"/>
      <c r="C20" s="45"/>
      <c r="D20" s="10">
        <v>266449</v>
      </c>
      <c r="E20" s="10" t="s">
        <v>90</v>
      </c>
      <c r="F20" s="8"/>
      <c r="G20" s="6">
        <v>41</v>
      </c>
      <c r="H20" s="9" t="s">
        <v>24</v>
      </c>
      <c r="I20" s="9">
        <f t="shared" si="2"/>
        <v>2.0500000000000003</v>
      </c>
      <c r="J20" s="9">
        <f t="shared" si="1"/>
        <v>2.0510000000000002</v>
      </c>
      <c r="K20" s="45"/>
    </row>
    <row r="21" spans="1:11" ht="26.15" customHeight="1">
      <c r="A21" s="45"/>
      <c r="B21" s="45"/>
      <c r="C21" s="45"/>
      <c r="D21" s="10">
        <v>266451</v>
      </c>
      <c r="E21" s="10" t="s">
        <v>78</v>
      </c>
      <c r="F21" s="8"/>
      <c r="G21" s="6">
        <v>17</v>
      </c>
      <c r="H21" s="9" t="s">
        <v>24</v>
      </c>
      <c r="I21" s="9">
        <f t="shared" si="2"/>
        <v>0.85000000000000009</v>
      </c>
      <c r="J21" s="9">
        <f t="shared" si="1"/>
        <v>0.85100000000000009</v>
      </c>
      <c r="K21" s="45"/>
    </row>
    <row r="22" spans="1:11" ht="26.1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1048558" ht="12.25" customHeight="1"/>
    <row r="1048559" ht="12.25" customHeight="1"/>
    <row r="1048560" ht="12.2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21"/>
    <mergeCell ref="B6:B21"/>
    <mergeCell ref="C6:C21"/>
    <mergeCell ref="K6:K21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82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8" t="s">
        <v>91</v>
      </c>
      <c r="H4" s="48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7"/>
      <c r="B6" s="45" t="s">
        <v>92</v>
      </c>
      <c r="C6" s="45">
        <v>177592</v>
      </c>
      <c r="D6" s="10">
        <v>281831</v>
      </c>
      <c r="E6" s="10" t="s">
        <v>93</v>
      </c>
      <c r="F6" s="9"/>
      <c r="G6" s="9">
        <v>19</v>
      </c>
      <c r="H6" s="9" t="s">
        <v>24</v>
      </c>
      <c r="I6" s="9">
        <f t="shared" ref="I6:I12" si="0">G6*0.001</f>
        <v>1.9E-2</v>
      </c>
      <c r="J6" s="9">
        <f t="shared" ref="J6:J46" si="1">I6+0.001</f>
        <v>0.02</v>
      </c>
      <c r="K6" s="45" t="s">
        <v>94</v>
      </c>
    </row>
    <row r="7" spans="1:11" ht="26.15" customHeight="1">
      <c r="A7" s="47"/>
      <c r="B7" s="45"/>
      <c r="C7" s="45"/>
      <c r="D7" s="10">
        <v>275957</v>
      </c>
      <c r="E7" s="10" t="s">
        <v>95</v>
      </c>
      <c r="F7" s="9" t="s">
        <v>96</v>
      </c>
      <c r="G7" s="9">
        <v>36</v>
      </c>
      <c r="H7" s="9" t="s">
        <v>15</v>
      </c>
      <c r="I7" s="9">
        <f t="shared" si="0"/>
        <v>3.6000000000000004E-2</v>
      </c>
      <c r="J7" s="9">
        <f t="shared" si="1"/>
        <v>3.7000000000000005E-2</v>
      </c>
      <c r="K7" s="45"/>
    </row>
    <row r="8" spans="1:11" ht="26.15" customHeight="1">
      <c r="A8" s="47"/>
      <c r="B8" s="45"/>
      <c r="C8" s="45"/>
      <c r="D8" s="10">
        <v>275958</v>
      </c>
      <c r="E8" s="10" t="s">
        <v>95</v>
      </c>
      <c r="F8" s="9" t="s">
        <v>18</v>
      </c>
      <c r="G8" s="9">
        <v>109</v>
      </c>
      <c r="H8" s="9" t="s">
        <v>15</v>
      </c>
      <c r="I8" s="9">
        <f t="shared" si="0"/>
        <v>0.109</v>
      </c>
      <c r="J8" s="9">
        <f t="shared" si="1"/>
        <v>0.11</v>
      </c>
      <c r="K8" s="45"/>
    </row>
    <row r="9" spans="1:11" ht="26.15" customHeight="1">
      <c r="A9" s="47"/>
      <c r="B9" s="45"/>
      <c r="C9" s="45"/>
      <c r="D9" s="10">
        <v>275959</v>
      </c>
      <c r="E9" s="10" t="s">
        <v>95</v>
      </c>
      <c r="F9" s="9" t="s">
        <v>19</v>
      </c>
      <c r="G9" s="9">
        <v>109</v>
      </c>
      <c r="H9" s="9" t="s">
        <v>15</v>
      </c>
      <c r="I9" s="9">
        <f t="shared" si="0"/>
        <v>0.109</v>
      </c>
      <c r="J9" s="9">
        <f t="shared" si="1"/>
        <v>0.11</v>
      </c>
      <c r="K9" s="45"/>
    </row>
    <row r="10" spans="1:11" ht="26.15" customHeight="1">
      <c r="A10" s="47"/>
      <c r="B10" s="45"/>
      <c r="C10" s="45"/>
      <c r="D10" s="10">
        <v>275960</v>
      </c>
      <c r="E10" s="10" t="s">
        <v>95</v>
      </c>
      <c r="F10" s="9" t="s">
        <v>20</v>
      </c>
      <c r="G10" s="9">
        <v>74</v>
      </c>
      <c r="H10" s="9" t="s">
        <v>15</v>
      </c>
      <c r="I10" s="9">
        <f t="shared" si="0"/>
        <v>7.3999999999999996E-2</v>
      </c>
      <c r="J10" s="9">
        <f t="shared" si="1"/>
        <v>7.4999999999999997E-2</v>
      </c>
      <c r="K10" s="45"/>
    </row>
    <row r="11" spans="1:11" ht="26.15" customHeight="1">
      <c r="A11" s="47"/>
      <c r="B11" s="45"/>
      <c r="C11" s="45"/>
      <c r="D11" s="10">
        <v>275961</v>
      </c>
      <c r="E11" s="10" t="s">
        <v>95</v>
      </c>
      <c r="F11" s="9" t="s">
        <v>21</v>
      </c>
      <c r="G11" s="9">
        <v>36</v>
      </c>
      <c r="H11" s="9" t="s">
        <v>15</v>
      </c>
      <c r="I11" s="9">
        <f t="shared" si="0"/>
        <v>3.6000000000000004E-2</v>
      </c>
      <c r="J11" s="9">
        <f t="shared" si="1"/>
        <v>3.7000000000000005E-2</v>
      </c>
      <c r="K11" s="45"/>
    </row>
    <row r="12" spans="1:11" ht="26.15" customHeight="1">
      <c r="A12" s="47"/>
      <c r="B12" s="45"/>
      <c r="C12" s="45"/>
      <c r="D12" s="10">
        <v>275962</v>
      </c>
      <c r="E12" s="10" t="s">
        <v>95</v>
      </c>
      <c r="F12" s="9" t="s">
        <v>22</v>
      </c>
      <c r="G12" s="9">
        <v>36</v>
      </c>
      <c r="H12" s="9" t="s">
        <v>15</v>
      </c>
      <c r="I12" s="9">
        <f t="shared" si="0"/>
        <v>3.6000000000000004E-2</v>
      </c>
      <c r="J12" s="9">
        <f t="shared" si="1"/>
        <v>3.7000000000000005E-2</v>
      </c>
      <c r="K12" s="45"/>
    </row>
    <row r="13" spans="1:11" ht="26.15" customHeight="1">
      <c r="A13" s="47"/>
      <c r="B13" s="45"/>
      <c r="C13" s="45"/>
      <c r="D13" s="10">
        <v>285087</v>
      </c>
      <c r="E13" s="10" t="s">
        <v>97</v>
      </c>
      <c r="F13" s="9"/>
      <c r="G13" s="9">
        <v>400</v>
      </c>
      <c r="H13" s="9" t="s">
        <v>15</v>
      </c>
      <c r="I13" s="9">
        <f>G13*0.002</f>
        <v>0.8</v>
      </c>
      <c r="J13" s="9">
        <f t="shared" si="1"/>
        <v>0.80100000000000005</v>
      </c>
      <c r="K13" s="45"/>
    </row>
    <row r="14" spans="1:11" ht="26.15" customHeight="1">
      <c r="A14" s="47"/>
      <c r="B14" s="49" t="s">
        <v>92</v>
      </c>
      <c r="C14" s="49">
        <v>177591</v>
      </c>
      <c r="D14" s="10">
        <v>281830</v>
      </c>
      <c r="E14" s="10" t="s">
        <v>98</v>
      </c>
      <c r="F14" s="9"/>
      <c r="G14" s="9">
        <v>19</v>
      </c>
      <c r="H14" s="9" t="s">
        <v>24</v>
      </c>
      <c r="I14" s="9">
        <f>G14*0.002</f>
        <v>3.7999999999999999E-2</v>
      </c>
      <c r="J14" s="9">
        <f t="shared" si="1"/>
        <v>3.9E-2</v>
      </c>
      <c r="K14" s="45"/>
    </row>
    <row r="15" spans="1:11" ht="26.15" customHeight="1">
      <c r="A15" s="47"/>
      <c r="B15" s="49"/>
      <c r="C15" s="49"/>
      <c r="D15" s="10">
        <v>275957</v>
      </c>
      <c r="E15" s="10" t="s">
        <v>95</v>
      </c>
      <c r="F15" s="9" t="s">
        <v>96</v>
      </c>
      <c r="G15" s="9">
        <v>36</v>
      </c>
      <c r="H15" s="9" t="s">
        <v>15</v>
      </c>
      <c r="I15" s="9">
        <f t="shared" ref="I15:I46" si="2">G15*0.05</f>
        <v>1.8</v>
      </c>
      <c r="J15" s="9">
        <f t="shared" si="1"/>
        <v>1.8009999999999999</v>
      </c>
      <c r="K15" s="45"/>
    </row>
    <row r="16" spans="1:11" ht="26.15" customHeight="1">
      <c r="A16" s="47"/>
      <c r="B16" s="49"/>
      <c r="C16" s="49"/>
      <c r="D16" s="10">
        <v>275958</v>
      </c>
      <c r="E16" s="10" t="s">
        <v>95</v>
      </c>
      <c r="F16" s="9" t="s">
        <v>18</v>
      </c>
      <c r="G16" s="9">
        <v>109</v>
      </c>
      <c r="H16" s="9" t="s">
        <v>15</v>
      </c>
      <c r="I16" s="9">
        <f t="shared" si="2"/>
        <v>5.45</v>
      </c>
      <c r="J16" s="9">
        <f t="shared" si="1"/>
        <v>5.4510000000000005</v>
      </c>
      <c r="K16" s="45"/>
    </row>
    <row r="17" spans="1:11" ht="26.15" customHeight="1">
      <c r="A17" s="47"/>
      <c r="B17" s="49"/>
      <c r="C17" s="49"/>
      <c r="D17" s="10">
        <v>275959</v>
      </c>
      <c r="E17" s="10" t="s">
        <v>95</v>
      </c>
      <c r="F17" s="9" t="s">
        <v>19</v>
      </c>
      <c r="G17" s="9">
        <v>109</v>
      </c>
      <c r="H17" s="9" t="s">
        <v>15</v>
      </c>
      <c r="I17" s="9">
        <f t="shared" si="2"/>
        <v>5.45</v>
      </c>
      <c r="J17" s="9">
        <f t="shared" si="1"/>
        <v>5.4510000000000005</v>
      </c>
      <c r="K17" s="45"/>
    </row>
    <row r="18" spans="1:11" ht="26.15" customHeight="1">
      <c r="A18" s="47"/>
      <c r="B18" s="49"/>
      <c r="C18" s="49"/>
      <c r="D18" s="10">
        <v>275960</v>
      </c>
      <c r="E18" s="10" t="s">
        <v>95</v>
      </c>
      <c r="F18" s="9" t="s">
        <v>20</v>
      </c>
      <c r="G18" s="9">
        <v>74</v>
      </c>
      <c r="H18" s="9" t="s">
        <v>15</v>
      </c>
      <c r="I18" s="9">
        <f t="shared" si="2"/>
        <v>3.7</v>
      </c>
      <c r="J18" s="9">
        <f t="shared" si="1"/>
        <v>3.7010000000000001</v>
      </c>
      <c r="K18" s="45"/>
    </row>
    <row r="19" spans="1:11" ht="26.15" customHeight="1">
      <c r="A19" s="47"/>
      <c r="B19" s="49"/>
      <c r="C19" s="49"/>
      <c r="D19" s="10">
        <v>275961</v>
      </c>
      <c r="E19" s="10" t="s">
        <v>95</v>
      </c>
      <c r="F19" s="9" t="s">
        <v>21</v>
      </c>
      <c r="G19" s="9">
        <v>36</v>
      </c>
      <c r="H19" s="9" t="s">
        <v>15</v>
      </c>
      <c r="I19" s="9">
        <f t="shared" si="2"/>
        <v>1.8</v>
      </c>
      <c r="J19" s="9">
        <f t="shared" si="1"/>
        <v>1.8009999999999999</v>
      </c>
      <c r="K19" s="45"/>
    </row>
    <row r="20" spans="1:11" ht="26.15" customHeight="1">
      <c r="A20" s="47"/>
      <c r="B20" s="49"/>
      <c r="C20" s="49"/>
      <c r="D20" s="10">
        <v>275962</v>
      </c>
      <c r="E20" s="10" t="s">
        <v>95</v>
      </c>
      <c r="F20" s="9" t="s">
        <v>22</v>
      </c>
      <c r="G20" s="9">
        <v>36</v>
      </c>
      <c r="H20" s="9" t="s">
        <v>15</v>
      </c>
      <c r="I20" s="9">
        <f t="shared" si="2"/>
        <v>1.8</v>
      </c>
      <c r="J20" s="9">
        <f t="shared" si="1"/>
        <v>1.8009999999999999</v>
      </c>
      <c r="K20" s="45"/>
    </row>
    <row r="21" spans="1:11" ht="26.15" customHeight="1">
      <c r="A21" s="47"/>
      <c r="B21" s="49"/>
      <c r="C21" s="49"/>
      <c r="D21" s="10">
        <v>285087</v>
      </c>
      <c r="E21" s="10" t="s">
        <v>97</v>
      </c>
      <c r="F21" s="9"/>
      <c r="G21" s="9">
        <v>400</v>
      </c>
      <c r="H21" s="9" t="s">
        <v>15</v>
      </c>
      <c r="I21" s="9">
        <f t="shared" si="2"/>
        <v>20</v>
      </c>
      <c r="J21" s="9">
        <f t="shared" si="1"/>
        <v>20.001000000000001</v>
      </c>
      <c r="K21" s="45"/>
    </row>
    <row r="22" spans="1:11" ht="26.15" customHeight="1">
      <c r="A22" s="47"/>
      <c r="B22" s="49">
        <v>177591</v>
      </c>
      <c r="C22" s="49">
        <v>177597</v>
      </c>
      <c r="D22" s="10">
        <v>278452</v>
      </c>
      <c r="E22" s="10" t="s">
        <v>99</v>
      </c>
      <c r="F22" s="9"/>
      <c r="G22" s="9">
        <v>19</v>
      </c>
      <c r="H22" s="9" t="s">
        <v>24</v>
      </c>
      <c r="I22" s="9">
        <f t="shared" si="2"/>
        <v>0.95000000000000007</v>
      </c>
      <c r="J22" s="9">
        <f t="shared" si="1"/>
        <v>0.95100000000000007</v>
      </c>
      <c r="K22" s="45"/>
    </row>
    <row r="23" spans="1:11" ht="26.15" customHeight="1">
      <c r="A23" s="47"/>
      <c r="B23" s="49"/>
      <c r="C23" s="49"/>
      <c r="D23" s="10">
        <v>275957</v>
      </c>
      <c r="E23" s="10" t="s">
        <v>95</v>
      </c>
      <c r="F23" s="9" t="s">
        <v>96</v>
      </c>
      <c r="G23" s="9">
        <v>36</v>
      </c>
      <c r="H23" s="9" t="s">
        <v>15</v>
      </c>
      <c r="I23" s="9">
        <f t="shared" si="2"/>
        <v>1.8</v>
      </c>
      <c r="J23" s="9">
        <f t="shared" si="1"/>
        <v>1.8009999999999999</v>
      </c>
      <c r="K23" s="45"/>
    </row>
    <row r="24" spans="1:11" ht="26.15" customHeight="1">
      <c r="A24" s="47"/>
      <c r="B24" s="49"/>
      <c r="C24" s="49"/>
      <c r="D24" s="10">
        <v>275958</v>
      </c>
      <c r="E24" s="10" t="s">
        <v>95</v>
      </c>
      <c r="F24" s="9" t="s">
        <v>18</v>
      </c>
      <c r="G24" s="9">
        <v>109</v>
      </c>
      <c r="H24" s="9" t="s">
        <v>15</v>
      </c>
      <c r="I24" s="9">
        <f t="shared" si="2"/>
        <v>5.45</v>
      </c>
      <c r="J24" s="9">
        <f t="shared" si="1"/>
        <v>5.4510000000000005</v>
      </c>
      <c r="K24" s="45"/>
    </row>
    <row r="25" spans="1:11" ht="26.15" customHeight="1">
      <c r="A25" s="47"/>
      <c r="B25" s="49"/>
      <c r="C25" s="49"/>
      <c r="D25" s="10">
        <v>275959</v>
      </c>
      <c r="E25" s="10" t="s">
        <v>95</v>
      </c>
      <c r="F25" s="9" t="s">
        <v>19</v>
      </c>
      <c r="G25" s="9">
        <v>109</v>
      </c>
      <c r="H25" s="9" t="s">
        <v>15</v>
      </c>
      <c r="I25" s="9">
        <f t="shared" si="2"/>
        <v>5.45</v>
      </c>
      <c r="J25" s="9">
        <f t="shared" si="1"/>
        <v>5.4510000000000005</v>
      </c>
      <c r="K25" s="45"/>
    </row>
    <row r="26" spans="1:11" ht="26.15" customHeight="1">
      <c r="A26" s="47"/>
      <c r="B26" s="49"/>
      <c r="C26" s="49"/>
      <c r="D26" s="10">
        <v>275960</v>
      </c>
      <c r="E26" s="10" t="s">
        <v>95</v>
      </c>
      <c r="F26" s="9" t="s">
        <v>20</v>
      </c>
      <c r="G26" s="9">
        <v>74</v>
      </c>
      <c r="H26" s="9" t="s">
        <v>15</v>
      </c>
      <c r="I26" s="9">
        <f t="shared" si="2"/>
        <v>3.7</v>
      </c>
      <c r="J26" s="9">
        <f t="shared" si="1"/>
        <v>3.7010000000000001</v>
      </c>
      <c r="K26" s="45"/>
    </row>
    <row r="27" spans="1:11" ht="26.15" customHeight="1">
      <c r="A27" s="47"/>
      <c r="B27" s="49"/>
      <c r="C27" s="49"/>
      <c r="D27" s="10">
        <v>275961</v>
      </c>
      <c r="E27" s="10" t="s">
        <v>95</v>
      </c>
      <c r="F27" s="9" t="s">
        <v>21</v>
      </c>
      <c r="G27" s="9">
        <v>36</v>
      </c>
      <c r="H27" s="9" t="s">
        <v>15</v>
      </c>
      <c r="I27" s="9">
        <f t="shared" si="2"/>
        <v>1.8</v>
      </c>
      <c r="J27" s="9">
        <f t="shared" si="1"/>
        <v>1.8009999999999999</v>
      </c>
      <c r="K27" s="45"/>
    </row>
    <row r="28" spans="1:11" ht="26.15" customHeight="1">
      <c r="A28" s="47"/>
      <c r="B28" s="49"/>
      <c r="C28" s="49"/>
      <c r="D28" s="10">
        <v>275962</v>
      </c>
      <c r="E28" s="10" t="s">
        <v>95</v>
      </c>
      <c r="F28" s="9" t="s">
        <v>22</v>
      </c>
      <c r="G28" s="9">
        <v>36</v>
      </c>
      <c r="H28" s="9" t="s">
        <v>15</v>
      </c>
      <c r="I28" s="9">
        <f t="shared" si="2"/>
        <v>1.8</v>
      </c>
      <c r="J28" s="9">
        <f t="shared" si="1"/>
        <v>1.8009999999999999</v>
      </c>
      <c r="K28" s="45"/>
    </row>
    <row r="29" spans="1:11" ht="26.15" customHeight="1">
      <c r="A29" s="47"/>
      <c r="B29" s="49"/>
      <c r="C29" s="49"/>
      <c r="D29" s="10">
        <v>285087</v>
      </c>
      <c r="E29" s="10" t="s">
        <v>97</v>
      </c>
      <c r="F29" s="9"/>
      <c r="G29" s="9">
        <v>400</v>
      </c>
      <c r="H29" s="9" t="s">
        <v>15</v>
      </c>
      <c r="I29" s="9">
        <f t="shared" si="2"/>
        <v>20</v>
      </c>
      <c r="J29" s="9">
        <f t="shared" si="1"/>
        <v>20.001000000000001</v>
      </c>
      <c r="K29" s="45"/>
    </row>
    <row r="30" spans="1:11" ht="26.15" customHeight="1">
      <c r="A30" s="47"/>
      <c r="B30" s="49" t="s">
        <v>92</v>
      </c>
      <c r="C30" s="49">
        <v>177596</v>
      </c>
      <c r="D30" s="10">
        <v>278452</v>
      </c>
      <c r="E30" s="10" t="s">
        <v>99</v>
      </c>
      <c r="F30" s="9"/>
      <c r="G30" s="9">
        <v>19</v>
      </c>
      <c r="H30" s="9" t="s">
        <v>24</v>
      </c>
      <c r="I30" s="9">
        <f t="shared" si="2"/>
        <v>0.95000000000000007</v>
      </c>
      <c r="J30" s="9">
        <f t="shared" si="1"/>
        <v>0.95100000000000007</v>
      </c>
      <c r="K30" s="45"/>
    </row>
    <row r="31" spans="1:11" ht="26.15" customHeight="1">
      <c r="A31" s="47"/>
      <c r="B31" s="49"/>
      <c r="C31" s="49"/>
      <c r="D31" s="10">
        <v>281829</v>
      </c>
      <c r="E31" s="10" t="s">
        <v>100</v>
      </c>
      <c r="F31" s="9"/>
      <c r="G31" s="9">
        <v>19</v>
      </c>
      <c r="H31" s="9" t="s">
        <v>24</v>
      </c>
      <c r="I31" s="9">
        <f t="shared" si="2"/>
        <v>0.95000000000000007</v>
      </c>
      <c r="J31" s="9">
        <f t="shared" si="1"/>
        <v>0.95100000000000007</v>
      </c>
      <c r="K31" s="45"/>
    </row>
    <row r="32" spans="1:11" ht="26.15" customHeight="1">
      <c r="A32" s="47"/>
      <c r="B32" s="49"/>
      <c r="C32" s="49"/>
      <c r="D32" s="10">
        <v>275957</v>
      </c>
      <c r="E32" s="10" t="s">
        <v>95</v>
      </c>
      <c r="F32" s="9" t="s">
        <v>96</v>
      </c>
      <c r="G32" s="9">
        <v>72</v>
      </c>
      <c r="H32" s="9" t="s">
        <v>15</v>
      </c>
      <c r="I32" s="9">
        <f t="shared" si="2"/>
        <v>3.6</v>
      </c>
      <c r="J32" s="9">
        <f t="shared" si="1"/>
        <v>3.601</v>
      </c>
      <c r="K32" s="45"/>
    </row>
    <row r="33" spans="1:11" ht="26.15" customHeight="1">
      <c r="A33" s="47"/>
      <c r="B33" s="49"/>
      <c r="C33" s="49"/>
      <c r="D33" s="10">
        <v>275958</v>
      </c>
      <c r="E33" s="10" t="s">
        <v>95</v>
      </c>
      <c r="F33" s="9" t="s">
        <v>18</v>
      </c>
      <c r="G33" s="9">
        <v>218</v>
      </c>
      <c r="H33" s="9" t="s">
        <v>15</v>
      </c>
      <c r="I33" s="9">
        <f t="shared" si="2"/>
        <v>10.9</v>
      </c>
      <c r="J33" s="9">
        <f t="shared" si="1"/>
        <v>10.901</v>
      </c>
      <c r="K33" s="45"/>
    </row>
    <row r="34" spans="1:11" ht="26.15" customHeight="1">
      <c r="A34" s="47"/>
      <c r="B34" s="49"/>
      <c r="C34" s="49"/>
      <c r="D34" s="10">
        <v>275959</v>
      </c>
      <c r="E34" s="10" t="s">
        <v>95</v>
      </c>
      <c r="F34" s="9" t="s">
        <v>19</v>
      </c>
      <c r="G34" s="9">
        <v>218</v>
      </c>
      <c r="H34" s="9" t="s">
        <v>15</v>
      </c>
      <c r="I34" s="9">
        <f t="shared" si="2"/>
        <v>10.9</v>
      </c>
      <c r="J34" s="9">
        <f t="shared" si="1"/>
        <v>10.901</v>
      </c>
      <c r="K34" s="45"/>
    </row>
    <row r="35" spans="1:11" ht="26.15" customHeight="1">
      <c r="A35" s="47"/>
      <c r="B35" s="49"/>
      <c r="C35" s="49"/>
      <c r="D35" s="10">
        <v>275960</v>
      </c>
      <c r="E35" s="10" t="s">
        <v>95</v>
      </c>
      <c r="F35" s="9" t="s">
        <v>20</v>
      </c>
      <c r="G35" s="9">
        <v>148</v>
      </c>
      <c r="H35" s="9" t="s">
        <v>15</v>
      </c>
      <c r="I35" s="9">
        <f t="shared" si="2"/>
        <v>7.4</v>
      </c>
      <c r="J35" s="9">
        <f t="shared" si="1"/>
        <v>7.4010000000000007</v>
      </c>
      <c r="K35" s="45"/>
    </row>
    <row r="36" spans="1:11" ht="26.15" customHeight="1">
      <c r="A36" s="47"/>
      <c r="B36" s="49"/>
      <c r="C36" s="49"/>
      <c r="D36" s="10">
        <v>275961</v>
      </c>
      <c r="E36" s="10" t="s">
        <v>95</v>
      </c>
      <c r="F36" s="9" t="s">
        <v>21</v>
      </c>
      <c r="G36" s="9">
        <v>72</v>
      </c>
      <c r="H36" s="9" t="s">
        <v>15</v>
      </c>
      <c r="I36" s="9">
        <f t="shared" si="2"/>
        <v>3.6</v>
      </c>
      <c r="J36" s="9">
        <f t="shared" si="1"/>
        <v>3.601</v>
      </c>
      <c r="K36" s="45"/>
    </row>
    <row r="37" spans="1:11" ht="26.15" customHeight="1">
      <c r="A37" s="47"/>
      <c r="B37" s="49"/>
      <c r="C37" s="49"/>
      <c r="D37" s="10">
        <v>275962</v>
      </c>
      <c r="E37" s="10" t="s">
        <v>95</v>
      </c>
      <c r="F37" s="9" t="s">
        <v>22</v>
      </c>
      <c r="G37" s="9">
        <v>72</v>
      </c>
      <c r="H37" s="9" t="s">
        <v>15</v>
      </c>
      <c r="I37" s="9">
        <f t="shared" si="2"/>
        <v>3.6</v>
      </c>
      <c r="J37" s="9">
        <f t="shared" si="1"/>
        <v>3.601</v>
      </c>
      <c r="K37" s="45"/>
    </row>
    <row r="38" spans="1:11" ht="26.15" customHeight="1">
      <c r="A38" s="47"/>
      <c r="B38" s="49"/>
      <c r="C38" s="49"/>
      <c r="D38" s="10">
        <v>285087</v>
      </c>
      <c r="E38" s="10" t="s">
        <v>97</v>
      </c>
      <c r="F38" s="9"/>
      <c r="G38" s="9">
        <v>800</v>
      </c>
      <c r="H38" s="9" t="s">
        <v>15</v>
      </c>
      <c r="I38" s="9">
        <f t="shared" si="2"/>
        <v>40</v>
      </c>
      <c r="J38" s="9">
        <f t="shared" si="1"/>
        <v>40.000999999999998</v>
      </c>
      <c r="K38" s="45"/>
    </row>
    <row r="39" spans="1:11" ht="26.15" customHeight="1">
      <c r="A39" s="47"/>
      <c r="B39" s="49" t="s">
        <v>92</v>
      </c>
      <c r="C39" s="49">
        <v>177593</v>
      </c>
      <c r="D39" s="10">
        <v>278452</v>
      </c>
      <c r="E39" s="10" t="s">
        <v>99</v>
      </c>
      <c r="F39" s="9"/>
      <c r="G39" s="9">
        <v>19</v>
      </c>
      <c r="H39" s="9" t="s">
        <v>24</v>
      </c>
      <c r="I39" s="9">
        <f t="shared" si="2"/>
        <v>0.95000000000000007</v>
      </c>
      <c r="J39" s="9">
        <f t="shared" si="1"/>
        <v>0.95100000000000007</v>
      </c>
      <c r="K39" s="45"/>
    </row>
    <row r="40" spans="1:11" ht="26.15" customHeight="1">
      <c r="A40" s="47"/>
      <c r="B40" s="49"/>
      <c r="C40" s="49"/>
      <c r="D40" s="10">
        <v>275957</v>
      </c>
      <c r="E40" s="10" t="s">
        <v>95</v>
      </c>
      <c r="F40" s="9" t="s">
        <v>96</v>
      </c>
      <c r="G40" s="9">
        <v>36</v>
      </c>
      <c r="H40" s="9" t="s">
        <v>15</v>
      </c>
      <c r="I40" s="9">
        <f t="shared" si="2"/>
        <v>1.8</v>
      </c>
      <c r="J40" s="9">
        <f t="shared" si="1"/>
        <v>1.8009999999999999</v>
      </c>
      <c r="K40" s="45"/>
    </row>
    <row r="41" spans="1:11" ht="26.15" customHeight="1">
      <c r="A41" s="47"/>
      <c r="B41" s="49"/>
      <c r="C41" s="49"/>
      <c r="D41" s="10">
        <v>275958</v>
      </c>
      <c r="E41" s="10" t="s">
        <v>95</v>
      </c>
      <c r="F41" s="9" t="s">
        <v>18</v>
      </c>
      <c r="G41" s="9">
        <v>109</v>
      </c>
      <c r="H41" s="9" t="s">
        <v>15</v>
      </c>
      <c r="I41" s="9">
        <f t="shared" si="2"/>
        <v>5.45</v>
      </c>
      <c r="J41" s="9">
        <f t="shared" si="1"/>
        <v>5.4510000000000005</v>
      </c>
      <c r="K41" s="45"/>
    </row>
    <row r="42" spans="1:11" ht="26.15" customHeight="1">
      <c r="A42" s="47"/>
      <c r="B42" s="49"/>
      <c r="C42" s="49"/>
      <c r="D42" s="10">
        <v>275959</v>
      </c>
      <c r="E42" s="10" t="s">
        <v>95</v>
      </c>
      <c r="F42" s="9" t="s">
        <v>19</v>
      </c>
      <c r="G42" s="9">
        <v>109</v>
      </c>
      <c r="H42" s="9" t="s">
        <v>15</v>
      </c>
      <c r="I42" s="9">
        <f t="shared" si="2"/>
        <v>5.45</v>
      </c>
      <c r="J42" s="9">
        <f t="shared" si="1"/>
        <v>5.4510000000000005</v>
      </c>
      <c r="K42" s="45"/>
    </row>
    <row r="43" spans="1:11" ht="26.15" customHeight="1">
      <c r="A43" s="47"/>
      <c r="B43" s="49"/>
      <c r="C43" s="49"/>
      <c r="D43" s="10">
        <v>275960</v>
      </c>
      <c r="E43" s="10" t="s">
        <v>95</v>
      </c>
      <c r="F43" s="9" t="s">
        <v>20</v>
      </c>
      <c r="G43" s="9">
        <v>74</v>
      </c>
      <c r="H43" s="9" t="s">
        <v>15</v>
      </c>
      <c r="I43" s="9">
        <f t="shared" si="2"/>
        <v>3.7</v>
      </c>
      <c r="J43" s="9">
        <f t="shared" si="1"/>
        <v>3.7010000000000001</v>
      </c>
      <c r="K43" s="45"/>
    </row>
    <row r="44" spans="1:11" ht="26.15" customHeight="1">
      <c r="A44" s="47"/>
      <c r="B44" s="49"/>
      <c r="C44" s="49"/>
      <c r="D44" s="10">
        <v>275961</v>
      </c>
      <c r="E44" s="10" t="s">
        <v>95</v>
      </c>
      <c r="F44" s="9" t="s">
        <v>21</v>
      </c>
      <c r="G44" s="9">
        <v>36</v>
      </c>
      <c r="H44" s="9" t="s">
        <v>15</v>
      </c>
      <c r="I44" s="9">
        <f t="shared" si="2"/>
        <v>1.8</v>
      </c>
      <c r="J44" s="9">
        <f t="shared" si="1"/>
        <v>1.8009999999999999</v>
      </c>
      <c r="K44" s="45"/>
    </row>
    <row r="45" spans="1:11" ht="26.15" customHeight="1">
      <c r="A45" s="47"/>
      <c r="B45" s="49"/>
      <c r="C45" s="49"/>
      <c r="D45" s="10">
        <v>275962</v>
      </c>
      <c r="E45" s="10" t="s">
        <v>95</v>
      </c>
      <c r="F45" s="9" t="s">
        <v>22</v>
      </c>
      <c r="G45" s="9">
        <v>36</v>
      </c>
      <c r="H45" s="9" t="s">
        <v>15</v>
      </c>
      <c r="I45" s="9">
        <f t="shared" si="2"/>
        <v>1.8</v>
      </c>
      <c r="J45" s="9">
        <f t="shared" si="1"/>
        <v>1.8009999999999999</v>
      </c>
      <c r="K45" s="45"/>
    </row>
    <row r="46" spans="1:11" ht="26.15" customHeight="1">
      <c r="A46" s="47"/>
      <c r="B46" s="49"/>
      <c r="C46" s="49"/>
      <c r="D46" s="10">
        <v>285087</v>
      </c>
      <c r="E46" s="10" t="s">
        <v>97</v>
      </c>
      <c r="F46" s="9"/>
      <c r="G46" s="9">
        <v>400</v>
      </c>
      <c r="H46" s="9" t="s">
        <v>15</v>
      </c>
      <c r="I46" s="9">
        <f t="shared" si="2"/>
        <v>20</v>
      </c>
      <c r="J46" s="9">
        <f t="shared" si="1"/>
        <v>20.001000000000001</v>
      </c>
      <c r="K46" s="45"/>
    </row>
    <row r="47" spans="1:11" ht="26.1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1048558" ht="12.25" customHeight="1"/>
    <row r="1048559" ht="12.25" customHeight="1"/>
    <row r="1048560" ht="12.2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5">
    <mergeCell ref="A2:K2"/>
    <mergeCell ref="G3:H3"/>
    <mergeCell ref="G4:H4"/>
    <mergeCell ref="A6:A46"/>
    <mergeCell ref="B6:B13"/>
    <mergeCell ref="C6:C13"/>
    <mergeCell ref="K6:K46"/>
    <mergeCell ref="B14:B21"/>
    <mergeCell ref="C14:C21"/>
    <mergeCell ref="B22:B29"/>
    <mergeCell ref="C22:C29"/>
    <mergeCell ref="B30:B38"/>
    <mergeCell ref="C30:C38"/>
    <mergeCell ref="B39:B46"/>
    <mergeCell ref="C39:C46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MJ1048576"/>
  <sheetViews>
    <sheetView workbookViewId="0"/>
  </sheetViews>
  <sheetFormatPr defaultRowHeight="26.15" customHeight="1"/>
  <cols>
    <col min="1" max="1" width="21.54296875" style="4" customWidth="1"/>
    <col min="2" max="3" width="12.26953125" style="4" customWidth="1"/>
    <col min="4" max="4" width="16.1796875" style="4" customWidth="1"/>
    <col min="5" max="5" width="36.1796875" style="4" customWidth="1"/>
    <col min="6" max="8" width="12.26953125" style="4" customWidth="1"/>
    <col min="9" max="11" width="15.1796875" style="4" customWidth="1"/>
    <col min="12" max="1024" width="12.26953125" style="4" customWidth="1"/>
    <col min="1025" max="1025" width="9.1796875" customWidth="1"/>
  </cols>
  <sheetData>
    <row r="1" spans="1:11" ht="26.1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3"/>
    </row>
    <row r="2" spans="1:11" ht="26.1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6.15" customHeight="1">
      <c r="A3" s="1"/>
      <c r="B3" s="1"/>
      <c r="C3" s="1"/>
      <c r="D3" s="1"/>
      <c r="E3" s="2"/>
      <c r="F3" s="1"/>
      <c r="G3" s="42" t="s">
        <v>101</v>
      </c>
      <c r="H3" s="42"/>
      <c r="I3" s="1"/>
      <c r="J3" s="1"/>
      <c r="K3" s="3"/>
    </row>
    <row r="4" spans="1:11" ht="26.15" customHeight="1">
      <c r="A4" s="1"/>
      <c r="B4" s="1"/>
      <c r="C4" s="1"/>
      <c r="D4" s="1"/>
      <c r="E4" s="2"/>
      <c r="F4" s="1"/>
      <c r="G4" s="46"/>
      <c r="H4" s="46"/>
      <c r="I4" s="1"/>
      <c r="J4" s="1"/>
      <c r="K4" s="3"/>
    </row>
    <row r="5" spans="1:11" ht="26.15" customHeight="1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26.15" customHeight="1">
      <c r="A6" s="45">
        <v>22001272</v>
      </c>
      <c r="B6" s="45" t="s">
        <v>65</v>
      </c>
      <c r="C6" s="45">
        <v>177424</v>
      </c>
      <c r="D6" s="10">
        <v>235953</v>
      </c>
      <c r="E6" s="10" t="s">
        <v>66</v>
      </c>
      <c r="F6" s="9"/>
      <c r="G6" s="9">
        <v>628</v>
      </c>
      <c r="H6" s="9" t="s">
        <v>15</v>
      </c>
      <c r="I6" s="9">
        <f t="shared" ref="I6:I11" si="0">G6*0.001</f>
        <v>0.628</v>
      </c>
      <c r="J6" s="9">
        <f t="shared" ref="J6:J17" si="1">I6+0.001</f>
        <v>0.629</v>
      </c>
      <c r="K6" s="45" t="s">
        <v>67</v>
      </c>
    </row>
    <row r="7" spans="1:11" ht="26.15" customHeight="1">
      <c r="A7" s="45"/>
      <c r="B7" s="45"/>
      <c r="C7" s="45"/>
      <c r="D7" s="10">
        <v>235954</v>
      </c>
      <c r="E7" s="10" t="s">
        <v>68</v>
      </c>
      <c r="F7" s="9"/>
      <c r="G7" s="9">
        <v>628</v>
      </c>
      <c r="H7" s="9" t="s">
        <v>15</v>
      </c>
      <c r="I7" s="9">
        <f t="shared" si="0"/>
        <v>0.628</v>
      </c>
      <c r="J7" s="9">
        <f t="shared" si="1"/>
        <v>0.629</v>
      </c>
      <c r="K7" s="45"/>
    </row>
    <row r="8" spans="1:11" ht="26.15" customHeight="1">
      <c r="A8" s="45"/>
      <c r="B8" s="45"/>
      <c r="C8" s="45"/>
      <c r="D8" s="10">
        <v>244468</v>
      </c>
      <c r="E8" s="10" t="s">
        <v>69</v>
      </c>
      <c r="F8" s="9" t="s">
        <v>70</v>
      </c>
      <c r="G8" s="9">
        <v>100</v>
      </c>
      <c r="H8" s="9" t="s">
        <v>15</v>
      </c>
      <c r="I8" s="9">
        <f t="shared" si="0"/>
        <v>0.1</v>
      </c>
      <c r="J8" s="9">
        <f t="shared" si="1"/>
        <v>0.10100000000000001</v>
      </c>
      <c r="K8" s="45"/>
    </row>
    <row r="9" spans="1:11" ht="26.15" customHeight="1">
      <c r="A9" s="45"/>
      <c r="B9" s="45"/>
      <c r="C9" s="45"/>
      <c r="D9" s="10">
        <v>235957</v>
      </c>
      <c r="E9" s="10" t="s">
        <v>69</v>
      </c>
      <c r="F9" s="9" t="s">
        <v>71</v>
      </c>
      <c r="G9" s="9">
        <v>232</v>
      </c>
      <c r="H9" s="9" t="s">
        <v>15</v>
      </c>
      <c r="I9" s="9">
        <f t="shared" si="0"/>
        <v>0.23200000000000001</v>
      </c>
      <c r="J9" s="9">
        <f t="shared" si="1"/>
        <v>0.23300000000000001</v>
      </c>
      <c r="K9" s="45"/>
    </row>
    <row r="10" spans="1:11" ht="26.15" customHeight="1">
      <c r="A10" s="45"/>
      <c r="B10" s="45"/>
      <c r="C10" s="45"/>
      <c r="D10" s="10">
        <v>235958</v>
      </c>
      <c r="E10" s="10" t="s">
        <v>69</v>
      </c>
      <c r="F10" s="9" t="s">
        <v>85</v>
      </c>
      <c r="G10" s="9">
        <v>105</v>
      </c>
      <c r="H10" s="9" t="s">
        <v>15</v>
      </c>
      <c r="I10" s="9">
        <f t="shared" si="0"/>
        <v>0.105</v>
      </c>
      <c r="J10" s="9">
        <f t="shared" si="1"/>
        <v>0.106</v>
      </c>
      <c r="K10" s="45"/>
    </row>
    <row r="11" spans="1:11" ht="26.15" customHeight="1">
      <c r="A11" s="45"/>
      <c r="B11" s="45"/>
      <c r="C11" s="45"/>
      <c r="D11" s="10">
        <v>235959</v>
      </c>
      <c r="E11" s="10" t="s">
        <v>69</v>
      </c>
      <c r="F11" s="9" t="s">
        <v>72</v>
      </c>
      <c r="G11" s="9">
        <v>67</v>
      </c>
      <c r="H11" s="9" t="s">
        <v>15</v>
      </c>
      <c r="I11" s="9">
        <f t="shared" si="0"/>
        <v>6.7000000000000004E-2</v>
      </c>
      <c r="J11" s="9">
        <f t="shared" si="1"/>
        <v>6.8000000000000005E-2</v>
      </c>
      <c r="K11" s="45"/>
    </row>
    <row r="12" spans="1:11" ht="26.15" customHeight="1">
      <c r="A12" s="45"/>
      <c r="B12" s="45"/>
      <c r="C12" s="45"/>
      <c r="D12" s="10">
        <v>235960</v>
      </c>
      <c r="E12" s="10" t="s">
        <v>69</v>
      </c>
      <c r="F12" s="9" t="s">
        <v>86</v>
      </c>
      <c r="G12" s="9">
        <v>124</v>
      </c>
      <c r="H12" s="9" t="s">
        <v>15</v>
      </c>
      <c r="I12" s="9">
        <f>G12*0.002</f>
        <v>0.248</v>
      </c>
      <c r="J12" s="9">
        <f t="shared" si="1"/>
        <v>0.249</v>
      </c>
      <c r="K12" s="45"/>
    </row>
    <row r="13" spans="1:11" ht="26.15" customHeight="1">
      <c r="A13" s="45"/>
      <c r="B13" s="45"/>
      <c r="C13" s="45"/>
      <c r="D13" s="10">
        <v>235966</v>
      </c>
      <c r="E13" s="10" t="s">
        <v>75</v>
      </c>
      <c r="F13" s="9"/>
      <c r="G13" s="9">
        <v>153</v>
      </c>
      <c r="H13" s="9" t="s">
        <v>76</v>
      </c>
      <c r="I13" s="9">
        <f>G13*0.05</f>
        <v>7.65</v>
      </c>
      <c r="J13" s="9">
        <f t="shared" si="1"/>
        <v>7.6510000000000007</v>
      </c>
      <c r="K13" s="45"/>
    </row>
    <row r="14" spans="1:11" ht="26.15" customHeight="1">
      <c r="A14" s="45"/>
      <c r="B14" s="45"/>
      <c r="C14" s="45"/>
      <c r="D14" s="10">
        <v>236045</v>
      </c>
      <c r="E14" s="10" t="s">
        <v>77</v>
      </c>
      <c r="F14" s="9"/>
      <c r="G14" s="9">
        <v>82</v>
      </c>
      <c r="H14" s="9" t="s">
        <v>76</v>
      </c>
      <c r="I14" s="9">
        <f>G14*0.05</f>
        <v>4.1000000000000005</v>
      </c>
      <c r="J14" s="9">
        <f t="shared" si="1"/>
        <v>4.1010000000000009</v>
      </c>
      <c r="K14" s="45"/>
    </row>
    <row r="15" spans="1:11" ht="26.15" customHeight="1">
      <c r="A15" s="45"/>
      <c r="B15" s="45"/>
      <c r="C15" s="45"/>
      <c r="D15" s="10">
        <v>232371</v>
      </c>
      <c r="E15" s="10" t="s">
        <v>89</v>
      </c>
      <c r="F15" s="6"/>
      <c r="G15" s="6">
        <v>25</v>
      </c>
      <c r="H15" s="9" t="s">
        <v>24</v>
      </c>
      <c r="I15" s="9">
        <f>G15*0.05</f>
        <v>1.25</v>
      </c>
      <c r="J15" s="9">
        <f t="shared" si="1"/>
        <v>1.2509999999999999</v>
      </c>
      <c r="K15" s="45"/>
    </row>
    <row r="16" spans="1:11" ht="26.15" customHeight="1">
      <c r="A16" s="45"/>
      <c r="B16" s="45"/>
      <c r="C16" s="45"/>
      <c r="D16" s="10">
        <v>266449</v>
      </c>
      <c r="E16" s="10" t="s">
        <v>90</v>
      </c>
      <c r="F16" s="8"/>
      <c r="G16" s="6">
        <v>6</v>
      </c>
      <c r="H16" s="9" t="s">
        <v>24</v>
      </c>
      <c r="I16" s="9">
        <f>G16*0.05</f>
        <v>0.30000000000000004</v>
      </c>
      <c r="J16" s="9">
        <f t="shared" si="1"/>
        <v>0.30100000000000005</v>
      </c>
      <c r="K16" s="45"/>
    </row>
    <row r="17" spans="1:11" ht="26.15" customHeight="1">
      <c r="A17" s="45"/>
      <c r="B17" s="45"/>
      <c r="C17" s="45"/>
      <c r="D17" s="10">
        <v>266451</v>
      </c>
      <c r="E17" s="10" t="s">
        <v>78</v>
      </c>
      <c r="F17" s="8"/>
      <c r="G17" s="6">
        <v>2</v>
      </c>
      <c r="H17" s="9" t="s">
        <v>24</v>
      </c>
      <c r="I17" s="9">
        <f>G17*0.05</f>
        <v>0.1</v>
      </c>
      <c r="J17" s="9">
        <f t="shared" si="1"/>
        <v>0.10100000000000001</v>
      </c>
      <c r="K17" s="45"/>
    </row>
    <row r="18" spans="1:11" ht="26.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048554" ht="12.25" customHeight="1"/>
    <row r="1048555" ht="12.25" customHeight="1"/>
    <row r="1048556" ht="12.2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7">
    <mergeCell ref="A2:K2"/>
    <mergeCell ref="G3:H3"/>
    <mergeCell ref="G4:H4"/>
    <mergeCell ref="A6:A17"/>
    <mergeCell ref="B6:B17"/>
    <mergeCell ref="C6:C17"/>
    <mergeCell ref="K6:K17"/>
  </mergeCells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1</vt:i4>
      </vt:variant>
    </vt:vector>
  </HeadingPairs>
  <TitlesOfParts>
    <vt:vector size="66" baseType="lpstr">
      <vt:lpstr>200824</vt:lpstr>
      <vt:lpstr>KAZEN</vt:lpstr>
      <vt:lpstr>BIENSI</vt:lpstr>
      <vt:lpstr>MIYAMORI</vt:lpstr>
      <vt:lpstr>177898</vt:lpstr>
      <vt:lpstr>177426</vt:lpstr>
      <vt:lpstr>177424</vt:lpstr>
      <vt:lpstr>ARKLINE</vt:lpstr>
      <vt:lpstr>177424_2</vt:lpstr>
      <vt:lpstr>177424_3</vt:lpstr>
      <vt:lpstr>177545&amp;177544</vt:lpstr>
      <vt:lpstr>Sheet2</vt:lpstr>
      <vt:lpstr>Sheet3</vt:lpstr>
      <vt:lpstr>Sheet4</vt:lpstr>
      <vt:lpstr>177542</vt:lpstr>
      <vt:lpstr>BENANG_EMBRO_</vt:lpstr>
      <vt:lpstr>177543</vt:lpstr>
      <vt:lpstr>177541</vt:lpstr>
      <vt:lpstr>Sheet15</vt:lpstr>
      <vt:lpstr>178625,627</vt:lpstr>
      <vt:lpstr>MIYAMORI2</vt:lpstr>
      <vt:lpstr>Sheet18</vt:lpstr>
      <vt:lpstr>27_Des</vt:lpstr>
      <vt:lpstr>28_DES</vt:lpstr>
      <vt:lpstr>178630</vt:lpstr>
      <vt:lpstr>178566</vt:lpstr>
      <vt:lpstr>Sheet1</vt:lpstr>
      <vt:lpstr>177547</vt:lpstr>
      <vt:lpstr>177879</vt:lpstr>
      <vt:lpstr>BI-ENSI</vt:lpstr>
      <vt:lpstr>CITRA_SUKSES</vt:lpstr>
      <vt:lpstr>080423</vt:lpstr>
      <vt:lpstr>CSP120523</vt:lpstr>
      <vt:lpstr>NITTSU</vt:lpstr>
      <vt:lpstr>REDWING</vt:lpstr>
      <vt:lpstr>EIGER</vt:lpstr>
      <vt:lpstr>PAXAR180723</vt:lpstr>
      <vt:lpstr>CLN210823</vt:lpstr>
      <vt:lpstr>REDWING020623</vt:lpstr>
      <vt:lpstr>010923</vt:lpstr>
      <vt:lpstr>060923</vt:lpstr>
      <vt:lpstr>CLN040923</vt:lpstr>
      <vt:lpstr>CLN181023</vt:lpstr>
      <vt:lpstr>PT_MAJU_JAYA</vt:lpstr>
      <vt:lpstr>GM2</vt:lpstr>
      <vt:lpstr>PT_NATIONALLABEL</vt:lpstr>
      <vt:lpstr>PT_MAJUJAYA</vt:lpstr>
      <vt:lpstr>CLN110124</vt:lpstr>
      <vt:lpstr>WAHANAKREASI</vt:lpstr>
      <vt:lpstr>GM2(200224)</vt:lpstr>
      <vt:lpstr>060324</vt:lpstr>
      <vt:lpstr>080324</vt:lpstr>
      <vt:lpstr>140324</vt:lpstr>
      <vt:lpstr>220324</vt:lpstr>
      <vt:lpstr>270324</vt:lpstr>
      <vt:lpstr>010424</vt:lpstr>
      <vt:lpstr>300524</vt:lpstr>
      <vt:lpstr>GM2(310524)</vt:lpstr>
      <vt:lpstr>SRIINDAH300524</vt:lpstr>
      <vt:lpstr>CLN310524</vt:lpstr>
      <vt:lpstr>SRIINDAH030624</vt:lpstr>
      <vt:lpstr>GM2(030624)</vt:lpstr>
      <vt:lpstr>230724</vt:lpstr>
      <vt:lpstr>SRIINDAH(010824)</vt:lpstr>
      <vt:lpstr>VICTORIALBL(020824)</vt:lpstr>
      <vt:lpstr>KAZEN!Excel_BuiltIn__FilterDatabase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meilani suwasti</dc:creator>
  <cp:lastModifiedBy>ASUS Vivobook</cp:lastModifiedBy>
  <cp:revision>67</cp:revision>
  <dcterms:created xsi:type="dcterms:W3CDTF">2022-10-25T14:30:37Z</dcterms:created>
  <dcterms:modified xsi:type="dcterms:W3CDTF">2024-10-21T02:19:47Z</dcterms:modified>
</cp:coreProperties>
</file>