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1"/>
  <workbookPr/>
  <mc:AlternateContent xmlns:mc="http://schemas.openxmlformats.org/markup-compatibility/2006">
    <mc:Choice Requires="x15">
      <x15ac:absPath xmlns:x15ac="http://schemas.microsoft.com/office/spreadsheetml/2010/11/ac" url="\\10.8.0.35\Bersama\IT\SEPTIAN\PL\"/>
    </mc:Choice>
  </mc:AlternateContent>
  <xr:revisionPtr revIDLastSave="0" documentId="13_ncr:1_{2D4E1C9E-32B0-45E0-B554-30B38747548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GM 1" sheetId="3" r:id="rId1"/>
    <sheet name="GM 2" sheetId="1" r:id="rId2"/>
    <sheet name="KALIBENDA" sheetId="2" r:id="rId3"/>
    <sheet name="accs Kalibenda" sheetId="5" r:id="rId4"/>
    <sheet name="MA" sheetId="6" r:id="rId5"/>
    <sheet name="performance" sheetId="7" r:id="rId6"/>
  </sheets>
  <definedNames>
    <definedName name="_xlnm._FilterDatabase" localSheetId="0" hidden="1">'GM 1'!$A$2:$S$2</definedName>
    <definedName name="_xlnm._FilterDatabase" localSheetId="1" hidden="1">'GM 2'!$A$2:$T$13</definedName>
    <definedName name="_xlnm._FilterDatabase" localSheetId="5" hidden="1">performance!$A$2:$AH$100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4" i="7" l="1"/>
  <c r="Q97" i="7"/>
  <c r="Q96" i="7"/>
  <c r="Q95" i="7"/>
  <c r="Q94" i="7"/>
  <c r="Q93" i="7"/>
  <c r="Q92" i="7"/>
  <c r="Q91" i="7"/>
  <c r="Q89" i="7"/>
  <c r="Q88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AE98" i="7"/>
  <c r="AE100" i="7" s="1"/>
  <c r="AD98" i="7"/>
  <c r="AD100" i="7" s="1"/>
  <c r="AC98" i="7"/>
  <c r="AC100" i="7" s="1"/>
  <c r="AB98" i="7"/>
  <c r="AB100" i="7" s="1"/>
  <c r="AA98" i="7"/>
  <c r="AA100" i="7" s="1"/>
  <c r="Z98" i="7"/>
  <c r="Z100" i="7" s="1"/>
  <c r="Y98" i="7"/>
  <c r="Y100" i="7" s="1"/>
  <c r="X98" i="7"/>
  <c r="X100" i="7" s="1"/>
  <c r="W98" i="7"/>
  <c r="W100" i="7" s="1"/>
  <c r="U98" i="7"/>
  <c r="U100" i="7" s="1"/>
  <c r="T98" i="7"/>
  <c r="T100" i="7" s="1"/>
  <c r="K98" i="7"/>
  <c r="AF97" i="7"/>
  <c r="P97" i="7"/>
  <c r="O97" i="7"/>
  <c r="N97" i="7"/>
  <c r="AF96" i="7"/>
  <c r="P96" i="7"/>
  <c r="O96" i="7"/>
  <c r="N96" i="7"/>
  <c r="AF95" i="7"/>
  <c r="P95" i="7"/>
  <c r="O95" i="7"/>
  <c r="N95" i="7"/>
  <c r="AF94" i="7"/>
  <c r="O94" i="7"/>
  <c r="N94" i="7"/>
  <c r="AF93" i="7"/>
  <c r="P93" i="7"/>
  <c r="O93" i="7"/>
  <c r="N93" i="7"/>
  <c r="AF92" i="7"/>
  <c r="P92" i="7"/>
  <c r="O92" i="7"/>
  <c r="N92" i="7"/>
  <c r="AF91" i="7"/>
  <c r="P91" i="7"/>
  <c r="O91" i="7"/>
  <c r="N91" i="7"/>
  <c r="AF90" i="7"/>
  <c r="M90" i="7"/>
  <c r="P90" i="7" s="1"/>
  <c r="AF89" i="7"/>
  <c r="P89" i="7"/>
  <c r="O89" i="7"/>
  <c r="N89" i="7"/>
  <c r="AF88" i="7"/>
  <c r="P88" i="7"/>
  <c r="O88" i="7"/>
  <c r="N88" i="7"/>
  <c r="AF87" i="7"/>
  <c r="M87" i="7"/>
  <c r="Q87" i="7" s="1"/>
  <c r="AF86" i="7"/>
  <c r="M86" i="7"/>
  <c r="P86" i="7" s="1"/>
  <c r="AF85" i="7"/>
  <c r="M85" i="7"/>
  <c r="Q85" i="7" s="1"/>
  <c r="AF84" i="7"/>
  <c r="M84" i="7"/>
  <c r="P84" i="7" s="1"/>
  <c r="AF83" i="7"/>
  <c r="M83" i="7"/>
  <c r="Q83" i="7" s="1"/>
  <c r="AF82" i="7"/>
  <c r="M82" i="7"/>
  <c r="Q82" i="7" s="1"/>
  <c r="AF81" i="7"/>
  <c r="M81" i="7"/>
  <c r="Q81" i="7" s="1"/>
  <c r="AF80" i="7"/>
  <c r="P80" i="7"/>
  <c r="O80" i="7"/>
  <c r="N80" i="7"/>
  <c r="AF79" i="7"/>
  <c r="P79" i="7"/>
  <c r="O79" i="7"/>
  <c r="N79" i="7"/>
  <c r="AF78" i="7"/>
  <c r="P78" i="7"/>
  <c r="O78" i="7"/>
  <c r="N78" i="7"/>
  <c r="AF77" i="7"/>
  <c r="P77" i="7"/>
  <c r="O77" i="7"/>
  <c r="N77" i="7"/>
  <c r="AF76" i="7"/>
  <c r="P76" i="7"/>
  <c r="O76" i="7"/>
  <c r="N76" i="7"/>
  <c r="AF75" i="7"/>
  <c r="P75" i="7"/>
  <c r="O75" i="7"/>
  <c r="N75" i="7"/>
  <c r="AF74" i="7"/>
  <c r="P74" i="7"/>
  <c r="O74" i="7"/>
  <c r="N74" i="7"/>
  <c r="AF73" i="7"/>
  <c r="P73" i="7"/>
  <c r="O73" i="7"/>
  <c r="N73" i="7"/>
  <c r="AF72" i="7"/>
  <c r="P72" i="7"/>
  <c r="O72" i="7"/>
  <c r="N72" i="7"/>
  <c r="AF71" i="7"/>
  <c r="P71" i="7"/>
  <c r="O71" i="7"/>
  <c r="N71" i="7"/>
  <c r="AF70" i="7"/>
  <c r="P70" i="7"/>
  <c r="O70" i="7"/>
  <c r="N70" i="7"/>
  <c r="AF69" i="7"/>
  <c r="P69" i="7"/>
  <c r="O69" i="7"/>
  <c r="N69" i="7"/>
  <c r="AF68" i="7"/>
  <c r="P68" i="7"/>
  <c r="O68" i="7"/>
  <c r="N68" i="7"/>
  <c r="AF67" i="7"/>
  <c r="P67" i="7"/>
  <c r="O67" i="7"/>
  <c r="N67" i="7"/>
  <c r="AF66" i="7"/>
  <c r="P66" i="7"/>
  <c r="O66" i="7"/>
  <c r="N66" i="7"/>
  <c r="AF65" i="7"/>
  <c r="P65" i="7"/>
  <c r="O65" i="7"/>
  <c r="N65" i="7"/>
  <c r="AF64" i="7"/>
  <c r="P64" i="7"/>
  <c r="O64" i="7"/>
  <c r="N64" i="7"/>
  <c r="AF63" i="7"/>
  <c r="P63" i="7"/>
  <c r="O63" i="7"/>
  <c r="N63" i="7"/>
  <c r="AF62" i="7"/>
  <c r="P62" i="7"/>
  <c r="O62" i="7"/>
  <c r="N62" i="7"/>
  <c r="AF61" i="7"/>
  <c r="P61" i="7"/>
  <c r="O61" i="7"/>
  <c r="N61" i="7"/>
  <c r="AF60" i="7"/>
  <c r="P60" i="7"/>
  <c r="O60" i="7"/>
  <c r="N60" i="7"/>
  <c r="AF59" i="7"/>
  <c r="P59" i="7"/>
  <c r="O59" i="7"/>
  <c r="N59" i="7"/>
  <c r="AF58" i="7"/>
  <c r="P58" i="7"/>
  <c r="O58" i="7"/>
  <c r="N58" i="7"/>
  <c r="AF57" i="7"/>
  <c r="P57" i="7"/>
  <c r="O57" i="7"/>
  <c r="N57" i="7"/>
  <c r="AF56" i="7"/>
  <c r="P56" i="7"/>
  <c r="O56" i="7"/>
  <c r="N56" i="7"/>
  <c r="AF55" i="7"/>
  <c r="P55" i="7"/>
  <c r="O55" i="7"/>
  <c r="N55" i="7"/>
  <c r="AF54" i="7"/>
  <c r="N54" i="7"/>
  <c r="J54" i="7"/>
  <c r="AF53" i="7"/>
  <c r="P53" i="7"/>
  <c r="O53" i="7"/>
  <c r="N53" i="7"/>
  <c r="AF52" i="7"/>
  <c r="P52" i="7"/>
  <c r="O52" i="7"/>
  <c r="N52" i="7"/>
  <c r="V51" i="7"/>
  <c r="AF51" i="7" s="1"/>
  <c r="P51" i="7"/>
  <c r="O51" i="7"/>
  <c r="N51" i="7"/>
  <c r="AF50" i="7"/>
  <c r="P50" i="7"/>
  <c r="O50" i="7"/>
  <c r="N50" i="7"/>
  <c r="AF49" i="7"/>
  <c r="P49" i="7"/>
  <c r="O49" i="7"/>
  <c r="N49" i="7"/>
  <c r="AF48" i="7"/>
  <c r="P48" i="7"/>
  <c r="O48" i="7"/>
  <c r="N48" i="7"/>
  <c r="AF47" i="7"/>
  <c r="P47" i="7"/>
  <c r="O47" i="7"/>
  <c r="N47" i="7"/>
  <c r="AF46" i="7"/>
  <c r="P46" i="7"/>
  <c r="O46" i="7"/>
  <c r="N46" i="7"/>
  <c r="AF45" i="7"/>
  <c r="P45" i="7"/>
  <c r="O45" i="7"/>
  <c r="N45" i="7"/>
  <c r="AF44" i="7"/>
  <c r="P44" i="7"/>
  <c r="O44" i="7"/>
  <c r="N44" i="7"/>
  <c r="AF43" i="7"/>
  <c r="P43" i="7"/>
  <c r="O43" i="7"/>
  <c r="N43" i="7"/>
  <c r="AF42" i="7"/>
  <c r="P42" i="7"/>
  <c r="O42" i="7"/>
  <c r="N42" i="7"/>
  <c r="AF41" i="7"/>
  <c r="P41" i="7"/>
  <c r="O41" i="7"/>
  <c r="N41" i="7"/>
  <c r="AF40" i="7"/>
  <c r="P40" i="7"/>
  <c r="O40" i="7"/>
  <c r="N40" i="7"/>
  <c r="AF39" i="7"/>
  <c r="P39" i="7"/>
  <c r="O39" i="7"/>
  <c r="N39" i="7"/>
  <c r="AF38" i="7"/>
  <c r="P38" i="7"/>
  <c r="O38" i="7"/>
  <c r="N38" i="7"/>
  <c r="AF37" i="7"/>
  <c r="P37" i="7"/>
  <c r="O37" i="7"/>
  <c r="N37" i="7"/>
  <c r="AF36" i="7"/>
  <c r="P36" i="7"/>
  <c r="O36" i="7"/>
  <c r="N36" i="7"/>
  <c r="AF35" i="7"/>
  <c r="P35" i="7"/>
  <c r="O35" i="7"/>
  <c r="N35" i="7"/>
  <c r="AF34" i="7"/>
  <c r="P34" i="7"/>
  <c r="O34" i="7"/>
  <c r="N34" i="7"/>
  <c r="L34" i="7"/>
  <c r="AF33" i="7"/>
  <c r="P33" i="7"/>
  <c r="O33" i="7"/>
  <c r="N33" i="7"/>
  <c r="AF32" i="7"/>
  <c r="P32" i="7"/>
  <c r="O32" i="7"/>
  <c r="N32" i="7"/>
  <c r="AF31" i="7"/>
  <c r="P31" i="7"/>
  <c r="O31" i="7"/>
  <c r="N31" i="7"/>
  <c r="AF30" i="7"/>
  <c r="P30" i="7"/>
  <c r="O30" i="7"/>
  <c r="N30" i="7"/>
  <c r="AF29" i="7"/>
  <c r="P29" i="7"/>
  <c r="O29" i="7"/>
  <c r="N29" i="7"/>
  <c r="AF28" i="7"/>
  <c r="P28" i="7"/>
  <c r="O28" i="7"/>
  <c r="N28" i="7"/>
  <c r="AF27" i="7"/>
  <c r="P27" i="7"/>
  <c r="O27" i="7"/>
  <c r="N27" i="7"/>
  <c r="AF26" i="7"/>
  <c r="P26" i="7"/>
  <c r="O26" i="7"/>
  <c r="N26" i="7"/>
  <c r="AF25" i="7"/>
  <c r="P25" i="7"/>
  <c r="O25" i="7"/>
  <c r="N25" i="7"/>
  <c r="AF24" i="7"/>
  <c r="P24" i="7"/>
  <c r="O24" i="7"/>
  <c r="N24" i="7"/>
  <c r="L24" i="7"/>
  <c r="AF23" i="7"/>
  <c r="P23" i="7"/>
  <c r="O23" i="7"/>
  <c r="N23" i="7"/>
  <c r="AF22" i="7"/>
  <c r="P22" i="7"/>
  <c r="O22" i="7"/>
  <c r="N22" i="7"/>
  <c r="AF21" i="7"/>
  <c r="P21" i="7"/>
  <c r="O21" i="7"/>
  <c r="N21" i="7"/>
  <c r="AF20" i="7"/>
  <c r="P20" i="7"/>
  <c r="O20" i="7"/>
  <c r="N20" i="7"/>
  <c r="AF19" i="7"/>
  <c r="P19" i="7"/>
  <c r="O19" i="7"/>
  <c r="N19" i="7"/>
  <c r="AF18" i="7"/>
  <c r="P18" i="7"/>
  <c r="O18" i="7"/>
  <c r="N18" i="7"/>
  <c r="AF17" i="7"/>
  <c r="P17" i="7"/>
  <c r="O17" i="7"/>
  <c r="N17" i="7"/>
  <c r="AF16" i="7"/>
  <c r="P16" i="7"/>
  <c r="O16" i="7"/>
  <c r="N16" i="7"/>
  <c r="AF15" i="7"/>
  <c r="P15" i="7"/>
  <c r="O15" i="7"/>
  <c r="N15" i="7"/>
  <c r="AF14" i="7"/>
  <c r="P14" i="7"/>
  <c r="O14" i="7"/>
  <c r="N14" i="7"/>
  <c r="AF13" i="7"/>
  <c r="P13" i="7"/>
  <c r="O13" i="7"/>
  <c r="N13" i="7"/>
  <c r="AF12" i="7"/>
  <c r="P12" i="7"/>
  <c r="O12" i="7"/>
  <c r="N12" i="7"/>
  <c r="AF11" i="7"/>
  <c r="P11" i="7"/>
  <c r="O11" i="7"/>
  <c r="N11" i="7"/>
  <c r="AF10" i="7"/>
  <c r="P10" i="7"/>
  <c r="O10" i="7"/>
  <c r="N10" i="7"/>
  <c r="AF9" i="7"/>
  <c r="P9" i="7"/>
  <c r="O9" i="7"/>
  <c r="N9" i="7"/>
  <c r="AF8" i="7"/>
  <c r="P8" i="7"/>
  <c r="O8" i="7"/>
  <c r="N8" i="7"/>
  <c r="AF7" i="7"/>
  <c r="P7" i="7"/>
  <c r="O7" i="7"/>
  <c r="N7" i="7"/>
  <c r="AF6" i="7"/>
  <c r="P6" i="7"/>
  <c r="O6" i="7"/>
  <c r="N6" i="7"/>
  <c r="V5" i="7"/>
  <c r="Q5" i="7"/>
  <c r="P5" i="7"/>
  <c r="O5" i="7"/>
  <c r="N5" i="7"/>
  <c r="AF4" i="7"/>
  <c r="Q4" i="7"/>
  <c r="P4" i="7"/>
  <c r="O4" i="7"/>
  <c r="N4" i="7"/>
  <c r="AF3" i="7"/>
  <c r="Q3" i="7"/>
  <c r="P3" i="7"/>
  <c r="O3" i="7"/>
  <c r="N3" i="7"/>
  <c r="AG4" i="7" l="1"/>
  <c r="AG94" i="7"/>
  <c r="Q90" i="7"/>
  <c r="Q84" i="7"/>
  <c r="Q86" i="7"/>
  <c r="AG6" i="7"/>
  <c r="AG7" i="7"/>
  <c r="AG9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8" i="7"/>
  <c r="AG89" i="7"/>
  <c r="AG91" i="7"/>
  <c r="AG92" i="7"/>
  <c r="AG93" i="7"/>
  <c r="AG8" i="7"/>
  <c r="AG10" i="7"/>
  <c r="AG24" i="7"/>
  <c r="AG25" i="7"/>
  <c r="AG26" i="7"/>
  <c r="AG27" i="7"/>
  <c r="AG28" i="7"/>
  <c r="AG29" i="7"/>
  <c r="AG30" i="7"/>
  <c r="AG31" i="7"/>
  <c r="AG32" i="7"/>
  <c r="AG33" i="7"/>
  <c r="AG95" i="7"/>
  <c r="AG96" i="7"/>
  <c r="AG97" i="7"/>
  <c r="AG52" i="7"/>
  <c r="AG53" i="7"/>
  <c r="P81" i="7"/>
  <c r="P83" i="7"/>
  <c r="P85" i="7"/>
  <c r="P87" i="7"/>
  <c r="L98" i="7"/>
  <c r="AG51" i="7"/>
  <c r="N81" i="7"/>
  <c r="AG81" i="7" s="1"/>
  <c r="N83" i="7"/>
  <c r="AG83" i="7" s="1"/>
  <c r="N85" i="7"/>
  <c r="AG85" i="7" s="1"/>
  <c r="N87" i="7"/>
  <c r="AG87" i="7" s="1"/>
  <c r="AG3" i="7"/>
  <c r="V98" i="7"/>
  <c r="AF5" i="7"/>
  <c r="AG5" i="7" s="1"/>
  <c r="J98" i="7"/>
  <c r="P54" i="7"/>
  <c r="O54" i="7"/>
  <c r="P82" i="7"/>
  <c r="N82" i="7"/>
  <c r="AG82" i="7" s="1"/>
  <c r="M98" i="7"/>
  <c r="O82" i="7"/>
  <c r="O84" i="7"/>
  <c r="O86" i="7"/>
  <c r="O90" i="7"/>
  <c r="U99" i="7"/>
  <c r="W99" i="7"/>
  <c r="Y99" i="7"/>
  <c r="AA99" i="7"/>
  <c r="AC99" i="7"/>
  <c r="AE99" i="7"/>
  <c r="O81" i="7"/>
  <c r="O83" i="7"/>
  <c r="N84" i="7"/>
  <c r="AG84" i="7" s="1"/>
  <c r="O85" i="7"/>
  <c r="N86" i="7"/>
  <c r="AG86" i="7" s="1"/>
  <c r="O87" i="7"/>
  <c r="N90" i="7"/>
  <c r="AG90" i="7" s="1"/>
  <c r="T99" i="7"/>
  <c r="X99" i="7"/>
  <c r="Z99" i="7"/>
  <c r="AB99" i="7"/>
  <c r="AD99" i="7"/>
  <c r="O98" i="7" l="1"/>
  <c r="P98" i="7"/>
  <c r="Q98" i="7"/>
  <c r="AF98" i="7"/>
  <c r="N98" i="7"/>
  <c r="V100" i="7"/>
  <c r="V99" i="7"/>
  <c r="AG98" i="7"/>
  <c r="M19" i="5" l="1"/>
  <c r="O37" i="5"/>
  <c r="S57" i="5"/>
  <c r="T57" i="5" s="1"/>
  <c r="S56" i="5"/>
  <c r="T56" i="5" s="1"/>
  <c r="S55" i="5"/>
  <c r="T55" i="5" s="1"/>
  <c r="S54" i="5"/>
  <c r="T54" i="5" s="1"/>
  <c r="S53" i="5"/>
  <c r="T53" i="5" s="1"/>
  <c r="S52" i="5"/>
  <c r="T52" i="5" s="1"/>
  <c r="S51" i="5"/>
  <c r="T51" i="5" s="1"/>
  <c r="S50" i="5"/>
  <c r="T50" i="5" s="1"/>
  <c r="S49" i="5"/>
  <c r="T49" i="5" s="1"/>
  <c r="S48" i="5"/>
  <c r="T48" i="5" s="1"/>
  <c r="O62" i="5"/>
  <c r="O60" i="5"/>
  <c r="O55" i="5"/>
  <c r="O36" i="5"/>
  <c r="O35" i="5"/>
  <c r="P35" i="5" s="1"/>
  <c r="Q35" i="5" s="1"/>
  <c r="O34" i="5"/>
  <c r="O29" i="5"/>
  <c r="P29" i="5" s="1"/>
  <c r="Q29" i="5" s="1"/>
  <c r="S64" i="5"/>
  <c r="T64" i="5" s="1"/>
  <c r="S63" i="5"/>
  <c r="T63" i="5" s="1"/>
  <c r="S62" i="5"/>
  <c r="T62" i="5" s="1"/>
  <c r="S61" i="5"/>
  <c r="T61" i="5" s="1"/>
  <c r="S60" i="5"/>
  <c r="T60" i="5" s="1"/>
  <c r="S59" i="5"/>
  <c r="T59" i="5" s="1"/>
  <c r="S46" i="5"/>
  <c r="T46" i="5" s="1"/>
  <c r="S45" i="5"/>
  <c r="T45" i="5" s="1"/>
  <c r="S44" i="5"/>
  <c r="T44" i="5" s="1"/>
  <c r="S43" i="5"/>
  <c r="T43" i="5" s="1"/>
  <c r="S42" i="5"/>
  <c r="T42" i="5" s="1"/>
  <c r="S41" i="5"/>
  <c r="T41" i="5" s="1"/>
  <c r="S40" i="5"/>
  <c r="T40" i="5" s="1"/>
  <c r="S39" i="5"/>
  <c r="T39" i="5" s="1"/>
  <c r="S38" i="5"/>
  <c r="T38" i="5" s="1"/>
  <c r="S37" i="5"/>
  <c r="T37" i="5" s="1"/>
  <c r="S36" i="5"/>
  <c r="T36" i="5" s="1"/>
  <c r="S35" i="5"/>
  <c r="T35" i="5" s="1"/>
  <c r="S34" i="5"/>
  <c r="T34" i="5" s="1"/>
  <c r="S33" i="5"/>
  <c r="T33" i="5" s="1"/>
  <c r="S32" i="5"/>
  <c r="T32" i="5" s="1"/>
  <c r="S31" i="5"/>
  <c r="T31" i="5" s="1"/>
  <c r="S30" i="5"/>
  <c r="T30" i="5" s="1"/>
  <c r="S29" i="5"/>
  <c r="T29" i="5" s="1"/>
  <c r="S27" i="5"/>
  <c r="T27" i="5" s="1"/>
  <c r="S26" i="5"/>
  <c r="T26" i="5" s="1"/>
  <c r="S25" i="5"/>
  <c r="T25" i="5" s="1"/>
  <c r="S24" i="5"/>
  <c r="T24" i="5" s="1"/>
  <c r="S23" i="5"/>
  <c r="T23" i="5" s="1"/>
  <c r="S22" i="5"/>
  <c r="T22" i="5" s="1"/>
  <c r="S21" i="5"/>
  <c r="T21" i="5" s="1"/>
  <c r="S20" i="5"/>
  <c r="T20" i="5" s="1"/>
  <c r="S19" i="5"/>
  <c r="S18" i="5"/>
  <c r="T18" i="5" s="1"/>
  <c r="S17" i="5"/>
  <c r="T17" i="5" s="1"/>
  <c r="S16" i="5"/>
  <c r="T16" i="5" s="1"/>
  <c r="S15" i="5"/>
  <c r="T15" i="5" s="1"/>
  <c r="S14" i="5"/>
  <c r="T14" i="5" s="1"/>
  <c r="S13" i="5"/>
  <c r="T13" i="5" s="1"/>
  <c r="S12" i="5"/>
  <c r="T12" i="5" s="1"/>
  <c r="S11" i="5"/>
  <c r="T11" i="5" s="1"/>
  <c r="S10" i="5"/>
  <c r="T10" i="5" s="1"/>
  <c r="S8" i="5"/>
  <c r="T8" i="5" s="1"/>
  <c r="S7" i="5"/>
  <c r="T7" i="5" s="1"/>
  <c r="S6" i="5"/>
  <c r="T6" i="5" s="1"/>
  <c r="S5" i="5"/>
  <c r="T5" i="5" s="1"/>
  <c r="S4" i="5"/>
  <c r="T4" i="5" s="1"/>
  <c r="S3" i="5"/>
  <c r="T3" i="5" s="1"/>
  <c r="O25" i="5"/>
  <c r="P25" i="5" s="1"/>
  <c r="Q25" i="5" s="1"/>
  <c r="O20" i="5"/>
  <c r="P20" i="5" s="1"/>
  <c r="Q20" i="5" s="1"/>
  <c r="O19" i="5"/>
  <c r="P19" i="5" s="1"/>
  <c r="Q19" i="5" s="1"/>
  <c r="O16" i="5"/>
  <c r="P16" i="5" s="1"/>
  <c r="Q16" i="5" s="1"/>
  <c r="O13" i="5"/>
  <c r="P13" i="5" s="1"/>
  <c r="Q13" i="5" s="1"/>
  <c r="P64" i="5"/>
  <c r="Q64" i="5" s="1"/>
  <c r="P63" i="5"/>
  <c r="Q63" i="5" s="1"/>
  <c r="P62" i="5"/>
  <c r="Q62" i="5" s="1"/>
  <c r="P61" i="5"/>
  <c r="Q61" i="5" s="1"/>
  <c r="P60" i="5"/>
  <c r="Q60" i="5" s="1"/>
  <c r="P59" i="5"/>
  <c r="Q59" i="5" s="1"/>
  <c r="P57" i="5"/>
  <c r="Q57" i="5" s="1"/>
  <c r="P56" i="5"/>
  <c r="Q56" i="5" s="1"/>
  <c r="P55" i="5"/>
  <c r="Q55" i="5" s="1"/>
  <c r="P54" i="5"/>
  <c r="Q54" i="5" s="1"/>
  <c r="P53" i="5"/>
  <c r="Q53" i="5" s="1"/>
  <c r="P52" i="5"/>
  <c r="Q52" i="5" s="1"/>
  <c r="P51" i="5"/>
  <c r="Q51" i="5" s="1"/>
  <c r="P50" i="5"/>
  <c r="Q50" i="5" s="1"/>
  <c r="P49" i="5"/>
  <c r="Q49" i="5" s="1"/>
  <c r="P48" i="5"/>
  <c r="Q48" i="5" s="1"/>
  <c r="P46" i="5"/>
  <c r="Q46" i="5" s="1"/>
  <c r="P45" i="5"/>
  <c r="Q45" i="5" s="1"/>
  <c r="P44" i="5"/>
  <c r="Q44" i="5" s="1"/>
  <c r="P43" i="5"/>
  <c r="Q43" i="5" s="1"/>
  <c r="P42" i="5"/>
  <c r="Q42" i="5" s="1"/>
  <c r="P41" i="5"/>
  <c r="Q41" i="5" s="1"/>
  <c r="P40" i="5"/>
  <c r="Q40" i="5" s="1"/>
  <c r="P39" i="5"/>
  <c r="Q39" i="5" s="1"/>
  <c r="P38" i="5"/>
  <c r="Q38" i="5" s="1"/>
  <c r="P37" i="5"/>
  <c r="Q37" i="5" s="1"/>
  <c r="P36" i="5"/>
  <c r="Q36" i="5" s="1"/>
  <c r="P34" i="5"/>
  <c r="Q34" i="5" s="1"/>
  <c r="P33" i="5"/>
  <c r="Q33" i="5" s="1"/>
  <c r="P32" i="5"/>
  <c r="Q32" i="5" s="1"/>
  <c r="P31" i="5"/>
  <c r="Q31" i="5" s="1"/>
  <c r="P30" i="5"/>
  <c r="Q30" i="5" s="1"/>
  <c r="P27" i="5"/>
  <c r="Q27" i="5" s="1"/>
  <c r="P26" i="5"/>
  <c r="Q26" i="5" s="1"/>
  <c r="P24" i="5"/>
  <c r="Q24" i="5" s="1"/>
  <c r="P23" i="5"/>
  <c r="Q23" i="5" s="1"/>
  <c r="P22" i="5"/>
  <c r="Q22" i="5" s="1"/>
  <c r="P21" i="5"/>
  <c r="Q21" i="5" s="1"/>
  <c r="P18" i="5"/>
  <c r="Q18" i="5" s="1"/>
  <c r="P17" i="5"/>
  <c r="Q17" i="5" s="1"/>
  <c r="P15" i="5"/>
  <c r="Q15" i="5" s="1"/>
  <c r="P14" i="5"/>
  <c r="Q14" i="5" s="1"/>
  <c r="P12" i="5"/>
  <c r="Q12" i="5" s="1"/>
  <c r="P11" i="5"/>
  <c r="Q11" i="5" s="1"/>
  <c r="P8" i="5"/>
  <c r="Q8" i="5" s="1"/>
  <c r="P7" i="5"/>
  <c r="Q7" i="5" s="1"/>
  <c r="P5" i="5"/>
  <c r="Q5" i="5" s="1"/>
  <c r="P3" i="5"/>
  <c r="Q3" i="5" s="1"/>
  <c r="R98" i="6"/>
  <c r="S97" i="6"/>
  <c r="R92" i="6"/>
  <c r="S91" i="6"/>
  <c r="R86" i="6"/>
  <c r="S85" i="6"/>
  <c r="R80" i="6"/>
  <c r="S79" i="6"/>
  <c r="R74" i="6"/>
  <c r="S73" i="6"/>
  <c r="R68" i="6"/>
  <c r="S67" i="6"/>
  <c r="R62" i="6"/>
  <c r="S61" i="6"/>
  <c r="R56" i="6"/>
  <c r="S55" i="6"/>
  <c r="R50" i="6"/>
  <c r="S49" i="6"/>
  <c r="R44" i="6"/>
  <c r="S43" i="6"/>
  <c r="R38" i="6"/>
  <c r="S37" i="6"/>
  <c r="R32" i="6"/>
  <c r="S31" i="6"/>
  <c r="R26" i="6"/>
  <c r="S25" i="6"/>
  <c r="R20" i="6"/>
  <c r="R14" i="6"/>
  <c r="S13" i="6"/>
  <c r="R8" i="6"/>
  <c r="N99" i="6"/>
  <c r="R99" i="6" s="1"/>
  <c r="M99" i="6"/>
  <c r="O99" i="6" s="1"/>
  <c r="S99" i="6" s="1"/>
  <c r="N98" i="6"/>
  <c r="M98" i="6"/>
  <c r="O98" i="6" s="1"/>
  <c r="S98" i="6" s="1"/>
  <c r="N97" i="6"/>
  <c r="R97" i="6" s="1"/>
  <c r="M97" i="6"/>
  <c r="O97" i="6" s="1"/>
  <c r="N96" i="6"/>
  <c r="R96" i="6" s="1"/>
  <c r="M96" i="6"/>
  <c r="N95" i="6"/>
  <c r="R95" i="6" s="1"/>
  <c r="M95" i="6"/>
  <c r="O95" i="6" s="1"/>
  <c r="S95" i="6" s="1"/>
  <c r="N94" i="6"/>
  <c r="R94" i="6" s="1"/>
  <c r="M94" i="6"/>
  <c r="O94" i="6" s="1"/>
  <c r="S94" i="6" s="1"/>
  <c r="N93" i="6"/>
  <c r="R93" i="6" s="1"/>
  <c r="M93" i="6"/>
  <c r="O93" i="6" s="1"/>
  <c r="S93" i="6" s="1"/>
  <c r="N92" i="6"/>
  <c r="M92" i="6"/>
  <c r="O92" i="6" s="1"/>
  <c r="S92" i="6" s="1"/>
  <c r="N91" i="6"/>
  <c r="R91" i="6" s="1"/>
  <c r="M91" i="6"/>
  <c r="O91" i="6" s="1"/>
  <c r="N90" i="6"/>
  <c r="R90" i="6" s="1"/>
  <c r="M90" i="6"/>
  <c r="N89" i="6"/>
  <c r="R89" i="6" s="1"/>
  <c r="M89" i="6"/>
  <c r="O89" i="6" s="1"/>
  <c r="S89" i="6" s="1"/>
  <c r="N88" i="6"/>
  <c r="R88" i="6" s="1"/>
  <c r="M88" i="6"/>
  <c r="O88" i="6" s="1"/>
  <c r="S88" i="6" s="1"/>
  <c r="N87" i="6"/>
  <c r="R87" i="6" s="1"/>
  <c r="M87" i="6"/>
  <c r="O87" i="6" s="1"/>
  <c r="S87" i="6" s="1"/>
  <c r="N86" i="6"/>
  <c r="M86" i="6"/>
  <c r="O86" i="6" s="1"/>
  <c r="S86" i="6" s="1"/>
  <c r="N85" i="6"/>
  <c r="R85" i="6" s="1"/>
  <c r="M85" i="6"/>
  <c r="O85" i="6" s="1"/>
  <c r="N84" i="6"/>
  <c r="R84" i="6" s="1"/>
  <c r="M84" i="6"/>
  <c r="N83" i="6"/>
  <c r="R83" i="6" s="1"/>
  <c r="M83" i="6"/>
  <c r="O83" i="6" s="1"/>
  <c r="S83" i="6" s="1"/>
  <c r="N82" i="6"/>
  <c r="R82" i="6" s="1"/>
  <c r="M82" i="6"/>
  <c r="O82" i="6" s="1"/>
  <c r="S82" i="6" s="1"/>
  <c r="N81" i="6"/>
  <c r="R81" i="6" s="1"/>
  <c r="M81" i="6"/>
  <c r="O81" i="6" s="1"/>
  <c r="S81" i="6" s="1"/>
  <c r="N80" i="6"/>
  <c r="M80" i="6"/>
  <c r="O80" i="6" s="1"/>
  <c r="S80" i="6" s="1"/>
  <c r="N79" i="6"/>
  <c r="R79" i="6" s="1"/>
  <c r="M79" i="6"/>
  <c r="O79" i="6" s="1"/>
  <c r="N78" i="6"/>
  <c r="R78" i="6" s="1"/>
  <c r="M78" i="6"/>
  <c r="N77" i="6"/>
  <c r="R77" i="6" s="1"/>
  <c r="M77" i="6"/>
  <c r="O77" i="6" s="1"/>
  <c r="S77" i="6" s="1"/>
  <c r="N76" i="6"/>
  <c r="R76" i="6" s="1"/>
  <c r="M76" i="6"/>
  <c r="O76" i="6" s="1"/>
  <c r="S76" i="6" s="1"/>
  <c r="N75" i="6"/>
  <c r="R75" i="6" s="1"/>
  <c r="M75" i="6"/>
  <c r="O75" i="6" s="1"/>
  <c r="S75" i="6" s="1"/>
  <c r="N74" i="6"/>
  <c r="M74" i="6"/>
  <c r="O74" i="6" s="1"/>
  <c r="S74" i="6" s="1"/>
  <c r="N73" i="6"/>
  <c r="R73" i="6" s="1"/>
  <c r="M73" i="6"/>
  <c r="O73" i="6" s="1"/>
  <c r="N72" i="6"/>
  <c r="R72" i="6" s="1"/>
  <c r="M72" i="6"/>
  <c r="N71" i="6"/>
  <c r="R71" i="6" s="1"/>
  <c r="M71" i="6"/>
  <c r="O71" i="6" s="1"/>
  <c r="S71" i="6" s="1"/>
  <c r="N70" i="6"/>
  <c r="R70" i="6" s="1"/>
  <c r="M70" i="6"/>
  <c r="O70" i="6" s="1"/>
  <c r="S70" i="6" s="1"/>
  <c r="N69" i="6"/>
  <c r="R69" i="6" s="1"/>
  <c r="M69" i="6"/>
  <c r="O69" i="6" s="1"/>
  <c r="S69" i="6" s="1"/>
  <c r="N68" i="6"/>
  <c r="M68" i="6"/>
  <c r="O68" i="6" s="1"/>
  <c r="S68" i="6" s="1"/>
  <c r="N67" i="6"/>
  <c r="R67" i="6" s="1"/>
  <c r="M67" i="6"/>
  <c r="O67" i="6" s="1"/>
  <c r="N66" i="6"/>
  <c r="R66" i="6" s="1"/>
  <c r="M66" i="6"/>
  <c r="N65" i="6"/>
  <c r="R65" i="6" s="1"/>
  <c r="M65" i="6"/>
  <c r="O65" i="6" s="1"/>
  <c r="S65" i="6" s="1"/>
  <c r="N64" i="6"/>
  <c r="R64" i="6" s="1"/>
  <c r="M64" i="6"/>
  <c r="O64" i="6" s="1"/>
  <c r="S64" i="6" s="1"/>
  <c r="N63" i="6"/>
  <c r="R63" i="6" s="1"/>
  <c r="M63" i="6"/>
  <c r="O63" i="6" s="1"/>
  <c r="S63" i="6" s="1"/>
  <c r="N62" i="6"/>
  <c r="M62" i="6"/>
  <c r="O62" i="6" s="1"/>
  <c r="S62" i="6" s="1"/>
  <c r="N61" i="6"/>
  <c r="R61" i="6" s="1"/>
  <c r="M61" i="6"/>
  <c r="O61" i="6" s="1"/>
  <c r="N60" i="6"/>
  <c r="R60" i="6" s="1"/>
  <c r="M60" i="6"/>
  <c r="N59" i="6"/>
  <c r="R59" i="6" s="1"/>
  <c r="M59" i="6"/>
  <c r="O59" i="6" s="1"/>
  <c r="S59" i="6" s="1"/>
  <c r="N58" i="6"/>
  <c r="R58" i="6" s="1"/>
  <c r="M58" i="6"/>
  <c r="O58" i="6" s="1"/>
  <c r="S58" i="6" s="1"/>
  <c r="N57" i="6"/>
  <c r="R57" i="6" s="1"/>
  <c r="M57" i="6"/>
  <c r="O57" i="6" s="1"/>
  <c r="S57" i="6" s="1"/>
  <c r="N56" i="6"/>
  <c r="M56" i="6"/>
  <c r="O56" i="6" s="1"/>
  <c r="S56" i="6" s="1"/>
  <c r="N55" i="6"/>
  <c r="R55" i="6" s="1"/>
  <c r="M55" i="6"/>
  <c r="O55" i="6" s="1"/>
  <c r="N54" i="6"/>
  <c r="R54" i="6" s="1"/>
  <c r="M54" i="6"/>
  <c r="N53" i="6"/>
  <c r="R53" i="6" s="1"/>
  <c r="M53" i="6"/>
  <c r="O53" i="6" s="1"/>
  <c r="S53" i="6" s="1"/>
  <c r="N52" i="6"/>
  <c r="R52" i="6" s="1"/>
  <c r="M52" i="6"/>
  <c r="O52" i="6" s="1"/>
  <c r="S52" i="6" s="1"/>
  <c r="N51" i="6"/>
  <c r="R51" i="6" s="1"/>
  <c r="M51" i="6"/>
  <c r="O51" i="6" s="1"/>
  <c r="S51" i="6" s="1"/>
  <c r="N50" i="6"/>
  <c r="M50" i="6"/>
  <c r="O50" i="6" s="1"/>
  <c r="S50" i="6" s="1"/>
  <c r="N49" i="6"/>
  <c r="R49" i="6" s="1"/>
  <c r="M49" i="6"/>
  <c r="O49" i="6" s="1"/>
  <c r="N48" i="6"/>
  <c r="R48" i="6" s="1"/>
  <c r="M48" i="6"/>
  <c r="N47" i="6"/>
  <c r="R47" i="6" s="1"/>
  <c r="M47" i="6"/>
  <c r="O47" i="6" s="1"/>
  <c r="S47" i="6" s="1"/>
  <c r="N46" i="6"/>
  <c r="R46" i="6" s="1"/>
  <c r="M46" i="6"/>
  <c r="O46" i="6" s="1"/>
  <c r="S46" i="6" s="1"/>
  <c r="N45" i="6"/>
  <c r="R45" i="6" s="1"/>
  <c r="M45" i="6"/>
  <c r="O45" i="6" s="1"/>
  <c r="S45" i="6" s="1"/>
  <c r="N44" i="6"/>
  <c r="M44" i="6"/>
  <c r="O44" i="6" s="1"/>
  <c r="S44" i="6" s="1"/>
  <c r="N43" i="6"/>
  <c r="R43" i="6" s="1"/>
  <c r="M43" i="6"/>
  <c r="O43" i="6" s="1"/>
  <c r="N42" i="6"/>
  <c r="R42" i="6" s="1"/>
  <c r="M42" i="6"/>
  <c r="N41" i="6"/>
  <c r="R41" i="6" s="1"/>
  <c r="M41" i="6"/>
  <c r="O41" i="6" s="1"/>
  <c r="S41" i="6" s="1"/>
  <c r="N40" i="6"/>
  <c r="R40" i="6" s="1"/>
  <c r="M40" i="6"/>
  <c r="O40" i="6" s="1"/>
  <c r="S40" i="6" s="1"/>
  <c r="N39" i="6"/>
  <c r="R39" i="6" s="1"/>
  <c r="M39" i="6"/>
  <c r="O39" i="6" s="1"/>
  <c r="S39" i="6" s="1"/>
  <c r="N38" i="6"/>
  <c r="M38" i="6"/>
  <c r="O38" i="6" s="1"/>
  <c r="S38" i="6" s="1"/>
  <c r="N37" i="6"/>
  <c r="R37" i="6" s="1"/>
  <c r="M37" i="6"/>
  <c r="O37" i="6" s="1"/>
  <c r="N36" i="6"/>
  <c r="R36" i="6" s="1"/>
  <c r="M36" i="6"/>
  <c r="N35" i="6"/>
  <c r="R35" i="6" s="1"/>
  <c r="M35" i="6"/>
  <c r="O35" i="6" s="1"/>
  <c r="S35" i="6" s="1"/>
  <c r="N34" i="6"/>
  <c r="R34" i="6" s="1"/>
  <c r="M34" i="6"/>
  <c r="O34" i="6" s="1"/>
  <c r="S34" i="6" s="1"/>
  <c r="N33" i="6"/>
  <c r="R33" i="6" s="1"/>
  <c r="M33" i="6"/>
  <c r="O33" i="6" s="1"/>
  <c r="S33" i="6" s="1"/>
  <c r="N32" i="6"/>
  <c r="M32" i="6"/>
  <c r="O32" i="6" s="1"/>
  <c r="S32" i="6" s="1"/>
  <c r="N31" i="6"/>
  <c r="R31" i="6" s="1"/>
  <c r="M31" i="6"/>
  <c r="O31" i="6" s="1"/>
  <c r="N30" i="6"/>
  <c r="R30" i="6" s="1"/>
  <c r="M30" i="6"/>
  <c r="N29" i="6"/>
  <c r="R29" i="6" s="1"/>
  <c r="M29" i="6"/>
  <c r="O29" i="6" s="1"/>
  <c r="S29" i="6" s="1"/>
  <c r="N28" i="6"/>
  <c r="R28" i="6" s="1"/>
  <c r="M28" i="6"/>
  <c r="O28" i="6" s="1"/>
  <c r="S28" i="6" s="1"/>
  <c r="N27" i="6"/>
  <c r="R27" i="6" s="1"/>
  <c r="M27" i="6"/>
  <c r="O27" i="6" s="1"/>
  <c r="S27" i="6" s="1"/>
  <c r="N26" i="6"/>
  <c r="M26" i="6"/>
  <c r="O26" i="6" s="1"/>
  <c r="S26" i="6" s="1"/>
  <c r="N25" i="6"/>
  <c r="R25" i="6" s="1"/>
  <c r="M25" i="6"/>
  <c r="O25" i="6" s="1"/>
  <c r="N24" i="6"/>
  <c r="R24" i="6" s="1"/>
  <c r="M24" i="6"/>
  <c r="N23" i="6"/>
  <c r="R23" i="6" s="1"/>
  <c r="M23" i="6"/>
  <c r="N22" i="6"/>
  <c r="R22" i="6" s="1"/>
  <c r="M22" i="6"/>
  <c r="O22" i="6" s="1"/>
  <c r="S22" i="6" s="1"/>
  <c r="N21" i="6"/>
  <c r="R21" i="6" s="1"/>
  <c r="M21" i="6"/>
  <c r="O21" i="6" s="1"/>
  <c r="S21" i="6" s="1"/>
  <c r="N20" i="6"/>
  <c r="M20" i="6"/>
  <c r="O20" i="6" s="1"/>
  <c r="S20" i="6" s="1"/>
  <c r="N19" i="6"/>
  <c r="R19" i="6" s="1"/>
  <c r="M19" i="6"/>
  <c r="N18" i="6"/>
  <c r="R18" i="6" s="1"/>
  <c r="M18" i="6"/>
  <c r="N17" i="6"/>
  <c r="R17" i="6" s="1"/>
  <c r="M17" i="6"/>
  <c r="O17" i="6" s="1"/>
  <c r="S17" i="6" s="1"/>
  <c r="N16" i="6"/>
  <c r="R16" i="6" s="1"/>
  <c r="M16" i="6"/>
  <c r="O16" i="6" s="1"/>
  <c r="S16" i="6" s="1"/>
  <c r="N15" i="6"/>
  <c r="R15" i="6" s="1"/>
  <c r="M15" i="6"/>
  <c r="N14" i="6"/>
  <c r="M14" i="6"/>
  <c r="O14" i="6" s="1"/>
  <c r="S14" i="6" s="1"/>
  <c r="N13" i="6"/>
  <c r="R13" i="6" s="1"/>
  <c r="M13" i="6"/>
  <c r="O13" i="6" s="1"/>
  <c r="N12" i="6"/>
  <c r="R12" i="6" s="1"/>
  <c r="M12" i="6"/>
  <c r="N11" i="6"/>
  <c r="R11" i="6" s="1"/>
  <c r="M11" i="6"/>
  <c r="N10" i="6"/>
  <c r="R10" i="6" s="1"/>
  <c r="M10" i="6"/>
  <c r="O10" i="6" s="1"/>
  <c r="S10" i="6" s="1"/>
  <c r="N9" i="6"/>
  <c r="R9" i="6" s="1"/>
  <c r="M9" i="6"/>
  <c r="O9" i="6" s="1"/>
  <c r="S9" i="6" s="1"/>
  <c r="N8" i="6"/>
  <c r="M8" i="6"/>
  <c r="O8" i="6" s="1"/>
  <c r="S8" i="6" s="1"/>
  <c r="N7" i="6"/>
  <c r="R7" i="6" s="1"/>
  <c r="M7" i="6"/>
  <c r="N6" i="6"/>
  <c r="R6" i="6" s="1"/>
  <c r="M6" i="6"/>
  <c r="N5" i="6"/>
  <c r="R5" i="6" s="1"/>
  <c r="M5" i="6"/>
  <c r="O5" i="6" s="1"/>
  <c r="S5" i="6" s="1"/>
  <c r="N4" i="6"/>
  <c r="R4" i="6" s="1"/>
  <c r="M4" i="6"/>
  <c r="R100" i="6" l="1"/>
  <c r="O4" i="6"/>
  <c r="S4" i="6" s="1"/>
  <c r="O6" i="6"/>
  <c r="S6" i="6" s="1"/>
  <c r="O12" i="6"/>
  <c r="S12" i="6" s="1"/>
  <c r="O18" i="6"/>
  <c r="S18" i="6" s="1"/>
  <c r="O24" i="6"/>
  <c r="S24" i="6" s="1"/>
  <c r="O30" i="6"/>
  <c r="S30" i="6" s="1"/>
  <c r="O36" i="6"/>
  <c r="S36" i="6" s="1"/>
  <c r="O42" i="6"/>
  <c r="S42" i="6" s="1"/>
  <c r="O48" i="6"/>
  <c r="S48" i="6" s="1"/>
  <c r="O54" i="6"/>
  <c r="S54" i="6" s="1"/>
  <c r="O60" i="6"/>
  <c r="S60" i="6" s="1"/>
  <c r="O66" i="6"/>
  <c r="S66" i="6" s="1"/>
  <c r="O72" i="6"/>
  <c r="S72" i="6" s="1"/>
  <c r="O78" i="6"/>
  <c r="S78" i="6" s="1"/>
  <c r="O84" i="6"/>
  <c r="S84" i="6" s="1"/>
  <c r="O90" i="6"/>
  <c r="S90" i="6" s="1"/>
  <c r="O96" i="6"/>
  <c r="S96" i="6" s="1"/>
  <c r="T19" i="5"/>
  <c r="O7" i="6"/>
  <c r="S7" i="6" s="1"/>
  <c r="O11" i="6"/>
  <c r="S11" i="6" s="1"/>
  <c r="O15" i="6"/>
  <c r="S15" i="6" s="1"/>
  <c r="O19" i="6"/>
  <c r="S19" i="6" s="1"/>
  <c r="O23" i="6"/>
  <c r="S23" i="6" s="1"/>
  <c r="O10" i="5"/>
  <c r="P10" i="5" s="1"/>
  <c r="Q10" i="5" s="1"/>
  <c r="O6" i="5"/>
  <c r="P6" i="5" s="1"/>
  <c r="Q6" i="5" s="1"/>
  <c r="O4" i="5"/>
  <c r="P4" i="5" s="1"/>
  <c r="Q4" i="5" s="1"/>
  <c r="AN88" i="1"/>
  <c r="AK86" i="1"/>
  <c r="AK85" i="1"/>
  <c r="AN79" i="1"/>
  <c r="AN67" i="1"/>
  <c r="AK62" i="1"/>
  <c r="S100" i="6" l="1"/>
  <c r="S101" i="6" s="1"/>
  <c r="AK41" i="1"/>
  <c r="AK40" i="1"/>
  <c r="AK39" i="1"/>
  <c r="AK38" i="1"/>
  <c r="AK33" i="1" l="1"/>
  <c r="AK32" i="1"/>
  <c r="AK31" i="1"/>
  <c r="AK27" i="1"/>
  <c r="AK26" i="1"/>
  <c r="AK25" i="1"/>
  <c r="AK21" i="1"/>
  <c r="AK20" i="1"/>
  <c r="AK19" i="1"/>
  <c r="AK15" i="1"/>
  <c r="AK13" i="1"/>
  <c r="AK12" i="1"/>
  <c r="AK4" i="1"/>
  <c r="AK5" i="1"/>
  <c r="AK7" i="1"/>
  <c r="AK6" i="1"/>
  <c r="AK14" i="1"/>
  <c r="AK10" i="1"/>
  <c r="AK11" i="1"/>
  <c r="AN13" i="1" l="1"/>
  <c r="AN7" i="1"/>
  <c r="AO91" i="1"/>
  <c r="AP91" i="1" s="1"/>
  <c r="AO90" i="1"/>
  <c r="AP90" i="1" s="1"/>
  <c r="AO89" i="1"/>
  <c r="AP89" i="1" s="1"/>
  <c r="AO87" i="1"/>
  <c r="AP87" i="1" s="1"/>
  <c r="AO86" i="1"/>
  <c r="AP86" i="1" s="1"/>
  <c r="AO85" i="1"/>
  <c r="AP85" i="1" s="1"/>
  <c r="AO84" i="1"/>
  <c r="AP84" i="1" s="1"/>
  <c r="AO83" i="1"/>
  <c r="AP83" i="1" s="1"/>
  <c r="AO82" i="1"/>
  <c r="AP82" i="1" s="1"/>
  <c r="AO81" i="1"/>
  <c r="AP81" i="1" s="1"/>
  <c r="AO80" i="1"/>
  <c r="AP80" i="1" s="1"/>
  <c r="AO78" i="1"/>
  <c r="AP78" i="1" s="1"/>
  <c r="AO77" i="1"/>
  <c r="AP77" i="1" s="1"/>
  <c r="AO76" i="1"/>
  <c r="AP76" i="1" s="1"/>
  <c r="AO75" i="1"/>
  <c r="AP75" i="1" s="1"/>
  <c r="AO74" i="1"/>
  <c r="AP74" i="1" s="1"/>
  <c r="AO73" i="1"/>
  <c r="AP73" i="1" s="1"/>
  <c r="AO72" i="1"/>
  <c r="AP72" i="1" s="1"/>
  <c r="AO71" i="1"/>
  <c r="AP71" i="1" s="1"/>
  <c r="AO70" i="1"/>
  <c r="AP70" i="1" s="1"/>
  <c r="AO69" i="1"/>
  <c r="AP69" i="1" s="1"/>
  <c r="AO68" i="1"/>
  <c r="AP68" i="1" s="1"/>
  <c r="AO67" i="1"/>
  <c r="AP67" i="1" s="1"/>
  <c r="AO66" i="1"/>
  <c r="AP66" i="1" s="1"/>
  <c r="AO65" i="1"/>
  <c r="AP65" i="1" s="1"/>
  <c r="AO64" i="1"/>
  <c r="AP64" i="1" s="1"/>
  <c r="AO62" i="1"/>
  <c r="AP62" i="1" s="1"/>
  <c r="AO60" i="1"/>
  <c r="AP60" i="1" s="1"/>
  <c r="AO59" i="1"/>
  <c r="AP59" i="1" s="1"/>
  <c r="AO58" i="1"/>
  <c r="AP58" i="1" s="1"/>
  <c r="AO57" i="1"/>
  <c r="AP57" i="1" s="1"/>
  <c r="AO56" i="1"/>
  <c r="AP56" i="1" s="1"/>
  <c r="AO55" i="1"/>
  <c r="AP55" i="1" s="1"/>
  <c r="AO53" i="1"/>
  <c r="AP53" i="1" s="1"/>
  <c r="AO52" i="1"/>
  <c r="AP52" i="1" s="1"/>
  <c r="AO51" i="1"/>
  <c r="AP51" i="1" s="1"/>
  <c r="AO50" i="1"/>
  <c r="AP50" i="1" s="1"/>
  <c r="AO49" i="1"/>
  <c r="AP49" i="1" s="1"/>
  <c r="AO48" i="1"/>
  <c r="AP48" i="1" s="1"/>
  <c r="AO47" i="1"/>
  <c r="AP47" i="1" s="1"/>
  <c r="AO46" i="1"/>
  <c r="AP46" i="1" s="1"/>
  <c r="AO45" i="1"/>
  <c r="AP45" i="1" s="1"/>
  <c r="AO44" i="1"/>
  <c r="AP44" i="1" s="1"/>
  <c r="AO43" i="1"/>
  <c r="AP43" i="1" s="1"/>
  <c r="AO42" i="1"/>
  <c r="AP42" i="1" s="1"/>
  <c r="AO41" i="1"/>
  <c r="AP41" i="1" s="1"/>
  <c r="AO40" i="1"/>
  <c r="AP40" i="1" s="1"/>
  <c r="AO39" i="1"/>
  <c r="AP39" i="1" s="1"/>
  <c r="AO38" i="1"/>
  <c r="AP38" i="1" s="1"/>
  <c r="AO37" i="1"/>
  <c r="AP37" i="1" s="1"/>
  <c r="AO34" i="1"/>
  <c r="AP34" i="1" s="1"/>
  <c r="AO33" i="1"/>
  <c r="AP33" i="1" s="1"/>
  <c r="AO32" i="1"/>
  <c r="AP32" i="1" s="1"/>
  <c r="AO31" i="1"/>
  <c r="AP31" i="1" s="1"/>
  <c r="AO30" i="1"/>
  <c r="AP30" i="1" s="1"/>
  <c r="AO29" i="1"/>
  <c r="AP29" i="1" s="1"/>
  <c r="AO28" i="1"/>
  <c r="AP28" i="1" s="1"/>
  <c r="AO27" i="1"/>
  <c r="AP27" i="1" s="1"/>
  <c r="AO26" i="1"/>
  <c r="AP26" i="1" s="1"/>
  <c r="AO25" i="1"/>
  <c r="AP25" i="1" s="1"/>
  <c r="AO24" i="1"/>
  <c r="AP24" i="1" s="1"/>
  <c r="AO23" i="1"/>
  <c r="AP23" i="1" s="1"/>
  <c r="AO22" i="1"/>
  <c r="AP22" i="1" s="1"/>
  <c r="AO21" i="1"/>
  <c r="AP21" i="1" s="1"/>
  <c r="AO20" i="1"/>
  <c r="AP20" i="1" s="1"/>
  <c r="AO19" i="1"/>
  <c r="AP19" i="1" s="1"/>
  <c r="AO18" i="1"/>
  <c r="AP18" i="1" s="1"/>
  <c r="AO17" i="1"/>
  <c r="AP17" i="1" s="1"/>
  <c r="AO16" i="1"/>
  <c r="AP16" i="1" s="1"/>
  <c r="AO15" i="1"/>
  <c r="AP15" i="1" s="1"/>
  <c r="AO14" i="1"/>
  <c r="AP14" i="1" s="1"/>
  <c r="AO13" i="1"/>
  <c r="AP13" i="1" s="1"/>
  <c r="AO12" i="1"/>
  <c r="AP12" i="1" s="1"/>
  <c r="AO11" i="1"/>
  <c r="AP11" i="1" s="1"/>
  <c r="AO10" i="1"/>
  <c r="AP10" i="1" s="1"/>
  <c r="AO9" i="1"/>
  <c r="AP9" i="1" s="1"/>
  <c r="AO8" i="1"/>
  <c r="AP8" i="1" s="1"/>
  <c r="AO7" i="1"/>
  <c r="AP7" i="1" s="1"/>
  <c r="AO6" i="1"/>
  <c r="AP6" i="1" s="1"/>
  <c r="AO5" i="1"/>
  <c r="AP5" i="1" s="1"/>
  <c r="AO4" i="1"/>
  <c r="AP4" i="1" s="1"/>
  <c r="AK88" i="1"/>
  <c r="AO88" i="1" s="1"/>
  <c r="AP88" i="1" s="1"/>
  <c r="AK79" i="1"/>
  <c r="AO79" i="1" s="1"/>
  <c r="AP79" i="1" s="1"/>
  <c r="AK63" i="1" l="1"/>
  <c r="AO63" i="1" s="1"/>
  <c r="AP63" i="1" s="1"/>
  <c r="AK61" i="1"/>
  <c r="AO61" i="1" s="1"/>
  <c r="AP61" i="1" s="1"/>
  <c r="AK54" i="1"/>
  <c r="AO54" i="1" s="1"/>
  <c r="AP54" i="1" s="1"/>
  <c r="AK36" i="1"/>
  <c r="AO36" i="1" s="1"/>
  <c r="AP36" i="1" s="1"/>
  <c r="AK35" i="1"/>
  <c r="AO35" i="1" s="1"/>
  <c r="AP35" i="1" s="1"/>
  <c r="BV15" i="3" l="1"/>
  <c r="BW15" i="3" s="1"/>
  <c r="BV14" i="3"/>
  <c r="BW14" i="3" s="1"/>
  <c r="BV13" i="3"/>
  <c r="BW13" i="3" s="1"/>
  <c r="BV12" i="3"/>
  <c r="BW12" i="3" s="1"/>
  <c r="BV11" i="3"/>
  <c r="BW11" i="3" s="1"/>
  <c r="BV10" i="3"/>
  <c r="BW10" i="3" s="1"/>
  <c r="AT6" i="2" l="1"/>
  <c r="AU6" i="2" s="1"/>
  <c r="AT5" i="2"/>
  <c r="AU5" i="2" s="1"/>
  <c r="AQ6" i="2"/>
  <c r="AR6" i="2" s="1"/>
  <c r="AM5" i="2"/>
  <c r="AQ5" i="2" s="1"/>
  <c r="AR5" i="2" s="1"/>
  <c r="Z6" i="2" l="1"/>
  <c r="Y6" i="2"/>
  <c r="X6" i="2"/>
  <c r="W6" i="2"/>
  <c r="V6" i="2"/>
  <c r="U6" i="2"/>
  <c r="O6" i="2"/>
  <c r="Z5" i="2"/>
  <c r="Y5" i="2"/>
  <c r="X5" i="2"/>
  <c r="W5" i="2"/>
  <c r="V5" i="2"/>
  <c r="U5" i="2"/>
  <c r="AD5" i="2" s="1"/>
  <c r="O5" i="2"/>
  <c r="AA5" i="2" l="1"/>
  <c r="AA6" i="2"/>
  <c r="AD6" i="2"/>
  <c r="D101" i="1" l="1"/>
  <c r="AR91" i="1"/>
  <c r="Z91" i="1"/>
  <c r="Y91" i="1"/>
  <c r="X91" i="1"/>
  <c r="W91" i="1"/>
  <c r="V91" i="1"/>
  <c r="U91" i="1"/>
  <c r="O91" i="1"/>
  <c r="AR90" i="1"/>
  <c r="Z90" i="1"/>
  <c r="Y90" i="1"/>
  <c r="X90" i="1"/>
  <c r="W90" i="1"/>
  <c r="V90" i="1"/>
  <c r="U90" i="1"/>
  <c r="O90" i="1"/>
  <c r="AR89" i="1"/>
  <c r="Z89" i="1"/>
  <c r="Y89" i="1"/>
  <c r="X89" i="1"/>
  <c r="W89" i="1"/>
  <c r="V89" i="1"/>
  <c r="U89" i="1"/>
  <c r="O89" i="1"/>
  <c r="AR88" i="1"/>
  <c r="Z88" i="1"/>
  <c r="Y88" i="1"/>
  <c r="X88" i="1"/>
  <c r="W88" i="1"/>
  <c r="V88" i="1"/>
  <c r="U88" i="1"/>
  <c r="O88" i="1"/>
  <c r="AR87" i="1"/>
  <c r="Z87" i="1"/>
  <c r="Y87" i="1"/>
  <c r="X87" i="1"/>
  <c r="W87" i="1"/>
  <c r="V87" i="1"/>
  <c r="U87" i="1"/>
  <c r="O87" i="1"/>
  <c r="AR86" i="1"/>
  <c r="Z86" i="1"/>
  <c r="Y86" i="1"/>
  <c r="X86" i="1"/>
  <c r="W86" i="1"/>
  <c r="V86" i="1"/>
  <c r="U86" i="1"/>
  <c r="O86" i="1"/>
  <c r="AR85" i="1"/>
  <c r="Z85" i="1"/>
  <c r="Y85" i="1"/>
  <c r="X85" i="1"/>
  <c r="W85" i="1"/>
  <c r="V85" i="1"/>
  <c r="U85" i="1"/>
  <c r="O85" i="1"/>
  <c r="AR84" i="1"/>
  <c r="Z84" i="1"/>
  <c r="Y84" i="1"/>
  <c r="X84" i="1"/>
  <c r="W84" i="1"/>
  <c r="V84" i="1"/>
  <c r="U84" i="1"/>
  <c r="O84" i="1"/>
  <c r="AR83" i="1"/>
  <c r="Z83" i="1"/>
  <c r="Y83" i="1"/>
  <c r="X83" i="1"/>
  <c r="W83" i="1"/>
  <c r="V83" i="1"/>
  <c r="U83" i="1"/>
  <c r="O83" i="1"/>
  <c r="AR82" i="1"/>
  <c r="Z82" i="1"/>
  <c r="Y82" i="1"/>
  <c r="X82" i="1"/>
  <c r="W82" i="1"/>
  <c r="V82" i="1"/>
  <c r="U82" i="1"/>
  <c r="O82" i="1"/>
  <c r="AR81" i="1"/>
  <c r="Z81" i="1"/>
  <c r="Y81" i="1"/>
  <c r="X81" i="1"/>
  <c r="W81" i="1"/>
  <c r="V81" i="1"/>
  <c r="U81" i="1"/>
  <c r="O81" i="1"/>
  <c r="AR80" i="1"/>
  <c r="Z80" i="1"/>
  <c r="Y80" i="1"/>
  <c r="X80" i="1"/>
  <c r="W80" i="1"/>
  <c r="V80" i="1"/>
  <c r="U80" i="1"/>
  <c r="O80" i="1"/>
  <c r="AR79" i="1"/>
  <c r="Z79" i="1"/>
  <c r="Y79" i="1"/>
  <c r="X79" i="1"/>
  <c r="W79" i="1"/>
  <c r="V79" i="1"/>
  <c r="U79" i="1"/>
  <c r="O79" i="1"/>
  <c r="AR78" i="1"/>
  <c r="Z78" i="1"/>
  <c r="Y78" i="1"/>
  <c r="X78" i="1"/>
  <c r="W78" i="1"/>
  <c r="V78" i="1"/>
  <c r="U78" i="1"/>
  <c r="O78" i="1"/>
  <c r="AR77" i="1"/>
  <c r="Z77" i="1"/>
  <c r="Y77" i="1"/>
  <c r="X77" i="1"/>
  <c r="W77" i="1"/>
  <c r="V77" i="1"/>
  <c r="U77" i="1"/>
  <c r="O77" i="1"/>
  <c r="AR76" i="1"/>
  <c r="Z76" i="1"/>
  <c r="Y76" i="1"/>
  <c r="X76" i="1"/>
  <c r="W76" i="1"/>
  <c r="V76" i="1"/>
  <c r="U76" i="1"/>
  <c r="O76" i="1"/>
  <c r="AR75" i="1"/>
  <c r="Z75" i="1"/>
  <c r="Y75" i="1"/>
  <c r="X75" i="1"/>
  <c r="W75" i="1"/>
  <c r="V75" i="1"/>
  <c r="U75" i="1"/>
  <c r="O75" i="1"/>
  <c r="AR74" i="1"/>
  <c r="Z74" i="1"/>
  <c r="Y74" i="1"/>
  <c r="X74" i="1"/>
  <c r="W74" i="1"/>
  <c r="V74" i="1"/>
  <c r="U74" i="1"/>
  <c r="O74" i="1"/>
  <c r="AR73" i="1"/>
  <c r="Z73" i="1"/>
  <c r="Y73" i="1"/>
  <c r="X73" i="1"/>
  <c r="W73" i="1"/>
  <c r="V73" i="1"/>
  <c r="U73" i="1"/>
  <c r="O73" i="1"/>
  <c r="AR72" i="1"/>
  <c r="Z72" i="1"/>
  <c r="Y72" i="1"/>
  <c r="X72" i="1"/>
  <c r="W72" i="1"/>
  <c r="V72" i="1"/>
  <c r="U72" i="1"/>
  <c r="O72" i="1"/>
  <c r="AR71" i="1"/>
  <c r="Z71" i="1"/>
  <c r="Y71" i="1"/>
  <c r="X71" i="1"/>
  <c r="W71" i="1"/>
  <c r="V71" i="1"/>
  <c r="U71" i="1"/>
  <c r="O71" i="1"/>
  <c r="AR70" i="1"/>
  <c r="Z70" i="1"/>
  <c r="Y70" i="1"/>
  <c r="X70" i="1"/>
  <c r="W70" i="1"/>
  <c r="V70" i="1"/>
  <c r="U70" i="1"/>
  <c r="O70" i="1"/>
  <c r="AR69" i="1"/>
  <c r="Z69" i="1"/>
  <c r="Y69" i="1"/>
  <c r="X69" i="1"/>
  <c r="W69" i="1"/>
  <c r="V69" i="1"/>
  <c r="U69" i="1"/>
  <c r="O69" i="1"/>
  <c r="AR68" i="1"/>
  <c r="Z68" i="1"/>
  <c r="Y68" i="1"/>
  <c r="X68" i="1"/>
  <c r="W68" i="1"/>
  <c r="V68" i="1"/>
  <c r="U68" i="1"/>
  <c r="O68" i="1"/>
  <c r="AR67" i="1"/>
  <c r="Z67" i="1"/>
  <c r="Y67" i="1"/>
  <c r="X67" i="1"/>
  <c r="W67" i="1"/>
  <c r="V67" i="1"/>
  <c r="U67" i="1"/>
  <c r="O67" i="1"/>
  <c r="AR66" i="1"/>
  <c r="Z66" i="1"/>
  <c r="Y66" i="1"/>
  <c r="X66" i="1"/>
  <c r="W66" i="1"/>
  <c r="V66" i="1"/>
  <c r="U66" i="1"/>
  <c r="O66" i="1"/>
  <c r="AR65" i="1"/>
  <c r="Z65" i="1"/>
  <c r="Y65" i="1"/>
  <c r="X65" i="1"/>
  <c r="W65" i="1"/>
  <c r="V65" i="1"/>
  <c r="U65" i="1"/>
  <c r="O65" i="1"/>
  <c r="AR64" i="1"/>
  <c r="Z64" i="1"/>
  <c r="Y64" i="1"/>
  <c r="X64" i="1"/>
  <c r="W64" i="1"/>
  <c r="V64" i="1"/>
  <c r="U64" i="1"/>
  <c r="O64" i="1"/>
  <c r="AR63" i="1"/>
  <c r="Z63" i="1"/>
  <c r="Y63" i="1"/>
  <c r="X63" i="1"/>
  <c r="W63" i="1"/>
  <c r="V63" i="1"/>
  <c r="U63" i="1"/>
  <c r="O63" i="1"/>
  <c r="AR62" i="1"/>
  <c r="Z62" i="1"/>
  <c r="Y62" i="1"/>
  <c r="X62" i="1"/>
  <c r="W62" i="1"/>
  <c r="V62" i="1"/>
  <c r="U62" i="1"/>
  <c r="O62" i="1"/>
  <c r="AR61" i="1"/>
  <c r="Z61" i="1"/>
  <c r="Y61" i="1"/>
  <c r="X61" i="1"/>
  <c r="W61" i="1"/>
  <c r="V61" i="1"/>
  <c r="U61" i="1"/>
  <c r="O61" i="1"/>
  <c r="AR60" i="1"/>
  <c r="Z60" i="1"/>
  <c r="Y60" i="1"/>
  <c r="X60" i="1"/>
  <c r="W60" i="1"/>
  <c r="V60" i="1"/>
  <c r="U60" i="1"/>
  <c r="O60" i="1"/>
  <c r="AR59" i="1"/>
  <c r="Z59" i="1"/>
  <c r="Y59" i="1"/>
  <c r="X59" i="1"/>
  <c r="W59" i="1"/>
  <c r="V59" i="1"/>
  <c r="U59" i="1"/>
  <c r="O59" i="1"/>
  <c r="AR58" i="1"/>
  <c r="Z58" i="1"/>
  <c r="Y58" i="1"/>
  <c r="X58" i="1"/>
  <c r="W58" i="1"/>
  <c r="V58" i="1"/>
  <c r="U58" i="1"/>
  <c r="O58" i="1"/>
  <c r="AR57" i="1"/>
  <c r="Z57" i="1"/>
  <c r="Y57" i="1"/>
  <c r="X57" i="1"/>
  <c r="W57" i="1"/>
  <c r="V57" i="1"/>
  <c r="U57" i="1"/>
  <c r="O57" i="1"/>
  <c r="AR56" i="1"/>
  <c r="Z56" i="1"/>
  <c r="Y56" i="1"/>
  <c r="X56" i="1"/>
  <c r="W56" i="1"/>
  <c r="V56" i="1"/>
  <c r="U56" i="1"/>
  <c r="O56" i="1"/>
  <c r="AR55" i="1"/>
  <c r="Z55" i="1"/>
  <c r="Y55" i="1"/>
  <c r="X55" i="1"/>
  <c r="W55" i="1"/>
  <c r="V55" i="1"/>
  <c r="U55" i="1"/>
  <c r="O55" i="1"/>
  <c r="AR54" i="1"/>
  <c r="Z54" i="1"/>
  <c r="Y54" i="1"/>
  <c r="X54" i="1"/>
  <c r="W54" i="1"/>
  <c r="V54" i="1"/>
  <c r="U54" i="1"/>
  <c r="O54" i="1"/>
  <c r="AR53" i="1"/>
  <c r="Z53" i="1"/>
  <c r="Y53" i="1"/>
  <c r="X53" i="1"/>
  <c r="W53" i="1"/>
  <c r="V53" i="1"/>
  <c r="U53" i="1"/>
  <c r="O53" i="1"/>
  <c r="AR52" i="1"/>
  <c r="Z52" i="1"/>
  <c r="Y52" i="1"/>
  <c r="X52" i="1"/>
  <c r="W52" i="1"/>
  <c r="V52" i="1"/>
  <c r="U52" i="1"/>
  <c r="O52" i="1"/>
  <c r="AR51" i="1"/>
  <c r="Z51" i="1"/>
  <c r="Y51" i="1"/>
  <c r="X51" i="1"/>
  <c r="W51" i="1"/>
  <c r="V51" i="1"/>
  <c r="U51" i="1"/>
  <c r="O51" i="1"/>
  <c r="AR50" i="1"/>
  <c r="Z50" i="1"/>
  <c r="Y50" i="1"/>
  <c r="X50" i="1"/>
  <c r="W50" i="1"/>
  <c r="V50" i="1"/>
  <c r="U50" i="1"/>
  <c r="O50" i="1"/>
  <c r="AR49" i="1"/>
  <c r="Z49" i="1"/>
  <c r="Y49" i="1"/>
  <c r="X49" i="1"/>
  <c r="W49" i="1"/>
  <c r="V49" i="1"/>
  <c r="U49" i="1"/>
  <c r="O49" i="1"/>
  <c r="AR48" i="1"/>
  <c r="Z48" i="1"/>
  <c r="Y48" i="1"/>
  <c r="X48" i="1"/>
  <c r="W48" i="1"/>
  <c r="V48" i="1"/>
  <c r="U48" i="1"/>
  <c r="O48" i="1"/>
  <c r="AR47" i="1"/>
  <c r="Z47" i="1"/>
  <c r="Y47" i="1"/>
  <c r="X47" i="1"/>
  <c r="W47" i="1"/>
  <c r="V47" i="1"/>
  <c r="U47" i="1"/>
  <c r="O47" i="1"/>
  <c r="AR46" i="1"/>
  <c r="Z46" i="1"/>
  <c r="Y46" i="1"/>
  <c r="X46" i="1"/>
  <c r="W46" i="1"/>
  <c r="V46" i="1"/>
  <c r="U46" i="1"/>
  <c r="O46" i="1"/>
  <c r="AR45" i="1"/>
  <c r="Z45" i="1"/>
  <c r="Y45" i="1"/>
  <c r="X45" i="1"/>
  <c r="W45" i="1"/>
  <c r="V45" i="1"/>
  <c r="U45" i="1"/>
  <c r="O45" i="1"/>
  <c r="AR44" i="1"/>
  <c r="Z44" i="1"/>
  <c r="Y44" i="1"/>
  <c r="X44" i="1"/>
  <c r="W44" i="1"/>
  <c r="V44" i="1"/>
  <c r="U44" i="1"/>
  <c r="O44" i="1"/>
  <c r="AR43" i="1"/>
  <c r="Z43" i="1"/>
  <c r="Y43" i="1"/>
  <c r="X43" i="1"/>
  <c r="W43" i="1"/>
  <c r="V43" i="1"/>
  <c r="U43" i="1"/>
  <c r="O43" i="1"/>
  <c r="AR42" i="1"/>
  <c r="Z42" i="1"/>
  <c r="Y42" i="1"/>
  <c r="X42" i="1"/>
  <c r="W42" i="1"/>
  <c r="V42" i="1"/>
  <c r="U42" i="1"/>
  <c r="O42" i="1"/>
  <c r="AR41" i="1"/>
  <c r="Z41" i="1"/>
  <c r="Y41" i="1"/>
  <c r="X41" i="1"/>
  <c r="W41" i="1"/>
  <c r="V41" i="1"/>
  <c r="U41" i="1"/>
  <c r="O41" i="1"/>
  <c r="AR40" i="1"/>
  <c r="Z40" i="1"/>
  <c r="Y40" i="1"/>
  <c r="X40" i="1"/>
  <c r="W40" i="1"/>
  <c r="V40" i="1"/>
  <c r="U40" i="1"/>
  <c r="O40" i="1"/>
  <c r="AR39" i="1"/>
  <c r="Z39" i="1"/>
  <c r="Y39" i="1"/>
  <c r="X39" i="1"/>
  <c r="W39" i="1"/>
  <c r="V39" i="1"/>
  <c r="U39" i="1"/>
  <c r="O39" i="1"/>
  <c r="AR38" i="1"/>
  <c r="Z38" i="1"/>
  <c r="Y38" i="1"/>
  <c r="X38" i="1"/>
  <c r="W38" i="1"/>
  <c r="V38" i="1"/>
  <c r="U38" i="1"/>
  <c r="O38" i="1"/>
  <c r="AR37" i="1"/>
  <c r="Z37" i="1"/>
  <c r="Y37" i="1"/>
  <c r="X37" i="1"/>
  <c r="W37" i="1"/>
  <c r="V37" i="1"/>
  <c r="U37" i="1"/>
  <c r="O37" i="1"/>
  <c r="AR36" i="1"/>
  <c r="Z36" i="1"/>
  <c r="Y36" i="1"/>
  <c r="X36" i="1"/>
  <c r="W36" i="1"/>
  <c r="V36" i="1"/>
  <c r="U36" i="1"/>
  <c r="O36" i="1"/>
  <c r="AR35" i="1"/>
  <c r="Z35" i="1"/>
  <c r="Y35" i="1"/>
  <c r="X35" i="1"/>
  <c r="W35" i="1"/>
  <c r="V35" i="1"/>
  <c r="U35" i="1"/>
  <c r="O35" i="1"/>
  <c r="AR34" i="1"/>
  <c r="Z34" i="1"/>
  <c r="Y34" i="1"/>
  <c r="X34" i="1"/>
  <c r="W34" i="1"/>
  <c r="V34" i="1"/>
  <c r="U34" i="1"/>
  <c r="O34" i="1"/>
  <c r="AR33" i="1"/>
  <c r="Z33" i="1"/>
  <c r="Y33" i="1"/>
  <c r="X33" i="1"/>
  <c r="W33" i="1"/>
  <c r="V33" i="1"/>
  <c r="U33" i="1"/>
  <c r="O33" i="1"/>
  <c r="AR32" i="1"/>
  <c r="Z32" i="1"/>
  <c r="Y32" i="1"/>
  <c r="X32" i="1"/>
  <c r="W32" i="1"/>
  <c r="V32" i="1"/>
  <c r="U32" i="1"/>
  <c r="O32" i="1"/>
  <c r="AR31" i="1"/>
  <c r="Z31" i="1"/>
  <c r="Y31" i="1"/>
  <c r="X31" i="1"/>
  <c r="W31" i="1"/>
  <c r="V31" i="1"/>
  <c r="U31" i="1"/>
  <c r="O31" i="1"/>
  <c r="AR30" i="1"/>
  <c r="Z30" i="1"/>
  <c r="Y30" i="1"/>
  <c r="X30" i="1"/>
  <c r="W30" i="1"/>
  <c r="V30" i="1"/>
  <c r="U30" i="1"/>
  <c r="O30" i="1"/>
  <c r="AR29" i="1"/>
  <c r="Z29" i="1"/>
  <c r="Y29" i="1"/>
  <c r="X29" i="1"/>
  <c r="W29" i="1"/>
  <c r="V29" i="1"/>
  <c r="U29" i="1"/>
  <c r="O29" i="1"/>
  <c r="AR28" i="1"/>
  <c r="Z28" i="1"/>
  <c r="Y28" i="1"/>
  <c r="X28" i="1"/>
  <c r="W28" i="1"/>
  <c r="V28" i="1"/>
  <c r="U28" i="1"/>
  <c r="O28" i="1"/>
  <c r="AR27" i="1"/>
  <c r="Z27" i="1"/>
  <c r="Y27" i="1"/>
  <c r="X27" i="1"/>
  <c r="W27" i="1"/>
  <c r="V27" i="1"/>
  <c r="U27" i="1"/>
  <c r="O27" i="1"/>
  <c r="AR26" i="1"/>
  <c r="Z26" i="1"/>
  <c r="Y26" i="1"/>
  <c r="X26" i="1"/>
  <c r="W26" i="1"/>
  <c r="V26" i="1"/>
  <c r="U26" i="1"/>
  <c r="O26" i="1"/>
  <c r="AR25" i="1"/>
  <c r="Z25" i="1"/>
  <c r="Y25" i="1"/>
  <c r="X25" i="1"/>
  <c r="W25" i="1"/>
  <c r="V25" i="1"/>
  <c r="U25" i="1"/>
  <c r="O25" i="1"/>
  <c r="AR24" i="1"/>
  <c r="Z24" i="1"/>
  <c r="Y24" i="1"/>
  <c r="X24" i="1"/>
  <c r="W24" i="1"/>
  <c r="V24" i="1"/>
  <c r="U24" i="1"/>
  <c r="O24" i="1"/>
  <c r="AR23" i="1"/>
  <c r="Z23" i="1"/>
  <c r="Y23" i="1"/>
  <c r="X23" i="1"/>
  <c r="W23" i="1"/>
  <c r="V23" i="1"/>
  <c r="U23" i="1"/>
  <c r="O23" i="1"/>
  <c r="AR22" i="1"/>
  <c r="Z22" i="1"/>
  <c r="Y22" i="1"/>
  <c r="X22" i="1"/>
  <c r="W22" i="1"/>
  <c r="V22" i="1"/>
  <c r="U22" i="1"/>
  <c r="O22" i="1"/>
  <c r="AR21" i="1"/>
  <c r="Z21" i="1"/>
  <c r="Y21" i="1"/>
  <c r="X21" i="1"/>
  <c r="W21" i="1"/>
  <c r="V21" i="1"/>
  <c r="U21" i="1"/>
  <c r="O21" i="1"/>
  <c r="AR20" i="1"/>
  <c r="Z20" i="1"/>
  <c r="Y20" i="1"/>
  <c r="X20" i="1"/>
  <c r="W20" i="1"/>
  <c r="V20" i="1"/>
  <c r="U20" i="1"/>
  <c r="O20" i="1"/>
  <c r="AR19" i="1"/>
  <c r="Z19" i="1"/>
  <c r="Y19" i="1"/>
  <c r="X19" i="1"/>
  <c r="W19" i="1"/>
  <c r="V19" i="1"/>
  <c r="U19" i="1"/>
  <c r="O19" i="1"/>
  <c r="AR18" i="1"/>
  <c r="Z18" i="1"/>
  <c r="Y18" i="1"/>
  <c r="X18" i="1"/>
  <c r="W18" i="1"/>
  <c r="V18" i="1"/>
  <c r="U18" i="1"/>
  <c r="O18" i="1"/>
  <c r="AR17" i="1"/>
  <c r="Z17" i="1"/>
  <c r="Y17" i="1"/>
  <c r="X17" i="1"/>
  <c r="W17" i="1"/>
  <c r="V17" i="1"/>
  <c r="U17" i="1"/>
  <c r="O17" i="1"/>
  <c r="AR16" i="1"/>
  <c r="Z16" i="1"/>
  <c r="Y16" i="1"/>
  <c r="X16" i="1"/>
  <c r="W16" i="1"/>
  <c r="V16" i="1"/>
  <c r="U16" i="1"/>
  <c r="O16" i="1"/>
  <c r="AR15" i="1"/>
  <c r="Z15" i="1"/>
  <c r="Y15" i="1"/>
  <c r="X15" i="1"/>
  <c r="W15" i="1"/>
  <c r="V15" i="1"/>
  <c r="U15" i="1"/>
  <c r="O15" i="1"/>
  <c r="AR14" i="1"/>
  <c r="Z14" i="1"/>
  <c r="Y14" i="1"/>
  <c r="X14" i="1"/>
  <c r="W14" i="1"/>
  <c r="V14" i="1"/>
  <c r="U14" i="1"/>
  <c r="O14" i="1"/>
  <c r="AR13" i="1"/>
  <c r="Z13" i="1"/>
  <c r="Y13" i="1"/>
  <c r="X13" i="1"/>
  <c r="W13" i="1"/>
  <c r="V13" i="1"/>
  <c r="U13" i="1"/>
  <c r="O13" i="1"/>
  <c r="AR12" i="1"/>
  <c r="Z12" i="1"/>
  <c r="Y12" i="1"/>
  <c r="X12" i="1"/>
  <c r="W12" i="1"/>
  <c r="V12" i="1"/>
  <c r="U12" i="1"/>
  <c r="O12" i="1"/>
  <c r="AR11" i="1"/>
  <c r="Z11" i="1"/>
  <c r="Y11" i="1"/>
  <c r="X11" i="1"/>
  <c r="W11" i="1"/>
  <c r="V11" i="1"/>
  <c r="U11" i="1"/>
  <c r="O11" i="1"/>
  <c r="AR10" i="1"/>
  <c r="Z10" i="1"/>
  <c r="Y10" i="1"/>
  <c r="X10" i="1"/>
  <c r="W10" i="1"/>
  <c r="V10" i="1"/>
  <c r="U10" i="1"/>
  <c r="O10" i="1"/>
  <c r="AR9" i="1"/>
  <c r="Z9" i="1"/>
  <c r="Y9" i="1"/>
  <c r="X9" i="1"/>
  <c r="W9" i="1"/>
  <c r="V9" i="1"/>
  <c r="U9" i="1"/>
  <c r="O9" i="1"/>
  <c r="Z8" i="1"/>
  <c r="Y8" i="1"/>
  <c r="X8" i="1"/>
  <c r="W8" i="1"/>
  <c r="V8" i="1"/>
  <c r="U8" i="1"/>
  <c r="O8" i="1"/>
  <c r="AR7" i="1"/>
  <c r="Z7" i="1"/>
  <c r="Y7" i="1"/>
  <c r="X7" i="1"/>
  <c r="W7" i="1"/>
  <c r="V7" i="1"/>
  <c r="U7" i="1"/>
  <c r="O7" i="1"/>
  <c r="AR6" i="1"/>
  <c r="Z6" i="1"/>
  <c r="Y6" i="1"/>
  <c r="X6" i="1"/>
  <c r="W6" i="1"/>
  <c r="V6" i="1"/>
  <c r="U6" i="1"/>
  <c r="O6" i="1"/>
  <c r="AR5" i="1"/>
  <c r="Z5" i="1"/>
  <c r="Y5" i="1"/>
  <c r="X5" i="1"/>
  <c r="W5" i="1"/>
  <c r="V5" i="1"/>
  <c r="U5" i="1"/>
  <c r="O5" i="1"/>
  <c r="AR4" i="1"/>
  <c r="Z4" i="1"/>
  <c r="Y4" i="1"/>
  <c r="X4" i="1"/>
  <c r="W4" i="1"/>
  <c r="V4" i="1"/>
  <c r="U4" i="1"/>
  <c r="O4" i="1"/>
  <c r="AA4" i="1" l="1"/>
  <c r="AA8" i="1"/>
  <c r="AA10" i="1"/>
  <c r="AA12" i="1"/>
  <c r="AA14" i="1"/>
  <c r="AA16" i="1"/>
  <c r="AA17" i="1"/>
  <c r="AA19" i="1"/>
  <c r="AA21" i="1"/>
  <c r="AA23" i="1"/>
  <c r="AA25" i="1"/>
  <c r="AA27" i="1"/>
  <c r="AA29" i="1"/>
  <c r="AA31" i="1"/>
  <c r="AA33" i="1"/>
  <c r="AA35" i="1"/>
  <c r="AA37" i="1"/>
  <c r="AA39" i="1"/>
  <c r="AA41" i="1"/>
  <c r="AA43" i="1"/>
  <c r="AA45" i="1"/>
  <c r="AA47" i="1"/>
  <c r="AA49" i="1"/>
  <c r="AA51" i="1"/>
  <c r="AA53" i="1"/>
  <c r="AA55" i="1"/>
  <c r="AA57" i="1"/>
  <c r="AA59" i="1"/>
  <c r="AA61" i="1"/>
  <c r="AA63" i="1"/>
  <c r="AA64" i="1"/>
  <c r="AA66" i="1"/>
  <c r="AA68" i="1"/>
  <c r="AA70" i="1"/>
  <c r="AA72" i="1"/>
  <c r="AA74" i="1"/>
  <c r="AA76" i="1"/>
  <c r="AA80" i="1"/>
  <c r="AA82" i="1"/>
  <c r="AA84" i="1"/>
  <c r="AA86" i="1"/>
  <c r="AA88" i="1"/>
  <c r="AA90" i="1"/>
  <c r="AA78" i="1"/>
  <c r="AA5" i="1"/>
  <c r="AA6" i="1"/>
  <c r="AA7" i="1"/>
  <c r="AA9" i="1"/>
  <c r="AA11" i="1"/>
  <c r="AA13" i="1"/>
  <c r="AA15" i="1"/>
  <c r="AA18" i="1"/>
  <c r="AA20" i="1"/>
  <c r="AA22" i="1"/>
  <c r="AA24" i="1"/>
  <c r="AA26" i="1"/>
  <c r="AA28" i="1"/>
  <c r="AA30" i="1"/>
  <c r="AA32" i="1"/>
  <c r="AA34" i="1"/>
  <c r="AA36" i="1"/>
  <c r="AA38" i="1"/>
  <c r="AA40" i="1"/>
  <c r="AA42" i="1"/>
  <c r="AA44" i="1"/>
  <c r="AA46" i="1"/>
  <c r="AA48" i="1"/>
  <c r="AA50" i="1"/>
  <c r="AA52" i="1"/>
  <c r="AA54" i="1"/>
  <c r="AA56" i="1"/>
  <c r="AA58" i="1"/>
  <c r="AA60" i="1"/>
  <c r="AA62" i="1"/>
  <c r="AA65" i="1"/>
  <c r="AA67" i="1"/>
  <c r="AA69" i="1"/>
  <c r="AA71" i="1"/>
  <c r="AA73" i="1"/>
  <c r="AA75" i="1"/>
  <c r="AA77" i="1"/>
  <c r="AA79" i="1"/>
  <c r="AA81" i="1"/>
  <c r="AA83" i="1"/>
  <c r="AA85" i="1"/>
  <c r="AA87" i="1"/>
  <c r="AA89" i="1"/>
  <c r="AA91" i="1"/>
  <c r="BY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Z15" i="3"/>
  <c r="BY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Z14" i="3"/>
  <c r="BY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Z13" i="3"/>
  <c r="BY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Z12" i="3"/>
  <c r="BY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Z11" i="3"/>
  <c r="BY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Z10" i="3"/>
  <c r="BH10" i="3" l="1"/>
  <c r="BH11" i="3"/>
  <c r="BH13" i="3"/>
  <c r="BH14" i="3"/>
  <c r="BH15" i="3"/>
  <c r="BH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ahmad fauzan</author>
    <author>nara nara</author>
  </authors>
  <commentList>
    <comment ref="V8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shading : 1
bolong : 2
kotor : 1     
</t>
        </r>
      </text>
    </comment>
    <comment ref="AC8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belum HTL</t>
        </r>
      </text>
    </comment>
    <comment ref="AC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belum HTL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2" authorId="0" shapeId="0" xr:uid="{00000000-0006-0000-0500-000004000000}">
      <text>
        <r>
          <rPr>
            <sz val="9"/>
            <color indexed="81"/>
            <rFont val="Tahoma"/>
            <family val="2"/>
          </rPr>
          <t>cacat kain : 13
kotor : 2</t>
        </r>
        <r>
          <rPr>
            <sz val="9"/>
            <color indexed="81"/>
            <rFont val="Tahoma"/>
            <family val="2"/>
          </rPr>
          <t xml:space="preserve">
bolong : 13</t>
        </r>
      </text>
    </comment>
    <comment ref="V13" authorId="0" shapeId="0" xr:uid="{00000000-0006-0000-0500-000005000000}">
      <text>
        <r>
          <rPr>
            <sz val="9"/>
            <color indexed="81"/>
            <rFont val="Tahoma"/>
            <family val="2"/>
          </rPr>
          <t xml:space="preserve">bolong
</t>
        </r>
      </text>
    </comment>
    <comment ref="V14" authorId="0" shapeId="0" xr:uid="{00000000-0006-0000-0500-000006000000}">
      <text>
        <r>
          <rPr>
            <sz val="9"/>
            <color indexed="81"/>
            <rFont val="Tahoma"/>
            <family val="2"/>
          </rPr>
          <t>cacat kain : 26
shading : 2
kotor : 1
bolong : 11</t>
        </r>
      </text>
    </comment>
    <comment ref="V15" authorId="0" shapeId="0" xr:uid="{00000000-0006-0000-0500-000007000000}">
      <text>
        <r>
          <rPr>
            <sz val="9"/>
            <color indexed="81"/>
            <rFont val="Tahoma"/>
            <family val="2"/>
          </rPr>
          <t xml:space="preserve">cacat sewing : 1
kotor : 2
bolong : 2
        </t>
        </r>
      </text>
    </comment>
    <comment ref="V16" authorId="0" shapeId="0" xr:uid="{00000000-0006-0000-0500-000008000000}">
      <text>
        <r>
          <rPr>
            <sz val="9"/>
            <color indexed="81"/>
            <rFont val="Tahoma"/>
            <family val="2"/>
          </rPr>
          <t>cacat kain : 13
bolong : 1
shading : 7
bolong : 3</t>
        </r>
      </text>
    </comment>
    <comment ref="V17" authorId="0" shapeId="0" xr:uid="{00000000-0006-0000-0500-000009000000}">
      <text>
        <r>
          <rPr>
            <sz val="9"/>
            <color indexed="81"/>
            <rFont val="Tahoma"/>
            <family val="2"/>
          </rPr>
          <t xml:space="preserve">shading : 1
bolong : 1
</t>
        </r>
      </text>
    </comment>
    <comment ref="C42" authorId="1" shapeId="0" xr:uid="{00000000-0006-0000-0500-00000A000000}">
      <text>
        <r>
          <rPr>
            <sz val="9"/>
            <color indexed="81"/>
            <rFont val="Tahoma"/>
            <family val="2"/>
          </rPr>
          <t xml:space="preserve">ORIGINAL SHIPMENT
28 MEI 2024
</t>
        </r>
      </text>
    </comment>
    <comment ref="M90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TOP SAMPLE : 2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<sst xmlns="http://schemas.openxmlformats.org/spreadsheetml/2006/main" count="2615" uniqueCount="311">
  <si>
    <t>BUYER</t>
  </si>
  <si>
    <t>KATEGORI</t>
  </si>
  <si>
    <t>SUPPLIER</t>
  </si>
  <si>
    <t>WO#</t>
  </si>
  <si>
    <t>OR#</t>
  </si>
  <si>
    <t>%</t>
  </si>
  <si>
    <t>SATUAN</t>
  </si>
  <si>
    <t>KETERANGAN</t>
  </si>
  <si>
    <t>STYLE</t>
  </si>
  <si>
    <t>QTY ORDER (PCS)</t>
  </si>
  <si>
    <t>QTY CUTTING (PCS)</t>
  </si>
  <si>
    <t>RECEIVE DATE</t>
  </si>
  <si>
    <t>QTY RECEIVE</t>
  </si>
  <si>
    <t>PENGAMBILAN FABRIC</t>
  </si>
  <si>
    <t>issue jde</t>
  </si>
  <si>
    <t>BLNC FAB DARI RECEIVE</t>
  </si>
  <si>
    <t>ACTUAL PEMAKAIAN FAB</t>
  </si>
  <si>
    <t>SISA FAB DI CUTTING</t>
  </si>
  <si>
    <t>COLOUR</t>
  </si>
  <si>
    <t>S</t>
  </si>
  <si>
    <t>M</t>
  </si>
  <si>
    <t>L</t>
  </si>
  <si>
    <t>XL</t>
  </si>
  <si>
    <t>XXL</t>
  </si>
  <si>
    <t>ITEM</t>
  </si>
  <si>
    <t>BALANCE CUTTING</t>
  </si>
  <si>
    <t>CONS PLAN</t>
  </si>
  <si>
    <t>CONS ACT</t>
  </si>
  <si>
    <t>LEBAR KAIN WS</t>
  </si>
  <si>
    <t>LEBAR KAIN AKTUAL</t>
  </si>
  <si>
    <t>LEBAR</t>
  </si>
  <si>
    <t>QTY ROLL</t>
  </si>
  <si>
    <t>MONITORING PEMAKAIAN FABRIC DR HASIL CUTTING PER MINGGU</t>
  </si>
  <si>
    <t>BODY</t>
  </si>
  <si>
    <t>58"</t>
  </si>
  <si>
    <t>3XL</t>
  </si>
  <si>
    <t>O</t>
  </si>
  <si>
    <t>XO</t>
  </si>
  <si>
    <t>ADIDAS</t>
  </si>
  <si>
    <t>BLACK</t>
  </si>
  <si>
    <t>YARD</t>
  </si>
  <si>
    <t>ONIX</t>
  </si>
  <si>
    <t>GREY</t>
  </si>
  <si>
    <t>SIZE</t>
  </si>
  <si>
    <t>3S</t>
  </si>
  <si>
    <t>SS</t>
  </si>
  <si>
    <t>36R</t>
  </si>
  <si>
    <t>38R</t>
  </si>
  <si>
    <t>40R</t>
  </si>
  <si>
    <t>42R</t>
  </si>
  <si>
    <t>44R</t>
  </si>
  <si>
    <t>46R</t>
  </si>
  <si>
    <t>48R</t>
  </si>
  <si>
    <t>50R</t>
  </si>
  <si>
    <t>52R</t>
  </si>
  <si>
    <t>54R</t>
  </si>
  <si>
    <t>LL/O</t>
  </si>
  <si>
    <t>EL/XO</t>
  </si>
  <si>
    <t>4L/YO</t>
  </si>
  <si>
    <t>ARVS</t>
  </si>
  <si>
    <t>ARXS</t>
  </si>
  <si>
    <t>ARSM</t>
  </si>
  <si>
    <t>ARMD</t>
  </si>
  <si>
    <t>ARLG</t>
  </si>
  <si>
    <t>ARXL</t>
  </si>
  <si>
    <t>AR2X</t>
  </si>
  <si>
    <t>AR3X</t>
  </si>
  <si>
    <t>AR4X</t>
  </si>
  <si>
    <t>CONS WORKSHEET</t>
  </si>
  <si>
    <t>PO GARMENT</t>
  </si>
  <si>
    <t>CONS WS</t>
  </si>
  <si>
    <t>CONS GCC</t>
  </si>
  <si>
    <t>PO GARMEN</t>
  </si>
  <si>
    <t>38S</t>
  </si>
  <si>
    <t>40S</t>
  </si>
  <si>
    <t>42S</t>
  </si>
  <si>
    <t>44S</t>
  </si>
  <si>
    <t>TEAM ROYAL BLUE</t>
  </si>
  <si>
    <t>LEGEND INK</t>
  </si>
  <si>
    <t>0000075</t>
  </si>
  <si>
    <t>BLACK/ONIX</t>
  </si>
  <si>
    <t>LL</t>
  </si>
  <si>
    <t>EL/3L</t>
  </si>
  <si>
    <t>4L</t>
  </si>
  <si>
    <t>0000077</t>
  </si>
  <si>
    <t>XXS</t>
  </si>
  <si>
    <t>XS</t>
  </si>
  <si>
    <t>BLACK/MINT TONE</t>
  </si>
  <si>
    <t>BLACK/BETTER SCARLET</t>
  </si>
  <si>
    <t>59"</t>
  </si>
  <si>
    <t>BETTER SCARLET</t>
  </si>
  <si>
    <t>0000076</t>
  </si>
  <si>
    <t>CARBON</t>
  </si>
  <si>
    <t xml:space="preserve">OLIVE STRATA </t>
  </si>
  <si>
    <t>42T</t>
  </si>
  <si>
    <t>48T</t>
  </si>
  <si>
    <t>OLIVE STRATA</t>
  </si>
  <si>
    <t>57"</t>
  </si>
  <si>
    <t>58"16</t>
  </si>
  <si>
    <t>BLACK/TEAM ROYAL</t>
  </si>
  <si>
    <t>COLLEGIATE NAVY</t>
  </si>
  <si>
    <t>CREW BLUE</t>
  </si>
  <si>
    <t>WONDER BEIGE</t>
  </si>
  <si>
    <t>GOST BLACK ONIX</t>
  </si>
  <si>
    <t>SEMI LUCID BLUE</t>
  </si>
  <si>
    <t>GHOST LEGEND INK-TECH INDIGO</t>
  </si>
  <si>
    <t>COLLEGIATE GREEN</t>
  </si>
  <si>
    <t>HASTE GREY-CARBON-BLACK</t>
  </si>
  <si>
    <t>HASTE BLUE SPARK-BLUE FUSION-SEMI LUCID BLUE</t>
  </si>
  <si>
    <t>ACCELERATE ONIX-BLACK</t>
  </si>
  <si>
    <t>ACCELERATE SILVER PEBBLE-OLIVE STRATA</t>
  </si>
  <si>
    <t>BLUE BRUSH</t>
  </si>
  <si>
    <t>SPRINT CARBON-BLACK</t>
  </si>
  <si>
    <t>SPRINT SEMI LUCID BLUE-LEGEND INK</t>
  </si>
  <si>
    <t>SPRINT BETTER SCARLET-ACTIVE MAROON</t>
  </si>
  <si>
    <t>SPRINT ONIX-BLACK</t>
  </si>
  <si>
    <t>BLUE SPARK</t>
  </si>
  <si>
    <t>0000184</t>
  </si>
  <si>
    <t>0000185</t>
  </si>
  <si>
    <t>BLACK/ TEAM ROYAL BLUE</t>
  </si>
  <si>
    <t>BLACK/  MINT TONE</t>
  </si>
  <si>
    <t>BLACK/ BETTER SCARLET</t>
  </si>
  <si>
    <t>0000186</t>
  </si>
  <si>
    <t>BLACK 1</t>
  </si>
  <si>
    <t>0000187</t>
  </si>
  <si>
    <t>BLACK 2</t>
  </si>
  <si>
    <t>BLACK 3</t>
  </si>
  <si>
    <t>BLACK 4</t>
  </si>
  <si>
    <t>MONITORING PEMAKAIAN FABRIC DR HASIL CUTTING PER MINGGU (5)</t>
  </si>
  <si>
    <t>JIANGSU DINGXIN DYEING &amp; PRINTING CO.LTD</t>
  </si>
  <si>
    <t>UNIT PRICE</t>
  </si>
  <si>
    <t>Sisa untuk WO#182737</t>
  </si>
  <si>
    <t>MONITORING DATA PENGAMBILAN ELASTIC DAN BENANG</t>
  </si>
  <si>
    <t>DESCRIPTION</t>
  </si>
  <si>
    <t>DESCRIPTION-2</t>
  </si>
  <si>
    <t>STYLE#</t>
  </si>
  <si>
    <t>CONSP ELASTIC/BENANG</t>
  </si>
  <si>
    <t>QTY TURUN SEWING(PCS)</t>
  </si>
  <si>
    <t>ITEM ELASTIC/BENANG</t>
  </si>
  <si>
    <t>QTY PENGAMBILAN ELASTIC/BENANG</t>
  </si>
  <si>
    <t>ISSUE JDE</t>
  </si>
  <si>
    <t>BLNC DR  RECEIVE</t>
  </si>
  <si>
    <t>ACTUAL PEMAKAIAN</t>
  </si>
  <si>
    <t>SISA ELASTIC / BENANG DI PRODUKSI</t>
  </si>
  <si>
    <t>AGRON</t>
  </si>
  <si>
    <t>ELASTIC WB RECYCLED, CLIMALITE</t>
  </si>
  <si>
    <t>EL6653/EL6548R BLACK/ONIX</t>
  </si>
  <si>
    <t>GR</t>
  </si>
  <si>
    <t>THREAD,ASTRA ECOVERDE@5000MT</t>
  </si>
  <si>
    <t>C9760, 40/2</t>
  </si>
  <si>
    <t>CO</t>
  </si>
  <si>
    <t>PAKAI STOCK KLB</t>
  </si>
  <si>
    <t>THREAD NYLON 70/2</t>
  </si>
  <si>
    <t>KG</t>
  </si>
  <si>
    <t>THREAD POLYESTER 150D, RECYCLE</t>
  </si>
  <si>
    <t>EL6653/EL6548R ONIX/BLACK</t>
  </si>
  <si>
    <t>JD 305, 40/2</t>
  </si>
  <si>
    <t>03 EPT, 40/2</t>
  </si>
  <si>
    <t>SV 1831, ONIX</t>
  </si>
  <si>
    <t>EL6653/EL6548R BLACK/SCARLET</t>
  </si>
  <si>
    <t>03822, 40/2</t>
  </si>
  <si>
    <t>101305B SCARLET/MR1298 SCARLET</t>
  </si>
  <si>
    <t>GST _x0013_101305B, SCARLET/MR1298</t>
  </si>
  <si>
    <t>EL6653/EL6548R S GRN SP/GL MNT</t>
  </si>
  <si>
    <t>EL6653/EL6548R LOV FIG/LG PRPL</t>
  </si>
  <si>
    <t>EL6653/EL6548R PRLOV INK/L.INK</t>
  </si>
  <si>
    <t>SN 210, 40/2</t>
  </si>
  <si>
    <t>MF409, 40/2</t>
  </si>
  <si>
    <t>93HPT, 40/2</t>
  </si>
  <si>
    <t>ELASTIC RIB WB,RUJ0001/32-220</t>
  </si>
  <si>
    <t>BLACK/BLACK/GREY/ONIX</t>
  </si>
  <si>
    <t>UNIK TEXTILE CO., LTD.</t>
  </si>
  <si>
    <t>sisa untuk WO#182723</t>
  </si>
  <si>
    <t>sisa untuk WO#182725</t>
  </si>
  <si>
    <t>sisa untuk WO#182726</t>
  </si>
  <si>
    <t>sisa untuk WO#182729</t>
  </si>
  <si>
    <t>Sisa untuk WO#182213</t>
  </si>
  <si>
    <t>Sisa di IR untuk OR lain</t>
  </si>
  <si>
    <t>Sisa untuk WO#181623</t>
  </si>
  <si>
    <t>Sisa untuk WO#182702</t>
  </si>
  <si>
    <t>di IR untuk OR lain</t>
  </si>
  <si>
    <t>Sisa untuk WO#182735</t>
  </si>
  <si>
    <t>Sisa untuk WO#182797</t>
  </si>
  <si>
    <t>sisa OR lain</t>
  </si>
  <si>
    <t>sisa untuk WO#182697</t>
  </si>
  <si>
    <t>Sisa untuk WO#182755</t>
  </si>
  <si>
    <t>BINTANG SURYA SEJATI SUKSES, PT</t>
  </si>
  <si>
    <t>COATS REJO INDONESIA,PT.</t>
  </si>
  <si>
    <t>PT GAJAH PUTIH</t>
  </si>
  <si>
    <t>MA Lectra VS Aktual Produksi Flex Offer</t>
  </si>
  <si>
    <t>PO GMT</t>
  </si>
  <si>
    <t>QTY ORDER</t>
  </si>
  <si>
    <t>MA LECTRA</t>
  </si>
  <si>
    <t>% SAVE</t>
  </si>
  <si>
    <t>QTY RICEIVE</t>
  </si>
  <si>
    <t>SAVE (Y)</t>
  </si>
  <si>
    <t>UOM</t>
  </si>
  <si>
    <t>AMOUNT SAVE  CONSP FLEX OFFER(USD)</t>
  </si>
  <si>
    <t>Performance shipment Periode 3 JUNI  -  7 JUNI 2024</t>
  </si>
  <si>
    <t>TAHUN</t>
  </si>
  <si>
    <t>BULAN</t>
  </si>
  <si>
    <t>Ex-Fact.Date</t>
  </si>
  <si>
    <t>PRODUKSI</t>
  </si>
  <si>
    <t>PIC</t>
  </si>
  <si>
    <t>ARTIKEL#</t>
  </si>
  <si>
    <t>ORDER (PCS)</t>
  </si>
  <si>
    <t>QTY CUTT (PCS)</t>
  </si>
  <si>
    <t>OUTPUT SEWING</t>
  </si>
  <si>
    <t>QTY EXP (PCS)</t>
  </si>
  <si>
    <t>BALANCE SHIP FROM CUTT</t>
  </si>
  <si>
    <t>BALANCE SHIP FROM ORDER</t>
  </si>
  <si>
    <t>% EXP FROM ORDER</t>
  </si>
  <si>
    <t>% EXP FROM CUTTING</t>
  </si>
  <si>
    <t>PENGGUNAAN STOCK (IR)</t>
  </si>
  <si>
    <t>SISA EXPORT</t>
  </si>
  <si>
    <t>GOOD HANCA</t>
  </si>
  <si>
    <t>REJECT GARMENT</t>
  </si>
  <si>
    <t>REJECT CUTTING</t>
  </si>
  <si>
    <t>REJECT HANCA</t>
  </si>
  <si>
    <t>REJECT SEWING</t>
  </si>
  <si>
    <t>WIP</t>
  </si>
  <si>
    <t>TEST WASH</t>
  </si>
  <si>
    <t>KEEPING SAMPLE</t>
  </si>
  <si>
    <t>GOOD TANPA ACC</t>
  </si>
  <si>
    <t>GRADE B</t>
  </si>
  <si>
    <t>REJECT FABRIC</t>
  </si>
  <si>
    <t>TOTAL</t>
  </si>
  <si>
    <t>Total Balance fr Cutt</t>
  </si>
  <si>
    <t>Utility</t>
  </si>
  <si>
    <t>JUNI</t>
  </si>
  <si>
    <t>KALIBENDA</t>
  </si>
  <si>
    <t>GM2</t>
  </si>
  <si>
    <t>HAKI</t>
  </si>
  <si>
    <t>AGRON, INC.</t>
  </si>
  <si>
    <t>MEN'S C PERFORMANCE 3-PACK BOXER BRIEF</t>
  </si>
  <si>
    <t>SISA EXPORT DAPAT DIGUNAKAN UNTUK PO-'0000182 RUNNING KALIBENDA SHIPMENT TGL. 20 JUNI 2024</t>
  </si>
  <si>
    <t>SISA EXPORT DAPAT DIGUNAKAN UNTUK PO-'0000182 RUNNING KALIBENDA SHIPMENT TGL.20 JUNI 2024</t>
  </si>
  <si>
    <t>RUDI</t>
  </si>
  <si>
    <t>MEN'S PERFORMANCE MESH GRAPHIC 3-PACK BOXER BRIEF</t>
  </si>
  <si>
    <t>Sisa export bisa dipakai PO#188 shipment 5 Juli</t>
  </si>
  <si>
    <t>Reject 1/2 jadi, reject cutting dan tidak matching</t>
  </si>
  <si>
    <t>MAJA 1</t>
  </si>
  <si>
    <t>KIKI</t>
  </si>
  <si>
    <t>MEN'S MICROFIBER 3-PACK BOXER BRIEF</t>
  </si>
  <si>
    <t>Menggunakan stok sebelumnya</t>
  </si>
  <si>
    <t>Sisa export bisa dipakai PO#247 shipment 12 Juli</t>
  </si>
  <si>
    <t>Sisa export bisa dipakai PO#247 shipment 19 Juli</t>
  </si>
  <si>
    <t>Reject 1/2 jadi, reject cutting, reject garment dan tidak matching</t>
  </si>
  <si>
    <t>MEN'S MICROFIBER SINGLE BOXER BRIEF</t>
  </si>
  <si>
    <t xml:space="preserve">Reject cutting dan reject garment </t>
  </si>
  <si>
    <t>Cutting pass qty order</t>
  </si>
  <si>
    <t xml:space="preserve">Reject garment </t>
  </si>
  <si>
    <t>YOUTH MICROFIBER 4-PACK BOXER BRIEF</t>
  </si>
  <si>
    <t>Sisa export bisa dipakai PO#249 shipment 12 Juli</t>
  </si>
  <si>
    <t>YOUTH MICROFIBER GRAPHIC 4-PACK BOXER BRIEF</t>
  </si>
  <si>
    <t>Tidak ada di next PO</t>
  </si>
  <si>
    <t>MEN'S PERFORMANCE MESH 3-PACK LONG BOXER BRIEF</t>
  </si>
  <si>
    <t>Sisa export bisa dipakai PO#186 shipment 28 Juni</t>
  </si>
  <si>
    <t>MEN'S STRETCH COTTON 3-PACK TRUNK</t>
  </si>
  <si>
    <t>MEN'S MICROFIBER 3-PACK TRUNK</t>
  </si>
  <si>
    <t>Sisa export bisa dipakai PO#186 shipment 21 Juni</t>
  </si>
  <si>
    <t>reject 1/2 jadi, reject cutting &amp; reject garmen, tidak matching</t>
  </si>
  <si>
    <t>Cutting 66 pcs untuk ganti reject cutting, reject 1/2 jadi &amp; reject cutting, tidak matching</t>
  </si>
  <si>
    <t>Sisa export bisa dipakai PO#186 shipment 14 Juni</t>
  </si>
  <si>
    <t>reject 1/2 jadi &amp; reject cutting, tidak matching</t>
  </si>
  <si>
    <t>CNJ2</t>
  </si>
  <si>
    <t>TRI</t>
  </si>
  <si>
    <t>H&amp;M</t>
  </si>
  <si>
    <t>HNM BOXER, NLGB</t>
  </si>
  <si>
    <t>891895-7987</t>
  </si>
  <si>
    <t>HNM BOXER, HR</t>
  </si>
  <si>
    <t>HNM BOXER, RS</t>
  </si>
  <si>
    <t>HNM BOXER, OF</t>
  </si>
  <si>
    <t>894130-7987</t>
  </si>
  <si>
    <t>HNM BOXER, NLBE</t>
  </si>
  <si>
    <t>HNM BOXER, IN</t>
  </si>
  <si>
    <t>HNM BOXER, OD</t>
  </si>
  <si>
    <t>HNM BOXER, NH</t>
  </si>
  <si>
    <t>HNM BOXER, ID</t>
  </si>
  <si>
    <t>HNM BOXER, DK</t>
  </si>
  <si>
    <t>902788-7987</t>
  </si>
  <si>
    <t>HNM BOXER, CO</t>
  </si>
  <si>
    <t>HNM BOXER, EC</t>
  </si>
  <si>
    <t>HNM BOXER, PA</t>
  </si>
  <si>
    <t>HNM BOXER, OG</t>
  </si>
  <si>
    <t>CBA</t>
  </si>
  <si>
    <t>CLN</t>
  </si>
  <si>
    <t>DADO</t>
  </si>
  <si>
    <t>MARUBENI CORPORATION JEPANG</t>
  </si>
  <si>
    <t>COCOS-S# G-8015</t>
  </si>
  <si>
    <t>CHAWAN</t>
  </si>
  <si>
    <t>DADAN. A</t>
  </si>
  <si>
    <t>RS MITRA KELUARGA</t>
  </si>
  <si>
    <t>PARTIAL SHIPMENT</t>
  </si>
  <si>
    <t>PT.VIGINDO INTIUSAHA PERDANA</t>
  </si>
  <si>
    <t>Byford</t>
  </si>
  <si>
    <t>8GG24_0301</t>
  </si>
  <si>
    <t>MEC</t>
  </si>
  <si>
    <t>ATI</t>
  </si>
  <si>
    <t>ANUGERAH</t>
  </si>
  <si>
    <t>YULI</t>
  </si>
  <si>
    <t>SKECHERS</t>
  </si>
  <si>
    <t>SKECHERS-S# KIRA (SK2152)</t>
  </si>
  <si>
    <t>SKECHERS-S# MARINA (SK2151)</t>
  </si>
  <si>
    <t>Persentase From Bal Tidak Terkirim</t>
  </si>
  <si>
    <t>Persentase From Qty Cutting</t>
  </si>
  <si>
    <t>982979 – B</t>
  </si>
  <si>
    <t>982979 – C</t>
  </si>
  <si>
    <t>983462 – E</t>
  </si>
  <si>
    <t>INAC</t>
  </si>
  <si>
    <t xml:space="preserve">MONITORING PEMAKAIAN FABRIC DR HASIL CUTTING PER MINGGU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</si>
</sst>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(* #,##0_);_(* \(#,##0\);_(* &quot;-&quot;_);_(@_)"/>
    <numFmt numFmtId="43" formatCode="_(* #,##0.00_);_(* \(#,##0.00\);_(* &quot;-&quot;??_);_(@_)"/>
    <numFmt numFmtId="164" formatCode="[$-421]General"/>
    <numFmt numFmtId="165" formatCode="0.000"/>
    <numFmt numFmtId="166" formatCode="0_ ;[Red]\-0\ "/>
    <numFmt numFmtId="167" formatCode="0.0"/>
    <numFmt numFmtId="168" formatCode="#,##0.0"/>
    <numFmt numFmtId="169" formatCode="0.00_ ;[Red]\-0.00\ "/>
    <numFmt numFmtId="170" formatCode="#,##0.000;[Red]\-#,##0.000"/>
    <numFmt numFmtId="171" formatCode="0.00;[Red]\-0.00"/>
    <numFmt numFmtId="172" formatCode="0.000_);[Red]\-0.000"/>
    <numFmt numFmtId="173" formatCode="#_);[Red]\-0.##"/>
    <numFmt numFmtId="174" formatCode="&quot;$&quot;#,##0.00"/>
    <numFmt numFmtId="175" formatCode="_(* #,##0_);_(* \(#,##0\);_(* &quot;-&quot;??_);_(@_)"/>
    <numFmt numFmtId="176" formatCode="0.0%"/>
    <numFmt numFmtId="177" formatCode="[$-409]d\-mmm\-yyyy;@"/>
    <numFmt numFmtId="178" formatCode="0.00%;[Red]\-0.00%"/>
  </numFmts>
  <fonts count="50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trike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2"/>
      <color theme="1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sz val="12"/>
      <color indexed="8"/>
      <name val="Calibri"/>
      <family val="2"/>
    </font>
    <font>
      <sz val="12"/>
      <name val="Calibri"/>
      <family val="2"/>
      <scheme val="minor"/>
    </font>
    <font>
      <b/>
      <sz val="12"/>
      <color indexed="8"/>
      <name val="Calibri"/>
      <family val="2"/>
    </font>
    <font>
      <sz val="10"/>
      <color theme="1"/>
      <name val="Arial Narrow"/>
      <family val="2"/>
    </font>
    <font>
      <b/>
      <sz val="15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 Narrow"/>
      <family val="2"/>
    </font>
    <font>
      <b/>
      <sz val="18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2"/>
      <color indexed="8"/>
      <name val="Cambria"/>
      <family val="1"/>
    </font>
    <font>
      <b/>
      <sz val="12"/>
      <name val="Cambria"/>
      <family val="1"/>
    </font>
    <font>
      <b/>
      <sz val="12"/>
      <color indexed="8"/>
      <name val="Calibri"/>
      <family val="2"/>
      <scheme val="minor"/>
    </font>
    <font>
      <sz val="10.5"/>
      <name val="Calibri"/>
      <family val="2"/>
    </font>
    <font>
      <sz val="10"/>
      <name val="Calibri"/>
      <family val="2"/>
      <charset val="1"/>
    </font>
    <font>
      <sz val="10"/>
      <name val="Calibri"/>
      <family val="2"/>
    </font>
    <font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color indexed="8"/>
      <name val="Cambr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4" tint="0.59999389629810485"/>
        <bgColor indexed="49"/>
      </patternFill>
    </fill>
    <fill>
      <patternFill patternType="solid">
        <fgColor theme="4" tint="0.59999389629810485"/>
        <bgColor indexed="52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9">
    <xf numFmtId="0" fontId="0" fillId="0" borderId="0"/>
    <xf numFmtId="164" fontId="1" fillId="0" borderId="0"/>
    <xf numFmtId="9" fontId="8" fillId="0" borderId="0" applyFont="0" applyFill="0" applyBorder="0" applyAlignment="0" applyProtection="0"/>
    <xf numFmtId="0" fontId="9" fillId="0" borderId="0"/>
    <xf numFmtId="0" fontId="9" fillId="0" borderId="0">
      <alignment vertical="center"/>
    </xf>
    <xf numFmtId="0" fontId="22" fillId="0" borderId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31" fillId="0" borderId="0"/>
  </cellStyleXfs>
  <cellXfs count="374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7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9" fontId="3" fillId="2" borderId="1" xfId="2" applyFont="1" applyFill="1" applyBorder="1" applyAlignment="1">
      <alignment horizontal="center" vertical="center"/>
    </xf>
    <xf numFmtId="0" fontId="0" fillId="2" borderId="0" xfId="0" applyFont="1" applyFill="1"/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horizontal="center" vertical="center"/>
    </xf>
    <xf numFmtId="2" fontId="27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/>
    </xf>
    <xf numFmtId="0" fontId="27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horizontal="center" vertical="center" wrapText="1"/>
    </xf>
    <xf numFmtId="0" fontId="27" fillId="2" borderId="1" xfId="0" quotePrefix="1" applyFont="1" applyFill="1" applyBorder="1" applyAlignment="1">
      <alignment horizontal="center" vertical="center"/>
    </xf>
    <xf numFmtId="0" fontId="27" fillId="0" borderId="0" xfId="0" applyFont="1"/>
    <xf numFmtId="165" fontId="27" fillId="2" borderId="1" xfId="0" applyNumberFormat="1" applyFont="1" applyFill="1" applyBorder="1" applyAlignment="1">
      <alignment horizontal="center" vertical="center"/>
    </xf>
    <xf numFmtId="165" fontId="27" fillId="2" borderId="1" xfId="0" applyNumberFormat="1" applyFont="1" applyFill="1" applyBorder="1" applyAlignment="1">
      <alignment horizontal="center" vertical="center" wrapText="1"/>
    </xf>
    <xf numFmtId="174" fontId="27" fillId="2" borderId="1" xfId="0" applyNumberFormat="1" applyFont="1" applyFill="1" applyBorder="1" applyAlignment="1">
      <alignment horizontal="center" vertical="center"/>
    </xf>
    <xf numFmtId="172" fontId="27" fillId="2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" fontId="29" fillId="3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29" fillId="3" borderId="1" xfId="0" applyFont="1" applyFill="1" applyBorder="1" applyAlignment="1">
      <alignment horizontal="center" vertical="center" wrapText="1"/>
    </xf>
    <xf numFmtId="0" fontId="16" fillId="0" borderId="1" xfId="0" quotePrefix="1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165" fontId="29" fillId="3" borderId="1" xfId="0" applyNumberFormat="1" applyFont="1" applyFill="1" applyBorder="1" applyAlignment="1">
      <alignment horizontal="center" vertical="center"/>
    </xf>
    <xf numFmtId="165" fontId="29" fillId="3" borderId="1" xfId="0" applyNumberFormat="1" applyFont="1" applyFill="1" applyBorder="1" applyAlignment="1">
      <alignment horizontal="center" vertical="center" wrapText="1"/>
    </xf>
    <xf numFmtId="174" fontId="16" fillId="0" borderId="1" xfId="0" applyNumberFormat="1" applyFont="1" applyBorder="1" applyAlignment="1">
      <alignment horizontal="center" vertical="center"/>
    </xf>
    <xf numFmtId="0" fontId="27" fillId="0" borderId="1" xfId="0" applyFont="1" applyBorder="1"/>
    <xf numFmtId="176" fontId="27" fillId="0" borderId="1" xfId="2" applyNumberFormat="1" applyFont="1" applyBorder="1"/>
    <xf numFmtId="174" fontId="27" fillId="0" borderId="1" xfId="0" applyNumberFormat="1" applyFont="1" applyBorder="1"/>
    <xf numFmtId="9" fontId="0" fillId="2" borderId="1" xfId="2" applyFont="1" applyFill="1" applyBorder="1" applyAlignment="1">
      <alignment horizontal="center" vertical="center"/>
    </xf>
    <xf numFmtId="176" fontId="0" fillId="2" borderId="1" xfId="2" applyNumberFormat="1" applyFont="1" applyFill="1" applyBorder="1" applyAlignment="1">
      <alignment horizontal="center" vertical="center"/>
    </xf>
    <xf numFmtId="0" fontId="36" fillId="2" borderId="24" xfId="5" applyFont="1" applyFill="1" applyBorder="1" applyAlignment="1">
      <alignment horizontal="center"/>
    </xf>
    <xf numFmtId="38" fontId="8" fillId="2" borderId="1" xfId="0" applyNumberFormat="1" applyFont="1" applyFill="1" applyBorder="1" applyAlignment="1">
      <alignment horizontal="right"/>
    </xf>
    <xf numFmtId="38" fontId="27" fillId="2" borderId="1" xfId="7" applyNumberFormat="1" applyFont="1" applyFill="1" applyBorder="1" applyAlignment="1">
      <alignment horizontal="center" vertical="center"/>
    </xf>
    <xf numFmtId="38" fontId="27" fillId="2" borderId="1" xfId="7" applyNumberFormat="1" applyFont="1" applyFill="1" applyBorder="1" applyAlignment="1">
      <alignment horizontal="center"/>
    </xf>
    <xf numFmtId="38" fontId="37" fillId="2" borderId="1" xfId="7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75" fontId="3" fillId="2" borderId="1" xfId="6" applyNumberFormat="1" applyFont="1" applyFill="1" applyBorder="1" applyAlignment="1">
      <alignment vertical="center"/>
    </xf>
    <xf numFmtId="43" fontId="3" fillId="2" borderId="1" xfId="0" applyNumberFormat="1" applyFont="1" applyFill="1" applyBorder="1" applyAlignment="1">
      <alignment horizontal="center" vertical="center"/>
    </xf>
    <xf numFmtId="164" fontId="18" fillId="2" borderId="18" xfId="1" applyFont="1" applyFill="1" applyBorder="1" applyAlignment="1">
      <alignment horizontal="center" vertical="center"/>
    </xf>
    <xf numFmtId="1" fontId="3" fillId="2" borderId="1" xfId="6" applyNumberFormat="1" applyFont="1" applyFill="1" applyBorder="1" applyAlignment="1">
      <alignment vertical="center"/>
    </xf>
    <xf numFmtId="0" fontId="3" fillId="2" borderId="0" xfId="0" applyFont="1" applyFill="1" applyAlignment="1">
      <alignment horizontal="left" vertical="center"/>
    </xf>
    <xf numFmtId="175" fontId="3" fillId="2" borderId="0" xfId="6" applyNumberFormat="1" applyFont="1" applyFill="1" applyAlignment="1">
      <alignment vertical="center"/>
    </xf>
    <xf numFmtId="174" fontId="3" fillId="2" borderId="0" xfId="0" applyNumberFormat="1" applyFont="1" applyFill="1" applyAlignment="1">
      <alignment horizontal="center" vertical="center"/>
    </xf>
    <xf numFmtId="0" fontId="47" fillId="2" borderId="7" xfId="0" applyFont="1" applyFill="1" applyBorder="1" applyAlignment="1">
      <alignment horizontal="center" vertical="center" wrapText="1"/>
    </xf>
    <xf numFmtId="175" fontId="47" fillId="2" borderId="7" xfId="6" applyNumberFormat="1" applyFont="1" applyFill="1" applyBorder="1" applyAlignment="1">
      <alignment vertical="center" wrapText="1"/>
    </xf>
    <xf numFmtId="174" fontId="47" fillId="2" borderId="7" xfId="0" applyNumberFormat="1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vertical="center" wrapText="1"/>
    </xf>
    <xf numFmtId="0" fontId="48" fillId="2" borderId="0" xfId="0" applyFont="1" applyFill="1" applyAlignment="1">
      <alignment horizontal="center" vertical="center" wrapText="1"/>
    </xf>
    <xf numFmtId="0" fontId="49" fillId="2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75" fontId="5" fillId="5" borderId="1" xfId="6" applyNumberFormat="1" applyFont="1" applyFill="1" applyBorder="1" applyAlignment="1">
      <alignment vertical="center" wrapText="1"/>
    </xf>
    <xf numFmtId="174" fontId="5" fillId="5" borderId="1" xfId="0" applyNumberFormat="1" applyFont="1" applyFill="1" applyBorder="1" applyAlignment="1">
      <alignment horizontal="center" vertical="center" wrapText="1"/>
    </xf>
    <xf numFmtId="0" fontId="5" fillId="5" borderId="1" xfId="1" applyNumberFormat="1" applyFont="1" applyFill="1" applyBorder="1" applyAlignment="1">
      <alignment horizontal="center" vertical="center" wrapText="1"/>
    </xf>
    <xf numFmtId="0" fontId="6" fillId="5" borderId="1" xfId="1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166" fontId="3" fillId="7" borderId="1" xfId="0" applyNumberFormat="1" applyFont="1" applyFill="1" applyBorder="1" applyAlignment="1">
      <alignment horizontal="center" vertical="center"/>
    </xf>
    <xf numFmtId="165" fontId="3" fillId="7" borderId="1" xfId="0" applyNumberFormat="1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175" fontId="3" fillId="7" borderId="1" xfId="6" applyNumberFormat="1" applyFont="1" applyFill="1" applyBorder="1" applyAlignment="1">
      <alignment vertical="center"/>
    </xf>
    <xf numFmtId="174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43" fontId="3" fillId="7" borderId="1" xfId="0" applyNumberFormat="1" applyFont="1" applyFill="1" applyBorder="1" applyAlignment="1">
      <alignment horizontal="center" vertical="center"/>
    </xf>
    <xf numFmtId="9" fontId="3" fillId="7" borderId="1" xfId="2" applyFont="1" applyFill="1" applyBorder="1" applyAlignment="1">
      <alignment horizontal="center" vertical="center"/>
    </xf>
    <xf numFmtId="164" fontId="18" fillId="7" borderId="18" xfId="1" applyFont="1" applyFill="1" applyBorder="1" applyAlignment="1">
      <alignment horizontal="center" vertical="center"/>
    </xf>
    <xf numFmtId="1" fontId="3" fillId="7" borderId="1" xfId="6" applyNumberFormat="1" applyFont="1" applyFill="1" applyBorder="1" applyAlignment="1">
      <alignment vertical="center"/>
    </xf>
    <xf numFmtId="43" fontId="3" fillId="7" borderId="1" xfId="6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168" fontId="5" fillId="0" borderId="0" xfId="0" applyNumberFormat="1" applyFont="1" applyFill="1" applyBorder="1" applyAlignment="1">
      <alignment horizontal="center" vertical="center" wrapText="1"/>
    </xf>
    <xf numFmtId="167" fontId="5" fillId="0" borderId="0" xfId="0" applyNumberFormat="1" applyFont="1" applyFill="1" applyBorder="1" applyAlignment="1">
      <alignment horizontal="center" vertical="center" wrapText="1"/>
    </xf>
    <xf numFmtId="174" fontId="5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68" fontId="4" fillId="0" borderId="1" xfId="0" applyNumberFormat="1" applyFont="1" applyFill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9" fontId="3" fillId="0" borderId="1" xfId="2" applyFont="1" applyFill="1" applyBorder="1" applyAlignment="1">
      <alignment horizontal="center" vertical="center"/>
    </xf>
    <xf numFmtId="169" fontId="3" fillId="0" borderId="1" xfId="0" applyNumberFormat="1" applyFont="1" applyFill="1" applyBorder="1" applyAlignment="1">
      <alignment horizontal="center" vertical="center" wrapText="1"/>
    </xf>
    <xf numFmtId="168" fontId="3" fillId="0" borderId="1" xfId="0" applyNumberFormat="1" applyFont="1" applyFill="1" applyBorder="1" applyAlignment="1">
      <alignment horizontal="center" vertical="center"/>
    </xf>
    <xf numFmtId="167" fontId="3" fillId="0" borderId="1" xfId="0" applyNumberFormat="1" applyFont="1" applyFill="1" applyBorder="1" applyAlignment="1">
      <alignment horizontal="center" vertical="center"/>
    </xf>
    <xf numFmtId="171" fontId="3" fillId="0" borderId="1" xfId="0" applyNumberFormat="1" applyFont="1" applyFill="1" applyBorder="1" applyAlignment="1">
      <alignment horizontal="center" vertical="center"/>
    </xf>
    <xf numFmtId="173" fontId="3" fillId="0" borderId="1" xfId="0" applyNumberFormat="1" applyFont="1" applyFill="1" applyBorder="1" applyAlignment="1">
      <alignment horizontal="center" vertical="center"/>
    </xf>
    <xf numFmtId="171" fontId="3" fillId="0" borderId="0" xfId="0" applyNumberFormat="1" applyFont="1" applyFill="1" applyBorder="1" applyAlignment="1">
      <alignment horizontal="center" vertical="center"/>
    </xf>
    <xf numFmtId="168" fontId="3" fillId="0" borderId="0" xfId="0" applyNumberFormat="1" applyFont="1" applyFill="1" applyBorder="1" applyAlignment="1">
      <alignment horizontal="center" vertical="center"/>
    </xf>
    <xf numFmtId="167" fontId="3" fillId="0" borderId="0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1" applyNumberFormat="1" applyFont="1" applyFill="1" applyBorder="1" applyAlignment="1">
      <alignment horizontal="center" vertical="center" wrapText="1"/>
    </xf>
    <xf numFmtId="0" fontId="6" fillId="6" borderId="1" xfId="1" applyNumberFormat="1" applyFont="1" applyFill="1" applyBorder="1" applyAlignment="1">
      <alignment horizontal="center" vertical="center" wrapText="1"/>
    </xf>
    <xf numFmtId="1" fontId="3" fillId="7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 wrapText="1"/>
    </xf>
    <xf numFmtId="1" fontId="13" fillId="7" borderId="1" xfId="0" applyNumberFormat="1" applyFont="1" applyFill="1" applyBorder="1" applyAlignment="1">
      <alignment horizontal="center" vertical="center"/>
    </xf>
    <xf numFmtId="168" fontId="3" fillId="7" borderId="1" xfId="0" applyNumberFormat="1" applyFont="1" applyFill="1" applyBorder="1" applyAlignment="1">
      <alignment horizontal="center" vertical="center"/>
    </xf>
    <xf numFmtId="169" fontId="3" fillId="7" borderId="1" xfId="0" applyNumberFormat="1" applyFont="1" applyFill="1" applyBorder="1" applyAlignment="1">
      <alignment horizontal="center" vertical="center" wrapText="1"/>
    </xf>
    <xf numFmtId="167" fontId="3" fillId="7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2" borderId="1" xfId="0" quotePrefix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38" fontId="10" fillId="2" borderId="1" xfId="0" applyNumberFormat="1" applyFont="1" applyFill="1" applyBorder="1" applyAlignment="1">
      <alignment horizontal="center" vertical="center"/>
    </xf>
    <xf numFmtId="170" fontId="10" fillId="2" borderId="1" xfId="0" applyNumberFormat="1" applyFont="1" applyFill="1" applyBorder="1" applyAlignment="1">
      <alignment horizontal="center" vertical="center"/>
    </xf>
    <xf numFmtId="165" fontId="11" fillId="4" borderId="1" xfId="0" applyNumberFormat="1" applyFont="1" applyFill="1" applyBorder="1" applyAlignment="1">
      <alignment horizontal="center" vertical="center"/>
    </xf>
    <xf numFmtId="165" fontId="11" fillId="4" borderId="1" xfId="0" applyNumberFormat="1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174" fontId="10" fillId="2" borderId="1" xfId="0" applyNumberFormat="1" applyFont="1" applyFill="1" applyBorder="1" applyAlignment="1">
      <alignment horizontal="center" vertical="center"/>
    </xf>
    <xf numFmtId="167" fontId="10" fillId="2" borderId="1" xfId="0" applyNumberFormat="1" applyFont="1" applyFill="1" applyBorder="1" applyAlignment="1">
      <alignment horizontal="center" vertical="center"/>
    </xf>
    <xf numFmtId="167" fontId="10" fillId="2" borderId="1" xfId="2" applyNumberFormat="1" applyFont="1" applyFill="1" applyBorder="1" applyAlignment="1">
      <alignment horizontal="center" vertical="center"/>
    </xf>
    <xf numFmtId="9" fontId="10" fillId="2" borderId="1" xfId="2" applyFont="1" applyFill="1" applyBorder="1" applyAlignment="1">
      <alignment horizontal="center" vertical="center"/>
    </xf>
    <xf numFmtId="167" fontId="16" fillId="2" borderId="1" xfId="0" applyNumberFormat="1" applyFont="1" applyFill="1" applyBorder="1" applyAlignment="1">
      <alignment horizontal="center" vertical="center"/>
    </xf>
    <xf numFmtId="9" fontId="12" fillId="2" borderId="1" xfId="2" applyFont="1" applyFill="1" applyBorder="1"/>
    <xf numFmtId="0" fontId="12" fillId="2" borderId="1" xfId="0" quotePrefix="1" applyFont="1" applyFill="1" applyBorder="1" applyAlignment="1">
      <alignment wrapText="1"/>
    </xf>
    <xf numFmtId="167" fontId="12" fillId="2" borderId="0" xfId="0" applyNumberFormat="1" applyFont="1" applyFill="1"/>
    <xf numFmtId="0" fontId="12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174" fontId="0" fillId="2" borderId="0" xfId="0" applyNumberFormat="1" applyFill="1"/>
    <xf numFmtId="0" fontId="0" fillId="2" borderId="16" xfId="0" applyFont="1" applyFill="1" applyBorder="1"/>
    <xf numFmtId="0" fontId="0" fillId="2" borderId="16" xfId="0" applyFont="1" applyFill="1" applyBorder="1" applyAlignment="1">
      <alignment horizontal="left"/>
    </xf>
    <xf numFmtId="2" fontId="0" fillId="2" borderId="0" xfId="0" applyNumberFormat="1" applyFont="1" applyFill="1" applyAlignment="1">
      <alignment horizontal="center"/>
    </xf>
    <xf numFmtId="0" fontId="0" fillId="2" borderId="1" xfId="0" applyFont="1" applyFill="1" applyBorder="1"/>
    <xf numFmtId="0" fontId="0" fillId="2" borderId="1" xfId="5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vertical="center"/>
    </xf>
    <xf numFmtId="2" fontId="0" fillId="2" borderId="1" xfId="0" applyNumberFormat="1" applyFont="1" applyFill="1" applyBorder="1"/>
    <xf numFmtId="2" fontId="0" fillId="2" borderId="0" xfId="0" applyNumberFormat="1" applyFont="1" applyFill="1"/>
    <xf numFmtId="0" fontId="0" fillId="7" borderId="1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2" fontId="25" fillId="6" borderId="2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/>
    <xf numFmtId="1" fontId="0" fillId="7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/>
    </xf>
    <xf numFmtId="2" fontId="0" fillId="7" borderId="1" xfId="0" applyNumberFormat="1" applyFon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2" fontId="27" fillId="7" borderId="1" xfId="0" applyNumberFormat="1" applyFont="1" applyFill="1" applyBorder="1" applyAlignment="1">
      <alignment horizontal="center" vertical="center"/>
    </xf>
    <xf numFmtId="176" fontId="0" fillId="7" borderId="1" xfId="2" applyNumberFormat="1" applyFont="1" applyFill="1" applyBorder="1" applyAlignment="1">
      <alignment horizontal="center" vertical="center"/>
    </xf>
    <xf numFmtId="174" fontId="28" fillId="7" borderId="1" xfId="0" applyNumberFormat="1" applyFont="1" applyFill="1" applyBorder="1"/>
    <xf numFmtId="0" fontId="28" fillId="7" borderId="1" xfId="0" applyFont="1" applyFill="1" applyBorder="1"/>
    <xf numFmtId="10" fontId="28" fillId="7" borderId="1" xfId="2" applyNumberFormat="1" applyFont="1" applyFill="1" applyBorder="1"/>
    <xf numFmtId="0" fontId="3" fillId="2" borderId="0" xfId="0" applyFont="1" applyFill="1" applyAlignment="1">
      <alignment vertical="center"/>
    </xf>
    <xf numFmtId="38" fontId="3" fillId="2" borderId="0" xfId="0" applyNumberFormat="1" applyFont="1" applyFill="1" applyAlignment="1">
      <alignment horizontal="center" vertical="center"/>
    </xf>
    <xf numFmtId="38" fontId="0" fillId="2" borderId="0" xfId="0" applyNumberFormat="1" applyFill="1" applyAlignment="1">
      <alignment horizontal="center" vertical="center"/>
    </xf>
    <xf numFmtId="38" fontId="2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center"/>
    </xf>
    <xf numFmtId="177" fontId="0" fillId="2" borderId="1" xfId="0" applyNumberFormat="1" applyFill="1" applyBorder="1" applyAlignment="1">
      <alignment horizontal="center" vertical="center"/>
    </xf>
    <xf numFmtId="0" fontId="35" fillId="2" borderId="1" xfId="8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37" fillId="2" borderId="24" xfId="5" applyFont="1" applyFill="1" applyBorder="1" applyAlignment="1">
      <alignment horizontal="center"/>
    </xf>
    <xf numFmtId="38" fontId="37" fillId="2" borderId="24" xfId="5" applyNumberFormat="1" applyFont="1" applyFill="1" applyBorder="1" applyAlignment="1">
      <alignment horizontal="center"/>
    </xf>
    <xf numFmtId="38" fontId="27" fillId="2" borderId="6" xfId="0" applyNumberFormat="1" applyFont="1" applyFill="1" applyBorder="1" applyAlignment="1">
      <alignment horizontal="right"/>
    </xf>
    <xf numFmtId="38" fontId="27" fillId="2" borderId="1" xfId="0" applyNumberFormat="1" applyFont="1" applyFill="1" applyBorder="1" applyAlignment="1">
      <alignment horizontal="right"/>
    </xf>
    <xf numFmtId="38" fontId="37" fillId="2" borderId="25" xfId="5" applyNumberFormat="1" applyFont="1" applyFill="1" applyBorder="1" applyAlignment="1">
      <alignment horizontal="center"/>
    </xf>
    <xf numFmtId="38" fontId="8" fillId="2" borderId="1" xfId="0" applyNumberFormat="1" applyFont="1" applyFill="1" applyBorder="1" applyAlignment="1">
      <alignment horizontal="center" vertical="center"/>
    </xf>
    <xf numFmtId="38" fontId="0" fillId="2" borderId="1" xfId="0" applyNumberFormat="1" applyFill="1" applyBorder="1" applyAlignment="1">
      <alignment horizontal="center" vertical="center"/>
    </xf>
    <xf numFmtId="10" fontId="19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38" fontId="0" fillId="2" borderId="1" xfId="0" applyNumberFormat="1" applyFill="1" applyBorder="1" applyAlignment="1">
      <alignment horizontal="right"/>
    </xf>
    <xf numFmtId="38" fontId="0" fillId="2" borderId="0" xfId="0" applyNumberFormat="1" applyFill="1" applyAlignment="1">
      <alignment horizontal="right"/>
    </xf>
    <xf numFmtId="38" fontId="0" fillId="2" borderId="0" xfId="0" applyNumberFormat="1" applyFill="1"/>
    <xf numFmtId="38" fontId="0" fillId="2" borderId="1" xfId="0" applyNumberFormat="1" applyFill="1" applyBorder="1"/>
    <xf numFmtId="38" fontId="36" fillId="2" borderId="26" xfId="5" applyNumberFormat="1" applyFont="1" applyFill="1" applyBorder="1" applyAlignment="1">
      <alignment horizontal="center"/>
    </xf>
    <xf numFmtId="38" fontId="21" fillId="2" borderId="25" xfId="5" applyNumberFormat="1" applyFont="1" applyFill="1" applyBorder="1" applyAlignment="1">
      <alignment horizontal="center"/>
    </xf>
    <xf numFmtId="38" fontId="8" fillId="2" borderId="1" xfId="0" applyNumberFormat="1" applyFont="1" applyFill="1" applyBorder="1" applyAlignment="1">
      <alignment horizontal="center"/>
    </xf>
    <xf numFmtId="38" fontId="0" fillId="2" borderId="1" xfId="0" applyNumberFormat="1" applyFill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/>
    <xf numFmtId="41" fontId="0" fillId="2" borderId="1" xfId="7" applyFont="1" applyFill="1" applyBorder="1"/>
    <xf numFmtId="1" fontId="0" fillId="2" borderId="1" xfId="0" applyNumberFormat="1" applyFill="1" applyBorder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" fontId="0" fillId="2" borderId="1" xfId="0" applyNumberFormat="1" applyFill="1" applyBorder="1"/>
    <xf numFmtId="0" fontId="20" fillId="2" borderId="1" xfId="0" applyFont="1" applyFill="1" applyBorder="1" applyAlignment="1">
      <alignment horizontal="center"/>
    </xf>
    <xf numFmtId="41" fontId="27" fillId="2" borderId="1" xfId="7" applyFont="1" applyFill="1" applyBorder="1"/>
    <xf numFmtId="41" fontId="27" fillId="2" borderId="1" xfId="7" applyFont="1" applyFill="1" applyBorder="1" applyAlignment="1">
      <alignment horizontal="center"/>
    </xf>
    <xf numFmtId="0" fontId="35" fillId="2" borderId="3" xfId="8" applyFont="1" applyFill="1" applyBorder="1" applyAlignment="1">
      <alignment horizontal="center" vertical="center"/>
    </xf>
    <xf numFmtId="38" fontId="36" fillId="2" borderId="24" xfId="5" applyNumberFormat="1" applyFont="1" applyFill="1" applyBorder="1" applyAlignment="1">
      <alignment horizontal="center"/>
    </xf>
    <xf numFmtId="38" fontId="8" fillId="2" borderId="6" xfId="0" applyNumberFormat="1" applyFont="1" applyFill="1" applyBorder="1" applyAlignment="1">
      <alignment horizontal="right"/>
    </xf>
    <xf numFmtId="0" fontId="0" fillId="2" borderId="1" xfId="0" applyFill="1" applyBorder="1" applyAlignment="1">
      <alignment wrapText="1"/>
    </xf>
    <xf numFmtId="38" fontId="8" fillId="2" borderId="19" xfId="0" applyNumberFormat="1" applyFont="1" applyFill="1" applyBorder="1" applyAlignment="1">
      <alignment horizontal="center"/>
    </xf>
    <xf numFmtId="0" fontId="38" fillId="2" borderId="1" xfId="8" applyFont="1" applyFill="1" applyBorder="1" applyAlignment="1">
      <alignment horizontal="center" vertical="center"/>
    </xf>
    <xf numFmtId="38" fontId="40" fillId="2" borderId="6" xfId="8" applyNumberFormat="1" applyFont="1" applyFill="1" applyBorder="1" applyAlignment="1">
      <alignment horizontal="right" vertical="center" wrapText="1"/>
    </xf>
    <xf numFmtId="38" fontId="39" fillId="2" borderId="19" xfId="8" applyNumberFormat="1" applyFont="1" applyFill="1" applyBorder="1" applyAlignment="1">
      <alignment horizontal="center" vertical="center" wrapText="1"/>
    </xf>
    <xf numFmtId="0" fontId="39" fillId="2" borderId="1" xfId="8" applyFont="1" applyFill="1" applyBorder="1" applyAlignment="1">
      <alignment horizontal="center" vertical="center"/>
    </xf>
    <xf numFmtId="0" fontId="40" fillId="2" borderId="1" xfId="8" applyFont="1" applyFill="1" applyBorder="1" applyAlignment="1">
      <alignment horizontal="right" vertical="center" wrapText="1"/>
    </xf>
    <xf numFmtId="0" fontId="39" fillId="2" borderId="1" xfId="8" applyFont="1" applyFill="1" applyBorder="1" applyAlignment="1">
      <alignment horizontal="center" vertical="center" wrapText="1"/>
    </xf>
    <xf numFmtId="0" fontId="39" fillId="2" borderId="3" xfId="8" applyFont="1" applyFill="1" applyBorder="1" applyAlignment="1">
      <alignment horizontal="center" vertical="center" wrapText="1"/>
    </xf>
    <xf numFmtId="0" fontId="32" fillId="2" borderId="2" xfId="8" applyFont="1" applyFill="1" applyBorder="1" applyAlignment="1">
      <alignment horizontal="center" vertical="center" wrapText="1"/>
    </xf>
    <xf numFmtId="38" fontId="40" fillId="2" borderId="19" xfId="8" applyNumberFormat="1" applyFont="1" applyFill="1" applyBorder="1" applyAlignment="1">
      <alignment horizontal="center" vertical="center" wrapText="1"/>
    </xf>
    <xf numFmtId="38" fontId="40" fillId="2" borderId="3" xfId="8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38" fontId="40" fillId="2" borderId="6" xfId="8" applyNumberFormat="1" applyFont="1" applyFill="1" applyBorder="1" applyAlignment="1">
      <alignment horizontal="right" wrapText="1"/>
    </xf>
    <xf numFmtId="10" fontId="0" fillId="2" borderId="1" xfId="0" applyNumberForma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38" fontId="27" fillId="2" borderId="1" xfId="0" applyNumberFormat="1" applyFont="1" applyFill="1" applyBorder="1" applyAlignment="1">
      <alignment horizontal="center"/>
    </xf>
    <xf numFmtId="38" fontId="27" fillId="2" borderId="6" xfId="0" applyNumberFormat="1" applyFont="1" applyFill="1" applyBorder="1" applyAlignment="1">
      <alignment horizontal="center"/>
    </xf>
    <xf numFmtId="0" fontId="27" fillId="2" borderId="1" xfId="0" applyFont="1" applyFill="1" applyBorder="1"/>
    <xf numFmtId="0" fontId="27" fillId="2" borderId="1" xfId="0" applyFont="1" applyFill="1" applyBorder="1" applyAlignment="1">
      <alignment horizontal="right"/>
    </xf>
    <xf numFmtId="0" fontId="0" fillId="2" borderId="0" xfId="0" applyFill="1" applyAlignment="1">
      <alignment horizontal="center"/>
    </xf>
    <xf numFmtId="0" fontId="20" fillId="2" borderId="1" xfId="8" applyFont="1" applyFill="1" applyBorder="1" applyAlignment="1">
      <alignment horizontal="center" vertical="center"/>
    </xf>
    <xf numFmtId="38" fontId="27" fillId="2" borderId="19" xfId="0" applyNumberFormat="1" applyFont="1" applyFill="1" applyBorder="1" applyAlignment="1">
      <alignment horizontal="center"/>
    </xf>
    <xf numFmtId="0" fontId="20" fillId="2" borderId="3" xfId="8" applyFont="1" applyFill="1" applyBorder="1" applyAlignment="1">
      <alignment horizontal="center" vertical="center"/>
    </xf>
    <xf numFmtId="0" fontId="20" fillId="2" borderId="1" xfId="5" applyFont="1" applyFill="1" applyBorder="1" applyAlignment="1">
      <alignment horizontal="center" vertical="center"/>
    </xf>
    <xf numFmtId="38" fontId="41" fillId="2" borderId="19" xfId="8" applyNumberFormat="1" applyFont="1" applyFill="1" applyBorder="1" applyAlignment="1">
      <alignment horizontal="center" vertical="center" wrapText="1"/>
    </xf>
    <xf numFmtId="0" fontId="32" fillId="2" borderId="1" xfId="8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20" fillId="2" borderId="21" xfId="5" applyFont="1" applyFill="1" applyBorder="1" applyAlignment="1">
      <alignment horizontal="center" vertical="center"/>
    </xf>
    <xf numFmtId="38" fontId="41" fillId="2" borderId="6" xfId="8" applyNumberFormat="1" applyFont="1" applyFill="1" applyBorder="1" applyAlignment="1">
      <alignment horizontal="center" vertical="center" wrapText="1"/>
    </xf>
    <xf numFmtId="38" fontId="41" fillId="2" borderId="1" xfId="8" applyNumberFormat="1" applyFont="1" applyFill="1" applyBorder="1" applyAlignment="1">
      <alignment horizontal="center" vertical="center" wrapText="1"/>
    </xf>
    <xf numFmtId="0" fontId="20" fillId="2" borderId="27" xfId="5" applyFont="1" applyFill="1" applyBorder="1" applyAlignment="1">
      <alignment horizontal="center" vertical="center"/>
    </xf>
    <xf numFmtId="38" fontId="42" fillId="2" borderId="6" xfId="8" applyNumberFormat="1" applyFont="1" applyFill="1" applyBorder="1" applyAlignment="1">
      <alignment horizontal="center" vertical="center" wrapText="1"/>
    </xf>
    <xf numFmtId="38" fontId="42" fillId="2" borderId="1" xfId="8" applyNumberFormat="1" applyFont="1" applyFill="1" applyBorder="1" applyAlignment="1">
      <alignment horizontal="center" vertical="center" wrapText="1"/>
    </xf>
    <xf numFmtId="0" fontId="43" fillId="2" borderId="24" xfId="8" applyFont="1" applyFill="1" applyBorder="1" applyAlignment="1">
      <alignment horizontal="center"/>
    </xf>
    <xf numFmtId="38" fontId="37" fillId="2" borderId="1" xfId="7" applyNumberFormat="1" applyFont="1" applyFill="1" applyBorder="1" applyAlignment="1">
      <alignment horizontal="center"/>
    </xf>
    <xf numFmtId="0" fontId="41" fillId="2" borderId="1" xfId="8" applyFont="1" applyFill="1" applyBorder="1" applyAlignment="1">
      <alignment horizontal="center" vertical="center"/>
    </xf>
    <xf numFmtId="0" fontId="23" fillId="2" borderId="1" xfId="8" applyFont="1" applyFill="1" applyBorder="1" applyAlignment="1">
      <alignment horizontal="center" vertical="center"/>
    </xf>
    <xf numFmtId="0" fontId="36" fillId="2" borderId="24" xfId="0" applyFont="1" applyFill="1" applyBorder="1" applyAlignment="1">
      <alignment horizontal="left" vertical="center"/>
    </xf>
    <xf numFmtId="0" fontId="23" fillId="2" borderId="27" xfId="5" applyFont="1" applyFill="1" applyBorder="1" applyAlignment="1">
      <alignment horizontal="center" vertical="center"/>
    </xf>
    <xf numFmtId="38" fontId="27" fillId="2" borderId="1" xfId="0" applyNumberFormat="1" applyFont="1" applyFill="1" applyBorder="1" applyAlignment="1">
      <alignment horizontal="center" vertical="center"/>
    </xf>
    <xf numFmtId="0" fontId="41" fillId="2" borderId="1" xfId="8" applyFont="1" applyFill="1" applyBorder="1" applyAlignment="1">
      <alignment horizontal="left" vertical="center"/>
    </xf>
    <xf numFmtId="0" fontId="41" fillId="2" borderId="1" xfId="8" applyFont="1" applyFill="1" applyBorder="1" applyAlignment="1">
      <alignment horizontal="right" vertical="center" wrapText="1"/>
    </xf>
    <xf numFmtId="38" fontId="41" fillId="2" borderId="3" xfId="8" applyNumberFormat="1" applyFont="1" applyFill="1" applyBorder="1" applyAlignment="1">
      <alignment horizontal="right" vertical="center" wrapText="1"/>
    </xf>
    <xf numFmtId="0" fontId="28" fillId="2" borderId="1" xfId="0" applyFont="1" applyFill="1" applyBorder="1" applyAlignment="1">
      <alignment horizontal="center" vertical="center"/>
    </xf>
    <xf numFmtId="0" fontId="43" fillId="2" borderId="1" xfId="8" applyFont="1" applyFill="1" applyBorder="1" applyAlignment="1">
      <alignment horizontal="center"/>
    </xf>
    <xf numFmtId="0" fontId="43" fillId="2" borderId="1" xfId="8" applyFont="1" applyFill="1" applyBorder="1"/>
    <xf numFmtId="0" fontId="44" fillId="2" borderId="1" xfId="8" applyFont="1" applyFill="1" applyBorder="1" applyAlignment="1">
      <alignment horizontal="center" vertical="center" wrapText="1"/>
    </xf>
    <xf numFmtId="38" fontId="24" fillId="2" borderId="0" xfId="0" applyNumberFormat="1" applyFont="1" applyFill="1" applyAlignment="1">
      <alignment horizontal="center"/>
    </xf>
    <xf numFmtId="178" fontId="24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0" fillId="2" borderId="0" xfId="0" applyNumberFormat="1" applyFill="1"/>
    <xf numFmtId="0" fontId="32" fillId="6" borderId="2" xfId="8" applyFont="1" applyFill="1" applyBorder="1" applyAlignment="1">
      <alignment horizontal="center" vertical="center"/>
    </xf>
    <xf numFmtId="0" fontId="33" fillId="6" borderId="2" xfId="8" applyFont="1" applyFill="1" applyBorder="1" applyAlignment="1">
      <alignment horizontal="center" vertical="center" wrapText="1"/>
    </xf>
    <xf numFmtId="0" fontId="33" fillId="6" borderId="2" xfId="8" applyFont="1" applyFill="1" applyBorder="1" applyAlignment="1">
      <alignment horizontal="center" vertical="center"/>
    </xf>
    <xf numFmtId="0" fontId="34" fillId="6" borderId="2" xfId="8" applyFont="1" applyFill="1" applyBorder="1" applyAlignment="1">
      <alignment horizontal="center" vertical="center"/>
    </xf>
    <xf numFmtId="38" fontId="34" fillId="6" borderId="14" xfId="8" applyNumberFormat="1" applyFont="1" applyFill="1" applyBorder="1" applyAlignment="1">
      <alignment horizontal="center" vertical="center" wrapText="1"/>
    </xf>
    <xf numFmtId="38" fontId="34" fillId="6" borderId="20" xfId="8" applyNumberFormat="1" applyFont="1" applyFill="1" applyBorder="1" applyAlignment="1">
      <alignment horizontal="center" vertical="center" wrapText="1"/>
    </xf>
    <xf numFmtId="38" fontId="34" fillId="6" borderId="1" xfId="8" applyNumberFormat="1" applyFont="1" applyFill="1" applyBorder="1" applyAlignment="1">
      <alignment horizontal="center" vertical="center" wrapText="1"/>
    </xf>
    <xf numFmtId="38" fontId="34" fillId="9" borderId="21" xfId="8" applyNumberFormat="1" applyFont="1" applyFill="1" applyBorder="1" applyAlignment="1">
      <alignment horizontal="center" vertical="center" wrapText="1"/>
    </xf>
    <xf numFmtId="38" fontId="32" fillId="6" borderId="22" xfId="8" applyNumberFormat="1" applyFont="1" applyFill="1" applyBorder="1" applyAlignment="1">
      <alignment horizontal="center" vertical="center" wrapText="1"/>
    </xf>
    <xf numFmtId="0" fontId="32" fillId="6" borderId="22" xfId="8" applyFont="1" applyFill="1" applyBorder="1" applyAlignment="1">
      <alignment horizontal="center" vertical="center" wrapText="1"/>
    </xf>
    <xf numFmtId="0" fontId="32" fillId="6" borderId="22" xfId="8" applyFont="1" applyFill="1" applyBorder="1" applyAlignment="1">
      <alignment horizontal="center" vertical="center"/>
    </xf>
    <xf numFmtId="0" fontId="32" fillId="10" borderId="22" xfId="8" applyFont="1" applyFill="1" applyBorder="1" applyAlignment="1">
      <alignment horizontal="center" vertical="center" wrapText="1"/>
    </xf>
    <xf numFmtId="3" fontId="32" fillId="10" borderId="23" xfId="8" applyNumberFormat="1" applyFont="1" applyFill="1" applyBorder="1" applyAlignment="1">
      <alignment horizontal="center" vertical="center" wrapText="1"/>
    </xf>
    <xf numFmtId="0" fontId="32" fillId="10" borderId="2" xfId="8" applyFont="1" applyFill="1" applyBorder="1" applyAlignment="1">
      <alignment horizontal="center" vertical="center" wrapText="1"/>
    </xf>
    <xf numFmtId="0" fontId="40" fillId="2" borderId="1" xfId="8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7" fillId="2" borderId="0" xfId="0" applyFont="1" applyFill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7" fillId="2" borderId="9" xfId="0" applyFont="1" applyFill="1" applyBorder="1" applyAlignment="1">
      <alignment horizontal="center" vertical="center" wrapText="1"/>
    </xf>
    <xf numFmtId="0" fontId="47" fillId="2" borderId="5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1" applyNumberFormat="1" applyFont="1" applyFill="1" applyBorder="1" applyAlignment="1">
      <alignment horizontal="center" vertical="center" wrapText="1"/>
    </xf>
    <xf numFmtId="0" fontId="5" fillId="6" borderId="1" xfId="1" applyNumberFormat="1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174" fontId="5" fillId="6" borderId="2" xfId="0" applyNumberFormat="1" applyFont="1" applyFill="1" applyBorder="1" applyAlignment="1">
      <alignment horizontal="center" vertical="center" wrapText="1"/>
    </xf>
    <xf numFmtId="174" fontId="5" fillId="6" borderId="11" xfId="0" applyNumberFormat="1" applyFont="1" applyFill="1" applyBorder="1" applyAlignment="1">
      <alignment horizontal="center" vertical="center" wrapText="1"/>
    </xf>
    <xf numFmtId="174" fontId="5" fillId="6" borderId="3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11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left" vertical="center"/>
    </xf>
    <xf numFmtId="174" fontId="28" fillId="5" borderId="1" xfId="0" applyNumberFormat="1" applyFont="1" applyFill="1" applyBorder="1" applyAlignment="1">
      <alignment horizontal="center" vertical="center" wrapText="1"/>
    </xf>
    <xf numFmtId="0" fontId="28" fillId="5" borderId="1" xfId="0" applyFont="1" applyFill="1" applyBorder="1" applyAlignment="1">
      <alignment horizontal="center" vertical="center" wrapText="1"/>
    </xf>
    <xf numFmtId="165" fontId="28" fillId="5" borderId="1" xfId="0" applyNumberFormat="1" applyFont="1" applyFill="1" applyBorder="1" applyAlignment="1">
      <alignment horizontal="center" vertical="center" wrapText="1"/>
    </xf>
    <xf numFmtId="165" fontId="28" fillId="5" borderId="1" xfId="0" applyNumberFormat="1" applyFont="1" applyFill="1" applyBorder="1" applyAlignment="1">
      <alignment horizontal="center" vertical="center"/>
    </xf>
    <xf numFmtId="176" fontId="28" fillId="5" borderId="1" xfId="2" applyNumberFormat="1" applyFont="1" applyFill="1" applyBorder="1" applyAlignment="1">
      <alignment horizontal="center" vertical="center" wrapText="1"/>
    </xf>
    <xf numFmtId="2" fontId="28" fillId="5" borderId="19" xfId="0" applyNumberFormat="1" applyFont="1" applyFill="1" applyBorder="1" applyAlignment="1">
      <alignment horizontal="center" vertical="center" wrapText="1"/>
    </xf>
    <xf numFmtId="2" fontId="28" fillId="5" borderId="1" xfId="0" applyNumberFormat="1" applyFont="1" applyFill="1" applyBorder="1" applyAlignment="1">
      <alignment horizontal="center" vertical="center" wrapText="1"/>
    </xf>
    <xf numFmtId="0" fontId="30" fillId="2" borderId="16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11" borderId="1" xfId="0" quotePrefix="1" applyFont="1" applyFill="1" applyBorder="1" applyAlignment="1">
      <alignment horizontal="center" vertical="center"/>
    </xf>
    <xf numFmtId="1" fontId="14" fillId="11" borderId="1" xfId="0" applyNumberFormat="1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 wrapText="1"/>
    </xf>
    <xf numFmtId="165" fontId="3" fillId="11" borderId="1" xfId="0" applyNumberFormat="1" applyFont="1" applyFill="1" applyBorder="1" applyAlignment="1">
      <alignment horizontal="center" vertical="center"/>
    </xf>
    <xf numFmtId="165" fontId="3" fillId="11" borderId="1" xfId="0" applyNumberFormat="1" applyFont="1" applyFill="1" applyBorder="1" applyAlignment="1">
      <alignment horizontal="center" vertical="center" wrapText="1"/>
    </xf>
    <xf numFmtId="172" fontId="3" fillId="11" borderId="1" xfId="0" applyNumberFormat="1" applyFont="1" applyFill="1" applyBorder="1" applyAlignment="1">
      <alignment horizontal="center" vertical="center"/>
    </xf>
    <xf numFmtId="174" fontId="5" fillId="11" borderId="1" xfId="0" applyNumberFormat="1" applyFont="1" applyFill="1" applyBorder="1" applyAlignment="1">
      <alignment horizontal="center" vertical="center" wrapText="1"/>
    </xf>
    <xf numFmtId="174" fontId="3" fillId="11" borderId="1" xfId="0" applyNumberFormat="1" applyFont="1" applyFill="1" applyBorder="1" applyAlignment="1">
      <alignment horizontal="center" vertical="center"/>
    </xf>
    <xf numFmtId="174" fontId="3" fillId="11" borderId="0" xfId="0" applyNumberFormat="1" applyFont="1" applyFill="1" applyBorder="1" applyAlignment="1">
      <alignment horizontal="center" vertical="center"/>
    </xf>
  </cellXfs>
  <cellStyles count="9">
    <cellStyle name="Comma" xfId="6" builtinId="3"/>
    <cellStyle name="Comma [0]" xfId="7" builtinId="6"/>
    <cellStyle name="Excel Built-in Normal" xfId="1" xr:uid="{00000000-0005-0000-0000-000002000000}"/>
    <cellStyle name="Excel Built-in Normal 4" xfId="8" xr:uid="{00000000-0005-0000-0000-000003000000}"/>
    <cellStyle name="Normal" xfId="0" builtinId="0"/>
    <cellStyle name="Normal 2" xfId="5" xr:uid="{00000000-0005-0000-0000-000005000000}"/>
    <cellStyle name="Percent" xfId="2" builtinId="5"/>
    <cellStyle name="標準 2" xfId="4" xr:uid="{00000000-0005-0000-0000-000007000000}"/>
    <cellStyle name="標準_原紙_1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304800" cy="323229"/>
    <xdr:sp macro="" textlink="">
      <xdr:nvSpPr>
        <xdr:cNvPr id="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651510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23229"/>
    <xdr:sp macro="" textlink="">
      <xdr:nvSpPr>
        <xdr:cNvPr id="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66484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O23"/>
  <sheetViews>
    <sheetView zoomScale="55" zoomScaleNormal="55" workbookViewId="0">
      <pane xSplit="7" ySplit="2" topLeftCell="BR1048550" activePane="bottomRight" state="frozen"/>
      <selection pane="topRight" activeCell="H1" sqref="H1"/>
      <selection pane="bottomLeft" activeCell="A3" sqref="A3"/>
      <selection pane="bottomRight" activeCell="CA2" sqref="CA2:CA1048576"/>
    </sheetView>
  </sheetViews>
  <sheetFormatPr defaultRowHeight="15.75"/>
  <cols>
    <col min="1" max="1" width="15.140625" style="360" bestFit="1" customWidth="1"/>
    <col min="2" max="2" width="17.28515625" style="360" bestFit="1" customWidth="1"/>
    <col min="3" max="3" width="32.28515625" style="360" customWidth="1"/>
    <col min="4" max="4" width="30" style="360" customWidth="1"/>
    <col min="5" max="5" width="12.5703125" style="360" bestFit="1" customWidth="1"/>
    <col min="6" max="6" width="19" style="360" customWidth="1"/>
    <col min="7" max="7" width="22.85546875" style="360" customWidth="1"/>
    <col min="8" max="8" width="12.85546875" style="360" bestFit="1" customWidth="1"/>
    <col min="9" max="9" width="14.85546875" style="360" customWidth="1"/>
    <col min="10" max="10" width="11" style="92" customWidth="1"/>
    <col min="11" max="11" width="11.85546875" style="92" customWidth="1"/>
    <col min="12" max="13" width="11.5703125" style="92" customWidth="1"/>
    <col min="14" max="14" width="10.42578125" style="92" customWidth="1"/>
    <col min="15" max="15" width="9.7109375" style="92" customWidth="1"/>
    <col min="16" max="16" width="11.42578125" style="92" customWidth="1"/>
    <col min="17" max="17" width="9.28515625" style="92" customWidth="1"/>
    <col min="18" max="18" width="9.42578125" style="92" customWidth="1"/>
    <col min="19" max="19" width="10.5703125" style="92" customWidth="1"/>
    <col min="20" max="25" width="9.28515625" style="92" customWidth="1"/>
    <col min="26" max="26" width="18" style="360" customWidth="1"/>
    <col min="27" max="28" width="8.140625" style="92" customWidth="1"/>
    <col min="29" max="29" width="10.7109375" style="92" customWidth="1"/>
    <col min="30" max="30" width="11.85546875" style="92" customWidth="1"/>
    <col min="31" max="31" width="11.5703125" style="92" customWidth="1"/>
    <col min="32" max="32" width="12.140625" style="92" customWidth="1"/>
    <col min="33" max="33" width="11.42578125" style="92" customWidth="1"/>
    <col min="34" max="34" width="9.140625" style="92" customWidth="1"/>
    <col min="35" max="35" width="12.140625" style="92" customWidth="1"/>
    <col min="36" max="42" width="9.140625" style="92" customWidth="1"/>
    <col min="43" max="43" width="17.28515625" style="92" customWidth="1"/>
    <col min="44" max="44" width="10.5703125" style="92" customWidth="1"/>
    <col min="45" max="45" width="9.28515625" style="92" customWidth="1"/>
    <col min="46" max="46" width="11.42578125" style="92" customWidth="1"/>
    <col min="47" max="50" width="9.5703125" style="92" customWidth="1"/>
    <col min="51" max="51" width="11.85546875" style="92" customWidth="1"/>
    <col min="52" max="59" width="9.28515625" style="92" customWidth="1"/>
    <col min="60" max="60" width="19.140625" style="92" customWidth="1"/>
    <col min="61" max="61" width="15" style="360" customWidth="1"/>
    <col min="62" max="62" width="13.5703125" style="360" customWidth="1"/>
    <col min="63" max="63" width="13.5703125" style="92" customWidth="1"/>
    <col min="64" max="64" width="16" style="92" customWidth="1"/>
    <col min="65" max="65" width="13.5703125" style="92" customWidth="1"/>
    <col min="66" max="67" width="13.5703125" style="119" customWidth="1"/>
    <col min="68" max="68" width="13.5703125" style="120" customWidth="1"/>
    <col min="69" max="69" width="14.42578125" style="92" bestFit="1" customWidth="1"/>
    <col min="70" max="70" width="14.85546875" style="92" customWidth="1"/>
    <col min="71" max="71" width="14.85546875" style="373" customWidth="1"/>
    <col min="72" max="72" width="15.7109375" style="92" customWidth="1"/>
    <col min="73" max="74" width="11" style="92" customWidth="1"/>
    <col min="75" max="75" width="12.85546875" style="92" customWidth="1"/>
    <col min="76" max="76" width="22.42578125" style="92" customWidth="1"/>
    <col min="77" max="77" width="16.85546875" style="92" customWidth="1"/>
    <col min="78" max="78" width="9.140625" style="92"/>
    <col min="79" max="79" width="14.7109375" style="360" customWidth="1"/>
    <col min="80" max="80" width="44.85546875" style="92" customWidth="1"/>
    <col min="81" max="16384" width="9.140625" style="92"/>
  </cols>
  <sheetData>
    <row r="1" spans="1:1081" ht="42" customHeight="1">
      <c r="A1" s="293" t="s">
        <v>32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  <c r="AP1" s="293"/>
      <c r="AQ1" s="293"/>
      <c r="AR1" s="293"/>
      <c r="AS1" s="293"/>
      <c r="AT1" s="293"/>
      <c r="AU1" s="293"/>
      <c r="AV1" s="293"/>
      <c r="AW1" s="293"/>
      <c r="AX1" s="293"/>
      <c r="AY1" s="293"/>
      <c r="AZ1" s="293"/>
      <c r="BA1" s="293"/>
      <c r="BB1" s="293"/>
      <c r="BC1" s="293"/>
      <c r="BD1" s="293"/>
      <c r="BE1" s="293"/>
      <c r="BF1" s="293"/>
      <c r="BG1" s="293"/>
      <c r="BH1" s="293"/>
      <c r="BI1" s="367" t="s">
        <v>192</v>
      </c>
      <c r="BJ1" s="367" t="s">
        <v>27</v>
      </c>
      <c r="BK1" s="87"/>
      <c r="BL1" s="87"/>
      <c r="BM1" s="87"/>
      <c r="BN1" s="88"/>
      <c r="BO1" s="88"/>
      <c r="BP1" s="89"/>
      <c r="BQ1" s="87"/>
      <c r="BR1" s="87"/>
      <c r="BS1" s="90"/>
      <c r="BT1" s="87"/>
      <c r="BU1" s="87"/>
      <c r="BV1" s="87"/>
      <c r="BW1" s="87"/>
      <c r="BX1" s="87"/>
      <c r="BY1" s="87"/>
      <c r="BZ1" s="87"/>
      <c r="CA1" s="294"/>
      <c r="CB1" s="294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1"/>
      <c r="CR1" s="91"/>
      <c r="CS1" s="91"/>
      <c r="CT1" s="91"/>
      <c r="CU1" s="91"/>
      <c r="CV1" s="91"/>
      <c r="CW1" s="91"/>
      <c r="CX1" s="91"/>
      <c r="CY1" s="91"/>
      <c r="CZ1" s="91"/>
      <c r="DA1" s="91"/>
      <c r="DB1" s="91"/>
      <c r="DC1" s="91"/>
      <c r="DD1" s="91"/>
      <c r="DE1" s="91"/>
      <c r="DF1" s="91"/>
      <c r="DG1" s="91"/>
      <c r="DH1" s="91"/>
      <c r="DI1" s="91"/>
      <c r="DJ1" s="91"/>
      <c r="DK1" s="91"/>
      <c r="DL1" s="91"/>
      <c r="DM1" s="91"/>
      <c r="DN1" s="91"/>
      <c r="DO1" s="91"/>
      <c r="DP1" s="91"/>
      <c r="DQ1" s="91"/>
      <c r="DR1" s="91"/>
      <c r="DS1" s="91"/>
      <c r="DT1" s="91"/>
      <c r="DU1" s="91"/>
      <c r="DV1" s="91"/>
      <c r="DW1" s="91"/>
      <c r="DX1" s="91"/>
      <c r="DY1" s="91"/>
      <c r="DZ1" s="91"/>
      <c r="EA1" s="91"/>
      <c r="EB1" s="91"/>
      <c r="EC1" s="91"/>
      <c r="ED1" s="91"/>
      <c r="EE1" s="91"/>
      <c r="EF1" s="91"/>
      <c r="EG1" s="91"/>
      <c r="EH1" s="91"/>
      <c r="EI1" s="91"/>
      <c r="EJ1" s="91"/>
      <c r="EK1" s="91"/>
      <c r="EL1" s="91"/>
      <c r="EM1" s="91"/>
      <c r="EN1" s="91"/>
      <c r="EO1" s="91"/>
      <c r="EP1" s="91"/>
      <c r="EQ1" s="91"/>
      <c r="ER1" s="91"/>
      <c r="ES1" s="91"/>
      <c r="ET1" s="91"/>
      <c r="EU1" s="91"/>
      <c r="EV1" s="91"/>
      <c r="EW1" s="91"/>
      <c r="EX1" s="91"/>
      <c r="EY1" s="91"/>
      <c r="EZ1" s="91"/>
      <c r="FA1" s="91"/>
      <c r="FB1" s="91"/>
      <c r="FC1" s="91"/>
      <c r="FD1" s="91"/>
      <c r="FE1" s="91"/>
      <c r="FF1" s="91"/>
      <c r="FG1" s="91"/>
      <c r="FH1" s="91"/>
      <c r="FI1" s="91"/>
      <c r="FJ1" s="91"/>
      <c r="FK1" s="91"/>
      <c r="FL1" s="91"/>
      <c r="FM1" s="91"/>
      <c r="FN1" s="91"/>
      <c r="FO1" s="91"/>
      <c r="FP1" s="91"/>
      <c r="FQ1" s="91"/>
      <c r="FR1" s="91"/>
      <c r="FS1" s="91"/>
      <c r="FT1" s="91"/>
      <c r="FU1" s="91"/>
      <c r="FV1" s="91"/>
      <c r="FW1" s="91"/>
      <c r="FX1" s="91"/>
      <c r="FY1" s="91"/>
      <c r="FZ1" s="91"/>
      <c r="GA1" s="91"/>
      <c r="GB1" s="91"/>
      <c r="GC1" s="91"/>
      <c r="GD1" s="91"/>
      <c r="GE1" s="91"/>
      <c r="GF1" s="91"/>
      <c r="GG1" s="91"/>
      <c r="GH1" s="91"/>
      <c r="GI1" s="91"/>
      <c r="GJ1" s="91"/>
      <c r="GK1" s="91"/>
      <c r="GL1" s="91"/>
      <c r="GM1" s="91"/>
      <c r="GN1" s="91"/>
      <c r="GO1" s="91"/>
      <c r="GP1" s="91"/>
      <c r="GQ1" s="91"/>
      <c r="GR1" s="91"/>
      <c r="GS1" s="91"/>
      <c r="GT1" s="91"/>
      <c r="GU1" s="91"/>
      <c r="GV1" s="91"/>
      <c r="GW1" s="91"/>
      <c r="GX1" s="91"/>
      <c r="GY1" s="91"/>
      <c r="GZ1" s="91"/>
      <c r="HA1" s="91"/>
      <c r="HB1" s="91"/>
      <c r="HC1" s="91"/>
      <c r="HD1" s="91"/>
      <c r="HE1" s="91"/>
      <c r="HF1" s="91"/>
      <c r="HG1" s="91"/>
      <c r="HH1" s="91"/>
      <c r="HI1" s="91"/>
      <c r="HJ1" s="91"/>
      <c r="HK1" s="91"/>
      <c r="HL1" s="91"/>
      <c r="HM1" s="91"/>
      <c r="HN1" s="91"/>
      <c r="HO1" s="91"/>
      <c r="HP1" s="91"/>
      <c r="HQ1" s="91"/>
      <c r="HR1" s="91"/>
      <c r="HS1" s="91"/>
      <c r="HT1" s="91"/>
      <c r="HU1" s="91"/>
      <c r="HV1" s="91"/>
      <c r="HW1" s="91"/>
      <c r="HX1" s="91"/>
      <c r="HY1" s="91"/>
      <c r="HZ1" s="91"/>
      <c r="IA1" s="91"/>
      <c r="IB1" s="91"/>
      <c r="IC1" s="91"/>
      <c r="ID1" s="91"/>
      <c r="IE1" s="91"/>
      <c r="IF1" s="91"/>
      <c r="IG1" s="91"/>
      <c r="IH1" s="91"/>
      <c r="II1" s="91"/>
      <c r="IJ1" s="91"/>
      <c r="IK1" s="91"/>
      <c r="IL1" s="91"/>
      <c r="IM1" s="91"/>
      <c r="IN1" s="91"/>
      <c r="IO1" s="91"/>
      <c r="IP1" s="91"/>
      <c r="IQ1" s="91"/>
      <c r="IR1" s="91"/>
      <c r="IS1" s="91"/>
      <c r="IT1" s="91"/>
      <c r="IU1" s="91"/>
      <c r="IV1" s="91"/>
      <c r="IW1" s="91"/>
      <c r="IX1" s="91"/>
      <c r="IY1" s="91"/>
      <c r="IZ1" s="91"/>
      <c r="JA1" s="91"/>
      <c r="JB1" s="91"/>
      <c r="JC1" s="91"/>
      <c r="JD1" s="91"/>
      <c r="JE1" s="91"/>
      <c r="JF1" s="91"/>
      <c r="JG1" s="91"/>
      <c r="JH1" s="91"/>
      <c r="JI1" s="91"/>
      <c r="JJ1" s="91"/>
      <c r="JK1" s="91"/>
      <c r="JL1" s="91"/>
      <c r="JM1" s="91"/>
      <c r="JN1" s="91"/>
      <c r="JO1" s="91"/>
      <c r="JP1" s="91"/>
      <c r="JQ1" s="91"/>
      <c r="JR1" s="91"/>
      <c r="JS1" s="91"/>
      <c r="JT1" s="91"/>
      <c r="JU1" s="91"/>
      <c r="JV1" s="91"/>
      <c r="JW1" s="91"/>
      <c r="JX1" s="91"/>
      <c r="JY1" s="91"/>
      <c r="JZ1" s="91"/>
      <c r="KA1" s="91"/>
      <c r="KB1" s="91"/>
      <c r="KC1" s="91"/>
      <c r="KD1" s="91"/>
      <c r="KE1" s="91"/>
      <c r="KF1" s="91"/>
      <c r="KG1" s="91"/>
      <c r="KH1" s="91"/>
      <c r="KI1" s="91"/>
      <c r="KJ1" s="91"/>
      <c r="KK1" s="91"/>
      <c r="KL1" s="91"/>
      <c r="KM1" s="91"/>
      <c r="KN1" s="91"/>
      <c r="KO1" s="91"/>
      <c r="KP1" s="91"/>
      <c r="KQ1" s="91"/>
      <c r="KR1" s="91"/>
      <c r="KS1" s="91"/>
      <c r="KT1" s="91"/>
      <c r="KU1" s="91"/>
      <c r="KV1" s="91"/>
      <c r="KW1" s="91"/>
      <c r="KX1" s="91"/>
      <c r="KY1" s="91"/>
      <c r="KZ1" s="91"/>
      <c r="LA1" s="91"/>
      <c r="LB1" s="91"/>
      <c r="LC1" s="91"/>
      <c r="LD1" s="91"/>
      <c r="LE1" s="91"/>
      <c r="LF1" s="91"/>
      <c r="LG1" s="91"/>
      <c r="LH1" s="91"/>
      <c r="LI1" s="91"/>
      <c r="LJ1" s="91"/>
      <c r="LK1" s="91"/>
      <c r="LL1" s="91"/>
      <c r="LM1" s="91"/>
      <c r="LN1" s="91"/>
      <c r="LO1" s="91"/>
      <c r="LP1" s="91"/>
      <c r="LQ1" s="91"/>
      <c r="LR1" s="91"/>
      <c r="LS1" s="91"/>
      <c r="LT1" s="91"/>
      <c r="LU1" s="91"/>
      <c r="LV1" s="91"/>
      <c r="LW1" s="91"/>
      <c r="LX1" s="91"/>
      <c r="LY1" s="91"/>
      <c r="LZ1" s="91"/>
      <c r="MA1" s="91"/>
      <c r="MB1" s="91"/>
      <c r="MC1" s="91"/>
      <c r="MD1" s="91"/>
      <c r="ME1" s="91"/>
      <c r="MF1" s="91"/>
      <c r="MG1" s="91"/>
      <c r="MH1" s="91"/>
      <c r="MI1" s="91"/>
      <c r="MJ1" s="91"/>
      <c r="MK1" s="91"/>
      <c r="ML1" s="91"/>
      <c r="MM1" s="91"/>
      <c r="MN1" s="91"/>
      <c r="MO1" s="91"/>
      <c r="MP1" s="91"/>
      <c r="MQ1" s="91"/>
      <c r="MR1" s="91"/>
      <c r="MS1" s="91"/>
      <c r="MT1" s="91"/>
      <c r="MU1" s="91"/>
      <c r="MV1" s="91"/>
      <c r="MW1" s="91"/>
      <c r="MX1" s="91"/>
      <c r="MY1" s="91"/>
      <c r="MZ1" s="91"/>
      <c r="NA1" s="91"/>
      <c r="NB1" s="91"/>
      <c r="NC1" s="91"/>
      <c r="ND1" s="91"/>
      <c r="NE1" s="91"/>
      <c r="NF1" s="91"/>
      <c r="NG1" s="91"/>
      <c r="NH1" s="91"/>
      <c r="NI1" s="91"/>
      <c r="NJ1" s="91"/>
      <c r="NK1" s="91"/>
      <c r="NL1" s="91"/>
      <c r="NM1" s="91"/>
      <c r="NN1" s="91"/>
      <c r="NO1" s="91"/>
      <c r="NP1" s="91"/>
      <c r="NQ1" s="91"/>
      <c r="NR1" s="91"/>
      <c r="NS1" s="91"/>
      <c r="NT1" s="91"/>
      <c r="NU1" s="91"/>
      <c r="NV1" s="91"/>
      <c r="NW1" s="91"/>
      <c r="NX1" s="91"/>
      <c r="NY1" s="91"/>
      <c r="NZ1" s="91"/>
      <c r="OA1" s="91"/>
      <c r="OB1" s="91"/>
      <c r="OC1" s="91"/>
      <c r="OD1" s="91"/>
      <c r="OE1" s="91"/>
      <c r="OF1" s="91"/>
      <c r="OG1" s="91"/>
      <c r="OH1" s="91"/>
      <c r="OI1" s="91"/>
      <c r="OJ1" s="91"/>
      <c r="OK1" s="91"/>
      <c r="OL1" s="91"/>
      <c r="OM1" s="91"/>
      <c r="ON1" s="91"/>
      <c r="OO1" s="91"/>
      <c r="OP1" s="91"/>
      <c r="OQ1" s="91"/>
      <c r="OR1" s="91"/>
      <c r="OS1" s="91"/>
      <c r="OT1" s="91"/>
      <c r="OU1" s="91"/>
      <c r="OV1" s="91"/>
      <c r="OW1" s="91"/>
      <c r="OX1" s="91"/>
      <c r="OY1" s="91"/>
      <c r="OZ1" s="91"/>
      <c r="PA1" s="91"/>
      <c r="PB1" s="91"/>
      <c r="PC1" s="91"/>
      <c r="PD1" s="91"/>
      <c r="PE1" s="91"/>
      <c r="PF1" s="91"/>
      <c r="PG1" s="91"/>
      <c r="PH1" s="91"/>
      <c r="PI1" s="91"/>
      <c r="PJ1" s="91"/>
      <c r="PK1" s="91"/>
      <c r="PL1" s="91"/>
      <c r="PM1" s="91"/>
      <c r="PN1" s="91"/>
      <c r="PO1" s="91"/>
      <c r="PP1" s="91"/>
      <c r="PQ1" s="91"/>
      <c r="PR1" s="91"/>
      <c r="PS1" s="91"/>
      <c r="PT1" s="91"/>
      <c r="PU1" s="91"/>
      <c r="PV1" s="91"/>
      <c r="PW1" s="91"/>
      <c r="PX1" s="91"/>
      <c r="PY1" s="91"/>
      <c r="PZ1" s="91"/>
      <c r="QA1" s="91"/>
      <c r="QB1" s="91"/>
      <c r="QC1" s="91"/>
      <c r="QD1" s="91"/>
      <c r="QE1" s="91"/>
      <c r="QF1" s="91"/>
      <c r="QG1" s="91"/>
      <c r="QH1" s="91"/>
      <c r="QI1" s="91"/>
      <c r="QJ1" s="91"/>
      <c r="QK1" s="91"/>
      <c r="QL1" s="91"/>
      <c r="QM1" s="91"/>
      <c r="QN1" s="91"/>
      <c r="QO1" s="91"/>
      <c r="QP1" s="91"/>
      <c r="QQ1" s="91"/>
      <c r="QR1" s="91"/>
      <c r="QS1" s="91"/>
      <c r="QT1" s="91"/>
      <c r="QU1" s="91"/>
      <c r="QV1" s="91"/>
      <c r="QW1" s="91"/>
      <c r="QX1" s="91"/>
      <c r="QY1" s="91"/>
      <c r="QZ1" s="91"/>
      <c r="RA1" s="91"/>
      <c r="RB1" s="91"/>
      <c r="RC1" s="91"/>
      <c r="RD1" s="91"/>
      <c r="RE1" s="91"/>
      <c r="RF1" s="91"/>
      <c r="RG1" s="91"/>
      <c r="RH1" s="91"/>
      <c r="RI1" s="91"/>
      <c r="RJ1" s="91"/>
      <c r="RK1" s="91"/>
      <c r="RL1" s="91"/>
      <c r="RM1" s="91"/>
      <c r="RN1" s="91"/>
      <c r="RO1" s="91"/>
      <c r="RP1" s="91"/>
      <c r="RQ1" s="91"/>
      <c r="RR1" s="91"/>
      <c r="RS1" s="91"/>
      <c r="RT1" s="91"/>
      <c r="RU1" s="91"/>
      <c r="RV1" s="91"/>
      <c r="RW1" s="91"/>
      <c r="RX1" s="91"/>
      <c r="RY1" s="91"/>
      <c r="RZ1" s="91"/>
      <c r="SA1" s="91"/>
      <c r="SB1" s="91"/>
      <c r="SC1" s="91"/>
      <c r="SD1" s="91"/>
      <c r="SE1" s="91"/>
      <c r="SF1" s="91"/>
      <c r="SG1" s="91"/>
      <c r="SH1" s="91"/>
      <c r="SI1" s="91"/>
      <c r="SJ1" s="91"/>
      <c r="SK1" s="91"/>
      <c r="SL1" s="91"/>
      <c r="SM1" s="91"/>
      <c r="SN1" s="91"/>
      <c r="SO1" s="91"/>
      <c r="SP1" s="91"/>
      <c r="SQ1" s="91"/>
      <c r="SR1" s="91"/>
      <c r="SS1" s="91"/>
      <c r="ST1" s="91"/>
      <c r="SU1" s="91"/>
      <c r="SV1" s="91"/>
      <c r="SW1" s="91"/>
      <c r="SX1" s="91"/>
      <c r="SY1" s="91"/>
      <c r="SZ1" s="91"/>
      <c r="TA1" s="91"/>
      <c r="TB1" s="91"/>
      <c r="TC1" s="91"/>
      <c r="TD1" s="91"/>
      <c r="TE1" s="91"/>
      <c r="TF1" s="91"/>
      <c r="TG1" s="91"/>
      <c r="TH1" s="91"/>
      <c r="TI1" s="91"/>
      <c r="TJ1" s="91"/>
      <c r="TK1" s="91"/>
      <c r="TL1" s="91"/>
      <c r="TM1" s="91"/>
      <c r="TN1" s="91"/>
      <c r="TO1" s="91"/>
      <c r="TP1" s="91"/>
      <c r="TQ1" s="91"/>
      <c r="TR1" s="91"/>
      <c r="TS1" s="91"/>
      <c r="TT1" s="91"/>
      <c r="TU1" s="91"/>
      <c r="TV1" s="91"/>
      <c r="TW1" s="91"/>
      <c r="TX1" s="91"/>
      <c r="TY1" s="91"/>
      <c r="TZ1" s="91"/>
      <c r="UA1" s="91"/>
      <c r="UB1" s="91"/>
      <c r="UC1" s="91"/>
      <c r="UD1" s="91"/>
      <c r="UE1" s="91"/>
      <c r="UF1" s="91"/>
      <c r="UG1" s="91"/>
      <c r="UH1" s="91"/>
      <c r="UI1" s="91"/>
      <c r="UJ1" s="91"/>
      <c r="UK1" s="91"/>
      <c r="UL1" s="91"/>
      <c r="UM1" s="91"/>
      <c r="UN1" s="91"/>
      <c r="UO1" s="91"/>
      <c r="UP1" s="91"/>
      <c r="UQ1" s="91"/>
      <c r="UR1" s="91"/>
      <c r="US1" s="91"/>
      <c r="UT1" s="91"/>
      <c r="UU1" s="91"/>
      <c r="UV1" s="91"/>
      <c r="UW1" s="91"/>
      <c r="UX1" s="91"/>
      <c r="UY1" s="91"/>
      <c r="UZ1" s="91"/>
      <c r="VA1" s="91"/>
      <c r="VB1" s="91"/>
      <c r="VC1" s="91"/>
      <c r="VD1" s="91"/>
      <c r="VE1" s="91"/>
      <c r="VF1" s="91"/>
      <c r="VG1" s="91"/>
      <c r="VH1" s="91"/>
      <c r="VI1" s="91"/>
      <c r="VJ1" s="91"/>
      <c r="VK1" s="91"/>
      <c r="VL1" s="91"/>
      <c r="VM1" s="91"/>
      <c r="VN1" s="91"/>
      <c r="VO1" s="91"/>
      <c r="VP1" s="91"/>
      <c r="VQ1" s="91"/>
      <c r="VR1" s="91"/>
      <c r="VS1" s="91"/>
      <c r="VT1" s="91"/>
      <c r="VU1" s="91"/>
      <c r="VV1" s="91"/>
      <c r="VW1" s="91"/>
      <c r="VX1" s="91"/>
      <c r="VY1" s="91"/>
      <c r="VZ1" s="91"/>
      <c r="WA1" s="91"/>
      <c r="WB1" s="91"/>
      <c r="WC1" s="91"/>
      <c r="WD1" s="91"/>
      <c r="WE1" s="91"/>
      <c r="WF1" s="91"/>
      <c r="WG1" s="91"/>
      <c r="WH1" s="91"/>
      <c r="WI1" s="91"/>
      <c r="WJ1" s="91"/>
      <c r="WK1" s="91"/>
      <c r="WL1" s="91"/>
      <c r="WM1" s="91"/>
      <c r="WN1" s="91"/>
      <c r="WO1" s="91"/>
      <c r="WP1" s="91"/>
      <c r="WQ1" s="91"/>
      <c r="WR1" s="91"/>
      <c r="WS1" s="91"/>
      <c r="WT1" s="91"/>
      <c r="WU1" s="91"/>
      <c r="WV1" s="91"/>
      <c r="WW1" s="91"/>
      <c r="WX1" s="91"/>
      <c r="WY1" s="91"/>
      <c r="WZ1" s="91"/>
      <c r="XA1" s="91"/>
      <c r="XB1" s="91"/>
      <c r="XC1" s="91"/>
      <c r="XD1" s="91"/>
      <c r="XE1" s="91"/>
      <c r="XF1" s="91"/>
      <c r="XG1" s="91"/>
      <c r="XH1" s="91"/>
      <c r="XI1" s="91"/>
      <c r="XJ1" s="91"/>
      <c r="XK1" s="91"/>
      <c r="XL1" s="91"/>
      <c r="XM1" s="91"/>
      <c r="XN1" s="91"/>
      <c r="XO1" s="91"/>
      <c r="XP1" s="91"/>
      <c r="XQ1" s="91"/>
      <c r="XR1" s="91"/>
      <c r="XS1" s="91"/>
      <c r="XT1" s="91"/>
      <c r="XU1" s="91"/>
      <c r="XV1" s="91"/>
      <c r="XW1" s="91"/>
      <c r="XX1" s="91"/>
      <c r="XY1" s="91"/>
      <c r="XZ1" s="91"/>
      <c r="YA1" s="91"/>
      <c r="YB1" s="91"/>
      <c r="YC1" s="91"/>
      <c r="YD1" s="91"/>
      <c r="YE1" s="91"/>
      <c r="YF1" s="91"/>
      <c r="YG1" s="91"/>
      <c r="YH1" s="91"/>
      <c r="YI1" s="91"/>
      <c r="YJ1" s="91"/>
      <c r="YK1" s="91"/>
      <c r="YL1" s="91"/>
      <c r="YM1" s="91"/>
      <c r="YN1" s="91"/>
      <c r="YO1" s="91"/>
      <c r="YP1" s="91"/>
      <c r="YQ1" s="91"/>
      <c r="YR1" s="91"/>
      <c r="YS1" s="91"/>
      <c r="YT1" s="91"/>
      <c r="YU1" s="91"/>
      <c r="YV1" s="91"/>
      <c r="YW1" s="91"/>
      <c r="YX1" s="91"/>
      <c r="YY1" s="91"/>
      <c r="YZ1" s="91"/>
      <c r="ZA1" s="91"/>
      <c r="ZB1" s="91"/>
      <c r="ZC1" s="91"/>
      <c r="ZD1" s="91"/>
      <c r="ZE1" s="91"/>
      <c r="ZF1" s="91"/>
      <c r="ZG1" s="91"/>
      <c r="ZH1" s="91"/>
      <c r="ZI1" s="91"/>
      <c r="ZJ1" s="91"/>
      <c r="ZK1" s="91"/>
      <c r="ZL1" s="91"/>
      <c r="ZM1" s="91"/>
      <c r="ZN1" s="91"/>
      <c r="ZO1" s="91"/>
      <c r="ZP1" s="91"/>
      <c r="ZQ1" s="91"/>
      <c r="ZR1" s="91"/>
      <c r="ZS1" s="91"/>
      <c r="ZT1" s="91"/>
      <c r="ZU1" s="91"/>
      <c r="ZV1" s="91"/>
      <c r="ZW1" s="91"/>
      <c r="ZX1" s="91"/>
      <c r="ZY1" s="91"/>
      <c r="ZZ1" s="91"/>
      <c r="AAA1" s="91"/>
      <c r="AAB1" s="91"/>
      <c r="AAC1" s="91"/>
      <c r="AAD1" s="91"/>
      <c r="AAE1" s="91"/>
      <c r="AAF1" s="91"/>
      <c r="AAG1" s="91"/>
      <c r="AAH1" s="91"/>
      <c r="AAI1" s="91"/>
      <c r="AAJ1" s="91"/>
      <c r="AAK1" s="91"/>
      <c r="AAL1" s="91"/>
      <c r="AAM1" s="91"/>
      <c r="AAN1" s="91"/>
      <c r="AAO1" s="91"/>
      <c r="AAP1" s="91"/>
      <c r="AAQ1" s="91"/>
      <c r="AAR1" s="91"/>
      <c r="AAS1" s="91"/>
      <c r="AAT1" s="91"/>
      <c r="AAU1" s="91"/>
      <c r="AAV1" s="91"/>
      <c r="AAW1" s="91"/>
      <c r="AAX1" s="91"/>
      <c r="AAY1" s="91"/>
      <c r="AAZ1" s="91"/>
      <c r="ABA1" s="91"/>
      <c r="ABB1" s="91"/>
      <c r="ABC1" s="91"/>
      <c r="ABD1" s="91"/>
      <c r="ABE1" s="91"/>
      <c r="ABF1" s="91"/>
      <c r="ABG1" s="91"/>
      <c r="ABH1" s="91"/>
      <c r="ABI1" s="91"/>
      <c r="ABJ1" s="91"/>
      <c r="ABK1" s="91"/>
      <c r="ABL1" s="91"/>
      <c r="ABM1" s="91"/>
      <c r="ABN1" s="91"/>
      <c r="ABO1" s="91"/>
      <c r="ABP1" s="91"/>
      <c r="ABQ1" s="91"/>
      <c r="ABR1" s="91"/>
      <c r="ABS1" s="91"/>
      <c r="ABT1" s="91"/>
      <c r="ABU1" s="91"/>
      <c r="ABV1" s="91"/>
      <c r="ABW1" s="91"/>
      <c r="ABX1" s="91"/>
      <c r="ABY1" s="91"/>
      <c r="ABZ1" s="91"/>
      <c r="ACA1" s="91"/>
      <c r="ACB1" s="91"/>
      <c r="ACC1" s="91"/>
      <c r="ACD1" s="91"/>
      <c r="ACE1" s="91"/>
      <c r="ACF1" s="91"/>
      <c r="ACG1" s="91"/>
      <c r="ACH1" s="91"/>
      <c r="ACI1" s="91"/>
      <c r="ACJ1" s="91"/>
      <c r="ACK1" s="91"/>
      <c r="ACL1" s="91"/>
      <c r="ACM1" s="91"/>
      <c r="ACN1" s="91"/>
      <c r="ACO1" s="91"/>
      <c r="ACP1" s="91"/>
      <c r="ACQ1" s="91"/>
      <c r="ACR1" s="91"/>
      <c r="ACS1" s="91"/>
      <c r="ACT1" s="91"/>
      <c r="ACU1" s="91"/>
      <c r="ACV1" s="91"/>
      <c r="ACW1" s="91"/>
      <c r="ACX1" s="91"/>
      <c r="ACY1" s="91"/>
      <c r="ACZ1" s="91"/>
      <c r="ADA1" s="91"/>
      <c r="ADB1" s="91"/>
      <c r="ADC1" s="91"/>
      <c r="ADD1" s="91"/>
      <c r="ADE1" s="91"/>
      <c r="ADF1" s="91"/>
      <c r="ADG1" s="91"/>
      <c r="ADH1" s="91"/>
      <c r="ADI1" s="91"/>
      <c r="ADJ1" s="91"/>
      <c r="ADK1" s="91"/>
      <c r="ADL1" s="91"/>
      <c r="ADM1" s="91"/>
      <c r="ADN1" s="91"/>
      <c r="ADO1" s="91"/>
      <c r="ADP1" s="91"/>
      <c r="ADQ1" s="91"/>
      <c r="ADR1" s="91"/>
      <c r="ADS1" s="91"/>
      <c r="ADT1" s="91"/>
      <c r="ADU1" s="91"/>
      <c r="ADV1" s="91"/>
      <c r="ADW1" s="91"/>
      <c r="ADX1" s="91"/>
      <c r="ADY1" s="91"/>
      <c r="ADZ1" s="91"/>
      <c r="AEA1" s="91"/>
      <c r="AEB1" s="91"/>
      <c r="AEC1" s="91"/>
      <c r="AED1" s="91"/>
      <c r="AEE1" s="91"/>
      <c r="AEF1" s="91"/>
      <c r="AEG1" s="91"/>
      <c r="AEH1" s="91"/>
      <c r="AEI1" s="91"/>
      <c r="AEJ1" s="91"/>
      <c r="AEK1" s="91"/>
      <c r="AEL1" s="91"/>
      <c r="AEM1" s="91"/>
      <c r="AEN1" s="91"/>
      <c r="AEO1" s="91"/>
      <c r="AEP1" s="91"/>
      <c r="AEQ1" s="91"/>
      <c r="AER1" s="91"/>
      <c r="AES1" s="91"/>
      <c r="AET1" s="91"/>
      <c r="AEU1" s="91"/>
      <c r="AEV1" s="91"/>
      <c r="AEW1" s="91"/>
      <c r="AEX1" s="91"/>
      <c r="AEY1" s="91"/>
      <c r="AEZ1" s="91"/>
      <c r="AFA1" s="91"/>
      <c r="AFB1" s="91"/>
      <c r="AFC1" s="91"/>
      <c r="AFD1" s="91"/>
      <c r="AFE1" s="91"/>
      <c r="AFF1" s="91"/>
      <c r="AFG1" s="91"/>
      <c r="AFH1" s="91"/>
      <c r="AFI1" s="91"/>
      <c r="AFJ1" s="91"/>
      <c r="AFK1" s="91"/>
      <c r="AFL1" s="91"/>
      <c r="AFM1" s="91"/>
      <c r="AFN1" s="91"/>
      <c r="AFO1" s="91"/>
      <c r="AFP1" s="91"/>
      <c r="AFQ1" s="91"/>
      <c r="AFR1" s="91"/>
      <c r="AFS1" s="91"/>
      <c r="AFT1" s="91"/>
      <c r="AFU1" s="91"/>
      <c r="AFV1" s="91"/>
      <c r="AFW1" s="91"/>
      <c r="AFX1" s="91"/>
      <c r="AFY1" s="91"/>
      <c r="AFZ1" s="91"/>
      <c r="AGA1" s="91"/>
      <c r="AGB1" s="91"/>
      <c r="AGC1" s="91"/>
      <c r="AGD1" s="91"/>
      <c r="AGE1" s="91"/>
      <c r="AGF1" s="91"/>
      <c r="AGG1" s="91"/>
      <c r="AGH1" s="91"/>
      <c r="AGI1" s="91"/>
      <c r="AGJ1" s="91"/>
      <c r="AGK1" s="91"/>
      <c r="AGL1" s="91"/>
      <c r="AGM1" s="91"/>
      <c r="AGN1" s="91"/>
      <c r="AGO1" s="91"/>
      <c r="AGP1" s="91"/>
      <c r="AGQ1" s="91"/>
      <c r="AGR1" s="91"/>
      <c r="AGS1" s="91"/>
      <c r="AGT1" s="91"/>
      <c r="AGU1" s="91"/>
      <c r="AGV1" s="91"/>
      <c r="AGW1" s="91"/>
      <c r="AGX1" s="91"/>
      <c r="AGY1" s="91"/>
      <c r="AGZ1" s="91"/>
      <c r="AHA1" s="91"/>
      <c r="AHB1" s="91"/>
      <c r="AHC1" s="91"/>
      <c r="AHD1" s="91"/>
      <c r="AHE1" s="91"/>
      <c r="AHF1" s="91"/>
      <c r="AHG1" s="91"/>
      <c r="AHH1" s="91"/>
      <c r="AHI1" s="91"/>
      <c r="AHJ1" s="91"/>
      <c r="AHK1" s="91"/>
      <c r="AHL1" s="91"/>
      <c r="AHM1" s="91"/>
      <c r="AHN1" s="91"/>
      <c r="AHO1" s="91"/>
      <c r="AHP1" s="91"/>
      <c r="AHQ1" s="91"/>
      <c r="AHR1" s="91"/>
      <c r="AHS1" s="91"/>
      <c r="AHT1" s="91"/>
      <c r="AHU1" s="91"/>
      <c r="AHV1" s="91"/>
      <c r="AHW1" s="91"/>
      <c r="AHX1" s="91"/>
      <c r="AHY1" s="91"/>
      <c r="AHZ1" s="91"/>
      <c r="AIA1" s="91"/>
      <c r="AIB1" s="91"/>
      <c r="AIC1" s="91"/>
      <c r="AID1" s="91"/>
      <c r="AIE1" s="91"/>
      <c r="AIF1" s="91"/>
      <c r="AIG1" s="91"/>
      <c r="AIH1" s="91"/>
      <c r="AII1" s="91"/>
      <c r="AIJ1" s="91"/>
      <c r="AIK1" s="91"/>
      <c r="AIL1" s="91"/>
      <c r="AIM1" s="91"/>
      <c r="AIN1" s="91"/>
      <c r="AIO1" s="91"/>
      <c r="AIP1" s="91"/>
      <c r="AIQ1" s="91"/>
      <c r="AIR1" s="91"/>
      <c r="AIS1" s="91"/>
      <c r="AIT1" s="91"/>
      <c r="AIU1" s="91"/>
      <c r="AIV1" s="91"/>
      <c r="AIW1" s="91"/>
      <c r="AIX1" s="91"/>
      <c r="AIY1" s="91"/>
      <c r="AIZ1" s="91"/>
      <c r="AJA1" s="91"/>
      <c r="AJB1" s="91"/>
      <c r="AJC1" s="91"/>
      <c r="AJD1" s="91"/>
      <c r="AJE1" s="91"/>
      <c r="AJF1" s="91"/>
      <c r="AJG1" s="91"/>
      <c r="AJH1" s="91"/>
      <c r="AJI1" s="91"/>
      <c r="AJJ1" s="91"/>
      <c r="AJK1" s="91"/>
      <c r="AJL1" s="91"/>
      <c r="AJM1" s="91"/>
      <c r="AJN1" s="91"/>
      <c r="AJO1" s="91"/>
      <c r="AJP1" s="91"/>
      <c r="AJQ1" s="91"/>
      <c r="AJR1" s="91"/>
      <c r="AJS1" s="91"/>
      <c r="AJT1" s="91"/>
      <c r="AJU1" s="91"/>
      <c r="AJV1" s="91"/>
      <c r="AJW1" s="91"/>
      <c r="AJX1" s="91"/>
      <c r="AJY1" s="91"/>
      <c r="AJZ1" s="91"/>
      <c r="AKA1" s="91"/>
      <c r="AKB1" s="91"/>
      <c r="AKC1" s="91"/>
      <c r="AKD1" s="91"/>
      <c r="AKE1" s="91"/>
      <c r="AKF1" s="91"/>
      <c r="AKG1" s="91"/>
      <c r="AKH1" s="91"/>
      <c r="AKI1" s="91"/>
      <c r="AKJ1" s="91"/>
      <c r="AKK1" s="91"/>
      <c r="AKL1" s="91"/>
      <c r="AKM1" s="91"/>
      <c r="AKN1" s="91"/>
      <c r="AKO1" s="91"/>
      <c r="AKP1" s="91"/>
      <c r="AKQ1" s="91"/>
      <c r="AKR1" s="91"/>
      <c r="AKS1" s="91"/>
      <c r="AKT1" s="91"/>
      <c r="AKU1" s="91"/>
      <c r="AKV1" s="91"/>
      <c r="AKW1" s="91"/>
      <c r="AKX1" s="91"/>
      <c r="AKY1" s="91"/>
      <c r="AKZ1" s="91"/>
      <c r="ALA1" s="91"/>
      <c r="ALB1" s="91"/>
      <c r="ALC1" s="91"/>
      <c r="ALD1" s="91"/>
      <c r="ALE1" s="91"/>
      <c r="ALF1" s="91"/>
      <c r="ALG1" s="91"/>
      <c r="ALH1" s="91"/>
      <c r="ALI1" s="91"/>
      <c r="ALJ1" s="91"/>
      <c r="ALK1" s="91"/>
      <c r="ALL1" s="91"/>
      <c r="ALM1" s="91"/>
      <c r="ALN1" s="91"/>
      <c r="ALO1" s="91"/>
      <c r="ALP1" s="91"/>
      <c r="ALQ1" s="91"/>
      <c r="ALR1" s="91"/>
      <c r="ALS1" s="91"/>
      <c r="ALT1" s="91"/>
      <c r="ALU1" s="91"/>
      <c r="ALV1" s="91"/>
      <c r="ALW1" s="91"/>
      <c r="ALX1" s="91"/>
      <c r="ALY1" s="91"/>
      <c r="ALZ1" s="91"/>
      <c r="AMA1" s="91"/>
      <c r="AMB1" s="91"/>
      <c r="AMC1" s="91"/>
      <c r="AMD1" s="91"/>
      <c r="AME1" s="91"/>
      <c r="AMF1" s="91"/>
      <c r="AMG1" s="91"/>
      <c r="AMH1" s="91"/>
      <c r="AMI1" s="91"/>
      <c r="AMJ1" s="91"/>
      <c r="AMK1" s="91"/>
      <c r="AML1" s="91"/>
      <c r="AMM1" s="91"/>
      <c r="AMN1" s="91"/>
      <c r="AMO1" s="91"/>
      <c r="AMP1" s="91"/>
      <c r="AMQ1" s="91"/>
      <c r="AMR1" s="91"/>
      <c r="AMS1" s="91"/>
      <c r="AMT1" s="91"/>
      <c r="AMU1" s="91"/>
      <c r="AMV1" s="91"/>
      <c r="AMW1" s="91"/>
      <c r="AMX1" s="91"/>
      <c r="AMY1" s="91"/>
      <c r="AMZ1" s="91"/>
      <c r="ANA1" s="91"/>
      <c r="ANB1" s="91"/>
      <c r="ANC1" s="91"/>
      <c r="AND1" s="91"/>
      <c r="ANE1" s="91"/>
      <c r="ANF1" s="91"/>
      <c r="ANG1" s="91"/>
      <c r="ANH1" s="91"/>
      <c r="ANI1" s="91"/>
      <c r="ANJ1" s="91"/>
      <c r="ANK1" s="91"/>
      <c r="ANL1" s="91"/>
      <c r="ANM1" s="91"/>
      <c r="ANN1" s="91"/>
      <c r="ANO1" s="91"/>
      <c r="ANP1" s="91"/>
      <c r="ANQ1" s="91"/>
      <c r="ANR1" s="91"/>
      <c r="ANS1" s="91"/>
      <c r="ANT1" s="91"/>
      <c r="ANU1" s="91"/>
      <c r="ANV1" s="91"/>
      <c r="ANW1" s="91"/>
      <c r="ANX1" s="91"/>
      <c r="ANY1" s="91"/>
      <c r="ANZ1" s="91"/>
      <c r="AOA1" s="91"/>
      <c r="AOB1" s="91"/>
      <c r="AOC1" s="91"/>
      <c r="AOD1" s="91"/>
      <c r="AOE1" s="91"/>
      <c r="AOF1" s="91"/>
      <c r="AOG1" s="91"/>
      <c r="AOH1" s="91"/>
      <c r="AOI1" s="91"/>
      <c r="AOJ1" s="91"/>
      <c r="AOK1" s="91"/>
      <c r="AOL1" s="91"/>
      <c r="AOM1" s="91"/>
      <c r="AON1" s="91"/>
      <c r="AOO1" s="91"/>
    </row>
    <row r="2" spans="1:1081" s="99" customFormat="1" ht="47.25" customHeight="1">
      <c r="A2" s="361" t="s">
        <v>0</v>
      </c>
      <c r="B2" s="361" t="s">
        <v>1</v>
      </c>
      <c r="C2" s="361" t="s">
        <v>2</v>
      </c>
      <c r="D2" s="361" t="s">
        <v>18</v>
      </c>
      <c r="E2" s="361" t="s">
        <v>3</v>
      </c>
      <c r="F2" s="361" t="s">
        <v>8</v>
      </c>
      <c r="G2" s="362" t="s">
        <v>69</v>
      </c>
      <c r="H2" s="358" t="s">
        <v>4</v>
      </c>
      <c r="I2" s="358" t="s">
        <v>24</v>
      </c>
      <c r="J2" s="122"/>
      <c r="K2" s="122"/>
      <c r="L2" s="122" t="s">
        <v>85</v>
      </c>
      <c r="M2" s="122" t="s">
        <v>86</v>
      </c>
      <c r="N2" s="122" t="s">
        <v>19</v>
      </c>
      <c r="O2" s="122" t="s">
        <v>20</v>
      </c>
      <c r="P2" s="122" t="s">
        <v>21</v>
      </c>
      <c r="Q2" s="122" t="s">
        <v>22</v>
      </c>
      <c r="R2" s="122" t="s">
        <v>23</v>
      </c>
      <c r="S2" s="122" t="s">
        <v>35</v>
      </c>
      <c r="T2" s="122"/>
      <c r="U2" s="122"/>
      <c r="V2" s="122"/>
      <c r="W2" s="122"/>
      <c r="X2" s="122"/>
      <c r="Y2" s="122"/>
      <c r="Z2" s="362" t="s">
        <v>9</v>
      </c>
      <c r="AA2" s="121"/>
      <c r="AB2" s="121"/>
      <c r="AC2" s="122" t="s">
        <v>85</v>
      </c>
      <c r="AD2" s="122" t="s">
        <v>86</v>
      </c>
      <c r="AE2" s="122" t="s">
        <v>19</v>
      </c>
      <c r="AF2" s="122" t="s">
        <v>20</v>
      </c>
      <c r="AG2" s="122" t="s">
        <v>21</v>
      </c>
      <c r="AH2" s="122" t="s">
        <v>22</v>
      </c>
      <c r="AI2" s="122" t="s">
        <v>23</v>
      </c>
      <c r="AJ2" s="122" t="s">
        <v>35</v>
      </c>
      <c r="AK2" s="122"/>
      <c r="AL2" s="122"/>
      <c r="AM2" s="122"/>
      <c r="AN2" s="122"/>
      <c r="AO2" s="122"/>
      <c r="AP2" s="122"/>
      <c r="AQ2" s="94" t="s">
        <v>10</v>
      </c>
      <c r="AR2" s="121"/>
      <c r="AS2" s="121"/>
      <c r="AT2" s="122" t="s">
        <v>85</v>
      </c>
      <c r="AU2" s="122" t="s">
        <v>86</v>
      </c>
      <c r="AV2" s="122" t="s">
        <v>19</v>
      </c>
      <c r="AW2" s="122" t="s">
        <v>20</v>
      </c>
      <c r="AX2" s="122" t="s">
        <v>21</v>
      </c>
      <c r="AY2" s="122" t="s">
        <v>22</v>
      </c>
      <c r="AZ2" s="122" t="s">
        <v>23</v>
      </c>
      <c r="BA2" s="122" t="s">
        <v>35</v>
      </c>
      <c r="BB2" s="122"/>
      <c r="BC2" s="122"/>
      <c r="BD2" s="122"/>
      <c r="BE2" s="122"/>
      <c r="BF2" s="122"/>
      <c r="BG2" s="122"/>
      <c r="BH2" s="94" t="s">
        <v>25</v>
      </c>
      <c r="BI2" s="362" t="s">
        <v>70</v>
      </c>
      <c r="BJ2" s="362" t="s">
        <v>71</v>
      </c>
      <c r="BK2" s="121" t="s">
        <v>27</v>
      </c>
      <c r="BL2" s="121" t="s">
        <v>28</v>
      </c>
      <c r="BM2" s="295" t="s">
        <v>29</v>
      </c>
      <c r="BN2" s="295"/>
      <c r="BO2" s="295"/>
      <c r="BP2" s="295"/>
      <c r="BQ2" s="123" t="s">
        <v>11</v>
      </c>
      <c r="BR2" s="123" t="s">
        <v>12</v>
      </c>
      <c r="BS2" s="371" t="s">
        <v>130</v>
      </c>
      <c r="BT2" s="121" t="s">
        <v>13</v>
      </c>
      <c r="BU2" s="121" t="s">
        <v>14</v>
      </c>
      <c r="BV2" s="123" t="s">
        <v>15</v>
      </c>
      <c r="BW2" s="123" t="s">
        <v>5</v>
      </c>
      <c r="BX2" s="121" t="s">
        <v>16</v>
      </c>
      <c r="BY2" s="124" t="s">
        <v>17</v>
      </c>
      <c r="BZ2" s="125" t="s">
        <v>5</v>
      </c>
      <c r="CA2" s="358" t="s">
        <v>6</v>
      </c>
      <c r="CB2" s="122" t="s">
        <v>7</v>
      </c>
    </row>
    <row r="3" spans="1:1081" s="99" customFormat="1" ht="25.5" hidden="1" customHeight="1">
      <c r="A3" s="361"/>
      <c r="B3" s="361"/>
      <c r="C3" s="361"/>
      <c r="D3" s="361"/>
      <c r="E3" s="361"/>
      <c r="F3" s="361"/>
      <c r="G3" s="361"/>
      <c r="H3" s="358"/>
      <c r="I3" s="358"/>
      <c r="J3" s="95" t="s">
        <v>46</v>
      </c>
      <c r="K3" s="95" t="s">
        <v>47</v>
      </c>
      <c r="L3" s="100" t="s">
        <v>48</v>
      </c>
      <c r="M3" s="100" t="s">
        <v>49</v>
      </c>
      <c r="N3" s="100" t="s">
        <v>50</v>
      </c>
      <c r="O3" s="100" t="s">
        <v>51</v>
      </c>
      <c r="P3" s="100" t="s">
        <v>52</v>
      </c>
      <c r="Q3" s="100" t="s">
        <v>53</v>
      </c>
      <c r="R3" s="100" t="s">
        <v>54</v>
      </c>
      <c r="S3" s="100" t="s">
        <v>55</v>
      </c>
      <c r="T3" s="100"/>
      <c r="U3" s="100"/>
      <c r="V3" s="100"/>
      <c r="W3" s="100"/>
      <c r="X3" s="100"/>
      <c r="Y3" s="100"/>
      <c r="Z3" s="362"/>
      <c r="AA3" s="95" t="s">
        <v>46</v>
      </c>
      <c r="AB3" s="95" t="s">
        <v>47</v>
      </c>
      <c r="AC3" s="100" t="s">
        <v>48</v>
      </c>
      <c r="AD3" s="100" t="s">
        <v>49</v>
      </c>
      <c r="AE3" s="100" t="s">
        <v>50</v>
      </c>
      <c r="AF3" s="100" t="s">
        <v>51</v>
      </c>
      <c r="AG3" s="100" t="s">
        <v>52</v>
      </c>
      <c r="AH3" s="100" t="s">
        <v>53</v>
      </c>
      <c r="AI3" s="100" t="s">
        <v>54</v>
      </c>
      <c r="AJ3" s="100" t="s">
        <v>55</v>
      </c>
      <c r="AK3" s="100"/>
      <c r="AL3" s="100"/>
      <c r="AM3" s="100"/>
      <c r="AN3" s="100"/>
      <c r="AO3" s="100"/>
      <c r="AP3" s="100"/>
      <c r="AQ3" s="94"/>
      <c r="AR3" s="95" t="s">
        <v>46</v>
      </c>
      <c r="AS3" s="95" t="s">
        <v>47</v>
      </c>
      <c r="AT3" s="100" t="s">
        <v>48</v>
      </c>
      <c r="AU3" s="100" t="s">
        <v>49</v>
      </c>
      <c r="AV3" s="100" t="s">
        <v>50</v>
      </c>
      <c r="AW3" s="100" t="s">
        <v>51</v>
      </c>
      <c r="AX3" s="100" t="s">
        <v>52</v>
      </c>
      <c r="AY3" s="100" t="s">
        <v>53</v>
      </c>
      <c r="AZ3" s="100" t="s">
        <v>54</v>
      </c>
      <c r="BA3" s="100" t="s">
        <v>55</v>
      </c>
      <c r="BB3" s="100"/>
      <c r="BC3" s="100"/>
      <c r="BD3" s="100"/>
      <c r="BE3" s="100"/>
      <c r="BF3" s="100"/>
      <c r="BG3" s="100"/>
      <c r="BH3" s="94"/>
      <c r="BI3" s="361"/>
      <c r="BJ3" s="361"/>
      <c r="BK3" s="93"/>
      <c r="BL3" s="93"/>
      <c r="BM3" s="94" t="s">
        <v>30</v>
      </c>
      <c r="BN3" s="101" t="s">
        <v>31</v>
      </c>
      <c r="BO3" s="101" t="s">
        <v>30</v>
      </c>
      <c r="BP3" s="102" t="s">
        <v>31</v>
      </c>
      <c r="BQ3" s="96"/>
      <c r="BR3" s="96"/>
      <c r="BS3" s="371"/>
      <c r="BT3" s="94"/>
      <c r="BU3" s="96"/>
      <c r="BV3" s="96"/>
      <c r="BW3" s="96"/>
      <c r="BX3" s="94"/>
      <c r="BY3" s="97"/>
      <c r="BZ3" s="98"/>
      <c r="CA3" s="358"/>
      <c r="CB3" s="95"/>
    </row>
    <row r="4" spans="1:1081" s="99" customFormat="1" ht="25.5" hidden="1" customHeight="1">
      <c r="A4" s="361"/>
      <c r="B4" s="361"/>
      <c r="C4" s="361"/>
      <c r="D4" s="361"/>
      <c r="E4" s="361"/>
      <c r="F4" s="361"/>
      <c r="G4" s="361"/>
      <c r="H4" s="358"/>
      <c r="I4" s="358"/>
      <c r="J4" s="95" t="s">
        <v>59</v>
      </c>
      <c r="K4" s="95" t="s">
        <v>60</v>
      </c>
      <c r="L4" s="100" t="s">
        <v>61</v>
      </c>
      <c r="M4" s="100" t="s">
        <v>62</v>
      </c>
      <c r="N4" s="100" t="s">
        <v>63</v>
      </c>
      <c r="O4" s="100" t="s">
        <v>64</v>
      </c>
      <c r="P4" s="100" t="s">
        <v>65</v>
      </c>
      <c r="Q4" s="100" t="s">
        <v>66</v>
      </c>
      <c r="R4" s="100" t="s">
        <v>67</v>
      </c>
      <c r="S4" s="100"/>
      <c r="T4" s="100"/>
      <c r="U4" s="100"/>
      <c r="V4" s="100"/>
      <c r="W4" s="100"/>
      <c r="X4" s="100"/>
      <c r="Y4" s="100"/>
      <c r="Z4" s="362"/>
      <c r="AA4" s="95" t="s">
        <v>59</v>
      </c>
      <c r="AB4" s="95" t="s">
        <v>60</v>
      </c>
      <c r="AC4" s="100" t="s">
        <v>61</v>
      </c>
      <c r="AD4" s="100" t="s">
        <v>62</v>
      </c>
      <c r="AE4" s="100" t="s">
        <v>63</v>
      </c>
      <c r="AF4" s="100" t="s">
        <v>64</v>
      </c>
      <c r="AG4" s="100" t="s">
        <v>65</v>
      </c>
      <c r="AH4" s="100" t="s">
        <v>66</v>
      </c>
      <c r="AI4" s="100" t="s">
        <v>67</v>
      </c>
      <c r="AJ4" s="100"/>
      <c r="AK4" s="100"/>
      <c r="AL4" s="100"/>
      <c r="AM4" s="100"/>
      <c r="AN4" s="100"/>
      <c r="AO4" s="100"/>
      <c r="AP4" s="100"/>
      <c r="AQ4" s="94"/>
      <c r="AR4" s="95" t="s">
        <v>59</v>
      </c>
      <c r="AS4" s="95" t="s">
        <v>60</v>
      </c>
      <c r="AT4" s="100" t="s">
        <v>61</v>
      </c>
      <c r="AU4" s="100" t="s">
        <v>62</v>
      </c>
      <c r="AV4" s="100" t="s">
        <v>63</v>
      </c>
      <c r="AW4" s="100" t="s">
        <v>64</v>
      </c>
      <c r="AX4" s="100" t="s">
        <v>65</v>
      </c>
      <c r="AY4" s="100" t="s">
        <v>66</v>
      </c>
      <c r="AZ4" s="100" t="s">
        <v>67</v>
      </c>
      <c r="BA4" s="100"/>
      <c r="BB4" s="100"/>
      <c r="BC4" s="100"/>
      <c r="BD4" s="100"/>
      <c r="BE4" s="100"/>
      <c r="BF4" s="100"/>
      <c r="BG4" s="100"/>
      <c r="BH4" s="94"/>
      <c r="BI4" s="361"/>
      <c r="BJ4" s="361"/>
      <c r="BK4" s="93"/>
      <c r="BL4" s="93"/>
      <c r="BM4" s="94"/>
      <c r="BN4" s="101"/>
      <c r="BO4" s="101"/>
      <c r="BP4" s="102"/>
      <c r="BQ4" s="96"/>
      <c r="BR4" s="96"/>
      <c r="BS4" s="371"/>
      <c r="BT4" s="94"/>
      <c r="BU4" s="96"/>
      <c r="BV4" s="96"/>
      <c r="BW4" s="96"/>
      <c r="BX4" s="94"/>
      <c r="BY4" s="97"/>
      <c r="BZ4" s="98"/>
      <c r="CA4" s="358"/>
      <c r="CB4" s="95"/>
    </row>
    <row r="5" spans="1:1081" s="99" customFormat="1" ht="25.5" hidden="1" customHeight="1">
      <c r="A5" s="361"/>
      <c r="B5" s="361"/>
      <c r="C5" s="361"/>
      <c r="D5" s="361"/>
      <c r="E5" s="361"/>
      <c r="F5" s="361"/>
      <c r="G5" s="361"/>
      <c r="H5" s="358"/>
      <c r="I5" s="358"/>
      <c r="J5" s="95">
        <v>38</v>
      </c>
      <c r="K5" s="95">
        <v>40</v>
      </c>
      <c r="L5" s="100">
        <v>42</v>
      </c>
      <c r="M5" s="100">
        <v>44</v>
      </c>
      <c r="N5" s="100">
        <v>46</v>
      </c>
      <c r="O5" s="100">
        <v>48</v>
      </c>
      <c r="P5" s="100">
        <v>50</v>
      </c>
      <c r="Q5" s="100">
        <v>52</v>
      </c>
      <c r="R5" s="100">
        <v>54</v>
      </c>
      <c r="S5" s="100">
        <v>56</v>
      </c>
      <c r="T5" s="100"/>
      <c r="U5" s="100"/>
      <c r="V5" s="100"/>
      <c r="W5" s="100"/>
      <c r="X5" s="100"/>
      <c r="Y5" s="100"/>
      <c r="Z5" s="362"/>
      <c r="AA5" s="95">
        <v>38</v>
      </c>
      <c r="AB5" s="95">
        <v>40</v>
      </c>
      <c r="AC5" s="100">
        <v>42</v>
      </c>
      <c r="AD5" s="100">
        <v>44</v>
      </c>
      <c r="AE5" s="100">
        <v>46</v>
      </c>
      <c r="AF5" s="100">
        <v>48</v>
      </c>
      <c r="AG5" s="100">
        <v>50</v>
      </c>
      <c r="AH5" s="100">
        <v>52</v>
      </c>
      <c r="AI5" s="100">
        <v>54</v>
      </c>
      <c r="AJ5" s="100">
        <v>56</v>
      </c>
      <c r="AK5" s="100"/>
      <c r="AL5" s="100"/>
      <c r="AM5" s="100"/>
      <c r="AN5" s="100"/>
      <c r="AO5" s="100"/>
      <c r="AP5" s="100"/>
      <c r="AQ5" s="94"/>
      <c r="AR5" s="95">
        <v>38</v>
      </c>
      <c r="AS5" s="95">
        <v>40</v>
      </c>
      <c r="AT5" s="100">
        <v>42</v>
      </c>
      <c r="AU5" s="100">
        <v>44</v>
      </c>
      <c r="AV5" s="100">
        <v>46</v>
      </c>
      <c r="AW5" s="100">
        <v>48</v>
      </c>
      <c r="AX5" s="100">
        <v>50</v>
      </c>
      <c r="AY5" s="100">
        <v>52</v>
      </c>
      <c r="AZ5" s="100">
        <v>54</v>
      </c>
      <c r="BA5" s="100">
        <v>56</v>
      </c>
      <c r="BB5" s="100"/>
      <c r="BC5" s="100"/>
      <c r="BD5" s="100"/>
      <c r="BE5" s="100"/>
      <c r="BF5" s="100"/>
      <c r="BG5" s="100"/>
      <c r="BH5" s="94"/>
      <c r="BI5" s="361"/>
      <c r="BJ5" s="361"/>
      <c r="BK5" s="93"/>
      <c r="BL5" s="93"/>
      <c r="BM5" s="94"/>
      <c r="BN5" s="101"/>
      <c r="BO5" s="101"/>
      <c r="BP5" s="102"/>
      <c r="BQ5" s="96"/>
      <c r="BR5" s="96"/>
      <c r="BS5" s="371"/>
      <c r="BT5" s="94"/>
      <c r="BU5" s="96"/>
      <c r="BV5" s="96"/>
      <c r="BW5" s="96"/>
      <c r="BX5" s="94"/>
      <c r="BY5" s="97"/>
      <c r="BZ5" s="98"/>
      <c r="CA5" s="358"/>
      <c r="CB5" s="95"/>
    </row>
    <row r="6" spans="1:1081" s="99" customFormat="1" ht="25.5" hidden="1" customHeight="1">
      <c r="A6" s="361"/>
      <c r="B6" s="361"/>
      <c r="C6" s="361"/>
      <c r="D6" s="361"/>
      <c r="E6" s="361"/>
      <c r="F6" s="361"/>
      <c r="G6" s="361"/>
      <c r="H6" s="358"/>
      <c r="I6" s="358"/>
      <c r="J6" s="100"/>
      <c r="K6" s="100"/>
      <c r="L6" s="100" t="s">
        <v>44</v>
      </c>
      <c r="M6" s="100" t="s">
        <v>45</v>
      </c>
      <c r="N6" s="100" t="s">
        <v>19</v>
      </c>
      <c r="O6" s="100" t="s">
        <v>20</v>
      </c>
      <c r="P6" s="100" t="s">
        <v>21</v>
      </c>
      <c r="Q6" s="100" t="s">
        <v>56</v>
      </c>
      <c r="R6" s="100" t="s">
        <v>57</v>
      </c>
      <c r="S6" s="100" t="s">
        <v>58</v>
      </c>
      <c r="T6" s="100"/>
      <c r="U6" s="100"/>
      <c r="V6" s="100"/>
      <c r="W6" s="100"/>
      <c r="X6" s="100"/>
      <c r="Y6" s="100"/>
      <c r="Z6" s="362"/>
      <c r="AA6" s="100"/>
      <c r="AB6" s="100"/>
      <c r="AC6" s="100" t="s">
        <v>44</v>
      </c>
      <c r="AD6" s="100" t="s">
        <v>45</v>
      </c>
      <c r="AE6" s="100" t="s">
        <v>19</v>
      </c>
      <c r="AF6" s="100" t="s">
        <v>20</v>
      </c>
      <c r="AG6" s="100" t="s">
        <v>21</v>
      </c>
      <c r="AH6" s="100" t="s">
        <v>56</v>
      </c>
      <c r="AI6" s="100" t="s">
        <v>57</v>
      </c>
      <c r="AJ6" s="100" t="s">
        <v>58</v>
      </c>
      <c r="AK6" s="100"/>
      <c r="AL6" s="100"/>
      <c r="AM6" s="100"/>
      <c r="AN6" s="100"/>
      <c r="AO6" s="100"/>
      <c r="AP6" s="100"/>
      <c r="AQ6" s="94"/>
      <c r="AR6" s="100"/>
      <c r="AS6" s="100"/>
      <c r="AT6" s="100" t="s">
        <v>44</v>
      </c>
      <c r="AU6" s="100" t="s">
        <v>45</v>
      </c>
      <c r="AV6" s="100" t="s">
        <v>19</v>
      </c>
      <c r="AW6" s="100" t="s">
        <v>20</v>
      </c>
      <c r="AX6" s="100" t="s">
        <v>21</v>
      </c>
      <c r="AY6" s="100" t="s">
        <v>56</v>
      </c>
      <c r="AZ6" s="100" t="s">
        <v>57</v>
      </c>
      <c r="BA6" s="100" t="s">
        <v>58</v>
      </c>
      <c r="BB6" s="100"/>
      <c r="BC6" s="100"/>
      <c r="BD6" s="100"/>
      <c r="BE6" s="100"/>
      <c r="BF6" s="100"/>
      <c r="BG6" s="100"/>
      <c r="BH6" s="94"/>
      <c r="BI6" s="361"/>
      <c r="BJ6" s="361"/>
      <c r="BK6" s="93"/>
      <c r="BL6" s="93"/>
      <c r="BM6" s="94"/>
      <c r="BN6" s="101"/>
      <c r="BO6" s="101"/>
      <c r="BP6" s="102"/>
      <c r="BQ6" s="96"/>
      <c r="BR6" s="96"/>
      <c r="BS6" s="371"/>
      <c r="BT6" s="94"/>
      <c r="BU6" s="96"/>
      <c r="BV6" s="96"/>
      <c r="BW6" s="96"/>
      <c r="BX6" s="94"/>
      <c r="BY6" s="97"/>
      <c r="BZ6" s="98"/>
      <c r="CA6" s="358"/>
      <c r="CB6" s="95"/>
    </row>
    <row r="7" spans="1:1081" s="99" customFormat="1" ht="25.5" hidden="1" customHeight="1">
      <c r="A7" s="361"/>
      <c r="B7" s="361"/>
      <c r="C7" s="361"/>
      <c r="D7" s="361"/>
      <c r="E7" s="361"/>
      <c r="F7" s="361"/>
      <c r="G7" s="361"/>
      <c r="H7" s="358"/>
      <c r="I7" s="358"/>
      <c r="J7" s="100"/>
      <c r="K7" s="100"/>
      <c r="L7" s="100"/>
      <c r="M7" s="100"/>
      <c r="N7" s="100" t="s">
        <v>19</v>
      </c>
      <c r="O7" s="100" t="s">
        <v>20</v>
      </c>
      <c r="P7" s="100" t="s">
        <v>21</v>
      </c>
      <c r="Q7" s="100" t="s">
        <v>81</v>
      </c>
      <c r="R7" s="100" t="s">
        <v>82</v>
      </c>
      <c r="S7" s="100" t="s">
        <v>83</v>
      </c>
      <c r="T7" s="100"/>
      <c r="U7" s="100"/>
      <c r="V7" s="100"/>
      <c r="W7" s="100"/>
      <c r="X7" s="100"/>
      <c r="Y7" s="100"/>
      <c r="Z7" s="362"/>
      <c r="AA7" s="100"/>
      <c r="AB7" s="100"/>
      <c r="AC7" s="100"/>
      <c r="AD7" s="100"/>
      <c r="AE7" s="103" t="s">
        <v>19</v>
      </c>
      <c r="AF7" s="100" t="s">
        <v>20</v>
      </c>
      <c r="AG7" s="100" t="s">
        <v>21</v>
      </c>
      <c r="AH7" s="100" t="s">
        <v>81</v>
      </c>
      <c r="AI7" s="100" t="s">
        <v>82</v>
      </c>
      <c r="AJ7" s="100" t="s">
        <v>83</v>
      </c>
      <c r="AK7" s="100"/>
      <c r="AL7" s="100"/>
      <c r="AM7" s="100"/>
      <c r="AN7" s="100"/>
      <c r="AO7" s="100"/>
      <c r="AP7" s="100"/>
      <c r="AQ7" s="94"/>
      <c r="AR7" s="100"/>
      <c r="AS7" s="100"/>
      <c r="AT7" s="100"/>
      <c r="AU7" s="100"/>
      <c r="AV7" s="100" t="s">
        <v>19</v>
      </c>
      <c r="AW7" s="100" t="s">
        <v>20</v>
      </c>
      <c r="AX7" s="100" t="s">
        <v>21</v>
      </c>
      <c r="AY7" s="100" t="s">
        <v>81</v>
      </c>
      <c r="AZ7" s="100" t="s">
        <v>82</v>
      </c>
      <c r="BA7" s="100" t="s">
        <v>83</v>
      </c>
      <c r="BB7" s="100"/>
      <c r="BC7" s="100"/>
      <c r="BD7" s="100"/>
      <c r="BE7" s="100"/>
      <c r="BF7" s="100"/>
      <c r="BG7" s="100"/>
      <c r="BH7" s="94"/>
      <c r="BI7" s="361"/>
      <c r="BJ7" s="361"/>
      <c r="BK7" s="93"/>
      <c r="BL7" s="93"/>
      <c r="BM7" s="94" t="s">
        <v>30</v>
      </c>
      <c r="BN7" s="101" t="s">
        <v>31</v>
      </c>
      <c r="BO7" s="101" t="s">
        <v>30</v>
      </c>
      <c r="BP7" s="102" t="s">
        <v>31</v>
      </c>
      <c r="BQ7" s="96"/>
      <c r="BR7" s="96"/>
      <c r="BS7" s="371"/>
      <c r="BT7" s="94"/>
      <c r="BU7" s="96"/>
      <c r="BV7" s="96"/>
      <c r="BW7" s="96"/>
      <c r="BX7" s="94"/>
      <c r="BY7" s="97"/>
      <c r="BZ7" s="98"/>
      <c r="CA7" s="358"/>
      <c r="CB7" s="95"/>
    </row>
    <row r="8" spans="1:1081" s="99" customFormat="1" ht="25.5" hidden="1" customHeight="1">
      <c r="A8" s="361"/>
      <c r="B8" s="361"/>
      <c r="C8" s="361"/>
      <c r="D8" s="361"/>
      <c r="E8" s="361"/>
      <c r="F8" s="361"/>
      <c r="G8" s="361"/>
      <c r="H8" s="358"/>
      <c r="I8" s="358"/>
      <c r="J8" s="100" t="s">
        <v>46</v>
      </c>
      <c r="K8" s="100" t="s">
        <v>47</v>
      </c>
      <c r="L8" s="100" t="s">
        <v>48</v>
      </c>
      <c r="M8" s="100" t="s">
        <v>49</v>
      </c>
      <c r="N8" s="100" t="s">
        <v>50</v>
      </c>
      <c r="O8" s="100" t="s">
        <v>51</v>
      </c>
      <c r="P8" s="100" t="s">
        <v>52</v>
      </c>
      <c r="Q8" s="100" t="s">
        <v>53</v>
      </c>
      <c r="R8" s="100" t="s">
        <v>54</v>
      </c>
      <c r="S8" s="100" t="s">
        <v>55</v>
      </c>
      <c r="T8" s="100"/>
      <c r="U8" s="100"/>
      <c r="V8" s="100"/>
      <c r="W8" s="100"/>
      <c r="X8" s="100"/>
      <c r="Y8" s="100"/>
      <c r="Z8" s="362"/>
      <c r="AA8" s="100" t="s">
        <v>46</v>
      </c>
      <c r="AB8" s="100" t="s">
        <v>47</v>
      </c>
      <c r="AC8" s="100" t="s">
        <v>48</v>
      </c>
      <c r="AD8" s="100" t="s">
        <v>49</v>
      </c>
      <c r="AE8" s="100" t="s">
        <v>50</v>
      </c>
      <c r="AF8" s="100" t="s">
        <v>51</v>
      </c>
      <c r="AG8" s="100" t="s">
        <v>52</v>
      </c>
      <c r="AH8" s="100" t="s">
        <v>53</v>
      </c>
      <c r="AI8" s="100" t="s">
        <v>54</v>
      </c>
      <c r="AJ8" s="100" t="s">
        <v>55</v>
      </c>
      <c r="AK8" s="100"/>
      <c r="AL8" s="100"/>
      <c r="AM8" s="100"/>
      <c r="AN8" s="100"/>
      <c r="AO8" s="100"/>
      <c r="AP8" s="100"/>
      <c r="AQ8" s="94"/>
      <c r="AR8" s="100" t="s">
        <v>46</v>
      </c>
      <c r="AS8" s="100" t="s">
        <v>47</v>
      </c>
      <c r="AT8" s="100" t="s">
        <v>48</v>
      </c>
      <c r="AU8" s="100" t="s">
        <v>49</v>
      </c>
      <c r="AV8" s="100" t="s">
        <v>50</v>
      </c>
      <c r="AW8" s="100" t="s">
        <v>51</v>
      </c>
      <c r="AX8" s="100" t="s">
        <v>52</v>
      </c>
      <c r="AY8" s="100" t="s">
        <v>53</v>
      </c>
      <c r="AZ8" s="100" t="s">
        <v>54</v>
      </c>
      <c r="BA8" s="100" t="s">
        <v>55</v>
      </c>
      <c r="BB8" s="100"/>
      <c r="BC8" s="100"/>
      <c r="BD8" s="100"/>
      <c r="BE8" s="100"/>
      <c r="BF8" s="100"/>
      <c r="BG8" s="100"/>
      <c r="BH8" s="94"/>
      <c r="BI8" s="361"/>
      <c r="BJ8" s="361"/>
      <c r="BK8" s="93"/>
      <c r="BL8" s="93"/>
      <c r="BM8" s="94"/>
      <c r="BN8" s="101"/>
      <c r="BO8" s="101"/>
      <c r="BP8" s="102"/>
      <c r="BQ8" s="96"/>
      <c r="BR8" s="96"/>
      <c r="BS8" s="371"/>
      <c r="BT8" s="94"/>
      <c r="BU8" s="96"/>
      <c r="BV8" s="96"/>
      <c r="BW8" s="96"/>
      <c r="BX8" s="94"/>
      <c r="BY8" s="97"/>
      <c r="BZ8" s="98"/>
      <c r="CA8" s="358"/>
      <c r="CB8" s="95"/>
    </row>
    <row r="9" spans="1:1081" s="99" customFormat="1" ht="25.5" hidden="1" customHeight="1">
      <c r="A9" s="361"/>
      <c r="B9" s="361"/>
      <c r="C9" s="361"/>
      <c r="D9" s="361"/>
      <c r="E9" s="361"/>
      <c r="F9" s="361"/>
      <c r="G9" s="361"/>
      <c r="H9" s="358"/>
      <c r="I9" s="358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 t="s">
        <v>73</v>
      </c>
      <c r="U9" s="100" t="s">
        <v>74</v>
      </c>
      <c r="V9" s="100" t="s">
        <v>75</v>
      </c>
      <c r="W9" s="100" t="s">
        <v>76</v>
      </c>
      <c r="X9" s="100" t="s">
        <v>94</v>
      </c>
      <c r="Y9" s="100" t="s">
        <v>95</v>
      </c>
      <c r="Z9" s="362"/>
      <c r="AA9" s="100"/>
      <c r="AB9" s="100"/>
      <c r="AC9" s="100"/>
      <c r="AD9" s="100"/>
      <c r="AE9" s="103"/>
      <c r="AF9" s="100"/>
      <c r="AG9" s="100"/>
      <c r="AH9" s="100"/>
      <c r="AI9" s="100"/>
      <c r="AJ9" s="100"/>
      <c r="AK9" s="100" t="s">
        <v>73</v>
      </c>
      <c r="AL9" s="100" t="s">
        <v>74</v>
      </c>
      <c r="AM9" s="100" t="s">
        <v>75</v>
      </c>
      <c r="AN9" s="100" t="s">
        <v>76</v>
      </c>
      <c r="AO9" s="100" t="s">
        <v>94</v>
      </c>
      <c r="AP9" s="100" t="s">
        <v>95</v>
      </c>
      <c r="AQ9" s="94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 t="s">
        <v>73</v>
      </c>
      <c r="BC9" s="100" t="s">
        <v>74</v>
      </c>
      <c r="BD9" s="100" t="s">
        <v>75</v>
      </c>
      <c r="BE9" s="100" t="s">
        <v>76</v>
      </c>
      <c r="BF9" s="100" t="s">
        <v>94</v>
      </c>
      <c r="BG9" s="100" t="s">
        <v>95</v>
      </c>
      <c r="BH9" s="94"/>
      <c r="BI9" s="361"/>
      <c r="BJ9" s="361"/>
      <c r="BK9" s="93"/>
      <c r="BL9" s="93"/>
      <c r="BM9" s="94"/>
      <c r="BN9" s="101"/>
      <c r="BO9" s="101"/>
      <c r="BP9" s="102"/>
      <c r="BQ9" s="96"/>
      <c r="BR9" s="96"/>
      <c r="BS9" s="371"/>
      <c r="BT9" s="94"/>
      <c r="BU9" s="96"/>
      <c r="BV9" s="96"/>
      <c r="BW9" s="96"/>
      <c r="BX9" s="94"/>
      <c r="BY9" s="97"/>
      <c r="BZ9" s="98"/>
      <c r="CA9" s="358"/>
      <c r="CB9" s="95"/>
    </row>
    <row r="10" spans="1:1081" ht="18.75" customHeight="1">
      <c r="A10" s="359" t="s">
        <v>38</v>
      </c>
      <c r="B10" s="359" t="s">
        <v>33</v>
      </c>
      <c r="C10" s="363" t="s">
        <v>129</v>
      </c>
      <c r="D10" s="364" t="s">
        <v>96</v>
      </c>
      <c r="E10" s="364">
        <v>182423</v>
      </c>
      <c r="F10" s="359">
        <v>5158590</v>
      </c>
      <c r="G10" s="365" t="s">
        <v>79</v>
      </c>
      <c r="H10" s="364">
        <v>24001158</v>
      </c>
      <c r="I10" s="359">
        <v>292102</v>
      </c>
      <c r="J10" s="105"/>
      <c r="K10" s="105"/>
      <c r="L10" s="105"/>
      <c r="M10" s="105"/>
      <c r="N10" s="105">
        <v>1368</v>
      </c>
      <c r="O10" s="105">
        <v>3672</v>
      </c>
      <c r="P10" s="105">
        <v>3276</v>
      </c>
      <c r="Q10" s="105">
        <v>1512</v>
      </c>
      <c r="R10" s="105"/>
      <c r="S10" s="104"/>
      <c r="T10" s="105"/>
      <c r="U10" s="105"/>
      <c r="V10" s="105"/>
      <c r="W10" s="105"/>
      <c r="X10" s="105"/>
      <c r="Y10" s="105"/>
      <c r="Z10" s="366">
        <f t="shared" ref="Z10:Z15" si="0">SUM(J10:Y10)</f>
        <v>9828</v>
      </c>
      <c r="AA10" s="106"/>
      <c r="AB10" s="106"/>
      <c r="AC10" s="106"/>
      <c r="AD10" s="106"/>
      <c r="AE10" s="106">
        <v>1410</v>
      </c>
      <c r="AF10" s="106">
        <v>3782</v>
      </c>
      <c r="AG10" s="106">
        <v>3375</v>
      </c>
      <c r="AH10" s="106">
        <v>1558</v>
      </c>
      <c r="AI10" s="106"/>
      <c r="AJ10" s="106"/>
      <c r="AK10" s="106"/>
      <c r="AL10" s="106"/>
      <c r="AM10" s="106"/>
      <c r="AN10" s="106"/>
      <c r="AO10" s="106"/>
      <c r="AP10" s="106"/>
      <c r="AQ10" s="107">
        <f t="shared" ref="AQ10:AQ15" si="1">SUM(AA10:AP10)</f>
        <v>10125</v>
      </c>
      <c r="AR10" s="108">
        <f t="shared" ref="AR10:AR15" si="2">AA10-J10</f>
        <v>0</v>
      </c>
      <c r="AS10" s="108">
        <f t="shared" ref="AS10:AS15" si="3">AB10-K10</f>
        <v>0</v>
      </c>
      <c r="AT10" s="108">
        <f t="shared" ref="AT10:AT15" si="4">AC10-L10</f>
        <v>0</v>
      </c>
      <c r="AU10" s="108">
        <f t="shared" ref="AU10:AU15" si="5">AD10-M10</f>
        <v>0</v>
      </c>
      <c r="AV10" s="108">
        <f t="shared" ref="AV10:AV15" si="6">AE10-N10</f>
        <v>42</v>
      </c>
      <c r="AW10" s="108">
        <f t="shared" ref="AW10:AW15" si="7">AF10-O10</f>
        <v>110</v>
      </c>
      <c r="AX10" s="108">
        <f t="shared" ref="AX10:AX15" si="8">AG10-P10</f>
        <v>99</v>
      </c>
      <c r="AY10" s="108">
        <f t="shared" ref="AY10:AY15" si="9">AH10-Q10</f>
        <v>46</v>
      </c>
      <c r="AZ10" s="108">
        <f t="shared" ref="AZ10:AZ15" si="10">AI10-R10</f>
        <v>0</v>
      </c>
      <c r="BA10" s="108">
        <f t="shared" ref="BA10:BA15" si="11">AJ10-S10</f>
        <v>0</v>
      </c>
      <c r="BB10" s="108">
        <f t="shared" ref="BB10:BB15" si="12">AK10-T10</f>
        <v>0</v>
      </c>
      <c r="BC10" s="108">
        <f t="shared" ref="BC10:BC15" si="13">AL10-U10</f>
        <v>0</v>
      </c>
      <c r="BD10" s="108">
        <f t="shared" ref="BD10:BD15" si="14">AM10-V10</f>
        <v>0</v>
      </c>
      <c r="BE10" s="108">
        <f t="shared" ref="BE10:BE15" si="15">AN10-W10</f>
        <v>0</v>
      </c>
      <c r="BF10" s="108">
        <f t="shared" ref="BF10:BF15" si="16">AO10-X10</f>
        <v>0</v>
      </c>
      <c r="BG10" s="108">
        <f t="shared" ref="BG10:BG15" si="17">AP10-Y10</f>
        <v>0</v>
      </c>
      <c r="BH10" s="108">
        <f t="shared" ref="BH10:BH15" si="18">AQ10-Z10</f>
        <v>297</v>
      </c>
      <c r="BI10" s="368">
        <v>0.33800000000000002</v>
      </c>
      <c r="BJ10" s="369">
        <v>0.33200000000000002</v>
      </c>
      <c r="BK10" s="109">
        <v>0.33214814814814814</v>
      </c>
      <c r="BL10" s="106" t="s">
        <v>34</v>
      </c>
      <c r="BM10" s="110" t="s">
        <v>89</v>
      </c>
      <c r="BN10" s="107">
        <v>22</v>
      </c>
      <c r="BO10" s="107" t="s">
        <v>34</v>
      </c>
      <c r="BP10" s="107">
        <v>9</v>
      </c>
      <c r="BQ10" s="111">
        <v>45365</v>
      </c>
      <c r="BR10" s="104">
        <v>3337</v>
      </c>
      <c r="BS10" s="372">
        <v>1.39</v>
      </c>
      <c r="BT10" s="103">
        <v>3363</v>
      </c>
      <c r="BU10" s="104">
        <v>3361.5</v>
      </c>
      <c r="BV10" s="104">
        <f>BR10-BU10</f>
        <v>-24.5</v>
      </c>
      <c r="BW10" s="112">
        <f>BV10/BR10</f>
        <v>-7.3419238837278992E-3</v>
      </c>
      <c r="BX10" s="103">
        <v>3363</v>
      </c>
      <c r="BY10" s="113">
        <f t="shared" ref="BY10:BY15" si="19">BT10-BX10</f>
        <v>0</v>
      </c>
      <c r="BZ10" s="104"/>
      <c r="CA10" s="359" t="s">
        <v>40</v>
      </c>
      <c r="CB10" s="104"/>
    </row>
    <row r="11" spans="1:1081">
      <c r="A11" s="359" t="s">
        <v>38</v>
      </c>
      <c r="B11" s="359" t="s">
        <v>33</v>
      </c>
      <c r="C11" s="363" t="s">
        <v>129</v>
      </c>
      <c r="D11" s="364" t="s">
        <v>39</v>
      </c>
      <c r="E11" s="364">
        <v>182423</v>
      </c>
      <c r="F11" s="359">
        <v>5158590</v>
      </c>
      <c r="G11" s="365" t="s">
        <v>79</v>
      </c>
      <c r="H11" s="364">
        <v>24001158</v>
      </c>
      <c r="I11" s="359">
        <v>290059</v>
      </c>
      <c r="J11" s="105"/>
      <c r="K11" s="105"/>
      <c r="L11" s="105"/>
      <c r="M11" s="105"/>
      <c r="N11" s="105">
        <v>1368</v>
      </c>
      <c r="O11" s="105">
        <v>3672</v>
      </c>
      <c r="P11" s="105">
        <v>3276</v>
      </c>
      <c r="Q11" s="105">
        <v>1512</v>
      </c>
      <c r="R11" s="105"/>
      <c r="S11" s="104"/>
      <c r="T11" s="104"/>
      <c r="U11" s="104"/>
      <c r="V11" s="104"/>
      <c r="W11" s="104"/>
      <c r="X11" s="104"/>
      <c r="Y11" s="104"/>
      <c r="Z11" s="366">
        <f t="shared" si="0"/>
        <v>9828</v>
      </c>
      <c r="AA11" s="106"/>
      <c r="AB11" s="106"/>
      <c r="AC11" s="106"/>
      <c r="AD11" s="106"/>
      <c r="AE11" s="106">
        <v>1418</v>
      </c>
      <c r="AF11" s="106">
        <v>3782</v>
      </c>
      <c r="AG11" s="106">
        <v>3374</v>
      </c>
      <c r="AH11" s="106">
        <v>1557</v>
      </c>
      <c r="AI11" s="106"/>
      <c r="AJ11" s="107"/>
      <c r="AK11" s="106"/>
      <c r="AL11" s="106"/>
      <c r="AM11" s="106"/>
      <c r="AN11" s="106"/>
      <c r="AO11" s="106"/>
      <c r="AP11" s="106"/>
      <c r="AQ11" s="107">
        <f t="shared" si="1"/>
        <v>10131</v>
      </c>
      <c r="AR11" s="108">
        <f t="shared" si="2"/>
        <v>0</v>
      </c>
      <c r="AS11" s="108">
        <f t="shared" si="3"/>
        <v>0</v>
      </c>
      <c r="AT11" s="108">
        <f t="shared" si="4"/>
        <v>0</v>
      </c>
      <c r="AU11" s="108">
        <f t="shared" si="5"/>
        <v>0</v>
      </c>
      <c r="AV11" s="108">
        <f t="shared" si="6"/>
        <v>50</v>
      </c>
      <c r="AW11" s="108">
        <f t="shared" si="7"/>
        <v>110</v>
      </c>
      <c r="AX11" s="108">
        <f t="shared" si="8"/>
        <v>98</v>
      </c>
      <c r="AY11" s="108">
        <f t="shared" si="9"/>
        <v>45</v>
      </c>
      <c r="AZ11" s="108">
        <f t="shared" si="10"/>
        <v>0</v>
      </c>
      <c r="BA11" s="108">
        <f t="shared" si="11"/>
        <v>0</v>
      </c>
      <c r="BB11" s="108">
        <f t="shared" si="12"/>
        <v>0</v>
      </c>
      <c r="BC11" s="108">
        <f t="shared" si="13"/>
        <v>0</v>
      </c>
      <c r="BD11" s="108">
        <f t="shared" si="14"/>
        <v>0</v>
      </c>
      <c r="BE11" s="108">
        <f t="shared" si="15"/>
        <v>0</v>
      </c>
      <c r="BF11" s="108">
        <f t="shared" si="16"/>
        <v>0</v>
      </c>
      <c r="BG11" s="108">
        <f t="shared" si="17"/>
        <v>0</v>
      </c>
      <c r="BH11" s="108">
        <f t="shared" si="18"/>
        <v>303</v>
      </c>
      <c r="BI11" s="368">
        <v>0.33800000000000002</v>
      </c>
      <c r="BJ11" s="369">
        <v>0.33200000000000002</v>
      </c>
      <c r="BK11" s="109">
        <v>0.33175402230776824</v>
      </c>
      <c r="BL11" s="106" t="s">
        <v>34</v>
      </c>
      <c r="BM11" s="110" t="s">
        <v>89</v>
      </c>
      <c r="BN11" s="107">
        <v>34</v>
      </c>
      <c r="BO11" s="107"/>
      <c r="BP11" s="107"/>
      <c r="BQ11" s="111">
        <v>45338</v>
      </c>
      <c r="BR11" s="104">
        <v>3337</v>
      </c>
      <c r="BS11" s="372">
        <v>1.39</v>
      </c>
      <c r="BT11" s="103">
        <v>3361</v>
      </c>
      <c r="BU11" s="104">
        <v>3361</v>
      </c>
      <c r="BV11" s="104">
        <f t="shared" ref="BV11:BV15" si="20">BR11-BU11</f>
        <v>-24</v>
      </c>
      <c r="BW11" s="112">
        <f t="shared" ref="BW11:BW15" si="21">BV11/BR11</f>
        <v>-7.19208870242733E-3</v>
      </c>
      <c r="BX11" s="103">
        <v>3361</v>
      </c>
      <c r="BY11" s="113">
        <f t="shared" si="19"/>
        <v>0</v>
      </c>
      <c r="BZ11" s="104"/>
      <c r="CA11" s="359" t="s">
        <v>40</v>
      </c>
      <c r="CB11" s="104"/>
    </row>
    <row r="12" spans="1:1081" ht="16.5" customHeight="1">
      <c r="A12" s="359" t="s">
        <v>38</v>
      </c>
      <c r="B12" s="359" t="s">
        <v>33</v>
      </c>
      <c r="C12" s="363" t="s">
        <v>129</v>
      </c>
      <c r="D12" s="364" t="s">
        <v>41</v>
      </c>
      <c r="E12" s="364">
        <v>182423</v>
      </c>
      <c r="F12" s="359">
        <v>5158590</v>
      </c>
      <c r="G12" s="365" t="s">
        <v>79</v>
      </c>
      <c r="H12" s="364">
        <v>24001158</v>
      </c>
      <c r="I12" s="359">
        <v>290060</v>
      </c>
      <c r="J12" s="105"/>
      <c r="K12" s="105"/>
      <c r="L12" s="105"/>
      <c r="M12" s="105"/>
      <c r="N12" s="105">
        <v>1368</v>
      </c>
      <c r="O12" s="105">
        <v>3672</v>
      </c>
      <c r="P12" s="105">
        <v>3276</v>
      </c>
      <c r="Q12" s="105">
        <v>1512</v>
      </c>
      <c r="R12" s="105"/>
      <c r="S12" s="104"/>
      <c r="T12" s="105"/>
      <c r="U12" s="105"/>
      <c r="V12" s="105"/>
      <c r="W12" s="105"/>
      <c r="X12" s="105"/>
      <c r="Y12" s="105"/>
      <c r="Z12" s="366">
        <f t="shared" si="0"/>
        <v>9828</v>
      </c>
      <c r="AA12" s="106"/>
      <c r="AB12" s="106"/>
      <c r="AC12" s="106"/>
      <c r="AD12" s="106"/>
      <c r="AE12" s="106">
        <v>1410</v>
      </c>
      <c r="AF12" s="106">
        <v>3782</v>
      </c>
      <c r="AG12" s="106">
        <v>3374</v>
      </c>
      <c r="AH12" s="106">
        <v>1557</v>
      </c>
      <c r="AI12" s="106"/>
      <c r="AJ12" s="107"/>
      <c r="AK12" s="106"/>
      <c r="AL12" s="106"/>
      <c r="AM12" s="106"/>
      <c r="AN12" s="106"/>
      <c r="AO12" s="106"/>
      <c r="AP12" s="106"/>
      <c r="AQ12" s="107">
        <f t="shared" si="1"/>
        <v>10123</v>
      </c>
      <c r="AR12" s="108">
        <f t="shared" si="2"/>
        <v>0</v>
      </c>
      <c r="AS12" s="108">
        <f t="shared" si="3"/>
        <v>0</v>
      </c>
      <c r="AT12" s="108">
        <f t="shared" si="4"/>
        <v>0</v>
      </c>
      <c r="AU12" s="108">
        <f t="shared" si="5"/>
        <v>0</v>
      </c>
      <c r="AV12" s="108">
        <f t="shared" si="6"/>
        <v>42</v>
      </c>
      <c r="AW12" s="108">
        <f t="shared" si="7"/>
        <v>110</v>
      </c>
      <c r="AX12" s="108">
        <f t="shared" si="8"/>
        <v>98</v>
      </c>
      <c r="AY12" s="108">
        <f t="shared" si="9"/>
        <v>45</v>
      </c>
      <c r="AZ12" s="108">
        <f t="shared" si="10"/>
        <v>0</v>
      </c>
      <c r="BA12" s="108">
        <f t="shared" si="11"/>
        <v>0</v>
      </c>
      <c r="BB12" s="108">
        <f t="shared" si="12"/>
        <v>0</v>
      </c>
      <c r="BC12" s="108">
        <f t="shared" si="13"/>
        <v>0</v>
      </c>
      <c r="BD12" s="108">
        <f t="shared" si="14"/>
        <v>0</v>
      </c>
      <c r="BE12" s="108">
        <f t="shared" si="15"/>
        <v>0</v>
      </c>
      <c r="BF12" s="108">
        <f t="shared" si="16"/>
        <v>0</v>
      </c>
      <c r="BG12" s="108">
        <f t="shared" si="17"/>
        <v>0</v>
      </c>
      <c r="BH12" s="108">
        <f t="shared" si="18"/>
        <v>295</v>
      </c>
      <c r="BI12" s="368">
        <v>0.33800000000000002</v>
      </c>
      <c r="BJ12" s="369">
        <v>0.33200000000000002</v>
      </c>
      <c r="BK12" s="109">
        <v>0.33201620073100857</v>
      </c>
      <c r="BL12" s="106" t="s">
        <v>34</v>
      </c>
      <c r="BM12" s="106" t="s">
        <v>34</v>
      </c>
      <c r="BN12" s="107">
        <v>23</v>
      </c>
      <c r="BO12" s="107" t="s">
        <v>89</v>
      </c>
      <c r="BP12" s="107">
        <v>9</v>
      </c>
      <c r="BQ12" s="111">
        <v>45365</v>
      </c>
      <c r="BR12" s="104">
        <v>3337</v>
      </c>
      <c r="BS12" s="372">
        <v>1.39</v>
      </c>
      <c r="BT12" s="103">
        <v>3361</v>
      </c>
      <c r="BU12" s="104">
        <v>3361</v>
      </c>
      <c r="BV12" s="104">
        <f t="shared" si="20"/>
        <v>-24</v>
      </c>
      <c r="BW12" s="112">
        <f t="shared" si="21"/>
        <v>-7.19208870242733E-3</v>
      </c>
      <c r="BX12" s="103">
        <v>3361</v>
      </c>
      <c r="BY12" s="113">
        <f t="shared" si="19"/>
        <v>0</v>
      </c>
      <c r="BZ12" s="104"/>
      <c r="CA12" s="359" t="s">
        <v>40</v>
      </c>
      <c r="CB12" s="104"/>
    </row>
    <row r="13" spans="1:1081">
      <c r="A13" s="359" t="s">
        <v>38</v>
      </c>
      <c r="B13" s="359" t="s">
        <v>33</v>
      </c>
      <c r="C13" s="363" t="s">
        <v>129</v>
      </c>
      <c r="D13" s="364" t="s">
        <v>96</v>
      </c>
      <c r="E13" s="359">
        <v>182424</v>
      </c>
      <c r="F13" s="359">
        <v>5158590</v>
      </c>
      <c r="G13" s="365" t="s">
        <v>79</v>
      </c>
      <c r="H13" s="364">
        <v>24001159</v>
      </c>
      <c r="I13" s="359">
        <v>292102</v>
      </c>
      <c r="J13" s="74"/>
      <c r="K13" s="74"/>
      <c r="L13" s="74"/>
      <c r="M13" s="74"/>
      <c r="N13" s="74"/>
      <c r="O13" s="74"/>
      <c r="P13" s="74"/>
      <c r="Q13" s="74"/>
      <c r="R13" s="74">
        <v>504</v>
      </c>
      <c r="S13" s="74"/>
      <c r="T13" s="74"/>
      <c r="U13" s="74"/>
      <c r="V13" s="74"/>
      <c r="W13" s="74"/>
      <c r="X13" s="74"/>
      <c r="Y13" s="74"/>
      <c r="Z13" s="366">
        <f t="shared" si="0"/>
        <v>504</v>
      </c>
      <c r="AA13" s="74"/>
      <c r="AB13" s="74"/>
      <c r="AC13" s="74"/>
      <c r="AD13" s="126"/>
      <c r="AE13" s="126"/>
      <c r="AF13" s="126"/>
      <c r="AG13" s="126"/>
      <c r="AH13" s="126"/>
      <c r="AI13" s="126">
        <v>519</v>
      </c>
      <c r="AJ13" s="126"/>
      <c r="AK13" s="74"/>
      <c r="AL13" s="74"/>
      <c r="AM13" s="74"/>
      <c r="AN13" s="74"/>
      <c r="AO13" s="74"/>
      <c r="AP13" s="74"/>
      <c r="AQ13" s="107">
        <f t="shared" si="1"/>
        <v>519</v>
      </c>
      <c r="AR13" s="76">
        <f t="shared" si="2"/>
        <v>0</v>
      </c>
      <c r="AS13" s="76">
        <f t="shared" si="3"/>
        <v>0</v>
      </c>
      <c r="AT13" s="76">
        <f t="shared" si="4"/>
        <v>0</v>
      </c>
      <c r="AU13" s="76">
        <f t="shared" si="5"/>
        <v>0</v>
      </c>
      <c r="AV13" s="76">
        <f t="shared" si="6"/>
        <v>0</v>
      </c>
      <c r="AW13" s="76">
        <f t="shared" si="7"/>
        <v>0</v>
      </c>
      <c r="AX13" s="76">
        <f t="shared" si="8"/>
        <v>0</v>
      </c>
      <c r="AY13" s="76">
        <f t="shared" si="9"/>
        <v>0</v>
      </c>
      <c r="AZ13" s="76">
        <f t="shared" si="10"/>
        <v>15</v>
      </c>
      <c r="BA13" s="76">
        <f t="shared" si="11"/>
        <v>0</v>
      </c>
      <c r="BB13" s="76">
        <f t="shared" si="12"/>
        <v>0</v>
      </c>
      <c r="BC13" s="76">
        <f t="shared" si="13"/>
        <v>0</v>
      </c>
      <c r="BD13" s="76">
        <f t="shared" si="14"/>
        <v>0</v>
      </c>
      <c r="BE13" s="76">
        <f t="shared" si="15"/>
        <v>0</v>
      </c>
      <c r="BF13" s="76">
        <f t="shared" si="16"/>
        <v>0</v>
      </c>
      <c r="BG13" s="76">
        <f t="shared" si="17"/>
        <v>0</v>
      </c>
      <c r="BH13" s="108">
        <f t="shared" si="18"/>
        <v>15</v>
      </c>
      <c r="BI13" s="359">
        <v>0.41699999999999998</v>
      </c>
      <c r="BJ13" s="370">
        <v>0.41199999999999998</v>
      </c>
      <c r="BK13" s="77">
        <v>0.47013487475915222</v>
      </c>
      <c r="BL13" s="127" t="s">
        <v>34</v>
      </c>
      <c r="BM13" s="128" t="s">
        <v>34</v>
      </c>
      <c r="BN13" s="126">
        <v>2</v>
      </c>
      <c r="BO13" s="129" t="s">
        <v>97</v>
      </c>
      <c r="BP13" s="126">
        <v>1</v>
      </c>
      <c r="BQ13" s="78">
        <v>45338</v>
      </c>
      <c r="BR13" s="74">
        <v>327.7</v>
      </c>
      <c r="BS13" s="372">
        <v>1.39</v>
      </c>
      <c r="BT13" s="74">
        <v>244</v>
      </c>
      <c r="BU13" s="74">
        <v>214</v>
      </c>
      <c r="BV13" s="74">
        <f t="shared" si="20"/>
        <v>113.69999999999999</v>
      </c>
      <c r="BW13" s="83">
        <f t="shared" si="21"/>
        <v>0.34696368629844365</v>
      </c>
      <c r="BX13" s="74">
        <v>244</v>
      </c>
      <c r="BY13" s="130">
        <f t="shared" si="19"/>
        <v>0</v>
      </c>
      <c r="BZ13" s="74"/>
      <c r="CA13" s="359" t="s">
        <v>40</v>
      </c>
      <c r="CB13" s="74"/>
    </row>
    <row r="14" spans="1:1081">
      <c r="A14" s="359" t="s">
        <v>38</v>
      </c>
      <c r="B14" s="359" t="s">
        <v>33</v>
      </c>
      <c r="C14" s="363" t="s">
        <v>129</v>
      </c>
      <c r="D14" s="364" t="s">
        <v>39</v>
      </c>
      <c r="E14" s="359">
        <v>182424</v>
      </c>
      <c r="F14" s="359">
        <v>5158590</v>
      </c>
      <c r="G14" s="365" t="s">
        <v>79</v>
      </c>
      <c r="H14" s="364">
        <v>24001159</v>
      </c>
      <c r="I14" s="359">
        <v>290059</v>
      </c>
      <c r="J14" s="74"/>
      <c r="K14" s="74"/>
      <c r="L14" s="74"/>
      <c r="M14" s="74"/>
      <c r="N14" s="74"/>
      <c r="O14" s="74"/>
      <c r="P14" s="74"/>
      <c r="Q14" s="74"/>
      <c r="R14" s="74">
        <v>504</v>
      </c>
      <c r="S14" s="74"/>
      <c r="T14" s="74"/>
      <c r="U14" s="74"/>
      <c r="V14" s="74"/>
      <c r="W14" s="74"/>
      <c r="X14" s="74"/>
      <c r="Y14" s="74"/>
      <c r="Z14" s="366">
        <f t="shared" si="0"/>
        <v>504</v>
      </c>
      <c r="AA14" s="74"/>
      <c r="AB14" s="74"/>
      <c r="AC14" s="74"/>
      <c r="AD14" s="126"/>
      <c r="AE14" s="126"/>
      <c r="AF14" s="126"/>
      <c r="AG14" s="126"/>
      <c r="AH14" s="126"/>
      <c r="AI14" s="126">
        <v>519</v>
      </c>
      <c r="AJ14" s="126"/>
      <c r="AK14" s="74"/>
      <c r="AL14" s="74"/>
      <c r="AM14" s="74"/>
      <c r="AN14" s="74"/>
      <c r="AO14" s="74"/>
      <c r="AP14" s="74"/>
      <c r="AQ14" s="107">
        <f t="shared" si="1"/>
        <v>519</v>
      </c>
      <c r="AR14" s="76">
        <f t="shared" si="2"/>
        <v>0</v>
      </c>
      <c r="AS14" s="76">
        <f t="shared" si="3"/>
        <v>0</v>
      </c>
      <c r="AT14" s="76">
        <f t="shared" si="4"/>
        <v>0</v>
      </c>
      <c r="AU14" s="76">
        <f t="shared" si="5"/>
        <v>0</v>
      </c>
      <c r="AV14" s="76">
        <f t="shared" si="6"/>
        <v>0</v>
      </c>
      <c r="AW14" s="76">
        <f t="shared" si="7"/>
        <v>0</v>
      </c>
      <c r="AX14" s="76">
        <f t="shared" si="8"/>
        <v>0</v>
      </c>
      <c r="AY14" s="76">
        <f t="shared" si="9"/>
        <v>0</v>
      </c>
      <c r="AZ14" s="76">
        <f t="shared" si="10"/>
        <v>15</v>
      </c>
      <c r="BA14" s="76">
        <f t="shared" si="11"/>
        <v>0</v>
      </c>
      <c r="BB14" s="76">
        <f t="shared" si="12"/>
        <v>0</v>
      </c>
      <c r="BC14" s="76">
        <f t="shared" si="13"/>
        <v>0</v>
      </c>
      <c r="BD14" s="76">
        <f t="shared" si="14"/>
        <v>0</v>
      </c>
      <c r="BE14" s="76">
        <f t="shared" si="15"/>
        <v>0</v>
      </c>
      <c r="BF14" s="76">
        <f t="shared" si="16"/>
        <v>0</v>
      </c>
      <c r="BG14" s="76">
        <f t="shared" si="17"/>
        <v>0</v>
      </c>
      <c r="BH14" s="108">
        <f t="shared" si="18"/>
        <v>15</v>
      </c>
      <c r="BI14" s="359">
        <v>0.41699999999999998</v>
      </c>
      <c r="BJ14" s="370">
        <v>0.41199999999999998</v>
      </c>
      <c r="BK14" s="77">
        <v>0.41233140655105971</v>
      </c>
      <c r="BL14" s="127" t="s">
        <v>34</v>
      </c>
      <c r="BM14" s="128" t="s">
        <v>89</v>
      </c>
      <c r="BN14" s="126">
        <v>2</v>
      </c>
      <c r="BO14" s="129"/>
      <c r="BP14" s="131"/>
      <c r="BQ14" s="78">
        <v>45338</v>
      </c>
      <c r="BR14" s="74">
        <v>378</v>
      </c>
      <c r="BS14" s="372">
        <v>1.39</v>
      </c>
      <c r="BT14" s="74">
        <v>214</v>
      </c>
      <c r="BU14" s="74">
        <v>214</v>
      </c>
      <c r="BV14" s="74">
        <f t="shared" si="20"/>
        <v>164</v>
      </c>
      <c r="BW14" s="83">
        <f t="shared" si="21"/>
        <v>0.43386243386243384</v>
      </c>
      <c r="BX14" s="74">
        <v>214</v>
      </c>
      <c r="BY14" s="130">
        <f t="shared" si="19"/>
        <v>0</v>
      </c>
      <c r="BZ14" s="74"/>
      <c r="CA14" s="359" t="s">
        <v>40</v>
      </c>
      <c r="CB14" s="74" t="s">
        <v>131</v>
      </c>
    </row>
    <row r="15" spans="1:1081">
      <c r="A15" s="359" t="s">
        <v>38</v>
      </c>
      <c r="B15" s="359" t="s">
        <v>33</v>
      </c>
      <c r="C15" s="363" t="s">
        <v>129</v>
      </c>
      <c r="D15" s="364" t="s">
        <v>41</v>
      </c>
      <c r="E15" s="359">
        <v>182424</v>
      </c>
      <c r="F15" s="359">
        <v>5158590</v>
      </c>
      <c r="G15" s="365" t="s">
        <v>79</v>
      </c>
      <c r="H15" s="364">
        <v>24001159</v>
      </c>
      <c r="I15" s="359">
        <v>290060</v>
      </c>
      <c r="J15" s="74"/>
      <c r="K15" s="74"/>
      <c r="L15" s="74"/>
      <c r="M15" s="74"/>
      <c r="N15" s="74"/>
      <c r="O15" s="74"/>
      <c r="P15" s="74"/>
      <c r="Q15" s="74"/>
      <c r="R15" s="74">
        <v>504</v>
      </c>
      <c r="S15" s="74"/>
      <c r="T15" s="74"/>
      <c r="U15" s="74"/>
      <c r="V15" s="74"/>
      <c r="W15" s="74"/>
      <c r="X15" s="74"/>
      <c r="Y15" s="74"/>
      <c r="Z15" s="366">
        <f t="shared" si="0"/>
        <v>504</v>
      </c>
      <c r="AA15" s="74"/>
      <c r="AB15" s="74"/>
      <c r="AC15" s="74"/>
      <c r="AD15" s="126"/>
      <c r="AE15" s="126"/>
      <c r="AF15" s="126"/>
      <c r="AG15" s="126"/>
      <c r="AH15" s="126"/>
      <c r="AI15" s="126">
        <v>519</v>
      </c>
      <c r="AJ15" s="126"/>
      <c r="AK15" s="74"/>
      <c r="AL15" s="74"/>
      <c r="AM15" s="74"/>
      <c r="AN15" s="74"/>
      <c r="AO15" s="74"/>
      <c r="AP15" s="74"/>
      <c r="AQ15" s="107">
        <f t="shared" si="1"/>
        <v>519</v>
      </c>
      <c r="AR15" s="76">
        <f t="shared" si="2"/>
        <v>0</v>
      </c>
      <c r="AS15" s="76">
        <f t="shared" si="3"/>
        <v>0</v>
      </c>
      <c r="AT15" s="76">
        <f t="shared" si="4"/>
        <v>0</v>
      </c>
      <c r="AU15" s="76">
        <f t="shared" si="5"/>
        <v>0</v>
      </c>
      <c r="AV15" s="76">
        <f t="shared" si="6"/>
        <v>0</v>
      </c>
      <c r="AW15" s="76">
        <f t="shared" si="7"/>
        <v>0</v>
      </c>
      <c r="AX15" s="76">
        <f t="shared" si="8"/>
        <v>0</v>
      </c>
      <c r="AY15" s="76">
        <f t="shared" si="9"/>
        <v>0</v>
      </c>
      <c r="AZ15" s="76">
        <f t="shared" si="10"/>
        <v>15</v>
      </c>
      <c r="BA15" s="76">
        <f t="shared" si="11"/>
        <v>0</v>
      </c>
      <c r="BB15" s="76">
        <f t="shared" si="12"/>
        <v>0</v>
      </c>
      <c r="BC15" s="76">
        <f t="shared" si="13"/>
        <v>0</v>
      </c>
      <c r="BD15" s="76">
        <f t="shared" si="14"/>
        <v>0</v>
      </c>
      <c r="BE15" s="76">
        <f t="shared" si="15"/>
        <v>0</v>
      </c>
      <c r="BF15" s="76">
        <f t="shared" si="16"/>
        <v>0</v>
      </c>
      <c r="BG15" s="76">
        <f t="shared" si="17"/>
        <v>0</v>
      </c>
      <c r="BH15" s="108">
        <f t="shared" si="18"/>
        <v>15</v>
      </c>
      <c r="BI15" s="359">
        <v>0.41699999999999998</v>
      </c>
      <c r="BJ15" s="370">
        <v>0.41199999999999998</v>
      </c>
      <c r="BK15" s="77">
        <v>0.42003853564547206</v>
      </c>
      <c r="BL15" s="127" t="s">
        <v>34</v>
      </c>
      <c r="BM15" s="128" t="s">
        <v>89</v>
      </c>
      <c r="BN15" s="126">
        <v>3</v>
      </c>
      <c r="BO15" s="129"/>
      <c r="BP15" s="131"/>
      <c r="BQ15" s="78">
        <v>45365</v>
      </c>
      <c r="BR15" s="74">
        <v>378</v>
      </c>
      <c r="BS15" s="372">
        <v>1.39</v>
      </c>
      <c r="BT15" s="74">
        <v>218</v>
      </c>
      <c r="BU15" s="74">
        <v>214</v>
      </c>
      <c r="BV15" s="74">
        <f t="shared" si="20"/>
        <v>164</v>
      </c>
      <c r="BW15" s="83">
        <f t="shared" si="21"/>
        <v>0.43386243386243384</v>
      </c>
      <c r="BX15" s="74">
        <v>218</v>
      </c>
      <c r="BY15" s="130">
        <f t="shared" si="19"/>
        <v>0</v>
      </c>
      <c r="BZ15" s="74"/>
      <c r="CA15" s="359" t="s">
        <v>40</v>
      </c>
      <c r="CB15" s="74"/>
    </row>
    <row r="16" spans="1:1081">
      <c r="A16" s="359"/>
      <c r="B16" s="359"/>
      <c r="C16" s="359"/>
      <c r="D16" s="359"/>
      <c r="E16" s="359"/>
      <c r="F16" s="359"/>
      <c r="G16" s="359"/>
      <c r="H16" s="359"/>
      <c r="I16" s="359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359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359"/>
      <c r="BJ16" s="359"/>
      <c r="BK16" s="104"/>
      <c r="BL16" s="104"/>
      <c r="BM16" s="117"/>
      <c r="BN16" s="114"/>
      <c r="BO16" s="114"/>
      <c r="BP16" s="115"/>
      <c r="BQ16" s="104"/>
      <c r="BR16" s="104"/>
      <c r="BS16" s="372"/>
      <c r="BT16" s="104"/>
      <c r="BU16" s="104"/>
      <c r="BV16" s="104"/>
      <c r="BW16" s="104"/>
      <c r="BX16" s="104"/>
      <c r="BY16" s="104"/>
      <c r="BZ16" s="104"/>
      <c r="CA16" s="359"/>
      <c r="CB16" s="104"/>
    </row>
    <row r="17" spans="44:60"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118"/>
      <c r="BH17" s="118"/>
    </row>
    <row r="18" spans="44:60"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  <c r="BD18" s="118"/>
      <c r="BE18" s="118"/>
      <c r="BF18" s="118"/>
      <c r="BG18" s="118"/>
      <c r="BH18" s="118"/>
    </row>
    <row r="19" spans="44:60"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</row>
    <row r="20" spans="44:60"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</row>
    <row r="21" spans="44:60"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</row>
    <row r="22" spans="44:60"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</row>
    <row r="23" spans="44:60"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</row>
  </sheetData>
  <autoFilter ref="A2:S2" xr:uid="{00000000-0009-0000-0000-000000000000}"/>
  <mergeCells count="3">
    <mergeCell ref="A1:BH1"/>
    <mergeCell ref="CA1:CB1"/>
    <mergeCell ref="BM2:BP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H102"/>
  <sheetViews>
    <sheetView zoomScale="71" zoomScaleNormal="71" workbookViewId="0">
      <selection activeCell="I2" sqref="I1:I1048576"/>
    </sheetView>
  </sheetViews>
  <sheetFormatPr defaultRowHeight="15.75"/>
  <cols>
    <col min="1" max="1" width="11" style="1" customWidth="1"/>
    <col min="2" max="2" width="13.140625" style="1" bestFit="1" customWidth="1"/>
    <col min="3" max="3" width="32.5703125" style="1" customWidth="1"/>
    <col min="4" max="4" width="25.140625" style="56" customWidth="1"/>
    <col min="5" max="5" width="9.42578125" style="1" customWidth="1"/>
    <col min="6" max="6" width="11.140625" style="1" bestFit="1" customWidth="1"/>
    <col min="7" max="7" width="11.140625" style="1" hidden="1" customWidth="1"/>
    <col min="8" max="8" width="12.140625" style="1" bestFit="1" customWidth="1"/>
    <col min="9" max="9" width="13" style="1" bestFit="1" customWidth="1"/>
    <col min="10" max="14" width="10.140625" style="1" hidden="1" customWidth="1"/>
    <col min="15" max="15" width="13.28515625" style="1" customWidth="1"/>
    <col min="16" max="20" width="9" style="1" hidden="1" customWidth="1"/>
    <col min="21" max="21" width="13.140625" style="1" customWidth="1"/>
    <col min="22" max="26" width="8.85546875" style="1" hidden="1" customWidth="1"/>
    <col min="27" max="27" width="11.5703125" style="1" customWidth="1"/>
    <col min="28" max="28" width="10.42578125" style="1" customWidth="1"/>
    <col min="29" max="29" width="11.85546875" style="1" customWidth="1"/>
    <col min="30" max="30" width="12.28515625" style="1" customWidth="1"/>
    <col min="31" max="33" width="14.28515625" style="1" hidden="1" customWidth="1"/>
    <col min="34" max="34" width="12.42578125" style="1" hidden="1" customWidth="1"/>
    <col min="35" max="35" width="10.85546875" style="1" hidden="1" customWidth="1"/>
    <col min="36" max="36" width="11.42578125" style="1" bestFit="1" customWidth="1"/>
    <col min="37" max="37" width="8.85546875" style="57" customWidth="1"/>
    <col min="38" max="38" width="9.140625" style="58" customWidth="1"/>
    <col min="39" max="39" width="12.85546875" style="1" bestFit="1" customWidth="1"/>
    <col min="40" max="40" width="8.85546875" style="1" customWidth="1"/>
    <col min="41" max="41" width="14.7109375" style="1" customWidth="1"/>
    <col min="42" max="42" width="8" style="1" customWidth="1"/>
    <col min="43" max="43" width="17.85546875" style="1" bestFit="1" customWidth="1"/>
    <col min="44" max="44" width="12.28515625" style="1" customWidth="1"/>
    <col min="45" max="46" width="9.140625" style="1"/>
    <col min="47" max="47" width="43.7109375" style="1" bestFit="1" customWidth="1"/>
    <col min="48" max="16384" width="9.140625" style="1"/>
  </cols>
  <sheetData>
    <row r="1" spans="1:1048" s="64" customFormat="1" ht="39" customHeight="1">
      <c r="A1" s="304" t="s">
        <v>310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5"/>
      <c r="Y1" s="305"/>
      <c r="Z1" s="305"/>
      <c r="AA1" s="305"/>
      <c r="AB1" s="59"/>
      <c r="AC1" s="59"/>
      <c r="AD1" s="59"/>
      <c r="AE1" s="59"/>
      <c r="AF1" s="59"/>
      <c r="AG1" s="59"/>
      <c r="AH1" s="59"/>
      <c r="AI1" s="59"/>
      <c r="AJ1" s="59"/>
      <c r="AK1" s="60"/>
      <c r="AL1" s="61"/>
      <c r="AM1" s="59"/>
      <c r="AN1" s="59"/>
      <c r="AO1" s="59"/>
      <c r="AP1" s="59"/>
      <c r="AQ1" s="59"/>
      <c r="AR1" s="59"/>
      <c r="AS1" s="62"/>
      <c r="AT1" s="296"/>
      <c r="AU1" s="296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  <c r="FU1" s="63"/>
      <c r="FV1" s="63"/>
      <c r="FW1" s="63"/>
      <c r="FX1" s="63"/>
      <c r="FY1" s="63"/>
      <c r="FZ1" s="63"/>
      <c r="GA1" s="63"/>
      <c r="GB1" s="63"/>
      <c r="GC1" s="63"/>
      <c r="GD1" s="63"/>
      <c r="GE1" s="63"/>
      <c r="GF1" s="63"/>
      <c r="GG1" s="63"/>
      <c r="GH1" s="63"/>
      <c r="GI1" s="63"/>
      <c r="GJ1" s="63"/>
      <c r="GK1" s="63"/>
      <c r="GL1" s="63"/>
      <c r="GM1" s="63"/>
      <c r="GN1" s="63"/>
      <c r="GO1" s="63"/>
      <c r="GP1" s="63"/>
      <c r="GQ1" s="63"/>
      <c r="GR1" s="63"/>
      <c r="GS1" s="63"/>
      <c r="GT1" s="63"/>
      <c r="GU1" s="63"/>
      <c r="GV1" s="63"/>
      <c r="GW1" s="63"/>
      <c r="GX1" s="63"/>
      <c r="GY1" s="63"/>
      <c r="GZ1" s="63"/>
      <c r="HA1" s="63"/>
      <c r="HB1" s="63"/>
      <c r="HC1" s="63"/>
      <c r="HD1" s="63"/>
      <c r="HE1" s="63"/>
      <c r="HF1" s="63"/>
      <c r="HG1" s="63"/>
      <c r="HH1" s="63"/>
      <c r="HI1" s="63"/>
      <c r="HJ1" s="63"/>
      <c r="HK1" s="63"/>
      <c r="HL1" s="63"/>
      <c r="HM1" s="63"/>
      <c r="HN1" s="63"/>
      <c r="HO1" s="63"/>
      <c r="HP1" s="63"/>
      <c r="HQ1" s="63"/>
      <c r="HR1" s="63"/>
      <c r="HS1" s="63"/>
      <c r="HT1" s="63"/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  <c r="IF1" s="63"/>
      <c r="IG1" s="63"/>
      <c r="IH1" s="63"/>
      <c r="II1" s="63"/>
      <c r="IJ1" s="63"/>
      <c r="IK1" s="63"/>
      <c r="IL1" s="63"/>
      <c r="IM1" s="63"/>
      <c r="IN1" s="63"/>
      <c r="IO1" s="63"/>
      <c r="IP1" s="63"/>
      <c r="IQ1" s="63"/>
      <c r="IR1" s="63"/>
      <c r="IS1" s="63"/>
      <c r="IT1" s="63"/>
      <c r="IU1" s="63"/>
      <c r="IV1" s="63"/>
      <c r="IW1" s="63"/>
      <c r="IX1" s="63"/>
      <c r="IY1" s="63"/>
      <c r="IZ1" s="63"/>
      <c r="JA1" s="63"/>
      <c r="JB1" s="63"/>
      <c r="JC1" s="63"/>
      <c r="JD1" s="63"/>
      <c r="JE1" s="63"/>
      <c r="JF1" s="63"/>
      <c r="JG1" s="63"/>
      <c r="JH1" s="63"/>
      <c r="JI1" s="63"/>
      <c r="JJ1" s="63"/>
      <c r="JK1" s="63"/>
      <c r="JL1" s="63"/>
      <c r="JM1" s="63"/>
      <c r="JN1" s="63"/>
      <c r="JO1" s="63"/>
      <c r="JP1" s="63"/>
      <c r="JQ1" s="63"/>
      <c r="JR1" s="63"/>
      <c r="JS1" s="63"/>
      <c r="JT1" s="63"/>
      <c r="JU1" s="63"/>
      <c r="JV1" s="63"/>
      <c r="JW1" s="63"/>
      <c r="JX1" s="63"/>
      <c r="JY1" s="63"/>
      <c r="JZ1" s="63"/>
      <c r="KA1" s="63"/>
      <c r="KB1" s="63"/>
      <c r="KC1" s="63"/>
      <c r="KD1" s="63"/>
      <c r="KE1" s="63"/>
      <c r="KF1" s="63"/>
      <c r="KG1" s="63"/>
      <c r="KH1" s="63"/>
      <c r="KI1" s="63"/>
      <c r="KJ1" s="63"/>
      <c r="KK1" s="63"/>
      <c r="KL1" s="63"/>
      <c r="KM1" s="63"/>
      <c r="KN1" s="63"/>
      <c r="KO1" s="63"/>
      <c r="KP1" s="63"/>
      <c r="KQ1" s="63"/>
      <c r="KR1" s="63"/>
      <c r="KS1" s="63"/>
      <c r="KT1" s="63"/>
      <c r="KU1" s="63"/>
      <c r="KV1" s="63"/>
      <c r="KW1" s="63"/>
      <c r="KX1" s="63"/>
      <c r="KY1" s="63"/>
      <c r="KZ1" s="63"/>
      <c r="LA1" s="63"/>
      <c r="LB1" s="63"/>
      <c r="LC1" s="63"/>
      <c r="LD1" s="63"/>
      <c r="LE1" s="63"/>
      <c r="LF1" s="63"/>
      <c r="LG1" s="63"/>
      <c r="LH1" s="63"/>
      <c r="LI1" s="63"/>
      <c r="LJ1" s="63"/>
      <c r="LK1" s="63"/>
      <c r="LL1" s="63"/>
      <c r="LM1" s="63"/>
      <c r="LN1" s="63"/>
      <c r="LO1" s="63"/>
      <c r="LP1" s="63"/>
      <c r="LQ1" s="63"/>
      <c r="LR1" s="63"/>
      <c r="LS1" s="63"/>
      <c r="LT1" s="63"/>
      <c r="LU1" s="63"/>
      <c r="LV1" s="63"/>
      <c r="LW1" s="63"/>
      <c r="LX1" s="63"/>
      <c r="LY1" s="63"/>
      <c r="LZ1" s="63"/>
      <c r="MA1" s="63"/>
      <c r="MB1" s="63"/>
      <c r="MC1" s="63"/>
      <c r="MD1" s="63"/>
      <c r="ME1" s="63"/>
      <c r="MF1" s="63"/>
      <c r="MG1" s="63"/>
      <c r="MH1" s="63"/>
      <c r="MI1" s="63"/>
      <c r="MJ1" s="63"/>
      <c r="MK1" s="63"/>
      <c r="ML1" s="63"/>
      <c r="MM1" s="63"/>
      <c r="MN1" s="63"/>
      <c r="MO1" s="63"/>
      <c r="MP1" s="63"/>
      <c r="MQ1" s="63"/>
      <c r="MR1" s="63"/>
      <c r="MS1" s="63"/>
      <c r="MT1" s="63"/>
      <c r="MU1" s="63"/>
      <c r="MV1" s="63"/>
      <c r="MW1" s="63"/>
      <c r="MX1" s="63"/>
      <c r="MY1" s="63"/>
      <c r="MZ1" s="63"/>
      <c r="NA1" s="63"/>
      <c r="NB1" s="63"/>
      <c r="NC1" s="63"/>
      <c r="ND1" s="63"/>
      <c r="NE1" s="63"/>
      <c r="NF1" s="63"/>
      <c r="NG1" s="63"/>
      <c r="NH1" s="63"/>
      <c r="NI1" s="63"/>
      <c r="NJ1" s="63"/>
      <c r="NK1" s="63"/>
      <c r="NL1" s="63"/>
      <c r="NM1" s="63"/>
      <c r="NN1" s="63"/>
      <c r="NO1" s="63"/>
      <c r="NP1" s="63"/>
      <c r="NQ1" s="63"/>
      <c r="NR1" s="63"/>
      <c r="NS1" s="63"/>
      <c r="NT1" s="63"/>
      <c r="NU1" s="63"/>
      <c r="NV1" s="63"/>
      <c r="NW1" s="63"/>
      <c r="NX1" s="63"/>
      <c r="NY1" s="63"/>
      <c r="NZ1" s="63"/>
      <c r="OA1" s="63"/>
      <c r="OB1" s="63"/>
      <c r="OC1" s="63"/>
      <c r="OD1" s="63"/>
      <c r="OE1" s="63"/>
      <c r="OF1" s="63"/>
      <c r="OG1" s="63"/>
      <c r="OH1" s="63"/>
      <c r="OI1" s="63"/>
      <c r="OJ1" s="63"/>
      <c r="OK1" s="63"/>
      <c r="OL1" s="63"/>
      <c r="OM1" s="63"/>
      <c r="ON1" s="63"/>
      <c r="OO1" s="63"/>
      <c r="OP1" s="63"/>
      <c r="OQ1" s="63"/>
      <c r="OR1" s="63"/>
      <c r="OS1" s="63"/>
      <c r="OT1" s="63"/>
      <c r="OU1" s="63"/>
      <c r="OV1" s="63"/>
      <c r="OW1" s="63"/>
      <c r="OX1" s="63"/>
      <c r="OY1" s="63"/>
      <c r="OZ1" s="63"/>
      <c r="PA1" s="63"/>
      <c r="PB1" s="63"/>
      <c r="PC1" s="63"/>
      <c r="PD1" s="63"/>
      <c r="PE1" s="63"/>
      <c r="PF1" s="63"/>
      <c r="PG1" s="63"/>
      <c r="PH1" s="63"/>
      <c r="PI1" s="63"/>
      <c r="PJ1" s="63"/>
      <c r="PK1" s="63"/>
      <c r="PL1" s="63"/>
      <c r="PM1" s="63"/>
      <c r="PN1" s="63"/>
      <c r="PO1" s="63"/>
      <c r="PP1" s="63"/>
      <c r="PQ1" s="63"/>
      <c r="PR1" s="63"/>
      <c r="PS1" s="63"/>
      <c r="PT1" s="63"/>
      <c r="PU1" s="63"/>
      <c r="PV1" s="63"/>
      <c r="PW1" s="63"/>
      <c r="PX1" s="63"/>
      <c r="PY1" s="63"/>
      <c r="PZ1" s="63"/>
      <c r="QA1" s="63"/>
      <c r="QB1" s="63"/>
      <c r="QC1" s="63"/>
      <c r="QD1" s="63"/>
      <c r="QE1" s="63"/>
      <c r="QF1" s="63"/>
      <c r="QG1" s="63"/>
      <c r="QH1" s="63"/>
      <c r="QI1" s="63"/>
      <c r="QJ1" s="63"/>
      <c r="QK1" s="63"/>
      <c r="QL1" s="63"/>
      <c r="QM1" s="63"/>
      <c r="QN1" s="63"/>
      <c r="QO1" s="63"/>
      <c r="QP1" s="63"/>
      <c r="QQ1" s="63"/>
      <c r="QR1" s="63"/>
      <c r="QS1" s="63"/>
      <c r="QT1" s="63"/>
      <c r="QU1" s="63"/>
      <c r="QV1" s="63"/>
      <c r="QW1" s="63"/>
      <c r="QX1" s="63"/>
      <c r="QY1" s="63"/>
      <c r="QZ1" s="63"/>
      <c r="RA1" s="63"/>
      <c r="RB1" s="63"/>
      <c r="RC1" s="63"/>
      <c r="RD1" s="63"/>
      <c r="RE1" s="63"/>
      <c r="RF1" s="63"/>
      <c r="RG1" s="63"/>
      <c r="RH1" s="63"/>
      <c r="RI1" s="63"/>
      <c r="RJ1" s="63"/>
      <c r="RK1" s="63"/>
      <c r="RL1" s="63"/>
      <c r="RM1" s="63"/>
      <c r="RN1" s="63"/>
      <c r="RO1" s="63"/>
      <c r="RP1" s="63"/>
      <c r="RQ1" s="63"/>
      <c r="RR1" s="63"/>
      <c r="RS1" s="63"/>
      <c r="RT1" s="63"/>
      <c r="RU1" s="63"/>
      <c r="RV1" s="63"/>
      <c r="RW1" s="63"/>
      <c r="RX1" s="63"/>
      <c r="RY1" s="63"/>
      <c r="RZ1" s="63"/>
      <c r="SA1" s="63"/>
      <c r="SB1" s="63"/>
      <c r="SC1" s="63"/>
      <c r="SD1" s="63"/>
      <c r="SE1" s="63"/>
      <c r="SF1" s="63"/>
      <c r="SG1" s="63"/>
      <c r="SH1" s="63"/>
      <c r="SI1" s="63"/>
      <c r="SJ1" s="63"/>
      <c r="SK1" s="63"/>
      <c r="SL1" s="63"/>
      <c r="SM1" s="63"/>
      <c r="SN1" s="63"/>
      <c r="SO1" s="63"/>
      <c r="SP1" s="63"/>
      <c r="SQ1" s="63"/>
      <c r="SR1" s="63"/>
      <c r="SS1" s="63"/>
      <c r="ST1" s="63"/>
      <c r="SU1" s="63"/>
      <c r="SV1" s="63"/>
      <c r="SW1" s="63"/>
      <c r="SX1" s="63"/>
      <c r="SY1" s="63"/>
      <c r="SZ1" s="63"/>
      <c r="TA1" s="63"/>
      <c r="TB1" s="63"/>
      <c r="TC1" s="63"/>
      <c r="TD1" s="63"/>
      <c r="TE1" s="63"/>
      <c r="TF1" s="63"/>
      <c r="TG1" s="63"/>
      <c r="TH1" s="63"/>
      <c r="TI1" s="63"/>
      <c r="TJ1" s="63"/>
      <c r="TK1" s="63"/>
      <c r="TL1" s="63"/>
      <c r="TM1" s="63"/>
      <c r="TN1" s="63"/>
      <c r="TO1" s="63"/>
      <c r="TP1" s="63"/>
      <c r="TQ1" s="63"/>
      <c r="TR1" s="63"/>
      <c r="TS1" s="63"/>
      <c r="TT1" s="63"/>
      <c r="TU1" s="63"/>
      <c r="TV1" s="63"/>
      <c r="TW1" s="63"/>
      <c r="TX1" s="63"/>
      <c r="TY1" s="63"/>
      <c r="TZ1" s="63"/>
      <c r="UA1" s="63"/>
      <c r="UB1" s="63"/>
      <c r="UC1" s="63"/>
      <c r="UD1" s="63"/>
      <c r="UE1" s="63"/>
      <c r="UF1" s="63"/>
      <c r="UG1" s="63"/>
      <c r="UH1" s="63"/>
      <c r="UI1" s="63"/>
      <c r="UJ1" s="63"/>
      <c r="UK1" s="63"/>
      <c r="UL1" s="63"/>
      <c r="UM1" s="63"/>
      <c r="UN1" s="63"/>
      <c r="UO1" s="63"/>
      <c r="UP1" s="63"/>
      <c r="UQ1" s="63"/>
      <c r="UR1" s="63"/>
      <c r="US1" s="63"/>
      <c r="UT1" s="63"/>
      <c r="UU1" s="63"/>
      <c r="UV1" s="63"/>
      <c r="UW1" s="63"/>
      <c r="UX1" s="63"/>
      <c r="UY1" s="63"/>
      <c r="UZ1" s="63"/>
      <c r="VA1" s="63"/>
      <c r="VB1" s="63"/>
      <c r="VC1" s="63"/>
      <c r="VD1" s="63"/>
      <c r="VE1" s="63"/>
      <c r="VF1" s="63"/>
      <c r="VG1" s="63"/>
      <c r="VH1" s="63"/>
      <c r="VI1" s="63"/>
      <c r="VJ1" s="63"/>
      <c r="VK1" s="63"/>
      <c r="VL1" s="63"/>
      <c r="VM1" s="63"/>
      <c r="VN1" s="63"/>
      <c r="VO1" s="63"/>
      <c r="VP1" s="63"/>
      <c r="VQ1" s="63"/>
      <c r="VR1" s="63"/>
      <c r="VS1" s="63"/>
      <c r="VT1" s="63"/>
      <c r="VU1" s="63"/>
      <c r="VV1" s="63"/>
      <c r="VW1" s="63"/>
      <c r="VX1" s="63"/>
      <c r="VY1" s="63"/>
      <c r="VZ1" s="63"/>
      <c r="WA1" s="63"/>
      <c r="WB1" s="63"/>
      <c r="WC1" s="63"/>
      <c r="WD1" s="63"/>
      <c r="WE1" s="63"/>
      <c r="WF1" s="63"/>
      <c r="WG1" s="63"/>
      <c r="WH1" s="63"/>
      <c r="WI1" s="63"/>
      <c r="WJ1" s="63"/>
      <c r="WK1" s="63"/>
      <c r="WL1" s="63"/>
      <c r="WM1" s="63"/>
      <c r="WN1" s="63"/>
      <c r="WO1" s="63"/>
      <c r="WP1" s="63"/>
      <c r="WQ1" s="63"/>
      <c r="WR1" s="63"/>
      <c r="WS1" s="63"/>
      <c r="WT1" s="63"/>
      <c r="WU1" s="63"/>
      <c r="WV1" s="63"/>
      <c r="WW1" s="63"/>
      <c r="WX1" s="63"/>
      <c r="WY1" s="63"/>
      <c r="WZ1" s="63"/>
      <c r="XA1" s="63"/>
      <c r="XB1" s="63"/>
      <c r="XC1" s="63"/>
      <c r="XD1" s="63"/>
      <c r="XE1" s="63"/>
      <c r="XF1" s="63"/>
      <c r="XG1" s="63"/>
      <c r="XH1" s="63"/>
      <c r="XI1" s="63"/>
      <c r="XJ1" s="63"/>
      <c r="XK1" s="63"/>
      <c r="XL1" s="63"/>
      <c r="XM1" s="63"/>
      <c r="XN1" s="63"/>
      <c r="XO1" s="63"/>
      <c r="XP1" s="63"/>
      <c r="XQ1" s="63"/>
      <c r="XR1" s="63"/>
      <c r="XS1" s="63"/>
      <c r="XT1" s="63"/>
      <c r="XU1" s="63"/>
      <c r="XV1" s="63"/>
      <c r="XW1" s="63"/>
      <c r="XX1" s="63"/>
      <c r="XY1" s="63"/>
      <c r="XZ1" s="63"/>
      <c r="YA1" s="63"/>
      <c r="YB1" s="63"/>
      <c r="YC1" s="63"/>
      <c r="YD1" s="63"/>
      <c r="YE1" s="63"/>
      <c r="YF1" s="63"/>
      <c r="YG1" s="63"/>
      <c r="YH1" s="63"/>
      <c r="YI1" s="63"/>
      <c r="YJ1" s="63"/>
      <c r="YK1" s="63"/>
      <c r="YL1" s="63"/>
      <c r="YM1" s="63"/>
      <c r="YN1" s="63"/>
      <c r="YO1" s="63"/>
      <c r="YP1" s="63"/>
      <c r="YQ1" s="63"/>
      <c r="YR1" s="63"/>
      <c r="YS1" s="63"/>
      <c r="YT1" s="63"/>
      <c r="YU1" s="63"/>
      <c r="YV1" s="63"/>
      <c r="YW1" s="63"/>
      <c r="YX1" s="63"/>
      <c r="YY1" s="63"/>
      <c r="YZ1" s="63"/>
      <c r="ZA1" s="63"/>
      <c r="ZB1" s="63"/>
      <c r="ZC1" s="63"/>
      <c r="ZD1" s="63"/>
      <c r="ZE1" s="63"/>
      <c r="ZF1" s="63"/>
      <c r="ZG1" s="63"/>
      <c r="ZH1" s="63"/>
      <c r="ZI1" s="63"/>
      <c r="ZJ1" s="63"/>
      <c r="ZK1" s="63"/>
      <c r="ZL1" s="63"/>
      <c r="ZM1" s="63"/>
      <c r="ZN1" s="63"/>
      <c r="ZO1" s="63"/>
      <c r="ZP1" s="63"/>
      <c r="ZQ1" s="63"/>
      <c r="ZR1" s="63"/>
      <c r="ZS1" s="63"/>
      <c r="ZT1" s="63"/>
      <c r="ZU1" s="63"/>
      <c r="ZV1" s="63"/>
      <c r="ZW1" s="63"/>
      <c r="ZX1" s="63"/>
      <c r="ZY1" s="63"/>
      <c r="ZZ1" s="63"/>
      <c r="AAA1" s="63"/>
      <c r="AAB1" s="63"/>
      <c r="AAC1" s="63"/>
      <c r="AAD1" s="63"/>
      <c r="AAE1" s="63"/>
      <c r="AAF1" s="63"/>
      <c r="AAG1" s="63"/>
      <c r="AAH1" s="63"/>
      <c r="AAI1" s="63"/>
      <c r="AAJ1" s="63"/>
      <c r="AAK1" s="63"/>
      <c r="AAL1" s="63"/>
      <c r="AAM1" s="63"/>
      <c r="AAN1" s="63"/>
      <c r="AAO1" s="63"/>
      <c r="AAP1" s="63"/>
      <c r="AAQ1" s="63"/>
      <c r="AAR1" s="63"/>
      <c r="AAS1" s="63"/>
      <c r="AAT1" s="63"/>
      <c r="AAU1" s="63"/>
      <c r="AAV1" s="63"/>
      <c r="AAW1" s="63"/>
      <c r="AAX1" s="63"/>
      <c r="AAY1" s="63"/>
      <c r="AAZ1" s="63"/>
      <c r="ABA1" s="63"/>
      <c r="ABB1" s="63"/>
      <c r="ABC1" s="63"/>
      <c r="ABD1" s="63"/>
      <c r="ABE1" s="63"/>
      <c r="ABF1" s="63"/>
      <c r="ABG1" s="63"/>
      <c r="ABH1" s="63"/>
      <c r="ABI1" s="63"/>
      <c r="ABJ1" s="63"/>
      <c r="ABK1" s="63"/>
      <c r="ABL1" s="63"/>
      <c r="ABM1" s="63"/>
      <c r="ABN1" s="63"/>
      <c r="ABO1" s="63"/>
      <c r="ABP1" s="63"/>
      <c r="ABQ1" s="63"/>
      <c r="ABR1" s="63"/>
      <c r="ABS1" s="63"/>
      <c r="ABT1" s="63"/>
      <c r="ABU1" s="63"/>
      <c r="ABV1" s="63"/>
      <c r="ABW1" s="63"/>
      <c r="ABX1" s="63"/>
      <c r="ABY1" s="63"/>
      <c r="ABZ1" s="63"/>
      <c r="ACA1" s="63"/>
      <c r="ACB1" s="63"/>
      <c r="ACC1" s="63"/>
      <c r="ACD1" s="63"/>
      <c r="ACE1" s="63"/>
      <c r="ACF1" s="63"/>
      <c r="ACG1" s="63"/>
      <c r="ACH1" s="63"/>
      <c r="ACI1" s="63"/>
      <c r="ACJ1" s="63"/>
      <c r="ACK1" s="63"/>
      <c r="ACL1" s="63"/>
      <c r="ACM1" s="63"/>
      <c r="ACN1" s="63"/>
      <c r="ACO1" s="63"/>
      <c r="ACP1" s="63"/>
      <c r="ACQ1" s="63"/>
      <c r="ACR1" s="63"/>
      <c r="ACS1" s="63"/>
      <c r="ACT1" s="63"/>
      <c r="ACU1" s="63"/>
      <c r="ACV1" s="63"/>
      <c r="ACW1" s="63"/>
      <c r="ACX1" s="63"/>
      <c r="ACY1" s="63"/>
      <c r="ACZ1" s="63"/>
      <c r="ADA1" s="63"/>
      <c r="ADB1" s="63"/>
      <c r="ADC1" s="63"/>
      <c r="ADD1" s="63"/>
      <c r="ADE1" s="63"/>
      <c r="ADF1" s="63"/>
      <c r="ADG1" s="63"/>
      <c r="ADH1" s="63"/>
      <c r="ADI1" s="63"/>
      <c r="ADJ1" s="63"/>
      <c r="ADK1" s="63"/>
      <c r="ADL1" s="63"/>
      <c r="ADM1" s="63"/>
      <c r="ADN1" s="63"/>
      <c r="ADO1" s="63"/>
      <c r="ADP1" s="63"/>
      <c r="ADQ1" s="63"/>
      <c r="ADR1" s="63"/>
      <c r="ADS1" s="63"/>
      <c r="ADT1" s="63"/>
      <c r="ADU1" s="63"/>
      <c r="ADV1" s="63"/>
      <c r="ADW1" s="63"/>
      <c r="ADX1" s="63"/>
      <c r="ADY1" s="63"/>
      <c r="ADZ1" s="63"/>
      <c r="AEA1" s="63"/>
      <c r="AEB1" s="63"/>
      <c r="AEC1" s="63"/>
      <c r="AED1" s="63"/>
      <c r="AEE1" s="63"/>
      <c r="AEF1" s="63"/>
      <c r="AEG1" s="63"/>
      <c r="AEH1" s="63"/>
      <c r="AEI1" s="63"/>
      <c r="AEJ1" s="63"/>
      <c r="AEK1" s="63"/>
      <c r="AEL1" s="63"/>
      <c r="AEM1" s="63"/>
      <c r="AEN1" s="63"/>
      <c r="AEO1" s="63"/>
      <c r="AEP1" s="63"/>
      <c r="AEQ1" s="63"/>
      <c r="AER1" s="63"/>
      <c r="AES1" s="63"/>
      <c r="AET1" s="63"/>
      <c r="AEU1" s="63"/>
      <c r="AEV1" s="63"/>
      <c r="AEW1" s="63"/>
      <c r="AEX1" s="63"/>
      <c r="AEY1" s="63"/>
      <c r="AEZ1" s="63"/>
      <c r="AFA1" s="63"/>
      <c r="AFB1" s="63"/>
      <c r="AFC1" s="63"/>
      <c r="AFD1" s="63"/>
      <c r="AFE1" s="63"/>
      <c r="AFF1" s="63"/>
      <c r="AFG1" s="63"/>
      <c r="AFH1" s="63"/>
      <c r="AFI1" s="63"/>
      <c r="AFJ1" s="63"/>
      <c r="AFK1" s="63"/>
      <c r="AFL1" s="63"/>
      <c r="AFM1" s="63"/>
      <c r="AFN1" s="63"/>
      <c r="AFO1" s="63"/>
      <c r="AFP1" s="63"/>
      <c r="AFQ1" s="63"/>
      <c r="AFR1" s="63"/>
      <c r="AFS1" s="63"/>
      <c r="AFT1" s="63"/>
      <c r="AFU1" s="63"/>
      <c r="AFV1" s="63"/>
      <c r="AFW1" s="63"/>
      <c r="AFX1" s="63"/>
      <c r="AFY1" s="63"/>
      <c r="AFZ1" s="63"/>
      <c r="AGA1" s="63"/>
      <c r="AGB1" s="63"/>
      <c r="AGC1" s="63"/>
      <c r="AGD1" s="63"/>
      <c r="AGE1" s="63"/>
      <c r="AGF1" s="63"/>
      <c r="AGG1" s="63"/>
      <c r="AGH1" s="63"/>
      <c r="AGI1" s="63"/>
      <c r="AGJ1" s="63"/>
      <c r="AGK1" s="63"/>
      <c r="AGL1" s="63"/>
      <c r="AGM1" s="63"/>
      <c r="AGN1" s="63"/>
      <c r="AGO1" s="63"/>
      <c r="AGP1" s="63"/>
      <c r="AGQ1" s="63"/>
      <c r="AGR1" s="63"/>
      <c r="AGS1" s="63"/>
      <c r="AGT1" s="63"/>
      <c r="AGU1" s="63"/>
      <c r="AGV1" s="63"/>
      <c r="AGW1" s="63"/>
      <c r="AGX1" s="63"/>
      <c r="AGY1" s="63"/>
      <c r="AGZ1" s="63"/>
      <c r="AHA1" s="63"/>
      <c r="AHB1" s="63"/>
      <c r="AHC1" s="63"/>
      <c r="AHD1" s="63"/>
      <c r="AHE1" s="63"/>
      <c r="AHF1" s="63"/>
      <c r="AHG1" s="63"/>
      <c r="AHH1" s="63"/>
      <c r="AHI1" s="63"/>
      <c r="AHJ1" s="63"/>
      <c r="AHK1" s="63"/>
      <c r="AHL1" s="63"/>
      <c r="AHM1" s="63"/>
      <c r="AHN1" s="63"/>
      <c r="AHO1" s="63"/>
      <c r="AHP1" s="63"/>
      <c r="AHQ1" s="63"/>
      <c r="AHR1" s="63"/>
      <c r="AHS1" s="63"/>
      <c r="AHT1" s="63"/>
      <c r="AHU1" s="63"/>
      <c r="AHV1" s="63"/>
      <c r="AHW1" s="63"/>
      <c r="AHX1" s="63"/>
      <c r="AHY1" s="63"/>
      <c r="AHZ1" s="63"/>
      <c r="AIA1" s="63"/>
      <c r="AIB1" s="63"/>
      <c r="AIC1" s="63"/>
      <c r="AID1" s="63"/>
      <c r="AIE1" s="63"/>
      <c r="AIF1" s="63"/>
      <c r="AIG1" s="63"/>
      <c r="AIH1" s="63"/>
      <c r="AII1" s="63"/>
      <c r="AIJ1" s="63"/>
      <c r="AIK1" s="63"/>
      <c r="AIL1" s="63"/>
      <c r="AIM1" s="63"/>
      <c r="AIN1" s="63"/>
      <c r="AIO1" s="63"/>
      <c r="AIP1" s="63"/>
      <c r="AIQ1" s="63"/>
      <c r="AIR1" s="63"/>
      <c r="AIS1" s="63"/>
      <c r="AIT1" s="63"/>
      <c r="AIU1" s="63"/>
      <c r="AIV1" s="63"/>
      <c r="AIW1" s="63"/>
      <c r="AIX1" s="63"/>
      <c r="AIY1" s="63"/>
      <c r="AIZ1" s="63"/>
      <c r="AJA1" s="63"/>
      <c r="AJB1" s="63"/>
      <c r="AJC1" s="63"/>
      <c r="AJD1" s="63"/>
      <c r="AJE1" s="63"/>
      <c r="AJF1" s="63"/>
      <c r="AJG1" s="63"/>
      <c r="AJH1" s="63"/>
      <c r="AJI1" s="63"/>
      <c r="AJJ1" s="63"/>
      <c r="AJK1" s="63"/>
      <c r="AJL1" s="63"/>
      <c r="AJM1" s="63"/>
      <c r="AJN1" s="63"/>
      <c r="AJO1" s="63"/>
      <c r="AJP1" s="63"/>
      <c r="AJQ1" s="63"/>
      <c r="AJR1" s="63"/>
      <c r="AJS1" s="63"/>
      <c r="AJT1" s="63"/>
      <c r="AJU1" s="63"/>
      <c r="AJV1" s="63"/>
      <c r="AJW1" s="63"/>
      <c r="AJX1" s="63"/>
      <c r="AJY1" s="63"/>
      <c r="AJZ1" s="63"/>
      <c r="AKA1" s="63"/>
      <c r="AKB1" s="63"/>
      <c r="AKC1" s="63"/>
      <c r="AKD1" s="63"/>
      <c r="AKE1" s="63"/>
      <c r="AKF1" s="63"/>
      <c r="AKG1" s="63"/>
      <c r="AKH1" s="63"/>
      <c r="AKI1" s="63"/>
      <c r="AKJ1" s="63"/>
      <c r="AKK1" s="63"/>
      <c r="AKL1" s="63"/>
      <c r="AKM1" s="63"/>
      <c r="AKN1" s="63"/>
      <c r="AKO1" s="63"/>
      <c r="AKP1" s="63"/>
      <c r="AKQ1" s="63"/>
      <c r="AKR1" s="63"/>
      <c r="AKS1" s="63"/>
      <c r="AKT1" s="63"/>
      <c r="AKU1" s="63"/>
      <c r="AKV1" s="63"/>
      <c r="AKW1" s="63"/>
      <c r="AKX1" s="63"/>
      <c r="AKY1" s="63"/>
      <c r="AKZ1" s="63"/>
      <c r="ALA1" s="63"/>
      <c r="ALB1" s="63"/>
      <c r="ALC1" s="63"/>
      <c r="ALD1" s="63"/>
      <c r="ALE1" s="63"/>
      <c r="ALF1" s="63"/>
      <c r="ALG1" s="63"/>
      <c r="ALH1" s="63"/>
      <c r="ALI1" s="63"/>
      <c r="ALJ1" s="63"/>
      <c r="ALK1" s="63"/>
      <c r="ALL1" s="63"/>
      <c r="ALM1" s="63"/>
      <c r="ALN1" s="63"/>
      <c r="ALO1" s="63"/>
      <c r="ALP1" s="63"/>
      <c r="ALQ1" s="63"/>
      <c r="ALR1" s="63"/>
      <c r="ALS1" s="63"/>
      <c r="ALT1" s="63"/>
      <c r="ALU1" s="63"/>
      <c r="ALV1" s="63"/>
      <c r="ALW1" s="63"/>
      <c r="ALX1" s="63"/>
      <c r="ALY1" s="63"/>
      <c r="ALZ1" s="63"/>
      <c r="AMA1" s="63"/>
      <c r="AMB1" s="63"/>
      <c r="AMC1" s="63"/>
      <c r="AMD1" s="63"/>
      <c r="AME1" s="63"/>
      <c r="AMF1" s="63"/>
      <c r="AMG1" s="63"/>
      <c r="AMH1" s="63"/>
      <c r="AMI1" s="63"/>
      <c r="AMJ1" s="63"/>
      <c r="AMK1" s="63"/>
      <c r="AML1" s="63"/>
      <c r="AMM1" s="63"/>
      <c r="AMN1" s="63"/>
      <c r="AMO1" s="63"/>
      <c r="AMP1" s="63"/>
      <c r="AMQ1" s="63"/>
      <c r="AMR1" s="63"/>
      <c r="AMS1" s="63"/>
      <c r="AMT1" s="63"/>
      <c r="AMU1" s="63"/>
      <c r="AMV1" s="63"/>
      <c r="AMW1" s="63"/>
      <c r="AMX1" s="63"/>
      <c r="AMY1" s="63"/>
      <c r="AMZ1" s="63"/>
      <c r="ANA1" s="63"/>
      <c r="ANB1" s="63"/>
      <c r="ANC1" s="63"/>
      <c r="AND1" s="63"/>
      <c r="ANE1" s="63"/>
      <c r="ANF1" s="63"/>
      <c r="ANG1" s="63"/>
      <c r="ANH1" s="63"/>
    </row>
    <row r="2" spans="1:1048" ht="31.5" customHeight="1">
      <c r="A2" s="306" t="s">
        <v>0</v>
      </c>
      <c r="B2" s="306" t="s">
        <v>1</v>
      </c>
      <c r="C2" s="65" t="s">
        <v>2</v>
      </c>
      <c r="D2" s="308" t="s">
        <v>18</v>
      </c>
      <c r="E2" s="306" t="s">
        <v>3</v>
      </c>
      <c r="F2" s="306" t="s">
        <v>8</v>
      </c>
      <c r="G2" s="302" t="s">
        <v>69</v>
      </c>
      <c r="H2" s="297" t="s">
        <v>4</v>
      </c>
      <c r="I2" s="297" t="s">
        <v>24</v>
      </c>
      <c r="J2" s="66" t="s">
        <v>19</v>
      </c>
      <c r="K2" s="66" t="s">
        <v>20</v>
      </c>
      <c r="L2" s="66" t="s">
        <v>21</v>
      </c>
      <c r="M2" s="66" t="s">
        <v>22</v>
      </c>
      <c r="N2" s="66" t="s">
        <v>23</v>
      </c>
      <c r="O2" s="67" t="s">
        <v>9</v>
      </c>
      <c r="P2" s="66" t="s">
        <v>19</v>
      </c>
      <c r="Q2" s="66" t="s">
        <v>20</v>
      </c>
      <c r="R2" s="66" t="s">
        <v>21</v>
      </c>
      <c r="S2" s="66" t="s">
        <v>22</v>
      </c>
      <c r="T2" s="66" t="s">
        <v>23</v>
      </c>
      <c r="U2" s="67" t="s">
        <v>10</v>
      </c>
      <c r="V2" s="66" t="s">
        <v>19</v>
      </c>
      <c r="W2" s="66" t="s">
        <v>20</v>
      </c>
      <c r="X2" s="66" t="s">
        <v>21</v>
      </c>
      <c r="Y2" s="66" t="s">
        <v>22</v>
      </c>
      <c r="Z2" s="66" t="s">
        <v>23</v>
      </c>
      <c r="AA2" s="67" t="s">
        <v>25</v>
      </c>
      <c r="AB2" s="299" t="s">
        <v>70</v>
      </c>
      <c r="AC2" s="302" t="s">
        <v>26</v>
      </c>
      <c r="AD2" s="302" t="s">
        <v>27</v>
      </c>
      <c r="AE2" s="299" t="s">
        <v>28</v>
      </c>
      <c r="AF2" s="300" t="s">
        <v>29</v>
      </c>
      <c r="AG2" s="301"/>
      <c r="AH2" s="301"/>
      <c r="AI2" s="301"/>
      <c r="AJ2" s="68" t="s">
        <v>11</v>
      </c>
      <c r="AK2" s="69" t="s">
        <v>12</v>
      </c>
      <c r="AL2" s="70" t="s">
        <v>130</v>
      </c>
      <c r="AM2" s="67" t="s">
        <v>13</v>
      </c>
      <c r="AN2" s="67" t="s">
        <v>14</v>
      </c>
      <c r="AO2" s="68" t="s">
        <v>15</v>
      </c>
      <c r="AP2" s="68" t="s">
        <v>5</v>
      </c>
      <c r="AQ2" s="67" t="s">
        <v>16</v>
      </c>
      <c r="AR2" s="71" t="s">
        <v>17</v>
      </c>
      <c r="AS2" s="72" t="s">
        <v>5</v>
      </c>
      <c r="AT2" s="66" t="s">
        <v>6</v>
      </c>
      <c r="AU2" s="73" t="s">
        <v>7</v>
      </c>
    </row>
    <row r="3" spans="1:1048" ht="24.75" customHeight="1">
      <c r="A3" s="307"/>
      <c r="B3" s="307"/>
      <c r="C3" s="65"/>
      <c r="D3" s="309"/>
      <c r="E3" s="307"/>
      <c r="F3" s="307"/>
      <c r="G3" s="303"/>
      <c r="H3" s="298"/>
      <c r="I3" s="298"/>
      <c r="J3" s="66" t="s">
        <v>19</v>
      </c>
      <c r="K3" s="66" t="s">
        <v>20</v>
      </c>
      <c r="L3" s="66" t="s">
        <v>21</v>
      </c>
      <c r="M3" s="66" t="s">
        <v>36</v>
      </c>
      <c r="N3" s="66" t="s">
        <v>37</v>
      </c>
      <c r="O3" s="67"/>
      <c r="P3" s="66" t="s">
        <v>19</v>
      </c>
      <c r="Q3" s="66" t="s">
        <v>20</v>
      </c>
      <c r="R3" s="66" t="s">
        <v>21</v>
      </c>
      <c r="S3" s="66" t="s">
        <v>36</v>
      </c>
      <c r="T3" s="66" t="s">
        <v>37</v>
      </c>
      <c r="U3" s="67"/>
      <c r="V3" s="66" t="s">
        <v>19</v>
      </c>
      <c r="W3" s="66" t="s">
        <v>20</v>
      </c>
      <c r="X3" s="66" t="s">
        <v>21</v>
      </c>
      <c r="Y3" s="66" t="s">
        <v>36</v>
      </c>
      <c r="Z3" s="66" t="s">
        <v>37</v>
      </c>
      <c r="AA3" s="67"/>
      <c r="AB3" s="299"/>
      <c r="AC3" s="303"/>
      <c r="AD3" s="303"/>
      <c r="AE3" s="299"/>
      <c r="AF3" s="67" t="s">
        <v>30</v>
      </c>
      <c r="AG3" s="67" t="s">
        <v>31</v>
      </c>
      <c r="AH3" s="67" t="s">
        <v>30</v>
      </c>
      <c r="AI3" s="67" t="s">
        <v>31</v>
      </c>
      <c r="AJ3" s="68"/>
      <c r="AK3" s="69"/>
      <c r="AL3" s="70"/>
      <c r="AM3" s="67"/>
      <c r="AN3" s="67"/>
      <c r="AO3" s="68"/>
      <c r="AP3" s="68"/>
      <c r="AQ3" s="67"/>
      <c r="AR3" s="71"/>
      <c r="AS3" s="72"/>
      <c r="AT3" s="66"/>
      <c r="AU3" s="73"/>
    </row>
    <row r="4" spans="1:1048" ht="17.100000000000001" customHeight="1">
      <c r="A4" s="5" t="s">
        <v>38</v>
      </c>
      <c r="B4" s="5" t="s">
        <v>33</v>
      </c>
      <c r="C4" s="8" t="s">
        <v>129</v>
      </c>
      <c r="D4" s="8" t="s">
        <v>90</v>
      </c>
      <c r="E4" s="5">
        <v>182419</v>
      </c>
      <c r="F4" s="5">
        <v>983462</v>
      </c>
      <c r="G4" s="5" t="s">
        <v>79</v>
      </c>
      <c r="H4" s="5">
        <v>24001154</v>
      </c>
      <c r="I4" s="5">
        <v>292099</v>
      </c>
      <c r="J4" s="5">
        <v>1044</v>
      </c>
      <c r="K4" s="5">
        <v>2952</v>
      </c>
      <c r="L4" s="5">
        <v>2592</v>
      </c>
      <c r="M4" s="5">
        <v>1188</v>
      </c>
      <c r="N4" s="5"/>
      <c r="O4" s="5">
        <f t="shared" ref="O4:O35" si="0">SUM(J4:N4)</f>
        <v>7776</v>
      </c>
      <c r="P4" s="5">
        <v>1075</v>
      </c>
      <c r="Q4" s="5">
        <v>3043</v>
      </c>
      <c r="R4" s="5">
        <v>2671</v>
      </c>
      <c r="S4" s="5">
        <v>1225</v>
      </c>
      <c r="T4" s="5"/>
      <c r="U4" s="5">
        <f t="shared" ref="U4:U35" si="1">SUM(P4:T4)</f>
        <v>8014</v>
      </c>
      <c r="V4" s="3">
        <f t="shared" ref="V4:V35" si="2">P4-J4</f>
        <v>31</v>
      </c>
      <c r="W4" s="3">
        <f t="shared" ref="W4:W35" si="3">Q4-K4</f>
        <v>91</v>
      </c>
      <c r="X4" s="3">
        <f t="shared" ref="X4:X35" si="4">R4-L4</f>
        <v>79</v>
      </c>
      <c r="Y4" s="3">
        <f t="shared" ref="Y4:Y35" si="5">S4-M4</f>
        <v>37</v>
      </c>
      <c r="Z4" s="3">
        <f t="shared" ref="Z4:Z35" si="6">T4-N4</f>
        <v>0</v>
      </c>
      <c r="AA4" s="3">
        <f t="shared" ref="AA4:AA35" si="7">SUM(V4:Z4)</f>
        <v>238</v>
      </c>
      <c r="AB4" s="4">
        <v>0.34200000000000003</v>
      </c>
      <c r="AC4" s="5">
        <v>0.33200000000000002</v>
      </c>
      <c r="AD4" s="4">
        <v>0.33186922884951336</v>
      </c>
      <c r="AE4" s="4" t="s">
        <v>34</v>
      </c>
      <c r="AF4" s="4" t="s">
        <v>34</v>
      </c>
      <c r="AG4" s="5">
        <v>5</v>
      </c>
      <c r="AH4" s="5" t="s">
        <v>89</v>
      </c>
      <c r="AI4" s="5">
        <v>21</v>
      </c>
      <c r="AJ4" s="6">
        <v>45343</v>
      </c>
      <c r="AK4" s="52">
        <f>2561+127.7</f>
        <v>2688.7</v>
      </c>
      <c r="AL4" s="7">
        <v>1.39</v>
      </c>
      <c r="AM4" s="2">
        <v>2659.6</v>
      </c>
      <c r="AN4" s="5">
        <v>2688.7</v>
      </c>
      <c r="AO4" s="53">
        <f>AK4-AN4</f>
        <v>0</v>
      </c>
      <c r="AP4" s="9">
        <f>AO4/AK4</f>
        <v>0</v>
      </c>
      <c r="AQ4" s="2">
        <v>2659.6</v>
      </c>
      <c r="AR4" s="5">
        <f>+AM4-AQ4</f>
        <v>0</v>
      </c>
      <c r="AS4" s="54"/>
      <c r="AT4" s="5" t="s">
        <v>40</v>
      </c>
      <c r="AU4" s="5"/>
    </row>
    <row r="5" spans="1:1048" ht="17.100000000000001" customHeight="1">
      <c r="A5" s="5" t="s">
        <v>38</v>
      </c>
      <c r="B5" s="5" t="s">
        <v>33</v>
      </c>
      <c r="C5" s="8" t="s">
        <v>129</v>
      </c>
      <c r="D5" s="8" t="s">
        <v>39</v>
      </c>
      <c r="E5" s="5">
        <v>182419</v>
      </c>
      <c r="F5" s="5">
        <v>983462</v>
      </c>
      <c r="G5" s="5" t="s">
        <v>79</v>
      </c>
      <c r="H5" s="5">
        <v>24001154</v>
      </c>
      <c r="I5" s="5">
        <v>290059</v>
      </c>
      <c r="J5" s="5">
        <v>1044</v>
      </c>
      <c r="K5" s="5">
        <v>2952</v>
      </c>
      <c r="L5" s="5">
        <v>2592</v>
      </c>
      <c r="M5" s="5">
        <v>1188</v>
      </c>
      <c r="N5" s="5"/>
      <c r="O5" s="5">
        <f t="shared" si="0"/>
        <v>7776</v>
      </c>
      <c r="P5" s="5">
        <v>1075</v>
      </c>
      <c r="Q5" s="5">
        <v>3042</v>
      </c>
      <c r="R5" s="5">
        <v>2677</v>
      </c>
      <c r="S5" s="5">
        <v>1230</v>
      </c>
      <c r="T5" s="5"/>
      <c r="U5" s="5">
        <f t="shared" si="1"/>
        <v>8024</v>
      </c>
      <c r="V5" s="3">
        <f t="shared" si="2"/>
        <v>31</v>
      </c>
      <c r="W5" s="3">
        <f t="shared" si="3"/>
        <v>90</v>
      </c>
      <c r="X5" s="3">
        <f t="shared" si="4"/>
        <v>85</v>
      </c>
      <c r="Y5" s="3">
        <f t="shared" si="5"/>
        <v>42</v>
      </c>
      <c r="Z5" s="3">
        <f t="shared" si="6"/>
        <v>0</v>
      </c>
      <c r="AA5" s="3">
        <f t="shared" si="7"/>
        <v>248</v>
      </c>
      <c r="AB5" s="4">
        <v>0.34200000000000003</v>
      </c>
      <c r="AC5" s="5">
        <v>0.33200000000000002</v>
      </c>
      <c r="AD5" s="4">
        <v>0.33150548354935194</v>
      </c>
      <c r="AE5" s="4" t="s">
        <v>34</v>
      </c>
      <c r="AF5" s="4"/>
      <c r="AG5" s="5"/>
      <c r="AH5" s="5" t="s">
        <v>89</v>
      </c>
      <c r="AI5" s="5">
        <v>24</v>
      </c>
      <c r="AJ5" s="6">
        <v>45338</v>
      </c>
      <c r="AK5" s="52">
        <f>2561+99</f>
        <v>2660</v>
      </c>
      <c r="AL5" s="7">
        <v>1.39</v>
      </c>
      <c r="AM5" s="2">
        <v>2660</v>
      </c>
      <c r="AN5" s="5">
        <v>2660</v>
      </c>
      <c r="AO5" s="53">
        <f t="shared" ref="AO5:AO68" si="8">AK5-AN5</f>
        <v>0</v>
      </c>
      <c r="AP5" s="9">
        <f t="shared" ref="AP5:AP68" si="9">AO5/AK5</f>
        <v>0</v>
      </c>
      <c r="AQ5" s="2">
        <v>2660</v>
      </c>
      <c r="AR5" s="5">
        <f>+AM5-AQ5</f>
        <v>0</v>
      </c>
      <c r="AS5" s="54"/>
      <c r="AT5" s="5" t="s">
        <v>40</v>
      </c>
      <c r="AU5" s="5"/>
    </row>
    <row r="6" spans="1:1048" ht="17.100000000000001" customHeight="1">
      <c r="A6" s="5" t="s">
        <v>38</v>
      </c>
      <c r="B6" s="5" t="s">
        <v>33</v>
      </c>
      <c r="C6" s="8" t="s">
        <v>129</v>
      </c>
      <c r="D6" s="8" t="s">
        <v>41</v>
      </c>
      <c r="E6" s="5">
        <v>182419</v>
      </c>
      <c r="F6" s="5">
        <v>983462</v>
      </c>
      <c r="G6" s="5" t="s">
        <v>79</v>
      </c>
      <c r="H6" s="5">
        <v>24001154</v>
      </c>
      <c r="I6" s="5">
        <v>290060</v>
      </c>
      <c r="J6" s="5">
        <v>1044</v>
      </c>
      <c r="K6" s="5">
        <v>2952</v>
      </c>
      <c r="L6" s="5">
        <v>2592</v>
      </c>
      <c r="M6" s="5">
        <v>1188</v>
      </c>
      <c r="N6" s="5"/>
      <c r="O6" s="5">
        <f t="shared" si="0"/>
        <v>7776</v>
      </c>
      <c r="P6" s="5">
        <v>1075</v>
      </c>
      <c r="Q6" s="5">
        <v>3042</v>
      </c>
      <c r="R6" s="5">
        <v>2671</v>
      </c>
      <c r="S6" s="5">
        <v>1224</v>
      </c>
      <c r="T6" s="5"/>
      <c r="U6" s="5">
        <f t="shared" si="1"/>
        <v>8012</v>
      </c>
      <c r="V6" s="3">
        <f t="shared" si="2"/>
        <v>31</v>
      </c>
      <c r="W6" s="3">
        <f t="shared" si="3"/>
        <v>90</v>
      </c>
      <c r="X6" s="3">
        <f t="shared" si="4"/>
        <v>79</v>
      </c>
      <c r="Y6" s="3">
        <f t="shared" si="5"/>
        <v>36</v>
      </c>
      <c r="Z6" s="3">
        <f t="shared" si="6"/>
        <v>0</v>
      </c>
      <c r="AA6" s="3">
        <f t="shared" si="7"/>
        <v>236</v>
      </c>
      <c r="AB6" s="4">
        <v>0.34200000000000003</v>
      </c>
      <c r="AC6" s="5">
        <v>0.33200000000000002</v>
      </c>
      <c r="AD6" s="4">
        <v>0.33200199700449329</v>
      </c>
      <c r="AE6" s="4" t="s">
        <v>34</v>
      </c>
      <c r="AF6" s="4" t="s">
        <v>34</v>
      </c>
      <c r="AG6" s="5">
        <v>25</v>
      </c>
      <c r="AH6" s="5"/>
      <c r="AI6" s="5"/>
      <c r="AJ6" s="6">
        <v>45365</v>
      </c>
      <c r="AK6" s="52">
        <f>2561+99</f>
        <v>2660</v>
      </c>
      <c r="AL6" s="7">
        <v>1.39</v>
      </c>
      <c r="AM6" s="2">
        <v>2660</v>
      </c>
      <c r="AN6" s="5">
        <v>2660</v>
      </c>
      <c r="AO6" s="53">
        <f t="shared" si="8"/>
        <v>0</v>
      </c>
      <c r="AP6" s="9">
        <f t="shared" si="9"/>
        <v>0</v>
      </c>
      <c r="AQ6" s="2">
        <v>2660</v>
      </c>
      <c r="AR6" s="5">
        <f t="shared" ref="AR6:AR69" si="10">+AM6-AQ6</f>
        <v>0</v>
      </c>
      <c r="AS6" s="54"/>
      <c r="AT6" s="5" t="s">
        <v>40</v>
      </c>
      <c r="AU6" s="5"/>
    </row>
    <row r="7" spans="1:1048" ht="17.100000000000001" customHeight="1">
      <c r="A7" s="74" t="s">
        <v>38</v>
      </c>
      <c r="B7" s="74" t="s">
        <v>33</v>
      </c>
      <c r="C7" s="75" t="s">
        <v>129</v>
      </c>
      <c r="D7" s="75" t="s">
        <v>99</v>
      </c>
      <c r="E7" s="74">
        <v>182425</v>
      </c>
      <c r="F7" s="74">
        <v>983462</v>
      </c>
      <c r="G7" s="74" t="s">
        <v>79</v>
      </c>
      <c r="H7" s="74">
        <v>24001160</v>
      </c>
      <c r="I7" s="74">
        <v>290059</v>
      </c>
      <c r="J7" s="74">
        <v>720</v>
      </c>
      <c r="K7" s="74">
        <v>1692</v>
      </c>
      <c r="L7" s="74">
        <v>1548</v>
      </c>
      <c r="M7" s="74">
        <v>828</v>
      </c>
      <c r="N7" s="74"/>
      <c r="O7" s="74">
        <f t="shared" si="0"/>
        <v>4788</v>
      </c>
      <c r="P7" s="74">
        <v>742</v>
      </c>
      <c r="Q7" s="74">
        <v>1744</v>
      </c>
      <c r="R7" s="74">
        <v>1595</v>
      </c>
      <c r="S7" s="74">
        <v>853</v>
      </c>
      <c r="T7" s="74"/>
      <c r="U7" s="74">
        <f t="shared" si="1"/>
        <v>4934</v>
      </c>
      <c r="V7" s="76">
        <f t="shared" si="2"/>
        <v>22</v>
      </c>
      <c r="W7" s="76">
        <f t="shared" si="3"/>
        <v>52</v>
      </c>
      <c r="X7" s="76">
        <f t="shared" si="4"/>
        <v>47</v>
      </c>
      <c r="Y7" s="76">
        <f t="shared" si="5"/>
        <v>25</v>
      </c>
      <c r="Z7" s="76">
        <f t="shared" si="6"/>
        <v>0</v>
      </c>
      <c r="AA7" s="76">
        <f t="shared" si="7"/>
        <v>146</v>
      </c>
      <c r="AB7" s="77">
        <v>0.34200000000000003</v>
      </c>
      <c r="AC7" s="74">
        <v>0.33200000000000002</v>
      </c>
      <c r="AD7" s="77">
        <v>0.33206931495743819</v>
      </c>
      <c r="AE7" s="77" t="s">
        <v>34</v>
      </c>
      <c r="AF7" s="77" t="s">
        <v>34</v>
      </c>
      <c r="AG7" s="74">
        <v>18</v>
      </c>
      <c r="AH7" s="74"/>
      <c r="AI7" s="74"/>
      <c r="AJ7" s="78">
        <v>45338</v>
      </c>
      <c r="AK7" s="79">
        <f>(4617+298.3)-1638.43-1638.43</f>
        <v>1638.4399999999998</v>
      </c>
      <c r="AL7" s="80">
        <v>1.39</v>
      </c>
      <c r="AM7" s="81">
        <v>1638.43</v>
      </c>
      <c r="AN7" s="74">
        <f>4915.3-1638.43-1638.43</f>
        <v>1638.4399999999998</v>
      </c>
      <c r="AO7" s="82">
        <f t="shared" si="8"/>
        <v>0</v>
      </c>
      <c r="AP7" s="83">
        <f t="shared" si="9"/>
        <v>0</v>
      </c>
      <c r="AQ7" s="81">
        <v>1638.43</v>
      </c>
      <c r="AR7" s="74">
        <f t="shared" si="10"/>
        <v>0</v>
      </c>
      <c r="AS7" s="84"/>
      <c r="AT7" s="74" t="s">
        <v>40</v>
      </c>
      <c r="AU7" s="74"/>
    </row>
    <row r="8" spans="1:1048" ht="17.100000000000001" customHeight="1">
      <c r="A8" s="74" t="s">
        <v>38</v>
      </c>
      <c r="B8" s="74" t="s">
        <v>33</v>
      </c>
      <c r="C8" s="75" t="s">
        <v>129</v>
      </c>
      <c r="D8" s="75" t="s">
        <v>87</v>
      </c>
      <c r="E8" s="74">
        <v>182425</v>
      </c>
      <c r="F8" s="74">
        <v>983462</v>
      </c>
      <c r="G8" s="74" t="s">
        <v>79</v>
      </c>
      <c r="H8" s="74">
        <v>24001160</v>
      </c>
      <c r="I8" s="74">
        <v>290059</v>
      </c>
      <c r="J8" s="74">
        <v>720</v>
      </c>
      <c r="K8" s="74">
        <v>1692</v>
      </c>
      <c r="L8" s="74">
        <v>1548</v>
      </c>
      <c r="M8" s="74">
        <v>828</v>
      </c>
      <c r="N8" s="74"/>
      <c r="O8" s="74">
        <f t="shared" si="0"/>
        <v>4788</v>
      </c>
      <c r="P8" s="74">
        <v>745</v>
      </c>
      <c r="Q8" s="74">
        <v>1744</v>
      </c>
      <c r="R8" s="74">
        <v>1594</v>
      </c>
      <c r="S8" s="74">
        <v>853</v>
      </c>
      <c r="T8" s="74"/>
      <c r="U8" s="74">
        <f t="shared" si="1"/>
        <v>4936</v>
      </c>
      <c r="V8" s="76">
        <f t="shared" si="2"/>
        <v>25</v>
      </c>
      <c r="W8" s="76">
        <f t="shared" si="3"/>
        <v>52</v>
      </c>
      <c r="X8" s="76">
        <f t="shared" si="4"/>
        <v>46</v>
      </c>
      <c r="Y8" s="76">
        <f t="shared" si="5"/>
        <v>25</v>
      </c>
      <c r="Z8" s="76">
        <f t="shared" si="6"/>
        <v>0</v>
      </c>
      <c r="AA8" s="76">
        <f t="shared" si="7"/>
        <v>148</v>
      </c>
      <c r="AB8" s="77">
        <v>0.34200000000000003</v>
      </c>
      <c r="AC8" s="74">
        <v>0.33200000000000002</v>
      </c>
      <c r="AD8" s="77">
        <v>0.33184764991896271</v>
      </c>
      <c r="AE8" s="77" t="s">
        <v>34</v>
      </c>
      <c r="AF8" s="77"/>
      <c r="AG8" s="74"/>
      <c r="AH8" s="77" t="s">
        <v>89</v>
      </c>
      <c r="AI8" s="74">
        <v>15</v>
      </c>
      <c r="AJ8" s="78">
        <v>45338</v>
      </c>
      <c r="AK8" s="79">
        <v>1638.43</v>
      </c>
      <c r="AL8" s="80">
        <v>1.39</v>
      </c>
      <c r="AM8" s="81">
        <v>1638.43</v>
      </c>
      <c r="AN8" s="74">
        <v>1638.43</v>
      </c>
      <c r="AO8" s="82">
        <f t="shared" si="8"/>
        <v>0</v>
      </c>
      <c r="AP8" s="83">
        <f t="shared" si="9"/>
        <v>0</v>
      </c>
      <c r="AQ8" s="81">
        <v>1638</v>
      </c>
      <c r="AR8" s="74">
        <v>0</v>
      </c>
      <c r="AS8" s="84"/>
      <c r="AT8" s="74" t="s">
        <v>40</v>
      </c>
      <c r="AU8" s="74"/>
    </row>
    <row r="9" spans="1:1048" ht="17.100000000000001" customHeight="1">
      <c r="A9" s="74" t="s">
        <v>38</v>
      </c>
      <c r="B9" s="74" t="s">
        <v>33</v>
      </c>
      <c r="C9" s="75" t="s">
        <v>129</v>
      </c>
      <c r="D9" s="75" t="s">
        <v>88</v>
      </c>
      <c r="E9" s="74">
        <v>182425</v>
      </c>
      <c r="F9" s="74">
        <v>983462</v>
      </c>
      <c r="G9" s="74" t="s">
        <v>79</v>
      </c>
      <c r="H9" s="74">
        <v>24001160</v>
      </c>
      <c r="I9" s="74">
        <v>290059</v>
      </c>
      <c r="J9" s="74">
        <v>720</v>
      </c>
      <c r="K9" s="74">
        <v>1692</v>
      </c>
      <c r="L9" s="74">
        <v>1548</v>
      </c>
      <c r="M9" s="74">
        <v>828</v>
      </c>
      <c r="N9" s="74"/>
      <c r="O9" s="74">
        <f t="shared" si="0"/>
        <v>4788</v>
      </c>
      <c r="P9" s="74">
        <v>742</v>
      </c>
      <c r="Q9" s="74">
        <v>1744</v>
      </c>
      <c r="R9" s="74">
        <v>1594</v>
      </c>
      <c r="S9" s="74">
        <v>854</v>
      </c>
      <c r="T9" s="74"/>
      <c r="U9" s="74">
        <f t="shared" si="1"/>
        <v>4934</v>
      </c>
      <c r="V9" s="76">
        <f t="shared" si="2"/>
        <v>22</v>
      </c>
      <c r="W9" s="76">
        <f t="shared" si="3"/>
        <v>52</v>
      </c>
      <c r="X9" s="76">
        <f t="shared" si="4"/>
        <v>46</v>
      </c>
      <c r="Y9" s="76">
        <f t="shared" si="5"/>
        <v>26</v>
      </c>
      <c r="Z9" s="76">
        <f t="shared" si="6"/>
        <v>0</v>
      </c>
      <c r="AA9" s="76">
        <f t="shared" si="7"/>
        <v>146</v>
      </c>
      <c r="AB9" s="77">
        <v>0.34200000000000003</v>
      </c>
      <c r="AC9" s="74">
        <v>0.33200000000000002</v>
      </c>
      <c r="AD9" s="77">
        <v>0.33206931495743819</v>
      </c>
      <c r="AE9" s="77" t="s">
        <v>34</v>
      </c>
      <c r="AF9" s="77" t="s">
        <v>34</v>
      </c>
      <c r="AG9" s="74">
        <v>4</v>
      </c>
      <c r="AH9" s="74" t="s">
        <v>89</v>
      </c>
      <c r="AI9" s="74">
        <v>12</v>
      </c>
      <c r="AJ9" s="78">
        <v>45338</v>
      </c>
      <c r="AK9" s="79">
        <v>1638.43</v>
      </c>
      <c r="AL9" s="80">
        <v>1.39</v>
      </c>
      <c r="AM9" s="81">
        <v>1638.43</v>
      </c>
      <c r="AN9" s="74">
        <v>1638.43</v>
      </c>
      <c r="AO9" s="82">
        <f t="shared" si="8"/>
        <v>0</v>
      </c>
      <c r="AP9" s="83">
        <f t="shared" si="9"/>
        <v>0</v>
      </c>
      <c r="AQ9" s="81">
        <v>1638.43</v>
      </c>
      <c r="AR9" s="74">
        <f t="shared" si="10"/>
        <v>0</v>
      </c>
      <c r="AS9" s="84"/>
      <c r="AT9" s="74" t="s">
        <v>40</v>
      </c>
      <c r="AU9" s="74"/>
    </row>
    <row r="10" spans="1:1048" ht="17.100000000000001" customHeight="1">
      <c r="A10" s="5" t="s">
        <v>38</v>
      </c>
      <c r="B10" s="5" t="s">
        <v>33</v>
      </c>
      <c r="C10" s="8" t="s">
        <v>129</v>
      </c>
      <c r="D10" s="8" t="s">
        <v>100</v>
      </c>
      <c r="E10" s="5">
        <v>182427</v>
      </c>
      <c r="F10" s="5">
        <v>983462</v>
      </c>
      <c r="G10" s="5" t="s">
        <v>79</v>
      </c>
      <c r="H10" s="5">
        <v>24001162</v>
      </c>
      <c r="I10" s="5">
        <v>290063</v>
      </c>
      <c r="J10" s="5">
        <v>1224</v>
      </c>
      <c r="K10" s="5">
        <v>2448</v>
      </c>
      <c r="L10" s="5">
        <v>2232</v>
      </c>
      <c r="M10" s="5">
        <v>1260</v>
      </c>
      <c r="N10" s="5"/>
      <c r="O10" s="5">
        <f t="shared" si="0"/>
        <v>7164</v>
      </c>
      <c r="P10" s="5">
        <v>1262</v>
      </c>
      <c r="Q10" s="5">
        <v>2521</v>
      </c>
      <c r="R10" s="5">
        <v>2304</v>
      </c>
      <c r="S10" s="5">
        <v>1298</v>
      </c>
      <c r="T10" s="5"/>
      <c r="U10" s="5">
        <f t="shared" si="1"/>
        <v>7385</v>
      </c>
      <c r="V10" s="3">
        <f t="shared" si="2"/>
        <v>38</v>
      </c>
      <c r="W10" s="3">
        <f t="shared" si="3"/>
        <v>73</v>
      </c>
      <c r="X10" s="3">
        <f t="shared" si="4"/>
        <v>72</v>
      </c>
      <c r="Y10" s="3">
        <f t="shared" si="5"/>
        <v>38</v>
      </c>
      <c r="Z10" s="3">
        <f t="shared" si="6"/>
        <v>0</v>
      </c>
      <c r="AA10" s="3">
        <f t="shared" si="7"/>
        <v>221</v>
      </c>
      <c r="AB10" s="4">
        <v>0.34200000000000003</v>
      </c>
      <c r="AC10" s="5">
        <v>0.33200000000000002</v>
      </c>
      <c r="AD10" s="4">
        <v>0.33163168584969532</v>
      </c>
      <c r="AE10" s="4" t="s">
        <v>34</v>
      </c>
      <c r="AF10" s="4" t="s">
        <v>34</v>
      </c>
      <c r="AG10" s="5">
        <v>21</v>
      </c>
      <c r="AH10" s="5"/>
      <c r="AI10" s="5"/>
      <c r="AJ10" s="6">
        <v>45365</v>
      </c>
      <c r="AK10" s="52">
        <f>1453+996.1</f>
        <v>2449.1</v>
      </c>
      <c r="AL10" s="7">
        <v>1.39</v>
      </c>
      <c r="AM10" s="2">
        <v>2449.1</v>
      </c>
      <c r="AN10" s="5">
        <v>2449.1</v>
      </c>
      <c r="AO10" s="53">
        <f t="shared" si="8"/>
        <v>0</v>
      </c>
      <c r="AP10" s="9">
        <f t="shared" si="9"/>
        <v>0</v>
      </c>
      <c r="AQ10" s="2">
        <v>2449.1</v>
      </c>
      <c r="AR10" s="5">
        <f t="shared" si="10"/>
        <v>0</v>
      </c>
      <c r="AS10" s="54"/>
      <c r="AT10" s="5" t="s">
        <v>40</v>
      </c>
      <c r="AU10" s="5"/>
    </row>
    <row r="11" spans="1:1048" ht="17.100000000000001" customHeight="1">
      <c r="A11" s="5" t="s">
        <v>38</v>
      </c>
      <c r="B11" s="5" t="s">
        <v>33</v>
      </c>
      <c r="C11" s="8" t="s">
        <v>129</v>
      </c>
      <c r="D11" s="8" t="s">
        <v>42</v>
      </c>
      <c r="E11" s="5">
        <v>182427</v>
      </c>
      <c r="F11" s="5">
        <v>983462</v>
      </c>
      <c r="G11" s="5" t="s">
        <v>79</v>
      </c>
      <c r="H11" s="5">
        <v>24001162</v>
      </c>
      <c r="I11" s="5">
        <v>290061</v>
      </c>
      <c r="J11" s="5">
        <v>1224</v>
      </c>
      <c r="K11" s="5">
        <v>2448</v>
      </c>
      <c r="L11" s="5">
        <v>2232</v>
      </c>
      <c r="M11" s="5">
        <v>1260</v>
      </c>
      <c r="N11" s="5"/>
      <c r="O11" s="5">
        <f t="shared" si="0"/>
        <v>7164</v>
      </c>
      <c r="P11" s="5">
        <v>1261</v>
      </c>
      <c r="Q11" s="5">
        <v>2522</v>
      </c>
      <c r="R11" s="5">
        <v>2299</v>
      </c>
      <c r="S11" s="5">
        <v>1298</v>
      </c>
      <c r="T11" s="5"/>
      <c r="U11" s="5">
        <f t="shared" si="1"/>
        <v>7380</v>
      </c>
      <c r="V11" s="3">
        <f t="shared" si="2"/>
        <v>37</v>
      </c>
      <c r="W11" s="3">
        <f t="shared" si="3"/>
        <v>74</v>
      </c>
      <c r="X11" s="3">
        <f t="shared" si="4"/>
        <v>67</v>
      </c>
      <c r="Y11" s="3">
        <f t="shared" si="5"/>
        <v>38</v>
      </c>
      <c r="Z11" s="3">
        <f t="shared" si="6"/>
        <v>0</v>
      </c>
      <c r="AA11" s="3">
        <f t="shared" si="7"/>
        <v>216</v>
      </c>
      <c r="AB11" s="4">
        <v>0.34200000000000003</v>
      </c>
      <c r="AC11" s="5">
        <v>0.33200000000000002</v>
      </c>
      <c r="AD11" s="4">
        <v>0.33197831978319781</v>
      </c>
      <c r="AE11" s="4" t="s">
        <v>34</v>
      </c>
      <c r="AF11" s="4" t="s">
        <v>34</v>
      </c>
      <c r="AG11" s="5">
        <v>10</v>
      </c>
      <c r="AH11" s="5" t="s">
        <v>89</v>
      </c>
      <c r="AI11" s="5">
        <v>12</v>
      </c>
      <c r="AJ11" s="6">
        <v>45365</v>
      </c>
      <c r="AK11" s="52">
        <f>1453+997</f>
        <v>2450</v>
      </c>
      <c r="AL11" s="7">
        <v>1.39</v>
      </c>
      <c r="AM11" s="2">
        <v>2450</v>
      </c>
      <c r="AN11" s="5">
        <v>2450</v>
      </c>
      <c r="AO11" s="53">
        <f t="shared" si="8"/>
        <v>0</v>
      </c>
      <c r="AP11" s="9">
        <f t="shared" si="9"/>
        <v>0</v>
      </c>
      <c r="AQ11" s="2">
        <v>2450</v>
      </c>
      <c r="AR11" s="5">
        <f t="shared" si="10"/>
        <v>0</v>
      </c>
      <c r="AS11" s="54"/>
      <c r="AT11" s="5" t="s">
        <v>40</v>
      </c>
      <c r="AU11" s="5"/>
    </row>
    <row r="12" spans="1:1048" ht="17.100000000000001" customHeight="1">
      <c r="A12" s="5" t="s">
        <v>38</v>
      </c>
      <c r="B12" s="5" t="s">
        <v>33</v>
      </c>
      <c r="C12" s="8" t="s">
        <v>129</v>
      </c>
      <c r="D12" s="8" t="s">
        <v>101</v>
      </c>
      <c r="E12" s="5">
        <v>182427</v>
      </c>
      <c r="F12" s="5">
        <v>983462</v>
      </c>
      <c r="G12" s="5" t="s">
        <v>79</v>
      </c>
      <c r="H12" s="5">
        <v>24001162</v>
      </c>
      <c r="I12" s="5">
        <v>292103</v>
      </c>
      <c r="J12" s="5">
        <v>1224</v>
      </c>
      <c r="K12" s="5">
        <v>2448</v>
      </c>
      <c r="L12" s="5">
        <v>2232</v>
      </c>
      <c r="M12" s="5">
        <v>1260</v>
      </c>
      <c r="N12" s="5"/>
      <c r="O12" s="5">
        <f t="shared" si="0"/>
        <v>7164</v>
      </c>
      <c r="P12" s="5">
        <v>1262</v>
      </c>
      <c r="Q12" s="5">
        <v>2522</v>
      </c>
      <c r="R12" s="5">
        <v>2300</v>
      </c>
      <c r="S12" s="5">
        <v>1298</v>
      </c>
      <c r="T12" s="5"/>
      <c r="U12" s="5">
        <f t="shared" si="1"/>
        <v>7382</v>
      </c>
      <c r="V12" s="3">
        <f t="shared" si="2"/>
        <v>38</v>
      </c>
      <c r="W12" s="3">
        <f t="shared" si="3"/>
        <v>74</v>
      </c>
      <c r="X12" s="3">
        <f t="shared" si="4"/>
        <v>68</v>
      </c>
      <c r="Y12" s="3">
        <f t="shared" si="5"/>
        <v>38</v>
      </c>
      <c r="Z12" s="3">
        <f t="shared" si="6"/>
        <v>0</v>
      </c>
      <c r="AA12" s="3">
        <f t="shared" si="7"/>
        <v>218</v>
      </c>
      <c r="AB12" s="4">
        <v>0.34200000000000003</v>
      </c>
      <c r="AC12" s="5">
        <v>0.33200000000000002</v>
      </c>
      <c r="AD12" s="4">
        <v>0.33186128420482258</v>
      </c>
      <c r="AE12" s="4" t="s">
        <v>34</v>
      </c>
      <c r="AF12" s="4" t="s">
        <v>34</v>
      </c>
      <c r="AG12" s="5">
        <v>14</v>
      </c>
      <c r="AH12" s="5" t="s">
        <v>89</v>
      </c>
      <c r="AI12" s="5">
        <v>9</v>
      </c>
      <c r="AJ12" s="6">
        <v>45365</v>
      </c>
      <c r="AK12" s="52">
        <f>1453+996.8</f>
        <v>2449.8000000000002</v>
      </c>
      <c r="AL12" s="7">
        <v>1.39</v>
      </c>
      <c r="AM12" s="2">
        <v>2449.8000000000002</v>
      </c>
      <c r="AN12" s="5">
        <v>2449.8000000000002</v>
      </c>
      <c r="AO12" s="53">
        <f t="shared" si="8"/>
        <v>0</v>
      </c>
      <c r="AP12" s="9">
        <f t="shared" si="9"/>
        <v>0</v>
      </c>
      <c r="AQ12" s="2">
        <v>2449.8000000000002</v>
      </c>
      <c r="AR12" s="5">
        <f t="shared" si="10"/>
        <v>0</v>
      </c>
      <c r="AS12" s="54"/>
      <c r="AT12" s="5" t="s">
        <v>40</v>
      </c>
      <c r="AU12" s="5"/>
    </row>
    <row r="13" spans="1:1048" ht="17.100000000000001" customHeight="1">
      <c r="A13" s="74" t="s">
        <v>38</v>
      </c>
      <c r="B13" s="74" t="s">
        <v>33</v>
      </c>
      <c r="C13" s="75" t="s">
        <v>129</v>
      </c>
      <c r="D13" s="75" t="s">
        <v>100</v>
      </c>
      <c r="E13" s="74">
        <v>182428</v>
      </c>
      <c r="F13" s="74">
        <v>983462</v>
      </c>
      <c r="G13" s="74" t="s">
        <v>79</v>
      </c>
      <c r="H13" s="74">
        <v>24001163</v>
      </c>
      <c r="I13" s="74">
        <v>290063</v>
      </c>
      <c r="J13" s="74"/>
      <c r="K13" s="74"/>
      <c r="L13" s="74"/>
      <c r="M13" s="74"/>
      <c r="N13" s="74">
        <v>648</v>
      </c>
      <c r="O13" s="74">
        <f t="shared" si="0"/>
        <v>648</v>
      </c>
      <c r="P13" s="74"/>
      <c r="Q13" s="74"/>
      <c r="R13" s="74"/>
      <c r="S13" s="74"/>
      <c r="T13" s="74">
        <v>668</v>
      </c>
      <c r="U13" s="74">
        <f t="shared" si="1"/>
        <v>668</v>
      </c>
      <c r="V13" s="76">
        <f t="shared" si="2"/>
        <v>0</v>
      </c>
      <c r="W13" s="76">
        <f t="shared" si="3"/>
        <v>0</v>
      </c>
      <c r="X13" s="76">
        <f t="shared" si="4"/>
        <v>0</v>
      </c>
      <c r="Y13" s="76">
        <f t="shared" si="5"/>
        <v>0</v>
      </c>
      <c r="Z13" s="76">
        <f t="shared" si="6"/>
        <v>20</v>
      </c>
      <c r="AA13" s="76">
        <f t="shared" si="7"/>
        <v>20</v>
      </c>
      <c r="AB13" s="77">
        <v>0.42</v>
      </c>
      <c r="AC13" s="74">
        <v>0.41199999999999998</v>
      </c>
      <c r="AD13" s="77">
        <v>0.41107784431137728</v>
      </c>
      <c r="AE13" s="77" t="s">
        <v>34</v>
      </c>
      <c r="AF13" s="77" t="s">
        <v>34</v>
      </c>
      <c r="AG13" s="74">
        <v>4</v>
      </c>
      <c r="AH13" s="74"/>
      <c r="AI13" s="74"/>
      <c r="AJ13" s="78">
        <v>45378</v>
      </c>
      <c r="AK13" s="79">
        <f>181+93.6</f>
        <v>274.60000000000002</v>
      </c>
      <c r="AL13" s="80">
        <v>1.39</v>
      </c>
      <c r="AM13" s="81">
        <v>274.60000000000002</v>
      </c>
      <c r="AN13" s="74">
        <f>274.6</f>
        <v>274.60000000000002</v>
      </c>
      <c r="AO13" s="82">
        <f t="shared" si="8"/>
        <v>0</v>
      </c>
      <c r="AP13" s="83">
        <f t="shared" si="9"/>
        <v>0</v>
      </c>
      <c r="AQ13" s="81">
        <v>274.60000000000002</v>
      </c>
      <c r="AR13" s="74">
        <f t="shared" si="10"/>
        <v>0</v>
      </c>
      <c r="AS13" s="84"/>
      <c r="AT13" s="74" t="s">
        <v>40</v>
      </c>
      <c r="AU13" s="74"/>
    </row>
    <row r="14" spans="1:1048" ht="17.100000000000001" customHeight="1">
      <c r="A14" s="74" t="s">
        <v>38</v>
      </c>
      <c r="B14" s="74" t="s">
        <v>33</v>
      </c>
      <c r="C14" s="75" t="s">
        <v>129</v>
      </c>
      <c r="D14" s="75" t="s">
        <v>42</v>
      </c>
      <c r="E14" s="74">
        <v>182428</v>
      </c>
      <c r="F14" s="74">
        <v>983462</v>
      </c>
      <c r="G14" s="74" t="s">
        <v>79</v>
      </c>
      <c r="H14" s="74">
        <v>24001163</v>
      </c>
      <c r="I14" s="74">
        <v>290061</v>
      </c>
      <c r="J14" s="74"/>
      <c r="K14" s="74"/>
      <c r="L14" s="74"/>
      <c r="M14" s="74"/>
      <c r="N14" s="74">
        <v>648</v>
      </c>
      <c r="O14" s="74">
        <f t="shared" si="0"/>
        <v>648</v>
      </c>
      <c r="P14" s="74"/>
      <c r="Q14" s="74"/>
      <c r="R14" s="74"/>
      <c r="S14" s="74"/>
      <c r="T14" s="74">
        <v>668</v>
      </c>
      <c r="U14" s="74">
        <f t="shared" si="1"/>
        <v>668</v>
      </c>
      <c r="V14" s="76">
        <f t="shared" si="2"/>
        <v>0</v>
      </c>
      <c r="W14" s="76">
        <f t="shared" si="3"/>
        <v>0</v>
      </c>
      <c r="X14" s="76">
        <f t="shared" si="4"/>
        <v>0</v>
      </c>
      <c r="Y14" s="76">
        <f t="shared" si="5"/>
        <v>0</v>
      </c>
      <c r="Z14" s="76">
        <f t="shared" si="6"/>
        <v>20</v>
      </c>
      <c r="AA14" s="76">
        <f t="shared" si="7"/>
        <v>20</v>
      </c>
      <c r="AB14" s="77">
        <v>0.42</v>
      </c>
      <c r="AC14" s="74">
        <v>0.41199999999999998</v>
      </c>
      <c r="AD14" s="77">
        <v>0.41167664670658682</v>
      </c>
      <c r="AE14" s="77" t="s">
        <v>34</v>
      </c>
      <c r="AF14" s="77" t="s">
        <v>34</v>
      </c>
      <c r="AG14" s="74">
        <v>3</v>
      </c>
      <c r="AH14" s="74"/>
      <c r="AI14" s="74"/>
      <c r="AJ14" s="78">
        <v>45365</v>
      </c>
      <c r="AK14" s="79">
        <f>181+94</f>
        <v>275</v>
      </c>
      <c r="AL14" s="80">
        <v>1.39</v>
      </c>
      <c r="AM14" s="81">
        <v>275</v>
      </c>
      <c r="AN14" s="74">
        <v>275</v>
      </c>
      <c r="AO14" s="82">
        <f t="shared" si="8"/>
        <v>0</v>
      </c>
      <c r="AP14" s="83">
        <f t="shared" si="9"/>
        <v>0</v>
      </c>
      <c r="AQ14" s="81">
        <v>275</v>
      </c>
      <c r="AR14" s="74">
        <f t="shared" si="10"/>
        <v>0</v>
      </c>
      <c r="AS14" s="84"/>
      <c r="AT14" s="74" t="s">
        <v>40</v>
      </c>
      <c r="AU14" s="74"/>
    </row>
    <row r="15" spans="1:1048" ht="17.100000000000001" customHeight="1">
      <c r="A15" s="74" t="s">
        <v>38</v>
      </c>
      <c r="B15" s="74" t="s">
        <v>33</v>
      </c>
      <c r="C15" s="75" t="s">
        <v>129</v>
      </c>
      <c r="D15" s="75" t="s">
        <v>101</v>
      </c>
      <c r="E15" s="74">
        <v>182428</v>
      </c>
      <c r="F15" s="74">
        <v>983462</v>
      </c>
      <c r="G15" s="74" t="s">
        <v>79</v>
      </c>
      <c r="H15" s="74">
        <v>24001163</v>
      </c>
      <c r="I15" s="74">
        <v>292103</v>
      </c>
      <c r="J15" s="74"/>
      <c r="K15" s="74"/>
      <c r="L15" s="74"/>
      <c r="M15" s="74"/>
      <c r="N15" s="74">
        <v>648</v>
      </c>
      <c r="O15" s="74">
        <f t="shared" si="0"/>
        <v>648</v>
      </c>
      <c r="P15" s="74"/>
      <c r="Q15" s="74"/>
      <c r="R15" s="74"/>
      <c r="S15" s="74"/>
      <c r="T15" s="74">
        <v>668</v>
      </c>
      <c r="U15" s="74">
        <f t="shared" si="1"/>
        <v>668</v>
      </c>
      <c r="V15" s="76">
        <f t="shared" si="2"/>
        <v>0</v>
      </c>
      <c r="W15" s="76">
        <f t="shared" si="3"/>
        <v>0</v>
      </c>
      <c r="X15" s="76">
        <f t="shared" si="4"/>
        <v>0</v>
      </c>
      <c r="Y15" s="76">
        <f t="shared" si="5"/>
        <v>0</v>
      </c>
      <c r="Z15" s="76">
        <f t="shared" si="6"/>
        <v>20</v>
      </c>
      <c r="AA15" s="76">
        <f t="shared" si="7"/>
        <v>20</v>
      </c>
      <c r="AB15" s="77">
        <v>0.42</v>
      </c>
      <c r="AC15" s="74">
        <v>0.41199999999999998</v>
      </c>
      <c r="AD15" s="77">
        <v>0.4137724550898203</v>
      </c>
      <c r="AE15" s="77" t="s">
        <v>34</v>
      </c>
      <c r="AF15" s="77" t="s">
        <v>34</v>
      </c>
      <c r="AG15" s="74">
        <v>3</v>
      </c>
      <c r="AH15" s="74"/>
      <c r="AI15" s="74"/>
      <c r="AJ15" s="78">
        <v>45365</v>
      </c>
      <c r="AK15" s="79">
        <f>181+95.4</f>
        <v>276.39999999999998</v>
      </c>
      <c r="AL15" s="80">
        <v>1.39</v>
      </c>
      <c r="AM15" s="81">
        <v>276.39999999999998</v>
      </c>
      <c r="AN15" s="74">
        <v>276.39999999999998</v>
      </c>
      <c r="AO15" s="82">
        <f t="shared" si="8"/>
        <v>0</v>
      </c>
      <c r="AP15" s="83">
        <f t="shared" si="9"/>
        <v>0</v>
      </c>
      <c r="AQ15" s="81">
        <v>276.39999999999998</v>
      </c>
      <c r="AR15" s="74">
        <f t="shared" si="10"/>
        <v>0</v>
      </c>
      <c r="AS15" s="84"/>
      <c r="AT15" s="74" t="s">
        <v>40</v>
      </c>
      <c r="AU15" s="74"/>
    </row>
    <row r="16" spans="1:1048" ht="17.100000000000001" customHeight="1">
      <c r="A16" s="5" t="s">
        <v>38</v>
      </c>
      <c r="B16" s="5" t="s">
        <v>33</v>
      </c>
      <c r="C16" s="8" t="s">
        <v>129</v>
      </c>
      <c r="D16" s="8" t="s">
        <v>102</v>
      </c>
      <c r="E16" s="5">
        <v>182429</v>
      </c>
      <c r="F16" s="5">
        <v>983462</v>
      </c>
      <c r="G16" s="5" t="s">
        <v>79</v>
      </c>
      <c r="H16" s="5">
        <v>24001164</v>
      </c>
      <c r="I16" s="5">
        <v>292104</v>
      </c>
      <c r="J16" s="5">
        <v>612</v>
      </c>
      <c r="K16" s="5">
        <v>2376</v>
      </c>
      <c r="L16" s="5">
        <v>2160</v>
      </c>
      <c r="M16" s="5">
        <v>504</v>
      </c>
      <c r="N16" s="5"/>
      <c r="O16" s="5">
        <f t="shared" si="0"/>
        <v>5652</v>
      </c>
      <c r="P16" s="5">
        <v>631</v>
      </c>
      <c r="Q16" s="5">
        <v>2447</v>
      </c>
      <c r="R16" s="5">
        <v>2226</v>
      </c>
      <c r="S16" s="5">
        <v>520</v>
      </c>
      <c r="T16" s="5"/>
      <c r="U16" s="5">
        <f t="shared" si="1"/>
        <v>5824</v>
      </c>
      <c r="V16" s="3">
        <f t="shared" si="2"/>
        <v>19</v>
      </c>
      <c r="W16" s="3">
        <f t="shared" si="3"/>
        <v>71</v>
      </c>
      <c r="X16" s="3">
        <f t="shared" si="4"/>
        <v>66</v>
      </c>
      <c r="Y16" s="3">
        <f t="shared" si="5"/>
        <v>16</v>
      </c>
      <c r="Z16" s="3">
        <f t="shared" si="6"/>
        <v>0</v>
      </c>
      <c r="AA16" s="3">
        <f t="shared" si="7"/>
        <v>172</v>
      </c>
      <c r="AB16" s="4">
        <v>0.34200000000000003</v>
      </c>
      <c r="AC16" s="5">
        <v>0.33</v>
      </c>
      <c r="AD16" s="4">
        <v>0.33293269230769229</v>
      </c>
      <c r="AE16" s="4" t="s">
        <v>34</v>
      </c>
      <c r="AF16" s="4" t="s">
        <v>34</v>
      </c>
      <c r="AG16" s="5">
        <v>15</v>
      </c>
      <c r="AH16" s="5"/>
      <c r="AI16" s="5"/>
      <c r="AJ16" s="6">
        <v>45343</v>
      </c>
      <c r="AK16" s="52">
        <v>2253</v>
      </c>
      <c r="AL16" s="7">
        <v>1.39</v>
      </c>
      <c r="AM16" s="2">
        <v>1939</v>
      </c>
      <c r="AN16" s="5">
        <v>1939</v>
      </c>
      <c r="AO16" s="53">
        <f t="shared" si="8"/>
        <v>314</v>
      </c>
      <c r="AP16" s="9">
        <f t="shared" si="9"/>
        <v>0.13936972924988902</v>
      </c>
      <c r="AQ16" s="2">
        <v>1939</v>
      </c>
      <c r="AR16" s="5">
        <f t="shared" si="10"/>
        <v>0</v>
      </c>
      <c r="AS16" s="54"/>
      <c r="AT16" s="5" t="s">
        <v>40</v>
      </c>
      <c r="AU16" s="5" t="s">
        <v>172</v>
      </c>
    </row>
    <row r="17" spans="1:47" ht="17.100000000000001" customHeight="1">
      <c r="A17" s="5" t="s">
        <v>38</v>
      </c>
      <c r="B17" s="5" t="s">
        <v>33</v>
      </c>
      <c r="C17" s="8" t="s">
        <v>129</v>
      </c>
      <c r="D17" s="8" t="s">
        <v>92</v>
      </c>
      <c r="E17" s="5">
        <v>182429</v>
      </c>
      <c r="F17" s="5">
        <v>983462</v>
      </c>
      <c r="G17" s="5" t="s">
        <v>79</v>
      </c>
      <c r="H17" s="5">
        <v>24001164</v>
      </c>
      <c r="I17" s="5">
        <v>292105</v>
      </c>
      <c r="J17" s="5">
        <v>612</v>
      </c>
      <c r="K17" s="5">
        <v>2376</v>
      </c>
      <c r="L17" s="5">
        <v>2160</v>
      </c>
      <c r="M17" s="5">
        <v>504</v>
      </c>
      <c r="N17" s="5"/>
      <c r="O17" s="5">
        <f t="shared" si="0"/>
        <v>5652</v>
      </c>
      <c r="P17" s="5">
        <v>630</v>
      </c>
      <c r="Q17" s="5">
        <v>2447</v>
      </c>
      <c r="R17" s="5">
        <v>2225</v>
      </c>
      <c r="S17" s="5">
        <v>520</v>
      </c>
      <c r="T17" s="5"/>
      <c r="U17" s="5">
        <f t="shared" si="1"/>
        <v>5822</v>
      </c>
      <c r="V17" s="3">
        <f t="shared" si="2"/>
        <v>18</v>
      </c>
      <c r="W17" s="3">
        <f t="shared" si="3"/>
        <v>71</v>
      </c>
      <c r="X17" s="3">
        <f t="shared" si="4"/>
        <v>65</v>
      </c>
      <c r="Y17" s="3">
        <f t="shared" si="5"/>
        <v>16</v>
      </c>
      <c r="Z17" s="3">
        <f t="shared" si="6"/>
        <v>0</v>
      </c>
      <c r="AA17" s="3">
        <f t="shared" si="7"/>
        <v>170</v>
      </c>
      <c r="AB17" s="4">
        <v>0.34200000000000003</v>
      </c>
      <c r="AC17" s="5">
        <v>0.33</v>
      </c>
      <c r="AD17" s="4">
        <v>0.33304706286499486</v>
      </c>
      <c r="AE17" s="4" t="s">
        <v>34</v>
      </c>
      <c r="AF17" s="4" t="s">
        <v>34</v>
      </c>
      <c r="AG17" s="5">
        <v>5</v>
      </c>
      <c r="AH17" s="5" t="s">
        <v>89</v>
      </c>
      <c r="AI17" s="5">
        <v>13</v>
      </c>
      <c r="AJ17" s="6">
        <v>45343</v>
      </c>
      <c r="AK17" s="52">
        <v>2253</v>
      </c>
      <c r="AL17" s="7">
        <v>1.39</v>
      </c>
      <c r="AM17" s="2">
        <v>1939</v>
      </c>
      <c r="AN17" s="5">
        <v>1939</v>
      </c>
      <c r="AO17" s="53">
        <f t="shared" si="8"/>
        <v>314</v>
      </c>
      <c r="AP17" s="9">
        <f t="shared" si="9"/>
        <v>0.13936972924988902</v>
      </c>
      <c r="AQ17" s="2">
        <v>1939</v>
      </c>
      <c r="AR17" s="5">
        <f t="shared" si="10"/>
        <v>0</v>
      </c>
      <c r="AS17" s="54"/>
      <c r="AT17" s="5" t="s">
        <v>40</v>
      </c>
      <c r="AU17" s="5"/>
    </row>
    <row r="18" spans="1:47" ht="17.100000000000001" customHeight="1">
      <c r="A18" s="5" t="s">
        <v>38</v>
      </c>
      <c r="B18" s="5" t="s">
        <v>33</v>
      </c>
      <c r="C18" s="8" t="s">
        <v>129</v>
      </c>
      <c r="D18" s="8" t="s">
        <v>41</v>
      </c>
      <c r="E18" s="5">
        <v>182429</v>
      </c>
      <c r="F18" s="5">
        <v>983462</v>
      </c>
      <c r="G18" s="5" t="s">
        <v>79</v>
      </c>
      <c r="H18" s="5">
        <v>24001164</v>
      </c>
      <c r="I18" s="5">
        <v>290060</v>
      </c>
      <c r="J18" s="5">
        <v>612</v>
      </c>
      <c r="K18" s="5">
        <v>2376</v>
      </c>
      <c r="L18" s="5">
        <v>2160</v>
      </c>
      <c r="M18" s="5">
        <v>504</v>
      </c>
      <c r="N18" s="5"/>
      <c r="O18" s="5">
        <f t="shared" si="0"/>
        <v>5652</v>
      </c>
      <c r="P18" s="5">
        <v>630</v>
      </c>
      <c r="Q18" s="5">
        <v>2450</v>
      </c>
      <c r="R18" s="5">
        <v>2225</v>
      </c>
      <c r="S18" s="5">
        <v>520</v>
      </c>
      <c r="T18" s="5"/>
      <c r="U18" s="5">
        <f t="shared" si="1"/>
        <v>5825</v>
      </c>
      <c r="V18" s="3">
        <f t="shared" si="2"/>
        <v>18</v>
      </c>
      <c r="W18" s="3">
        <f t="shared" si="3"/>
        <v>74</v>
      </c>
      <c r="X18" s="3">
        <f t="shared" si="4"/>
        <v>65</v>
      </c>
      <c r="Y18" s="3">
        <f t="shared" si="5"/>
        <v>16</v>
      </c>
      <c r="Z18" s="3">
        <f t="shared" si="6"/>
        <v>0</v>
      </c>
      <c r="AA18" s="3">
        <f t="shared" si="7"/>
        <v>173</v>
      </c>
      <c r="AB18" s="4">
        <v>0.34200000000000003</v>
      </c>
      <c r="AC18" s="5">
        <v>0.33</v>
      </c>
      <c r="AD18" s="4">
        <v>0.33287553648068668</v>
      </c>
      <c r="AE18" s="4" t="s">
        <v>34</v>
      </c>
      <c r="AF18" s="4" t="s">
        <v>34</v>
      </c>
      <c r="AG18" s="5">
        <v>17</v>
      </c>
      <c r="AH18" s="5"/>
      <c r="AI18" s="5"/>
      <c r="AJ18" s="6">
        <v>45365</v>
      </c>
      <c r="AK18" s="52">
        <v>2253</v>
      </c>
      <c r="AL18" s="7">
        <v>1.39</v>
      </c>
      <c r="AM18" s="2">
        <v>1939</v>
      </c>
      <c r="AN18" s="5">
        <v>1939</v>
      </c>
      <c r="AO18" s="53">
        <f t="shared" si="8"/>
        <v>314</v>
      </c>
      <c r="AP18" s="9">
        <f t="shared" si="9"/>
        <v>0.13936972924988902</v>
      </c>
      <c r="AQ18" s="2">
        <v>1939</v>
      </c>
      <c r="AR18" s="5">
        <f t="shared" si="10"/>
        <v>0</v>
      </c>
      <c r="AS18" s="54"/>
      <c r="AT18" s="5" t="s">
        <v>40</v>
      </c>
      <c r="AU18" s="5"/>
    </row>
    <row r="19" spans="1:47" ht="17.100000000000001" customHeight="1">
      <c r="A19" s="74" t="s">
        <v>38</v>
      </c>
      <c r="B19" s="74" t="s">
        <v>33</v>
      </c>
      <c r="C19" s="75" t="s">
        <v>129</v>
      </c>
      <c r="D19" s="75" t="s">
        <v>102</v>
      </c>
      <c r="E19" s="74">
        <v>182430</v>
      </c>
      <c r="F19" s="74">
        <v>983462</v>
      </c>
      <c r="G19" s="74" t="s">
        <v>79</v>
      </c>
      <c r="H19" s="74">
        <v>24001165</v>
      </c>
      <c r="I19" s="74">
        <v>292104</v>
      </c>
      <c r="J19" s="74"/>
      <c r="K19" s="74"/>
      <c r="L19" s="74"/>
      <c r="M19" s="74"/>
      <c r="N19" s="74">
        <v>360</v>
      </c>
      <c r="O19" s="74">
        <f t="shared" si="0"/>
        <v>360</v>
      </c>
      <c r="P19" s="74"/>
      <c r="Q19" s="74"/>
      <c r="R19" s="74"/>
      <c r="S19" s="74"/>
      <c r="T19" s="74">
        <v>372</v>
      </c>
      <c r="U19" s="74">
        <f t="shared" si="1"/>
        <v>372</v>
      </c>
      <c r="V19" s="76">
        <f t="shared" si="2"/>
        <v>0</v>
      </c>
      <c r="W19" s="76">
        <f t="shared" si="3"/>
        <v>0</v>
      </c>
      <c r="X19" s="76">
        <f t="shared" si="4"/>
        <v>0</v>
      </c>
      <c r="Y19" s="76">
        <f t="shared" si="5"/>
        <v>0</v>
      </c>
      <c r="Z19" s="76">
        <f t="shared" si="6"/>
        <v>12</v>
      </c>
      <c r="AA19" s="76">
        <f t="shared" si="7"/>
        <v>12</v>
      </c>
      <c r="AB19" s="77">
        <v>0.42</v>
      </c>
      <c r="AC19" s="74">
        <v>0.41199999999999998</v>
      </c>
      <c r="AD19" s="77">
        <v>0.41129032258064518</v>
      </c>
      <c r="AE19" s="77" t="s">
        <v>34</v>
      </c>
      <c r="AF19" s="77" t="s">
        <v>34</v>
      </c>
      <c r="AG19" s="74">
        <v>2</v>
      </c>
      <c r="AH19" s="74"/>
      <c r="AI19" s="74"/>
      <c r="AJ19" s="78">
        <v>45343</v>
      </c>
      <c r="AK19" s="79">
        <f>151+2</f>
        <v>153</v>
      </c>
      <c r="AL19" s="80">
        <v>1.39</v>
      </c>
      <c r="AM19" s="81">
        <v>153</v>
      </c>
      <c r="AN19" s="74">
        <v>153</v>
      </c>
      <c r="AO19" s="82">
        <f t="shared" si="8"/>
        <v>0</v>
      </c>
      <c r="AP19" s="83">
        <f t="shared" si="9"/>
        <v>0</v>
      </c>
      <c r="AQ19" s="81">
        <v>153</v>
      </c>
      <c r="AR19" s="74">
        <f t="shared" si="10"/>
        <v>0</v>
      </c>
      <c r="AS19" s="84"/>
      <c r="AT19" s="74" t="s">
        <v>40</v>
      </c>
      <c r="AU19" s="74"/>
    </row>
    <row r="20" spans="1:47" ht="17.100000000000001" customHeight="1">
      <c r="A20" s="74" t="s">
        <v>38</v>
      </c>
      <c r="B20" s="74" t="s">
        <v>33</v>
      </c>
      <c r="C20" s="75" t="s">
        <v>129</v>
      </c>
      <c r="D20" s="75" t="s">
        <v>92</v>
      </c>
      <c r="E20" s="74">
        <v>182430</v>
      </c>
      <c r="F20" s="74">
        <v>983462</v>
      </c>
      <c r="G20" s="74" t="s">
        <v>79</v>
      </c>
      <c r="H20" s="74">
        <v>24001165</v>
      </c>
      <c r="I20" s="74">
        <v>292105</v>
      </c>
      <c r="J20" s="74"/>
      <c r="K20" s="74"/>
      <c r="L20" s="74"/>
      <c r="M20" s="74"/>
      <c r="N20" s="74">
        <v>360</v>
      </c>
      <c r="O20" s="74">
        <f t="shared" si="0"/>
        <v>360</v>
      </c>
      <c r="P20" s="74"/>
      <c r="Q20" s="74"/>
      <c r="R20" s="74"/>
      <c r="S20" s="74"/>
      <c r="T20" s="74">
        <v>372</v>
      </c>
      <c r="U20" s="74">
        <f t="shared" si="1"/>
        <v>372</v>
      </c>
      <c r="V20" s="76">
        <f t="shared" si="2"/>
        <v>0</v>
      </c>
      <c r="W20" s="76">
        <f t="shared" si="3"/>
        <v>0</v>
      </c>
      <c r="X20" s="76">
        <f t="shared" si="4"/>
        <v>0</v>
      </c>
      <c r="Y20" s="76">
        <f t="shared" si="5"/>
        <v>0</v>
      </c>
      <c r="Z20" s="76">
        <f t="shared" si="6"/>
        <v>12</v>
      </c>
      <c r="AA20" s="76">
        <f t="shared" si="7"/>
        <v>12</v>
      </c>
      <c r="AB20" s="77">
        <v>0.42</v>
      </c>
      <c r="AC20" s="74">
        <v>0.41199999999999998</v>
      </c>
      <c r="AD20" s="77">
        <v>0.41129032258064518</v>
      </c>
      <c r="AE20" s="77" t="s">
        <v>34</v>
      </c>
      <c r="AF20" s="77" t="s">
        <v>34</v>
      </c>
      <c r="AG20" s="74">
        <v>2</v>
      </c>
      <c r="AH20" s="74"/>
      <c r="AI20" s="74"/>
      <c r="AJ20" s="78">
        <v>45343</v>
      </c>
      <c r="AK20" s="79">
        <f t="shared" ref="AK20:AK21" si="11">151+2</f>
        <v>153</v>
      </c>
      <c r="AL20" s="80">
        <v>1.39</v>
      </c>
      <c r="AM20" s="81">
        <v>153</v>
      </c>
      <c r="AN20" s="74">
        <v>153</v>
      </c>
      <c r="AO20" s="82">
        <f t="shared" si="8"/>
        <v>0</v>
      </c>
      <c r="AP20" s="83">
        <f t="shared" si="9"/>
        <v>0</v>
      </c>
      <c r="AQ20" s="81">
        <v>153</v>
      </c>
      <c r="AR20" s="74">
        <f t="shared" si="10"/>
        <v>0</v>
      </c>
      <c r="AS20" s="84"/>
      <c r="AT20" s="74" t="s">
        <v>40</v>
      </c>
      <c r="AU20" s="74"/>
    </row>
    <row r="21" spans="1:47" ht="17.100000000000001" customHeight="1">
      <c r="A21" s="74" t="s">
        <v>38</v>
      </c>
      <c r="B21" s="74" t="s">
        <v>33</v>
      </c>
      <c r="C21" s="75" t="s">
        <v>129</v>
      </c>
      <c r="D21" s="75" t="s">
        <v>41</v>
      </c>
      <c r="E21" s="74">
        <v>182430</v>
      </c>
      <c r="F21" s="74">
        <v>983462</v>
      </c>
      <c r="G21" s="74" t="s">
        <v>79</v>
      </c>
      <c r="H21" s="74">
        <v>24001165</v>
      </c>
      <c r="I21" s="74">
        <v>290060</v>
      </c>
      <c r="J21" s="74"/>
      <c r="K21" s="74"/>
      <c r="L21" s="74"/>
      <c r="M21" s="74"/>
      <c r="N21" s="74">
        <v>360</v>
      </c>
      <c r="O21" s="74">
        <f t="shared" si="0"/>
        <v>360</v>
      </c>
      <c r="P21" s="74"/>
      <c r="Q21" s="74"/>
      <c r="R21" s="74"/>
      <c r="S21" s="74"/>
      <c r="T21" s="74">
        <v>372</v>
      </c>
      <c r="U21" s="74">
        <f t="shared" si="1"/>
        <v>372</v>
      </c>
      <c r="V21" s="76">
        <f t="shared" si="2"/>
        <v>0</v>
      </c>
      <c r="W21" s="76">
        <f t="shared" si="3"/>
        <v>0</v>
      </c>
      <c r="X21" s="76">
        <f t="shared" si="4"/>
        <v>0</v>
      </c>
      <c r="Y21" s="76">
        <f t="shared" si="5"/>
        <v>0</v>
      </c>
      <c r="Z21" s="76">
        <f t="shared" si="6"/>
        <v>12</v>
      </c>
      <c r="AA21" s="76">
        <f t="shared" si="7"/>
        <v>12</v>
      </c>
      <c r="AB21" s="77">
        <v>0.42</v>
      </c>
      <c r="AC21" s="74">
        <v>0.41199999999999998</v>
      </c>
      <c r="AD21" s="77">
        <v>0.41129032258064518</v>
      </c>
      <c r="AE21" s="77" t="s">
        <v>34</v>
      </c>
      <c r="AF21" s="77" t="s">
        <v>34</v>
      </c>
      <c r="AG21" s="74">
        <v>2</v>
      </c>
      <c r="AH21" s="74"/>
      <c r="AI21" s="74"/>
      <c r="AJ21" s="78">
        <v>45378</v>
      </c>
      <c r="AK21" s="79">
        <f t="shared" si="11"/>
        <v>153</v>
      </c>
      <c r="AL21" s="80">
        <v>1.39</v>
      </c>
      <c r="AM21" s="81">
        <v>153</v>
      </c>
      <c r="AN21" s="74">
        <v>153</v>
      </c>
      <c r="AO21" s="82">
        <f t="shared" si="8"/>
        <v>0</v>
      </c>
      <c r="AP21" s="83">
        <f t="shared" si="9"/>
        <v>0</v>
      </c>
      <c r="AQ21" s="81">
        <v>153</v>
      </c>
      <c r="AR21" s="74">
        <f t="shared" si="10"/>
        <v>0</v>
      </c>
      <c r="AS21" s="84"/>
      <c r="AT21" s="74" t="s">
        <v>40</v>
      </c>
      <c r="AU21" s="74"/>
    </row>
    <row r="22" spans="1:47" ht="17.100000000000001" customHeight="1">
      <c r="A22" s="5" t="s">
        <v>38</v>
      </c>
      <c r="B22" s="5" t="s">
        <v>33</v>
      </c>
      <c r="C22" s="8" t="s">
        <v>129</v>
      </c>
      <c r="D22" s="8" t="s">
        <v>103</v>
      </c>
      <c r="E22" s="5">
        <v>182431</v>
      </c>
      <c r="F22" s="5">
        <v>983462</v>
      </c>
      <c r="G22" s="5" t="s">
        <v>79</v>
      </c>
      <c r="H22" s="5">
        <v>24001166</v>
      </c>
      <c r="I22" s="5">
        <v>295059</v>
      </c>
      <c r="J22" s="5">
        <v>432</v>
      </c>
      <c r="K22" s="5">
        <v>1044</v>
      </c>
      <c r="L22" s="5">
        <v>1116</v>
      </c>
      <c r="M22" s="5">
        <v>576</v>
      </c>
      <c r="N22" s="5"/>
      <c r="O22" s="5">
        <f t="shared" si="0"/>
        <v>3168</v>
      </c>
      <c r="P22" s="5">
        <v>445</v>
      </c>
      <c r="Q22" s="5">
        <v>1077</v>
      </c>
      <c r="R22" s="5">
        <v>1149</v>
      </c>
      <c r="S22" s="5">
        <v>593</v>
      </c>
      <c r="T22" s="5"/>
      <c r="U22" s="5">
        <f t="shared" si="1"/>
        <v>3264</v>
      </c>
      <c r="V22" s="3">
        <f t="shared" si="2"/>
        <v>13</v>
      </c>
      <c r="W22" s="3">
        <f t="shared" si="3"/>
        <v>33</v>
      </c>
      <c r="X22" s="3">
        <f t="shared" si="4"/>
        <v>33</v>
      </c>
      <c r="Y22" s="3">
        <f t="shared" si="5"/>
        <v>17</v>
      </c>
      <c r="Z22" s="3">
        <f t="shared" si="6"/>
        <v>0</v>
      </c>
      <c r="AA22" s="3">
        <f t="shared" si="7"/>
        <v>96</v>
      </c>
      <c r="AB22" s="4">
        <v>0.34200000000000003</v>
      </c>
      <c r="AC22" s="5">
        <v>0.33300000000000002</v>
      </c>
      <c r="AD22" s="4">
        <v>0.33302696078431371</v>
      </c>
      <c r="AE22" s="4" t="s">
        <v>34</v>
      </c>
      <c r="AF22" s="4" t="s">
        <v>34</v>
      </c>
      <c r="AG22" s="5">
        <v>2</v>
      </c>
      <c r="AH22" s="5" t="s">
        <v>89</v>
      </c>
      <c r="AI22" s="5">
        <v>8</v>
      </c>
      <c r="AJ22" s="6">
        <v>45365</v>
      </c>
      <c r="AK22" s="52">
        <v>1465</v>
      </c>
      <c r="AL22" s="7">
        <v>1.94</v>
      </c>
      <c r="AM22" s="2">
        <v>1087</v>
      </c>
      <c r="AN22" s="5">
        <v>1087</v>
      </c>
      <c r="AO22" s="53">
        <f t="shared" si="8"/>
        <v>378</v>
      </c>
      <c r="AP22" s="9">
        <f t="shared" si="9"/>
        <v>0.25802047781569964</v>
      </c>
      <c r="AQ22" s="2">
        <v>1087</v>
      </c>
      <c r="AR22" s="5">
        <f t="shared" si="10"/>
        <v>0</v>
      </c>
      <c r="AS22" s="54"/>
      <c r="AT22" s="5" t="s">
        <v>40</v>
      </c>
      <c r="AU22" s="5" t="s">
        <v>173</v>
      </c>
    </row>
    <row r="23" spans="1:47" ht="17.100000000000001" customHeight="1">
      <c r="A23" s="5" t="s">
        <v>38</v>
      </c>
      <c r="B23" s="5" t="s">
        <v>33</v>
      </c>
      <c r="C23" s="8" t="s">
        <v>129</v>
      </c>
      <c r="D23" s="8" t="s">
        <v>41</v>
      </c>
      <c r="E23" s="5">
        <v>182431</v>
      </c>
      <c r="F23" s="5">
        <v>983462</v>
      </c>
      <c r="G23" s="5" t="s">
        <v>79</v>
      </c>
      <c r="H23" s="5">
        <v>24001166</v>
      </c>
      <c r="I23" s="5">
        <v>290060</v>
      </c>
      <c r="J23" s="5">
        <v>432</v>
      </c>
      <c r="K23" s="5">
        <v>1044</v>
      </c>
      <c r="L23" s="5">
        <v>1116</v>
      </c>
      <c r="M23" s="5">
        <v>576</v>
      </c>
      <c r="N23" s="5"/>
      <c r="O23" s="5">
        <f t="shared" si="0"/>
        <v>3168</v>
      </c>
      <c r="P23" s="5">
        <v>449</v>
      </c>
      <c r="Q23" s="5">
        <v>1078</v>
      </c>
      <c r="R23" s="5">
        <v>1150</v>
      </c>
      <c r="S23" s="5">
        <v>593</v>
      </c>
      <c r="T23" s="5"/>
      <c r="U23" s="5">
        <f t="shared" si="1"/>
        <v>3270</v>
      </c>
      <c r="V23" s="3">
        <f t="shared" si="2"/>
        <v>17</v>
      </c>
      <c r="W23" s="3">
        <f t="shared" si="3"/>
        <v>34</v>
      </c>
      <c r="X23" s="3">
        <f t="shared" si="4"/>
        <v>34</v>
      </c>
      <c r="Y23" s="3">
        <f t="shared" si="5"/>
        <v>17</v>
      </c>
      <c r="Z23" s="3">
        <f t="shared" si="6"/>
        <v>0</v>
      </c>
      <c r="AA23" s="3">
        <f t="shared" si="7"/>
        <v>102</v>
      </c>
      <c r="AB23" s="4">
        <v>0.34200000000000003</v>
      </c>
      <c r="AC23" s="5">
        <v>0.33300000000000002</v>
      </c>
      <c r="AD23" s="4">
        <v>0.36299694189602444</v>
      </c>
      <c r="AE23" s="4" t="s">
        <v>34</v>
      </c>
      <c r="AF23" s="4" t="s">
        <v>34</v>
      </c>
      <c r="AG23" s="5">
        <v>11</v>
      </c>
      <c r="AH23" s="5"/>
      <c r="AI23" s="5"/>
      <c r="AJ23" s="6">
        <v>45378</v>
      </c>
      <c r="AK23" s="52">
        <v>1465</v>
      </c>
      <c r="AL23" s="7">
        <v>1.39</v>
      </c>
      <c r="AM23" s="2">
        <v>1187</v>
      </c>
      <c r="AN23" s="5">
        <v>1087</v>
      </c>
      <c r="AO23" s="53">
        <f t="shared" si="8"/>
        <v>378</v>
      </c>
      <c r="AP23" s="9">
        <f t="shared" si="9"/>
        <v>0.25802047781569964</v>
      </c>
      <c r="AQ23" s="2">
        <v>1187</v>
      </c>
      <c r="AR23" s="5">
        <f t="shared" si="10"/>
        <v>0</v>
      </c>
      <c r="AS23" s="54"/>
      <c r="AT23" s="5" t="s">
        <v>40</v>
      </c>
      <c r="AU23" s="5"/>
    </row>
    <row r="24" spans="1:47" ht="17.100000000000001" customHeight="1">
      <c r="A24" s="5" t="s">
        <v>38</v>
      </c>
      <c r="B24" s="5" t="s">
        <v>33</v>
      </c>
      <c r="C24" s="8" t="s">
        <v>129</v>
      </c>
      <c r="D24" s="8" t="s">
        <v>104</v>
      </c>
      <c r="E24" s="5">
        <v>182431</v>
      </c>
      <c r="F24" s="5">
        <v>983462</v>
      </c>
      <c r="G24" s="5" t="s">
        <v>79</v>
      </c>
      <c r="H24" s="5">
        <v>24001166</v>
      </c>
      <c r="I24" s="5">
        <v>295060</v>
      </c>
      <c r="J24" s="5">
        <v>432</v>
      </c>
      <c r="K24" s="5">
        <v>1044</v>
      </c>
      <c r="L24" s="5">
        <v>1116</v>
      </c>
      <c r="M24" s="5">
        <v>576</v>
      </c>
      <c r="N24" s="5"/>
      <c r="O24" s="5">
        <f t="shared" si="0"/>
        <v>3168</v>
      </c>
      <c r="P24" s="5">
        <v>446</v>
      </c>
      <c r="Q24" s="5">
        <v>1077</v>
      </c>
      <c r="R24" s="5">
        <v>1149</v>
      </c>
      <c r="S24" s="5">
        <v>595</v>
      </c>
      <c r="T24" s="5"/>
      <c r="U24" s="5">
        <f t="shared" si="1"/>
        <v>3267</v>
      </c>
      <c r="V24" s="3">
        <f t="shared" si="2"/>
        <v>14</v>
      </c>
      <c r="W24" s="3">
        <f t="shared" si="3"/>
        <v>33</v>
      </c>
      <c r="X24" s="3">
        <f t="shared" si="4"/>
        <v>33</v>
      </c>
      <c r="Y24" s="3">
        <f t="shared" si="5"/>
        <v>19</v>
      </c>
      <c r="Z24" s="3">
        <f t="shared" si="6"/>
        <v>0</v>
      </c>
      <c r="AA24" s="3">
        <f t="shared" si="7"/>
        <v>99</v>
      </c>
      <c r="AB24" s="4">
        <v>0.34200000000000003</v>
      </c>
      <c r="AC24" s="5">
        <v>0.33300000000000002</v>
      </c>
      <c r="AD24" s="4">
        <v>0.33265993265993266</v>
      </c>
      <c r="AE24" s="4" t="s">
        <v>34</v>
      </c>
      <c r="AF24" s="4" t="s">
        <v>34</v>
      </c>
      <c r="AG24" s="5">
        <v>11</v>
      </c>
      <c r="AH24" s="5"/>
      <c r="AI24" s="5"/>
      <c r="AJ24" s="6">
        <v>45343</v>
      </c>
      <c r="AK24" s="52">
        <v>1465</v>
      </c>
      <c r="AL24" s="7">
        <v>1.39</v>
      </c>
      <c r="AM24" s="2">
        <v>1086.8</v>
      </c>
      <c r="AN24" s="5">
        <v>1087</v>
      </c>
      <c r="AO24" s="53">
        <f t="shared" si="8"/>
        <v>378</v>
      </c>
      <c r="AP24" s="9">
        <f t="shared" si="9"/>
        <v>0.25802047781569964</v>
      </c>
      <c r="AQ24" s="2">
        <v>1086.8</v>
      </c>
      <c r="AR24" s="5">
        <f t="shared" si="10"/>
        <v>0</v>
      </c>
      <c r="AS24" s="54"/>
      <c r="AT24" s="5" t="s">
        <v>40</v>
      </c>
      <c r="AU24" s="5"/>
    </row>
    <row r="25" spans="1:47" ht="17.100000000000001" customHeight="1">
      <c r="A25" s="74" t="s">
        <v>38</v>
      </c>
      <c r="B25" s="74" t="s">
        <v>33</v>
      </c>
      <c r="C25" s="75" t="s">
        <v>129</v>
      </c>
      <c r="D25" s="75" t="s">
        <v>103</v>
      </c>
      <c r="E25" s="74">
        <v>182432</v>
      </c>
      <c r="F25" s="74">
        <v>983462</v>
      </c>
      <c r="G25" s="74" t="s">
        <v>79</v>
      </c>
      <c r="H25" s="74">
        <v>24001167</v>
      </c>
      <c r="I25" s="74">
        <v>295059</v>
      </c>
      <c r="J25" s="74"/>
      <c r="K25" s="74"/>
      <c r="L25" s="74"/>
      <c r="M25" s="74"/>
      <c r="N25" s="74">
        <v>540</v>
      </c>
      <c r="O25" s="74">
        <f t="shared" si="0"/>
        <v>540</v>
      </c>
      <c r="P25" s="74"/>
      <c r="Q25" s="74"/>
      <c r="R25" s="74"/>
      <c r="S25" s="74"/>
      <c r="T25" s="74">
        <v>556</v>
      </c>
      <c r="U25" s="74">
        <f t="shared" si="1"/>
        <v>556</v>
      </c>
      <c r="V25" s="76">
        <f t="shared" si="2"/>
        <v>0</v>
      </c>
      <c r="W25" s="76">
        <f t="shared" si="3"/>
        <v>0</v>
      </c>
      <c r="X25" s="76">
        <f t="shared" si="4"/>
        <v>0</v>
      </c>
      <c r="Y25" s="76">
        <f t="shared" si="5"/>
        <v>0</v>
      </c>
      <c r="Z25" s="76">
        <f t="shared" si="6"/>
        <v>16</v>
      </c>
      <c r="AA25" s="76">
        <f t="shared" si="7"/>
        <v>16</v>
      </c>
      <c r="AB25" s="77">
        <v>0.41199999999999998</v>
      </c>
      <c r="AC25" s="74">
        <v>0.41199999999999998</v>
      </c>
      <c r="AD25" s="77">
        <v>0.41187050359712229</v>
      </c>
      <c r="AE25" s="77" t="s">
        <v>34</v>
      </c>
      <c r="AF25" s="77" t="s">
        <v>34</v>
      </c>
      <c r="AG25" s="74">
        <v>2</v>
      </c>
      <c r="AH25" s="74"/>
      <c r="AI25" s="74"/>
      <c r="AJ25" s="78">
        <v>45365</v>
      </c>
      <c r="AK25" s="79">
        <f>151+78</f>
        <v>229</v>
      </c>
      <c r="AL25" s="80">
        <v>1.94</v>
      </c>
      <c r="AM25" s="81">
        <v>229</v>
      </c>
      <c r="AN25" s="74">
        <v>229</v>
      </c>
      <c r="AO25" s="82">
        <f t="shared" si="8"/>
        <v>0</v>
      </c>
      <c r="AP25" s="83">
        <f t="shared" si="9"/>
        <v>0</v>
      </c>
      <c r="AQ25" s="81">
        <v>229</v>
      </c>
      <c r="AR25" s="74">
        <f t="shared" si="10"/>
        <v>0</v>
      </c>
      <c r="AS25" s="84"/>
      <c r="AT25" s="74" t="s">
        <v>40</v>
      </c>
      <c r="AU25" s="74"/>
    </row>
    <row r="26" spans="1:47" ht="17.100000000000001" customHeight="1">
      <c r="A26" s="74" t="s">
        <v>38</v>
      </c>
      <c r="B26" s="74" t="s">
        <v>33</v>
      </c>
      <c r="C26" s="75" t="s">
        <v>129</v>
      </c>
      <c r="D26" s="75" t="s">
        <v>41</v>
      </c>
      <c r="E26" s="74">
        <v>182432</v>
      </c>
      <c r="F26" s="74">
        <v>983462</v>
      </c>
      <c r="G26" s="74" t="s">
        <v>79</v>
      </c>
      <c r="H26" s="74">
        <v>24001167</v>
      </c>
      <c r="I26" s="74">
        <v>290060</v>
      </c>
      <c r="J26" s="74"/>
      <c r="K26" s="74"/>
      <c r="L26" s="74"/>
      <c r="M26" s="74"/>
      <c r="N26" s="74">
        <v>540</v>
      </c>
      <c r="O26" s="74">
        <f t="shared" si="0"/>
        <v>540</v>
      </c>
      <c r="P26" s="74"/>
      <c r="Q26" s="74"/>
      <c r="R26" s="74"/>
      <c r="S26" s="74"/>
      <c r="T26" s="74">
        <v>556</v>
      </c>
      <c r="U26" s="74">
        <f t="shared" si="1"/>
        <v>556</v>
      </c>
      <c r="V26" s="76">
        <f t="shared" si="2"/>
        <v>0</v>
      </c>
      <c r="W26" s="76">
        <f t="shared" si="3"/>
        <v>0</v>
      </c>
      <c r="X26" s="76">
        <f t="shared" si="4"/>
        <v>0</v>
      </c>
      <c r="Y26" s="76">
        <f t="shared" si="5"/>
        <v>0</v>
      </c>
      <c r="Z26" s="76">
        <f t="shared" si="6"/>
        <v>16</v>
      </c>
      <c r="AA26" s="76">
        <f t="shared" si="7"/>
        <v>16</v>
      </c>
      <c r="AB26" s="77">
        <v>0.41199999999999998</v>
      </c>
      <c r="AC26" s="74">
        <v>0.41199999999999998</v>
      </c>
      <c r="AD26" s="77">
        <v>0.41187050359712229</v>
      </c>
      <c r="AE26" s="77" t="s">
        <v>34</v>
      </c>
      <c r="AF26" s="77" t="s">
        <v>34</v>
      </c>
      <c r="AG26" s="74">
        <v>2</v>
      </c>
      <c r="AH26" s="74"/>
      <c r="AI26" s="74"/>
      <c r="AJ26" s="78">
        <v>45378</v>
      </c>
      <c r="AK26" s="79">
        <f t="shared" ref="AK26:AK27" si="12">151+78</f>
        <v>229</v>
      </c>
      <c r="AL26" s="80">
        <v>1.39</v>
      </c>
      <c r="AM26" s="81">
        <v>229</v>
      </c>
      <c r="AN26" s="74">
        <v>229</v>
      </c>
      <c r="AO26" s="82">
        <f t="shared" si="8"/>
        <v>0</v>
      </c>
      <c r="AP26" s="83">
        <f t="shared" si="9"/>
        <v>0</v>
      </c>
      <c r="AQ26" s="81">
        <v>229</v>
      </c>
      <c r="AR26" s="74">
        <f t="shared" si="10"/>
        <v>0</v>
      </c>
      <c r="AS26" s="84"/>
      <c r="AT26" s="74" t="s">
        <v>40</v>
      </c>
      <c r="AU26" s="74"/>
    </row>
    <row r="27" spans="1:47" ht="17.100000000000001" customHeight="1">
      <c r="A27" s="74" t="s">
        <v>38</v>
      </c>
      <c r="B27" s="74" t="s">
        <v>33</v>
      </c>
      <c r="C27" s="75" t="s">
        <v>129</v>
      </c>
      <c r="D27" s="75" t="s">
        <v>104</v>
      </c>
      <c r="E27" s="74">
        <v>182432</v>
      </c>
      <c r="F27" s="74">
        <v>983462</v>
      </c>
      <c r="G27" s="74" t="s">
        <v>79</v>
      </c>
      <c r="H27" s="74">
        <v>24001167</v>
      </c>
      <c r="I27" s="74">
        <v>295060</v>
      </c>
      <c r="J27" s="74"/>
      <c r="K27" s="74"/>
      <c r="L27" s="74"/>
      <c r="M27" s="74"/>
      <c r="N27" s="74">
        <v>540</v>
      </c>
      <c r="O27" s="74">
        <f t="shared" si="0"/>
        <v>540</v>
      </c>
      <c r="P27" s="74"/>
      <c r="Q27" s="74"/>
      <c r="R27" s="74"/>
      <c r="S27" s="74"/>
      <c r="T27" s="74">
        <v>556</v>
      </c>
      <c r="U27" s="74">
        <f t="shared" si="1"/>
        <v>556</v>
      </c>
      <c r="V27" s="76">
        <f t="shared" si="2"/>
        <v>0</v>
      </c>
      <c r="W27" s="76">
        <f t="shared" si="3"/>
        <v>0</v>
      </c>
      <c r="X27" s="76">
        <f t="shared" si="4"/>
        <v>0</v>
      </c>
      <c r="Y27" s="76">
        <f t="shared" si="5"/>
        <v>0</v>
      </c>
      <c r="Z27" s="76">
        <f t="shared" si="6"/>
        <v>16</v>
      </c>
      <c r="AA27" s="76">
        <f t="shared" si="7"/>
        <v>16</v>
      </c>
      <c r="AB27" s="77">
        <v>0.41199999999999998</v>
      </c>
      <c r="AC27" s="74">
        <v>0.41199999999999998</v>
      </c>
      <c r="AD27" s="77">
        <v>0.41187050359712229</v>
      </c>
      <c r="AE27" s="77" t="s">
        <v>34</v>
      </c>
      <c r="AF27" s="77" t="s">
        <v>34</v>
      </c>
      <c r="AG27" s="74">
        <v>2</v>
      </c>
      <c r="AH27" s="74"/>
      <c r="AI27" s="74"/>
      <c r="AJ27" s="78">
        <v>45343</v>
      </c>
      <c r="AK27" s="79">
        <f t="shared" si="12"/>
        <v>229</v>
      </c>
      <c r="AL27" s="80">
        <v>1.39</v>
      </c>
      <c r="AM27" s="81">
        <v>229</v>
      </c>
      <c r="AN27" s="74">
        <v>229</v>
      </c>
      <c r="AO27" s="82">
        <f t="shared" si="8"/>
        <v>0</v>
      </c>
      <c r="AP27" s="83">
        <f t="shared" si="9"/>
        <v>0</v>
      </c>
      <c r="AQ27" s="81">
        <v>229</v>
      </c>
      <c r="AR27" s="74">
        <f t="shared" si="10"/>
        <v>0</v>
      </c>
      <c r="AS27" s="84"/>
      <c r="AT27" s="74" t="s">
        <v>40</v>
      </c>
      <c r="AU27" s="74"/>
    </row>
    <row r="28" spans="1:47" ht="17.100000000000001" customHeight="1">
      <c r="A28" s="5" t="s">
        <v>38</v>
      </c>
      <c r="B28" s="5" t="s">
        <v>33</v>
      </c>
      <c r="C28" s="8" t="s">
        <v>129</v>
      </c>
      <c r="D28" s="8" t="s">
        <v>105</v>
      </c>
      <c r="E28" s="5">
        <v>182433</v>
      </c>
      <c r="F28" s="5">
        <v>983462</v>
      </c>
      <c r="G28" s="5" t="s">
        <v>79</v>
      </c>
      <c r="H28" s="5">
        <v>24001168</v>
      </c>
      <c r="I28" s="5">
        <v>295061</v>
      </c>
      <c r="J28" s="5">
        <v>540</v>
      </c>
      <c r="K28" s="5">
        <v>1116</v>
      </c>
      <c r="L28" s="5">
        <v>1116</v>
      </c>
      <c r="M28" s="5">
        <v>684</v>
      </c>
      <c r="N28" s="5"/>
      <c r="O28" s="5">
        <f t="shared" si="0"/>
        <v>3456</v>
      </c>
      <c r="P28" s="5">
        <v>532</v>
      </c>
      <c r="Q28" s="5">
        <v>1111</v>
      </c>
      <c r="R28" s="5">
        <v>1108</v>
      </c>
      <c r="S28" s="5">
        <v>674</v>
      </c>
      <c r="T28" s="5"/>
      <c r="U28" s="5">
        <f t="shared" si="1"/>
        <v>3425</v>
      </c>
      <c r="V28" s="3">
        <f t="shared" si="2"/>
        <v>-8</v>
      </c>
      <c r="W28" s="3">
        <f t="shared" si="3"/>
        <v>-5</v>
      </c>
      <c r="X28" s="3">
        <f t="shared" si="4"/>
        <v>-8</v>
      </c>
      <c r="Y28" s="3">
        <f t="shared" si="5"/>
        <v>-10</v>
      </c>
      <c r="Z28" s="3">
        <f t="shared" si="6"/>
        <v>0</v>
      </c>
      <c r="AA28" s="3">
        <f t="shared" si="7"/>
        <v>-31</v>
      </c>
      <c r="AB28" s="4">
        <v>0.34200000000000003</v>
      </c>
      <c r="AC28" s="5">
        <v>0.33300000000000002</v>
      </c>
      <c r="AD28" s="4">
        <v>0.34610218978102192</v>
      </c>
      <c r="AE28" s="4" t="s">
        <v>34</v>
      </c>
      <c r="AF28" s="4" t="s">
        <v>34</v>
      </c>
      <c r="AG28" s="5">
        <v>10</v>
      </c>
      <c r="AH28" s="5"/>
      <c r="AI28" s="5"/>
      <c r="AJ28" s="6">
        <v>45378</v>
      </c>
      <c r="AK28" s="52">
        <v>1588</v>
      </c>
      <c r="AL28" s="7">
        <v>1.94</v>
      </c>
      <c r="AM28" s="2">
        <v>1185.4000000000001</v>
      </c>
      <c r="AN28" s="5">
        <v>1185.4000000000001</v>
      </c>
      <c r="AO28" s="53">
        <f t="shared" si="8"/>
        <v>402.59999999999991</v>
      </c>
      <c r="AP28" s="9">
        <f t="shared" si="9"/>
        <v>0.25352644836272037</v>
      </c>
      <c r="AQ28" s="2">
        <v>1185.4000000000001</v>
      </c>
      <c r="AR28" s="5">
        <f t="shared" si="10"/>
        <v>0</v>
      </c>
      <c r="AS28" s="54"/>
      <c r="AT28" s="5" t="s">
        <v>40</v>
      </c>
      <c r="AU28" s="5" t="s">
        <v>174</v>
      </c>
    </row>
    <row r="29" spans="1:47" ht="17.100000000000001" customHeight="1">
      <c r="A29" s="5" t="s">
        <v>38</v>
      </c>
      <c r="B29" s="5" t="s">
        <v>33</v>
      </c>
      <c r="C29" s="8" t="s">
        <v>129</v>
      </c>
      <c r="D29" s="8" t="s">
        <v>106</v>
      </c>
      <c r="E29" s="5">
        <v>182433</v>
      </c>
      <c r="F29" s="5">
        <v>983462</v>
      </c>
      <c r="G29" s="5" t="s">
        <v>79</v>
      </c>
      <c r="H29" s="5">
        <v>24001168</v>
      </c>
      <c r="I29" s="5">
        <v>292109</v>
      </c>
      <c r="J29" s="5">
        <v>540</v>
      </c>
      <c r="K29" s="5">
        <v>1116</v>
      </c>
      <c r="L29" s="5">
        <v>1116</v>
      </c>
      <c r="M29" s="5">
        <v>684</v>
      </c>
      <c r="N29" s="5"/>
      <c r="O29" s="5">
        <f t="shared" si="0"/>
        <v>3456</v>
      </c>
      <c r="P29" s="5">
        <v>556</v>
      </c>
      <c r="Q29" s="5">
        <v>1153</v>
      </c>
      <c r="R29" s="5">
        <v>1150</v>
      </c>
      <c r="S29" s="5">
        <v>706</v>
      </c>
      <c r="T29" s="5"/>
      <c r="U29" s="5">
        <f t="shared" si="1"/>
        <v>3565</v>
      </c>
      <c r="V29" s="3">
        <f t="shared" si="2"/>
        <v>16</v>
      </c>
      <c r="W29" s="3">
        <f t="shared" si="3"/>
        <v>37</v>
      </c>
      <c r="X29" s="3">
        <f t="shared" si="4"/>
        <v>34</v>
      </c>
      <c r="Y29" s="3">
        <f t="shared" si="5"/>
        <v>22</v>
      </c>
      <c r="Z29" s="3">
        <f t="shared" si="6"/>
        <v>0</v>
      </c>
      <c r="AA29" s="3">
        <f t="shared" si="7"/>
        <v>109</v>
      </c>
      <c r="AB29" s="4">
        <v>0.34200000000000003</v>
      </c>
      <c r="AC29" s="5">
        <v>0.33300000000000002</v>
      </c>
      <c r="AD29" s="4">
        <v>0.332398316970547</v>
      </c>
      <c r="AE29" s="4" t="s">
        <v>34</v>
      </c>
      <c r="AF29" s="4" t="s">
        <v>34</v>
      </c>
      <c r="AG29" s="5">
        <v>12</v>
      </c>
      <c r="AH29" s="5"/>
      <c r="AI29" s="5"/>
      <c r="AJ29" s="6">
        <v>45343</v>
      </c>
      <c r="AK29" s="52">
        <v>1588</v>
      </c>
      <c r="AL29" s="7">
        <v>1.39</v>
      </c>
      <c r="AM29" s="2">
        <v>1185</v>
      </c>
      <c r="AN29" s="5">
        <v>1185</v>
      </c>
      <c r="AO29" s="53">
        <f t="shared" si="8"/>
        <v>403</v>
      </c>
      <c r="AP29" s="9">
        <f t="shared" si="9"/>
        <v>0.25377833753148615</v>
      </c>
      <c r="AQ29" s="2">
        <v>1185</v>
      </c>
      <c r="AR29" s="5">
        <f t="shared" si="10"/>
        <v>0</v>
      </c>
      <c r="AS29" s="54"/>
      <c r="AT29" s="5" t="s">
        <v>40</v>
      </c>
      <c r="AU29" s="5"/>
    </row>
    <row r="30" spans="1:47" ht="17.100000000000001" customHeight="1">
      <c r="A30" s="5" t="s">
        <v>38</v>
      </c>
      <c r="B30" s="5" t="s">
        <v>33</v>
      </c>
      <c r="C30" s="8" t="s">
        <v>129</v>
      </c>
      <c r="D30" s="8" t="s">
        <v>42</v>
      </c>
      <c r="E30" s="5">
        <v>182433</v>
      </c>
      <c r="F30" s="5">
        <v>983462</v>
      </c>
      <c r="G30" s="5" t="s">
        <v>79</v>
      </c>
      <c r="H30" s="5">
        <v>24001168</v>
      </c>
      <c r="I30" s="5">
        <v>290061</v>
      </c>
      <c r="J30" s="5">
        <v>540</v>
      </c>
      <c r="K30" s="5">
        <v>1116</v>
      </c>
      <c r="L30" s="5">
        <v>1116</v>
      </c>
      <c r="M30" s="5">
        <v>684</v>
      </c>
      <c r="N30" s="5"/>
      <c r="O30" s="5">
        <f t="shared" si="0"/>
        <v>3456</v>
      </c>
      <c r="P30" s="5">
        <v>556</v>
      </c>
      <c r="Q30" s="5">
        <v>1153</v>
      </c>
      <c r="R30" s="5">
        <v>1150</v>
      </c>
      <c r="S30" s="5">
        <v>706</v>
      </c>
      <c r="T30" s="5"/>
      <c r="U30" s="5">
        <f t="shared" si="1"/>
        <v>3565</v>
      </c>
      <c r="V30" s="3">
        <f t="shared" si="2"/>
        <v>16</v>
      </c>
      <c r="W30" s="3">
        <f t="shared" si="3"/>
        <v>37</v>
      </c>
      <c r="X30" s="3">
        <f t="shared" si="4"/>
        <v>34</v>
      </c>
      <c r="Y30" s="3">
        <f t="shared" si="5"/>
        <v>22</v>
      </c>
      <c r="Z30" s="3">
        <f t="shared" si="6"/>
        <v>0</v>
      </c>
      <c r="AA30" s="3">
        <f t="shared" si="7"/>
        <v>109</v>
      </c>
      <c r="AB30" s="4">
        <v>0.34200000000000003</v>
      </c>
      <c r="AC30" s="5">
        <v>0.33300000000000002</v>
      </c>
      <c r="AD30" s="4">
        <v>0.332398316970547</v>
      </c>
      <c r="AE30" s="4" t="s">
        <v>34</v>
      </c>
      <c r="AF30" s="4" t="s">
        <v>34</v>
      </c>
      <c r="AG30" s="5">
        <v>9</v>
      </c>
      <c r="AH30" s="5"/>
      <c r="AI30" s="5"/>
      <c r="AJ30" s="6">
        <v>45365</v>
      </c>
      <c r="AK30" s="52">
        <v>1588</v>
      </c>
      <c r="AL30" s="7">
        <v>1.39</v>
      </c>
      <c r="AM30" s="2">
        <v>1185</v>
      </c>
      <c r="AN30" s="5">
        <v>1185</v>
      </c>
      <c r="AO30" s="53">
        <f t="shared" si="8"/>
        <v>403</v>
      </c>
      <c r="AP30" s="9">
        <f t="shared" si="9"/>
        <v>0.25377833753148615</v>
      </c>
      <c r="AQ30" s="2">
        <v>1185</v>
      </c>
      <c r="AR30" s="5">
        <f t="shared" si="10"/>
        <v>0</v>
      </c>
      <c r="AS30" s="54"/>
      <c r="AT30" s="5" t="s">
        <v>40</v>
      </c>
      <c r="AU30" s="5"/>
    </row>
    <row r="31" spans="1:47" ht="17.100000000000001" customHeight="1">
      <c r="A31" s="74" t="s">
        <v>38</v>
      </c>
      <c r="B31" s="74" t="s">
        <v>33</v>
      </c>
      <c r="C31" s="75" t="s">
        <v>129</v>
      </c>
      <c r="D31" s="75" t="s">
        <v>105</v>
      </c>
      <c r="E31" s="74">
        <v>182434</v>
      </c>
      <c r="F31" s="74">
        <v>983462</v>
      </c>
      <c r="G31" s="74" t="s">
        <v>79</v>
      </c>
      <c r="H31" s="74">
        <v>24001169</v>
      </c>
      <c r="I31" s="74">
        <v>295061</v>
      </c>
      <c r="J31" s="74"/>
      <c r="K31" s="74"/>
      <c r="L31" s="74"/>
      <c r="M31" s="74"/>
      <c r="N31" s="74">
        <v>576</v>
      </c>
      <c r="O31" s="74">
        <f t="shared" si="0"/>
        <v>576</v>
      </c>
      <c r="P31" s="74"/>
      <c r="Q31" s="74"/>
      <c r="R31" s="74"/>
      <c r="S31" s="74"/>
      <c r="T31" s="74">
        <v>594</v>
      </c>
      <c r="U31" s="74">
        <f t="shared" si="1"/>
        <v>594</v>
      </c>
      <c r="V31" s="76">
        <f t="shared" si="2"/>
        <v>0</v>
      </c>
      <c r="W31" s="76">
        <f t="shared" si="3"/>
        <v>0</v>
      </c>
      <c r="X31" s="76">
        <f t="shared" si="4"/>
        <v>0</v>
      </c>
      <c r="Y31" s="76">
        <f t="shared" si="5"/>
        <v>0</v>
      </c>
      <c r="Z31" s="76">
        <f t="shared" si="6"/>
        <v>18</v>
      </c>
      <c r="AA31" s="76">
        <f t="shared" si="7"/>
        <v>18</v>
      </c>
      <c r="AB31" s="77">
        <v>0.42</v>
      </c>
      <c r="AC31" s="74">
        <v>0.41199999999999998</v>
      </c>
      <c r="AD31" s="77">
        <v>0.41077441077441079</v>
      </c>
      <c r="AE31" s="77" t="s">
        <v>34</v>
      </c>
      <c r="AF31" s="77" t="s">
        <v>34</v>
      </c>
      <c r="AG31" s="74">
        <v>3</v>
      </c>
      <c r="AH31" s="74"/>
      <c r="AI31" s="74"/>
      <c r="AJ31" s="78">
        <v>45378</v>
      </c>
      <c r="AK31" s="79">
        <f>151+93</f>
        <v>244</v>
      </c>
      <c r="AL31" s="80">
        <v>1.94</v>
      </c>
      <c r="AM31" s="81">
        <v>244</v>
      </c>
      <c r="AN31" s="74">
        <v>244</v>
      </c>
      <c r="AO31" s="82">
        <f t="shared" si="8"/>
        <v>0</v>
      </c>
      <c r="AP31" s="83">
        <f t="shared" si="9"/>
        <v>0</v>
      </c>
      <c r="AQ31" s="81">
        <v>244</v>
      </c>
      <c r="AR31" s="74">
        <f t="shared" si="10"/>
        <v>0</v>
      </c>
      <c r="AS31" s="84"/>
      <c r="AT31" s="74" t="s">
        <v>40</v>
      </c>
      <c r="AU31" s="74"/>
    </row>
    <row r="32" spans="1:47" ht="17.100000000000001" customHeight="1">
      <c r="A32" s="74" t="s">
        <v>38</v>
      </c>
      <c r="B32" s="74" t="s">
        <v>33</v>
      </c>
      <c r="C32" s="75" t="s">
        <v>129</v>
      </c>
      <c r="D32" s="75" t="s">
        <v>106</v>
      </c>
      <c r="E32" s="74">
        <v>182434</v>
      </c>
      <c r="F32" s="74">
        <v>983462</v>
      </c>
      <c r="G32" s="74" t="s">
        <v>79</v>
      </c>
      <c r="H32" s="74">
        <v>24001169</v>
      </c>
      <c r="I32" s="74">
        <v>292109</v>
      </c>
      <c r="J32" s="74"/>
      <c r="K32" s="74"/>
      <c r="L32" s="74"/>
      <c r="M32" s="74"/>
      <c r="N32" s="74">
        <v>576</v>
      </c>
      <c r="O32" s="74">
        <f t="shared" si="0"/>
        <v>576</v>
      </c>
      <c r="P32" s="74"/>
      <c r="Q32" s="74"/>
      <c r="R32" s="74"/>
      <c r="S32" s="74"/>
      <c r="T32" s="74">
        <v>594</v>
      </c>
      <c r="U32" s="74">
        <f t="shared" si="1"/>
        <v>594</v>
      </c>
      <c r="V32" s="76">
        <f t="shared" si="2"/>
        <v>0</v>
      </c>
      <c r="W32" s="76">
        <f t="shared" si="3"/>
        <v>0</v>
      </c>
      <c r="X32" s="76">
        <f t="shared" si="4"/>
        <v>0</v>
      </c>
      <c r="Y32" s="76">
        <f t="shared" si="5"/>
        <v>0</v>
      </c>
      <c r="Z32" s="76">
        <f t="shared" si="6"/>
        <v>18</v>
      </c>
      <c r="AA32" s="76">
        <f t="shared" si="7"/>
        <v>18</v>
      </c>
      <c r="AB32" s="77">
        <v>0.42</v>
      </c>
      <c r="AC32" s="74">
        <v>0.41199999999999998</v>
      </c>
      <c r="AD32" s="77">
        <v>0.41094276094276094</v>
      </c>
      <c r="AE32" s="77" t="s">
        <v>34</v>
      </c>
      <c r="AF32" s="77" t="s">
        <v>34</v>
      </c>
      <c r="AG32" s="74">
        <v>3</v>
      </c>
      <c r="AH32" s="74"/>
      <c r="AI32" s="74"/>
      <c r="AJ32" s="78">
        <v>45343</v>
      </c>
      <c r="AK32" s="79">
        <f>151+93.1</f>
        <v>244.1</v>
      </c>
      <c r="AL32" s="80">
        <v>1.39</v>
      </c>
      <c r="AM32" s="81">
        <v>244.1</v>
      </c>
      <c r="AN32" s="74">
        <v>244.1</v>
      </c>
      <c r="AO32" s="82">
        <f t="shared" si="8"/>
        <v>0</v>
      </c>
      <c r="AP32" s="83">
        <f t="shared" si="9"/>
        <v>0</v>
      </c>
      <c r="AQ32" s="81">
        <v>244.1</v>
      </c>
      <c r="AR32" s="74">
        <f t="shared" si="10"/>
        <v>0</v>
      </c>
      <c r="AS32" s="84"/>
      <c r="AT32" s="74" t="s">
        <v>40</v>
      </c>
      <c r="AU32" s="74"/>
    </row>
    <row r="33" spans="1:47" ht="17.100000000000001" customHeight="1">
      <c r="A33" s="74" t="s">
        <v>38</v>
      </c>
      <c r="B33" s="74" t="s">
        <v>33</v>
      </c>
      <c r="C33" s="75" t="s">
        <v>129</v>
      </c>
      <c r="D33" s="75" t="s">
        <v>42</v>
      </c>
      <c r="E33" s="74">
        <v>182434</v>
      </c>
      <c r="F33" s="74">
        <v>983462</v>
      </c>
      <c r="G33" s="74" t="s">
        <v>79</v>
      </c>
      <c r="H33" s="74">
        <v>24001169</v>
      </c>
      <c r="I33" s="74">
        <v>290061</v>
      </c>
      <c r="J33" s="74"/>
      <c r="K33" s="74"/>
      <c r="L33" s="74"/>
      <c r="M33" s="74"/>
      <c r="N33" s="74">
        <v>576</v>
      </c>
      <c r="O33" s="74">
        <f t="shared" si="0"/>
        <v>576</v>
      </c>
      <c r="P33" s="74"/>
      <c r="Q33" s="74"/>
      <c r="R33" s="74"/>
      <c r="S33" s="74"/>
      <c r="T33" s="74">
        <v>594</v>
      </c>
      <c r="U33" s="74">
        <f t="shared" si="1"/>
        <v>594</v>
      </c>
      <c r="V33" s="76">
        <f t="shared" si="2"/>
        <v>0</v>
      </c>
      <c r="W33" s="76">
        <f t="shared" si="3"/>
        <v>0</v>
      </c>
      <c r="X33" s="76">
        <f t="shared" si="4"/>
        <v>0</v>
      </c>
      <c r="Y33" s="76">
        <f t="shared" si="5"/>
        <v>0</v>
      </c>
      <c r="Z33" s="76">
        <f t="shared" si="6"/>
        <v>18</v>
      </c>
      <c r="AA33" s="76">
        <f t="shared" si="7"/>
        <v>18</v>
      </c>
      <c r="AB33" s="77">
        <v>0.42</v>
      </c>
      <c r="AC33" s="74">
        <v>0.41199999999999998</v>
      </c>
      <c r="AD33" s="77">
        <v>0.41077441077441079</v>
      </c>
      <c r="AE33" s="77" t="s">
        <v>34</v>
      </c>
      <c r="AF33" s="77" t="s">
        <v>34</v>
      </c>
      <c r="AG33" s="74">
        <v>3</v>
      </c>
      <c r="AH33" s="74"/>
      <c r="AI33" s="74"/>
      <c r="AJ33" s="78">
        <v>45378</v>
      </c>
      <c r="AK33" s="79">
        <f>151+93</f>
        <v>244</v>
      </c>
      <c r="AL33" s="80">
        <v>1.39</v>
      </c>
      <c r="AM33" s="81">
        <v>244</v>
      </c>
      <c r="AN33" s="74">
        <v>244</v>
      </c>
      <c r="AO33" s="82">
        <f t="shared" si="8"/>
        <v>0</v>
      </c>
      <c r="AP33" s="83">
        <f t="shared" si="9"/>
        <v>0</v>
      </c>
      <c r="AQ33" s="81">
        <v>244</v>
      </c>
      <c r="AR33" s="74">
        <f t="shared" si="10"/>
        <v>0</v>
      </c>
      <c r="AS33" s="84"/>
      <c r="AT33" s="74" t="s">
        <v>40</v>
      </c>
      <c r="AU33" s="74"/>
    </row>
    <row r="34" spans="1:47" ht="17.100000000000001" customHeight="1">
      <c r="A34" s="5" t="s">
        <v>38</v>
      </c>
      <c r="B34" s="5" t="s">
        <v>33</v>
      </c>
      <c r="C34" s="8" t="s">
        <v>129</v>
      </c>
      <c r="D34" s="8" t="s">
        <v>107</v>
      </c>
      <c r="E34" s="5">
        <v>182435</v>
      </c>
      <c r="F34" s="5">
        <v>983459</v>
      </c>
      <c r="G34" s="5" t="s">
        <v>79</v>
      </c>
      <c r="H34" s="5">
        <v>24001183</v>
      </c>
      <c r="I34" s="5">
        <v>296280</v>
      </c>
      <c r="J34" s="5">
        <v>504</v>
      </c>
      <c r="K34" s="5">
        <v>648</v>
      </c>
      <c r="L34" s="5">
        <v>684</v>
      </c>
      <c r="M34" s="5">
        <v>360</v>
      </c>
      <c r="N34" s="5">
        <v>576</v>
      </c>
      <c r="O34" s="5">
        <f t="shared" si="0"/>
        <v>2772</v>
      </c>
      <c r="P34" s="5">
        <v>504</v>
      </c>
      <c r="Q34" s="5">
        <v>648</v>
      </c>
      <c r="R34" s="5">
        <v>684</v>
      </c>
      <c r="S34" s="5">
        <v>360</v>
      </c>
      <c r="T34" s="5">
        <v>576</v>
      </c>
      <c r="U34" s="5">
        <f t="shared" si="1"/>
        <v>2772</v>
      </c>
      <c r="V34" s="3">
        <f t="shared" si="2"/>
        <v>0</v>
      </c>
      <c r="W34" s="3">
        <f t="shared" si="3"/>
        <v>0</v>
      </c>
      <c r="X34" s="3">
        <f t="shared" si="4"/>
        <v>0</v>
      </c>
      <c r="Y34" s="3">
        <f t="shared" si="5"/>
        <v>0</v>
      </c>
      <c r="Z34" s="3">
        <f t="shared" si="6"/>
        <v>0</v>
      </c>
      <c r="AA34" s="3">
        <f t="shared" si="7"/>
        <v>0</v>
      </c>
      <c r="AB34" s="4">
        <v>0.35899999999999999</v>
      </c>
      <c r="AC34" s="5">
        <v>0.34399999999999997</v>
      </c>
      <c r="AD34" s="4">
        <v>0.34415584415584416</v>
      </c>
      <c r="AE34" s="4" t="s">
        <v>34</v>
      </c>
      <c r="AF34" s="4" t="s">
        <v>34</v>
      </c>
      <c r="AG34" s="5">
        <v>9</v>
      </c>
      <c r="AH34" s="5"/>
      <c r="AI34" s="5"/>
      <c r="AJ34" s="6">
        <v>45365</v>
      </c>
      <c r="AK34" s="52">
        <v>1150</v>
      </c>
      <c r="AL34" s="7">
        <v>1.94</v>
      </c>
      <c r="AM34" s="2">
        <v>954</v>
      </c>
      <c r="AN34" s="5">
        <v>954</v>
      </c>
      <c r="AO34" s="53">
        <f t="shared" si="8"/>
        <v>196</v>
      </c>
      <c r="AP34" s="9">
        <f t="shared" si="9"/>
        <v>0.17043478260869566</v>
      </c>
      <c r="AQ34" s="2">
        <v>954</v>
      </c>
      <c r="AR34" s="5">
        <f t="shared" si="10"/>
        <v>0</v>
      </c>
      <c r="AS34" s="54"/>
      <c r="AT34" s="5" t="s">
        <v>40</v>
      </c>
      <c r="AU34" s="5" t="s">
        <v>175</v>
      </c>
    </row>
    <row r="35" spans="1:47" ht="17.100000000000001" customHeight="1">
      <c r="A35" s="74" t="s">
        <v>38</v>
      </c>
      <c r="B35" s="74" t="s">
        <v>33</v>
      </c>
      <c r="C35" s="75" t="s">
        <v>129</v>
      </c>
      <c r="D35" s="75" t="s">
        <v>108</v>
      </c>
      <c r="E35" s="74">
        <v>182436</v>
      </c>
      <c r="F35" s="74">
        <v>983459</v>
      </c>
      <c r="G35" s="74" t="s">
        <v>79</v>
      </c>
      <c r="H35" s="74">
        <v>24001184</v>
      </c>
      <c r="I35" s="74">
        <v>296281</v>
      </c>
      <c r="J35" s="74"/>
      <c r="K35" s="74">
        <v>972</v>
      </c>
      <c r="L35" s="74">
        <v>936</v>
      </c>
      <c r="M35" s="74">
        <v>180</v>
      </c>
      <c r="N35" s="74"/>
      <c r="O35" s="74">
        <f t="shared" si="0"/>
        <v>2088</v>
      </c>
      <c r="P35" s="74"/>
      <c r="Q35" s="74">
        <v>971</v>
      </c>
      <c r="R35" s="74">
        <v>936</v>
      </c>
      <c r="S35" s="74">
        <v>180</v>
      </c>
      <c r="T35" s="74"/>
      <c r="U35" s="74">
        <f t="shared" si="1"/>
        <v>2087</v>
      </c>
      <c r="V35" s="76">
        <f t="shared" si="2"/>
        <v>0</v>
      </c>
      <c r="W35" s="76">
        <f t="shared" si="3"/>
        <v>-1</v>
      </c>
      <c r="X35" s="76">
        <f t="shared" si="4"/>
        <v>0</v>
      </c>
      <c r="Y35" s="76">
        <f t="shared" si="5"/>
        <v>0</v>
      </c>
      <c r="Z35" s="76">
        <f t="shared" si="6"/>
        <v>0</v>
      </c>
      <c r="AA35" s="76">
        <f t="shared" si="7"/>
        <v>-1</v>
      </c>
      <c r="AB35" s="77">
        <v>0.35899999999999999</v>
      </c>
      <c r="AC35" s="74">
        <v>0.33600000000000002</v>
      </c>
      <c r="AD35" s="77">
        <v>0.34135122184954481</v>
      </c>
      <c r="AE35" s="77" t="s">
        <v>34</v>
      </c>
      <c r="AF35" s="77" t="s">
        <v>34</v>
      </c>
      <c r="AG35" s="74">
        <v>8</v>
      </c>
      <c r="AH35" s="74" t="s">
        <v>89</v>
      </c>
      <c r="AI35" s="74">
        <v>1</v>
      </c>
      <c r="AJ35" s="78">
        <v>45365</v>
      </c>
      <c r="AK35" s="79">
        <f>491+258</f>
        <v>749</v>
      </c>
      <c r="AL35" s="80">
        <v>1.94</v>
      </c>
      <c r="AM35" s="81">
        <v>712.4</v>
      </c>
      <c r="AN35" s="74">
        <v>712.4</v>
      </c>
      <c r="AO35" s="82">
        <f t="shared" si="8"/>
        <v>36.600000000000023</v>
      </c>
      <c r="AP35" s="83">
        <f t="shared" si="9"/>
        <v>4.8865153538050765E-2</v>
      </c>
      <c r="AQ35" s="81">
        <v>712.4</v>
      </c>
      <c r="AR35" s="74">
        <f t="shared" si="10"/>
        <v>0</v>
      </c>
      <c r="AS35" s="84"/>
      <c r="AT35" s="74" t="s">
        <v>40</v>
      </c>
      <c r="AU35" s="74"/>
    </row>
    <row r="36" spans="1:47" ht="17.100000000000001" customHeight="1">
      <c r="A36" s="5" t="s">
        <v>38</v>
      </c>
      <c r="B36" s="5" t="s">
        <v>33</v>
      </c>
      <c r="C36" s="8" t="s">
        <v>129</v>
      </c>
      <c r="D36" s="8" t="s">
        <v>109</v>
      </c>
      <c r="E36" s="5">
        <v>182437</v>
      </c>
      <c r="F36" s="5">
        <v>983459</v>
      </c>
      <c r="G36" s="5" t="s">
        <v>79</v>
      </c>
      <c r="H36" s="5">
        <v>24001185</v>
      </c>
      <c r="I36" s="5">
        <v>296283</v>
      </c>
      <c r="J36" s="5"/>
      <c r="K36" s="5">
        <v>756</v>
      </c>
      <c r="L36" s="5">
        <v>648</v>
      </c>
      <c r="M36" s="5"/>
      <c r="N36" s="5"/>
      <c r="O36" s="5">
        <f t="shared" ref="O36:O67" si="13">SUM(J36:N36)</f>
        <v>1404</v>
      </c>
      <c r="P36" s="5"/>
      <c r="Q36" s="5">
        <v>757</v>
      </c>
      <c r="R36" s="5">
        <v>648</v>
      </c>
      <c r="S36" s="5"/>
      <c r="T36" s="5"/>
      <c r="U36" s="5">
        <f t="shared" ref="U36:U67" si="14">SUM(P36:T36)</f>
        <v>1405</v>
      </c>
      <c r="V36" s="3">
        <f t="shared" ref="V36:V67" si="15">P36-J36</f>
        <v>0</v>
      </c>
      <c r="W36" s="3">
        <f t="shared" ref="W36:W67" si="16">Q36-K36</f>
        <v>1</v>
      </c>
      <c r="X36" s="3">
        <f t="shared" ref="X36:X67" si="17">R36-L36</f>
        <v>0</v>
      </c>
      <c r="Y36" s="3">
        <f t="shared" ref="Y36:Y67" si="18">S36-M36</f>
        <v>0</v>
      </c>
      <c r="Z36" s="3">
        <f t="shared" ref="Z36:Z67" si="19">T36-N36</f>
        <v>0</v>
      </c>
      <c r="AA36" s="3">
        <f t="shared" ref="AA36:AA67" si="20">SUM(V36:Z36)</f>
        <v>1</v>
      </c>
      <c r="AB36" s="4">
        <v>0.35899999999999999</v>
      </c>
      <c r="AC36" s="5">
        <v>0.33</v>
      </c>
      <c r="AD36" s="4">
        <v>0.34733096085409254</v>
      </c>
      <c r="AE36" s="4" t="s">
        <v>34</v>
      </c>
      <c r="AF36" s="4" t="s">
        <v>34</v>
      </c>
      <c r="AG36" s="5">
        <v>6</v>
      </c>
      <c r="AH36" s="5"/>
      <c r="AI36" s="5"/>
      <c r="AJ36" s="6">
        <v>45376</v>
      </c>
      <c r="AK36" s="52">
        <f>711</f>
        <v>711</v>
      </c>
      <c r="AL36" s="7">
        <v>1.94</v>
      </c>
      <c r="AM36" s="2">
        <v>488</v>
      </c>
      <c r="AN36" s="5">
        <v>488</v>
      </c>
      <c r="AO36" s="53">
        <f t="shared" si="8"/>
        <v>223</v>
      </c>
      <c r="AP36" s="9">
        <f t="shared" si="9"/>
        <v>0.31364275668073138</v>
      </c>
      <c r="AQ36" s="2">
        <v>488</v>
      </c>
      <c r="AR36" s="5">
        <f t="shared" si="10"/>
        <v>0</v>
      </c>
      <c r="AS36" s="54"/>
      <c r="AT36" s="5" t="s">
        <v>40</v>
      </c>
      <c r="AU36" s="5"/>
    </row>
    <row r="37" spans="1:47" ht="17.100000000000001" customHeight="1">
      <c r="A37" s="74" t="s">
        <v>38</v>
      </c>
      <c r="B37" s="74" t="s">
        <v>33</v>
      </c>
      <c r="C37" s="75" t="s">
        <v>129</v>
      </c>
      <c r="D37" s="75" t="s">
        <v>110</v>
      </c>
      <c r="E37" s="74">
        <v>182438</v>
      </c>
      <c r="F37" s="74">
        <v>983459</v>
      </c>
      <c r="G37" s="74" t="s">
        <v>79</v>
      </c>
      <c r="H37" s="74">
        <v>24001186</v>
      </c>
      <c r="I37" s="74">
        <v>296284</v>
      </c>
      <c r="J37" s="74"/>
      <c r="K37" s="74">
        <v>684</v>
      </c>
      <c r="L37" s="74">
        <v>576</v>
      </c>
      <c r="M37" s="74"/>
      <c r="N37" s="74"/>
      <c r="O37" s="74">
        <f t="shared" si="13"/>
        <v>1260</v>
      </c>
      <c r="P37" s="74"/>
      <c r="Q37" s="74">
        <v>684</v>
      </c>
      <c r="R37" s="74">
        <v>576</v>
      </c>
      <c r="S37" s="74"/>
      <c r="T37" s="74"/>
      <c r="U37" s="74">
        <f t="shared" si="14"/>
        <v>1260</v>
      </c>
      <c r="V37" s="76">
        <f t="shared" si="15"/>
        <v>0</v>
      </c>
      <c r="W37" s="76">
        <f t="shared" si="16"/>
        <v>0</v>
      </c>
      <c r="X37" s="76">
        <f t="shared" si="17"/>
        <v>0</v>
      </c>
      <c r="Y37" s="76">
        <f t="shared" si="18"/>
        <v>0</v>
      </c>
      <c r="Z37" s="76">
        <f t="shared" si="19"/>
        <v>0</v>
      </c>
      <c r="AA37" s="76">
        <f t="shared" si="20"/>
        <v>0</v>
      </c>
      <c r="AB37" s="77">
        <v>0.35899999999999999</v>
      </c>
      <c r="AC37" s="74">
        <v>0.33100000000000002</v>
      </c>
      <c r="AD37" s="77">
        <v>0.33095238095238094</v>
      </c>
      <c r="AE37" s="77" t="s">
        <v>34</v>
      </c>
      <c r="AF37" s="77" t="s">
        <v>34</v>
      </c>
      <c r="AG37" s="74">
        <v>4</v>
      </c>
      <c r="AH37" s="74"/>
      <c r="AI37" s="74"/>
      <c r="AJ37" s="78">
        <v>45385</v>
      </c>
      <c r="AK37" s="79">
        <v>582.1</v>
      </c>
      <c r="AL37" s="80">
        <v>1.94</v>
      </c>
      <c r="AM37" s="81">
        <v>417</v>
      </c>
      <c r="AN37" s="74">
        <v>417</v>
      </c>
      <c r="AO37" s="82">
        <f t="shared" si="8"/>
        <v>165.10000000000002</v>
      </c>
      <c r="AP37" s="83">
        <f t="shared" si="9"/>
        <v>0.28362824257000518</v>
      </c>
      <c r="AQ37" s="81">
        <v>417</v>
      </c>
      <c r="AR37" s="74">
        <f t="shared" si="10"/>
        <v>0</v>
      </c>
      <c r="AS37" s="84"/>
      <c r="AT37" s="74" t="s">
        <v>40</v>
      </c>
      <c r="AU37" s="74"/>
    </row>
    <row r="38" spans="1:47" ht="17.100000000000001" customHeight="1">
      <c r="A38" s="5" t="s">
        <v>38</v>
      </c>
      <c r="B38" s="5" t="s">
        <v>33</v>
      </c>
      <c r="C38" s="8" t="s">
        <v>129</v>
      </c>
      <c r="D38" s="8" t="s">
        <v>111</v>
      </c>
      <c r="E38" s="5">
        <v>182441</v>
      </c>
      <c r="F38" s="5">
        <v>983464</v>
      </c>
      <c r="G38" s="5" t="s">
        <v>91</v>
      </c>
      <c r="H38" s="5">
        <v>24001189</v>
      </c>
      <c r="I38" s="5">
        <v>292116</v>
      </c>
      <c r="J38" s="5">
        <v>864</v>
      </c>
      <c r="K38" s="5">
        <v>1800</v>
      </c>
      <c r="L38" s="5">
        <v>1908</v>
      </c>
      <c r="M38" s="5">
        <v>864</v>
      </c>
      <c r="N38" s="5"/>
      <c r="O38" s="5">
        <f t="shared" si="13"/>
        <v>5436</v>
      </c>
      <c r="P38" s="5">
        <v>881</v>
      </c>
      <c r="Q38" s="5">
        <v>1838</v>
      </c>
      <c r="R38" s="5">
        <v>1946</v>
      </c>
      <c r="S38" s="5">
        <v>881</v>
      </c>
      <c r="T38" s="5"/>
      <c r="U38" s="5">
        <f t="shared" si="14"/>
        <v>5546</v>
      </c>
      <c r="V38" s="3">
        <f t="shared" si="15"/>
        <v>17</v>
      </c>
      <c r="W38" s="3">
        <f t="shared" si="16"/>
        <v>38</v>
      </c>
      <c r="X38" s="3">
        <f t="shared" si="17"/>
        <v>38</v>
      </c>
      <c r="Y38" s="3">
        <f t="shared" si="18"/>
        <v>17</v>
      </c>
      <c r="Z38" s="3">
        <f t="shared" si="19"/>
        <v>0</v>
      </c>
      <c r="AA38" s="3">
        <f t="shared" si="20"/>
        <v>110</v>
      </c>
      <c r="AB38" s="4">
        <v>0.2</v>
      </c>
      <c r="AC38" s="5">
        <v>0.19700000000000001</v>
      </c>
      <c r="AD38" s="4">
        <v>0.19765596826541654</v>
      </c>
      <c r="AE38" s="4" t="s">
        <v>34</v>
      </c>
      <c r="AF38" s="4" t="s">
        <v>34</v>
      </c>
      <c r="AG38" s="5">
        <v>11</v>
      </c>
      <c r="AH38" s="5"/>
      <c r="AI38" s="5"/>
      <c r="AJ38" s="6">
        <v>45365</v>
      </c>
      <c r="AK38" s="52">
        <f>1087+9.2</f>
        <v>1096.2</v>
      </c>
      <c r="AL38" s="7">
        <v>1.39</v>
      </c>
      <c r="AM38" s="2">
        <v>1096.2</v>
      </c>
      <c r="AN38" s="5">
        <v>1096.2</v>
      </c>
      <c r="AO38" s="53">
        <f t="shared" si="8"/>
        <v>0</v>
      </c>
      <c r="AP38" s="9">
        <f t="shared" si="9"/>
        <v>0</v>
      </c>
      <c r="AQ38" s="2">
        <v>1096.2</v>
      </c>
      <c r="AR38" s="5">
        <f t="shared" si="10"/>
        <v>0</v>
      </c>
      <c r="AS38" s="54"/>
      <c r="AT38" s="5" t="s">
        <v>40</v>
      </c>
      <c r="AU38" s="5"/>
    </row>
    <row r="39" spans="1:47" ht="17.100000000000001" customHeight="1">
      <c r="A39" s="5" t="s">
        <v>38</v>
      </c>
      <c r="B39" s="5" t="s">
        <v>33</v>
      </c>
      <c r="C39" s="8" t="s">
        <v>129</v>
      </c>
      <c r="D39" s="8" t="s">
        <v>39</v>
      </c>
      <c r="E39" s="5">
        <v>182441</v>
      </c>
      <c r="F39" s="5">
        <v>983464</v>
      </c>
      <c r="G39" s="5" t="s">
        <v>91</v>
      </c>
      <c r="H39" s="5">
        <v>24001189</v>
      </c>
      <c r="I39" s="5">
        <v>290059</v>
      </c>
      <c r="J39" s="5">
        <v>864</v>
      </c>
      <c r="K39" s="5">
        <v>1800</v>
      </c>
      <c r="L39" s="5">
        <v>1908</v>
      </c>
      <c r="M39" s="5">
        <v>864</v>
      </c>
      <c r="N39" s="5"/>
      <c r="O39" s="5">
        <f t="shared" si="13"/>
        <v>5436</v>
      </c>
      <c r="P39" s="5">
        <v>881</v>
      </c>
      <c r="Q39" s="5">
        <v>1838</v>
      </c>
      <c r="R39" s="5">
        <v>1946</v>
      </c>
      <c r="S39" s="5">
        <v>881</v>
      </c>
      <c r="T39" s="5"/>
      <c r="U39" s="5">
        <f t="shared" si="14"/>
        <v>5546</v>
      </c>
      <c r="V39" s="3">
        <f t="shared" si="15"/>
        <v>17</v>
      </c>
      <c r="W39" s="3">
        <f t="shared" si="16"/>
        <v>38</v>
      </c>
      <c r="X39" s="3">
        <f t="shared" si="17"/>
        <v>38</v>
      </c>
      <c r="Y39" s="3">
        <f t="shared" si="18"/>
        <v>17</v>
      </c>
      <c r="Z39" s="3">
        <f t="shared" si="19"/>
        <v>0</v>
      </c>
      <c r="AA39" s="3">
        <f t="shared" si="20"/>
        <v>110</v>
      </c>
      <c r="AB39" s="4">
        <v>0.2</v>
      </c>
      <c r="AC39" s="5">
        <v>0.19700000000000001</v>
      </c>
      <c r="AD39" s="4">
        <v>0.19689866570501263</v>
      </c>
      <c r="AE39" s="4" t="s">
        <v>34</v>
      </c>
      <c r="AF39" s="4" t="s">
        <v>34</v>
      </c>
      <c r="AG39" s="5">
        <v>2</v>
      </c>
      <c r="AH39" s="5" t="s">
        <v>89</v>
      </c>
      <c r="AI39" s="5">
        <v>10</v>
      </c>
      <c r="AJ39" s="6">
        <v>45343</v>
      </c>
      <c r="AK39" s="52">
        <f>1087+5</f>
        <v>1092</v>
      </c>
      <c r="AL39" s="7">
        <v>1.39</v>
      </c>
      <c r="AM39" s="2">
        <v>1092</v>
      </c>
      <c r="AN39" s="5">
        <v>1092</v>
      </c>
      <c r="AO39" s="53">
        <f t="shared" si="8"/>
        <v>0</v>
      </c>
      <c r="AP39" s="9">
        <f t="shared" si="9"/>
        <v>0</v>
      </c>
      <c r="AQ39" s="2">
        <v>1092</v>
      </c>
      <c r="AR39" s="5">
        <f t="shared" si="10"/>
        <v>0</v>
      </c>
      <c r="AS39" s="54"/>
      <c r="AT39" s="5" t="s">
        <v>40</v>
      </c>
      <c r="AU39" s="5"/>
    </row>
    <row r="40" spans="1:47" ht="17.100000000000001" customHeight="1">
      <c r="A40" s="5" t="s">
        <v>38</v>
      </c>
      <c r="B40" s="5" t="s">
        <v>33</v>
      </c>
      <c r="C40" s="8" t="s">
        <v>129</v>
      </c>
      <c r="D40" s="8" t="s">
        <v>42</v>
      </c>
      <c r="E40" s="5">
        <v>182441</v>
      </c>
      <c r="F40" s="5">
        <v>983464</v>
      </c>
      <c r="G40" s="5" t="s">
        <v>91</v>
      </c>
      <c r="H40" s="5">
        <v>24001189</v>
      </c>
      <c r="I40" s="5">
        <v>290061</v>
      </c>
      <c r="J40" s="5">
        <v>864</v>
      </c>
      <c r="K40" s="5">
        <v>1800</v>
      </c>
      <c r="L40" s="5">
        <v>1908</v>
      </c>
      <c r="M40" s="5">
        <v>864</v>
      </c>
      <c r="N40" s="5"/>
      <c r="O40" s="5">
        <f t="shared" si="13"/>
        <v>5436</v>
      </c>
      <c r="P40" s="5">
        <v>881</v>
      </c>
      <c r="Q40" s="5">
        <v>1836</v>
      </c>
      <c r="R40" s="5">
        <v>1946</v>
      </c>
      <c r="S40" s="5">
        <v>881</v>
      </c>
      <c r="T40" s="5"/>
      <c r="U40" s="5">
        <f t="shared" si="14"/>
        <v>5544</v>
      </c>
      <c r="V40" s="3">
        <f t="shared" si="15"/>
        <v>17</v>
      </c>
      <c r="W40" s="3">
        <f t="shared" si="16"/>
        <v>36</v>
      </c>
      <c r="X40" s="3">
        <f t="shared" si="17"/>
        <v>38</v>
      </c>
      <c r="Y40" s="3">
        <f t="shared" si="18"/>
        <v>17</v>
      </c>
      <c r="Z40" s="3">
        <f t="shared" si="19"/>
        <v>0</v>
      </c>
      <c r="AA40" s="3">
        <f t="shared" si="20"/>
        <v>108</v>
      </c>
      <c r="AB40" s="4">
        <v>0.2</v>
      </c>
      <c r="AC40" s="5">
        <v>0.19700000000000001</v>
      </c>
      <c r="AD40" s="4">
        <v>0.19696969696969696</v>
      </c>
      <c r="AE40" s="4" t="s">
        <v>34</v>
      </c>
      <c r="AF40" s="4" t="s">
        <v>34</v>
      </c>
      <c r="AG40" s="5">
        <v>10</v>
      </c>
      <c r="AH40" s="5"/>
      <c r="AI40" s="5"/>
      <c r="AJ40" s="6">
        <v>45365</v>
      </c>
      <c r="AK40" s="52">
        <f>1087+5</f>
        <v>1092</v>
      </c>
      <c r="AL40" s="7">
        <v>1.39</v>
      </c>
      <c r="AM40" s="2">
        <v>1092</v>
      </c>
      <c r="AN40" s="5">
        <v>1092</v>
      </c>
      <c r="AO40" s="53">
        <f t="shared" si="8"/>
        <v>0</v>
      </c>
      <c r="AP40" s="9">
        <f t="shared" si="9"/>
        <v>0</v>
      </c>
      <c r="AQ40" s="2">
        <v>1092</v>
      </c>
      <c r="AR40" s="5">
        <f t="shared" si="10"/>
        <v>0</v>
      </c>
      <c r="AS40" s="54"/>
      <c r="AT40" s="5" t="s">
        <v>40</v>
      </c>
      <c r="AU40" s="5"/>
    </row>
    <row r="41" spans="1:47" ht="17.100000000000001" customHeight="1">
      <c r="A41" s="5" t="s">
        <v>38</v>
      </c>
      <c r="B41" s="5" t="s">
        <v>33</v>
      </c>
      <c r="C41" s="8" t="s">
        <v>129</v>
      </c>
      <c r="D41" s="8" t="s">
        <v>41</v>
      </c>
      <c r="E41" s="5">
        <v>182441</v>
      </c>
      <c r="F41" s="5">
        <v>983464</v>
      </c>
      <c r="G41" s="5" t="s">
        <v>91</v>
      </c>
      <c r="H41" s="5">
        <v>24001189</v>
      </c>
      <c r="I41" s="5">
        <v>290060</v>
      </c>
      <c r="J41" s="5">
        <v>864</v>
      </c>
      <c r="K41" s="5">
        <v>1800</v>
      </c>
      <c r="L41" s="5">
        <v>1908</v>
      </c>
      <c r="M41" s="5">
        <v>864</v>
      </c>
      <c r="N41" s="5"/>
      <c r="O41" s="5">
        <f t="shared" si="13"/>
        <v>5436</v>
      </c>
      <c r="P41" s="5">
        <v>881</v>
      </c>
      <c r="Q41" s="5">
        <v>1836</v>
      </c>
      <c r="R41" s="5">
        <v>1946</v>
      </c>
      <c r="S41" s="5">
        <v>881</v>
      </c>
      <c r="T41" s="5"/>
      <c r="U41" s="5">
        <f t="shared" si="14"/>
        <v>5544</v>
      </c>
      <c r="V41" s="3">
        <f t="shared" si="15"/>
        <v>17</v>
      </c>
      <c r="W41" s="3">
        <f t="shared" si="16"/>
        <v>36</v>
      </c>
      <c r="X41" s="3">
        <f t="shared" si="17"/>
        <v>38</v>
      </c>
      <c r="Y41" s="3">
        <f t="shared" si="18"/>
        <v>17</v>
      </c>
      <c r="Z41" s="3">
        <f t="shared" si="19"/>
        <v>0</v>
      </c>
      <c r="AA41" s="3">
        <f t="shared" si="20"/>
        <v>108</v>
      </c>
      <c r="AB41" s="4">
        <v>0.2</v>
      </c>
      <c r="AC41" s="5">
        <v>0.19700000000000001</v>
      </c>
      <c r="AD41" s="4">
        <v>0.19696969696969696</v>
      </c>
      <c r="AE41" s="4" t="s">
        <v>34</v>
      </c>
      <c r="AF41" s="4" t="s">
        <v>34</v>
      </c>
      <c r="AG41" s="5">
        <v>9</v>
      </c>
      <c r="AH41" s="5" t="s">
        <v>89</v>
      </c>
      <c r="AI41" s="5">
        <v>1</v>
      </c>
      <c r="AJ41" s="6">
        <v>45365</v>
      </c>
      <c r="AK41" s="52">
        <f>1087+5</f>
        <v>1092</v>
      </c>
      <c r="AL41" s="7">
        <v>1.39</v>
      </c>
      <c r="AM41" s="2">
        <v>1092</v>
      </c>
      <c r="AN41" s="5">
        <v>1092</v>
      </c>
      <c r="AO41" s="53">
        <f t="shared" si="8"/>
        <v>0</v>
      </c>
      <c r="AP41" s="9">
        <f t="shared" si="9"/>
        <v>0</v>
      </c>
      <c r="AQ41" s="2">
        <v>1092</v>
      </c>
      <c r="AR41" s="5">
        <f t="shared" si="10"/>
        <v>0</v>
      </c>
      <c r="AS41" s="54"/>
      <c r="AT41" s="5" t="s">
        <v>40</v>
      </c>
      <c r="AU41" s="5"/>
    </row>
    <row r="42" spans="1:47" ht="17.100000000000001" customHeight="1">
      <c r="A42" s="74" t="s">
        <v>38</v>
      </c>
      <c r="B42" s="74" t="s">
        <v>33</v>
      </c>
      <c r="C42" s="75" t="s">
        <v>129</v>
      </c>
      <c r="D42" s="75" t="s">
        <v>112</v>
      </c>
      <c r="E42" s="74">
        <v>182442</v>
      </c>
      <c r="F42" s="74">
        <v>983466</v>
      </c>
      <c r="G42" s="74" t="s">
        <v>91</v>
      </c>
      <c r="H42" s="74">
        <v>24001191</v>
      </c>
      <c r="I42" s="74">
        <v>292117</v>
      </c>
      <c r="J42" s="74">
        <v>684</v>
      </c>
      <c r="K42" s="74">
        <v>1692</v>
      </c>
      <c r="L42" s="74">
        <v>1728</v>
      </c>
      <c r="M42" s="74">
        <v>792</v>
      </c>
      <c r="N42" s="74"/>
      <c r="O42" s="74">
        <f t="shared" si="13"/>
        <v>4896</v>
      </c>
      <c r="P42" s="74">
        <v>706</v>
      </c>
      <c r="Q42" s="74">
        <v>1731</v>
      </c>
      <c r="R42" s="74">
        <v>1765</v>
      </c>
      <c r="S42" s="74">
        <v>816</v>
      </c>
      <c r="T42" s="74"/>
      <c r="U42" s="74">
        <f t="shared" si="14"/>
        <v>5018</v>
      </c>
      <c r="V42" s="76">
        <f t="shared" si="15"/>
        <v>22</v>
      </c>
      <c r="W42" s="76">
        <f t="shared" si="16"/>
        <v>39</v>
      </c>
      <c r="X42" s="76">
        <f t="shared" si="17"/>
        <v>37</v>
      </c>
      <c r="Y42" s="76">
        <f t="shared" si="18"/>
        <v>24</v>
      </c>
      <c r="Z42" s="76">
        <f t="shared" si="19"/>
        <v>0</v>
      </c>
      <c r="AA42" s="76">
        <f t="shared" si="20"/>
        <v>122</v>
      </c>
      <c r="AB42" s="77">
        <v>0.2</v>
      </c>
      <c r="AC42" s="74">
        <v>0.19700000000000001</v>
      </c>
      <c r="AD42" s="77">
        <v>0.2019728975687525</v>
      </c>
      <c r="AE42" s="77" t="s">
        <v>34</v>
      </c>
      <c r="AF42" s="77"/>
      <c r="AG42" s="74"/>
      <c r="AH42" s="74" t="s">
        <v>89</v>
      </c>
      <c r="AI42" s="74">
        <v>8</v>
      </c>
      <c r="AJ42" s="78">
        <v>45365</v>
      </c>
      <c r="AK42" s="79">
        <v>979</v>
      </c>
      <c r="AL42" s="80">
        <v>1.94</v>
      </c>
      <c r="AM42" s="81">
        <v>1013.5</v>
      </c>
      <c r="AN42" s="74">
        <v>1013.5</v>
      </c>
      <c r="AO42" s="82">
        <f t="shared" si="8"/>
        <v>-34.5</v>
      </c>
      <c r="AP42" s="83">
        <f t="shared" si="9"/>
        <v>-3.5240040858018386E-2</v>
      </c>
      <c r="AQ42" s="81">
        <v>1013.5</v>
      </c>
      <c r="AR42" s="74">
        <f t="shared" si="10"/>
        <v>0</v>
      </c>
      <c r="AS42" s="84"/>
      <c r="AT42" s="74" t="s">
        <v>40</v>
      </c>
      <c r="AU42" s="74"/>
    </row>
    <row r="43" spans="1:47" ht="17.100000000000001" customHeight="1">
      <c r="A43" s="74" t="s">
        <v>38</v>
      </c>
      <c r="B43" s="74" t="s">
        <v>33</v>
      </c>
      <c r="C43" s="75" t="s">
        <v>129</v>
      </c>
      <c r="D43" s="75" t="s">
        <v>41</v>
      </c>
      <c r="E43" s="74">
        <v>182442</v>
      </c>
      <c r="F43" s="74">
        <v>983466</v>
      </c>
      <c r="G43" s="74" t="s">
        <v>91</v>
      </c>
      <c r="H43" s="74">
        <v>24001191</v>
      </c>
      <c r="I43" s="74">
        <v>290060</v>
      </c>
      <c r="J43" s="74">
        <v>684</v>
      </c>
      <c r="K43" s="74">
        <v>1692</v>
      </c>
      <c r="L43" s="74">
        <v>1728</v>
      </c>
      <c r="M43" s="74">
        <v>792</v>
      </c>
      <c r="N43" s="74"/>
      <c r="O43" s="74">
        <f t="shared" si="13"/>
        <v>4896</v>
      </c>
      <c r="P43" s="74">
        <v>708</v>
      </c>
      <c r="Q43" s="74">
        <v>1844</v>
      </c>
      <c r="R43" s="74">
        <v>1780</v>
      </c>
      <c r="S43" s="74">
        <v>816</v>
      </c>
      <c r="T43" s="74"/>
      <c r="U43" s="74">
        <f t="shared" si="14"/>
        <v>5148</v>
      </c>
      <c r="V43" s="76">
        <f t="shared" si="15"/>
        <v>24</v>
      </c>
      <c r="W43" s="76">
        <f t="shared" si="16"/>
        <v>152</v>
      </c>
      <c r="X43" s="76">
        <f t="shared" si="17"/>
        <v>52</v>
      </c>
      <c r="Y43" s="76">
        <f t="shared" si="18"/>
        <v>24</v>
      </c>
      <c r="Z43" s="76">
        <f t="shared" si="19"/>
        <v>0</v>
      </c>
      <c r="AA43" s="76">
        <f t="shared" si="20"/>
        <v>252</v>
      </c>
      <c r="AB43" s="77">
        <v>0.2</v>
      </c>
      <c r="AC43" s="74">
        <v>0.19700000000000001</v>
      </c>
      <c r="AD43" s="77">
        <v>0.19487179487179487</v>
      </c>
      <c r="AE43" s="77" t="s">
        <v>34</v>
      </c>
      <c r="AF43" s="77" t="s">
        <v>34</v>
      </c>
      <c r="AG43" s="74">
        <v>9</v>
      </c>
      <c r="AH43" s="74"/>
      <c r="AI43" s="74"/>
      <c r="AJ43" s="78">
        <v>45365</v>
      </c>
      <c r="AK43" s="79">
        <v>979</v>
      </c>
      <c r="AL43" s="80">
        <v>1.39</v>
      </c>
      <c r="AM43" s="81">
        <v>1003.2</v>
      </c>
      <c r="AN43" s="74">
        <v>1003.2</v>
      </c>
      <c r="AO43" s="82">
        <f t="shared" si="8"/>
        <v>-24.200000000000045</v>
      </c>
      <c r="AP43" s="83">
        <f t="shared" si="9"/>
        <v>-2.4719101123595551E-2</v>
      </c>
      <c r="AQ43" s="81">
        <v>1003.2</v>
      </c>
      <c r="AR43" s="74">
        <f t="shared" si="10"/>
        <v>0</v>
      </c>
      <c r="AS43" s="84"/>
      <c r="AT43" s="74" t="s">
        <v>40</v>
      </c>
      <c r="AU43" s="74"/>
    </row>
    <row r="44" spans="1:47" ht="17.100000000000001" customHeight="1">
      <c r="A44" s="74" t="s">
        <v>38</v>
      </c>
      <c r="B44" s="74" t="s">
        <v>33</v>
      </c>
      <c r="C44" s="75" t="s">
        <v>129</v>
      </c>
      <c r="D44" s="75" t="s">
        <v>39</v>
      </c>
      <c r="E44" s="74">
        <v>182442</v>
      </c>
      <c r="F44" s="74">
        <v>983466</v>
      </c>
      <c r="G44" s="74" t="s">
        <v>91</v>
      </c>
      <c r="H44" s="74">
        <v>24001191</v>
      </c>
      <c r="I44" s="74">
        <v>290059</v>
      </c>
      <c r="J44" s="74">
        <v>684</v>
      </c>
      <c r="K44" s="74">
        <v>1692</v>
      </c>
      <c r="L44" s="74">
        <v>1728</v>
      </c>
      <c r="M44" s="74">
        <v>792</v>
      </c>
      <c r="N44" s="74"/>
      <c r="O44" s="74">
        <f t="shared" si="13"/>
        <v>4896</v>
      </c>
      <c r="P44" s="74">
        <v>708</v>
      </c>
      <c r="Q44" s="74">
        <v>1744</v>
      </c>
      <c r="R44" s="74">
        <v>1780</v>
      </c>
      <c r="S44" s="74">
        <v>816</v>
      </c>
      <c r="T44" s="74"/>
      <c r="U44" s="74">
        <f t="shared" si="14"/>
        <v>5048</v>
      </c>
      <c r="V44" s="76">
        <f t="shared" si="15"/>
        <v>24</v>
      </c>
      <c r="W44" s="76">
        <f t="shared" si="16"/>
        <v>52</v>
      </c>
      <c r="X44" s="76">
        <f t="shared" si="17"/>
        <v>52</v>
      </c>
      <c r="Y44" s="76">
        <f t="shared" si="18"/>
        <v>24</v>
      </c>
      <c r="Z44" s="76">
        <f t="shared" si="19"/>
        <v>0</v>
      </c>
      <c r="AA44" s="76">
        <f t="shared" si="20"/>
        <v>152</v>
      </c>
      <c r="AB44" s="77">
        <v>0.2</v>
      </c>
      <c r="AC44" s="74">
        <v>0.19700000000000001</v>
      </c>
      <c r="AD44" s="77">
        <v>0.19671156893819333</v>
      </c>
      <c r="AE44" s="77" t="s">
        <v>34</v>
      </c>
      <c r="AF44" s="77" t="s">
        <v>34</v>
      </c>
      <c r="AG44" s="74">
        <v>9</v>
      </c>
      <c r="AH44" s="74"/>
      <c r="AI44" s="74"/>
      <c r="AJ44" s="78">
        <v>45343</v>
      </c>
      <c r="AK44" s="79">
        <v>979</v>
      </c>
      <c r="AL44" s="80">
        <v>1.39</v>
      </c>
      <c r="AM44" s="81">
        <v>993</v>
      </c>
      <c r="AN44" s="74">
        <v>993</v>
      </c>
      <c r="AO44" s="82">
        <f t="shared" si="8"/>
        <v>-14</v>
      </c>
      <c r="AP44" s="83">
        <f t="shared" si="9"/>
        <v>-1.4300306435137897E-2</v>
      </c>
      <c r="AQ44" s="81">
        <v>993</v>
      </c>
      <c r="AR44" s="74">
        <f t="shared" si="10"/>
        <v>0</v>
      </c>
      <c r="AS44" s="84"/>
      <c r="AT44" s="74" t="s">
        <v>40</v>
      </c>
      <c r="AU44" s="74"/>
    </row>
    <row r="45" spans="1:47" ht="17.100000000000001" customHeight="1">
      <c r="A45" s="74" t="s">
        <v>38</v>
      </c>
      <c r="B45" s="74" t="s">
        <v>33</v>
      </c>
      <c r="C45" s="75" t="s">
        <v>129</v>
      </c>
      <c r="D45" s="75" t="s">
        <v>42</v>
      </c>
      <c r="E45" s="74">
        <v>182442</v>
      </c>
      <c r="F45" s="74">
        <v>983466</v>
      </c>
      <c r="G45" s="74" t="s">
        <v>91</v>
      </c>
      <c r="H45" s="74">
        <v>24001191</v>
      </c>
      <c r="I45" s="74">
        <v>290061</v>
      </c>
      <c r="J45" s="74">
        <v>684</v>
      </c>
      <c r="K45" s="74">
        <v>1692</v>
      </c>
      <c r="L45" s="74">
        <v>1728</v>
      </c>
      <c r="M45" s="74">
        <v>792</v>
      </c>
      <c r="N45" s="74"/>
      <c r="O45" s="74">
        <f t="shared" si="13"/>
        <v>4896</v>
      </c>
      <c r="P45" s="74">
        <v>708</v>
      </c>
      <c r="Q45" s="74">
        <v>1744</v>
      </c>
      <c r="R45" s="74">
        <v>1780</v>
      </c>
      <c r="S45" s="74">
        <v>816</v>
      </c>
      <c r="T45" s="74"/>
      <c r="U45" s="74">
        <f t="shared" si="14"/>
        <v>5048</v>
      </c>
      <c r="V45" s="76">
        <f t="shared" si="15"/>
        <v>24</v>
      </c>
      <c r="W45" s="76">
        <f t="shared" si="16"/>
        <v>52</v>
      </c>
      <c r="X45" s="76">
        <f t="shared" si="17"/>
        <v>52</v>
      </c>
      <c r="Y45" s="76">
        <f t="shared" si="18"/>
        <v>24</v>
      </c>
      <c r="Z45" s="76">
        <f t="shared" si="19"/>
        <v>0</v>
      </c>
      <c r="AA45" s="76">
        <f t="shared" si="20"/>
        <v>152</v>
      </c>
      <c r="AB45" s="77">
        <v>0.2</v>
      </c>
      <c r="AC45" s="74">
        <v>0.19700000000000001</v>
      </c>
      <c r="AD45" s="77">
        <v>0.19671156893819333</v>
      </c>
      <c r="AE45" s="77" t="s">
        <v>34</v>
      </c>
      <c r="AF45" s="77" t="s">
        <v>34</v>
      </c>
      <c r="AG45" s="74">
        <v>4</v>
      </c>
      <c r="AH45" s="74" t="s">
        <v>89</v>
      </c>
      <c r="AI45" s="74">
        <v>6</v>
      </c>
      <c r="AJ45" s="78">
        <v>45365</v>
      </c>
      <c r="AK45" s="79">
        <v>979</v>
      </c>
      <c r="AL45" s="80">
        <v>1.39</v>
      </c>
      <c r="AM45" s="81">
        <v>993</v>
      </c>
      <c r="AN45" s="74">
        <v>993</v>
      </c>
      <c r="AO45" s="82">
        <f t="shared" si="8"/>
        <v>-14</v>
      </c>
      <c r="AP45" s="83">
        <f t="shared" si="9"/>
        <v>-1.4300306435137897E-2</v>
      </c>
      <c r="AQ45" s="81">
        <v>993</v>
      </c>
      <c r="AR45" s="74">
        <f t="shared" si="10"/>
        <v>0</v>
      </c>
      <c r="AS45" s="84"/>
      <c r="AT45" s="74" t="s">
        <v>40</v>
      </c>
      <c r="AU45" s="74"/>
    </row>
    <row r="46" spans="1:47" ht="17.100000000000001" customHeight="1">
      <c r="A46" s="5" t="s">
        <v>38</v>
      </c>
      <c r="B46" s="5" t="s">
        <v>33</v>
      </c>
      <c r="C46" s="8" t="s">
        <v>129</v>
      </c>
      <c r="D46" s="8" t="s">
        <v>113</v>
      </c>
      <c r="E46" s="5">
        <v>182443</v>
      </c>
      <c r="F46" s="5">
        <v>983466</v>
      </c>
      <c r="G46" s="5" t="s">
        <v>91</v>
      </c>
      <c r="H46" s="5">
        <v>24001192</v>
      </c>
      <c r="I46" s="5">
        <v>292118</v>
      </c>
      <c r="J46" s="5">
        <v>396</v>
      </c>
      <c r="K46" s="5">
        <v>612</v>
      </c>
      <c r="L46" s="5">
        <v>756</v>
      </c>
      <c r="M46" s="5">
        <v>468</v>
      </c>
      <c r="N46" s="5"/>
      <c r="O46" s="5">
        <f t="shared" si="13"/>
        <v>2232</v>
      </c>
      <c r="P46" s="5">
        <v>400</v>
      </c>
      <c r="Q46" s="5">
        <v>618</v>
      </c>
      <c r="R46" s="5">
        <v>766</v>
      </c>
      <c r="S46" s="5">
        <v>474</v>
      </c>
      <c r="T46" s="5"/>
      <c r="U46" s="5">
        <f t="shared" si="14"/>
        <v>2258</v>
      </c>
      <c r="V46" s="3">
        <f t="shared" si="15"/>
        <v>4</v>
      </c>
      <c r="W46" s="3">
        <f t="shared" si="16"/>
        <v>6</v>
      </c>
      <c r="X46" s="3">
        <f t="shared" si="17"/>
        <v>10</v>
      </c>
      <c r="Y46" s="3">
        <f t="shared" si="18"/>
        <v>6</v>
      </c>
      <c r="Z46" s="3">
        <f t="shared" si="19"/>
        <v>0</v>
      </c>
      <c r="AA46" s="3">
        <f t="shared" si="20"/>
        <v>26</v>
      </c>
      <c r="AB46" s="4">
        <v>0.2</v>
      </c>
      <c r="AC46" s="5">
        <v>0.19800000000000001</v>
      </c>
      <c r="AD46" s="4">
        <v>0.20194862710363154</v>
      </c>
      <c r="AE46" s="4" t="s">
        <v>34</v>
      </c>
      <c r="AF46" s="4"/>
      <c r="AG46" s="5"/>
      <c r="AH46" s="5" t="s">
        <v>89</v>
      </c>
      <c r="AI46" s="5">
        <v>6</v>
      </c>
      <c r="AJ46" s="6">
        <v>45365</v>
      </c>
      <c r="AK46" s="52">
        <v>446</v>
      </c>
      <c r="AL46" s="7">
        <v>1.94</v>
      </c>
      <c r="AM46" s="2">
        <v>456</v>
      </c>
      <c r="AN46" s="5">
        <v>456</v>
      </c>
      <c r="AO46" s="53">
        <f t="shared" si="8"/>
        <v>-10</v>
      </c>
      <c r="AP46" s="9">
        <f t="shared" si="9"/>
        <v>-2.2421524663677129E-2</v>
      </c>
      <c r="AQ46" s="2">
        <v>456</v>
      </c>
      <c r="AR46" s="5">
        <f t="shared" si="10"/>
        <v>0</v>
      </c>
      <c r="AS46" s="54"/>
      <c r="AT46" s="5" t="s">
        <v>40</v>
      </c>
      <c r="AU46" s="5"/>
    </row>
    <row r="47" spans="1:47" ht="17.100000000000001" customHeight="1">
      <c r="A47" s="5" t="s">
        <v>38</v>
      </c>
      <c r="B47" s="5" t="s">
        <v>33</v>
      </c>
      <c r="C47" s="8" t="s">
        <v>129</v>
      </c>
      <c r="D47" s="8" t="s">
        <v>42</v>
      </c>
      <c r="E47" s="5">
        <v>182443</v>
      </c>
      <c r="F47" s="5">
        <v>983466</v>
      </c>
      <c r="G47" s="5" t="s">
        <v>91</v>
      </c>
      <c r="H47" s="5">
        <v>24001192</v>
      </c>
      <c r="I47" s="5">
        <v>290061</v>
      </c>
      <c r="J47" s="5">
        <v>396</v>
      </c>
      <c r="K47" s="5">
        <v>612</v>
      </c>
      <c r="L47" s="5">
        <v>756</v>
      </c>
      <c r="M47" s="5">
        <v>468</v>
      </c>
      <c r="N47" s="5"/>
      <c r="O47" s="5">
        <f t="shared" si="13"/>
        <v>2232</v>
      </c>
      <c r="P47" s="5">
        <v>401</v>
      </c>
      <c r="Q47" s="5">
        <v>618</v>
      </c>
      <c r="R47" s="5">
        <v>764</v>
      </c>
      <c r="S47" s="5">
        <v>473</v>
      </c>
      <c r="T47" s="5"/>
      <c r="U47" s="5">
        <f t="shared" si="14"/>
        <v>2256</v>
      </c>
      <c r="V47" s="3">
        <f t="shared" si="15"/>
        <v>5</v>
      </c>
      <c r="W47" s="3">
        <f t="shared" si="16"/>
        <v>6</v>
      </c>
      <c r="X47" s="3">
        <f t="shared" si="17"/>
        <v>8</v>
      </c>
      <c r="Y47" s="3">
        <f t="shared" si="18"/>
        <v>5</v>
      </c>
      <c r="Z47" s="3">
        <f t="shared" si="19"/>
        <v>0</v>
      </c>
      <c r="AA47" s="3">
        <f t="shared" si="20"/>
        <v>24</v>
      </c>
      <c r="AB47" s="4">
        <v>0.2</v>
      </c>
      <c r="AC47" s="5">
        <v>0.19800000000000001</v>
      </c>
      <c r="AD47" s="4">
        <v>0.1976950354609929</v>
      </c>
      <c r="AE47" s="4" t="s">
        <v>34</v>
      </c>
      <c r="AF47" s="4" t="s">
        <v>34</v>
      </c>
      <c r="AG47" s="5">
        <v>5</v>
      </c>
      <c r="AH47" s="5"/>
      <c r="AI47" s="5"/>
      <c r="AJ47" s="6">
        <v>45365</v>
      </c>
      <c r="AK47" s="52">
        <v>446</v>
      </c>
      <c r="AL47" s="7">
        <v>1.39</v>
      </c>
      <c r="AM47" s="2">
        <v>446</v>
      </c>
      <c r="AN47" s="5">
        <v>446</v>
      </c>
      <c r="AO47" s="53">
        <f t="shared" si="8"/>
        <v>0</v>
      </c>
      <c r="AP47" s="9">
        <f t="shared" si="9"/>
        <v>0</v>
      </c>
      <c r="AQ47" s="2">
        <v>446</v>
      </c>
      <c r="AR47" s="5">
        <f t="shared" si="10"/>
        <v>0</v>
      </c>
      <c r="AS47" s="54"/>
      <c r="AT47" s="5" t="s">
        <v>40</v>
      </c>
      <c r="AU47" s="5"/>
    </row>
    <row r="48" spans="1:47" ht="17.100000000000001" customHeight="1">
      <c r="A48" s="5" t="s">
        <v>38</v>
      </c>
      <c r="B48" s="5" t="s">
        <v>33</v>
      </c>
      <c r="C48" s="8" t="s">
        <v>129</v>
      </c>
      <c r="D48" s="8" t="s">
        <v>78</v>
      </c>
      <c r="E48" s="5">
        <v>182443</v>
      </c>
      <c r="F48" s="5">
        <v>983466</v>
      </c>
      <c r="G48" s="5" t="s">
        <v>91</v>
      </c>
      <c r="H48" s="5">
        <v>24001192</v>
      </c>
      <c r="I48" s="5">
        <v>292101</v>
      </c>
      <c r="J48" s="5">
        <v>396</v>
      </c>
      <c r="K48" s="5">
        <v>612</v>
      </c>
      <c r="L48" s="5">
        <v>756</v>
      </c>
      <c r="M48" s="5">
        <v>468</v>
      </c>
      <c r="N48" s="5"/>
      <c r="O48" s="5">
        <f t="shared" si="13"/>
        <v>2232</v>
      </c>
      <c r="P48" s="5">
        <v>401</v>
      </c>
      <c r="Q48" s="5">
        <v>618</v>
      </c>
      <c r="R48" s="5">
        <v>764</v>
      </c>
      <c r="S48" s="5">
        <v>473</v>
      </c>
      <c r="T48" s="5"/>
      <c r="U48" s="5">
        <f t="shared" si="14"/>
        <v>2256</v>
      </c>
      <c r="V48" s="3">
        <f t="shared" si="15"/>
        <v>5</v>
      </c>
      <c r="W48" s="3">
        <f t="shared" si="16"/>
        <v>6</v>
      </c>
      <c r="X48" s="3">
        <f t="shared" si="17"/>
        <v>8</v>
      </c>
      <c r="Y48" s="3">
        <f t="shared" si="18"/>
        <v>5</v>
      </c>
      <c r="Z48" s="3">
        <f t="shared" si="19"/>
        <v>0</v>
      </c>
      <c r="AA48" s="3">
        <f t="shared" si="20"/>
        <v>24</v>
      </c>
      <c r="AB48" s="4">
        <v>0.2</v>
      </c>
      <c r="AC48" s="5">
        <v>0.19800000000000001</v>
      </c>
      <c r="AD48" s="4">
        <v>0.19920212765957446</v>
      </c>
      <c r="AE48" s="4" t="s">
        <v>34</v>
      </c>
      <c r="AF48" s="4" t="s">
        <v>34</v>
      </c>
      <c r="AG48" s="5">
        <v>4</v>
      </c>
      <c r="AH48" s="5"/>
      <c r="AI48" s="5"/>
      <c r="AJ48" s="5"/>
      <c r="AK48" s="52">
        <v>446</v>
      </c>
      <c r="AL48" s="7">
        <v>1.39</v>
      </c>
      <c r="AM48" s="2">
        <v>449.4</v>
      </c>
      <c r="AN48" s="5">
        <v>449.4</v>
      </c>
      <c r="AO48" s="53">
        <f t="shared" si="8"/>
        <v>-3.3999999999999773</v>
      </c>
      <c r="AP48" s="9">
        <f t="shared" si="9"/>
        <v>-7.6233183856501728E-3</v>
      </c>
      <c r="AQ48" s="2">
        <v>449.4</v>
      </c>
      <c r="AR48" s="5">
        <f t="shared" si="10"/>
        <v>0</v>
      </c>
      <c r="AS48" s="54"/>
      <c r="AT48" s="5" t="s">
        <v>40</v>
      </c>
      <c r="AU48" s="5"/>
    </row>
    <row r="49" spans="1:47" ht="17.100000000000001" customHeight="1">
      <c r="A49" s="5" t="s">
        <v>38</v>
      </c>
      <c r="B49" s="5" t="s">
        <v>33</v>
      </c>
      <c r="C49" s="8" t="s">
        <v>129</v>
      </c>
      <c r="D49" s="8" t="s">
        <v>104</v>
      </c>
      <c r="E49" s="5">
        <v>182443</v>
      </c>
      <c r="F49" s="5">
        <v>983466</v>
      </c>
      <c r="G49" s="5" t="s">
        <v>91</v>
      </c>
      <c r="H49" s="5">
        <v>24001192</v>
      </c>
      <c r="I49" s="5">
        <v>295060</v>
      </c>
      <c r="J49" s="5">
        <v>396</v>
      </c>
      <c r="K49" s="5">
        <v>612</v>
      </c>
      <c r="L49" s="5">
        <v>756</v>
      </c>
      <c r="M49" s="5">
        <v>468</v>
      </c>
      <c r="N49" s="5"/>
      <c r="O49" s="5">
        <f t="shared" si="13"/>
        <v>2232</v>
      </c>
      <c r="P49" s="5">
        <v>400</v>
      </c>
      <c r="Q49" s="5">
        <v>618</v>
      </c>
      <c r="R49" s="5">
        <v>765</v>
      </c>
      <c r="S49" s="5">
        <v>473</v>
      </c>
      <c r="T49" s="5"/>
      <c r="U49" s="5">
        <f t="shared" si="14"/>
        <v>2256</v>
      </c>
      <c r="V49" s="3">
        <f t="shared" si="15"/>
        <v>4</v>
      </c>
      <c r="W49" s="3">
        <f t="shared" si="16"/>
        <v>6</v>
      </c>
      <c r="X49" s="3">
        <f t="shared" si="17"/>
        <v>9</v>
      </c>
      <c r="Y49" s="3">
        <f t="shared" si="18"/>
        <v>5</v>
      </c>
      <c r="Z49" s="3">
        <f t="shared" si="19"/>
        <v>0</v>
      </c>
      <c r="AA49" s="3">
        <f t="shared" si="20"/>
        <v>24</v>
      </c>
      <c r="AB49" s="4">
        <v>0.2</v>
      </c>
      <c r="AC49" s="5">
        <v>0.19800000000000001</v>
      </c>
      <c r="AD49" s="4">
        <v>0.25226063829787237</v>
      </c>
      <c r="AE49" s="4" t="s">
        <v>34</v>
      </c>
      <c r="AF49" s="4" t="s">
        <v>34</v>
      </c>
      <c r="AG49" s="5">
        <v>5</v>
      </c>
      <c r="AH49" s="5"/>
      <c r="AI49" s="5"/>
      <c r="AJ49" s="6">
        <v>45343</v>
      </c>
      <c r="AK49" s="52">
        <v>446</v>
      </c>
      <c r="AL49" s="7">
        <v>1.39</v>
      </c>
      <c r="AM49" s="2">
        <v>569.1</v>
      </c>
      <c r="AN49" s="5">
        <v>453.8</v>
      </c>
      <c r="AO49" s="53">
        <f t="shared" si="8"/>
        <v>-7.8000000000000114</v>
      </c>
      <c r="AP49" s="9">
        <f t="shared" si="9"/>
        <v>-1.7488789237668188E-2</v>
      </c>
      <c r="AQ49" s="2">
        <v>569.1</v>
      </c>
      <c r="AR49" s="5">
        <f t="shared" si="10"/>
        <v>0</v>
      </c>
      <c r="AS49" s="54"/>
      <c r="AT49" s="5" t="s">
        <v>40</v>
      </c>
      <c r="AU49" s="5"/>
    </row>
    <row r="50" spans="1:47" ht="16.5" customHeight="1">
      <c r="A50" s="74" t="s">
        <v>38</v>
      </c>
      <c r="B50" s="74" t="s">
        <v>33</v>
      </c>
      <c r="C50" s="75" t="s">
        <v>129</v>
      </c>
      <c r="D50" s="75" t="s">
        <v>114</v>
      </c>
      <c r="E50" s="74">
        <v>182444</v>
      </c>
      <c r="F50" s="74">
        <v>983466</v>
      </c>
      <c r="G50" s="74" t="s">
        <v>91</v>
      </c>
      <c r="H50" s="74">
        <v>24001193</v>
      </c>
      <c r="I50" s="74">
        <v>292119</v>
      </c>
      <c r="J50" s="74">
        <v>648</v>
      </c>
      <c r="K50" s="74">
        <v>1260</v>
      </c>
      <c r="L50" s="74">
        <v>1116</v>
      </c>
      <c r="M50" s="74">
        <v>576</v>
      </c>
      <c r="N50" s="74"/>
      <c r="O50" s="74">
        <f t="shared" si="13"/>
        <v>3600</v>
      </c>
      <c r="P50" s="74">
        <v>667</v>
      </c>
      <c r="Q50" s="74">
        <v>1272</v>
      </c>
      <c r="R50" s="74">
        <v>1104</v>
      </c>
      <c r="S50" s="74">
        <v>595</v>
      </c>
      <c r="T50" s="74"/>
      <c r="U50" s="74">
        <f t="shared" si="14"/>
        <v>3638</v>
      </c>
      <c r="V50" s="76">
        <f t="shared" si="15"/>
        <v>19</v>
      </c>
      <c r="W50" s="76">
        <f t="shared" si="16"/>
        <v>12</v>
      </c>
      <c r="X50" s="76">
        <f t="shared" si="17"/>
        <v>-12</v>
      </c>
      <c r="Y50" s="76">
        <f t="shared" si="18"/>
        <v>19</v>
      </c>
      <c r="Z50" s="76">
        <f t="shared" si="19"/>
        <v>0</v>
      </c>
      <c r="AA50" s="76">
        <f t="shared" si="20"/>
        <v>38</v>
      </c>
      <c r="AB50" s="77">
        <v>0.2</v>
      </c>
      <c r="AC50" s="74">
        <v>0.19600000000000001</v>
      </c>
      <c r="AD50" s="77">
        <v>0.20373831775700935</v>
      </c>
      <c r="AE50" s="77" t="s">
        <v>34</v>
      </c>
      <c r="AF50" s="77" t="s">
        <v>34</v>
      </c>
      <c r="AG50" s="74">
        <v>7</v>
      </c>
      <c r="AH50" s="74"/>
      <c r="AI50" s="74"/>
      <c r="AJ50" s="78">
        <v>45365</v>
      </c>
      <c r="AK50" s="79">
        <v>720</v>
      </c>
      <c r="AL50" s="80">
        <v>1.94</v>
      </c>
      <c r="AM50" s="81">
        <v>741.2</v>
      </c>
      <c r="AN50" s="74">
        <v>741.2</v>
      </c>
      <c r="AO50" s="82">
        <f t="shared" si="8"/>
        <v>-21.200000000000045</v>
      </c>
      <c r="AP50" s="83">
        <f t="shared" si="9"/>
        <v>-2.9444444444444509E-2</v>
      </c>
      <c r="AQ50" s="81">
        <v>741.2</v>
      </c>
      <c r="AR50" s="74">
        <f t="shared" si="10"/>
        <v>0</v>
      </c>
      <c r="AS50" s="84"/>
      <c r="AT50" s="74" t="s">
        <v>40</v>
      </c>
      <c r="AU50" s="74"/>
    </row>
    <row r="51" spans="1:47" ht="16.5" customHeight="1">
      <c r="A51" s="74" t="s">
        <v>38</v>
      </c>
      <c r="B51" s="74" t="s">
        <v>33</v>
      </c>
      <c r="C51" s="75" t="s">
        <v>129</v>
      </c>
      <c r="D51" s="75" t="s">
        <v>39</v>
      </c>
      <c r="E51" s="74">
        <v>182444</v>
      </c>
      <c r="F51" s="74">
        <v>983466</v>
      </c>
      <c r="G51" s="74" t="s">
        <v>91</v>
      </c>
      <c r="H51" s="74">
        <v>24001193</v>
      </c>
      <c r="I51" s="74">
        <v>290059</v>
      </c>
      <c r="J51" s="74">
        <v>648</v>
      </c>
      <c r="K51" s="74">
        <v>1260</v>
      </c>
      <c r="L51" s="74">
        <v>1116</v>
      </c>
      <c r="M51" s="74">
        <v>576</v>
      </c>
      <c r="N51" s="74"/>
      <c r="O51" s="74">
        <f t="shared" si="13"/>
        <v>3600</v>
      </c>
      <c r="P51" s="74">
        <v>667</v>
      </c>
      <c r="Q51" s="74">
        <v>1299</v>
      </c>
      <c r="R51" s="74">
        <v>1152</v>
      </c>
      <c r="S51" s="74">
        <v>595</v>
      </c>
      <c r="T51" s="74"/>
      <c r="U51" s="74">
        <f t="shared" si="14"/>
        <v>3713</v>
      </c>
      <c r="V51" s="76">
        <f t="shared" si="15"/>
        <v>19</v>
      </c>
      <c r="W51" s="76">
        <f t="shared" si="16"/>
        <v>39</v>
      </c>
      <c r="X51" s="76">
        <f t="shared" si="17"/>
        <v>36</v>
      </c>
      <c r="Y51" s="76">
        <f t="shared" si="18"/>
        <v>19</v>
      </c>
      <c r="Z51" s="76">
        <f t="shared" si="19"/>
        <v>0</v>
      </c>
      <c r="AA51" s="76">
        <f t="shared" si="20"/>
        <v>113</v>
      </c>
      <c r="AB51" s="77">
        <v>0.2</v>
      </c>
      <c r="AC51" s="74">
        <v>0.19600000000000001</v>
      </c>
      <c r="AD51" s="77">
        <v>0.19579854565041746</v>
      </c>
      <c r="AE51" s="77" t="s">
        <v>34</v>
      </c>
      <c r="AF51" s="77" t="s">
        <v>34</v>
      </c>
      <c r="AG51" s="74">
        <v>7</v>
      </c>
      <c r="AH51" s="74"/>
      <c r="AI51" s="74"/>
      <c r="AJ51" s="78">
        <v>45343</v>
      </c>
      <c r="AK51" s="79">
        <v>720</v>
      </c>
      <c r="AL51" s="80">
        <v>1.39</v>
      </c>
      <c r="AM51" s="81">
        <v>727</v>
      </c>
      <c r="AN51" s="74">
        <v>727</v>
      </c>
      <c r="AO51" s="82">
        <f t="shared" si="8"/>
        <v>-7</v>
      </c>
      <c r="AP51" s="83">
        <f t="shared" si="9"/>
        <v>-9.7222222222222224E-3</v>
      </c>
      <c r="AQ51" s="81">
        <v>727</v>
      </c>
      <c r="AR51" s="74">
        <f t="shared" si="10"/>
        <v>0</v>
      </c>
      <c r="AS51" s="84"/>
      <c r="AT51" s="74" t="s">
        <v>40</v>
      </c>
      <c r="AU51" s="74"/>
    </row>
    <row r="52" spans="1:47" ht="16.5" customHeight="1">
      <c r="A52" s="74" t="s">
        <v>38</v>
      </c>
      <c r="B52" s="74" t="s">
        <v>33</v>
      </c>
      <c r="C52" s="75" t="s">
        <v>129</v>
      </c>
      <c r="D52" s="75" t="s">
        <v>92</v>
      </c>
      <c r="E52" s="74">
        <v>182444</v>
      </c>
      <c r="F52" s="74">
        <v>983466</v>
      </c>
      <c r="G52" s="74" t="s">
        <v>91</v>
      </c>
      <c r="H52" s="74">
        <v>24001193</v>
      </c>
      <c r="I52" s="74">
        <v>292105</v>
      </c>
      <c r="J52" s="74">
        <v>648</v>
      </c>
      <c r="K52" s="74">
        <v>1260</v>
      </c>
      <c r="L52" s="74">
        <v>1116</v>
      </c>
      <c r="M52" s="74">
        <v>576</v>
      </c>
      <c r="N52" s="74"/>
      <c r="O52" s="74">
        <f t="shared" si="13"/>
        <v>3600</v>
      </c>
      <c r="P52" s="74">
        <v>667</v>
      </c>
      <c r="Q52" s="74">
        <v>1299</v>
      </c>
      <c r="R52" s="74">
        <v>1152</v>
      </c>
      <c r="S52" s="74">
        <v>595</v>
      </c>
      <c r="T52" s="74"/>
      <c r="U52" s="74">
        <f t="shared" si="14"/>
        <v>3713</v>
      </c>
      <c r="V52" s="76">
        <f t="shared" si="15"/>
        <v>19</v>
      </c>
      <c r="W52" s="76">
        <f t="shared" si="16"/>
        <v>39</v>
      </c>
      <c r="X52" s="76">
        <f t="shared" si="17"/>
        <v>36</v>
      </c>
      <c r="Y52" s="76">
        <f t="shared" si="18"/>
        <v>19</v>
      </c>
      <c r="Z52" s="76">
        <f t="shared" si="19"/>
        <v>0</v>
      </c>
      <c r="AA52" s="76">
        <f t="shared" si="20"/>
        <v>113</v>
      </c>
      <c r="AB52" s="77">
        <v>0.2</v>
      </c>
      <c r="AC52" s="74">
        <v>0.19600000000000001</v>
      </c>
      <c r="AD52" s="77">
        <v>0.19660651764072179</v>
      </c>
      <c r="AE52" s="77" t="s">
        <v>34</v>
      </c>
      <c r="AF52" s="77" t="s">
        <v>34</v>
      </c>
      <c r="AG52" s="74">
        <v>9</v>
      </c>
      <c r="AH52" s="74"/>
      <c r="AI52" s="74"/>
      <c r="AJ52" s="78">
        <v>45343</v>
      </c>
      <c r="AK52" s="79">
        <v>720</v>
      </c>
      <c r="AL52" s="80">
        <v>1.39</v>
      </c>
      <c r="AM52" s="81">
        <v>730</v>
      </c>
      <c r="AN52" s="74">
        <v>730</v>
      </c>
      <c r="AO52" s="82">
        <f t="shared" si="8"/>
        <v>-10</v>
      </c>
      <c r="AP52" s="83">
        <f t="shared" si="9"/>
        <v>-1.3888888888888888E-2</v>
      </c>
      <c r="AQ52" s="81">
        <v>730</v>
      </c>
      <c r="AR52" s="74">
        <f t="shared" si="10"/>
        <v>0</v>
      </c>
      <c r="AS52" s="84"/>
      <c r="AT52" s="74" t="s">
        <v>40</v>
      </c>
      <c r="AU52" s="74"/>
    </row>
    <row r="53" spans="1:47" ht="16.5" customHeight="1">
      <c r="A53" s="74" t="s">
        <v>38</v>
      </c>
      <c r="B53" s="74" t="s">
        <v>33</v>
      </c>
      <c r="C53" s="75" t="s">
        <v>129</v>
      </c>
      <c r="D53" s="75" t="s">
        <v>42</v>
      </c>
      <c r="E53" s="74">
        <v>182444</v>
      </c>
      <c r="F53" s="74">
        <v>983466</v>
      </c>
      <c r="G53" s="74" t="s">
        <v>91</v>
      </c>
      <c r="H53" s="74">
        <v>24001193</v>
      </c>
      <c r="I53" s="74">
        <v>290061</v>
      </c>
      <c r="J53" s="74">
        <v>648</v>
      </c>
      <c r="K53" s="74">
        <v>1260</v>
      </c>
      <c r="L53" s="74">
        <v>1116</v>
      </c>
      <c r="M53" s="74">
        <v>576</v>
      </c>
      <c r="N53" s="74"/>
      <c r="O53" s="74">
        <f t="shared" si="13"/>
        <v>3600</v>
      </c>
      <c r="P53" s="74">
        <v>667</v>
      </c>
      <c r="Q53" s="74">
        <v>1299</v>
      </c>
      <c r="R53" s="74">
        <v>1152</v>
      </c>
      <c r="S53" s="74">
        <v>595</v>
      </c>
      <c r="T53" s="74"/>
      <c r="U53" s="74">
        <f t="shared" si="14"/>
        <v>3713</v>
      </c>
      <c r="V53" s="76">
        <f t="shared" si="15"/>
        <v>19</v>
      </c>
      <c r="W53" s="76">
        <f t="shared" si="16"/>
        <v>39</v>
      </c>
      <c r="X53" s="76">
        <f t="shared" si="17"/>
        <v>36</v>
      </c>
      <c r="Y53" s="76">
        <f t="shared" si="18"/>
        <v>19</v>
      </c>
      <c r="Z53" s="76">
        <f t="shared" si="19"/>
        <v>0</v>
      </c>
      <c r="AA53" s="76">
        <f t="shared" si="20"/>
        <v>113</v>
      </c>
      <c r="AB53" s="77">
        <v>0.2</v>
      </c>
      <c r="AC53" s="74">
        <v>0.19600000000000001</v>
      </c>
      <c r="AD53" s="77">
        <v>0.19701050363587397</v>
      </c>
      <c r="AE53" s="77" t="s">
        <v>34</v>
      </c>
      <c r="AF53" s="77" t="s">
        <v>34</v>
      </c>
      <c r="AG53" s="74">
        <v>7</v>
      </c>
      <c r="AH53" s="74"/>
      <c r="AI53" s="74"/>
      <c r="AJ53" s="78">
        <v>45365</v>
      </c>
      <c r="AK53" s="79">
        <v>720</v>
      </c>
      <c r="AL53" s="80">
        <v>1.39</v>
      </c>
      <c r="AM53" s="81">
        <v>731.5</v>
      </c>
      <c r="AN53" s="74">
        <v>731.5</v>
      </c>
      <c r="AO53" s="82">
        <f t="shared" si="8"/>
        <v>-11.5</v>
      </c>
      <c r="AP53" s="83">
        <f t="shared" si="9"/>
        <v>-1.5972222222222221E-2</v>
      </c>
      <c r="AQ53" s="81">
        <v>731.5</v>
      </c>
      <c r="AR53" s="74">
        <f t="shared" si="10"/>
        <v>0</v>
      </c>
      <c r="AS53" s="84"/>
      <c r="AT53" s="74" t="s">
        <v>40</v>
      </c>
      <c r="AU53" s="74"/>
    </row>
    <row r="54" spans="1:47" ht="16.5" customHeight="1">
      <c r="A54" s="5" t="s">
        <v>38</v>
      </c>
      <c r="B54" s="5" t="s">
        <v>33</v>
      </c>
      <c r="C54" s="8" t="s">
        <v>129</v>
      </c>
      <c r="D54" s="8" t="s">
        <v>115</v>
      </c>
      <c r="E54" s="5">
        <v>182445</v>
      </c>
      <c r="F54" s="5">
        <v>983466</v>
      </c>
      <c r="G54" s="5" t="s">
        <v>91</v>
      </c>
      <c r="H54" s="5">
        <v>24001194</v>
      </c>
      <c r="I54" s="5">
        <v>292113</v>
      </c>
      <c r="J54" s="5"/>
      <c r="K54" s="5">
        <v>1044</v>
      </c>
      <c r="L54" s="5">
        <v>1296</v>
      </c>
      <c r="M54" s="5"/>
      <c r="N54" s="5"/>
      <c r="O54" s="5">
        <f t="shared" si="13"/>
        <v>2340</v>
      </c>
      <c r="P54" s="5"/>
      <c r="Q54" s="5">
        <v>1076</v>
      </c>
      <c r="R54" s="5">
        <v>1336</v>
      </c>
      <c r="S54" s="5"/>
      <c r="T54" s="5"/>
      <c r="U54" s="5">
        <f t="shared" si="14"/>
        <v>2412</v>
      </c>
      <c r="V54" s="3">
        <f t="shared" si="15"/>
        <v>0</v>
      </c>
      <c r="W54" s="3">
        <f t="shared" si="16"/>
        <v>32</v>
      </c>
      <c r="X54" s="3">
        <f t="shared" si="17"/>
        <v>40</v>
      </c>
      <c r="Y54" s="3">
        <f t="shared" si="18"/>
        <v>0</v>
      </c>
      <c r="Z54" s="3">
        <f t="shared" si="19"/>
        <v>0</v>
      </c>
      <c r="AA54" s="3">
        <f t="shared" si="20"/>
        <v>72</v>
      </c>
      <c r="AB54" s="4">
        <v>0.2</v>
      </c>
      <c r="AC54" s="5">
        <v>0.19800000000000001</v>
      </c>
      <c r="AD54" s="4">
        <v>0.19784411276948591</v>
      </c>
      <c r="AE54" s="4" t="s">
        <v>34</v>
      </c>
      <c r="AF54" s="4"/>
      <c r="AG54" s="5"/>
      <c r="AH54" s="5" t="s">
        <v>89</v>
      </c>
      <c r="AI54" s="5">
        <v>5</v>
      </c>
      <c r="AJ54" s="6">
        <v>45384</v>
      </c>
      <c r="AK54" s="52">
        <f>467+23</f>
        <v>490</v>
      </c>
      <c r="AL54" s="7">
        <v>1.94</v>
      </c>
      <c r="AM54" s="2">
        <v>477.2</v>
      </c>
      <c r="AN54" s="5">
        <v>477.2</v>
      </c>
      <c r="AO54" s="53">
        <f t="shared" si="8"/>
        <v>12.800000000000011</v>
      </c>
      <c r="AP54" s="9">
        <f t="shared" si="9"/>
        <v>2.6122448979591859E-2</v>
      </c>
      <c r="AQ54" s="2">
        <v>477.2</v>
      </c>
      <c r="AR54" s="5">
        <f t="shared" si="10"/>
        <v>0</v>
      </c>
      <c r="AS54" s="54"/>
      <c r="AT54" s="5" t="s">
        <v>40</v>
      </c>
      <c r="AU54" s="5" t="s">
        <v>176</v>
      </c>
    </row>
    <row r="55" spans="1:47" ht="16.5" customHeight="1">
      <c r="A55" s="5" t="s">
        <v>38</v>
      </c>
      <c r="B55" s="5" t="s">
        <v>33</v>
      </c>
      <c r="C55" s="8" t="s">
        <v>129</v>
      </c>
      <c r="D55" s="8" t="s">
        <v>116</v>
      </c>
      <c r="E55" s="5">
        <v>182445</v>
      </c>
      <c r="F55" s="5">
        <v>983466</v>
      </c>
      <c r="G55" s="5" t="s">
        <v>91</v>
      </c>
      <c r="H55" s="5">
        <v>24001194</v>
      </c>
      <c r="I55" s="5">
        <v>292121</v>
      </c>
      <c r="J55" s="5"/>
      <c r="K55" s="5">
        <v>1044</v>
      </c>
      <c r="L55" s="5">
        <v>1296</v>
      </c>
      <c r="M55" s="5"/>
      <c r="N55" s="5"/>
      <c r="O55" s="5">
        <f t="shared" si="13"/>
        <v>2340</v>
      </c>
      <c r="P55" s="5"/>
      <c r="Q55" s="5">
        <v>1021</v>
      </c>
      <c r="R55" s="5">
        <v>1278</v>
      </c>
      <c r="S55" s="5"/>
      <c r="T55" s="5"/>
      <c r="U55" s="5">
        <f t="shared" si="14"/>
        <v>2299</v>
      </c>
      <c r="V55" s="3">
        <f t="shared" si="15"/>
        <v>0</v>
      </c>
      <c r="W55" s="3">
        <f t="shared" si="16"/>
        <v>-23</v>
      </c>
      <c r="X55" s="3">
        <f t="shared" si="17"/>
        <v>-18</v>
      </c>
      <c r="Y55" s="3">
        <f t="shared" si="18"/>
        <v>0</v>
      </c>
      <c r="Z55" s="3">
        <f t="shared" si="19"/>
        <v>0</v>
      </c>
      <c r="AA55" s="3">
        <f t="shared" si="20"/>
        <v>-41</v>
      </c>
      <c r="AB55" s="4">
        <v>0.2</v>
      </c>
      <c r="AC55" s="5">
        <v>0.19800000000000001</v>
      </c>
      <c r="AD55" s="4">
        <v>0.20891692040017398</v>
      </c>
      <c r="AE55" s="4" t="s">
        <v>34</v>
      </c>
      <c r="AF55" s="4" t="s">
        <v>34</v>
      </c>
      <c r="AG55" s="5">
        <v>5</v>
      </c>
      <c r="AH55" s="5"/>
      <c r="AI55" s="5"/>
      <c r="AJ55" s="6">
        <v>45343</v>
      </c>
      <c r="AK55" s="52">
        <v>468</v>
      </c>
      <c r="AL55" s="7">
        <v>1.39</v>
      </c>
      <c r="AM55" s="2">
        <v>480.3</v>
      </c>
      <c r="AN55" s="5">
        <v>480.3</v>
      </c>
      <c r="AO55" s="53">
        <f t="shared" si="8"/>
        <v>-12.300000000000011</v>
      </c>
      <c r="AP55" s="9">
        <f t="shared" si="9"/>
        <v>-2.6282051282051307E-2</v>
      </c>
      <c r="AQ55" s="2">
        <v>480.3</v>
      </c>
      <c r="AR55" s="5">
        <f t="shared" si="10"/>
        <v>0</v>
      </c>
      <c r="AS55" s="54"/>
      <c r="AT55" s="5" t="s">
        <v>40</v>
      </c>
      <c r="AU55" s="5"/>
    </row>
    <row r="56" spans="1:47" ht="16.5" customHeight="1">
      <c r="A56" s="5" t="s">
        <v>38</v>
      </c>
      <c r="B56" s="5" t="s">
        <v>33</v>
      </c>
      <c r="C56" s="8" t="s">
        <v>129</v>
      </c>
      <c r="D56" s="8" t="s">
        <v>39</v>
      </c>
      <c r="E56" s="5">
        <v>182445</v>
      </c>
      <c r="F56" s="5">
        <v>983466</v>
      </c>
      <c r="G56" s="5" t="s">
        <v>91</v>
      </c>
      <c r="H56" s="5">
        <v>24001194</v>
      </c>
      <c r="I56" s="5">
        <v>290059</v>
      </c>
      <c r="J56" s="5"/>
      <c r="K56" s="5">
        <v>1044</v>
      </c>
      <c r="L56" s="5">
        <v>1296</v>
      </c>
      <c r="M56" s="5"/>
      <c r="N56" s="5"/>
      <c r="O56" s="5">
        <f t="shared" si="13"/>
        <v>2340</v>
      </c>
      <c r="P56" s="5"/>
      <c r="Q56" s="5">
        <v>1075</v>
      </c>
      <c r="R56" s="5">
        <v>1336</v>
      </c>
      <c r="S56" s="5"/>
      <c r="T56" s="5"/>
      <c r="U56" s="5">
        <f t="shared" si="14"/>
        <v>2411</v>
      </c>
      <c r="V56" s="3">
        <f t="shared" si="15"/>
        <v>0</v>
      </c>
      <c r="W56" s="3">
        <f t="shared" si="16"/>
        <v>31</v>
      </c>
      <c r="X56" s="3">
        <f t="shared" si="17"/>
        <v>40</v>
      </c>
      <c r="Y56" s="3">
        <f t="shared" si="18"/>
        <v>0</v>
      </c>
      <c r="Z56" s="3">
        <f t="shared" si="19"/>
        <v>0</v>
      </c>
      <c r="AA56" s="3">
        <f t="shared" si="20"/>
        <v>71</v>
      </c>
      <c r="AB56" s="4">
        <v>0.2</v>
      </c>
      <c r="AC56" s="5">
        <v>0.19800000000000001</v>
      </c>
      <c r="AD56" s="4">
        <v>0.19784321858150145</v>
      </c>
      <c r="AE56" s="4" t="s">
        <v>34</v>
      </c>
      <c r="AF56" s="4" t="s">
        <v>34</v>
      </c>
      <c r="AG56" s="5">
        <v>4</v>
      </c>
      <c r="AH56" s="5"/>
      <c r="AI56" s="5"/>
      <c r="AJ56" s="6">
        <v>45343</v>
      </c>
      <c r="AK56" s="52">
        <v>468</v>
      </c>
      <c r="AL56" s="7">
        <v>1.39</v>
      </c>
      <c r="AM56" s="2">
        <v>477</v>
      </c>
      <c r="AN56" s="5">
        <v>477</v>
      </c>
      <c r="AO56" s="53">
        <f t="shared" si="8"/>
        <v>-9</v>
      </c>
      <c r="AP56" s="9">
        <f t="shared" si="9"/>
        <v>-1.9230769230769232E-2</v>
      </c>
      <c r="AQ56" s="2">
        <v>477</v>
      </c>
      <c r="AR56" s="5">
        <f t="shared" si="10"/>
        <v>0</v>
      </c>
      <c r="AS56" s="54"/>
      <c r="AT56" s="5" t="s">
        <v>40</v>
      </c>
      <c r="AU56" s="5"/>
    </row>
    <row r="57" spans="1:47" ht="16.5" customHeight="1">
      <c r="A57" s="5" t="s">
        <v>38</v>
      </c>
      <c r="B57" s="5" t="s">
        <v>33</v>
      </c>
      <c r="C57" s="8" t="s">
        <v>129</v>
      </c>
      <c r="D57" s="8" t="s">
        <v>41</v>
      </c>
      <c r="E57" s="5">
        <v>182445</v>
      </c>
      <c r="F57" s="5">
        <v>983466</v>
      </c>
      <c r="G57" s="5" t="s">
        <v>91</v>
      </c>
      <c r="H57" s="5">
        <v>24001194</v>
      </c>
      <c r="I57" s="5">
        <v>290060</v>
      </c>
      <c r="J57" s="5"/>
      <c r="K57" s="5">
        <v>1044</v>
      </c>
      <c r="L57" s="5">
        <v>1296</v>
      </c>
      <c r="M57" s="5"/>
      <c r="N57" s="5"/>
      <c r="O57" s="5">
        <f t="shared" si="13"/>
        <v>2340</v>
      </c>
      <c r="P57" s="5"/>
      <c r="Q57" s="5">
        <v>1075</v>
      </c>
      <c r="R57" s="5">
        <v>1336</v>
      </c>
      <c r="S57" s="5"/>
      <c r="T57" s="5"/>
      <c r="U57" s="5">
        <f t="shared" si="14"/>
        <v>2411</v>
      </c>
      <c r="V57" s="3">
        <f t="shared" si="15"/>
        <v>0</v>
      </c>
      <c r="W57" s="3">
        <f t="shared" si="16"/>
        <v>31</v>
      </c>
      <c r="X57" s="3">
        <f t="shared" si="17"/>
        <v>40</v>
      </c>
      <c r="Y57" s="3">
        <f t="shared" si="18"/>
        <v>0</v>
      </c>
      <c r="Z57" s="3">
        <f t="shared" si="19"/>
        <v>0</v>
      </c>
      <c r="AA57" s="3">
        <f t="shared" si="20"/>
        <v>71</v>
      </c>
      <c r="AB57" s="4">
        <v>0.2</v>
      </c>
      <c r="AC57" s="5">
        <v>0.19800000000000001</v>
      </c>
      <c r="AD57" s="4">
        <v>0.19825798423890501</v>
      </c>
      <c r="AE57" s="4" t="s">
        <v>34</v>
      </c>
      <c r="AF57" s="4" t="s">
        <v>34</v>
      </c>
      <c r="AG57" s="5">
        <v>5</v>
      </c>
      <c r="AH57" s="5"/>
      <c r="AI57" s="5"/>
      <c r="AJ57" s="6">
        <v>45365</v>
      </c>
      <c r="AK57" s="52">
        <v>468</v>
      </c>
      <c r="AL57" s="7">
        <v>1.39</v>
      </c>
      <c r="AM57" s="2">
        <v>478</v>
      </c>
      <c r="AN57" s="5">
        <v>478</v>
      </c>
      <c r="AO57" s="53">
        <f t="shared" si="8"/>
        <v>-10</v>
      </c>
      <c r="AP57" s="9">
        <f t="shared" si="9"/>
        <v>-2.1367521367521368E-2</v>
      </c>
      <c r="AQ57" s="2">
        <v>478</v>
      </c>
      <c r="AR57" s="5">
        <f t="shared" si="10"/>
        <v>0</v>
      </c>
      <c r="AS57" s="54"/>
      <c r="AT57" s="5" t="s">
        <v>40</v>
      </c>
      <c r="AU57" s="5"/>
    </row>
    <row r="58" spans="1:47" ht="16.5" customHeight="1">
      <c r="A58" s="74" t="s">
        <v>38</v>
      </c>
      <c r="B58" s="74" t="s">
        <v>33</v>
      </c>
      <c r="C58" s="74" t="s">
        <v>171</v>
      </c>
      <c r="D58" s="75" t="s">
        <v>77</v>
      </c>
      <c r="E58" s="74">
        <v>182448</v>
      </c>
      <c r="F58" s="74">
        <v>982980</v>
      </c>
      <c r="G58" s="74" t="s">
        <v>84</v>
      </c>
      <c r="H58" s="74">
        <v>24001128</v>
      </c>
      <c r="I58" s="74">
        <v>292583</v>
      </c>
      <c r="J58" s="74"/>
      <c r="K58" s="74">
        <v>540</v>
      </c>
      <c r="L58" s="74">
        <v>612</v>
      </c>
      <c r="M58" s="74"/>
      <c r="N58" s="74"/>
      <c r="O58" s="74">
        <f t="shared" si="13"/>
        <v>1152</v>
      </c>
      <c r="P58" s="74"/>
      <c r="Q58" s="74">
        <v>557</v>
      </c>
      <c r="R58" s="74">
        <v>630</v>
      </c>
      <c r="S58" s="74"/>
      <c r="T58" s="74"/>
      <c r="U58" s="74">
        <f t="shared" si="14"/>
        <v>1187</v>
      </c>
      <c r="V58" s="76">
        <f t="shared" si="15"/>
        <v>0</v>
      </c>
      <c r="W58" s="76">
        <f t="shared" si="16"/>
        <v>17</v>
      </c>
      <c r="X58" s="76">
        <f t="shared" si="17"/>
        <v>18</v>
      </c>
      <c r="Y58" s="76">
        <f t="shared" si="18"/>
        <v>0</v>
      </c>
      <c r="Z58" s="76">
        <f t="shared" si="19"/>
        <v>0</v>
      </c>
      <c r="AA58" s="76">
        <f t="shared" si="20"/>
        <v>35</v>
      </c>
      <c r="AB58" s="77">
        <v>0.43</v>
      </c>
      <c r="AC58" s="74">
        <v>0.40799999999999997</v>
      </c>
      <c r="AD58" s="77">
        <v>0.40791912384161749</v>
      </c>
      <c r="AE58" s="77" t="s">
        <v>34</v>
      </c>
      <c r="AF58" s="77" t="s">
        <v>34</v>
      </c>
      <c r="AG58" s="74">
        <v>6</v>
      </c>
      <c r="AH58" s="74"/>
      <c r="AI58" s="74"/>
      <c r="AJ58" s="78">
        <v>45379</v>
      </c>
      <c r="AK58" s="79">
        <v>1006</v>
      </c>
      <c r="AL58" s="80">
        <v>1.67</v>
      </c>
      <c r="AM58" s="81">
        <v>484.2</v>
      </c>
      <c r="AN58" s="74">
        <v>484.2</v>
      </c>
      <c r="AO58" s="82">
        <f t="shared" si="8"/>
        <v>521.79999999999995</v>
      </c>
      <c r="AP58" s="83">
        <f t="shared" si="9"/>
        <v>0.51868787276341943</v>
      </c>
      <c r="AQ58" s="81">
        <v>484.2</v>
      </c>
      <c r="AR58" s="74">
        <f t="shared" si="10"/>
        <v>0</v>
      </c>
      <c r="AS58" s="84"/>
      <c r="AT58" s="74" t="s">
        <v>40</v>
      </c>
      <c r="AU58" s="74" t="s">
        <v>177</v>
      </c>
    </row>
    <row r="59" spans="1:47" ht="16.5" customHeight="1">
      <c r="A59" s="74" t="s">
        <v>38</v>
      </c>
      <c r="B59" s="74" t="s">
        <v>33</v>
      </c>
      <c r="C59" s="74" t="s">
        <v>171</v>
      </c>
      <c r="D59" s="75" t="s">
        <v>78</v>
      </c>
      <c r="E59" s="74">
        <v>182448</v>
      </c>
      <c r="F59" s="74">
        <v>982980</v>
      </c>
      <c r="G59" s="74" t="s">
        <v>84</v>
      </c>
      <c r="H59" s="74">
        <v>24001128</v>
      </c>
      <c r="I59" s="74">
        <v>292584</v>
      </c>
      <c r="J59" s="74"/>
      <c r="K59" s="74">
        <v>540</v>
      </c>
      <c r="L59" s="74">
        <v>612</v>
      </c>
      <c r="M59" s="74"/>
      <c r="N59" s="74"/>
      <c r="O59" s="74">
        <f t="shared" si="13"/>
        <v>1152</v>
      </c>
      <c r="P59" s="74"/>
      <c r="Q59" s="74">
        <v>570</v>
      </c>
      <c r="R59" s="74">
        <v>630</v>
      </c>
      <c r="S59" s="74"/>
      <c r="T59" s="74"/>
      <c r="U59" s="74">
        <f t="shared" si="14"/>
        <v>1200</v>
      </c>
      <c r="V59" s="76">
        <f t="shared" si="15"/>
        <v>0</v>
      </c>
      <c r="W59" s="76">
        <f t="shared" si="16"/>
        <v>30</v>
      </c>
      <c r="X59" s="76">
        <f t="shared" si="17"/>
        <v>18</v>
      </c>
      <c r="Y59" s="76">
        <f t="shared" si="18"/>
        <v>0</v>
      </c>
      <c r="Z59" s="76">
        <f t="shared" si="19"/>
        <v>0</v>
      </c>
      <c r="AA59" s="76">
        <f t="shared" si="20"/>
        <v>48</v>
      </c>
      <c r="AB59" s="77">
        <v>0.43</v>
      </c>
      <c r="AC59" s="74">
        <v>0.40799999999999997</v>
      </c>
      <c r="AD59" s="77">
        <v>0.40333333333333332</v>
      </c>
      <c r="AE59" s="77" t="s">
        <v>34</v>
      </c>
      <c r="AF59" s="77" t="s">
        <v>34</v>
      </c>
      <c r="AG59" s="74">
        <v>6</v>
      </c>
      <c r="AH59" s="74"/>
      <c r="AI59" s="74"/>
      <c r="AJ59" s="78">
        <v>45348</v>
      </c>
      <c r="AK59" s="79">
        <v>1006</v>
      </c>
      <c r="AL59" s="80">
        <v>1.67</v>
      </c>
      <c r="AM59" s="81">
        <v>484</v>
      </c>
      <c r="AN59" s="74">
        <v>484</v>
      </c>
      <c r="AO59" s="82">
        <f t="shared" si="8"/>
        <v>522</v>
      </c>
      <c r="AP59" s="83">
        <f t="shared" si="9"/>
        <v>0.5188866799204771</v>
      </c>
      <c r="AQ59" s="81">
        <v>484</v>
      </c>
      <c r="AR59" s="74">
        <f t="shared" si="10"/>
        <v>0</v>
      </c>
      <c r="AS59" s="84"/>
      <c r="AT59" s="74" t="s">
        <v>40</v>
      </c>
      <c r="AU59" s="74"/>
    </row>
    <row r="60" spans="1:47" ht="16.5" customHeight="1">
      <c r="A60" s="74" t="s">
        <v>38</v>
      </c>
      <c r="B60" s="74" t="s">
        <v>33</v>
      </c>
      <c r="C60" s="74" t="s">
        <v>171</v>
      </c>
      <c r="D60" s="75" t="s">
        <v>41</v>
      </c>
      <c r="E60" s="74">
        <v>182448</v>
      </c>
      <c r="F60" s="74">
        <v>982980</v>
      </c>
      <c r="G60" s="74" t="s">
        <v>84</v>
      </c>
      <c r="H60" s="74">
        <v>24001128</v>
      </c>
      <c r="I60" s="74">
        <v>292582</v>
      </c>
      <c r="J60" s="74"/>
      <c r="K60" s="74">
        <v>540</v>
      </c>
      <c r="L60" s="74">
        <v>612</v>
      </c>
      <c r="M60" s="74"/>
      <c r="N60" s="74"/>
      <c r="O60" s="74">
        <f t="shared" si="13"/>
        <v>1152</v>
      </c>
      <c r="P60" s="74"/>
      <c r="Q60" s="74">
        <v>557</v>
      </c>
      <c r="R60" s="74">
        <v>630</v>
      </c>
      <c r="S60" s="74"/>
      <c r="T60" s="74"/>
      <c r="U60" s="74">
        <f t="shared" si="14"/>
        <v>1187</v>
      </c>
      <c r="V60" s="76">
        <f t="shared" si="15"/>
        <v>0</v>
      </c>
      <c r="W60" s="76">
        <f t="shared" si="16"/>
        <v>17</v>
      </c>
      <c r="X60" s="76">
        <f t="shared" si="17"/>
        <v>18</v>
      </c>
      <c r="Y60" s="76">
        <f t="shared" si="18"/>
        <v>0</v>
      </c>
      <c r="Z60" s="76">
        <f t="shared" si="19"/>
        <v>0</v>
      </c>
      <c r="AA60" s="76">
        <f t="shared" si="20"/>
        <v>35</v>
      </c>
      <c r="AB60" s="77">
        <v>0.43</v>
      </c>
      <c r="AC60" s="74">
        <v>0.40799999999999997</v>
      </c>
      <c r="AD60" s="77">
        <v>0.40775063184498739</v>
      </c>
      <c r="AE60" s="77" t="s">
        <v>34</v>
      </c>
      <c r="AF60" s="77" t="s">
        <v>34</v>
      </c>
      <c r="AG60" s="74">
        <v>5</v>
      </c>
      <c r="AH60" s="74"/>
      <c r="AI60" s="74"/>
      <c r="AJ60" s="78">
        <v>45379</v>
      </c>
      <c r="AK60" s="79">
        <v>1006</v>
      </c>
      <c r="AL60" s="80">
        <v>1.67</v>
      </c>
      <c r="AM60" s="81">
        <v>484</v>
      </c>
      <c r="AN60" s="74">
        <v>484</v>
      </c>
      <c r="AO60" s="82">
        <f t="shared" si="8"/>
        <v>522</v>
      </c>
      <c r="AP60" s="83">
        <f t="shared" si="9"/>
        <v>0.5188866799204771</v>
      </c>
      <c r="AQ60" s="81">
        <v>484</v>
      </c>
      <c r="AR60" s="74">
        <f t="shared" si="10"/>
        <v>0</v>
      </c>
      <c r="AS60" s="84"/>
      <c r="AT60" s="74" t="s">
        <v>40</v>
      </c>
      <c r="AU60" s="74"/>
    </row>
    <row r="61" spans="1:47" ht="16.5" customHeight="1">
      <c r="A61" s="5" t="s">
        <v>38</v>
      </c>
      <c r="B61" s="5" t="s">
        <v>33</v>
      </c>
      <c r="C61" s="5" t="s">
        <v>171</v>
      </c>
      <c r="D61" s="8" t="s">
        <v>90</v>
      </c>
      <c r="E61" s="5">
        <v>182450</v>
      </c>
      <c r="F61" s="5">
        <v>982980</v>
      </c>
      <c r="G61" s="5" t="s">
        <v>84</v>
      </c>
      <c r="H61" s="5">
        <v>24001130</v>
      </c>
      <c r="I61" s="5">
        <v>292585</v>
      </c>
      <c r="J61" s="5">
        <v>468</v>
      </c>
      <c r="K61" s="5">
        <v>1404</v>
      </c>
      <c r="L61" s="5">
        <v>1296</v>
      </c>
      <c r="M61" s="5">
        <v>684</v>
      </c>
      <c r="N61" s="5"/>
      <c r="O61" s="5">
        <f t="shared" si="13"/>
        <v>3852</v>
      </c>
      <c r="P61" s="5">
        <v>482</v>
      </c>
      <c r="Q61" s="5">
        <v>1446</v>
      </c>
      <c r="R61" s="5">
        <v>1335</v>
      </c>
      <c r="S61" s="5">
        <v>706</v>
      </c>
      <c r="T61" s="5"/>
      <c r="U61" s="5">
        <f t="shared" si="14"/>
        <v>3969</v>
      </c>
      <c r="V61" s="3">
        <f t="shared" si="15"/>
        <v>14</v>
      </c>
      <c r="W61" s="3">
        <f t="shared" si="16"/>
        <v>42</v>
      </c>
      <c r="X61" s="3">
        <f t="shared" si="17"/>
        <v>39</v>
      </c>
      <c r="Y61" s="3">
        <f t="shared" si="18"/>
        <v>22</v>
      </c>
      <c r="Z61" s="3">
        <f t="shared" si="19"/>
        <v>0</v>
      </c>
      <c r="AA61" s="3">
        <f t="shared" si="20"/>
        <v>117</v>
      </c>
      <c r="AB61" s="4">
        <v>0.43</v>
      </c>
      <c r="AC61" s="5">
        <v>0.40899999999999997</v>
      </c>
      <c r="AD61" s="4">
        <v>0.40891912320483748</v>
      </c>
      <c r="AE61" s="4" t="s">
        <v>34</v>
      </c>
      <c r="AF61" s="4" t="s">
        <v>34</v>
      </c>
      <c r="AG61" s="5">
        <v>16</v>
      </c>
      <c r="AH61" s="5"/>
      <c r="AI61" s="5"/>
      <c r="AJ61" s="6">
        <v>45348</v>
      </c>
      <c r="AK61" s="52">
        <f>650+1006</f>
        <v>1656</v>
      </c>
      <c r="AL61" s="7">
        <v>1.67</v>
      </c>
      <c r="AM61" s="2">
        <v>1623</v>
      </c>
      <c r="AN61" s="5">
        <v>1623</v>
      </c>
      <c r="AO61" s="53">
        <f t="shared" si="8"/>
        <v>33</v>
      </c>
      <c r="AP61" s="9">
        <f t="shared" si="9"/>
        <v>1.9927536231884056E-2</v>
      </c>
      <c r="AQ61" s="2">
        <v>1623</v>
      </c>
      <c r="AR61" s="5">
        <f t="shared" si="10"/>
        <v>0</v>
      </c>
      <c r="AS61" s="54"/>
      <c r="AT61" s="5" t="s">
        <v>40</v>
      </c>
      <c r="AU61" s="5" t="s">
        <v>179</v>
      </c>
    </row>
    <row r="62" spans="1:47" ht="16.5" customHeight="1">
      <c r="A62" s="5" t="s">
        <v>38</v>
      </c>
      <c r="B62" s="5" t="s">
        <v>33</v>
      </c>
      <c r="C62" s="5" t="s">
        <v>171</v>
      </c>
      <c r="D62" s="8" t="s">
        <v>39</v>
      </c>
      <c r="E62" s="5">
        <v>182450</v>
      </c>
      <c r="F62" s="5">
        <v>982980</v>
      </c>
      <c r="G62" s="5" t="s">
        <v>84</v>
      </c>
      <c r="H62" s="5">
        <v>24001130</v>
      </c>
      <c r="I62" s="5">
        <v>292578</v>
      </c>
      <c r="J62" s="5">
        <v>468</v>
      </c>
      <c r="K62" s="5">
        <v>1404</v>
      </c>
      <c r="L62" s="5">
        <v>1296</v>
      </c>
      <c r="M62" s="5">
        <v>684</v>
      </c>
      <c r="N62" s="5"/>
      <c r="O62" s="5">
        <f t="shared" si="13"/>
        <v>3852</v>
      </c>
      <c r="P62" s="5">
        <v>482</v>
      </c>
      <c r="Q62" s="5">
        <v>1446</v>
      </c>
      <c r="R62" s="5">
        <v>1335</v>
      </c>
      <c r="S62" s="5">
        <v>706</v>
      </c>
      <c r="T62" s="5"/>
      <c r="U62" s="5">
        <f t="shared" si="14"/>
        <v>3969</v>
      </c>
      <c r="V62" s="3">
        <f t="shared" si="15"/>
        <v>14</v>
      </c>
      <c r="W62" s="3">
        <f t="shared" si="16"/>
        <v>42</v>
      </c>
      <c r="X62" s="3">
        <f t="shared" si="17"/>
        <v>39</v>
      </c>
      <c r="Y62" s="3">
        <f t="shared" si="18"/>
        <v>22</v>
      </c>
      <c r="Z62" s="3">
        <f t="shared" si="19"/>
        <v>0</v>
      </c>
      <c r="AA62" s="3">
        <f t="shared" si="20"/>
        <v>117</v>
      </c>
      <c r="AB62" s="4">
        <v>0.43</v>
      </c>
      <c r="AC62" s="5">
        <v>0.40899999999999997</v>
      </c>
      <c r="AD62" s="4">
        <v>0.40891912320483748</v>
      </c>
      <c r="AE62" s="4" t="s">
        <v>34</v>
      </c>
      <c r="AF62" s="4" t="s">
        <v>34</v>
      </c>
      <c r="AG62" s="5">
        <v>17</v>
      </c>
      <c r="AH62" s="5"/>
      <c r="AI62" s="5"/>
      <c r="AJ62" s="6">
        <v>45379</v>
      </c>
      <c r="AK62" s="52">
        <f>1006+617</f>
        <v>1623</v>
      </c>
      <c r="AL62" s="7">
        <v>1.67</v>
      </c>
      <c r="AM62" s="2">
        <v>1623</v>
      </c>
      <c r="AN62" s="5">
        <v>1623</v>
      </c>
      <c r="AO62" s="53">
        <f t="shared" si="8"/>
        <v>0</v>
      </c>
      <c r="AP62" s="9">
        <f t="shared" si="9"/>
        <v>0</v>
      </c>
      <c r="AQ62" s="2">
        <v>1623</v>
      </c>
      <c r="AR62" s="5">
        <f t="shared" si="10"/>
        <v>0</v>
      </c>
      <c r="AS62" s="54"/>
      <c r="AT62" s="5" t="s">
        <v>40</v>
      </c>
      <c r="AU62" s="5"/>
    </row>
    <row r="63" spans="1:47" ht="16.5" customHeight="1">
      <c r="A63" s="5" t="s">
        <v>38</v>
      </c>
      <c r="B63" s="5" t="s">
        <v>33</v>
      </c>
      <c r="C63" s="5" t="s">
        <v>171</v>
      </c>
      <c r="D63" s="8" t="s">
        <v>41</v>
      </c>
      <c r="E63" s="5">
        <v>182450</v>
      </c>
      <c r="F63" s="5">
        <v>982980</v>
      </c>
      <c r="G63" s="5" t="s">
        <v>84</v>
      </c>
      <c r="H63" s="5">
        <v>24001130</v>
      </c>
      <c r="I63" s="5">
        <v>292582</v>
      </c>
      <c r="J63" s="5">
        <v>468</v>
      </c>
      <c r="K63" s="5">
        <v>1404</v>
      </c>
      <c r="L63" s="5">
        <v>1296</v>
      </c>
      <c r="M63" s="5">
        <v>684</v>
      </c>
      <c r="N63" s="5"/>
      <c r="O63" s="5">
        <f t="shared" si="13"/>
        <v>3852</v>
      </c>
      <c r="P63" s="5">
        <v>482</v>
      </c>
      <c r="Q63" s="5">
        <v>1446</v>
      </c>
      <c r="R63" s="5">
        <v>1337</v>
      </c>
      <c r="S63" s="5">
        <v>705</v>
      </c>
      <c r="T63" s="5"/>
      <c r="U63" s="5">
        <f t="shared" si="14"/>
        <v>3970</v>
      </c>
      <c r="V63" s="3">
        <f t="shared" si="15"/>
        <v>14</v>
      </c>
      <c r="W63" s="3">
        <f t="shared" si="16"/>
        <v>42</v>
      </c>
      <c r="X63" s="3">
        <f t="shared" si="17"/>
        <v>41</v>
      </c>
      <c r="Y63" s="3">
        <f t="shared" si="18"/>
        <v>21</v>
      </c>
      <c r="Z63" s="3">
        <f t="shared" si="19"/>
        <v>0</v>
      </c>
      <c r="AA63" s="3">
        <f t="shared" si="20"/>
        <v>118</v>
      </c>
      <c r="AB63" s="4">
        <v>0.43</v>
      </c>
      <c r="AC63" s="5">
        <v>0.40899999999999997</v>
      </c>
      <c r="AD63" s="4">
        <v>0.40881612090680103</v>
      </c>
      <c r="AE63" s="4" t="s">
        <v>34</v>
      </c>
      <c r="AF63" s="4" t="s">
        <v>34</v>
      </c>
      <c r="AG63" s="5">
        <v>15</v>
      </c>
      <c r="AH63" s="5"/>
      <c r="AI63" s="5"/>
      <c r="AJ63" s="6">
        <v>45379</v>
      </c>
      <c r="AK63" s="52">
        <f>650+1006</f>
        <v>1656</v>
      </c>
      <c r="AL63" s="7">
        <v>1.67</v>
      </c>
      <c r="AM63" s="2">
        <v>1623</v>
      </c>
      <c r="AN63" s="5">
        <v>1623</v>
      </c>
      <c r="AO63" s="53">
        <f t="shared" si="8"/>
        <v>33</v>
      </c>
      <c r="AP63" s="9">
        <f t="shared" si="9"/>
        <v>1.9927536231884056E-2</v>
      </c>
      <c r="AQ63" s="2">
        <v>1623</v>
      </c>
      <c r="AR63" s="5">
        <f t="shared" si="10"/>
        <v>0</v>
      </c>
      <c r="AS63" s="54"/>
      <c r="AT63" s="5" t="s">
        <v>40</v>
      </c>
      <c r="AU63" s="5" t="s">
        <v>178</v>
      </c>
    </row>
    <row r="64" spans="1:47" ht="16.5" customHeight="1">
      <c r="A64" s="74" t="s">
        <v>38</v>
      </c>
      <c r="B64" s="74" t="s">
        <v>33</v>
      </c>
      <c r="C64" s="74" t="s">
        <v>171</v>
      </c>
      <c r="D64" s="75" t="s">
        <v>90</v>
      </c>
      <c r="E64" s="74">
        <v>182451</v>
      </c>
      <c r="F64" s="74">
        <v>982980</v>
      </c>
      <c r="G64" s="74" t="s">
        <v>84</v>
      </c>
      <c r="H64" s="74">
        <v>24001131</v>
      </c>
      <c r="I64" s="74">
        <v>292585</v>
      </c>
      <c r="J64" s="74"/>
      <c r="K64" s="74"/>
      <c r="L64" s="74"/>
      <c r="M64" s="74"/>
      <c r="N64" s="74">
        <v>360</v>
      </c>
      <c r="O64" s="74">
        <f t="shared" si="13"/>
        <v>360</v>
      </c>
      <c r="P64" s="74"/>
      <c r="Q64" s="74"/>
      <c r="R64" s="74"/>
      <c r="S64" s="74"/>
      <c r="T64" s="74">
        <v>372</v>
      </c>
      <c r="U64" s="74">
        <f t="shared" si="14"/>
        <v>372</v>
      </c>
      <c r="V64" s="76">
        <f t="shared" si="15"/>
        <v>0</v>
      </c>
      <c r="W64" s="76">
        <f t="shared" si="16"/>
        <v>0</v>
      </c>
      <c r="X64" s="76">
        <f t="shared" si="17"/>
        <v>0</v>
      </c>
      <c r="Y64" s="76">
        <f t="shared" si="18"/>
        <v>0</v>
      </c>
      <c r="Z64" s="76">
        <f t="shared" si="19"/>
        <v>12</v>
      </c>
      <c r="AA64" s="76">
        <f t="shared" si="20"/>
        <v>12</v>
      </c>
      <c r="AB64" s="77">
        <v>0.52100000000000002</v>
      </c>
      <c r="AC64" s="74">
        <v>0.50800000000000001</v>
      </c>
      <c r="AD64" s="77">
        <v>0.5053763440860215</v>
      </c>
      <c r="AE64" s="77" t="s">
        <v>34</v>
      </c>
      <c r="AF64" s="77" t="s">
        <v>34</v>
      </c>
      <c r="AG64" s="74">
        <v>2</v>
      </c>
      <c r="AH64" s="74"/>
      <c r="AI64" s="74"/>
      <c r="AJ64" s="78">
        <v>45348</v>
      </c>
      <c r="AK64" s="79">
        <v>1092</v>
      </c>
      <c r="AL64" s="80">
        <v>2.11</v>
      </c>
      <c r="AM64" s="81">
        <v>188</v>
      </c>
      <c r="AN64" s="74">
        <v>188</v>
      </c>
      <c r="AO64" s="82">
        <f t="shared" si="8"/>
        <v>904</v>
      </c>
      <c r="AP64" s="83">
        <f t="shared" si="9"/>
        <v>0.82783882783882778</v>
      </c>
      <c r="AQ64" s="81">
        <v>188</v>
      </c>
      <c r="AR64" s="74">
        <f t="shared" si="10"/>
        <v>0</v>
      </c>
      <c r="AS64" s="84"/>
      <c r="AT64" s="74" t="s">
        <v>40</v>
      </c>
      <c r="AU64" s="74" t="s">
        <v>180</v>
      </c>
    </row>
    <row r="65" spans="1:47" ht="16.5" customHeight="1">
      <c r="A65" s="74" t="s">
        <v>38</v>
      </c>
      <c r="B65" s="74" t="s">
        <v>33</v>
      </c>
      <c r="C65" s="74" t="s">
        <v>171</v>
      </c>
      <c r="D65" s="75" t="s">
        <v>39</v>
      </c>
      <c r="E65" s="74">
        <v>182451</v>
      </c>
      <c r="F65" s="74">
        <v>982980</v>
      </c>
      <c r="G65" s="74" t="s">
        <v>84</v>
      </c>
      <c r="H65" s="74">
        <v>24001131</v>
      </c>
      <c r="I65" s="74">
        <v>292578</v>
      </c>
      <c r="J65" s="74"/>
      <c r="K65" s="74"/>
      <c r="L65" s="74"/>
      <c r="M65" s="74"/>
      <c r="N65" s="74">
        <v>360</v>
      </c>
      <c r="O65" s="74">
        <f t="shared" si="13"/>
        <v>360</v>
      </c>
      <c r="P65" s="74"/>
      <c r="Q65" s="74"/>
      <c r="R65" s="74"/>
      <c r="S65" s="74"/>
      <c r="T65" s="74">
        <v>372</v>
      </c>
      <c r="U65" s="74">
        <f t="shared" si="14"/>
        <v>372</v>
      </c>
      <c r="V65" s="76">
        <f t="shared" si="15"/>
        <v>0</v>
      </c>
      <c r="W65" s="76">
        <f t="shared" si="16"/>
        <v>0</v>
      </c>
      <c r="X65" s="76">
        <f t="shared" si="17"/>
        <v>0</v>
      </c>
      <c r="Y65" s="76">
        <f t="shared" si="18"/>
        <v>0</v>
      </c>
      <c r="Z65" s="76">
        <f t="shared" si="19"/>
        <v>12</v>
      </c>
      <c r="AA65" s="76">
        <f t="shared" si="20"/>
        <v>12</v>
      </c>
      <c r="AB65" s="77">
        <v>0.52100000000000002</v>
      </c>
      <c r="AC65" s="74">
        <v>0.50800000000000001</v>
      </c>
      <c r="AD65" s="77">
        <v>0.5053763440860215</v>
      </c>
      <c r="AE65" s="77" t="s">
        <v>34</v>
      </c>
      <c r="AF65" s="77" t="s">
        <v>34</v>
      </c>
      <c r="AG65" s="74">
        <v>2</v>
      </c>
      <c r="AH65" s="74"/>
      <c r="AI65" s="74"/>
      <c r="AJ65" s="78">
        <v>45379</v>
      </c>
      <c r="AK65" s="79">
        <v>1092</v>
      </c>
      <c r="AL65" s="80">
        <v>1.67</v>
      </c>
      <c r="AM65" s="81">
        <v>188</v>
      </c>
      <c r="AN65" s="74">
        <v>188</v>
      </c>
      <c r="AO65" s="82">
        <f t="shared" si="8"/>
        <v>904</v>
      </c>
      <c r="AP65" s="83">
        <f t="shared" si="9"/>
        <v>0.82783882783882778</v>
      </c>
      <c r="AQ65" s="81">
        <v>188</v>
      </c>
      <c r="AR65" s="74">
        <f t="shared" si="10"/>
        <v>0</v>
      </c>
      <c r="AS65" s="84"/>
      <c r="AT65" s="74" t="s">
        <v>40</v>
      </c>
      <c r="AU65" s="74"/>
    </row>
    <row r="66" spans="1:47" ht="16.5" customHeight="1">
      <c r="A66" s="74" t="s">
        <v>38</v>
      </c>
      <c r="B66" s="74" t="s">
        <v>33</v>
      </c>
      <c r="C66" s="74" t="s">
        <v>171</v>
      </c>
      <c r="D66" s="75" t="s">
        <v>41</v>
      </c>
      <c r="E66" s="74">
        <v>182451</v>
      </c>
      <c r="F66" s="74">
        <v>982980</v>
      </c>
      <c r="G66" s="74" t="s">
        <v>84</v>
      </c>
      <c r="H66" s="74">
        <v>24001131</v>
      </c>
      <c r="I66" s="74">
        <v>292578</v>
      </c>
      <c r="J66" s="74"/>
      <c r="K66" s="74"/>
      <c r="L66" s="74"/>
      <c r="M66" s="74"/>
      <c r="N66" s="74">
        <v>360</v>
      </c>
      <c r="O66" s="74">
        <f t="shared" si="13"/>
        <v>360</v>
      </c>
      <c r="P66" s="74"/>
      <c r="Q66" s="74"/>
      <c r="R66" s="74"/>
      <c r="S66" s="74"/>
      <c r="T66" s="74">
        <v>372</v>
      </c>
      <c r="U66" s="74">
        <f t="shared" si="14"/>
        <v>372</v>
      </c>
      <c r="V66" s="76">
        <f t="shared" si="15"/>
        <v>0</v>
      </c>
      <c r="W66" s="76">
        <f t="shared" si="16"/>
        <v>0</v>
      </c>
      <c r="X66" s="76">
        <f t="shared" si="17"/>
        <v>0</v>
      </c>
      <c r="Y66" s="76">
        <f t="shared" si="18"/>
        <v>0</v>
      </c>
      <c r="Z66" s="76">
        <f t="shared" si="19"/>
        <v>12</v>
      </c>
      <c r="AA66" s="76">
        <f t="shared" si="20"/>
        <v>12</v>
      </c>
      <c r="AB66" s="77">
        <v>0.52100000000000002</v>
      </c>
      <c r="AC66" s="74">
        <v>0.50800000000000001</v>
      </c>
      <c r="AD66" s="77">
        <v>0.5053763440860215</v>
      </c>
      <c r="AE66" s="77" t="s">
        <v>34</v>
      </c>
      <c r="AF66" s="77" t="s">
        <v>34</v>
      </c>
      <c r="AG66" s="74">
        <v>2</v>
      </c>
      <c r="AH66" s="74"/>
      <c r="AI66" s="74"/>
      <c r="AJ66" s="78">
        <v>45379</v>
      </c>
      <c r="AK66" s="79">
        <v>1092</v>
      </c>
      <c r="AL66" s="80">
        <v>1.67</v>
      </c>
      <c r="AM66" s="81">
        <v>188</v>
      </c>
      <c r="AN66" s="74">
        <v>188</v>
      </c>
      <c r="AO66" s="82">
        <f t="shared" si="8"/>
        <v>904</v>
      </c>
      <c r="AP66" s="83">
        <f t="shared" si="9"/>
        <v>0.82783882783882778</v>
      </c>
      <c r="AQ66" s="81">
        <v>188</v>
      </c>
      <c r="AR66" s="74">
        <f t="shared" si="10"/>
        <v>0</v>
      </c>
      <c r="AS66" s="84"/>
      <c r="AT66" s="74" t="s">
        <v>40</v>
      </c>
      <c r="AU66" s="74"/>
    </row>
    <row r="67" spans="1:47" ht="16.5" customHeight="1">
      <c r="A67" s="5" t="s">
        <v>38</v>
      </c>
      <c r="B67" s="5" t="s">
        <v>33</v>
      </c>
      <c r="C67" s="5" t="s">
        <v>171</v>
      </c>
      <c r="D67" s="8" t="s">
        <v>39</v>
      </c>
      <c r="E67" s="5">
        <v>182700</v>
      </c>
      <c r="F67" s="5">
        <v>982981</v>
      </c>
      <c r="G67" s="5" t="s">
        <v>117</v>
      </c>
      <c r="H67" s="5">
        <v>24001278</v>
      </c>
      <c r="I67" s="5">
        <v>292578</v>
      </c>
      <c r="J67" s="5">
        <v>900</v>
      </c>
      <c r="K67" s="5">
        <v>3096</v>
      </c>
      <c r="L67" s="5">
        <v>2844</v>
      </c>
      <c r="M67" s="5">
        <v>1548</v>
      </c>
      <c r="N67" s="5"/>
      <c r="O67" s="5">
        <f t="shared" si="13"/>
        <v>8388</v>
      </c>
      <c r="P67" s="5">
        <v>901</v>
      </c>
      <c r="Q67" s="5">
        <v>3096</v>
      </c>
      <c r="R67" s="5">
        <v>2844</v>
      </c>
      <c r="S67" s="5">
        <v>1551</v>
      </c>
      <c r="T67" s="5"/>
      <c r="U67" s="5">
        <f t="shared" si="14"/>
        <v>8392</v>
      </c>
      <c r="V67" s="3">
        <f t="shared" si="15"/>
        <v>1</v>
      </c>
      <c r="W67" s="3">
        <f t="shared" si="16"/>
        <v>0</v>
      </c>
      <c r="X67" s="3">
        <f t="shared" si="17"/>
        <v>0</v>
      </c>
      <c r="Y67" s="3">
        <f t="shared" si="18"/>
        <v>3</v>
      </c>
      <c r="Z67" s="3">
        <f t="shared" si="19"/>
        <v>0</v>
      </c>
      <c r="AA67" s="3">
        <f t="shared" si="20"/>
        <v>4</v>
      </c>
      <c r="AB67" s="4">
        <v>0.36</v>
      </c>
      <c r="AC67" s="5">
        <v>0.36299999999999999</v>
      </c>
      <c r="AD67" s="4">
        <v>0.36284556720686367</v>
      </c>
      <c r="AE67" s="4" t="s">
        <v>34</v>
      </c>
      <c r="AF67" s="4" t="s">
        <v>34</v>
      </c>
      <c r="AG67" s="5">
        <v>31</v>
      </c>
      <c r="AH67" s="5"/>
      <c r="AI67" s="5"/>
      <c r="AJ67" s="6">
        <v>45408</v>
      </c>
      <c r="AK67" s="52">
        <v>2669</v>
      </c>
      <c r="AL67" s="7">
        <v>1.67</v>
      </c>
      <c r="AM67" s="2">
        <v>3045</v>
      </c>
      <c r="AN67" s="5">
        <f>5968-3039</f>
        <v>2929</v>
      </c>
      <c r="AO67" s="53">
        <f t="shared" si="8"/>
        <v>-260</v>
      </c>
      <c r="AP67" s="9">
        <f t="shared" si="9"/>
        <v>-9.7414762083177217E-2</v>
      </c>
      <c r="AQ67" s="2">
        <v>3045</v>
      </c>
      <c r="AR67" s="5">
        <f t="shared" si="10"/>
        <v>0</v>
      </c>
      <c r="AS67" s="54"/>
      <c r="AT67" s="5" t="s">
        <v>40</v>
      </c>
      <c r="AU67" s="5"/>
    </row>
    <row r="68" spans="1:47" ht="16.5" customHeight="1">
      <c r="A68" s="5" t="s">
        <v>38</v>
      </c>
      <c r="B68" s="5" t="s">
        <v>33</v>
      </c>
      <c r="C68" s="5" t="s">
        <v>171</v>
      </c>
      <c r="D68" s="8" t="s">
        <v>41</v>
      </c>
      <c r="E68" s="5">
        <v>182700</v>
      </c>
      <c r="F68" s="5">
        <v>982981</v>
      </c>
      <c r="G68" s="5" t="s">
        <v>117</v>
      </c>
      <c r="H68" s="5">
        <v>24001278</v>
      </c>
      <c r="I68" s="5">
        <v>292582</v>
      </c>
      <c r="J68" s="5">
        <v>900</v>
      </c>
      <c r="K68" s="5">
        <v>3096</v>
      </c>
      <c r="L68" s="5">
        <v>2844</v>
      </c>
      <c r="M68" s="5">
        <v>1548</v>
      </c>
      <c r="N68" s="5"/>
      <c r="O68" s="5">
        <f t="shared" ref="O68:O91" si="21">SUM(J68:N68)</f>
        <v>8388</v>
      </c>
      <c r="P68" s="5">
        <v>900</v>
      </c>
      <c r="Q68" s="5">
        <v>3096</v>
      </c>
      <c r="R68" s="5">
        <v>2844</v>
      </c>
      <c r="S68" s="5">
        <v>1548</v>
      </c>
      <c r="T68" s="5"/>
      <c r="U68" s="5">
        <f t="shared" ref="U68:U91" si="22">SUM(P68:T68)</f>
        <v>8388</v>
      </c>
      <c r="V68" s="3">
        <f t="shared" ref="V68:V91" si="23">P68-J68</f>
        <v>0</v>
      </c>
      <c r="W68" s="3">
        <f t="shared" ref="W68:W91" si="24">Q68-K68</f>
        <v>0</v>
      </c>
      <c r="X68" s="3">
        <f t="shared" ref="X68:X91" si="25">R68-L68</f>
        <v>0</v>
      </c>
      <c r="Y68" s="3">
        <f t="shared" ref="Y68:Y91" si="26">S68-M68</f>
        <v>0</v>
      </c>
      <c r="Z68" s="3">
        <f t="shared" ref="Z68:Z91" si="27">T68-N68</f>
        <v>0</v>
      </c>
      <c r="AA68" s="3">
        <f t="shared" ref="AA68:AA91" si="28">SUM(V68:Z68)</f>
        <v>0</v>
      </c>
      <c r="AB68" s="4">
        <v>0.36</v>
      </c>
      <c r="AC68" s="5">
        <v>0.36299999999999999</v>
      </c>
      <c r="AD68" s="4">
        <v>0.36313781592751548</v>
      </c>
      <c r="AE68" s="4" t="s">
        <v>34</v>
      </c>
      <c r="AF68" s="4" t="s">
        <v>34</v>
      </c>
      <c r="AG68" s="5">
        <v>31</v>
      </c>
      <c r="AH68" s="5"/>
      <c r="AI68" s="5"/>
      <c r="AJ68" s="6">
        <v>45408</v>
      </c>
      <c r="AK68" s="52">
        <v>3020</v>
      </c>
      <c r="AL68" s="7">
        <v>1.67</v>
      </c>
      <c r="AM68" s="2">
        <v>3046</v>
      </c>
      <c r="AN68" s="5">
        <v>3046</v>
      </c>
      <c r="AO68" s="53">
        <f t="shared" si="8"/>
        <v>-26</v>
      </c>
      <c r="AP68" s="9">
        <f t="shared" si="9"/>
        <v>-8.6092715231788075E-3</v>
      </c>
      <c r="AQ68" s="2">
        <v>3046</v>
      </c>
      <c r="AR68" s="5">
        <f t="shared" si="10"/>
        <v>0</v>
      </c>
      <c r="AS68" s="54"/>
      <c r="AT68" s="5" t="s">
        <v>40</v>
      </c>
      <c r="AU68" s="5"/>
    </row>
    <row r="69" spans="1:47" ht="16.5" customHeight="1">
      <c r="A69" s="5" t="s">
        <v>38</v>
      </c>
      <c r="B69" s="5" t="s">
        <v>33</v>
      </c>
      <c r="C69" s="8" t="s">
        <v>129</v>
      </c>
      <c r="D69" s="8" t="s">
        <v>80</v>
      </c>
      <c r="E69" s="5">
        <v>182700</v>
      </c>
      <c r="F69" s="5">
        <v>982981</v>
      </c>
      <c r="G69" s="5" t="s">
        <v>117</v>
      </c>
      <c r="H69" s="5">
        <v>24001278</v>
      </c>
      <c r="I69" s="5">
        <v>292578</v>
      </c>
      <c r="J69" s="5">
        <v>900</v>
      </c>
      <c r="K69" s="5">
        <v>3096</v>
      </c>
      <c r="L69" s="5">
        <v>2844</v>
      </c>
      <c r="M69" s="5">
        <v>1548</v>
      </c>
      <c r="N69" s="5"/>
      <c r="O69" s="5">
        <f t="shared" si="21"/>
        <v>8388</v>
      </c>
      <c r="P69" s="5">
        <v>900</v>
      </c>
      <c r="Q69" s="5">
        <v>3096</v>
      </c>
      <c r="R69" s="5">
        <v>2844</v>
      </c>
      <c r="S69" s="5">
        <v>1548</v>
      </c>
      <c r="T69" s="5"/>
      <c r="U69" s="5">
        <f t="shared" si="22"/>
        <v>8388</v>
      </c>
      <c r="V69" s="3">
        <f t="shared" si="23"/>
        <v>0</v>
      </c>
      <c r="W69" s="3">
        <f t="shared" si="24"/>
        <v>0</v>
      </c>
      <c r="X69" s="3">
        <f t="shared" si="25"/>
        <v>0</v>
      </c>
      <c r="Y69" s="3">
        <f t="shared" si="26"/>
        <v>0</v>
      </c>
      <c r="Z69" s="3">
        <f t="shared" si="27"/>
        <v>0</v>
      </c>
      <c r="AA69" s="3">
        <f t="shared" si="28"/>
        <v>0</v>
      </c>
      <c r="AB69" s="4">
        <v>0.36</v>
      </c>
      <c r="AC69" s="5">
        <v>0.36299999999999999</v>
      </c>
      <c r="AD69" s="4">
        <v>0.36230329041487841</v>
      </c>
      <c r="AE69" s="4" t="s">
        <v>34</v>
      </c>
      <c r="AF69" s="4" t="s">
        <v>34</v>
      </c>
      <c r="AG69" s="5">
        <v>29</v>
      </c>
      <c r="AH69" s="5"/>
      <c r="AI69" s="5"/>
      <c r="AJ69" s="6">
        <v>45408</v>
      </c>
      <c r="AK69" s="52">
        <v>3020</v>
      </c>
      <c r="AL69" s="7">
        <v>1.67</v>
      </c>
      <c r="AM69" s="2">
        <v>3039</v>
      </c>
      <c r="AN69" s="5">
        <v>3039</v>
      </c>
      <c r="AO69" s="53">
        <f t="shared" ref="AO69:AO91" si="29">AK69-AN69</f>
        <v>-19</v>
      </c>
      <c r="AP69" s="9">
        <f t="shared" ref="AP69:AP91" si="30">AO69/AK69</f>
        <v>-6.2913907284768214E-3</v>
      </c>
      <c r="AQ69" s="2">
        <v>3039</v>
      </c>
      <c r="AR69" s="5">
        <f t="shared" si="10"/>
        <v>0</v>
      </c>
      <c r="AS69" s="54"/>
      <c r="AT69" s="5" t="s">
        <v>40</v>
      </c>
      <c r="AU69" s="5"/>
    </row>
    <row r="70" spans="1:47" ht="16.5" customHeight="1">
      <c r="A70" s="74" t="s">
        <v>38</v>
      </c>
      <c r="B70" s="74" t="s">
        <v>33</v>
      </c>
      <c r="C70" s="75" t="s">
        <v>129</v>
      </c>
      <c r="D70" s="75" t="s">
        <v>90</v>
      </c>
      <c r="E70" s="74">
        <v>182713</v>
      </c>
      <c r="F70" s="74">
        <v>983462</v>
      </c>
      <c r="G70" s="74" t="s">
        <v>118</v>
      </c>
      <c r="H70" s="74">
        <v>24001291</v>
      </c>
      <c r="I70" s="74">
        <v>292099</v>
      </c>
      <c r="J70" s="74">
        <v>1044</v>
      </c>
      <c r="K70" s="74">
        <v>2520</v>
      </c>
      <c r="L70" s="74">
        <v>2304</v>
      </c>
      <c r="M70" s="74">
        <v>1224</v>
      </c>
      <c r="N70" s="74"/>
      <c r="O70" s="74">
        <f t="shared" si="21"/>
        <v>7092</v>
      </c>
      <c r="P70" s="74">
        <v>1046</v>
      </c>
      <c r="Q70" s="74">
        <v>2520</v>
      </c>
      <c r="R70" s="74">
        <v>2304</v>
      </c>
      <c r="S70" s="74">
        <v>1224</v>
      </c>
      <c r="T70" s="74"/>
      <c r="U70" s="74">
        <f t="shared" si="22"/>
        <v>7094</v>
      </c>
      <c r="V70" s="76">
        <f t="shared" si="23"/>
        <v>2</v>
      </c>
      <c r="W70" s="76">
        <f t="shared" si="24"/>
        <v>0</v>
      </c>
      <c r="X70" s="76">
        <f t="shared" si="25"/>
        <v>0</v>
      </c>
      <c r="Y70" s="76">
        <f t="shared" si="26"/>
        <v>0</v>
      </c>
      <c r="Z70" s="76">
        <f t="shared" si="27"/>
        <v>0</v>
      </c>
      <c r="AA70" s="76">
        <f t="shared" si="28"/>
        <v>2</v>
      </c>
      <c r="AB70" s="77">
        <v>0.33800000000000002</v>
      </c>
      <c r="AC70" s="74">
        <v>0.33200000000000002</v>
      </c>
      <c r="AD70" s="77">
        <v>0.33208345080349594</v>
      </c>
      <c r="AE70" s="77" t="s">
        <v>34</v>
      </c>
      <c r="AF70" s="77" t="s">
        <v>34</v>
      </c>
      <c r="AG70" s="74">
        <v>21</v>
      </c>
      <c r="AH70" s="74"/>
      <c r="AI70" s="74"/>
      <c r="AJ70" s="78">
        <v>45418</v>
      </c>
      <c r="AK70" s="79">
        <v>2244</v>
      </c>
      <c r="AL70" s="80">
        <v>1.39</v>
      </c>
      <c r="AM70" s="81">
        <v>2355.8000000000002</v>
      </c>
      <c r="AN70" s="74">
        <v>2355.8000000000002</v>
      </c>
      <c r="AO70" s="82">
        <f t="shared" si="29"/>
        <v>-111.80000000000018</v>
      </c>
      <c r="AP70" s="83">
        <f t="shared" si="30"/>
        <v>-4.9821746880570492E-2</v>
      </c>
      <c r="AQ70" s="81">
        <v>2355.8000000000002</v>
      </c>
      <c r="AR70" s="74">
        <f t="shared" ref="AR70:AR91" si="31">+AM70-AQ70</f>
        <v>0</v>
      </c>
      <c r="AS70" s="84"/>
      <c r="AT70" s="74" t="s">
        <v>40</v>
      </c>
      <c r="AU70" s="74"/>
    </row>
    <row r="71" spans="1:47" ht="16.5" customHeight="1">
      <c r="A71" s="74" t="s">
        <v>38</v>
      </c>
      <c r="B71" s="74" t="s">
        <v>33</v>
      </c>
      <c r="C71" s="75" t="s">
        <v>129</v>
      </c>
      <c r="D71" s="75" t="s">
        <v>39</v>
      </c>
      <c r="E71" s="74">
        <v>182713</v>
      </c>
      <c r="F71" s="74">
        <v>983462</v>
      </c>
      <c r="G71" s="74" t="s">
        <v>118</v>
      </c>
      <c r="H71" s="74">
        <v>24001291</v>
      </c>
      <c r="I71" s="74">
        <v>290059</v>
      </c>
      <c r="J71" s="74">
        <v>1044</v>
      </c>
      <c r="K71" s="74">
        <v>2520</v>
      </c>
      <c r="L71" s="74">
        <v>2304</v>
      </c>
      <c r="M71" s="74">
        <v>1224</v>
      </c>
      <c r="N71" s="74"/>
      <c r="O71" s="74">
        <f t="shared" si="21"/>
        <v>7092</v>
      </c>
      <c r="P71" s="74">
        <v>1047</v>
      </c>
      <c r="Q71" s="74">
        <v>2520</v>
      </c>
      <c r="R71" s="74">
        <v>2305</v>
      </c>
      <c r="S71" s="74">
        <v>1224</v>
      </c>
      <c r="T71" s="74"/>
      <c r="U71" s="74">
        <f t="shared" si="22"/>
        <v>7096</v>
      </c>
      <c r="V71" s="76">
        <f t="shared" si="23"/>
        <v>3</v>
      </c>
      <c r="W71" s="76">
        <f t="shared" si="24"/>
        <v>0</v>
      </c>
      <c r="X71" s="76">
        <f t="shared" si="25"/>
        <v>1</v>
      </c>
      <c r="Y71" s="76">
        <f t="shared" si="26"/>
        <v>0</v>
      </c>
      <c r="Z71" s="76">
        <f t="shared" si="27"/>
        <v>0</v>
      </c>
      <c r="AA71" s="76">
        <f t="shared" si="28"/>
        <v>4</v>
      </c>
      <c r="AB71" s="77">
        <v>0.33800000000000002</v>
      </c>
      <c r="AC71" s="74">
        <v>0.33200000000000002</v>
      </c>
      <c r="AD71" s="77">
        <v>0.33187711386696733</v>
      </c>
      <c r="AE71" s="77" t="s">
        <v>34</v>
      </c>
      <c r="AF71" s="77" t="s">
        <v>34</v>
      </c>
      <c r="AG71" s="74">
        <v>24</v>
      </c>
      <c r="AH71" s="74"/>
      <c r="AI71" s="74"/>
      <c r="AJ71" s="78">
        <v>45408</v>
      </c>
      <c r="AK71" s="79">
        <v>2397</v>
      </c>
      <c r="AL71" s="80">
        <v>1.39</v>
      </c>
      <c r="AM71" s="81">
        <v>2355</v>
      </c>
      <c r="AN71" s="74">
        <v>2355</v>
      </c>
      <c r="AO71" s="82">
        <f t="shared" si="29"/>
        <v>42</v>
      </c>
      <c r="AP71" s="83">
        <f t="shared" si="30"/>
        <v>1.7521902377972465E-2</v>
      </c>
      <c r="AQ71" s="81">
        <v>2355</v>
      </c>
      <c r="AR71" s="74">
        <f t="shared" si="31"/>
        <v>0</v>
      </c>
      <c r="AS71" s="84"/>
      <c r="AT71" s="74" t="s">
        <v>40</v>
      </c>
      <c r="AU71" s="74" t="s">
        <v>180</v>
      </c>
    </row>
    <row r="72" spans="1:47" ht="16.5" customHeight="1">
      <c r="A72" s="74" t="s">
        <v>38</v>
      </c>
      <c r="B72" s="74" t="s">
        <v>33</v>
      </c>
      <c r="C72" s="75" t="s">
        <v>129</v>
      </c>
      <c r="D72" s="75" t="s">
        <v>41</v>
      </c>
      <c r="E72" s="74">
        <v>182713</v>
      </c>
      <c r="F72" s="74">
        <v>983462</v>
      </c>
      <c r="G72" s="74" t="s">
        <v>118</v>
      </c>
      <c r="H72" s="74">
        <v>24001291</v>
      </c>
      <c r="I72" s="74">
        <v>290060</v>
      </c>
      <c r="J72" s="74">
        <v>1044</v>
      </c>
      <c r="K72" s="74">
        <v>2520</v>
      </c>
      <c r="L72" s="74">
        <v>2304</v>
      </c>
      <c r="M72" s="74">
        <v>1224</v>
      </c>
      <c r="N72" s="74"/>
      <c r="O72" s="74">
        <f t="shared" si="21"/>
        <v>7092</v>
      </c>
      <c r="P72" s="74">
        <v>1045</v>
      </c>
      <c r="Q72" s="74">
        <v>2521</v>
      </c>
      <c r="R72" s="74">
        <v>2304</v>
      </c>
      <c r="S72" s="74">
        <v>1224</v>
      </c>
      <c r="T72" s="74"/>
      <c r="U72" s="74">
        <f t="shared" si="22"/>
        <v>7094</v>
      </c>
      <c r="V72" s="76">
        <f t="shared" si="23"/>
        <v>1</v>
      </c>
      <c r="W72" s="76">
        <f t="shared" si="24"/>
        <v>1</v>
      </c>
      <c r="X72" s="76">
        <f t="shared" si="25"/>
        <v>0</v>
      </c>
      <c r="Y72" s="76">
        <f t="shared" si="26"/>
        <v>0</v>
      </c>
      <c r="Z72" s="76">
        <f t="shared" si="27"/>
        <v>0</v>
      </c>
      <c r="AA72" s="76">
        <f t="shared" si="28"/>
        <v>2</v>
      </c>
      <c r="AB72" s="77">
        <v>0.33800000000000002</v>
      </c>
      <c r="AC72" s="74">
        <v>0.33200000000000002</v>
      </c>
      <c r="AD72" s="77">
        <v>0.33205525796447699</v>
      </c>
      <c r="AE72" s="77" t="s">
        <v>34</v>
      </c>
      <c r="AF72" s="77" t="s">
        <v>34</v>
      </c>
      <c r="AG72" s="74">
        <v>20</v>
      </c>
      <c r="AH72" s="74"/>
      <c r="AI72" s="74"/>
      <c r="AJ72" s="78">
        <v>45401</v>
      </c>
      <c r="AK72" s="79">
        <v>2397</v>
      </c>
      <c r="AL72" s="80">
        <v>1.39</v>
      </c>
      <c r="AM72" s="81">
        <v>2355.6</v>
      </c>
      <c r="AN72" s="74">
        <v>2355.6</v>
      </c>
      <c r="AO72" s="82">
        <f t="shared" si="29"/>
        <v>41.400000000000091</v>
      </c>
      <c r="AP72" s="83">
        <f t="shared" si="30"/>
        <v>1.7271589486858613E-2</v>
      </c>
      <c r="AQ72" s="81">
        <v>2355.6</v>
      </c>
      <c r="AR72" s="74">
        <f t="shared" si="31"/>
        <v>0</v>
      </c>
      <c r="AS72" s="84"/>
      <c r="AT72" s="74" t="s">
        <v>40</v>
      </c>
      <c r="AU72" s="74"/>
    </row>
    <row r="73" spans="1:47" ht="16.5" customHeight="1">
      <c r="A73" s="5" t="s">
        <v>38</v>
      </c>
      <c r="B73" s="5" t="s">
        <v>33</v>
      </c>
      <c r="C73" s="8" t="s">
        <v>129</v>
      </c>
      <c r="D73" s="8" t="s">
        <v>93</v>
      </c>
      <c r="E73" s="5">
        <v>182717</v>
      </c>
      <c r="F73" s="5">
        <v>983462</v>
      </c>
      <c r="G73" s="5" t="s">
        <v>118</v>
      </c>
      <c r="H73" s="5">
        <v>24001295</v>
      </c>
      <c r="I73" s="5">
        <v>292102</v>
      </c>
      <c r="J73" s="5">
        <v>1260</v>
      </c>
      <c r="K73" s="5">
        <v>3060</v>
      </c>
      <c r="L73" s="5">
        <v>2844</v>
      </c>
      <c r="M73" s="5">
        <v>1368</v>
      </c>
      <c r="N73" s="5"/>
      <c r="O73" s="5">
        <f t="shared" si="21"/>
        <v>8532</v>
      </c>
      <c r="P73" s="5">
        <v>1260</v>
      </c>
      <c r="Q73" s="5">
        <v>3060</v>
      </c>
      <c r="R73" s="5">
        <v>2844</v>
      </c>
      <c r="S73" s="5">
        <v>1368</v>
      </c>
      <c r="T73" s="5"/>
      <c r="U73" s="5">
        <f t="shared" si="22"/>
        <v>8532</v>
      </c>
      <c r="V73" s="3">
        <f t="shared" si="23"/>
        <v>0</v>
      </c>
      <c r="W73" s="3">
        <f t="shared" si="24"/>
        <v>0</v>
      </c>
      <c r="X73" s="3">
        <f t="shared" si="25"/>
        <v>0</v>
      </c>
      <c r="Y73" s="3">
        <f t="shared" si="26"/>
        <v>0</v>
      </c>
      <c r="Z73" s="3">
        <f t="shared" si="27"/>
        <v>0</v>
      </c>
      <c r="AA73" s="3">
        <f t="shared" si="28"/>
        <v>0</v>
      </c>
      <c r="AB73" s="4">
        <v>0.33800000000000002</v>
      </c>
      <c r="AC73" s="5">
        <v>0.33200000000000002</v>
      </c>
      <c r="AD73" s="4">
        <v>0.33213783403656821</v>
      </c>
      <c r="AE73" s="4" t="s">
        <v>34</v>
      </c>
      <c r="AF73" s="4" t="s">
        <v>34</v>
      </c>
      <c r="AG73" s="5">
        <v>25</v>
      </c>
      <c r="AH73" s="5"/>
      <c r="AI73" s="5"/>
      <c r="AJ73" s="6">
        <v>45418</v>
      </c>
      <c r="AK73" s="55">
        <v>2314</v>
      </c>
      <c r="AL73" s="7">
        <v>1.39</v>
      </c>
      <c r="AM73" s="2">
        <v>2833.8</v>
      </c>
      <c r="AN73" s="5">
        <v>2833.6</v>
      </c>
      <c r="AO73" s="53">
        <f t="shared" si="29"/>
        <v>-519.59999999999991</v>
      </c>
      <c r="AP73" s="9">
        <f t="shared" si="30"/>
        <v>-0.22454624027657732</v>
      </c>
      <c r="AQ73" s="2">
        <v>2833.8</v>
      </c>
      <c r="AR73" s="5">
        <f t="shared" si="31"/>
        <v>0</v>
      </c>
      <c r="AS73" s="54"/>
      <c r="AT73" s="5" t="s">
        <v>40</v>
      </c>
      <c r="AU73" s="5"/>
    </row>
    <row r="74" spans="1:47" ht="16.5" customHeight="1">
      <c r="A74" s="5" t="s">
        <v>38</v>
      </c>
      <c r="B74" s="5" t="s">
        <v>33</v>
      </c>
      <c r="C74" s="8" t="s">
        <v>129</v>
      </c>
      <c r="D74" s="8" t="s">
        <v>39</v>
      </c>
      <c r="E74" s="5">
        <v>182717</v>
      </c>
      <c r="F74" s="5">
        <v>983462</v>
      </c>
      <c r="G74" s="5" t="s">
        <v>118</v>
      </c>
      <c r="H74" s="5">
        <v>24001295</v>
      </c>
      <c r="I74" s="5">
        <v>290059</v>
      </c>
      <c r="J74" s="5">
        <v>1260</v>
      </c>
      <c r="K74" s="5">
        <v>3060</v>
      </c>
      <c r="L74" s="5">
        <v>2844</v>
      </c>
      <c r="M74" s="5">
        <v>1368</v>
      </c>
      <c r="N74" s="5"/>
      <c r="O74" s="5">
        <f t="shared" si="21"/>
        <v>8532</v>
      </c>
      <c r="P74" s="5">
        <v>1260</v>
      </c>
      <c r="Q74" s="5">
        <v>3063</v>
      </c>
      <c r="R74" s="5">
        <v>2844</v>
      </c>
      <c r="S74" s="5">
        <v>1368</v>
      </c>
      <c r="T74" s="5"/>
      <c r="U74" s="5">
        <f t="shared" si="22"/>
        <v>8535</v>
      </c>
      <c r="V74" s="3">
        <f t="shared" si="23"/>
        <v>0</v>
      </c>
      <c r="W74" s="3">
        <f t="shared" si="24"/>
        <v>3</v>
      </c>
      <c r="X74" s="3">
        <f t="shared" si="25"/>
        <v>0</v>
      </c>
      <c r="Y74" s="3">
        <f t="shared" si="26"/>
        <v>0</v>
      </c>
      <c r="Z74" s="3">
        <f t="shared" si="27"/>
        <v>0</v>
      </c>
      <c r="AA74" s="3">
        <f t="shared" si="28"/>
        <v>3</v>
      </c>
      <c r="AB74" s="4">
        <v>0.33800000000000002</v>
      </c>
      <c r="AC74" s="5">
        <v>0.33200000000000002</v>
      </c>
      <c r="AD74" s="4">
        <v>0.33192735793790273</v>
      </c>
      <c r="AE74" s="4" t="s">
        <v>34</v>
      </c>
      <c r="AF74" s="4" t="s">
        <v>34</v>
      </c>
      <c r="AG74" s="5">
        <v>26</v>
      </c>
      <c r="AH74" s="5"/>
      <c r="AI74" s="5"/>
      <c r="AJ74" s="6">
        <v>45408</v>
      </c>
      <c r="AK74" s="55">
        <v>2884</v>
      </c>
      <c r="AL74" s="7">
        <v>1.39</v>
      </c>
      <c r="AM74" s="2">
        <v>2833</v>
      </c>
      <c r="AN74" s="5">
        <v>2833</v>
      </c>
      <c r="AO74" s="53">
        <f t="shared" si="29"/>
        <v>51</v>
      </c>
      <c r="AP74" s="9">
        <f t="shared" si="30"/>
        <v>1.7683772538141469E-2</v>
      </c>
      <c r="AQ74" s="2">
        <v>2833</v>
      </c>
      <c r="AR74" s="5">
        <f t="shared" si="31"/>
        <v>0</v>
      </c>
      <c r="AS74" s="54"/>
      <c r="AT74" s="5" t="s">
        <v>40</v>
      </c>
      <c r="AU74" s="5" t="s">
        <v>181</v>
      </c>
    </row>
    <row r="75" spans="1:47" ht="16.5" customHeight="1">
      <c r="A75" s="5" t="s">
        <v>38</v>
      </c>
      <c r="B75" s="5" t="s">
        <v>33</v>
      </c>
      <c r="C75" s="8" t="s">
        <v>129</v>
      </c>
      <c r="D75" s="8" t="s">
        <v>41</v>
      </c>
      <c r="E75" s="5">
        <v>182717</v>
      </c>
      <c r="F75" s="5">
        <v>983462</v>
      </c>
      <c r="G75" s="5" t="s">
        <v>118</v>
      </c>
      <c r="H75" s="5">
        <v>24001295</v>
      </c>
      <c r="I75" s="5">
        <v>290060</v>
      </c>
      <c r="J75" s="5">
        <v>1260</v>
      </c>
      <c r="K75" s="5">
        <v>3060</v>
      </c>
      <c r="L75" s="5">
        <v>2844</v>
      </c>
      <c r="M75" s="5">
        <v>1368</v>
      </c>
      <c r="N75" s="5"/>
      <c r="O75" s="5">
        <f t="shared" si="21"/>
        <v>8532</v>
      </c>
      <c r="P75" s="5">
        <v>1260</v>
      </c>
      <c r="Q75" s="5">
        <v>3063</v>
      </c>
      <c r="R75" s="5">
        <v>2844</v>
      </c>
      <c r="S75" s="5">
        <v>1368</v>
      </c>
      <c r="T75" s="5"/>
      <c r="U75" s="5">
        <f t="shared" si="22"/>
        <v>8535</v>
      </c>
      <c r="V75" s="3">
        <f t="shared" si="23"/>
        <v>0</v>
      </c>
      <c r="W75" s="3">
        <f t="shared" si="24"/>
        <v>3</v>
      </c>
      <c r="X75" s="3">
        <f t="shared" si="25"/>
        <v>0</v>
      </c>
      <c r="Y75" s="3">
        <f t="shared" si="26"/>
        <v>0</v>
      </c>
      <c r="Z75" s="3">
        <f t="shared" si="27"/>
        <v>0</v>
      </c>
      <c r="AA75" s="3">
        <f t="shared" si="28"/>
        <v>3</v>
      </c>
      <c r="AB75" s="4">
        <v>0.33800000000000002</v>
      </c>
      <c r="AC75" s="5">
        <v>0.33200000000000002</v>
      </c>
      <c r="AD75" s="4">
        <v>0.33192735793790273</v>
      </c>
      <c r="AE75" s="4" t="s">
        <v>34</v>
      </c>
      <c r="AF75" s="4" t="s">
        <v>34</v>
      </c>
      <c r="AG75" s="5">
        <v>25</v>
      </c>
      <c r="AH75" s="5"/>
      <c r="AI75" s="5"/>
      <c r="AJ75" s="6">
        <v>45408</v>
      </c>
      <c r="AK75" s="55">
        <v>2884</v>
      </c>
      <c r="AL75" s="7">
        <v>1.39</v>
      </c>
      <c r="AM75" s="2">
        <v>2833</v>
      </c>
      <c r="AN75" s="5">
        <v>2833</v>
      </c>
      <c r="AO75" s="53">
        <f t="shared" si="29"/>
        <v>51</v>
      </c>
      <c r="AP75" s="9">
        <f t="shared" si="30"/>
        <v>1.7683772538141469E-2</v>
      </c>
      <c r="AQ75" s="2">
        <v>2833</v>
      </c>
      <c r="AR75" s="5">
        <f t="shared" si="31"/>
        <v>0</v>
      </c>
      <c r="AS75" s="54"/>
      <c r="AT75" s="5" t="s">
        <v>40</v>
      </c>
      <c r="AU75" s="5" t="s">
        <v>182</v>
      </c>
    </row>
    <row r="76" spans="1:47" ht="16.5" customHeight="1">
      <c r="A76" s="74" t="s">
        <v>38</v>
      </c>
      <c r="B76" s="74" t="s">
        <v>33</v>
      </c>
      <c r="C76" s="75" t="s">
        <v>129</v>
      </c>
      <c r="D76" s="75" t="s">
        <v>93</v>
      </c>
      <c r="E76" s="74">
        <v>182718</v>
      </c>
      <c r="F76" s="74">
        <v>983462</v>
      </c>
      <c r="G76" s="74" t="s">
        <v>118</v>
      </c>
      <c r="H76" s="74">
        <v>24001296</v>
      </c>
      <c r="I76" s="74">
        <v>292102</v>
      </c>
      <c r="J76" s="74"/>
      <c r="K76" s="74"/>
      <c r="L76" s="74"/>
      <c r="M76" s="74"/>
      <c r="N76" s="74">
        <v>396</v>
      </c>
      <c r="O76" s="74">
        <f t="shared" si="21"/>
        <v>396</v>
      </c>
      <c r="P76" s="74"/>
      <c r="Q76" s="74"/>
      <c r="R76" s="74"/>
      <c r="S76" s="74"/>
      <c r="T76" s="74">
        <v>396</v>
      </c>
      <c r="U76" s="74">
        <f t="shared" si="22"/>
        <v>396</v>
      </c>
      <c r="V76" s="76">
        <f t="shared" si="23"/>
        <v>0</v>
      </c>
      <c r="W76" s="76">
        <f t="shared" si="24"/>
        <v>0</v>
      </c>
      <c r="X76" s="76">
        <f t="shared" si="25"/>
        <v>0</v>
      </c>
      <c r="Y76" s="76">
        <f t="shared" si="26"/>
        <v>0</v>
      </c>
      <c r="Z76" s="76">
        <f t="shared" si="27"/>
        <v>0</v>
      </c>
      <c r="AA76" s="76">
        <f t="shared" si="28"/>
        <v>0</v>
      </c>
      <c r="AB76" s="77">
        <v>0.41699999999999998</v>
      </c>
      <c r="AC76" s="74">
        <v>0.41199999999999998</v>
      </c>
      <c r="AD76" s="77">
        <v>0.41666666666666669</v>
      </c>
      <c r="AE76" s="77" t="s">
        <v>34</v>
      </c>
      <c r="AF76" s="77" t="s">
        <v>34</v>
      </c>
      <c r="AG76" s="74">
        <v>2</v>
      </c>
      <c r="AH76" s="74"/>
      <c r="AI76" s="74"/>
      <c r="AJ76" s="78">
        <v>45418</v>
      </c>
      <c r="AK76" s="79">
        <v>165</v>
      </c>
      <c r="AL76" s="80">
        <v>1.39</v>
      </c>
      <c r="AM76" s="81">
        <v>165</v>
      </c>
      <c r="AN76" s="74">
        <v>165</v>
      </c>
      <c r="AO76" s="82">
        <f t="shared" si="29"/>
        <v>0</v>
      </c>
      <c r="AP76" s="83">
        <f t="shared" si="30"/>
        <v>0</v>
      </c>
      <c r="AQ76" s="81">
        <v>165</v>
      </c>
      <c r="AR76" s="74">
        <f t="shared" si="31"/>
        <v>0</v>
      </c>
      <c r="AS76" s="84"/>
      <c r="AT76" s="74" t="s">
        <v>40</v>
      </c>
      <c r="AU76" s="74"/>
    </row>
    <row r="77" spans="1:47" ht="16.5" customHeight="1">
      <c r="A77" s="74" t="s">
        <v>38</v>
      </c>
      <c r="B77" s="74" t="s">
        <v>33</v>
      </c>
      <c r="C77" s="75" t="s">
        <v>129</v>
      </c>
      <c r="D77" s="75" t="s">
        <v>39</v>
      </c>
      <c r="E77" s="74">
        <v>182718</v>
      </c>
      <c r="F77" s="74">
        <v>983462</v>
      </c>
      <c r="G77" s="74" t="s">
        <v>118</v>
      </c>
      <c r="H77" s="74">
        <v>24001296</v>
      </c>
      <c r="I77" s="74">
        <v>290059</v>
      </c>
      <c r="J77" s="74"/>
      <c r="K77" s="74"/>
      <c r="L77" s="74"/>
      <c r="M77" s="74"/>
      <c r="N77" s="74">
        <v>396</v>
      </c>
      <c r="O77" s="74">
        <f t="shared" si="21"/>
        <v>396</v>
      </c>
      <c r="P77" s="74"/>
      <c r="Q77" s="74"/>
      <c r="R77" s="74"/>
      <c r="S77" s="74"/>
      <c r="T77" s="74">
        <v>396</v>
      </c>
      <c r="U77" s="74">
        <f t="shared" si="22"/>
        <v>396</v>
      </c>
      <c r="V77" s="76">
        <f t="shared" si="23"/>
        <v>0</v>
      </c>
      <c r="W77" s="76">
        <f t="shared" si="24"/>
        <v>0</v>
      </c>
      <c r="X77" s="76">
        <f t="shared" si="25"/>
        <v>0</v>
      </c>
      <c r="Y77" s="76">
        <f t="shared" si="26"/>
        <v>0</v>
      </c>
      <c r="Z77" s="76">
        <f t="shared" si="27"/>
        <v>0</v>
      </c>
      <c r="AA77" s="76">
        <f t="shared" si="28"/>
        <v>0</v>
      </c>
      <c r="AB77" s="77">
        <v>0.41699999999999998</v>
      </c>
      <c r="AC77" s="74">
        <v>0.41199999999999998</v>
      </c>
      <c r="AD77" s="77">
        <v>0.41666666666666669</v>
      </c>
      <c r="AE77" s="77" t="s">
        <v>34</v>
      </c>
      <c r="AF77" s="77" t="s">
        <v>34</v>
      </c>
      <c r="AG77" s="74">
        <v>2</v>
      </c>
      <c r="AH77" s="74"/>
      <c r="AI77" s="74"/>
      <c r="AJ77" s="78">
        <v>45408</v>
      </c>
      <c r="AK77" s="79">
        <v>165</v>
      </c>
      <c r="AL77" s="80">
        <v>1.39</v>
      </c>
      <c r="AM77" s="81">
        <v>165</v>
      </c>
      <c r="AN77" s="74">
        <v>165</v>
      </c>
      <c r="AO77" s="82">
        <f t="shared" si="29"/>
        <v>0</v>
      </c>
      <c r="AP77" s="83">
        <f t="shared" si="30"/>
        <v>0</v>
      </c>
      <c r="AQ77" s="81">
        <v>165</v>
      </c>
      <c r="AR77" s="74">
        <f t="shared" si="31"/>
        <v>0</v>
      </c>
      <c r="AS77" s="84"/>
      <c r="AT77" s="74" t="s">
        <v>40</v>
      </c>
      <c r="AU77" s="74"/>
    </row>
    <row r="78" spans="1:47" ht="16.5" customHeight="1">
      <c r="A78" s="74" t="s">
        <v>38</v>
      </c>
      <c r="B78" s="74" t="s">
        <v>33</v>
      </c>
      <c r="C78" s="75" t="s">
        <v>129</v>
      </c>
      <c r="D78" s="75" t="s">
        <v>41</v>
      </c>
      <c r="E78" s="74">
        <v>182718</v>
      </c>
      <c r="F78" s="74">
        <v>983462</v>
      </c>
      <c r="G78" s="74" t="s">
        <v>118</v>
      </c>
      <c r="H78" s="74">
        <v>24001296</v>
      </c>
      <c r="I78" s="74">
        <v>290060</v>
      </c>
      <c r="J78" s="74"/>
      <c r="K78" s="74"/>
      <c r="L78" s="74"/>
      <c r="M78" s="74"/>
      <c r="N78" s="74">
        <v>396</v>
      </c>
      <c r="O78" s="74">
        <f t="shared" si="21"/>
        <v>396</v>
      </c>
      <c r="P78" s="74"/>
      <c r="Q78" s="74"/>
      <c r="R78" s="74"/>
      <c r="S78" s="74"/>
      <c r="T78" s="74">
        <v>396</v>
      </c>
      <c r="U78" s="74">
        <f t="shared" si="22"/>
        <v>396</v>
      </c>
      <c r="V78" s="76">
        <f t="shared" si="23"/>
        <v>0</v>
      </c>
      <c r="W78" s="76">
        <f t="shared" si="24"/>
        <v>0</v>
      </c>
      <c r="X78" s="76">
        <f t="shared" si="25"/>
        <v>0</v>
      </c>
      <c r="Y78" s="76">
        <f t="shared" si="26"/>
        <v>0</v>
      </c>
      <c r="Z78" s="76">
        <f t="shared" si="27"/>
        <v>0</v>
      </c>
      <c r="AA78" s="76">
        <f t="shared" si="28"/>
        <v>0</v>
      </c>
      <c r="AB78" s="77">
        <v>0.41699999999999998</v>
      </c>
      <c r="AC78" s="74">
        <v>0.41199999999999998</v>
      </c>
      <c r="AD78" s="77">
        <v>0.41666666666666669</v>
      </c>
      <c r="AE78" s="77" t="s">
        <v>34</v>
      </c>
      <c r="AF78" s="77" t="s">
        <v>34</v>
      </c>
      <c r="AG78" s="74">
        <v>3</v>
      </c>
      <c r="AH78" s="74"/>
      <c r="AI78" s="74"/>
      <c r="AJ78" s="78">
        <v>45408</v>
      </c>
      <c r="AK78" s="79">
        <v>165</v>
      </c>
      <c r="AL78" s="80">
        <v>1.39</v>
      </c>
      <c r="AM78" s="81">
        <v>165</v>
      </c>
      <c r="AN78" s="74">
        <v>165</v>
      </c>
      <c r="AO78" s="82">
        <f t="shared" si="29"/>
        <v>0</v>
      </c>
      <c r="AP78" s="83">
        <f t="shared" si="30"/>
        <v>0</v>
      </c>
      <c r="AQ78" s="81">
        <v>165</v>
      </c>
      <c r="AR78" s="74">
        <f t="shared" si="31"/>
        <v>0</v>
      </c>
      <c r="AS78" s="84"/>
      <c r="AT78" s="74" t="s">
        <v>40</v>
      </c>
      <c r="AU78" s="74"/>
    </row>
    <row r="79" spans="1:47" ht="16.5" customHeight="1">
      <c r="A79" s="5" t="s">
        <v>38</v>
      </c>
      <c r="B79" s="5" t="s">
        <v>33</v>
      </c>
      <c r="C79" s="8" t="s">
        <v>129</v>
      </c>
      <c r="D79" s="8" t="s">
        <v>119</v>
      </c>
      <c r="E79" s="5">
        <v>182721</v>
      </c>
      <c r="F79" s="5">
        <v>983462</v>
      </c>
      <c r="G79" s="5" t="s">
        <v>118</v>
      </c>
      <c r="H79" s="5">
        <v>24001298</v>
      </c>
      <c r="I79" s="5">
        <v>290059</v>
      </c>
      <c r="J79" s="5"/>
      <c r="K79" s="5"/>
      <c r="L79" s="5"/>
      <c r="M79" s="5"/>
      <c r="N79" s="5">
        <v>360</v>
      </c>
      <c r="O79" s="5">
        <f t="shared" si="21"/>
        <v>360</v>
      </c>
      <c r="P79" s="5"/>
      <c r="Q79" s="5"/>
      <c r="R79" s="5"/>
      <c r="S79" s="5"/>
      <c r="T79" s="5">
        <v>360</v>
      </c>
      <c r="U79" s="5">
        <f t="shared" si="22"/>
        <v>360</v>
      </c>
      <c r="V79" s="3">
        <f t="shared" si="23"/>
        <v>0</v>
      </c>
      <c r="W79" s="3">
        <f t="shared" si="24"/>
        <v>0</v>
      </c>
      <c r="X79" s="3">
        <f t="shared" si="25"/>
        <v>0</v>
      </c>
      <c r="Y79" s="3">
        <f t="shared" si="26"/>
        <v>0</v>
      </c>
      <c r="Z79" s="3">
        <f t="shared" si="27"/>
        <v>0</v>
      </c>
      <c r="AA79" s="3">
        <f t="shared" si="28"/>
        <v>0</v>
      </c>
      <c r="AB79" s="4">
        <v>0.41699999999999998</v>
      </c>
      <c r="AC79" s="5">
        <v>0.41199999999999998</v>
      </c>
      <c r="AD79" s="4">
        <v>0.42036111111111113</v>
      </c>
      <c r="AE79" s="4" t="s">
        <v>34</v>
      </c>
      <c r="AF79" s="4" t="s">
        <v>34</v>
      </c>
      <c r="AG79" s="5">
        <v>2</v>
      </c>
      <c r="AH79" s="5"/>
      <c r="AI79" s="5"/>
      <c r="AJ79" s="6">
        <v>45418</v>
      </c>
      <c r="AK79" s="52">
        <f>450-151.33-151.33</f>
        <v>147.33999999999995</v>
      </c>
      <c r="AL79" s="7">
        <v>1.39</v>
      </c>
      <c r="AM79" s="2">
        <v>151.33000000000001</v>
      </c>
      <c r="AN79" s="5">
        <f>454-151.33-151.33</f>
        <v>151.33999999999995</v>
      </c>
      <c r="AO79" s="53">
        <f t="shared" si="29"/>
        <v>-4</v>
      </c>
      <c r="AP79" s="9">
        <f t="shared" si="30"/>
        <v>-2.7148092846477546E-2</v>
      </c>
      <c r="AQ79" s="2">
        <v>151.33000000000001</v>
      </c>
      <c r="AR79" s="5">
        <f t="shared" si="31"/>
        <v>0</v>
      </c>
      <c r="AS79" s="54"/>
      <c r="AT79" s="5" t="s">
        <v>40</v>
      </c>
      <c r="AU79" s="5" t="s">
        <v>183</v>
      </c>
    </row>
    <row r="80" spans="1:47" ht="16.5" customHeight="1">
      <c r="A80" s="5" t="s">
        <v>38</v>
      </c>
      <c r="B80" s="5" t="s">
        <v>33</v>
      </c>
      <c r="C80" s="8" t="s">
        <v>129</v>
      </c>
      <c r="D80" s="8" t="s">
        <v>120</v>
      </c>
      <c r="E80" s="5">
        <v>182721</v>
      </c>
      <c r="F80" s="5">
        <v>983462</v>
      </c>
      <c r="G80" s="5" t="s">
        <v>118</v>
      </c>
      <c r="H80" s="5">
        <v>24001298</v>
      </c>
      <c r="I80" s="5">
        <v>290059</v>
      </c>
      <c r="J80" s="5"/>
      <c r="K80" s="5"/>
      <c r="L80" s="5"/>
      <c r="M80" s="5"/>
      <c r="N80" s="5">
        <v>360</v>
      </c>
      <c r="O80" s="5">
        <f t="shared" si="21"/>
        <v>360</v>
      </c>
      <c r="P80" s="5"/>
      <c r="Q80" s="5"/>
      <c r="R80" s="5"/>
      <c r="S80" s="5"/>
      <c r="T80" s="5">
        <v>360</v>
      </c>
      <c r="U80" s="5">
        <f t="shared" si="22"/>
        <v>360</v>
      </c>
      <c r="V80" s="3">
        <f t="shared" si="23"/>
        <v>0</v>
      </c>
      <c r="W80" s="3">
        <f t="shared" si="24"/>
        <v>0</v>
      </c>
      <c r="X80" s="3">
        <f t="shared" si="25"/>
        <v>0</v>
      </c>
      <c r="Y80" s="3">
        <f t="shared" si="26"/>
        <v>0</v>
      </c>
      <c r="Z80" s="3">
        <f t="shared" si="27"/>
        <v>0</v>
      </c>
      <c r="AA80" s="3">
        <f t="shared" si="28"/>
        <v>0</v>
      </c>
      <c r="AB80" s="4">
        <v>0.41699999999999998</v>
      </c>
      <c r="AC80" s="5">
        <v>0.41199999999999998</v>
      </c>
      <c r="AD80" s="4">
        <v>0.42036111111111113</v>
      </c>
      <c r="AE80" s="4" t="s">
        <v>34</v>
      </c>
      <c r="AF80" s="4" t="s">
        <v>34</v>
      </c>
      <c r="AG80" s="5">
        <v>2</v>
      </c>
      <c r="AH80" s="5"/>
      <c r="AI80" s="5"/>
      <c r="AJ80" s="6">
        <v>45418</v>
      </c>
      <c r="AK80" s="52">
        <v>151.33000000000001</v>
      </c>
      <c r="AL80" s="7">
        <v>1.39</v>
      </c>
      <c r="AM80" s="2">
        <v>151.33000000000001</v>
      </c>
      <c r="AN80" s="5">
        <v>151.33000000000001</v>
      </c>
      <c r="AO80" s="53">
        <f t="shared" si="29"/>
        <v>0</v>
      </c>
      <c r="AP80" s="9">
        <f t="shared" si="30"/>
        <v>0</v>
      </c>
      <c r="AQ80" s="2">
        <v>151.33000000000001</v>
      </c>
      <c r="AR80" s="5">
        <f t="shared" si="31"/>
        <v>0</v>
      </c>
      <c r="AS80" s="54"/>
      <c r="AT80" s="5" t="s">
        <v>40</v>
      </c>
      <c r="AU80" s="5"/>
    </row>
    <row r="81" spans="1:47" ht="16.5" customHeight="1">
      <c r="A81" s="5" t="s">
        <v>38</v>
      </c>
      <c r="B81" s="5" t="s">
        <v>33</v>
      </c>
      <c r="C81" s="8" t="s">
        <v>129</v>
      </c>
      <c r="D81" s="8" t="s">
        <v>121</v>
      </c>
      <c r="E81" s="5">
        <v>182721</v>
      </c>
      <c r="F81" s="5">
        <v>983462</v>
      </c>
      <c r="G81" s="5" t="s">
        <v>118</v>
      </c>
      <c r="H81" s="5">
        <v>24001298</v>
      </c>
      <c r="I81" s="5">
        <v>290059</v>
      </c>
      <c r="J81" s="5"/>
      <c r="K81" s="5"/>
      <c r="L81" s="5"/>
      <c r="M81" s="5"/>
      <c r="N81" s="5">
        <v>360</v>
      </c>
      <c r="O81" s="5">
        <f t="shared" si="21"/>
        <v>360</v>
      </c>
      <c r="P81" s="5"/>
      <c r="Q81" s="5"/>
      <c r="R81" s="5"/>
      <c r="S81" s="5"/>
      <c r="T81" s="5">
        <v>360</v>
      </c>
      <c r="U81" s="5">
        <f t="shared" si="22"/>
        <v>360</v>
      </c>
      <c r="V81" s="3">
        <f t="shared" si="23"/>
        <v>0</v>
      </c>
      <c r="W81" s="3">
        <f t="shared" si="24"/>
        <v>0</v>
      </c>
      <c r="X81" s="3">
        <f t="shared" si="25"/>
        <v>0</v>
      </c>
      <c r="Y81" s="3">
        <f t="shared" si="26"/>
        <v>0</v>
      </c>
      <c r="Z81" s="3">
        <f t="shared" si="27"/>
        <v>0</v>
      </c>
      <c r="AA81" s="3">
        <f t="shared" si="28"/>
        <v>0</v>
      </c>
      <c r="AB81" s="4">
        <v>0.41699999999999998</v>
      </c>
      <c r="AC81" s="5">
        <v>0.41199999999999998</v>
      </c>
      <c r="AD81" s="4">
        <v>0.42036111111111113</v>
      </c>
      <c r="AE81" s="4" t="s">
        <v>34</v>
      </c>
      <c r="AF81" s="4" t="s">
        <v>34</v>
      </c>
      <c r="AG81" s="5">
        <v>3</v>
      </c>
      <c r="AH81" s="5"/>
      <c r="AI81" s="5"/>
      <c r="AJ81" s="6">
        <v>45418</v>
      </c>
      <c r="AK81" s="52">
        <v>151.33000000000001</v>
      </c>
      <c r="AL81" s="7">
        <v>1.39</v>
      </c>
      <c r="AM81" s="2">
        <v>151.33000000000001</v>
      </c>
      <c r="AN81" s="5">
        <v>151.33000000000001</v>
      </c>
      <c r="AO81" s="53">
        <f t="shared" si="29"/>
        <v>0</v>
      </c>
      <c r="AP81" s="9">
        <f t="shared" si="30"/>
        <v>0</v>
      </c>
      <c r="AQ81" s="2">
        <v>151.33000000000001</v>
      </c>
      <c r="AR81" s="5">
        <f t="shared" si="31"/>
        <v>0</v>
      </c>
      <c r="AS81" s="54"/>
      <c r="AT81" s="5" t="s">
        <v>40</v>
      </c>
      <c r="AU81" s="5"/>
    </row>
    <row r="82" spans="1:47" ht="16.5" customHeight="1">
      <c r="A82" s="74" t="s">
        <v>38</v>
      </c>
      <c r="B82" s="74" t="s">
        <v>33</v>
      </c>
      <c r="C82" s="75" t="s">
        <v>129</v>
      </c>
      <c r="D82" s="75" t="s">
        <v>102</v>
      </c>
      <c r="E82" s="74">
        <v>182723</v>
      </c>
      <c r="F82" s="74">
        <v>983462</v>
      </c>
      <c r="G82" s="74" t="s">
        <v>118</v>
      </c>
      <c r="H82" s="74">
        <v>24001300</v>
      </c>
      <c r="I82" s="74">
        <v>292104</v>
      </c>
      <c r="J82" s="74">
        <v>1152</v>
      </c>
      <c r="K82" s="74">
        <v>2484</v>
      </c>
      <c r="L82" s="74">
        <v>2340</v>
      </c>
      <c r="M82" s="74">
        <v>1008</v>
      </c>
      <c r="N82" s="74"/>
      <c r="O82" s="74">
        <f t="shared" si="21"/>
        <v>6984</v>
      </c>
      <c r="P82" s="74">
        <v>1152</v>
      </c>
      <c r="Q82" s="74">
        <v>2487</v>
      </c>
      <c r="R82" s="74">
        <v>2340</v>
      </c>
      <c r="S82" s="74">
        <v>1008</v>
      </c>
      <c r="T82" s="74"/>
      <c r="U82" s="74">
        <f t="shared" si="22"/>
        <v>6987</v>
      </c>
      <c r="V82" s="76">
        <f t="shared" si="23"/>
        <v>0</v>
      </c>
      <c r="W82" s="76">
        <f t="shared" si="24"/>
        <v>3</v>
      </c>
      <c r="X82" s="76">
        <f t="shared" si="25"/>
        <v>0</v>
      </c>
      <c r="Y82" s="76">
        <f t="shared" si="26"/>
        <v>0</v>
      </c>
      <c r="Z82" s="76">
        <f t="shared" si="27"/>
        <v>0</v>
      </c>
      <c r="AA82" s="76">
        <f t="shared" si="28"/>
        <v>3</v>
      </c>
      <c r="AB82" s="77">
        <v>0.33800000000000002</v>
      </c>
      <c r="AC82" s="74">
        <v>0.33100000000000002</v>
      </c>
      <c r="AD82" s="77">
        <v>0.33092886789752396</v>
      </c>
      <c r="AE82" s="77" t="s">
        <v>34</v>
      </c>
      <c r="AF82" s="77" t="s">
        <v>34</v>
      </c>
      <c r="AG82" s="74">
        <v>22</v>
      </c>
      <c r="AH82" s="74"/>
      <c r="AI82" s="74"/>
      <c r="AJ82" s="78">
        <v>45418</v>
      </c>
      <c r="AK82" s="85">
        <v>2041</v>
      </c>
      <c r="AL82" s="80">
        <v>1.39</v>
      </c>
      <c r="AM82" s="81">
        <v>2312.1999999999998</v>
      </c>
      <c r="AN82" s="74">
        <v>2312.1999999999998</v>
      </c>
      <c r="AO82" s="82">
        <f t="shared" si="29"/>
        <v>-271.19999999999982</v>
      </c>
      <c r="AP82" s="83">
        <f t="shared" si="30"/>
        <v>-0.13287604115629584</v>
      </c>
      <c r="AQ82" s="81">
        <v>2312.1999999999998</v>
      </c>
      <c r="AR82" s="74">
        <f t="shared" si="31"/>
        <v>0</v>
      </c>
      <c r="AS82" s="84"/>
      <c r="AT82" s="74" t="s">
        <v>40</v>
      </c>
      <c r="AU82" s="74" t="s">
        <v>183</v>
      </c>
    </row>
    <row r="83" spans="1:47" ht="16.5" customHeight="1">
      <c r="A83" s="74" t="s">
        <v>38</v>
      </c>
      <c r="B83" s="74" t="s">
        <v>33</v>
      </c>
      <c r="C83" s="75" t="s">
        <v>129</v>
      </c>
      <c r="D83" s="75" t="s">
        <v>92</v>
      </c>
      <c r="E83" s="74">
        <v>182723</v>
      </c>
      <c r="F83" s="74">
        <v>983462</v>
      </c>
      <c r="G83" s="74" t="s">
        <v>118</v>
      </c>
      <c r="H83" s="74">
        <v>24001300</v>
      </c>
      <c r="I83" s="74">
        <v>292105</v>
      </c>
      <c r="J83" s="74">
        <v>1152</v>
      </c>
      <c r="K83" s="74">
        <v>2484</v>
      </c>
      <c r="L83" s="74">
        <v>2340</v>
      </c>
      <c r="M83" s="74">
        <v>1008</v>
      </c>
      <c r="N83" s="74"/>
      <c r="O83" s="74">
        <f t="shared" si="21"/>
        <v>6984</v>
      </c>
      <c r="P83" s="74">
        <v>1158</v>
      </c>
      <c r="Q83" s="74">
        <v>2487</v>
      </c>
      <c r="R83" s="74">
        <v>2340</v>
      </c>
      <c r="S83" s="74">
        <v>1008</v>
      </c>
      <c r="T83" s="74"/>
      <c r="U83" s="74">
        <f t="shared" si="22"/>
        <v>6993</v>
      </c>
      <c r="V83" s="76">
        <f t="shared" si="23"/>
        <v>6</v>
      </c>
      <c r="W83" s="76">
        <f t="shared" si="24"/>
        <v>3</v>
      </c>
      <c r="X83" s="76">
        <f t="shared" si="25"/>
        <v>0</v>
      </c>
      <c r="Y83" s="76">
        <f t="shared" si="26"/>
        <v>0</v>
      </c>
      <c r="Z83" s="76">
        <f t="shared" si="27"/>
        <v>0</v>
      </c>
      <c r="AA83" s="76">
        <f t="shared" si="28"/>
        <v>9</v>
      </c>
      <c r="AB83" s="77">
        <v>0.33800000000000002</v>
      </c>
      <c r="AC83" s="74">
        <v>0.33100000000000002</v>
      </c>
      <c r="AD83" s="77">
        <v>0.3307164307164307</v>
      </c>
      <c r="AE83" s="77" t="s">
        <v>34</v>
      </c>
      <c r="AF83" s="77" t="s">
        <v>34</v>
      </c>
      <c r="AG83" s="74">
        <v>20</v>
      </c>
      <c r="AH83" s="74"/>
      <c r="AI83" s="74"/>
      <c r="AJ83" s="78">
        <v>45418</v>
      </c>
      <c r="AK83" s="85">
        <v>2041</v>
      </c>
      <c r="AL83" s="80">
        <v>1.39</v>
      </c>
      <c r="AM83" s="81">
        <v>2312.6999999999998</v>
      </c>
      <c r="AN83" s="74">
        <v>2312.6999999999998</v>
      </c>
      <c r="AO83" s="82">
        <f t="shared" si="29"/>
        <v>-271.69999999999982</v>
      </c>
      <c r="AP83" s="83">
        <f t="shared" si="30"/>
        <v>-0.13312101910828017</v>
      </c>
      <c r="AQ83" s="81">
        <v>2312.6999999999998</v>
      </c>
      <c r="AR83" s="74">
        <f t="shared" si="31"/>
        <v>0</v>
      </c>
      <c r="AS83" s="84"/>
      <c r="AT83" s="74" t="s">
        <v>40</v>
      </c>
      <c r="AU83" s="74"/>
    </row>
    <row r="84" spans="1:47" ht="16.5" customHeight="1">
      <c r="A84" s="74" t="s">
        <v>38</v>
      </c>
      <c r="B84" s="74" t="s">
        <v>33</v>
      </c>
      <c r="C84" s="75" t="s">
        <v>129</v>
      </c>
      <c r="D84" s="75" t="s">
        <v>41</v>
      </c>
      <c r="E84" s="74">
        <v>182723</v>
      </c>
      <c r="F84" s="74">
        <v>983462</v>
      </c>
      <c r="G84" s="74" t="s">
        <v>118</v>
      </c>
      <c r="H84" s="74">
        <v>24001300</v>
      </c>
      <c r="I84" s="74">
        <v>290060</v>
      </c>
      <c r="J84" s="74">
        <v>1152</v>
      </c>
      <c r="K84" s="74">
        <v>2484</v>
      </c>
      <c r="L84" s="74">
        <v>2340</v>
      </c>
      <c r="M84" s="74">
        <v>1008</v>
      </c>
      <c r="N84" s="74"/>
      <c r="O84" s="74">
        <f t="shared" si="21"/>
        <v>6984</v>
      </c>
      <c r="P84" s="74">
        <v>1156</v>
      </c>
      <c r="Q84" s="74">
        <v>2491</v>
      </c>
      <c r="R84" s="74">
        <v>2340</v>
      </c>
      <c r="S84" s="74">
        <v>1008</v>
      </c>
      <c r="T84" s="74"/>
      <c r="U84" s="74">
        <f t="shared" si="22"/>
        <v>6995</v>
      </c>
      <c r="V84" s="76">
        <f t="shared" si="23"/>
        <v>4</v>
      </c>
      <c r="W84" s="76">
        <f t="shared" si="24"/>
        <v>7</v>
      </c>
      <c r="X84" s="76">
        <f t="shared" si="25"/>
        <v>0</v>
      </c>
      <c r="Y84" s="76">
        <f t="shared" si="26"/>
        <v>0</v>
      </c>
      <c r="Z84" s="76">
        <f t="shared" si="27"/>
        <v>0</v>
      </c>
      <c r="AA84" s="76">
        <f t="shared" si="28"/>
        <v>11</v>
      </c>
      <c r="AB84" s="77">
        <v>0.33800000000000002</v>
      </c>
      <c r="AC84" s="74">
        <v>0.33100000000000002</v>
      </c>
      <c r="AD84" s="77">
        <v>0.33052180128663333</v>
      </c>
      <c r="AE84" s="77" t="s">
        <v>34</v>
      </c>
      <c r="AF84" s="77" t="s">
        <v>34</v>
      </c>
      <c r="AG84" s="74">
        <v>19</v>
      </c>
      <c r="AH84" s="74"/>
      <c r="AI84" s="74"/>
      <c r="AJ84" s="78">
        <v>45408</v>
      </c>
      <c r="AK84" s="85">
        <v>2361</v>
      </c>
      <c r="AL84" s="80">
        <v>1.39</v>
      </c>
      <c r="AM84" s="81">
        <v>2312</v>
      </c>
      <c r="AN84" s="74">
        <v>2312</v>
      </c>
      <c r="AO84" s="82">
        <f t="shared" si="29"/>
        <v>49</v>
      </c>
      <c r="AP84" s="83">
        <f t="shared" si="30"/>
        <v>2.0753917831427361E-2</v>
      </c>
      <c r="AQ84" s="81">
        <v>2312</v>
      </c>
      <c r="AR84" s="74">
        <f t="shared" si="31"/>
        <v>0</v>
      </c>
      <c r="AS84" s="84"/>
      <c r="AT84" s="74" t="s">
        <v>40</v>
      </c>
      <c r="AU84" s="74" t="s">
        <v>184</v>
      </c>
    </row>
    <row r="85" spans="1:47" ht="16.5" customHeight="1">
      <c r="A85" s="5" t="s">
        <v>38</v>
      </c>
      <c r="B85" s="5" t="s">
        <v>33</v>
      </c>
      <c r="C85" s="8" t="s">
        <v>129</v>
      </c>
      <c r="D85" s="8" t="s">
        <v>90</v>
      </c>
      <c r="E85" s="5">
        <v>182738</v>
      </c>
      <c r="F85" s="5">
        <v>983461</v>
      </c>
      <c r="G85" s="5" t="s">
        <v>122</v>
      </c>
      <c r="H85" s="5">
        <v>24001314</v>
      </c>
      <c r="I85" s="5">
        <v>292099</v>
      </c>
      <c r="J85" s="5"/>
      <c r="K85" s="5"/>
      <c r="L85" s="5"/>
      <c r="M85" s="5"/>
      <c r="N85" s="5">
        <v>360</v>
      </c>
      <c r="O85" s="5">
        <f t="shared" si="21"/>
        <v>360</v>
      </c>
      <c r="P85" s="5"/>
      <c r="Q85" s="5"/>
      <c r="R85" s="5"/>
      <c r="S85" s="5"/>
      <c r="T85" s="5">
        <v>360</v>
      </c>
      <c r="U85" s="5">
        <f t="shared" si="22"/>
        <v>360</v>
      </c>
      <c r="V85" s="3">
        <f t="shared" si="23"/>
        <v>0</v>
      </c>
      <c r="W85" s="3">
        <f t="shared" si="24"/>
        <v>0</v>
      </c>
      <c r="X85" s="3">
        <f t="shared" si="25"/>
        <v>0</v>
      </c>
      <c r="Y85" s="3">
        <f t="shared" si="26"/>
        <v>0</v>
      </c>
      <c r="Z85" s="3">
        <f t="shared" si="27"/>
        <v>0</v>
      </c>
      <c r="AA85" s="3">
        <f t="shared" si="28"/>
        <v>0</v>
      </c>
      <c r="AB85" s="4">
        <v>0.47</v>
      </c>
      <c r="AC85" s="5">
        <v>0.47099999999999997</v>
      </c>
      <c r="AD85" s="4">
        <v>0.47222222222222221</v>
      </c>
      <c r="AE85" s="4" t="s">
        <v>34</v>
      </c>
      <c r="AF85" s="4" t="s">
        <v>34</v>
      </c>
      <c r="AG85" s="5">
        <v>2</v>
      </c>
      <c r="AH85" s="5"/>
      <c r="AI85" s="5"/>
      <c r="AJ85" s="6">
        <v>45428</v>
      </c>
      <c r="AK85" s="52">
        <f>169+1</f>
        <v>170</v>
      </c>
      <c r="AL85" s="7">
        <v>1.39</v>
      </c>
      <c r="AM85" s="2">
        <v>170</v>
      </c>
      <c r="AN85" s="5">
        <v>170</v>
      </c>
      <c r="AO85" s="53">
        <f t="shared" si="29"/>
        <v>0</v>
      </c>
      <c r="AP85" s="9">
        <f t="shared" si="30"/>
        <v>0</v>
      </c>
      <c r="AQ85" s="2">
        <v>170</v>
      </c>
      <c r="AR85" s="5">
        <f t="shared" si="31"/>
        <v>0</v>
      </c>
      <c r="AS85" s="54"/>
      <c r="AT85" s="5" t="s">
        <v>40</v>
      </c>
      <c r="AU85" s="5"/>
    </row>
    <row r="86" spans="1:47" ht="16.5" customHeight="1">
      <c r="A86" s="5" t="s">
        <v>38</v>
      </c>
      <c r="B86" s="5" t="s">
        <v>33</v>
      </c>
      <c r="C86" s="8" t="s">
        <v>129</v>
      </c>
      <c r="D86" s="8" t="s">
        <v>39</v>
      </c>
      <c r="E86" s="5">
        <v>182738</v>
      </c>
      <c r="F86" s="5">
        <v>983461</v>
      </c>
      <c r="G86" s="5" t="s">
        <v>122</v>
      </c>
      <c r="H86" s="5">
        <v>24001314</v>
      </c>
      <c r="I86" s="5">
        <v>290059</v>
      </c>
      <c r="J86" s="5"/>
      <c r="K86" s="5"/>
      <c r="L86" s="5"/>
      <c r="M86" s="5"/>
      <c r="N86" s="5">
        <v>360</v>
      </c>
      <c r="O86" s="5">
        <f t="shared" si="21"/>
        <v>360</v>
      </c>
      <c r="P86" s="5"/>
      <c r="Q86" s="5"/>
      <c r="R86" s="5"/>
      <c r="S86" s="5"/>
      <c r="T86" s="5">
        <v>360</v>
      </c>
      <c r="U86" s="5">
        <f t="shared" si="22"/>
        <v>360</v>
      </c>
      <c r="V86" s="3">
        <f t="shared" si="23"/>
        <v>0</v>
      </c>
      <c r="W86" s="3">
        <f t="shared" si="24"/>
        <v>0</v>
      </c>
      <c r="X86" s="3">
        <f t="shared" si="25"/>
        <v>0</v>
      </c>
      <c r="Y86" s="3">
        <f t="shared" si="26"/>
        <v>0</v>
      </c>
      <c r="Z86" s="3">
        <f t="shared" si="27"/>
        <v>0</v>
      </c>
      <c r="AA86" s="3">
        <f t="shared" si="28"/>
        <v>0</v>
      </c>
      <c r="AB86" s="4">
        <v>0.47</v>
      </c>
      <c r="AC86" s="5">
        <v>0.47099999999999997</v>
      </c>
      <c r="AD86" s="4">
        <v>0.47249999999999998</v>
      </c>
      <c r="AE86" s="4" t="s">
        <v>34</v>
      </c>
      <c r="AF86" s="4" t="s">
        <v>34</v>
      </c>
      <c r="AG86" s="5">
        <v>2</v>
      </c>
      <c r="AH86" s="5"/>
      <c r="AI86" s="5"/>
      <c r="AJ86" s="6">
        <v>45428</v>
      </c>
      <c r="AK86" s="52">
        <f>169+1.1</f>
        <v>170.1</v>
      </c>
      <c r="AL86" s="7">
        <v>1.39</v>
      </c>
      <c r="AM86" s="2">
        <v>170.1</v>
      </c>
      <c r="AN86" s="5">
        <v>170.1</v>
      </c>
      <c r="AO86" s="53">
        <f t="shared" si="29"/>
        <v>0</v>
      </c>
      <c r="AP86" s="9">
        <f t="shared" si="30"/>
        <v>0</v>
      </c>
      <c r="AQ86" s="2">
        <v>170.1</v>
      </c>
      <c r="AR86" s="5">
        <f t="shared" si="31"/>
        <v>0</v>
      </c>
      <c r="AS86" s="54"/>
      <c r="AT86" s="5" t="s">
        <v>40</v>
      </c>
      <c r="AU86" s="5"/>
    </row>
    <row r="87" spans="1:47" ht="16.5" customHeight="1">
      <c r="A87" s="5" t="s">
        <v>38</v>
      </c>
      <c r="B87" s="5" t="s">
        <v>33</v>
      </c>
      <c r="C87" s="8" t="s">
        <v>129</v>
      </c>
      <c r="D87" s="8" t="s">
        <v>41</v>
      </c>
      <c r="E87" s="5">
        <v>182738</v>
      </c>
      <c r="F87" s="5">
        <v>983461</v>
      </c>
      <c r="G87" s="5" t="s">
        <v>122</v>
      </c>
      <c r="H87" s="5">
        <v>24001314</v>
      </c>
      <c r="I87" s="5">
        <v>290060</v>
      </c>
      <c r="J87" s="5"/>
      <c r="K87" s="5"/>
      <c r="L87" s="5"/>
      <c r="M87" s="5"/>
      <c r="N87" s="5">
        <v>360</v>
      </c>
      <c r="O87" s="5">
        <f t="shared" si="21"/>
        <v>360</v>
      </c>
      <c r="P87" s="5"/>
      <c r="Q87" s="5"/>
      <c r="R87" s="5"/>
      <c r="S87" s="5"/>
      <c r="T87" s="5">
        <v>360</v>
      </c>
      <c r="U87" s="5">
        <f t="shared" si="22"/>
        <v>360</v>
      </c>
      <c r="V87" s="3">
        <f t="shared" si="23"/>
        <v>0</v>
      </c>
      <c r="W87" s="3">
        <f t="shared" si="24"/>
        <v>0</v>
      </c>
      <c r="X87" s="3">
        <f t="shared" si="25"/>
        <v>0</v>
      </c>
      <c r="Y87" s="3">
        <f t="shared" si="26"/>
        <v>0</v>
      </c>
      <c r="Z87" s="3">
        <f t="shared" si="27"/>
        <v>0</v>
      </c>
      <c r="AA87" s="3">
        <f t="shared" si="28"/>
        <v>0</v>
      </c>
      <c r="AB87" s="4">
        <v>0.47</v>
      </c>
      <c r="AC87" s="5">
        <v>0.47099999999999997</v>
      </c>
      <c r="AD87" s="4">
        <v>0.46944444444444444</v>
      </c>
      <c r="AE87" s="4" t="s">
        <v>34</v>
      </c>
      <c r="AF87" s="4" t="s">
        <v>34</v>
      </c>
      <c r="AG87" s="5">
        <v>2</v>
      </c>
      <c r="AH87" s="5"/>
      <c r="AI87" s="5"/>
      <c r="AJ87" s="6">
        <v>45418</v>
      </c>
      <c r="AK87" s="52">
        <v>169</v>
      </c>
      <c r="AL87" s="7">
        <v>1.39</v>
      </c>
      <c r="AM87" s="2">
        <v>169</v>
      </c>
      <c r="AN87" s="5">
        <v>169</v>
      </c>
      <c r="AO87" s="53">
        <f t="shared" si="29"/>
        <v>0</v>
      </c>
      <c r="AP87" s="9">
        <f t="shared" si="30"/>
        <v>0</v>
      </c>
      <c r="AQ87" s="2">
        <v>169</v>
      </c>
      <c r="AR87" s="5">
        <f t="shared" si="31"/>
        <v>0</v>
      </c>
      <c r="AS87" s="54"/>
      <c r="AT87" s="5" t="s">
        <v>40</v>
      </c>
      <c r="AU87" s="5"/>
    </row>
    <row r="88" spans="1:47" ht="16.5" customHeight="1">
      <c r="A88" s="74" t="s">
        <v>38</v>
      </c>
      <c r="B88" s="74" t="s">
        <v>33</v>
      </c>
      <c r="C88" s="75" t="s">
        <v>129</v>
      </c>
      <c r="D88" s="75" t="s">
        <v>123</v>
      </c>
      <c r="E88" s="74">
        <v>182753</v>
      </c>
      <c r="F88" s="74">
        <v>983464</v>
      </c>
      <c r="G88" s="74" t="s">
        <v>124</v>
      </c>
      <c r="H88" s="74">
        <v>24001329</v>
      </c>
      <c r="I88" s="74">
        <v>290059</v>
      </c>
      <c r="J88" s="74"/>
      <c r="K88" s="74">
        <v>324</v>
      </c>
      <c r="L88" s="74">
        <v>468</v>
      </c>
      <c r="M88" s="74">
        <v>360</v>
      </c>
      <c r="N88" s="74"/>
      <c r="O88" s="74">
        <f t="shared" si="21"/>
        <v>1152</v>
      </c>
      <c r="P88" s="74"/>
      <c r="Q88" s="74">
        <v>324</v>
      </c>
      <c r="R88" s="74">
        <v>468</v>
      </c>
      <c r="S88" s="74">
        <v>360</v>
      </c>
      <c r="T88" s="74"/>
      <c r="U88" s="74">
        <f t="shared" si="22"/>
        <v>1152</v>
      </c>
      <c r="V88" s="76">
        <f t="shared" si="23"/>
        <v>0</v>
      </c>
      <c r="W88" s="76">
        <f t="shared" si="24"/>
        <v>0</v>
      </c>
      <c r="X88" s="76">
        <f t="shared" si="25"/>
        <v>0</v>
      </c>
      <c r="Y88" s="76">
        <f t="shared" si="26"/>
        <v>0</v>
      </c>
      <c r="Z88" s="76">
        <f t="shared" si="27"/>
        <v>0</v>
      </c>
      <c r="AA88" s="76">
        <f t="shared" si="28"/>
        <v>0</v>
      </c>
      <c r="AB88" s="77">
        <v>0.19600000000000001</v>
      </c>
      <c r="AC88" s="74">
        <v>0.20300000000000001</v>
      </c>
      <c r="AD88" s="77">
        <v>0.20377604166666666</v>
      </c>
      <c r="AE88" s="77" t="s">
        <v>34</v>
      </c>
      <c r="AF88" s="77" t="s">
        <v>34</v>
      </c>
      <c r="AG88" s="74">
        <v>3</v>
      </c>
      <c r="AH88" s="74"/>
      <c r="AI88" s="74"/>
      <c r="AJ88" s="78">
        <v>45418</v>
      </c>
      <c r="AK88" s="79">
        <f>904-134.75-234.75-234.75</f>
        <v>299.75</v>
      </c>
      <c r="AL88" s="80">
        <v>1.39</v>
      </c>
      <c r="AM88" s="81">
        <v>234.75</v>
      </c>
      <c r="AN88" s="74">
        <f>939-234.75-234.75-234.75</f>
        <v>234.75</v>
      </c>
      <c r="AO88" s="82">
        <f t="shared" si="29"/>
        <v>65</v>
      </c>
      <c r="AP88" s="83">
        <f t="shared" si="30"/>
        <v>0.21684737281067556</v>
      </c>
      <c r="AQ88" s="81">
        <v>234.75</v>
      </c>
      <c r="AR88" s="74">
        <f t="shared" si="31"/>
        <v>0</v>
      </c>
      <c r="AS88" s="84"/>
      <c r="AT88" s="74" t="s">
        <v>40</v>
      </c>
      <c r="AU88" s="74" t="s">
        <v>185</v>
      </c>
    </row>
    <row r="89" spans="1:47" ht="16.5" customHeight="1">
      <c r="A89" s="74" t="s">
        <v>38</v>
      </c>
      <c r="B89" s="74" t="s">
        <v>33</v>
      </c>
      <c r="C89" s="75" t="s">
        <v>129</v>
      </c>
      <c r="D89" s="75" t="s">
        <v>125</v>
      </c>
      <c r="E89" s="74">
        <v>182753</v>
      </c>
      <c r="F89" s="74">
        <v>983464</v>
      </c>
      <c r="G89" s="74" t="s">
        <v>124</v>
      </c>
      <c r="H89" s="74">
        <v>24001329</v>
      </c>
      <c r="I89" s="74">
        <v>290059</v>
      </c>
      <c r="J89" s="74"/>
      <c r="K89" s="74">
        <v>324</v>
      </c>
      <c r="L89" s="74">
        <v>468</v>
      </c>
      <c r="M89" s="74">
        <v>360</v>
      </c>
      <c r="N89" s="74"/>
      <c r="O89" s="74">
        <f t="shared" si="21"/>
        <v>1152</v>
      </c>
      <c r="P89" s="74"/>
      <c r="Q89" s="74">
        <v>327</v>
      </c>
      <c r="R89" s="74">
        <v>469</v>
      </c>
      <c r="S89" s="74">
        <v>360</v>
      </c>
      <c r="T89" s="74"/>
      <c r="U89" s="74">
        <f t="shared" si="22"/>
        <v>1156</v>
      </c>
      <c r="V89" s="76">
        <f t="shared" si="23"/>
        <v>0</v>
      </c>
      <c r="W89" s="76">
        <f t="shared" si="24"/>
        <v>3</v>
      </c>
      <c r="X89" s="76">
        <f t="shared" si="25"/>
        <v>1</v>
      </c>
      <c r="Y89" s="76">
        <f t="shared" si="26"/>
        <v>0</v>
      </c>
      <c r="Z89" s="76">
        <f t="shared" si="27"/>
        <v>0</v>
      </c>
      <c r="AA89" s="76">
        <f t="shared" si="28"/>
        <v>4</v>
      </c>
      <c r="AB89" s="77">
        <v>0.19600000000000001</v>
      </c>
      <c r="AC89" s="74">
        <v>0.20300000000000001</v>
      </c>
      <c r="AD89" s="77">
        <v>0.20307093425605535</v>
      </c>
      <c r="AE89" s="77" t="s">
        <v>34</v>
      </c>
      <c r="AF89" s="77" t="s">
        <v>34</v>
      </c>
      <c r="AG89" s="74">
        <v>3</v>
      </c>
      <c r="AH89" s="74"/>
      <c r="AI89" s="74"/>
      <c r="AJ89" s="78">
        <v>45418</v>
      </c>
      <c r="AK89" s="86">
        <v>234.75</v>
      </c>
      <c r="AL89" s="80">
        <v>1.39</v>
      </c>
      <c r="AM89" s="81">
        <v>234.75</v>
      </c>
      <c r="AN89" s="74">
        <v>234.75</v>
      </c>
      <c r="AO89" s="82">
        <f t="shared" si="29"/>
        <v>0</v>
      </c>
      <c r="AP89" s="83">
        <f t="shared" si="30"/>
        <v>0</v>
      </c>
      <c r="AQ89" s="81">
        <v>234.75</v>
      </c>
      <c r="AR89" s="74">
        <f t="shared" si="31"/>
        <v>0</v>
      </c>
      <c r="AS89" s="84"/>
      <c r="AT89" s="74" t="s">
        <v>40</v>
      </c>
      <c r="AU89" s="74"/>
    </row>
    <row r="90" spans="1:47" ht="16.5" customHeight="1">
      <c r="A90" s="74" t="s">
        <v>38</v>
      </c>
      <c r="B90" s="74" t="s">
        <v>33</v>
      </c>
      <c r="C90" s="75" t="s">
        <v>129</v>
      </c>
      <c r="D90" s="75" t="s">
        <v>126</v>
      </c>
      <c r="E90" s="74">
        <v>182753</v>
      </c>
      <c r="F90" s="74">
        <v>983464</v>
      </c>
      <c r="G90" s="74" t="s">
        <v>124</v>
      </c>
      <c r="H90" s="74">
        <v>24001329</v>
      </c>
      <c r="I90" s="74">
        <v>290059</v>
      </c>
      <c r="J90" s="74"/>
      <c r="K90" s="74">
        <v>324</v>
      </c>
      <c r="L90" s="74">
        <v>468</v>
      </c>
      <c r="M90" s="74">
        <v>360</v>
      </c>
      <c r="N90" s="74"/>
      <c r="O90" s="74">
        <f t="shared" si="21"/>
        <v>1152</v>
      </c>
      <c r="P90" s="74"/>
      <c r="Q90" s="74">
        <v>327</v>
      </c>
      <c r="R90" s="74">
        <v>469</v>
      </c>
      <c r="S90" s="74">
        <v>360</v>
      </c>
      <c r="T90" s="74"/>
      <c r="U90" s="74">
        <f t="shared" si="22"/>
        <v>1156</v>
      </c>
      <c r="V90" s="76">
        <f t="shared" si="23"/>
        <v>0</v>
      </c>
      <c r="W90" s="76">
        <f t="shared" si="24"/>
        <v>3</v>
      </c>
      <c r="X90" s="76">
        <f t="shared" si="25"/>
        <v>1</v>
      </c>
      <c r="Y90" s="76">
        <f t="shared" si="26"/>
        <v>0</v>
      </c>
      <c r="Z90" s="76">
        <f t="shared" si="27"/>
        <v>0</v>
      </c>
      <c r="AA90" s="76">
        <f t="shared" si="28"/>
        <v>4</v>
      </c>
      <c r="AB90" s="77">
        <v>0.19600000000000001</v>
      </c>
      <c r="AC90" s="74">
        <v>0.20300000000000001</v>
      </c>
      <c r="AD90" s="77">
        <v>0.20307093425605535</v>
      </c>
      <c r="AE90" s="77" t="s">
        <v>34</v>
      </c>
      <c r="AF90" s="77" t="s">
        <v>34</v>
      </c>
      <c r="AG90" s="74">
        <v>3</v>
      </c>
      <c r="AH90" s="74"/>
      <c r="AI90" s="74"/>
      <c r="AJ90" s="78">
        <v>45418</v>
      </c>
      <c r="AK90" s="86">
        <v>234.75</v>
      </c>
      <c r="AL90" s="80">
        <v>1.39</v>
      </c>
      <c r="AM90" s="81">
        <v>234.75</v>
      </c>
      <c r="AN90" s="74">
        <v>234.75</v>
      </c>
      <c r="AO90" s="82">
        <f t="shared" si="29"/>
        <v>0</v>
      </c>
      <c r="AP90" s="83">
        <f t="shared" si="30"/>
        <v>0</v>
      </c>
      <c r="AQ90" s="81">
        <v>234.75</v>
      </c>
      <c r="AR90" s="74">
        <f t="shared" si="31"/>
        <v>0</v>
      </c>
      <c r="AS90" s="84"/>
      <c r="AT90" s="74" t="s">
        <v>40</v>
      </c>
      <c r="AU90" s="74"/>
    </row>
    <row r="91" spans="1:47" ht="16.5" customHeight="1">
      <c r="A91" s="74" t="s">
        <v>38</v>
      </c>
      <c r="B91" s="74" t="s">
        <v>33</v>
      </c>
      <c r="C91" s="75" t="s">
        <v>129</v>
      </c>
      <c r="D91" s="75" t="s">
        <v>127</v>
      </c>
      <c r="E91" s="74">
        <v>182753</v>
      </c>
      <c r="F91" s="74">
        <v>983464</v>
      </c>
      <c r="G91" s="74" t="s">
        <v>124</v>
      </c>
      <c r="H91" s="74">
        <v>24001329</v>
      </c>
      <c r="I91" s="74">
        <v>290059</v>
      </c>
      <c r="J91" s="74"/>
      <c r="K91" s="74">
        <v>324</v>
      </c>
      <c r="L91" s="74">
        <v>468</v>
      </c>
      <c r="M91" s="74">
        <v>360</v>
      </c>
      <c r="N91" s="74"/>
      <c r="O91" s="74">
        <f t="shared" si="21"/>
        <v>1152</v>
      </c>
      <c r="P91" s="74"/>
      <c r="Q91" s="74">
        <v>326</v>
      </c>
      <c r="R91" s="74">
        <v>468</v>
      </c>
      <c r="S91" s="74">
        <v>360</v>
      </c>
      <c r="T91" s="74"/>
      <c r="U91" s="74">
        <f t="shared" si="22"/>
        <v>1154</v>
      </c>
      <c r="V91" s="76">
        <f t="shared" si="23"/>
        <v>0</v>
      </c>
      <c r="W91" s="76">
        <f t="shared" si="24"/>
        <v>2</v>
      </c>
      <c r="X91" s="76">
        <f t="shared" si="25"/>
        <v>0</v>
      </c>
      <c r="Y91" s="76">
        <f t="shared" si="26"/>
        <v>0</v>
      </c>
      <c r="Z91" s="76">
        <f t="shared" si="27"/>
        <v>0</v>
      </c>
      <c r="AA91" s="76">
        <f t="shared" si="28"/>
        <v>2</v>
      </c>
      <c r="AB91" s="77">
        <v>0.19600000000000001</v>
      </c>
      <c r="AC91" s="74">
        <v>0.20300000000000001</v>
      </c>
      <c r="AD91" s="77">
        <v>0.20342287694974004</v>
      </c>
      <c r="AE91" s="77" t="s">
        <v>34</v>
      </c>
      <c r="AF91" s="77" t="s">
        <v>34</v>
      </c>
      <c r="AG91" s="74">
        <v>4</v>
      </c>
      <c r="AH91" s="74"/>
      <c r="AI91" s="74"/>
      <c r="AJ91" s="78">
        <v>45418</v>
      </c>
      <c r="AK91" s="86">
        <v>234.75</v>
      </c>
      <c r="AL91" s="80">
        <v>1.39</v>
      </c>
      <c r="AM91" s="81">
        <v>234.75</v>
      </c>
      <c r="AN91" s="74">
        <v>234.75</v>
      </c>
      <c r="AO91" s="82">
        <f t="shared" si="29"/>
        <v>0</v>
      </c>
      <c r="AP91" s="83">
        <f t="shared" si="30"/>
        <v>0</v>
      </c>
      <c r="AQ91" s="81">
        <v>234.75</v>
      </c>
      <c r="AR91" s="74">
        <f t="shared" si="31"/>
        <v>0</v>
      </c>
      <c r="AS91" s="84"/>
      <c r="AT91" s="74" t="s">
        <v>40</v>
      </c>
      <c r="AU91" s="74"/>
    </row>
    <row r="101" spans="4:4">
      <c r="D101" s="56" t="str">
        <f t="shared" ref="D101" si="32">PROPER(D92)</f>
        <v/>
      </c>
    </row>
    <row r="102" spans="4:4" ht="18.75" customHeight="1"/>
  </sheetData>
  <autoFilter ref="A2:T13" xr:uid="{00000000-0009-0000-0000-000001000000}"/>
  <mergeCells count="15">
    <mergeCell ref="G2:G3"/>
    <mergeCell ref="H2:H3"/>
    <mergeCell ref="A1:AA1"/>
    <mergeCell ref="A2:A3"/>
    <mergeCell ref="B2:B3"/>
    <mergeCell ref="D2:D3"/>
    <mergeCell ref="E2:E3"/>
    <mergeCell ref="F2:F3"/>
    <mergeCell ref="AT1:AU1"/>
    <mergeCell ref="I2:I3"/>
    <mergeCell ref="AE2:AE3"/>
    <mergeCell ref="AF2:AI2"/>
    <mergeCell ref="AB2:AB3"/>
    <mergeCell ref="AC2:AC3"/>
    <mergeCell ref="AD2:AD3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G6"/>
  <sheetViews>
    <sheetView tabSelected="1" topLeftCell="D1" zoomScale="70" zoomScaleNormal="70" workbookViewId="0">
      <selection activeCell="G22" sqref="G22"/>
    </sheetView>
  </sheetViews>
  <sheetFormatPr defaultRowHeight="15"/>
  <cols>
    <col min="1" max="2" width="9.140625" style="153"/>
    <col min="3" max="3" width="28.7109375" style="154" customWidth="1"/>
    <col min="4" max="4" width="20.140625" style="153" bestFit="1" customWidth="1"/>
    <col min="5" max="5" width="9.140625" style="153"/>
    <col min="6" max="6" width="11.42578125" style="153" bestFit="1" customWidth="1"/>
    <col min="7" max="7" width="13.42578125" style="153" bestFit="1" customWidth="1"/>
    <col min="8" max="9" width="9.140625" style="153"/>
    <col min="10" max="14" width="0" style="153" hidden="1" customWidth="1"/>
    <col min="15" max="15" width="9.140625" style="153"/>
    <col min="16" max="20" width="0" style="153" hidden="1" customWidth="1"/>
    <col min="21" max="21" width="9.140625" style="153"/>
    <col min="22" max="26" width="0" style="153" hidden="1" customWidth="1"/>
    <col min="27" max="30" width="9.140625" style="153"/>
    <col min="31" max="37" width="0" style="153" hidden="1" customWidth="1"/>
    <col min="38" max="38" width="11" style="153" customWidth="1"/>
    <col min="39" max="39" width="9.140625" style="153"/>
    <col min="40" max="40" width="9.140625" style="155"/>
    <col min="41" max="48" width="9.140625" style="153"/>
    <col min="49" max="49" width="27.140625" style="153" bestFit="1" customWidth="1"/>
    <col min="50" max="16384" width="9.140625" style="153"/>
  </cols>
  <sheetData>
    <row r="1" spans="1:1047" s="1" customFormat="1" ht="39" customHeight="1">
      <c r="A1" s="327" t="s">
        <v>128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  <c r="AA1" s="328"/>
      <c r="AB1" s="328"/>
      <c r="AC1" s="328"/>
      <c r="AD1" s="328"/>
      <c r="AE1" s="328"/>
      <c r="AF1" s="328"/>
      <c r="AG1" s="328"/>
      <c r="AH1" s="328"/>
      <c r="AI1" s="328"/>
      <c r="AJ1" s="328"/>
      <c r="AK1" s="328"/>
      <c r="AL1" s="328"/>
      <c r="AM1" s="328"/>
      <c r="AN1" s="328"/>
      <c r="AO1" s="328"/>
      <c r="AP1" s="328"/>
      <c r="AQ1" s="329"/>
      <c r="AR1" s="50"/>
      <c r="AS1" s="320"/>
      <c r="AT1" s="320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  <c r="GC1" s="51"/>
      <c r="GD1" s="51"/>
      <c r="GE1" s="51"/>
      <c r="GF1" s="51"/>
      <c r="GG1" s="51"/>
      <c r="GH1" s="51"/>
      <c r="GI1" s="51"/>
      <c r="GJ1" s="51"/>
      <c r="GK1" s="51"/>
      <c r="GL1" s="51"/>
      <c r="GM1" s="51"/>
      <c r="GN1" s="51"/>
      <c r="GO1" s="51"/>
      <c r="GP1" s="51"/>
      <c r="GQ1" s="51"/>
      <c r="GR1" s="51"/>
      <c r="GS1" s="51"/>
      <c r="GT1" s="51"/>
      <c r="GU1" s="51"/>
      <c r="GV1" s="51"/>
      <c r="GW1" s="51"/>
      <c r="GX1" s="51"/>
      <c r="GY1" s="51"/>
      <c r="GZ1" s="51"/>
      <c r="HA1" s="51"/>
      <c r="HB1" s="51"/>
      <c r="HC1" s="51"/>
      <c r="HD1" s="51"/>
      <c r="HE1" s="51"/>
      <c r="HF1" s="51"/>
      <c r="HG1" s="51"/>
      <c r="HH1" s="51"/>
      <c r="HI1" s="51"/>
      <c r="HJ1" s="51"/>
      <c r="HK1" s="51"/>
      <c r="HL1" s="51"/>
      <c r="HM1" s="51"/>
      <c r="HN1" s="51"/>
      <c r="HO1" s="51"/>
      <c r="HP1" s="51"/>
      <c r="HQ1" s="51"/>
      <c r="HR1" s="51"/>
      <c r="HS1" s="51"/>
      <c r="HT1" s="51"/>
      <c r="HU1" s="51"/>
      <c r="HV1" s="51"/>
      <c r="HW1" s="51"/>
      <c r="HX1" s="51"/>
      <c r="HY1" s="51"/>
      <c r="HZ1" s="51"/>
      <c r="IA1" s="51"/>
      <c r="IB1" s="51"/>
      <c r="IC1" s="51"/>
      <c r="ID1" s="51"/>
      <c r="IE1" s="51"/>
      <c r="IF1" s="51"/>
      <c r="IG1" s="51"/>
      <c r="IH1" s="51"/>
      <c r="II1" s="51"/>
      <c r="IJ1" s="51"/>
      <c r="IK1" s="51"/>
      <c r="IL1" s="51"/>
      <c r="IM1" s="51"/>
      <c r="IN1" s="51"/>
      <c r="IO1" s="51"/>
      <c r="IP1" s="51"/>
      <c r="IQ1" s="51"/>
      <c r="IR1" s="51"/>
      <c r="IS1" s="51"/>
      <c r="IT1" s="51"/>
      <c r="IU1" s="51"/>
      <c r="IV1" s="51"/>
      <c r="IW1" s="51"/>
      <c r="IX1" s="51"/>
      <c r="IY1" s="51"/>
      <c r="IZ1" s="51"/>
      <c r="JA1" s="51"/>
      <c r="JB1" s="51"/>
      <c r="JC1" s="51"/>
      <c r="JD1" s="51"/>
      <c r="JE1" s="51"/>
      <c r="JF1" s="51"/>
      <c r="JG1" s="51"/>
      <c r="JH1" s="51"/>
      <c r="JI1" s="51"/>
      <c r="JJ1" s="51"/>
      <c r="JK1" s="51"/>
      <c r="JL1" s="51"/>
      <c r="JM1" s="51"/>
      <c r="JN1" s="51"/>
      <c r="JO1" s="51"/>
      <c r="JP1" s="51"/>
      <c r="JQ1" s="51"/>
      <c r="JR1" s="51"/>
      <c r="JS1" s="51"/>
      <c r="JT1" s="51"/>
      <c r="JU1" s="51"/>
      <c r="JV1" s="51"/>
      <c r="JW1" s="51"/>
      <c r="JX1" s="51"/>
      <c r="JY1" s="51"/>
      <c r="JZ1" s="51"/>
      <c r="KA1" s="51"/>
      <c r="KB1" s="51"/>
      <c r="KC1" s="51"/>
      <c r="KD1" s="51"/>
      <c r="KE1" s="51"/>
      <c r="KF1" s="51"/>
      <c r="KG1" s="51"/>
      <c r="KH1" s="51"/>
      <c r="KI1" s="51"/>
      <c r="KJ1" s="51"/>
      <c r="KK1" s="51"/>
      <c r="KL1" s="51"/>
      <c r="KM1" s="51"/>
      <c r="KN1" s="51"/>
      <c r="KO1" s="51"/>
      <c r="KP1" s="51"/>
      <c r="KQ1" s="51"/>
      <c r="KR1" s="51"/>
      <c r="KS1" s="51"/>
      <c r="KT1" s="51"/>
      <c r="KU1" s="51"/>
      <c r="KV1" s="51"/>
      <c r="KW1" s="51"/>
      <c r="KX1" s="51"/>
      <c r="KY1" s="51"/>
      <c r="KZ1" s="51"/>
      <c r="LA1" s="51"/>
      <c r="LB1" s="51"/>
      <c r="LC1" s="51"/>
      <c r="LD1" s="51"/>
      <c r="LE1" s="51"/>
      <c r="LF1" s="51"/>
      <c r="LG1" s="51"/>
      <c r="LH1" s="51"/>
      <c r="LI1" s="51"/>
      <c r="LJ1" s="51"/>
      <c r="LK1" s="51"/>
      <c r="LL1" s="51"/>
      <c r="LM1" s="51"/>
      <c r="LN1" s="51"/>
      <c r="LO1" s="51"/>
      <c r="LP1" s="51"/>
      <c r="LQ1" s="51"/>
      <c r="LR1" s="51"/>
      <c r="LS1" s="51"/>
      <c r="LT1" s="51"/>
      <c r="LU1" s="51"/>
      <c r="LV1" s="51"/>
      <c r="LW1" s="51"/>
      <c r="LX1" s="51"/>
      <c r="LY1" s="51"/>
      <c r="LZ1" s="51"/>
      <c r="MA1" s="51"/>
      <c r="MB1" s="51"/>
      <c r="MC1" s="51"/>
      <c r="MD1" s="51"/>
      <c r="ME1" s="51"/>
      <c r="MF1" s="51"/>
      <c r="MG1" s="51"/>
      <c r="MH1" s="51"/>
      <c r="MI1" s="51"/>
      <c r="MJ1" s="51"/>
      <c r="MK1" s="51"/>
      <c r="ML1" s="51"/>
      <c r="MM1" s="51"/>
      <c r="MN1" s="51"/>
      <c r="MO1" s="51"/>
      <c r="MP1" s="51"/>
      <c r="MQ1" s="51"/>
      <c r="MR1" s="51"/>
      <c r="MS1" s="51"/>
      <c r="MT1" s="51"/>
      <c r="MU1" s="51"/>
      <c r="MV1" s="51"/>
      <c r="MW1" s="51"/>
      <c r="MX1" s="51"/>
      <c r="MY1" s="51"/>
      <c r="MZ1" s="51"/>
      <c r="NA1" s="51"/>
      <c r="NB1" s="51"/>
      <c r="NC1" s="51"/>
      <c r="ND1" s="51"/>
      <c r="NE1" s="51"/>
      <c r="NF1" s="51"/>
      <c r="NG1" s="51"/>
      <c r="NH1" s="51"/>
      <c r="NI1" s="51"/>
      <c r="NJ1" s="51"/>
      <c r="NK1" s="51"/>
      <c r="NL1" s="51"/>
      <c r="NM1" s="51"/>
      <c r="NN1" s="51"/>
      <c r="NO1" s="51"/>
      <c r="NP1" s="51"/>
      <c r="NQ1" s="51"/>
      <c r="NR1" s="51"/>
      <c r="NS1" s="51"/>
      <c r="NT1" s="51"/>
      <c r="NU1" s="51"/>
      <c r="NV1" s="51"/>
      <c r="NW1" s="51"/>
      <c r="NX1" s="51"/>
      <c r="NY1" s="51"/>
      <c r="NZ1" s="51"/>
      <c r="OA1" s="51"/>
      <c r="OB1" s="51"/>
      <c r="OC1" s="51"/>
      <c r="OD1" s="51"/>
      <c r="OE1" s="51"/>
      <c r="OF1" s="51"/>
      <c r="OG1" s="51"/>
      <c r="OH1" s="51"/>
      <c r="OI1" s="51"/>
      <c r="OJ1" s="51"/>
      <c r="OK1" s="51"/>
      <c r="OL1" s="51"/>
      <c r="OM1" s="51"/>
      <c r="ON1" s="51"/>
      <c r="OO1" s="51"/>
      <c r="OP1" s="51"/>
      <c r="OQ1" s="51"/>
      <c r="OR1" s="51"/>
      <c r="OS1" s="51"/>
      <c r="OT1" s="51"/>
      <c r="OU1" s="51"/>
      <c r="OV1" s="51"/>
      <c r="OW1" s="51"/>
      <c r="OX1" s="51"/>
      <c r="OY1" s="51"/>
      <c r="OZ1" s="51"/>
      <c r="PA1" s="51"/>
      <c r="PB1" s="51"/>
      <c r="PC1" s="51"/>
      <c r="PD1" s="51"/>
      <c r="PE1" s="51"/>
      <c r="PF1" s="51"/>
      <c r="PG1" s="51"/>
      <c r="PH1" s="51"/>
      <c r="PI1" s="51"/>
      <c r="PJ1" s="51"/>
      <c r="PK1" s="51"/>
      <c r="PL1" s="51"/>
      <c r="PM1" s="51"/>
      <c r="PN1" s="51"/>
      <c r="PO1" s="51"/>
      <c r="PP1" s="51"/>
      <c r="PQ1" s="51"/>
      <c r="PR1" s="51"/>
      <c r="PS1" s="51"/>
      <c r="PT1" s="51"/>
      <c r="PU1" s="51"/>
      <c r="PV1" s="51"/>
      <c r="PW1" s="51"/>
      <c r="PX1" s="51"/>
      <c r="PY1" s="51"/>
      <c r="PZ1" s="51"/>
      <c r="QA1" s="51"/>
      <c r="QB1" s="51"/>
      <c r="QC1" s="51"/>
      <c r="QD1" s="51"/>
      <c r="QE1" s="51"/>
      <c r="QF1" s="51"/>
      <c r="QG1" s="51"/>
      <c r="QH1" s="51"/>
      <c r="QI1" s="51"/>
      <c r="QJ1" s="51"/>
      <c r="QK1" s="51"/>
      <c r="QL1" s="51"/>
      <c r="QM1" s="51"/>
      <c r="QN1" s="51"/>
      <c r="QO1" s="51"/>
      <c r="QP1" s="51"/>
      <c r="QQ1" s="51"/>
      <c r="QR1" s="51"/>
      <c r="QS1" s="51"/>
      <c r="QT1" s="51"/>
      <c r="QU1" s="51"/>
      <c r="QV1" s="51"/>
      <c r="QW1" s="51"/>
      <c r="QX1" s="51"/>
      <c r="QY1" s="51"/>
      <c r="QZ1" s="51"/>
      <c r="RA1" s="51"/>
      <c r="RB1" s="51"/>
      <c r="RC1" s="51"/>
      <c r="RD1" s="51"/>
      <c r="RE1" s="51"/>
      <c r="RF1" s="51"/>
      <c r="RG1" s="51"/>
      <c r="RH1" s="51"/>
      <c r="RI1" s="51"/>
      <c r="RJ1" s="51"/>
      <c r="RK1" s="51"/>
      <c r="RL1" s="51"/>
      <c r="RM1" s="51"/>
      <c r="RN1" s="51"/>
      <c r="RO1" s="51"/>
      <c r="RP1" s="51"/>
      <c r="RQ1" s="51"/>
      <c r="RR1" s="51"/>
      <c r="RS1" s="51"/>
      <c r="RT1" s="51"/>
      <c r="RU1" s="51"/>
      <c r="RV1" s="51"/>
      <c r="RW1" s="51"/>
      <c r="RX1" s="51"/>
      <c r="RY1" s="51"/>
      <c r="RZ1" s="51"/>
      <c r="SA1" s="51"/>
      <c r="SB1" s="51"/>
      <c r="SC1" s="51"/>
      <c r="SD1" s="51"/>
      <c r="SE1" s="51"/>
      <c r="SF1" s="51"/>
      <c r="SG1" s="51"/>
      <c r="SH1" s="51"/>
      <c r="SI1" s="51"/>
      <c r="SJ1" s="51"/>
      <c r="SK1" s="51"/>
      <c r="SL1" s="51"/>
      <c r="SM1" s="51"/>
      <c r="SN1" s="51"/>
      <c r="SO1" s="51"/>
      <c r="SP1" s="51"/>
      <c r="SQ1" s="51"/>
      <c r="SR1" s="51"/>
      <c r="SS1" s="51"/>
      <c r="ST1" s="51"/>
      <c r="SU1" s="51"/>
      <c r="SV1" s="51"/>
      <c r="SW1" s="51"/>
      <c r="SX1" s="51"/>
      <c r="SY1" s="51"/>
      <c r="SZ1" s="51"/>
      <c r="TA1" s="51"/>
      <c r="TB1" s="51"/>
      <c r="TC1" s="51"/>
      <c r="TD1" s="51"/>
      <c r="TE1" s="51"/>
      <c r="TF1" s="51"/>
      <c r="TG1" s="51"/>
      <c r="TH1" s="51"/>
      <c r="TI1" s="51"/>
      <c r="TJ1" s="51"/>
      <c r="TK1" s="51"/>
      <c r="TL1" s="51"/>
      <c r="TM1" s="51"/>
      <c r="TN1" s="51"/>
      <c r="TO1" s="51"/>
      <c r="TP1" s="51"/>
      <c r="TQ1" s="51"/>
      <c r="TR1" s="51"/>
      <c r="TS1" s="51"/>
      <c r="TT1" s="51"/>
      <c r="TU1" s="51"/>
      <c r="TV1" s="51"/>
      <c r="TW1" s="51"/>
      <c r="TX1" s="51"/>
      <c r="TY1" s="51"/>
      <c r="TZ1" s="51"/>
      <c r="UA1" s="51"/>
      <c r="UB1" s="51"/>
      <c r="UC1" s="51"/>
      <c r="UD1" s="51"/>
      <c r="UE1" s="51"/>
      <c r="UF1" s="51"/>
      <c r="UG1" s="51"/>
      <c r="UH1" s="51"/>
      <c r="UI1" s="51"/>
      <c r="UJ1" s="51"/>
      <c r="UK1" s="51"/>
      <c r="UL1" s="51"/>
      <c r="UM1" s="51"/>
      <c r="UN1" s="51"/>
      <c r="UO1" s="51"/>
      <c r="UP1" s="51"/>
      <c r="UQ1" s="51"/>
      <c r="UR1" s="51"/>
      <c r="US1" s="51"/>
      <c r="UT1" s="51"/>
      <c r="UU1" s="51"/>
      <c r="UV1" s="51"/>
      <c r="UW1" s="51"/>
      <c r="UX1" s="51"/>
      <c r="UY1" s="51"/>
      <c r="UZ1" s="51"/>
      <c r="VA1" s="51"/>
      <c r="VB1" s="51"/>
      <c r="VC1" s="51"/>
      <c r="VD1" s="51"/>
      <c r="VE1" s="51"/>
      <c r="VF1" s="51"/>
      <c r="VG1" s="51"/>
      <c r="VH1" s="51"/>
      <c r="VI1" s="51"/>
      <c r="VJ1" s="51"/>
      <c r="VK1" s="51"/>
      <c r="VL1" s="51"/>
      <c r="VM1" s="51"/>
      <c r="VN1" s="51"/>
      <c r="VO1" s="51"/>
      <c r="VP1" s="51"/>
      <c r="VQ1" s="51"/>
      <c r="VR1" s="51"/>
      <c r="VS1" s="51"/>
      <c r="VT1" s="51"/>
      <c r="VU1" s="51"/>
      <c r="VV1" s="51"/>
      <c r="VW1" s="51"/>
      <c r="VX1" s="51"/>
      <c r="VY1" s="51"/>
      <c r="VZ1" s="51"/>
      <c r="WA1" s="51"/>
      <c r="WB1" s="51"/>
      <c r="WC1" s="51"/>
      <c r="WD1" s="51"/>
      <c r="WE1" s="51"/>
      <c r="WF1" s="51"/>
      <c r="WG1" s="51"/>
      <c r="WH1" s="51"/>
      <c r="WI1" s="51"/>
      <c r="WJ1" s="51"/>
      <c r="WK1" s="51"/>
      <c r="WL1" s="51"/>
      <c r="WM1" s="51"/>
      <c r="WN1" s="51"/>
      <c r="WO1" s="51"/>
      <c r="WP1" s="51"/>
      <c r="WQ1" s="51"/>
      <c r="WR1" s="51"/>
      <c r="WS1" s="51"/>
      <c r="WT1" s="51"/>
      <c r="WU1" s="51"/>
      <c r="WV1" s="51"/>
      <c r="WW1" s="51"/>
      <c r="WX1" s="51"/>
      <c r="WY1" s="51"/>
      <c r="WZ1" s="51"/>
      <c r="XA1" s="51"/>
      <c r="XB1" s="51"/>
      <c r="XC1" s="51"/>
      <c r="XD1" s="51"/>
      <c r="XE1" s="51"/>
      <c r="XF1" s="51"/>
      <c r="XG1" s="51"/>
      <c r="XH1" s="51"/>
      <c r="XI1" s="51"/>
      <c r="XJ1" s="51"/>
      <c r="XK1" s="51"/>
      <c r="XL1" s="51"/>
      <c r="XM1" s="51"/>
      <c r="XN1" s="51"/>
      <c r="XO1" s="51"/>
      <c r="XP1" s="51"/>
      <c r="XQ1" s="51"/>
      <c r="XR1" s="51"/>
      <c r="XS1" s="51"/>
      <c r="XT1" s="51"/>
      <c r="XU1" s="51"/>
      <c r="XV1" s="51"/>
      <c r="XW1" s="51"/>
      <c r="XX1" s="51"/>
      <c r="XY1" s="51"/>
      <c r="XZ1" s="51"/>
      <c r="YA1" s="51"/>
      <c r="YB1" s="51"/>
      <c r="YC1" s="51"/>
      <c r="YD1" s="51"/>
      <c r="YE1" s="51"/>
      <c r="YF1" s="51"/>
      <c r="YG1" s="51"/>
      <c r="YH1" s="51"/>
      <c r="YI1" s="51"/>
      <c r="YJ1" s="51"/>
      <c r="YK1" s="51"/>
      <c r="YL1" s="51"/>
      <c r="YM1" s="51"/>
      <c r="YN1" s="51"/>
      <c r="YO1" s="51"/>
      <c r="YP1" s="51"/>
      <c r="YQ1" s="51"/>
      <c r="YR1" s="51"/>
      <c r="YS1" s="51"/>
      <c r="YT1" s="51"/>
      <c r="YU1" s="51"/>
      <c r="YV1" s="51"/>
      <c r="YW1" s="51"/>
      <c r="YX1" s="51"/>
      <c r="YY1" s="51"/>
      <c r="YZ1" s="51"/>
      <c r="ZA1" s="51"/>
      <c r="ZB1" s="51"/>
      <c r="ZC1" s="51"/>
      <c r="ZD1" s="51"/>
      <c r="ZE1" s="51"/>
      <c r="ZF1" s="51"/>
      <c r="ZG1" s="51"/>
      <c r="ZH1" s="51"/>
      <c r="ZI1" s="51"/>
      <c r="ZJ1" s="51"/>
      <c r="ZK1" s="51"/>
      <c r="ZL1" s="51"/>
      <c r="ZM1" s="51"/>
      <c r="ZN1" s="51"/>
      <c r="ZO1" s="51"/>
      <c r="ZP1" s="51"/>
      <c r="ZQ1" s="51"/>
      <c r="ZR1" s="51"/>
      <c r="ZS1" s="51"/>
      <c r="ZT1" s="51"/>
      <c r="ZU1" s="51"/>
      <c r="ZV1" s="51"/>
      <c r="ZW1" s="51"/>
      <c r="ZX1" s="51"/>
      <c r="ZY1" s="51"/>
      <c r="ZZ1" s="51"/>
      <c r="AAA1" s="51"/>
      <c r="AAB1" s="51"/>
      <c r="AAC1" s="51"/>
      <c r="AAD1" s="51"/>
      <c r="AAE1" s="51"/>
      <c r="AAF1" s="51"/>
      <c r="AAG1" s="51"/>
      <c r="AAH1" s="51"/>
      <c r="AAI1" s="51"/>
      <c r="AAJ1" s="51"/>
      <c r="AAK1" s="51"/>
      <c r="AAL1" s="51"/>
      <c r="AAM1" s="51"/>
      <c r="AAN1" s="51"/>
      <c r="AAO1" s="51"/>
      <c r="AAP1" s="51"/>
      <c r="AAQ1" s="51"/>
      <c r="AAR1" s="51"/>
      <c r="AAS1" s="51"/>
      <c r="AAT1" s="51"/>
      <c r="AAU1" s="51"/>
      <c r="AAV1" s="51"/>
      <c r="AAW1" s="51"/>
      <c r="AAX1" s="51"/>
      <c r="AAY1" s="51"/>
      <c r="AAZ1" s="51"/>
      <c r="ABA1" s="51"/>
      <c r="ABB1" s="51"/>
      <c r="ABC1" s="51"/>
      <c r="ABD1" s="51"/>
      <c r="ABE1" s="51"/>
      <c r="ABF1" s="51"/>
      <c r="ABG1" s="51"/>
      <c r="ABH1" s="51"/>
      <c r="ABI1" s="51"/>
      <c r="ABJ1" s="51"/>
      <c r="ABK1" s="51"/>
      <c r="ABL1" s="51"/>
      <c r="ABM1" s="51"/>
      <c r="ABN1" s="51"/>
      <c r="ABO1" s="51"/>
      <c r="ABP1" s="51"/>
      <c r="ABQ1" s="51"/>
      <c r="ABR1" s="51"/>
      <c r="ABS1" s="51"/>
      <c r="ABT1" s="51"/>
      <c r="ABU1" s="51"/>
      <c r="ABV1" s="51"/>
      <c r="ABW1" s="51"/>
      <c r="ABX1" s="51"/>
      <c r="ABY1" s="51"/>
      <c r="ABZ1" s="51"/>
      <c r="ACA1" s="51"/>
      <c r="ACB1" s="51"/>
      <c r="ACC1" s="51"/>
      <c r="ACD1" s="51"/>
      <c r="ACE1" s="51"/>
      <c r="ACF1" s="51"/>
      <c r="ACG1" s="51"/>
      <c r="ACH1" s="51"/>
      <c r="ACI1" s="51"/>
      <c r="ACJ1" s="51"/>
      <c r="ACK1" s="51"/>
      <c r="ACL1" s="51"/>
      <c r="ACM1" s="51"/>
      <c r="ACN1" s="51"/>
      <c r="ACO1" s="51"/>
      <c r="ACP1" s="51"/>
      <c r="ACQ1" s="51"/>
      <c r="ACR1" s="51"/>
      <c r="ACS1" s="51"/>
      <c r="ACT1" s="51"/>
      <c r="ACU1" s="51"/>
      <c r="ACV1" s="51"/>
      <c r="ACW1" s="51"/>
      <c r="ACX1" s="51"/>
      <c r="ACY1" s="51"/>
      <c r="ACZ1" s="51"/>
      <c r="ADA1" s="51"/>
      <c r="ADB1" s="51"/>
      <c r="ADC1" s="51"/>
      <c r="ADD1" s="51"/>
      <c r="ADE1" s="51"/>
      <c r="ADF1" s="51"/>
      <c r="ADG1" s="51"/>
      <c r="ADH1" s="51"/>
      <c r="ADI1" s="51"/>
      <c r="ADJ1" s="51"/>
      <c r="ADK1" s="51"/>
      <c r="ADL1" s="51"/>
      <c r="ADM1" s="51"/>
      <c r="ADN1" s="51"/>
      <c r="ADO1" s="51"/>
      <c r="ADP1" s="51"/>
      <c r="ADQ1" s="51"/>
      <c r="ADR1" s="51"/>
      <c r="ADS1" s="51"/>
      <c r="ADT1" s="51"/>
      <c r="ADU1" s="51"/>
      <c r="ADV1" s="51"/>
      <c r="ADW1" s="51"/>
      <c r="ADX1" s="51"/>
      <c r="ADY1" s="51"/>
      <c r="ADZ1" s="51"/>
      <c r="AEA1" s="51"/>
      <c r="AEB1" s="51"/>
      <c r="AEC1" s="51"/>
      <c r="AED1" s="51"/>
      <c r="AEE1" s="51"/>
      <c r="AEF1" s="51"/>
      <c r="AEG1" s="51"/>
      <c r="AEH1" s="51"/>
      <c r="AEI1" s="51"/>
      <c r="AEJ1" s="51"/>
      <c r="AEK1" s="51"/>
      <c r="AEL1" s="51"/>
      <c r="AEM1" s="51"/>
      <c r="AEN1" s="51"/>
      <c r="AEO1" s="51"/>
      <c r="AEP1" s="51"/>
      <c r="AEQ1" s="51"/>
      <c r="AER1" s="51"/>
      <c r="AES1" s="51"/>
      <c r="AET1" s="51"/>
      <c r="AEU1" s="51"/>
      <c r="AEV1" s="51"/>
      <c r="AEW1" s="51"/>
      <c r="AEX1" s="51"/>
      <c r="AEY1" s="51"/>
      <c r="AEZ1" s="51"/>
      <c r="AFA1" s="51"/>
      <c r="AFB1" s="51"/>
      <c r="AFC1" s="51"/>
      <c r="AFD1" s="51"/>
      <c r="AFE1" s="51"/>
      <c r="AFF1" s="51"/>
      <c r="AFG1" s="51"/>
      <c r="AFH1" s="51"/>
      <c r="AFI1" s="51"/>
      <c r="AFJ1" s="51"/>
      <c r="AFK1" s="51"/>
      <c r="AFL1" s="51"/>
      <c r="AFM1" s="51"/>
      <c r="AFN1" s="51"/>
      <c r="AFO1" s="51"/>
      <c r="AFP1" s="51"/>
      <c r="AFQ1" s="51"/>
      <c r="AFR1" s="51"/>
      <c r="AFS1" s="51"/>
      <c r="AFT1" s="51"/>
      <c r="AFU1" s="51"/>
      <c r="AFV1" s="51"/>
      <c r="AFW1" s="51"/>
      <c r="AFX1" s="51"/>
      <c r="AFY1" s="51"/>
      <c r="AFZ1" s="51"/>
      <c r="AGA1" s="51"/>
      <c r="AGB1" s="51"/>
      <c r="AGC1" s="51"/>
      <c r="AGD1" s="51"/>
      <c r="AGE1" s="51"/>
      <c r="AGF1" s="51"/>
      <c r="AGG1" s="51"/>
      <c r="AGH1" s="51"/>
      <c r="AGI1" s="51"/>
      <c r="AGJ1" s="51"/>
      <c r="AGK1" s="51"/>
      <c r="AGL1" s="51"/>
      <c r="AGM1" s="51"/>
      <c r="AGN1" s="51"/>
      <c r="AGO1" s="51"/>
      <c r="AGP1" s="51"/>
      <c r="AGQ1" s="51"/>
      <c r="AGR1" s="51"/>
      <c r="AGS1" s="51"/>
      <c r="AGT1" s="51"/>
      <c r="AGU1" s="51"/>
      <c r="AGV1" s="51"/>
      <c r="AGW1" s="51"/>
      <c r="AGX1" s="51"/>
      <c r="AGY1" s="51"/>
      <c r="AGZ1" s="51"/>
      <c r="AHA1" s="51"/>
      <c r="AHB1" s="51"/>
      <c r="AHC1" s="51"/>
      <c r="AHD1" s="51"/>
      <c r="AHE1" s="51"/>
      <c r="AHF1" s="51"/>
      <c r="AHG1" s="51"/>
      <c r="AHH1" s="51"/>
      <c r="AHI1" s="51"/>
      <c r="AHJ1" s="51"/>
      <c r="AHK1" s="51"/>
      <c r="AHL1" s="51"/>
      <c r="AHM1" s="51"/>
      <c r="AHN1" s="51"/>
      <c r="AHO1" s="51"/>
      <c r="AHP1" s="51"/>
      <c r="AHQ1" s="51"/>
      <c r="AHR1" s="51"/>
      <c r="AHS1" s="51"/>
      <c r="AHT1" s="51"/>
      <c r="AHU1" s="51"/>
      <c r="AHV1" s="51"/>
      <c r="AHW1" s="51"/>
      <c r="AHX1" s="51"/>
      <c r="AHY1" s="51"/>
      <c r="AHZ1" s="51"/>
      <c r="AIA1" s="51"/>
      <c r="AIB1" s="51"/>
      <c r="AIC1" s="51"/>
      <c r="AID1" s="51"/>
      <c r="AIE1" s="51"/>
      <c r="AIF1" s="51"/>
      <c r="AIG1" s="51"/>
      <c r="AIH1" s="51"/>
      <c r="AII1" s="51"/>
      <c r="AIJ1" s="51"/>
      <c r="AIK1" s="51"/>
      <c r="AIL1" s="51"/>
      <c r="AIM1" s="51"/>
      <c r="AIN1" s="51"/>
      <c r="AIO1" s="51"/>
      <c r="AIP1" s="51"/>
      <c r="AIQ1" s="51"/>
      <c r="AIR1" s="51"/>
      <c r="AIS1" s="51"/>
      <c r="AIT1" s="51"/>
      <c r="AIU1" s="51"/>
      <c r="AIV1" s="51"/>
      <c r="AIW1" s="51"/>
      <c r="AIX1" s="51"/>
      <c r="AIY1" s="51"/>
      <c r="AIZ1" s="51"/>
      <c r="AJA1" s="51"/>
      <c r="AJB1" s="51"/>
      <c r="AJC1" s="51"/>
      <c r="AJD1" s="51"/>
      <c r="AJE1" s="51"/>
      <c r="AJF1" s="51"/>
      <c r="AJG1" s="51"/>
      <c r="AJH1" s="51"/>
      <c r="AJI1" s="51"/>
      <c r="AJJ1" s="51"/>
      <c r="AJK1" s="51"/>
      <c r="AJL1" s="51"/>
      <c r="AJM1" s="51"/>
      <c r="AJN1" s="51"/>
      <c r="AJO1" s="51"/>
      <c r="AJP1" s="51"/>
      <c r="AJQ1" s="51"/>
      <c r="AJR1" s="51"/>
      <c r="AJS1" s="51"/>
      <c r="AJT1" s="51"/>
      <c r="AJU1" s="51"/>
      <c r="AJV1" s="51"/>
      <c r="AJW1" s="51"/>
      <c r="AJX1" s="51"/>
      <c r="AJY1" s="51"/>
      <c r="AJZ1" s="51"/>
      <c r="AKA1" s="51"/>
      <c r="AKB1" s="51"/>
      <c r="AKC1" s="51"/>
      <c r="AKD1" s="51"/>
      <c r="AKE1" s="51"/>
      <c r="AKF1" s="51"/>
      <c r="AKG1" s="51"/>
      <c r="AKH1" s="51"/>
      <c r="AKI1" s="51"/>
      <c r="AKJ1" s="51"/>
      <c r="AKK1" s="51"/>
      <c r="AKL1" s="51"/>
      <c r="AKM1" s="51"/>
      <c r="AKN1" s="51"/>
      <c r="AKO1" s="51"/>
      <c r="AKP1" s="51"/>
      <c r="AKQ1" s="51"/>
      <c r="AKR1" s="51"/>
      <c r="AKS1" s="51"/>
      <c r="AKT1" s="51"/>
      <c r="AKU1" s="51"/>
      <c r="AKV1" s="51"/>
      <c r="AKW1" s="51"/>
      <c r="AKX1" s="51"/>
      <c r="AKY1" s="51"/>
      <c r="AKZ1" s="51"/>
      <c r="ALA1" s="51"/>
      <c r="ALB1" s="51"/>
      <c r="ALC1" s="51"/>
      <c r="ALD1" s="51"/>
      <c r="ALE1" s="51"/>
      <c r="ALF1" s="51"/>
      <c r="ALG1" s="51"/>
      <c r="ALH1" s="51"/>
      <c r="ALI1" s="51"/>
      <c r="ALJ1" s="51"/>
      <c r="ALK1" s="51"/>
      <c r="ALL1" s="51"/>
      <c r="ALM1" s="51"/>
      <c r="ALN1" s="51"/>
      <c r="ALO1" s="51"/>
      <c r="ALP1" s="51"/>
      <c r="ALQ1" s="51"/>
      <c r="ALR1" s="51"/>
      <c r="ALS1" s="51"/>
      <c r="ALT1" s="51"/>
      <c r="ALU1" s="51"/>
      <c r="ALV1" s="51"/>
      <c r="ALW1" s="51"/>
      <c r="ALX1" s="51"/>
      <c r="ALY1" s="51"/>
      <c r="ALZ1" s="51"/>
      <c r="AMA1" s="51"/>
      <c r="AMB1" s="51"/>
      <c r="AMC1" s="51"/>
      <c r="AMD1" s="51"/>
      <c r="AME1" s="51"/>
      <c r="AMF1" s="51"/>
      <c r="AMG1" s="51"/>
      <c r="AMH1" s="51"/>
      <c r="AMI1" s="51"/>
      <c r="AMJ1" s="51"/>
      <c r="AMK1" s="51"/>
      <c r="AML1" s="51"/>
      <c r="AMM1" s="51"/>
      <c r="AMN1" s="51"/>
      <c r="AMO1" s="51"/>
      <c r="AMP1" s="51"/>
      <c r="AMQ1" s="51"/>
      <c r="AMR1" s="51"/>
      <c r="AMS1" s="51"/>
      <c r="AMT1" s="51"/>
      <c r="AMU1" s="51"/>
      <c r="AMV1" s="51"/>
      <c r="AMW1" s="51"/>
      <c r="AMX1" s="51"/>
      <c r="AMY1" s="51"/>
      <c r="AMZ1" s="51"/>
      <c r="ANA1" s="51"/>
      <c r="ANB1" s="51"/>
      <c r="ANC1" s="51"/>
      <c r="AND1" s="51"/>
      <c r="ANE1" s="51"/>
      <c r="ANF1" s="51"/>
      <c r="ANG1" s="51"/>
    </row>
    <row r="2" spans="1:1047" s="1" customFormat="1" ht="15.75" customHeight="1">
      <c r="A2" s="330" t="s">
        <v>0</v>
      </c>
      <c r="B2" s="330" t="s">
        <v>1</v>
      </c>
      <c r="C2" s="331" t="s">
        <v>2</v>
      </c>
      <c r="D2" s="330" t="s">
        <v>18</v>
      </c>
      <c r="E2" s="330" t="s">
        <v>3</v>
      </c>
      <c r="F2" s="330" t="s">
        <v>8</v>
      </c>
      <c r="G2" s="332" t="s">
        <v>72</v>
      </c>
      <c r="H2" s="311" t="s">
        <v>4</v>
      </c>
      <c r="I2" s="311" t="s">
        <v>24</v>
      </c>
      <c r="J2" s="316"/>
      <c r="K2" s="316"/>
      <c r="L2" s="316"/>
      <c r="M2" s="316"/>
      <c r="N2" s="316"/>
      <c r="O2" s="295" t="s">
        <v>9</v>
      </c>
      <c r="P2" s="315" t="s">
        <v>43</v>
      </c>
      <c r="Q2" s="316"/>
      <c r="R2" s="316"/>
      <c r="S2" s="316"/>
      <c r="T2" s="316"/>
      <c r="U2" s="295" t="s">
        <v>10</v>
      </c>
      <c r="V2" s="311" t="s">
        <v>43</v>
      </c>
      <c r="W2" s="311"/>
      <c r="X2" s="311"/>
      <c r="Y2" s="311"/>
      <c r="Z2" s="311"/>
      <c r="AA2" s="295" t="s">
        <v>25</v>
      </c>
      <c r="AB2" s="295" t="s">
        <v>68</v>
      </c>
      <c r="AC2" s="295" t="s">
        <v>26</v>
      </c>
      <c r="AD2" s="295" t="s">
        <v>27</v>
      </c>
      <c r="AE2" s="295" t="s">
        <v>28</v>
      </c>
      <c r="AF2" s="321" t="s">
        <v>29</v>
      </c>
      <c r="AG2" s="322"/>
      <c r="AH2" s="322"/>
      <c r="AI2" s="322"/>
      <c r="AJ2" s="322"/>
      <c r="AK2" s="323"/>
      <c r="AL2" s="310" t="s">
        <v>11</v>
      </c>
      <c r="AM2" s="310" t="s">
        <v>12</v>
      </c>
      <c r="AN2" s="317" t="s">
        <v>130</v>
      </c>
      <c r="AO2" s="295" t="s">
        <v>13</v>
      </c>
      <c r="AP2" s="295" t="s">
        <v>14</v>
      </c>
      <c r="AQ2" s="310" t="s">
        <v>15</v>
      </c>
      <c r="AR2" s="310" t="s">
        <v>5</v>
      </c>
      <c r="AS2" s="295" t="s">
        <v>16</v>
      </c>
      <c r="AT2" s="314" t="s">
        <v>17</v>
      </c>
      <c r="AU2" s="313" t="s">
        <v>5</v>
      </c>
      <c r="AV2" s="311" t="s">
        <v>6</v>
      </c>
      <c r="AW2" s="312" t="s">
        <v>7</v>
      </c>
    </row>
    <row r="3" spans="1:1047" s="1" customFormat="1" ht="20.25" customHeight="1">
      <c r="A3" s="330"/>
      <c r="B3" s="330"/>
      <c r="C3" s="331"/>
      <c r="D3" s="330"/>
      <c r="E3" s="330"/>
      <c r="F3" s="330"/>
      <c r="G3" s="333"/>
      <c r="H3" s="311"/>
      <c r="I3" s="311"/>
      <c r="J3" s="122" t="s">
        <v>19</v>
      </c>
      <c r="K3" s="122" t="s">
        <v>20</v>
      </c>
      <c r="L3" s="122" t="s">
        <v>21</v>
      </c>
      <c r="M3" s="122" t="s">
        <v>22</v>
      </c>
      <c r="N3" s="122" t="s">
        <v>23</v>
      </c>
      <c r="O3" s="295"/>
      <c r="P3" s="122" t="s">
        <v>19</v>
      </c>
      <c r="Q3" s="122" t="s">
        <v>20</v>
      </c>
      <c r="R3" s="122" t="s">
        <v>21</v>
      </c>
      <c r="S3" s="122" t="s">
        <v>22</v>
      </c>
      <c r="T3" s="122" t="s">
        <v>23</v>
      </c>
      <c r="U3" s="295"/>
      <c r="V3" s="122" t="s">
        <v>19</v>
      </c>
      <c r="W3" s="122" t="s">
        <v>20</v>
      </c>
      <c r="X3" s="122" t="s">
        <v>21</v>
      </c>
      <c r="Y3" s="122" t="s">
        <v>22</v>
      </c>
      <c r="Z3" s="122" t="s">
        <v>23</v>
      </c>
      <c r="AA3" s="295"/>
      <c r="AB3" s="295"/>
      <c r="AC3" s="295"/>
      <c r="AD3" s="295"/>
      <c r="AE3" s="295"/>
      <c r="AF3" s="324"/>
      <c r="AG3" s="325"/>
      <c r="AH3" s="325"/>
      <c r="AI3" s="325"/>
      <c r="AJ3" s="325"/>
      <c r="AK3" s="326"/>
      <c r="AL3" s="310"/>
      <c r="AM3" s="310"/>
      <c r="AN3" s="318"/>
      <c r="AO3" s="295"/>
      <c r="AP3" s="295"/>
      <c r="AQ3" s="310"/>
      <c r="AR3" s="310"/>
      <c r="AS3" s="295"/>
      <c r="AT3" s="314"/>
      <c r="AU3" s="313"/>
      <c r="AV3" s="311"/>
      <c r="AW3" s="312"/>
    </row>
    <row r="4" spans="1:1047" s="1" customFormat="1" ht="28.5" customHeight="1">
      <c r="A4" s="330"/>
      <c r="B4" s="330"/>
      <c r="C4" s="331"/>
      <c r="D4" s="330"/>
      <c r="E4" s="330"/>
      <c r="F4" s="330"/>
      <c r="G4" s="334"/>
      <c r="H4" s="311"/>
      <c r="I4" s="311"/>
      <c r="J4" s="122" t="s">
        <v>19</v>
      </c>
      <c r="K4" s="122" t="s">
        <v>20</v>
      </c>
      <c r="L4" s="122" t="s">
        <v>21</v>
      </c>
      <c r="M4" s="122" t="s">
        <v>36</v>
      </c>
      <c r="N4" s="122" t="s">
        <v>37</v>
      </c>
      <c r="O4" s="295"/>
      <c r="P4" s="122" t="s">
        <v>19</v>
      </c>
      <c r="Q4" s="122" t="s">
        <v>20</v>
      </c>
      <c r="R4" s="122" t="s">
        <v>21</v>
      </c>
      <c r="S4" s="122" t="s">
        <v>36</v>
      </c>
      <c r="T4" s="122" t="s">
        <v>37</v>
      </c>
      <c r="U4" s="295"/>
      <c r="V4" s="122" t="s">
        <v>19</v>
      </c>
      <c r="W4" s="122" t="s">
        <v>20</v>
      </c>
      <c r="X4" s="122" t="s">
        <v>21</v>
      </c>
      <c r="Y4" s="122" t="s">
        <v>36</v>
      </c>
      <c r="Z4" s="122" t="s">
        <v>37</v>
      </c>
      <c r="AA4" s="295"/>
      <c r="AB4" s="295"/>
      <c r="AC4" s="295"/>
      <c r="AD4" s="295"/>
      <c r="AE4" s="295"/>
      <c r="AF4" s="121" t="s">
        <v>30</v>
      </c>
      <c r="AG4" s="121" t="s">
        <v>31</v>
      </c>
      <c r="AH4" s="121" t="s">
        <v>30</v>
      </c>
      <c r="AI4" s="121" t="s">
        <v>31</v>
      </c>
      <c r="AJ4" s="121" t="s">
        <v>30</v>
      </c>
      <c r="AK4" s="121" t="s">
        <v>31</v>
      </c>
      <c r="AL4" s="310"/>
      <c r="AM4" s="310"/>
      <c r="AN4" s="319"/>
      <c r="AO4" s="295"/>
      <c r="AP4" s="295"/>
      <c r="AQ4" s="310"/>
      <c r="AR4" s="310"/>
      <c r="AS4" s="295"/>
      <c r="AT4" s="314"/>
      <c r="AU4" s="313"/>
      <c r="AV4" s="311"/>
      <c r="AW4" s="312"/>
    </row>
    <row r="5" spans="1:1047" s="152" customFormat="1" ht="24" customHeight="1">
      <c r="A5" s="132" t="s">
        <v>38</v>
      </c>
      <c r="B5" s="133" t="s">
        <v>33</v>
      </c>
      <c r="C5" s="134" t="s">
        <v>129</v>
      </c>
      <c r="D5" s="135" t="s">
        <v>39</v>
      </c>
      <c r="E5" s="132">
        <v>182415</v>
      </c>
      <c r="F5" s="132">
        <v>983462</v>
      </c>
      <c r="G5" s="136" t="s">
        <v>79</v>
      </c>
      <c r="H5" s="137">
        <v>24001150</v>
      </c>
      <c r="I5" s="137">
        <v>290059</v>
      </c>
      <c r="J5" s="137">
        <v>9288</v>
      </c>
      <c r="K5" s="137">
        <v>25488</v>
      </c>
      <c r="L5" s="137">
        <v>22140</v>
      </c>
      <c r="M5" s="132">
        <v>11016</v>
      </c>
      <c r="N5" s="132"/>
      <c r="O5" s="133">
        <f>SUM(J5:N5)</f>
        <v>67932</v>
      </c>
      <c r="P5" s="137">
        <v>9568</v>
      </c>
      <c r="Q5" s="137">
        <v>26253</v>
      </c>
      <c r="R5" s="137">
        <v>22804</v>
      </c>
      <c r="S5" s="137">
        <v>11346</v>
      </c>
      <c r="T5" s="132"/>
      <c r="U5" s="138">
        <f>SUM(P5:T5)</f>
        <v>69971</v>
      </c>
      <c r="V5" s="139">
        <f t="shared" ref="V5:AA6" si="0">P5-J5</f>
        <v>280</v>
      </c>
      <c r="W5" s="139">
        <f t="shared" si="0"/>
        <v>765</v>
      </c>
      <c r="X5" s="139">
        <f t="shared" si="0"/>
        <v>664</v>
      </c>
      <c r="Y5" s="139">
        <f t="shared" si="0"/>
        <v>330</v>
      </c>
      <c r="Z5" s="139">
        <f t="shared" si="0"/>
        <v>0</v>
      </c>
      <c r="AA5" s="139">
        <f t="shared" si="0"/>
        <v>2039</v>
      </c>
      <c r="AB5" s="140">
        <v>0.34200000000000003</v>
      </c>
      <c r="AC5" s="141">
        <v>0.33100000000000002</v>
      </c>
      <c r="AD5" s="142">
        <f>AS5/U5</f>
        <v>0.33099855654485427</v>
      </c>
      <c r="AE5" s="132">
        <v>58</v>
      </c>
      <c r="AF5" s="132" t="s">
        <v>98</v>
      </c>
      <c r="AG5" s="137">
        <v>160</v>
      </c>
      <c r="AH5" s="132">
        <v>58</v>
      </c>
      <c r="AI5" s="132">
        <v>42</v>
      </c>
      <c r="AJ5" s="132" t="s">
        <v>97</v>
      </c>
      <c r="AK5" s="132">
        <v>1</v>
      </c>
      <c r="AL5" s="143">
        <v>45343</v>
      </c>
      <c r="AM5" s="132">
        <f>20839+2844</f>
        <v>23683</v>
      </c>
      <c r="AN5" s="144">
        <v>1.39</v>
      </c>
      <c r="AO5" s="145">
        <v>23160.3</v>
      </c>
      <c r="AP5" s="146">
        <v>23160.3</v>
      </c>
      <c r="AQ5" s="145">
        <f>AM5-AP5</f>
        <v>522.70000000000073</v>
      </c>
      <c r="AR5" s="147">
        <f>AQ5/AM5</f>
        <v>2.2070683612718012E-2</v>
      </c>
      <c r="AS5" s="145">
        <v>23160.3</v>
      </c>
      <c r="AT5" s="148">
        <f>AO5-AS5</f>
        <v>0</v>
      </c>
      <c r="AU5" s="149">
        <f>AT5/AM5</f>
        <v>0</v>
      </c>
      <c r="AV5" s="137" t="s">
        <v>40</v>
      </c>
      <c r="AW5" s="150"/>
      <c r="AX5" s="151"/>
    </row>
    <row r="6" spans="1:1047" s="152" customFormat="1" ht="24" customHeight="1">
      <c r="A6" s="132" t="s">
        <v>38</v>
      </c>
      <c r="B6" s="133" t="s">
        <v>33</v>
      </c>
      <c r="C6" s="134" t="s">
        <v>129</v>
      </c>
      <c r="D6" s="137" t="s">
        <v>39</v>
      </c>
      <c r="E6" s="132">
        <v>182416</v>
      </c>
      <c r="F6" s="132">
        <v>983462</v>
      </c>
      <c r="G6" s="136" t="s">
        <v>79</v>
      </c>
      <c r="H6" s="137">
        <v>24001151</v>
      </c>
      <c r="I6" s="137">
        <v>290059</v>
      </c>
      <c r="J6" s="137"/>
      <c r="K6" s="137"/>
      <c r="L6" s="137"/>
      <c r="M6" s="132"/>
      <c r="N6" s="132">
        <v>2376</v>
      </c>
      <c r="O6" s="133">
        <f>SUM(J6:N6)</f>
        <v>2376</v>
      </c>
      <c r="P6" s="137"/>
      <c r="Q6" s="137"/>
      <c r="R6" s="137"/>
      <c r="S6" s="137"/>
      <c r="T6" s="132">
        <v>2448</v>
      </c>
      <c r="U6" s="138">
        <f>SUM(P6:T6)</f>
        <v>2448</v>
      </c>
      <c r="V6" s="139">
        <f t="shared" si="0"/>
        <v>0</v>
      </c>
      <c r="W6" s="139">
        <f t="shared" si="0"/>
        <v>0</v>
      </c>
      <c r="X6" s="139">
        <f t="shared" si="0"/>
        <v>0</v>
      </c>
      <c r="Y6" s="139">
        <f t="shared" si="0"/>
        <v>0</v>
      </c>
      <c r="Z6" s="139">
        <f t="shared" si="0"/>
        <v>72</v>
      </c>
      <c r="AA6" s="139">
        <f t="shared" si="0"/>
        <v>72</v>
      </c>
      <c r="AB6" s="140">
        <v>0.42</v>
      </c>
      <c r="AC6" s="141">
        <v>0.41199999999999998</v>
      </c>
      <c r="AD6" s="142">
        <f>AS6/U6</f>
        <v>0.41176470588235292</v>
      </c>
      <c r="AE6" s="132">
        <v>58</v>
      </c>
      <c r="AF6" s="132" t="s">
        <v>98</v>
      </c>
      <c r="AG6" s="137">
        <v>11</v>
      </c>
      <c r="AH6" s="132"/>
      <c r="AI6" s="132"/>
      <c r="AJ6" s="132"/>
      <c r="AK6" s="132"/>
      <c r="AL6" s="143">
        <v>45338</v>
      </c>
      <c r="AM6" s="132">
        <v>1134</v>
      </c>
      <c r="AN6" s="144">
        <v>1.39</v>
      </c>
      <c r="AO6" s="145">
        <v>1008</v>
      </c>
      <c r="AP6" s="146">
        <v>1008</v>
      </c>
      <c r="AQ6" s="145">
        <f>AM6-AP6</f>
        <v>126</v>
      </c>
      <c r="AR6" s="147">
        <f>AQ6/AM6</f>
        <v>0.1111111111111111</v>
      </c>
      <c r="AS6" s="145">
        <v>1008</v>
      </c>
      <c r="AT6" s="148">
        <f>AO6-AS6</f>
        <v>0</v>
      </c>
      <c r="AU6" s="149">
        <f>AT6/AM6</f>
        <v>0</v>
      </c>
      <c r="AV6" s="137" t="s">
        <v>40</v>
      </c>
      <c r="AW6" s="150"/>
      <c r="AX6" s="151"/>
    </row>
  </sheetData>
  <mergeCells count="34">
    <mergeCell ref="AS1:AT1"/>
    <mergeCell ref="J2:N2"/>
    <mergeCell ref="AC2:AC4"/>
    <mergeCell ref="H2:H4"/>
    <mergeCell ref="AF2:AK3"/>
    <mergeCell ref="A1:AQ1"/>
    <mergeCell ref="A2:A4"/>
    <mergeCell ref="B2:B4"/>
    <mergeCell ref="C2:C4"/>
    <mergeCell ref="D2:D4"/>
    <mergeCell ref="E2:E4"/>
    <mergeCell ref="F2:F4"/>
    <mergeCell ref="I2:I4"/>
    <mergeCell ref="G2:G4"/>
    <mergeCell ref="AL2:AL4"/>
    <mergeCell ref="AM2:AM4"/>
    <mergeCell ref="AO2:AO4"/>
    <mergeCell ref="AD2:AD4"/>
    <mergeCell ref="AE2:AE4"/>
    <mergeCell ref="O2:O4"/>
    <mergeCell ref="AB2:AB4"/>
    <mergeCell ref="P2:T2"/>
    <mergeCell ref="U2:U4"/>
    <mergeCell ref="V2:Z2"/>
    <mergeCell ref="AA2:AA4"/>
    <mergeCell ref="AN2:AN4"/>
    <mergeCell ref="AR2:AR4"/>
    <mergeCell ref="AV2:AV4"/>
    <mergeCell ref="AW2:AW4"/>
    <mergeCell ref="AU2:AU4"/>
    <mergeCell ref="AP2:AP4"/>
    <mergeCell ref="AQ2:AQ4"/>
    <mergeCell ref="AS2:AS4"/>
    <mergeCell ref="AT2:AT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5"/>
  <sheetViews>
    <sheetView workbookViewId="0">
      <selection sqref="A1:V65"/>
    </sheetView>
  </sheetViews>
  <sheetFormatPr defaultColWidth="11.7109375" defaultRowHeight="15"/>
  <cols>
    <col min="1" max="1" width="11.7109375" style="10"/>
    <col min="2" max="2" width="11.7109375" style="172"/>
    <col min="3" max="3" width="16" style="10" customWidth="1"/>
    <col min="4" max="4" width="17.28515625" style="10" customWidth="1"/>
    <col min="5" max="5" width="19" style="10" customWidth="1"/>
    <col min="6" max="12" width="11.7109375" style="10"/>
    <col min="13" max="13" width="11.7109375" style="164"/>
    <col min="14" max="21" width="11.7109375" style="10"/>
    <col min="22" max="22" width="22" style="10" customWidth="1"/>
    <col min="23" max="16384" width="11.7109375" style="10"/>
  </cols>
  <sheetData>
    <row r="1" spans="1:22">
      <c r="A1" s="156" t="s">
        <v>132</v>
      </c>
      <c r="B1" s="171"/>
      <c r="C1" s="157"/>
      <c r="D1" s="156"/>
      <c r="M1" s="158"/>
      <c r="R1" s="11"/>
      <c r="S1" s="11"/>
      <c r="V1" s="11"/>
    </row>
    <row r="2" spans="1:22" ht="90" customHeight="1">
      <c r="A2" s="166" t="s">
        <v>0</v>
      </c>
      <c r="B2" s="166" t="s">
        <v>1</v>
      </c>
      <c r="C2" s="166" t="s">
        <v>2</v>
      </c>
      <c r="D2" s="167" t="s">
        <v>133</v>
      </c>
      <c r="E2" s="167" t="s">
        <v>134</v>
      </c>
      <c r="F2" s="166" t="s">
        <v>3</v>
      </c>
      <c r="G2" s="166" t="s">
        <v>135</v>
      </c>
      <c r="H2" s="166" t="s">
        <v>4</v>
      </c>
      <c r="I2" s="168" t="s">
        <v>9</v>
      </c>
      <c r="J2" s="168" t="s">
        <v>136</v>
      </c>
      <c r="K2" s="168" t="s">
        <v>137</v>
      </c>
      <c r="L2" s="168" t="s">
        <v>138</v>
      </c>
      <c r="M2" s="169" t="s">
        <v>12</v>
      </c>
      <c r="N2" s="168" t="s">
        <v>139</v>
      </c>
      <c r="O2" s="168" t="s">
        <v>140</v>
      </c>
      <c r="P2" s="168" t="s">
        <v>141</v>
      </c>
      <c r="Q2" s="168" t="s">
        <v>5</v>
      </c>
      <c r="R2" s="168" t="s">
        <v>142</v>
      </c>
      <c r="S2" s="168" t="s">
        <v>143</v>
      </c>
      <c r="T2" s="168" t="s">
        <v>5</v>
      </c>
      <c r="U2" s="168" t="s">
        <v>6</v>
      </c>
      <c r="V2" s="170" t="s">
        <v>7</v>
      </c>
    </row>
    <row r="3" spans="1:22">
      <c r="A3" s="339" t="s">
        <v>144</v>
      </c>
      <c r="B3" s="17" t="s">
        <v>309</v>
      </c>
      <c r="C3" s="14" t="s">
        <v>186</v>
      </c>
      <c r="D3" s="159" t="s">
        <v>145</v>
      </c>
      <c r="E3" s="159" t="s">
        <v>146</v>
      </c>
      <c r="F3" s="339">
        <v>182388</v>
      </c>
      <c r="G3" s="340">
        <v>5158042</v>
      </c>
      <c r="H3" s="341">
        <v>24001195</v>
      </c>
      <c r="I3" s="12">
        <v>28728</v>
      </c>
      <c r="J3" s="12">
        <v>0.82099999999999995</v>
      </c>
      <c r="K3" s="335">
        <v>28742</v>
      </c>
      <c r="L3" s="12">
        <v>294380</v>
      </c>
      <c r="M3" s="13">
        <v>163.80000000000001</v>
      </c>
      <c r="N3" s="13">
        <v>163.80000000000001</v>
      </c>
      <c r="O3" s="160">
        <v>163.78</v>
      </c>
      <c r="P3" s="13">
        <f>M3-O3</f>
        <v>2.0000000000010232E-2</v>
      </c>
      <c r="Q3" s="43">
        <f>P3/M3</f>
        <v>1.2210012210018455E-4</v>
      </c>
      <c r="R3" s="17">
        <v>163</v>
      </c>
      <c r="S3" s="16">
        <f>N3-R3</f>
        <v>0.80000000000001137</v>
      </c>
      <c r="T3" s="44">
        <f>S3/M3</f>
        <v>4.8840048840049534E-3</v>
      </c>
      <c r="U3" s="12" t="s">
        <v>147</v>
      </c>
      <c r="V3" s="14"/>
    </row>
    <row r="4" spans="1:22">
      <c r="A4" s="339"/>
      <c r="B4" s="17" t="s">
        <v>309</v>
      </c>
      <c r="C4" s="14" t="s">
        <v>187</v>
      </c>
      <c r="D4" s="159" t="s">
        <v>148</v>
      </c>
      <c r="E4" s="159" t="s">
        <v>149</v>
      </c>
      <c r="F4" s="339"/>
      <c r="G4" s="340"/>
      <c r="H4" s="341"/>
      <c r="I4" s="12">
        <v>28728</v>
      </c>
      <c r="J4" s="12">
        <v>55.1</v>
      </c>
      <c r="K4" s="336"/>
      <c r="L4" s="12">
        <v>283822</v>
      </c>
      <c r="M4" s="13">
        <v>64</v>
      </c>
      <c r="N4" s="15">
        <v>161</v>
      </c>
      <c r="O4" s="160">
        <f>(149+12)-97</f>
        <v>64</v>
      </c>
      <c r="P4" s="13">
        <f t="shared" ref="P4:P8" si="0">M4-O4</f>
        <v>0</v>
      </c>
      <c r="Q4" s="43">
        <f t="shared" ref="Q4:Q8" si="1">P4/M4</f>
        <v>0</v>
      </c>
      <c r="R4" s="17">
        <v>270</v>
      </c>
      <c r="S4" s="16">
        <f t="shared" ref="S4:S8" si="2">N4-R4</f>
        <v>-109</v>
      </c>
      <c r="T4" s="44">
        <f t="shared" ref="T4:T8" si="3">S4/M4</f>
        <v>-1.703125</v>
      </c>
      <c r="U4" s="12" t="s">
        <v>150</v>
      </c>
      <c r="V4" s="14" t="s">
        <v>151</v>
      </c>
    </row>
    <row r="5" spans="1:22">
      <c r="A5" s="339"/>
      <c r="B5" s="17" t="s">
        <v>309</v>
      </c>
      <c r="C5" s="14" t="s">
        <v>187</v>
      </c>
      <c r="D5" s="159" t="s">
        <v>148</v>
      </c>
      <c r="E5" s="159" t="s">
        <v>149</v>
      </c>
      <c r="F5" s="339"/>
      <c r="G5" s="340"/>
      <c r="H5" s="341"/>
      <c r="I5" s="12">
        <v>28728</v>
      </c>
      <c r="J5" s="12">
        <v>18</v>
      </c>
      <c r="K5" s="336"/>
      <c r="L5" s="12">
        <v>283822</v>
      </c>
      <c r="M5" s="13">
        <v>97</v>
      </c>
      <c r="N5" s="15">
        <v>0</v>
      </c>
      <c r="O5" s="160">
        <v>97</v>
      </c>
      <c r="P5" s="13">
        <f t="shared" si="0"/>
        <v>0</v>
      </c>
      <c r="Q5" s="43">
        <f t="shared" si="1"/>
        <v>0</v>
      </c>
      <c r="R5" s="17">
        <v>62</v>
      </c>
      <c r="S5" s="16">
        <f t="shared" si="2"/>
        <v>-62</v>
      </c>
      <c r="T5" s="44">
        <f t="shared" si="3"/>
        <v>-0.63917525773195871</v>
      </c>
      <c r="U5" s="12" t="s">
        <v>150</v>
      </c>
      <c r="V5" s="14" t="s">
        <v>151</v>
      </c>
    </row>
    <row r="6" spans="1:22">
      <c r="A6" s="339"/>
      <c r="B6" s="17" t="s">
        <v>309</v>
      </c>
      <c r="C6" s="14" t="s">
        <v>188</v>
      </c>
      <c r="D6" s="159" t="s">
        <v>152</v>
      </c>
      <c r="E6" s="159" t="s">
        <v>39</v>
      </c>
      <c r="F6" s="339"/>
      <c r="G6" s="340"/>
      <c r="H6" s="341"/>
      <c r="I6" s="12">
        <v>28728</v>
      </c>
      <c r="J6" s="12">
        <v>50.4</v>
      </c>
      <c r="K6" s="336"/>
      <c r="L6" s="12">
        <v>280714</v>
      </c>
      <c r="M6" s="13">
        <v>22.9</v>
      </c>
      <c r="N6" s="13">
        <v>22.82</v>
      </c>
      <c r="O6" s="17">
        <f>27.82-4.92</f>
        <v>22.9</v>
      </c>
      <c r="P6" s="13">
        <f t="shared" si="0"/>
        <v>0</v>
      </c>
      <c r="Q6" s="43">
        <f t="shared" si="1"/>
        <v>0</v>
      </c>
      <c r="R6" s="17">
        <v>22.82</v>
      </c>
      <c r="S6" s="16">
        <f t="shared" si="2"/>
        <v>0</v>
      </c>
      <c r="T6" s="44">
        <f t="shared" si="3"/>
        <v>0</v>
      </c>
      <c r="U6" s="12" t="s">
        <v>153</v>
      </c>
      <c r="V6" s="14"/>
    </row>
    <row r="7" spans="1:22">
      <c r="A7" s="339"/>
      <c r="B7" s="17" t="s">
        <v>309</v>
      </c>
      <c r="C7" s="14" t="s">
        <v>188</v>
      </c>
      <c r="D7" s="159" t="s">
        <v>152</v>
      </c>
      <c r="E7" s="159" t="s">
        <v>39</v>
      </c>
      <c r="F7" s="339"/>
      <c r="G7" s="340"/>
      <c r="H7" s="341"/>
      <c r="I7" s="12">
        <v>28728</v>
      </c>
      <c r="J7" s="12">
        <v>10.8</v>
      </c>
      <c r="K7" s="336"/>
      <c r="L7" s="12">
        <v>280714</v>
      </c>
      <c r="M7" s="13">
        <v>4.92</v>
      </c>
      <c r="N7" s="13">
        <v>5</v>
      </c>
      <c r="O7" s="17">
        <v>4.92</v>
      </c>
      <c r="P7" s="13">
        <f t="shared" si="0"/>
        <v>0</v>
      </c>
      <c r="Q7" s="43">
        <f t="shared" si="1"/>
        <v>0</v>
      </c>
      <c r="R7" s="17">
        <v>5</v>
      </c>
      <c r="S7" s="16">
        <f t="shared" si="2"/>
        <v>0</v>
      </c>
      <c r="T7" s="44">
        <f t="shared" si="3"/>
        <v>0</v>
      </c>
      <c r="U7" s="12" t="s">
        <v>153</v>
      </c>
      <c r="V7" s="14"/>
    </row>
    <row r="8" spans="1:22">
      <c r="A8" s="339"/>
      <c r="B8" s="17" t="s">
        <v>309</v>
      </c>
      <c r="C8" s="14" t="s">
        <v>188</v>
      </c>
      <c r="D8" s="159" t="s">
        <v>154</v>
      </c>
      <c r="E8" s="159" t="s">
        <v>39</v>
      </c>
      <c r="F8" s="339"/>
      <c r="G8" s="340"/>
      <c r="H8" s="341"/>
      <c r="I8" s="12">
        <v>28728</v>
      </c>
      <c r="J8" s="12">
        <v>20</v>
      </c>
      <c r="K8" s="337"/>
      <c r="L8" s="12">
        <v>288601</v>
      </c>
      <c r="M8" s="13">
        <v>9.75</v>
      </c>
      <c r="N8" s="13">
        <v>9.75</v>
      </c>
      <c r="O8" s="17">
        <v>9.74</v>
      </c>
      <c r="P8" s="13">
        <f t="shared" si="0"/>
        <v>9.9999999999997868E-3</v>
      </c>
      <c r="Q8" s="43">
        <f t="shared" si="1"/>
        <v>1.0256410256410037E-3</v>
      </c>
      <c r="R8" s="17">
        <v>9.75</v>
      </c>
      <c r="S8" s="16">
        <f t="shared" si="2"/>
        <v>0</v>
      </c>
      <c r="T8" s="44">
        <f t="shared" si="3"/>
        <v>0</v>
      </c>
      <c r="U8" s="12" t="s">
        <v>153</v>
      </c>
      <c r="V8" s="14"/>
    </row>
    <row r="9" spans="1:22">
      <c r="A9" s="15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3"/>
      <c r="N9" s="17"/>
      <c r="O9" s="17"/>
      <c r="P9" s="17"/>
      <c r="Q9" s="17"/>
      <c r="R9" s="17"/>
      <c r="S9" s="16"/>
      <c r="T9" s="17"/>
      <c r="U9" s="17"/>
      <c r="V9" s="17"/>
    </row>
    <row r="10" spans="1:22">
      <c r="A10" s="338" t="s">
        <v>144</v>
      </c>
      <c r="B10" s="165" t="s">
        <v>309</v>
      </c>
      <c r="C10" s="173" t="s">
        <v>186</v>
      </c>
      <c r="D10" s="174" t="s">
        <v>145</v>
      </c>
      <c r="E10" s="174" t="s">
        <v>155</v>
      </c>
      <c r="F10" s="338">
        <v>182389</v>
      </c>
      <c r="G10" s="338">
        <v>5158043</v>
      </c>
      <c r="H10" s="338">
        <v>24001196</v>
      </c>
      <c r="I10" s="175">
        <v>14040</v>
      </c>
      <c r="J10" s="176">
        <v>0.82120000000000004</v>
      </c>
      <c r="K10" s="338">
        <v>42121</v>
      </c>
      <c r="L10" s="176">
        <v>294386</v>
      </c>
      <c r="M10" s="177">
        <v>80.069999999999993</v>
      </c>
      <c r="N10" s="177">
        <v>80</v>
      </c>
      <c r="O10" s="165">
        <f>160.13-80.07</f>
        <v>80.06</v>
      </c>
      <c r="P10" s="177">
        <f t="shared" ref="P10:P27" si="4">M10-O10</f>
        <v>9.9999999999909051E-3</v>
      </c>
      <c r="Q10" s="178">
        <f t="shared" ref="Q10:Q27" si="5">P10/M10</f>
        <v>1.2489072061934439E-4</v>
      </c>
      <c r="R10" s="177">
        <v>80</v>
      </c>
      <c r="S10" s="179">
        <f t="shared" ref="S10:S27" si="6">N10-R10</f>
        <v>0</v>
      </c>
      <c r="T10" s="180">
        <f t="shared" ref="T10:T27" si="7">S10/M10</f>
        <v>0</v>
      </c>
      <c r="U10" s="176" t="s">
        <v>147</v>
      </c>
      <c r="V10" s="173"/>
    </row>
    <row r="11" spans="1:22">
      <c r="A11" s="338"/>
      <c r="B11" s="165" t="s">
        <v>309</v>
      </c>
      <c r="C11" s="173" t="s">
        <v>186</v>
      </c>
      <c r="D11" s="174" t="s">
        <v>145</v>
      </c>
      <c r="E11" s="174" t="s">
        <v>146</v>
      </c>
      <c r="F11" s="338"/>
      <c r="G11" s="338"/>
      <c r="H11" s="338"/>
      <c r="I11" s="175">
        <v>14040</v>
      </c>
      <c r="J11" s="176">
        <v>0.82120000000000004</v>
      </c>
      <c r="K11" s="338"/>
      <c r="L11" s="176">
        <v>294380</v>
      </c>
      <c r="M11" s="177">
        <v>80.069999999999993</v>
      </c>
      <c r="N11" s="177">
        <v>80</v>
      </c>
      <c r="O11" s="165">
        <v>80.069999999999993</v>
      </c>
      <c r="P11" s="177">
        <f t="shared" si="4"/>
        <v>0</v>
      </c>
      <c r="Q11" s="178">
        <f t="shared" si="5"/>
        <v>0</v>
      </c>
      <c r="R11" s="177">
        <v>80</v>
      </c>
      <c r="S11" s="179">
        <f t="shared" si="6"/>
        <v>0</v>
      </c>
      <c r="T11" s="180">
        <f t="shared" si="7"/>
        <v>0</v>
      </c>
      <c r="U11" s="176" t="s">
        <v>147</v>
      </c>
      <c r="V11" s="173"/>
    </row>
    <row r="12" spans="1:22">
      <c r="A12" s="338"/>
      <c r="B12" s="165" t="s">
        <v>309</v>
      </c>
      <c r="C12" s="173" t="s">
        <v>186</v>
      </c>
      <c r="D12" s="174" t="s">
        <v>145</v>
      </c>
      <c r="E12" s="174" t="s">
        <v>155</v>
      </c>
      <c r="F12" s="338"/>
      <c r="G12" s="338"/>
      <c r="H12" s="338"/>
      <c r="I12" s="175">
        <v>14040</v>
      </c>
      <c r="J12" s="176">
        <v>0.82120000000000004</v>
      </c>
      <c r="K12" s="338"/>
      <c r="L12" s="176">
        <v>294386</v>
      </c>
      <c r="M12" s="177">
        <v>80.069999999999993</v>
      </c>
      <c r="N12" s="177">
        <v>80</v>
      </c>
      <c r="O12" s="165">
        <v>80.069999999999993</v>
      </c>
      <c r="P12" s="177">
        <f t="shared" si="4"/>
        <v>0</v>
      </c>
      <c r="Q12" s="178">
        <f t="shared" si="5"/>
        <v>0</v>
      </c>
      <c r="R12" s="177">
        <v>80</v>
      </c>
      <c r="S12" s="179">
        <f t="shared" si="6"/>
        <v>0</v>
      </c>
      <c r="T12" s="180">
        <f t="shared" si="7"/>
        <v>0</v>
      </c>
      <c r="U12" s="176" t="s">
        <v>147</v>
      </c>
      <c r="V12" s="173"/>
    </row>
    <row r="13" spans="1:22">
      <c r="A13" s="338"/>
      <c r="B13" s="165" t="s">
        <v>309</v>
      </c>
      <c r="C13" s="173" t="s">
        <v>187</v>
      </c>
      <c r="D13" s="174" t="s">
        <v>148</v>
      </c>
      <c r="E13" s="174" t="s">
        <v>149</v>
      </c>
      <c r="F13" s="338"/>
      <c r="G13" s="338"/>
      <c r="H13" s="338"/>
      <c r="I13" s="175">
        <v>14040</v>
      </c>
      <c r="J13" s="176">
        <v>55.1</v>
      </c>
      <c r="K13" s="338"/>
      <c r="L13" s="176">
        <v>283822</v>
      </c>
      <c r="M13" s="177">
        <v>142</v>
      </c>
      <c r="N13" s="175">
        <v>141</v>
      </c>
      <c r="O13" s="165">
        <f>329-142-45</f>
        <v>142</v>
      </c>
      <c r="P13" s="177">
        <f t="shared" si="4"/>
        <v>0</v>
      </c>
      <c r="Q13" s="178">
        <f t="shared" si="5"/>
        <v>0</v>
      </c>
      <c r="R13" s="175">
        <v>141</v>
      </c>
      <c r="S13" s="179">
        <f t="shared" si="6"/>
        <v>0</v>
      </c>
      <c r="T13" s="180">
        <f t="shared" si="7"/>
        <v>0</v>
      </c>
      <c r="U13" s="176" t="s">
        <v>150</v>
      </c>
      <c r="V13" s="173"/>
    </row>
    <row r="14" spans="1:22">
      <c r="A14" s="338"/>
      <c r="B14" s="165" t="s">
        <v>309</v>
      </c>
      <c r="C14" s="173" t="s">
        <v>187</v>
      </c>
      <c r="D14" s="174" t="s">
        <v>148</v>
      </c>
      <c r="E14" s="174" t="s">
        <v>156</v>
      </c>
      <c r="F14" s="338"/>
      <c r="G14" s="338"/>
      <c r="H14" s="338"/>
      <c r="I14" s="175">
        <v>14040</v>
      </c>
      <c r="J14" s="176">
        <v>55.1</v>
      </c>
      <c r="K14" s="338"/>
      <c r="L14" s="176">
        <v>276230</v>
      </c>
      <c r="M14" s="177">
        <v>141</v>
      </c>
      <c r="N14" s="175">
        <v>141</v>
      </c>
      <c r="O14" s="165">
        <v>141</v>
      </c>
      <c r="P14" s="177">
        <f t="shared" si="4"/>
        <v>0</v>
      </c>
      <c r="Q14" s="178">
        <f t="shared" si="5"/>
        <v>0</v>
      </c>
      <c r="R14" s="175">
        <v>141</v>
      </c>
      <c r="S14" s="179">
        <f t="shared" si="6"/>
        <v>0</v>
      </c>
      <c r="T14" s="180">
        <f t="shared" si="7"/>
        <v>0</v>
      </c>
      <c r="U14" s="176" t="s">
        <v>150</v>
      </c>
      <c r="V14" s="173"/>
    </row>
    <row r="15" spans="1:22">
      <c r="A15" s="338"/>
      <c r="B15" s="165" t="s">
        <v>309</v>
      </c>
      <c r="C15" s="173" t="s">
        <v>187</v>
      </c>
      <c r="D15" s="174" t="s">
        <v>148</v>
      </c>
      <c r="E15" s="174" t="s">
        <v>149</v>
      </c>
      <c r="F15" s="338"/>
      <c r="G15" s="338"/>
      <c r="H15" s="338"/>
      <c r="I15" s="175">
        <v>14040</v>
      </c>
      <c r="J15" s="176">
        <v>55.1</v>
      </c>
      <c r="K15" s="338"/>
      <c r="L15" s="176">
        <v>283822</v>
      </c>
      <c r="M15" s="177">
        <v>142</v>
      </c>
      <c r="N15" s="175">
        <v>141</v>
      </c>
      <c r="O15" s="165">
        <v>142</v>
      </c>
      <c r="P15" s="177">
        <f t="shared" si="4"/>
        <v>0</v>
      </c>
      <c r="Q15" s="178">
        <f t="shared" si="5"/>
        <v>0</v>
      </c>
      <c r="R15" s="175">
        <v>141</v>
      </c>
      <c r="S15" s="179">
        <f t="shared" si="6"/>
        <v>0</v>
      </c>
      <c r="T15" s="180">
        <f t="shared" si="7"/>
        <v>0</v>
      </c>
      <c r="U15" s="176" t="s">
        <v>150</v>
      </c>
      <c r="V15" s="173"/>
    </row>
    <row r="16" spans="1:22">
      <c r="A16" s="338"/>
      <c r="B16" s="165" t="s">
        <v>309</v>
      </c>
      <c r="C16" s="173" t="s">
        <v>187</v>
      </c>
      <c r="D16" s="174" t="s">
        <v>148</v>
      </c>
      <c r="E16" s="174" t="s">
        <v>157</v>
      </c>
      <c r="F16" s="338"/>
      <c r="G16" s="338"/>
      <c r="H16" s="338"/>
      <c r="I16" s="175">
        <v>14040</v>
      </c>
      <c r="J16" s="176">
        <v>18</v>
      </c>
      <c r="K16" s="338"/>
      <c r="L16" s="176">
        <v>293179</v>
      </c>
      <c r="M16" s="177">
        <v>46</v>
      </c>
      <c r="N16" s="175">
        <v>46</v>
      </c>
      <c r="O16" s="165">
        <f>92-47</f>
        <v>45</v>
      </c>
      <c r="P16" s="177">
        <f t="shared" si="4"/>
        <v>1</v>
      </c>
      <c r="Q16" s="178">
        <f t="shared" si="5"/>
        <v>2.1739130434782608E-2</v>
      </c>
      <c r="R16" s="175">
        <v>46</v>
      </c>
      <c r="S16" s="179">
        <f t="shared" si="6"/>
        <v>0</v>
      </c>
      <c r="T16" s="180">
        <f t="shared" si="7"/>
        <v>0</v>
      </c>
      <c r="U16" s="176" t="s">
        <v>150</v>
      </c>
      <c r="V16" s="173"/>
    </row>
    <row r="17" spans="1:22">
      <c r="A17" s="338"/>
      <c r="B17" s="165" t="s">
        <v>309</v>
      </c>
      <c r="C17" s="173" t="s">
        <v>187</v>
      </c>
      <c r="D17" s="174" t="s">
        <v>148</v>
      </c>
      <c r="E17" s="174" t="s">
        <v>149</v>
      </c>
      <c r="F17" s="338"/>
      <c r="G17" s="338"/>
      <c r="H17" s="338"/>
      <c r="I17" s="175">
        <v>14040</v>
      </c>
      <c r="J17" s="176">
        <v>18</v>
      </c>
      <c r="K17" s="338"/>
      <c r="L17" s="176">
        <v>283822</v>
      </c>
      <c r="M17" s="177">
        <v>46</v>
      </c>
      <c r="N17" s="175">
        <v>47</v>
      </c>
      <c r="O17" s="165">
        <v>46</v>
      </c>
      <c r="P17" s="177">
        <f t="shared" si="4"/>
        <v>0</v>
      </c>
      <c r="Q17" s="178">
        <f t="shared" si="5"/>
        <v>0</v>
      </c>
      <c r="R17" s="175">
        <v>47</v>
      </c>
      <c r="S17" s="179">
        <f t="shared" si="6"/>
        <v>0</v>
      </c>
      <c r="T17" s="180">
        <f t="shared" si="7"/>
        <v>0</v>
      </c>
      <c r="U17" s="176" t="s">
        <v>150</v>
      </c>
      <c r="V17" s="173"/>
    </row>
    <row r="18" spans="1:22">
      <c r="A18" s="338"/>
      <c r="B18" s="165" t="s">
        <v>309</v>
      </c>
      <c r="C18" s="173" t="s">
        <v>187</v>
      </c>
      <c r="D18" s="174" t="s">
        <v>148</v>
      </c>
      <c r="E18" s="174" t="s">
        <v>157</v>
      </c>
      <c r="F18" s="338"/>
      <c r="G18" s="338"/>
      <c r="H18" s="338"/>
      <c r="I18" s="175">
        <v>14040</v>
      </c>
      <c r="J18" s="176">
        <v>18</v>
      </c>
      <c r="K18" s="338"/>
      <c r="L18" s="176">
        <v>293179</v>
      </c>
      <c r="M18" s="177">
        <v>47</v>
      </c>
      <c r="N18" s="175">
        <v>46</v>
      </c>
      <c r="O18" s="165">
        <v>47</v>
      </c>
      <c r="P18" s="177">
        <f t="shared" si="4"/>
        <v>0</v>
      </c>
      <c r="Q18" s="178">
        <f t="shared" si="5"/>
        <v>0</v>
      </c>
      <c r="R18" s="175">
        <v>46</v>
      </c>
      <c r="S18" s="179">
        <f t="shared" si="6"/>
        <v>0</v>
      </c>
      <c r="T18" s="180">
        <f t="shared" si="7"/>
        <v>0</v>
      </c>
      <c r="U18" s="176" t="s">
        <v>150</v>
      </c>
      <c r="V18" s="173"/>
    </row>
    <row r="19" spans="1:22">
      <c r="A19" s="338"/>
      <c r="B19" s="165" t="s">
        <v>309</v>
      </c>
      <c r="C19" s="173" t="s">
        <v>188</v>
      </c>
      <c r="D19" s="174" t="s">
        <v>152</v>
      </c>
      <c r="E19" s="174" t="s">
        <v>39</v>
      </c>
      <c r="F19" s="338"/>
      <c r="G19" s="338"/>
      <c r="H19" s="338"/>
      <c r="I19" s="175">
        <v>14040</v>
      </c>
      <c r="J19" s="176">
        <v>50.4</v>
      </c>
      <c r="K19" s="338"/>
      <c r="L19" s="176">
        <v>280714</v>
      </c>
      <c r="M19" s="177">
        <f>27.22-11.2-2.4-2.4</f>
        <v>11.219999999999999</v>
      </c>
      <c r="N19" s="177">
        <v>11.2</v>
      </c>
      <c r="O19" s="165">
        <f>27.19-11.2-2.4-2.4</f>
        <v>11.190000000000001</v>
      </c>
      <c r="P19" s="177">
        <f t="shared" si="4"/>
        <v>2.9999999999997584E-2</v>
      </c>
      <c r="Q19" s="178">
        <f t="shared" si="5"/>
        <v>2.673796791443635E-3</v>
      </c>
      <c r="R19" s="177">
        <v>11.2</v>
      </c>
      <c r="S19" s="179">
        <f t="shared" si="6"/>
        <v>0</v>
      </c>
      <c r="T19" s="180">
        <f t="shared" si="7"/>
        <v>0</v>
      </c>
      <c r="U19" s="176" t="s">
        <v>153</v>
      </c>
      <c r="V19" s="173"/>
    </row>
    <row r="20" spans="1:22">
      <c r="A20" s="338"/>
      <c r="B20" s="165" t="s">
        <v>309</v>
      </c>
      <c r="C20" s="173" t="s">
        <v>188</v>
      </c>
      <c r="D20" s="174" t="s">
        <v>152</v>
      </c>
      <c r="E20" s="174" t="s">
        <v>158</v>
      </c>
      <c r="F20" s="338"/>
      <c r="G20" s="338"/>
      <c r="H20" s="338"/>
      <c r="I20" s="175">
        <v>14040</v>
      </c>
      <c r="J20" s="176">
        <v>50.4</v>
      </c>
      <c r="K20" s="338"/>
      <c r="L20" s="176">
        <v>280718</v>
      </c>
      <c r="M20" s="177">
        <v>11.2</v>
      </c>
      <c r="N20" s="177">
        <v>11.2</v>
      </c>
      <c r="O20" s="165">
        <f>13.6-2.4</f>
        <v>11.2</v>
      </c>
      <c r="P20" s="177">
        <f t="shared" si="4"/>
        <v>0</v>
      </c>
      <c r="Q20" s="178">
        <f t="shared" si="5"/>
        <v>0</v>
      </c>
      <c r="R20" s="177">
        <v>11.2</v>
      </c>
      <c r="S20" s="179">
        <f t="shared" si="6"/>
        <v>0</v>
      </c>
      <c r="T20" s="180">
        <f t="shared" si="7"/>
        <v>0</v>
      </c>
      <c r="U20" s="176" t="s">
        <v>153</v>
      </c>
      <c r="V20" s="173"/>
    </row>
    <row r="21" spans="1:22">
      <c r="A21" s="338"/>
      <c r="B21" s="165" t="s">
        <v>309</v>
      </c>
      <c r="C21" s="173" t="s">
        <v>188</v>
      </c>
      <c r="D21" s="174" t="s">
        <v>152</v>
      </c>
      <c r="E21" s="174" t="s">
        <v>39</v>
      </c>
      <c r="F21" s="338"/>
      <c r="G21" s="338"/>
      <c r="H21" s="338"/>
      <c r="I21" s="175">
        <v>14040</v>
      </c>
      <c r="J21" s="176">
        <v>50.4</v>
      </c>
      <c r="K21" s="338"/>
      <c r="L21" s="176">
        <v>280714</v>
      </c>
      <c r="M21" s="177">
        <v>11.2</v>
      </c>
      <c r="N21" s="177">
        <v>11.19</v>
      </c>
      <c r="O21" s="165">
        <v>11.2</v>
      </c>
      <c r="P21" s="177">
        <f t="shared" si="4"/>
        <v>0</v>
      </c>
      <c r="Q21" s="178">
        <f t="shared" si="5"/>
        <v>0</v>
      </c>
      <c r="R21" s="177">
        <v>11.19</v>
      </c>
      <c r="S21" s="179">
        <f t="shared" si="6"/>
        <v>0</v>
      </c>
      <c r="T21" s="180">
        <f t="shared" si="7"/>
        <v>0</v>
      </c>
      <c r="U21" s="176" t="s">
        <v>153</v>
      </c>
      <c r="V21" s="173"/>
    </row>
    <row r="22" spans="1:22">
      <c r="A22" s="338"/>
      <c r="B22" s="165" t="s">
        <v>309</v>
      </c>
      <c r="C22" s="173" t="s">
        <v>188</v>
      </c>
      <c r="D22" s="174" t="s">
        <v>152</v>
      </c>
      <c r="E22" s="174" t="s">
        <v>39</v>
      </c>
      <c r="F22" s="338"/>
      <c r="G22" s="338"/>
      <c r="H22" s="338"/>
      <c r="I22" s="175">
        <v>14040</v>
      </c>
      <c r="J22" s="176">
        <v>10.8</v>
      </c>
      <c r="K22" s="338"/>
      <c r="L22" s="176">
        <v>280714</v>
      </c>
      <c r="M22" s="177">
        <v>2.4</v>
      </c>
      <c r="N22" s="177">
        <v>2.4</v>
      </c>
      <c r="O22" s="165">
        <v>2.4</v>
      </c>
      <c r="P22" s="177">
        <f t="shared" si="4"/>
        <v>0</v>
      </c>
      <c r="Q22" s="178">
        <f t="shared" si="5"/>
        <v>0</v>
      </c>
      <c r="R22" s="177">
        <v>2.4</v>
      </c>
      <c r="S22" s="179">
        <f t="shared" si="6"/>
        <v>0</v>
      </c>
      <c r="T22" s="180">
        <f t="shared" si="7"/>
        <v>0</v>
      </c>
      <c r="U22" s="176" t="s">
        <v>153</v>
      </c>
      <c r="V22" s="173"/>
    </row>
    <row r="23" spans="1:22">
      <c r="A23" s="338"/>
      <c r="B23" s="165" t="s">
        <v>309</v>
      </c>
      <c r="C23" s="173" t="s">
        <v>188</v>
      </c>
      <c r="D23" s="174" t="s">
        <v>152</v>
      </c>
      <c r="E23" s="174" t="s">
        <v>158</v>
      </c>
      <c r="F23" s="338"/>
      <c r="G23" s="338"/>
      <c r="H23" s="338"/>
      <c r="I23" s="175">
        <v>14040</v>
      </c>
      <c r="J23" s="176">
        <v>10.8</v>
      </c>
      <c r="K23" s="338"/>
      <c r="L23" s="176">
        <v>280718</v>
      </c>
      <c r="M23" s="177">
        <v>2.4</v>
      </c>
      <c r="N23" s="177">
        <v>2.4</v>
      </c>
      <c r="O23" s="165">
        <v>2.4</v>
      </c>
      <c r="P23" s="177">
        <f t="shared" si="4"/>
        <v>0</v>
      </c>
      <c r="Q23" s="178">
        <f t="shared" si="5"/>
        <v>0</v>
      </c>
      <c r="R23" s="177">
        <v>2.4</v>
      </c>
      <c r="S23" s="179">
        <f t="shared" si="6"/>
        <v>0</v>
      </c>
      <c r="T23" s="180">
        <f t="shared" si="7"/>
        <v>0</v>
      </c>
      <c r="U23" s="176" t="s">
        <v>153</v>
      </c>
      <c r="V23" s="173"/>
    </row>
    <row r="24" spans="1:22">
      <c r="A24" s="338"/>
      <c r="B24" s="165" t="s">
        <v>309</v>
      </c>
      <c r="C24" s="173" t="s">
        <v>188</v>
      </c>
      <c r="D24" s="174" t="s">
        <v>152</v>
      </c>
      <c r="E24" s="174" t="s">
        <v>39</v>
      </c>
      <c r="F24" s="338"/>
      <c r="G24" s="338"/>
      <c r="H24" s="338"/>
      <c r="I24" s="175">
        <v>14040</v>
      </c>
      <c r="J24" s="176">
        <v>10.8</v>
      </c>
      <c r="K24" s="338"/>
      <c r="L24" s="176">
        <v>280714</v>
      </c>
      <c r="M24" s="177">
        <v>2.4</v>
      </c>
      <c r="N24" s="177">
        <v>2.4</v>
      </c>
      <c r="O24" s="165">
        <v>2.4</v>
      </c>
      <c r="P24" s="177">
        <f t="shared" si="4"/>
        <v>0</v>
      </c>
      <c r="Q24" s="178">
        <f t="shared" si="5"/>
        <v>0</v>
      </c>
      <c r="R24" s="177">
        <v>2.4</v>
      </c>
      <c r="S24" s="179">
        <f t="shared" si="6"/>
        <v>0</v>
      </c>
      <c r="T24" s="180">
        <f t="shared" si="7"/>
        <v>0</v>
      </c>
      <c r="U24" s="176" t="s">
        <v>153</v>
      </c>
      <c r="V24" s="173"/>
    </row>
    <row r="25" spans="1:22">
      <c r="A25" s="338"/>
      <c r="B25" s="165" t="s">
        <v>309</v>
      </c>
      <c r="C25" s="173" t="s">
        <v>188</v>
      </c>
      <c r="D25" s="174" t="s">
        <v>154</v>
      </c>
      <c r="E25" s="174" t="s">
        <v>39</v>
      </c>
      <c r="F25" s="338"/>
      <c r="G25" s="338"/>
      <c r="H25" s="338"/>
      <c r="I25" s="175">
        <v>14040</v>
      </c>
      <c r="J25" s="176">
        <v>20</v>
      </c>
      <c r="K25" s="338"/>
      <c r="L25" s="176">
        <v>288601</v>
      </c>
      <c r="M25" s="177">
        <v>4.76</v>
      </c>
      <c r="N25" s="177">
        <v>4.8</v>
      </c>
      <c r="O25" s="165">
        <f>9.52-4.76</f>
        <v>4.76</v>
      </c>
      <c r="P25" s="177">
        <f t="shared" si="4"/>
        <v>0</v>
      </c>
      <c r="Q25" s="178">
        <f t="shared" si="5"/>
        <v>0</v>
      </c>
      <c r="R25" s="177">
        <v>4.8</v>
      </c>
      <c r="S25" s="179">
        <f t="shared" si="6"/>
        <v>0</v>
      </c>
      <c r="T25" s="180">
        <f t="shared" si="7"/>
        <v>0</v>
      </c>
      <c r="U25" s="176" t="s">
        <v>153</v>
      </c>
      <c r="V25" s="173"/>
    </row>
    <row r="26" spans="1:22">
      <c r="A26" s="338"/>
      <c r="B26" s="165" t="s">
        <v>309</v>
      </c>
      <c r="C26" s="173" t="s">
        <v>188</v>
      </c>
      <c r="D26" s="174" t="s">
        <v>154</v>
      </c>
      <c r="E26" s="174" t="s">
        <v>158</v>
      </c>
      <c r="F26" s="338"/>
      <c r="G26" s="338"/>
      <c r="H26" s="338"/>
      <c r="I26" s="175">
        <v>14040</v>
      </c>
      <c r="J26" s="176">
        <v>20</v>
      </c>
      <c r="K26" s="338"/>
      <c r="L26" s="176">
        <v>288604</v>
      </c>
      <c r="M26" s="177">
        <v>4.76</v>
      </c>
      <c r="N26" s="177">
        <v>4.8</v>
      </c>
      <c r="O26" s="165">
        <v>4.76</v>
      </c>
      <c r="P26" s="177">
        <f t="shared" si="4"/>
        <v>0</v>
      </c>
      <c r="Q26" s="178">
        <f t="shared" si="5"/>
        <v>0</v>
      </c>
      <c r="R26" s="177">
        <v>4.8</v>
      </c>
      <c r="S26" s="179">
        <f t="shared" si="6"/>
        <v>0</v>
      </c>
      <c r="T26" s="180">
        <f t="shared" si="7"/>
        <v>0</v>
      </c>
      <c r="U26" s="176" t="s">
        <v>153</v>
      </c>
      <c r="V26" s="173"/>
    </row>
    <row r="27" spans="1:22">
      <c r="A27" s="338"/>
      <c r="B27" s="165" t="s">
        <v>309</v>
      </c>
      <c r="C27" s="173" t="s">
        <v>188</v>
      </c>
      <c r="D27" s="174" t="s">
        <v>154</v>
      </c>
      <c r="E27" s="174" t="s">
        <v>39</v>
      </c>
      <c r="F27" s="338"/>
      <c r="G27" s="338"/>
      <c r="H27" s="338"/>
      <c r="I27" s="175">
        <v>14040</v>
      </c>
      <c r="J27" s="176">
        <v>20</v>
      </c>
      <c r="K27" s="338"/>
      <c r="L27" s="176">
        <v>288601</v>
      </c>
      <c r="M27" s="177">
        <v>4.76</v>
      </c>
      <c r="N27" s="177">
        <v>4.8</v>
      </c>
      <c r="O27" s="165">
        <v>4.76</v>
      </c>
      <c r="P27" s="177">
        <f t="shared" si="4"/>
        <v>0</v>
      </c>
      <c r="Q27" s="178">
        <f t="shared" si="5"/>
        <v>0</v>
      </c>
      <c r="R27" s="177">
        <v>4.8</v>
      </c>
      <c r="S27" s="179">
        <f t="shared" si="6"/>
        <v>0</v>
      </c>
      <c r="T27" s="180">
        <f t="shared" si="7"/>
        <v>0</v>
      </c>
      <c r="U27" s="176" t="s">
        <v>153</v>
      </c>
      <c r="V27" s="173"/>
    </row>
    <row r="28" spans="1:22">
      <c r="A28" s="159"/>
      <c r="B28" s="17"/>
      <c r="C28" s="14"/>
      <c r="D28" s="161"/>
      <c r="E28" s="161"/>
      <c r="F28" s="17"/>
      <c r="G28" s="17"/>
      <c r="H28" s="18"/>
      <c r="I28" s="15"/>
      <c r="J28" s="17"/>
      <c r="K28" s="17"/>
      <c r="L28" s="17"/>
      <c r="M28" s="13"/>
      <c r="N28" s="13"/>
      <c r="O28" s="17"/>
      <c r="P28" s="17"/>
      <c r="Q28" s="17"/>
      <c r="R28" s="13"/>
      <c r="S28" s="16"/>
      <c r="T28" s="17"/>
      <c r="U28" s="12"/>
      <c r="V28" s="17"/>
    </row>
    <row r="29" spans="1:22">
      <c r="A29" s="339" t="s">
        <v>144</v>
      </c>
      <c r="B29" s="17" t="s">
        <v>309</v>
      </c>
      <c r="C29" s="162" t="s">
        <v>186</v>
      </c>
      <c r="D29" s="159" t="s">
        <v>145</v>
      </c>
      <c r="E29" s="159" t="s">
        <v>159</v>
      </c>
      <c r="F29" s="335">
        <v>182392</v>
      </c>
      <c r="G29" s="335">
        <v>5158037</v>
      </c>
      <c r="H29" s="335">
        <v>24001199</v>
      </c>
      <c r="I29" s="12">
        <v>11952</v>
      </c>
      <c r="J29" s="12">
        <v>0.82110000000000005</v>
      </c>
      <c r="K29" s="335">
        <v>35792</v>
      </c>
      <c r="L29" s="12">
        <v>294387</v>
      </c>
      <c r="M29" s="13">
        <v>68.150000000000006</v>
      </c>
      <c r="N29" s="13">
        <v>68.25</v>
      </c>
      <c r="O29" s="17">
        <f>136.3-68.15</f>
        <v>68.150000000000006</v>
      </c>
      <c r="P29" s="13">
        <f t="shared" ref="P29:P46" si="8">M29-O29</f>
        <v>0</v>
      </c>
      <c r="Q29" s="43">
        <f t="shared" ref="Q29:Q46" si="9">P29/M29</f>
        <v>0</v>
      </c>
      <c r="R29" s="13">
        <v>68.25</v>
      </c>
      <c r="S29" s="16">
        <f t="shared" ref="S29:S46" si="10">N29-R29</f>
        <v>0</v>
      </c>
      <c r="T29" s="44">
        <f t="shared" ref="T29:T46" si="11">S29/M29</f>
        <v>0</v>
      </c>
      <c r="U29" s="12" t="s">
        <v>147</v>
      </c>
      <c r="V29" s="14"/>
    </row>
    <row r="30" spans="1:22">
      <c r="A30" s="339"/>
      <c r="B30" s="17" t="s">
        <v>309</v>
      </c>
      <c r="C30" s="14" t="s">
        <v>186</v>
      </c>
      <c r="D30" s="159" t="s">
        <v>145</v>
      </c>
      <c r="E30" s="159" t="s">
        <v>146</v>
      </c>
      <c r="F30" s="336"/>
      <c r="G30" s="336"/>
      <c r="H30" s="336"/>
      <c r="I30" s="12">
        <v>11952</v>
      </c>
      <c r="J30" s="12">
        <v>0.82110000000000005</v>
      </c>
      <c r="K30" s="336"/>
      <c r="L30" s="12">
        <v>294380</v>
      </c>
      <c r="M30" s="13">
        <v>68.150000000000006</v>
      </c>
      <c r="N30" s="13">
        <v>68.2</v>
      </c>
      <c r="O30" s="17">
        <v>68.150000000000006</v>
      </c>
      <c r="P30" s="13">
        <f t="shared" si="8"/>
        <v>0</v>
      </c>
      <c r="Q30" s="43">
        <f t="shared" si="9"/>
        <v>0</v>
      </c>
      <c r="R30" s="13">
        <v>68.2</v>
      </c>
      <c r="S30" s="16">
        <f t="shared" si="10"/>
        <v>0</v>
      </c>
      <c r="T30" s="44">
        <f t="shared" si="11"/>
        <v>0</v>
      </c>
      <c r="U30" s="12" t="s">
        <v>147</v>
      </c>
      <c r="V30" s="14"/>
    </row>
    <row r="31" spans="1:22">
      <c r="A31" s="339"/>
      <c r="B31" s="17" t="s">
        <v>309</v>
      </c>
      <c r="C31" s="14" t="s">
        <v>186</v>
      </c>
      <c r="D31" s="159" t="s">
        <v>145</v>
      </c>
      <c r="E31" s="159" t="s">
        <v>159</v>
      </c>
      <c r="F31" s="336"/>
      <c r="G31" s="336"/>
      <c r="H31" s="336"/>
      <c r="I31" s="12">
        <v>11952</v>
      </c>
      <c r="J31" s="12">
        <v>0.82110000000000005</v>
      </c>
      <c r="K31" s="336"/>
      <c r="L31" s="12">
        <v>294387</v>
      </c>
      <c r="M31" s="13">
        <v>68.150000000000006</v>
      </c>
      <c r="N31" s="13">
        <v>68.25</v>
      </c>
      <c r="O31" s="17">
        <v>68.150000000000006</v>
      </c>
      <c r="P31" s="13">
        <f t="shared" si="8"/>
        <v>0</v>
      </c>
      <c r="Q31" s="43">
        <f t="shared" si="9"/>
        <v>0</v>
      </c>
      <c r="R31" s="13">
        <v>68.25</v>
      </c>
      <c r="S31" s="16">
        <f t="shared" si="10"/>
        <v>0</v>
      </c>
      <c r="T31" s="44">
        <f t="shared" si="11"/>
        <v>0</v>
      </c>
      <c r="U31" s="12" t="s">
        <v>147</v>
      </c>
      <c r="V31" s="14"/>
    </row>
    <row r="32" spans="1:22">
      <c r="A32" s="339"/>
      <c r="B32" s="17" t="s">
        <v>309</v>
      </c>
      <c r="C32" s="14" t="s">
        <v>187</v>
      </c>
      <c r="D32" s="159" t="s">
        <v>148</v>
      </c>
      <c r="E32" s="159" t="s">
        <v>160</v>
      </c>
      <c r="F32" s="336"/>
      <c r="G32" s="336"/>
      <c r="H32" s="336"/>
      <c r="I32" s="12">
        <v>11952</v>
      </c>
      <c r="J32" s="12">
        <v>55.1</v>
      </c>
      <c r="K32" s="336"/>
      <c r="L32" s="12">
        <v>283827</v>
      </c>
      <c r="M32" s="13">
        <v>121</v>
      </c>
      <c r="N32" s="15">
        <v>120</v>
      </c>
      <c r="O32" s="17">
        <v>120</v>
      </c>
      <c r="P32" s="13">
        <f t="shared" si="8"/>
        <v>1</v>
      </c>
      <c r="Q32" s="43">
        <f t="shared" si="9"/>
        <v>8.2644628099173556E-3</v>
      </c>
      <c r="R32" s="15">
        <v>120</v>
      </c>
      <c r="S32" s="16">
        <f t="shared" si="10"/>
        <v>0</v>
      </c>
      <c r="T32" s="44">
        <f t="shared" si="11"/>
        <v>0</v>
      </c>
      <c r="U32" s="12" t="s">
        <v>150</v>
      </c>
      <c r="V32" s="14"/>
    </row>
    <row r="33" spans="1:22">
      <c r="A33" s="339"/>
      <c r="B33" s="17" t="s">
        <v>309</v>
      </c>
      <c r="C33" s="14" t="s">
        <v>187</v>
      </c>
      <c r="D33" s="159" t="s">
        <v>148</v>
      </c>
      <c r="E33" s="159" t="s">
        <v>156</v>
      </c>
      <c r="F33" s="336"/>
      <c r="G33" s="336"/>
      <c r="H33" s="336"/>
      <c r="I33" s="12">
        <v>11952</v>
      </c>
      <c r="J33" s="12">
        <v>55.1</v>
      </c>
      <c r="K33" s="336"/>
      <c r="L33" s="12">
        <v>276230</v>
      </c>
      <c r="M33" s="13">
        <v>120</v>
      </c>
      <c r="N33" s="15">
        <v>120</v>
      </c>
      <c r="O33" s="17">
        <v>120</v>
      </c>
      <c r="P33" s="13">
        <f t="shared" si="8"/>
        <v>0</v>
      </c>
      <c r="Q33" s="43">
        <f t="shared" si="9"/>
        <v>0</v>
      </c>
      <c r="R33" s="15">
        <v>120</v>
      </c>
      <c r="S33" s="16">
        <f t="shared" si="10"/>
        <v>0</v>
      </c>
      <c r="T33" s="44">
        <f t="shared" si="11"/>
        <v>0</v>
      </c>
      <c r="U33" s="12" t="s">
        <v>150</v>
      </c>
      <c r="V33" s="14"/>
    </row>
    <row r="34" spans="1:22">
      <c r="A34" s="339"/>
      <c r="B34" s="17" t="s">
        <v>309</v>
      </c>
      <c r="C34" s="14" t="s">
        <v>187</v>
      </c>
      <c r="D34" s="159" t="s">
        <v>148</v>
      </c>
      <c r="E34" s="159" t="s">
        <v>149</v>
      </c>
      <c r="F34" s="336"/>
      <c r="G34" s="336"/>
      <c r="H34" s="336"/>
      <c r="I34" s="12">
        <v>11952</v>
      </c>
      <c r="J34" s="12">
        <v>55.1</v>
      </c>
      <c r="K34" s="336"/>
      <c r="L34" s="12">
        <v>283822</v>
      </c>
      <c r="M34" s="13">
        <v>121</v>
      </c>
      <c r="N34" s="15">
        <v>121</v>
      </c>
      <c r="O34" s="17">
        <f>238-39-39-39</f>
        <v>121</v>
      </c>
      <c r="P34" s="13">
        <f t="shared" si="8"/>
        <v>0</v>
      </c>
      <c r="Q34" s="43">
        <f t="shared" si="9"/>
        <v>0</v>
      </c>
      <c r="R34" s="15">
        <v>121</v>
      </c>
      <c r="S34" s="16">
        <f t="shared" si="10"/>
        <v>0</v>
      </c>
      <c r="T34" s="44">
        <f t="shared" si="11"/>
        <v>0</v>
      </c>
      <c r="U34" s="12" t="s">
        <v>150</v>
      </c>
      <c r="V34" s="14"/>
    </row>
    <row r="35" spans="1:22">
      <c r="A35" s="339"/>
      <c r="B35" s="17" t="s">
        <v>309</v>
      </c>
      <c r="C35" s="14" t="s">
        <v>188</v>
      </c>
      <c r="D35" s="159" t="s">
        <v>152</v>
      </c>
      <c r="E35" s="159" t="s">
        <v>161</v>
      </c>
      <c r="F35" s="336"/>
      <c r="G35" s="336"/>
      <c r="H35" s="336"/>
      <c r="I35" s="12">
        <v>11952</v>
      </c>
      <c r="J35" s="12">
        <v>50.4</v>
      </c>
      <c r="K35" s="336"/>
      <c r="L35" s="12">
        <v>280722</v>
      </c>
      <c r="M35" s="13">
        <v>9.5399999999999991</v>
      </c>
      <c r="N35" s="13">
        <v>9.4</v>
      </c>
      <c r="O35" s="17">
        <f>11.57-2.05</f>
        <v>9.52</v>
      </c>
      <c r="P35" s="13">
        <f t="shared" si="8"/>
        <v>1.9999999999999574E-2</v>
      </c>
      <c r="Q35" s="43">
        <f t="shared" si="9"/>
        <v>2.0964360587001651E-3</v>
      </c>
      <c r="R35" s="13">
        <v>9.4</v>
      </c>
      <c r="S35" s="16">
        <f t="shared" si="10"/>
        <v>0</v>
      </c>
      <c r="T35" s="44">
        <f t="shared" si="11"/>
        <v>0</v>
      </c>
      <c r="U35" s="12" t="s">
        <v>153</v>
      </c>
      <c r="V35" s="14"/>
    </row>
    <row r="36" spans="1:22">
      <c r="A36" s="339"/>
      <c r="B36" s="17" t="s">
        <v>309</v>
      </c>
      <c r="C36" s="14" t="s">
        <v>188</v>
      </c>
      <c r="D36" s="159" t="s">
        <v>152</v>
      </c>
      <c r="E36" s="159" t="s">
        <v>158</v>
      </c>
      <c r="F36" s="336"/>
      <c r="G36" s="336"/>
      <c r="H36" s="336"/>
      <c r="I36" s="12">
        <v>11952</v>
      </c>
      <c r="J36" s="12">
        <v>50.4</v>
      </c>
      <c r="K36" s="336"/>
      <c r="L36" s="12">
        <v>280718</v>
      </c>
      <c r="M36" s="13">
        <v>9.5399999999999991</v>
      </c>
      <c r="N36" s="13">
        <v>9.4</v>
      </c>
      <c r="O36" s="17">
        <f>11.57-2.05</f>
        <v>9.52</v>
      </c>
      <c r="P36" s="13">
        <f t="shared" si="8"/>
        <v>1.9999999999999574E-2</v>
      </c>
      <c r="Q36" s="43">
        <f t="shared" si="9"/>
        <v>2.0964360587001651E-3</v>
      </c>
      <c r="R36" s="13">
        <v>9.4</v>
      </c>
      <c r="S36" s="16">
        <f t="shared" si="10"/>
        <v>0</v>
      </c>
      <c r="T36" s="44">
        <f t="shared" si="11"/>
        <v>0</v>
      </c>
      <c r="U36" s="12" t="s">
        <v>153</v>
      </c>
      <c r="V36" s="14"/>
    </row>
    <row r="37" spans="1:22">
      <c r="A37" s="339"/>
      <c r="B37" s="17" t="s">
        <v>309</v>
      </c>
      <c r="C37" s="14" t="s">
        <v>188</v>
      </c>
      <c r="D37" s="159" t="s">
        <v>152</v>
      </c>
      <c r="E37" s="159" t="s">
        <v>39</v>
      </c>
      <c r="F37" s="336"/>
      <c r="G37" s="336"/>
      <c r="H37" s="336"/>
      <c r="I37" s="12">
        <v>11952</v>
      </c>
      <c r="J37" s="12">
        <v>50.4</v>
      </c>
      <c r="K37" s="336"/>
      <c r="L37" s="12">
        <v>280714</v>
      </c>
      <c r="M37" s="13">
        <v>9.5399999999999991</v>
      </c>
      <c r="N37" s="13">
        <v>9.4</v>
      </c>
      <c r="O37" s="17">
        <f>11.57-2.05</f>
        <v>9.52</v>
      </c>
      <c r="P37" s="13">
        <f t="shared" si="8"/>
        <v>1.9999999999999574E-2</v>
      </c>
      <c r="Q37" s="43">
        <f t="shared" si="9"/>
        <v>2.0964360587001651E-3</v>
      </c>
      <c r="R37" s="13">
        <v>9.4</v>
      </c>
      <c r="S37" s="16">
        <f t="shared" si="10"/>
        <v>0</v>
      </c>
      <c r="T37" s="44">
        <f t="shared" si="11"/>
        <v>0</v>
      </c>
      <c r="U37" s="12" t="s">
        <v>153</v>
      </c>
      <c r="V37" s="14"/>
    </row>
    <row r="38" spans="1:22">
      <c r="A38" s="339"/>
      <c r="B38" s="17" t="s">
        <v>309</v>
      </c>
      <c r="C38" s="14" t="s">
        <v>188</v>
      </c>
      <c r="D38" s="159" t="s">
        <v>152</v>
      </c>
      <c r="E38" s="159" t="s">
        <v>161</v>
      </c>
      <c r="F38" s="336"/>
      <c r="G38" s="336"/>
      <c r="H38" s="336"/>
      <c r="I38" s="12">
        <v>11952</v>
      </c>
      <c r="J38" s="12">
        <v>10.8</v>
      </c>
      <c r="K38" s="336"/>
      <c r="L38" s="12">
        <v>280722</v>
      </c>
      <c r="M38" s="13">
        <v>2.0499999999999998</v>
      </c>
      <c r="N38" s="13">
        <v>2.2000000000000002</v>
      </c>
      <c r="O38" s="17">
        <v>2.0499999999999998</v>
      </c>
      <c r="P38" s="13">
        <f t="shared" si="8"/>
        <v>0</v>
      </c>
      <c r="Q38" s="43">
        <f t="shared" si="9"/>
        <v>0</v>
      </c>
      <c r="R38" s="13">
        <v>2.2000000000000002</v>
      </c>
      <c r="S38" s="16">
        <f t="shared" si="10"/>
        <v>0</v>
      </c>
      <c r="T38" s="44">
        <f t="shared" si="11"/>
        <v>0</v>
      </c>
      <c r="U38" s="12" t="s">
        <v>153</v>
      </c>
      <c r="V38" s="14"/>
    </row>
    <row r="39" spans="1:22">
      <c r="A39" s="339"/>
      <c r="B39" s="17" t="s">
        <v>309</v>
      </c>
      <c r="C39" s="14" t="s">
        <v>188</v>
      </c>
      <c r="D39" s="159" t="s">
        <v>152</v>
      </c>
      <c r="E39" s="159" t="s">
        <v>158</v>
      </c>
      <c r="F39" s="336"/>
      <c r="G39" s="336"/>
      <c r="H39" s="336"/>
      <c r="I39" s="12">
        <v>11952</v>
      </c>
      <c r="J39" s="12">
        <v>10.8</v>
      </c>
      <c r="K39" s="336"/>
      <c r="L39" s="12">
        <v>280718</v>
      </c>
      <c r="M39" s="13">
        <v>2.0499999999999998</v>
      </c>
      <c r="N39" s="13">
        <v>2.2000000000000002</v>
      </c>
      <c r="O39" s="17">
        <v>2.0499999999999998</v>
      </c>
      <c r="P39" s="13">
        <f t="shared" si="8"/>
        <v>0</v>
      </c>
      <c r="Q39" s="43">
        <f t="shared" si="9"/>
        <v>0</v>
      </c>
      <c r="R39" s="13">
        <v>2.2000000000000002</v>
      </c>
      <c r="S39" s="16">
        <f t="shared" si="10"/>
        <v>0</v>
      </c>
      <c r="T39" s="44">
        <f t="shared" si="11"/>
        <v>0</v>
      </c>
      <c r="U39" s="12" t="s">
        <v>153</v>
      </c>
      <c r="V39" s="14"/>
    </row>
    <row r="40" spans="1:22">
      <c r="A40" s="339"/>
      <c r="B40" s="17" t="s">
        <v>309</v>
      </c>
      <c r="C40" s="14" t="s">
        <v>188</v>
      </c>
      <c r="D40" s="159" t="s">
        <v>152</v>
      </c>
      <c r="E40" s="159" t="s">
        <v>39</v>
      </c>
      <c r="F40" s="336"/>
      <c r="G40" s="336"/>
      <c r="H40" s="336"/>
      <c r="I40" s="12">
        <v>11952</v>
      </c>
      <c r="J40" s="12">
        <v>10.8</v>
      </c>
      <c r="K40" s="336"/>
      <c r="L40" s="12">
        <v>280714</v>
      </c>
      <c r="M40" s="13">
        <v>2.0499999999999998</v>
      </c>
      <c r="N40" s="13">
        <v>2.1800000000000002</v>
      </c>
      <c r="O40" s="17">
        <v>2.0499999999999998</v>
      </c>
      <c r="P40" s="13">
        <f t="shared" si="8"/>
        <v>0</v>
      </c>
      <c r="Q40" s="43">
        <f t="shared" si="9"/>
        <v>0</v>
      </c>
      <c r="R40" s="13">
        <v>2.1800000000000002</v>
      </c>
      <c r="S40" s="16">
        <f t="shared" si="10"/>
        <v>0</v>
      </c>
      <c r="T40" s="44">
        <f t="shared" si="11"/>
        <v>0</v>
      </c>
      <c r="U40" s="12" t="s">
        <v>153</v>
      </c>
      <c r="V40" s="14"/>
    </row>
    <row r="41" spans="1:22">
      <c r="A41" s="339"/>
      <c r="B41" s="17" t="s">
        <v>309</v>
      </c>
      <c r="C41" s="14" t="s">
        <v>188</v>
      </c>
      <c r="D41" s="159" t="s">
        <v>154</v>
      </c>
      <c r="E41" s="159" t="s">
        <v>162</v>
      </c>
      <c r="F41" s="336"/>
      <c r="G41" s="336"/>
      <c r="H41" s="336"/>
      <c r="I41" s="12">
        <v>11952</v>
      </c>
      <c r="J41" s="12">
        <v>20</v>
      </c>
      <c r="K41" s="336"/>
      <c r="L41" s="12">
        <v>288602</v>
      </c>
      <c r="M41" s="13">
        <v>4.0599999999999996</v>
      </c>
      <c r="N41" s="13">
        <v>4</v>
      </c>
      <c r="O41" s="17">
        <v>4.05</v>
      </c>
      <c r="P41" s="13">
        <f t="shared" si="8"/>
        <v>9.9999999999997868E-3</v>
      </c>
      <c r="Q41" s="43">
        <f t="shared" si="9"/>
        <v>2.4630541871920658E-3</v>
      </c>
      <c r="R41" s="13">
        <v>4</v>
      </c>
      <c r="S41" s="16">
        <f t="shared" si="10"/>
        <v>0</v>
      </c>
      <c r="T41" s="44">
        <f t="shared" si="11"/>
        <v>0</v>
      </c>
      <c r="U41" s="12" t="s">
        <v>153</v>
      </c>
      <c r="V41" s="14"/>
    </row>
    <row r="42" spans="1:22">
      <c r="A42" s="339"/>
      <c r="B42" s="17" t="s">
        <v>309</v>
      </c>
      <c r="C42" s="14" t="s">
        <v>188</v>
      </c>
      <c r="D42" s="159" t="s">
        <v>154</v>
      </c>
      <c r="E42" s="159" t="s">
        <v>158</v>
      </c>
      <c r="F42" s="336"/>
      <c r="G42" s="336"/>
      <c r="H42" s="336"/>
      <c r="I42" s="12">
        <v>11952</v>
      </c>
      <c r="J42" s="12">
        <v>20</v>
      </c>
      <c r="K42" s="336"/>
      <c r="L42" s="12">
        <v>288604</v>
      </c>
      <c r="M42" s="13">
        <v>4.0599999999999996</v>
      </c>
      <c r="N42" s="13">
        <v>4</v>
      </c>
      <c r="O42" s="17">
        <v>4.05</v>
      </c>
      <c r="P42" s="13">
        <f t="shared" si="8"/>
        <v>9.9999999999997868E-3</v>
      </c>
      <c r="Q42" s="43">
        <f t="shared" si="9"/>
        <v>2.4630541871920658E-3</v>
      </c>
      <c r="R42" s="13">
        <v>4</v>
      </c>
      <c r="S42" s="16">
        <f t="shared" si="10"/>
        <v>0</v>
      </c>
      <c r="T42" s="44">
        <f t="shared" si="11"/>
        <v>0</v>
      </c>
      <c r="U42" s="12" t="s">
        <v>153</v>
      </c>
      <c r="V42" s="14"/>
    </row>
    <row r="43" spans="1:22">
      <c r="A43" s="339"/>
      <c r="B43" s="17" t="s">
        <v>309</v>
      </c>
      <c r="C43" s="14" t="s">
        <v>188</v>
      </c>
      <c r="D43" s="159" t="s">
        <v>154</v>
      </c>
      <c r="E43" s="159" t="s">
        <v>39</v>
      </c>
      <c r="F43" s="336"/>
      <c r="G43" s="336"/>
      <c r="H43" s="336"/>
      <c r="I43" s="12">
        <v>11952</v>
      </c>
      <c r="J43" s="12">
        <v>20</v>
      </c>
      <c r="K43" s="336"/>
      <c r="L43" s="12">
        <v>288601</v>
      </c>
      <c r="M43" s="13">
        <v>4.0599999999999996</v>
      </c>
      <c r="N43" s="13">
        <v>4.05</v>
      </c>
      <c r="O43" s="17">
        <v>4.05</v>
      </c>
      <c r="P43" s="13">
        <f t="shared" si="8"/>
        <v>9.9999999999997868E-3</v>
      </c>
      <c r="Q43" s="43">
        <f t="shared" si="9"/>
        <v>2.4630541871920658E-3</v>
      </c>
      <c r="R43" s="13">
        <v>4.05</v>
      </c>
      <c r="S43" s="16">
        <f t="shared" si="10"/>
        <v>0</v>
      </c>
      <c r="T43" s="44">
        <f t="shared" si="11"/>
        <v>0</v>
      </c>
      <c r="U43" s="12" t="s">
        <v>153</v>
      </c>
      <c r="V43" s="14"/>
    </row>
    <row r="44" spans="1:22">
      <c r="A44" s="339"/>
      <c r="B44" s="17" t="s">
        <v>309</v>
      </c>
      <c r="C44" s="14" t="s">
        <v>187</v>
      </c>
      <c r="D44" s="159" t="s">
        <v>148</v>
      </c>
      <c r="E44" s="159" t="s">
        <v>149</v>
      </c>
      <c r="F44" s="336"/>
      <c r="G44" s="336"/>
      <c r="H44" s="336"/>
      <c r="I44" s="12">
        <v>11952</v>
      </c>
      <c r="J44" s="12">
        <v>18</v>
      </c>
      <c r="K44" s="336"/>
      <c r="L44" s="12">
        <v>283822</v>
      </c>
      <c r="M44" s="13">
        <v>39</v>
      </c>
      <c r="N44" s="15">
        <v>39</v>
      </c>
      <c r="O44" s="17">
        <v>39</v>
      </c>
      <c r="P44" s="13">
        <f t="shared" si="8"/>
        <v>0</v>
      </c>
      <c r="Q44" s="43">
        <f t="shared" si="9"/>
        <v>0</v>
      </c>
      <c r="R44" s="15">
        <v>39</v>
      </c>
      <c r="S44" s="16">
        <f t="shared" si="10"/>
        <v>0</v>
      </c>
      <c r="T44" s="44">
        <f t="shared" si="11"/>
        <v>0</v>
      </c>
      <c r="U44" s="12" t="s">
        <v>150</v>
      </c>
      <c r="V44" s="14"/>
    </row>
    <row r="45" spans="1:22">
      <c r="A45" s="339"/>
      <c r="B45" s="17" t="s">
        <v>309</v>
      </c>
      <c r="C45" s="14" t="s">
        <v>187</v>
      </c>
      <c r="D45" s="159" t="s">
        <v>148</v>
      </c>
      <c r="E45" s="161" t="s">
        <v>149</v>
      </c>
      <c r="F45" s="336"/>
      <c r="G45" s="336"/>
      <c r="H45" s="336"/>
      <c r="I45" s="12">
        <v>11952</v>
      </c>
      <c r="J45" s="12">
        <v>18</v>
      </c>
      <c r="K45" s="336"/>
      <c r="L45" s="12">
        <v>283822</v>
      </c>
      <c r="M45" s="13">
        <v>39</v>
      </c>
      <c r="N45" s="15">
        <v>39</v>
      </c>
      <c r="O45" s="17">
        <v>39</v>
      </c>
      <c r="P45" s="13">
        <f t="shared" si="8"/>
        <v>0</v>
      </c>
      <c r="Q45" s="43">
        <f t="shared" si="9"/>
        <v>0</v>
      </c>
      <c r="R45" s="15">
        <v>39</v>
      </c>
      <c r="S45" s="16">
        <f t="shared" si="10"/>
        <v>0</v>
      </c>
      <c r="T45" s="44">
        <f t="shared" si="11"/>
        <v>0</v>
      </c>
      <c r="U45" s="12" t="s">
        <v>150</v>
      </c>
      <c r="V45" s="14"/>
    </row>
    <row r="46" spans="1:22">
      <c r="A46" s="339"/>
      <c r="B46" s="17" t="s">
        <v>309</v>
      </c>
      <c r="C46" s="14" t="s">
        <v>187</v>
      </c>
      <c r="D46" s="159" t="s">
        <v>148</v>
      </c>
      <c r="E46" s="159" t="s">
        <v>149</v>
      </c>
      <c r="F46" s="337"/>
      <c r="G46" s="337"/>
      <c r="H46" s="337"/>
      <c r="I46" s="12">
        <v>11952</v>
      </c>
      <c r="J46" s="12">
        <v>18</v>
      </c>
      <c r="K46" s="337"/>
      <c r="L46" s="12">
        <v>283822</v>
      </c>
      <c r="M46" s="13">
        <v>39</v>
      </c>
      <c r="N46" s="15">
        <v>39</v>
      </c>
      <c r="O46" s="12">
        <v>39</v>
      </c>
      <c r="P46" s="13">
        <f t="shared" si="8"/>
        <v>0</v>
      </c>
      <c r="Q46" s="43">
        <f t="shared" si="9"/>
        <v>0</v>
      </c>
      <c r="R46" s="15">
        <v>39</v>
      </c>
      <c r="S46" s="16">
        <f t="shared" si="10"/>
        <v>0</v>
      </c>
      <c r="T46" s="44">
        <f t="shared" si="11"/>
        <v>0</v>
      </c>
      <c r="U46" s="12" t="s">
        <v>150</v>
      </c>
      <c r="V46" s="14"/>
    </row>
    <row r="47" spans="1:22">
      <c r="A47" s="159"/>
      <c r="B47" s="12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63"/>
      <c r="N47" s="159"/>
      <c r="O47" s="159"/>
      <c r="P47" s="159"/>
      <c r="Q47" s="159"/>
      <c r="R47" s="159"/>
      <c r="S47" s="16"/>
      <c r="T47" s="159"/>
      <c r="U47" s="12"/>
      <c r="V47" s="12"/>
    </row>
    <row r="48" spans="1:22">
      <c r="A48" s="338" t="s">
        <v>144</v>
      </c>
      <c r="B48" s="165" t="s">
        <v>309</v>
      </c>
      <c r="C48" s="173" t="s">
        <v>186</v>
      </c>
      <c r="D48" s="174" t="s">
        <v>145</v>
      </c>
      <c r="E48" s="174" t="s">
        <v>163</v>
      </c>
      <c r="F48" s="338">
        <v>182393</v>
      </c>
      <c r="G48" s="342">
        <v>5158060</v>
      </c>
      <c r="H48" s="343">
        <v>24001200</v>
      </c>
      <c r="I48" s="176">
        <v>4284</v>
      </c>
      <c r="J48" s="176">
        <v>0.84519999999999995</v>
      </c>
      <c r="K48" s="344">
        <v>12852</v>
      </c>
      <c r="L48" s="176">
        <v>294396</v>
      </c>
      <c r="M48" s="177">
        <v>25.14</v>
      </c>
      <c r="N48" s="177">
        <v>25.14</v>
      </c>
      <c r="O48" s="165">
        <v>25.14</v>
      </c>
      <c r="P48" s="177">
        <f t="shared" ref="P48:P57" si="12">M48-O48</f>
        <v>0</v>
      </c>
      <c r="Q48" s="178">
        <f t="shared" ref="Q48:Q57" si="13">P48/M48</f>
        <v>0</v>
      </c>
      <c r="R48" s="177">
        <v>25.14</v>
      </c>
      <c r="S48" s="179">
        <f t="shared" ref="S48:S57" si="14">N48-R48</f>
        <v>0</v>
      </c>
      <c r="T48" s="180">
        <f t="shared" ref="T48:T57" si="15">S48/M48</f>
        <v>0</v>
      </c>
      <c r="U48" s="176" t="s">
        <v>147</v>
      </c>
      <c r="V48" s="173"/>
    </row>
    <row r="49" spans="1:22">
      <c r="A49" s="338"/>
      <c r="B49" s="165" t="s">
        <v>309</v>
      </c>
      <c r="C49" s="173" t="s">
        <v>186</v>
      </c>
      <c r="D49" s="174" t="s">
        <v>145</v>
      </c>
      <c r="E49" s="174" t="s">
        <v>164</v>
      </c>
      <c r="F49" s="338"/>
      <c r="G49" s="342"/>
      <c r="H49" s="343"/>
      <c r="I49" s="176">
        <v>4284</v>
      </c>
      <c r="J49" s="176">
        <v>0.84519999999999995</v>
      </c>
      <c r="K49" s="345"/>
      <c r="L49" s="176">
        <v>294397</v>
      </c>
      <c r="M49" s="177">
        <v>25.14</v>
      </c>
      <c r="N49" s="177">
        <v>25.14</v>
      </c>
      <c r="O49" s="165">
        <v>25.14</v>
      </c>
      <c r="P49" s="177">
        <f t="shared" si="12"/>
        <v>0</v>
      </c>
      <c r="Q49" s="178">
        <f t="shared" si="13"/>
        <v>0</v>
      </c>
      <c r="R49" s="177">
        <v>25.14</v>
      </c>
      <c r="S49" s="179">
        <f t="shared" si="14"/>
        <v>0</v>
      </c>
      <c r="T49" s="180">
        <f t="shared" si="15"/>
        <v>0</v>
      </c>
      <c r="U49" s="176" t="s">
        <v>147</v>
      </c>
      <c r="V49" s="173"/>
    </row>
    <row r="50" spans="1:22">
      <c r="A50" s="338"/>
      <c r="B50" s="165" t="s">
        <v>309</v>
      </c>
      <c r="C50" s="173" t="s">
        <v>186</v>
      </c>
      <c r="D50" s="174" t="s">
        <v>145</v>
      </c>
      <c r="E50" s="174" t="s">
        <v>165</v>
      </c>
      <c r="F50" s="338"/>
      <c r="G50" s="342"/>
      <c r="H50" s="343"/>
      <c r="I50" s="176">
        <v>4284</v>
      </c>
      <c r="J50" s="176">
        <v>0.84519999999999995</v>
      </c>
      <c r="K50" s="345"/>
      <c r="L50" s="176">
        <v>294398</v>
      </c>
      <c r="M50" s="177">
        <v>25.14</v>
      </c>
      <c r="N50" s="177">
        <v>25.14</v>
      </c>
      <c r="O50" s="165">
        <v>25.14</v>
      </c>
      <c r="P50" s="177">
        <f t="shared" si="12"/>
        <v>0</v>
      </c>
      <c r="Q50" s="178">
        <f t="shared" si="13"/>
        <v>0</v>
      </c>
      <c r="R50" s="177">
        <v>25.14</v>
      </c>
      <c r="S50" s="179">
        <f t="shared" si="14"/>
        <v>0</v>
      </c>
      <c r="T50" s="180">
        <f t="shared" si="15"/>
        <v>0</v>
      </c>
      <c r="U50" s="176" t="s">
        <v>147</v>
      </c>
      <c r="V50" s="173"/>
    </row>
    <row r="51" spans="1:22">
      <c r="A51" s="338"/>
      <c r="B51" s="165" t="s">
        <v>309</v>
      </c>
      <c r="C51" s="173" t="s">
        <v>187</v>
      </c>
      <c r="D51" s="174" t="s">
        <v>148</v>
      </c>
      <c r="E51" s="174" t="s">
        <v>149</v>
      </c>
      <c r="F51" s="338"/>
      <c r="G51" s="342"/>
      <c r="H51" s="343"/>
      <c r="I51" s="176">
        <v>4284</v>
      </c>
      <c r="J51" s="176">
        <v>55.1</v>
      </c>
      <c r="K51" s="345"/>
      <c r="L51" s="176">
        <v>283822</v>
      </c>
      <c r="M51" s="177">
        <v>130</v>
      </c>
      <c r="N51" s="175">
        <v>130</v>
      </c>
      <c r="O51" s="165">
        <v>130</v>
      </c>
      <c r="P51" s="177">
        <f t="shared" si="12"/>
        <v>0</v>
      </c>
      <c r="Q51" s="178">
        <f t="shared" si="13"/>
        <v>0</v>
      </c>
      <c r="R51" s="175">
        <v>130</v>
      </c>
      <c r="S51" s="179">
        <f t="shared" si="14"/>
        <v>0</v>
      </c>
      <c r="T51" s="180">
        <f t="shared" si="15"/>
        <v>0</v>
      </c>
      <c r="U51" s="176" t="s">
        <v>150</v>
      </c>
      <c r="V51" s="173"/>
    </row>
    <row r="52" spans="1:22">
      <c r="A52" s="338"/>
      <c r="B52" s="165" t="s">
        <v>309</v>
      </c>
      <c r="C52" s="173" t="s">
        <v>187</v>
      </c>
      <c r="D52" s="174" t="s">
        <v>148</v>
      </c>
      <c r="E52" s="174" t="s">
        <v>166</v>
      </c>
      <c r="F52" s="338"/>
      <c r="G52" s="342"/>
      <c r="H52" s="343"/>
      <c r="I52" s="176">
        <v>4284</v>
      </c>
      <c r="J52" s="176">
        <v>18</v>
      </c>
      <c r="K52" s="345"/>
      <c r="L52" s="176">
        <v>293372</v>
      </c>
      <c r="M52" s="177">
        <v>14</v>
      </c>
      <c r="N52" s="175">
        <v>14</v>
      </c>
      <c r="O52" s="165">
        <v>14</v>
      </c>
      <c r="P52" s="177">
        <f t="shared" si="12"/>
        <v>0</v>
      </c>
      <c r="Q52" s="178">
        <f t="shared" si="13"/>
        <v>0</v>
      </c>
      <c r="R52" s="175">
        <v>14</v>
      </c>
      <c r="S52" s="179">
        <f t="shared" si="14"/>
        <v>0</v>
      </c>
      <c r="T52" s="180">
        <f t="shared" si="15"/>
        <v>0</v>
      </c>
      <c r="U52" s="176" t="s">
        <v>150</v>
      </c>
      <c r="V52" s="173"/>
    </row>
    <row r="53" spans="1:22">
      <c r="A53" s="338"/>
      <c r="B53" s="165" t="s">
        <v>309</v>
      </c>
      <c r="C53" s="173" t="s">
        <v>187</v>
      </c>
      <c r="D53" s="174" t="s">
        <v>148</v>
      </c>
      <c r="E53" s="174" t="s">
        <v>167</v>
      </c>
      <c r="F53" s="338"/>
      <c r="G53" s="342"/>
      <c r="H53" s="343"/>
      <c r="I53" s="176">
        <v>4284</v>
      </c>
      <c r="J53" s="176">
        <v>18</v>
      </c>
      <c r="K53" s="345"/>
      <c r="L53" s="176">
        <v>294448</v>
      </c>
      <c r="M53" s="177">
        <v>14</v>
      </c>
      <c r="N53" s="175">
        <v>14</v>
      </c>
      <c r="O53" s="165">
        <v>14</v>
      </c>
      <c r="P53" s="177">
        <f t="shared" si="12"/>
        <v>0</v>
      </c>
      <c r="Q53" s="178">
        <f t="shared" si="13"/>
        <v>0</v>
      </c>
      <c r="R53" s="175">
        <v>14</v>
      </c>
      <c r="S53" s="179">
        <f t="shared" si="14"/>
        <v>0</v>
      </c>
      <c r="T53" s="180">
        <f t="shared" si="15"/>
        <v>0</v>
      </c>
      <c r="U53" s="176" t="s">
        <v>150</v>
      </c>
      <c r="V53" s="173"/>
    </row>
    <row r="54" spans="1:22">
      <c r="A54" s="338"/>
      <c r="B54" s="165" t="s">
        <v>309</v>
      </c>
      <c r="C54" s="173" t="s">
        <v>187</v>
      </c>
      <c r="D54" s="174" t="s">
        <v>148</v>
      </c>
      <c r="E54" s="174" t="s">
        <v>168</v>
      </c>
      <c r="F54" s="338"/>
      <c r="G54" s="342"/>
      <c r="H54" s="343"/>
      <c r="I54" s="176">
        <v>4284</v>
      </c>
      <c r="J54" s="176">
        <v>18</v>
      </c>
      <c r="K54" s="345"/>
      <c r="L54" s="176">
        <v>294449</v>
      </c>
      <c r="M54" s="177">
        <v>14</v>
      </c>
      <c r="N54" s="175">
        <v>14</v>
      </c>
      <c r="O54" s="165">
        <v>14</v>
      </c>
      <c r="P54" s="177">
        <f t="shared" si="12"/>
        <v>0</v>
      </c>
      <c r="Q54" s="178">
        <f t="shared" si="13"/>
        <v>0</v>
      </c>
      <c r="R54" s="175">
        <v>14</v>
      </c>
      <c r="S54" s="179">
        <f t="shared" si="14"/>
        <v>0</v>
      </c>
      <c r="T54" s="180">
        <f t="shared" si="15"/>
        <v>0</v>
      </c>
      <c r="U54" s="176" t="s">
        <v>150</v>
      </c>
      <c r="V54" s="173"/>
    </row>
    <row r="55" spans="1:22">
      <c r="A55" s="338"/>
      <c r="B55" s="165" t="s">
        <v>309</v>
      </c>
      <c r="C55" s="173" t="s">
        <v>188</v>
      </c>
      <c r="D55" s="174" t="s">
        <v>152</v>
      </c>
      <c r="E55" s="174" t="s">
        <v>39</v>
      </c>
      <c r="F55" s="338"/>
      <c r="G55" s="342"/>
      <c r="H55" s="343"/>
      <c r="I55" s="176">
        <v>4284</v>
      </c>
      <c r="J55" s="176">
        <v>50.4</v>
      </c>
      <c r="K55" s="345"/>
      <c r="L55" s="176">
        <v>280714</v>
      </c>
      <c r="M55" s="177">
        <v>10.26</v>
      </c>
      <c r="N55" s="177">
        <v>10.25</v>
      </c>
      <c r="O55" s="165">
        <f>12.45-2.22</f>
        <v>10.229999999999999</v>
      </c>
      <c r="P55" s="177">
        <f t="shared" si="12"/>
        <v>3.0000000000001137E-2</v>
      </c>
      <c r="Q55" s="178">
        <f t="shared" si="13"/>
        <v>2.9239766081872454E-3</v>
      </c>
      <c r="R55" s="177">
        <v>10.25</v>
      </c>
      <c r="S55" s="179">
        <f t="shared" si="14"/>
        <v>0</v>
      </c>
      <c r="T55" s="180">
        <f t="shared" si="15"/>
        <v>0</v>
      </c>
      <c r="U55" s="176" t="s">
        <v>153</v>
      </c>
      <c r="V55" s="173"/>
    </row>
    <row r="56" spans="1:22">
      <c r="A56" s="338"/>
      <c r="B56" s="165" t="s">
        <v>309</v>
      </c>
      <c r="C56" s="173" t="s">
        <v>188</v>
      </c>
      <c r="D56" s="174" t="s">
        <v>152</v>
      </c>
      <c r="E56" s="174" t="s">
        <v>39</v>
      </c>
      <c r="F56" s="338"/>
      <c r="G56" s="342"/>
      <c r="H56" s="343"/>
      <c r="I56" s="176">
        <v>4284</v>
      </c>
      <c r="J56" s="176">
        <v>10.8</v>
      </c>
      <c r="K56" s="345"/>
      <c r="L56" s="176">
        <v>280714</v>
      </c>
      <c r="M56" s="177">
        <v>2.2200000000000002</v>
      </c>
      <c r="N56" s="177">
        <v>2.2000000000000002</v>
      </c>
      <c r="O56" s="165">
        <v>2.2200000000000002</v>
      </c>
      <c r="P56" s="177">
        <f t="shared" si="12"/>
        <v>0</v>
      </c>
      <c r="Q56" s="178">
        <f t="shared" si="13"/>
        <v>0</v>
      </c>
      <c r="R56" s="177">
        <v>2.2000000000000002</v>
      </c>
      <c r="S56" s="179">
        <f t="shared" si="14"/>
        <v>0</v>
      </c>
      <c r="T56" s="180">
        <f t="shared" si="15"/>
        <v>0</v>
      </c>
      <c r="U56" s="176" t="s">
        <v>153</v>
      </c>
      <c r="V56" s="173"/>
    </row>
    <row r="57" spans="1:22">
      <c r="A57" s="338"/>
      <c r="B57" s="165" t="s">
        <v>309</v>
      </c>
      <c r="C57" s="173" t="s">
        <v>188</v>
      </c>
      <c r="D57" s="174" t="s">
        <v>154</v>
      </c>
      <c r="E57" s="174" t="s">
        <v>39</v>
      </c>
      <c r="F57" s="338"/>
      <c r="G57" s="342"/>
      <c r="H57" s="343"/>
      <c r="I57" s="176">
        <v>4284</v>
      </c>
      <c r="J57" s="176">
        <v>20</v>
      </c>
      <c r="K57" s="346"/>
      <c r="L57" s="176">
        <v>288601</v>
      </c>
      <c r="M57" s="177">
        <v>4.38</v>
      </c>
      <c r="N57" s="177">
        <v>4.38</v>
      </c>
      <c r="O57" s="165">
        <v>4.3600000000000003</v>
      </c>
      <c r="P57" s="177">
        <f t="shared" si="12"/>
        <v>1.9999999999999574E-2</v>
      </c>
      <c r="Q57" s="178">
        <f t="shared" si="13"/>
        <v>4.5662100456620031E-3</v>
      </c>
      <c r="R57" s="177">
        <v>4.38</v>
      </c>
      <c r="S57" s="179">
        <f t="shared" si="14"/>
        <v>0</v>
      </c>
      <c r="T57" s="180">
        <f t="shared" si="15"/>
        <v>0</v>
      </c>
      <c r="U57" s="176" t="s">
        <v>153</v>
      </c>
      <c r="V57" s="173"/>
    </row>
    <row r="58" spans="1:22">
      <c r="A58" s="159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3"/>
      <c r="N58" s="17"/>
      <c r="O58" s="17"/>
      <c r="P58" s="17"/>
      <c r="Q58" s="17"/>
      <c r="R58" s="17"/>
      <c r="S58" s="16"/>
      <c r="T58" s="17"/>
      <c r="U58" s="17"/>
      <c r="V58" s="14"/>
    </row>
    <row r="59" spans="1:22">
      <c r="A59" s="339" t="s">
        <v>144</v>
      </c>
      <c r="B59" s="17" t="s">
        <v>309</v>
      </c>
      <c r="C59" s="14" t="s">
        <v>186</v>
      </c>
      <c r="D59" s="159" t="s">
        <v>169</v>
      </c>
      <c r="E59" s="159" t="s">
        <v>170</v>
      </c>
      <c r="F59" s="339">
        <v>182415</v>
      </c>
      <c r="G59" s="340">
        <v>5158614</v>
      </c>
      <c r="H59" s="341">
        <v>24001150</v>
      </c>
      <c r="I59" s="15">
        <v>67932</v>
      </c>
      <c r="J59" s="12">
        <v>0.83409999999999995</v>
      </c>
      <c r="K59" s="339">
        <v>69971</v>
      </c>
      <c r="L59" s="12">
        <v>295144</v>
      </c>
      <c r="M59" s="13">
        <v>393.48</v>
      </c>
      <c r="N59" s="13">
        <v>394</v>
      </c>
      <c r="O59" s="17">
        <v>393.48</v>
      </c>
      <c r="P59" s="13">
        <f t="shared" ref="P59:P64" si="16">M59-O59</f>
        <v>0</v>
      </c>
      <c r="Q59" s="43">
        <f t="shared" ref="Q59:Q64" si="17">P59/M59</f>
        <v>0</v>
      </c>
      <c r="R59" s="13">
        <v>394</v>
      </c>
      <c r="S59" s="16">
        <f t="shared" ref="S59:S64" si="18">N59-R59</f>
        <v>0</v>
      </c>
      <c r="T59" s="44">
        <f t="shared" ref="T59:T64" si="19">S59/M59</f>
        <v>0</v>
      </c>
      <c r="U59" s="12" t="s">
        <v>147</v>
      </c>
      <c r="V59" s="14"/>
    </row>
    <row r="60" spans="1:22">
      <c r="A60" s="339"/>
      <c r="B60" s="17" t="s">
        <v>309</v>
      </c>
      <c r="C60" s="14" t="s">
        <v>187</v>
      </c>
      <c r="D60" s="159" t="s">
        <v>148</v>
      </c>
      <c r="E60" s="159" t="s">
        <v>149</v>
      </c>
      <c r="F60" s="339"/>
      <c r="G60" s="340"/>
      <c r="H60" s="341"/>
      <c r="I60" s="15">
        <v>67932</v>
      </c>
      <c r="J60" s="12">
        <v>55.1</v>
      </c>
      <c r="K60" s="339"/>
      <c r="L60" s="12">
        <v>283822</v>
      </c>
      <c r="M60" s="13">
        <v>685</v>
      </c>
      <c r="N60" s="15">
        <v>684</v>
      </c>
      <c r="O60" s="17">
        <f>908-223</f>
        <v>685</v>
      </c>
      <c r="P60" s="13">
        <f t="shared" si="16"/>
        <v>0</v>
      </c>
      <c r="Q60" s="43">
        <f t="shared" si="17"/>
        <v>0</v>
      </c>
      <c r="R60" s="15">
        <v>684</v>
      </c>
      <c r="S60" s="16">
        <f t="shared" si="18"/>
        <v>0</v>
      </c>
      <c r="T60" s="44">
        <f t="shared" si="19"/>
        <v>0</v>
      </c>
      <c r="U60" s="12" t="s">
        <v>150</v>
      </c>
      <c r="V60" s="14"/>
    </row>
    <row r="61" spans="1:22">
      <c r="A61" s="339"/>
      <c r="B61" s="17" t="s">
        <v>309</v>
      </c>
      <c r="C61" s="14" t="s">
        <v>187</v>
      </c>
      <c r="D61" s="159" t="s">
        <v>148</v>
      </c>
      <c r="E61" s="159" t="s">
        <v>149</v>
      </c>
      <c r="F61" s="339"/>
      <c r="G61" s="340"/>
      <c r="H61" s="341"/>
      <c r="I61" s="15">
        <v>67932</v>
      </c>
      <c r="J61" s="12">
        <v>18</v>
      </c>
      <c r="K61" s="339"/>
      <c r="L61" s="12">
        <v>283822</v>
      </c>
      <c r="M61" s="13">
        <v>223</v>
      </c>
      <c r="N61" s="15">
        <v>224</v>
      </c>
      <c r="O61" s="17">
        <v>223</v>
      </c>
      <c r="P61" s="13">
        <f t="shared" si="16"/>
        <v>0</v>
      </c>
      <c r="Q61" s="43">
        <f t="shared" si="17"/>
        <v>0</v>
      </c>
      <c r="R61" s="15">
        <v>224</v>
      </c>
      <c r="S61" s="16">
        <f t="shared" si="18"/>
        <v>0</v>
      </c>
      <c r="T61" s="44">
        <f t="shared" si="19"/>
        <v>0</v>
      </c>
      <c r="U61" s="12" t="s">
        <v>150</v>
      </c>
      <c r="V61" s="14"/>
    </row>
    <row r="62" spans="1:22">
      <c r="A62" s="339"/>
      <c r="B62" s="17" t="s">
        <v>309</v>
      </c>
      <c r="C62" s="14" t="s">
        <v>188</v>
      </c>
      <c r="D62" s="159" t="s">
        <v>152</v>
      </c>
      <c r="E62" s="159" t="s">
        <v>39</v>
      </c>
      <c r="F62" s="339"/>
      <c r="G62" s="340"/>
      <c r="H62" s="341"/>
      <c r="I62" s="15">
        <v>67932</v>
      </c>
      <c r="J62" s="12">
        <v>47.6</v>
      </c>
      <c r="K62" s="339"/>
      <c r="L62" s="12">
        <v>280714</v>
      </c>
      <c r="M62" s="13">
        <v>51.18</v>
      </c>
      <c r="N62" s="13">
        <v>50.6</v>
      </c>
      <c r="O62" s="160">
        <f>62.77-11.61</f>
        <v>51.160000000000004</v>
      </c>
      <c r="P62" s="13">
        <f t="shared" si="16"/>
        <v>1.9999999999996021E-2</v>
      </c>
      <c r="Q62" s="43">
        <f t="shared" si="17"/>
        <v>3.9077764751848417E-4</v>
      </c>
      <c r="R62" s="13">
        <v>50.6</v>
      </c>
      <c r="S62" s="16">
        <f t="shared" si="18"/>
        <v>0</v>
      </c>
      <c r="T62" s="44">
        <f t="shared" si="19"/>
        <v>0</v>
      </c>
      <c r="U62" s="12" t="s">
        <v>153</v>
      </c>
      <c r="V62" s="14"/>
    </row>
    <row r="63" spans="1:22">
      <c r="A63" s="339"/>
      <c r="B63" s="17" t="s">
        <v>309</v>
      </c>
      <c r="C63" s="14" t="s">
        <v>188</v>
      </c>
      <c r="D63" s="159" t="s">
        <v>152</v>
      </c>
      <c r="E63" s="159" t="s">
        <v>39</v>
      </c>
      <c r="F63" s="339"/>
      <c r="G63" s="340"/>
      <c r="H63" s="341"/>
      <c r="I63" s="15">
        <v>67932</v>
      </c>
      <c r="J63" s="12">
        <v>10.8</v>
      </c>
      <c r="K63" s="339"/>
      <c r="L63" s="12">
        <v>280714</v>
      </c>
      <c r="M63" s="13">
        <v>11.61</v>
      </c>
      <c r="N63" s="13">
        <v>12.2</v>
      </c>
      <c r="O63" s="160">
        <v>11.61</v>
      </c>
      <c r="P63" s="13">
        <f t="shared" si="16"/>
        <v>0</v>
      </c>
      <c r="Q63" s="43">
        <f t="shared" si="17"/>
        <v>0</v>
      </c>
      <c r="R63" s="13">
        <v>12.2</v>
      </c>
      <c r="S63" s="16">
        <f t="shared" si="18"/>
        <v>0</v>
      </c>
      <c r="T63" s="44">
        <f t="shared" si="19"/>
        <v>0</v>
      </c>
      <c r="U63" s="12" t="s">
        <v>153</v>
      </c>
      <c r="V63" s="14"/>
    </row>
    <row r="64" spans="1:22">
      <c r="A64" s="339"/>
      <c r="B64" s="17" t="s">
        <v>309</v>
      </c>
      <c r="C64" s="14" t="s">
        <v>188</v>
      </c>
      <c r="D64" s="159" t="s">
        <v>154</v>
      </c>
      <c r="E64" s="159" t="s">
        <v>39</v>
      </c>
      <c r="F64" s="339"/>
      <c r="G64" s="340"/>
      <c r="H64" s="341"/>
      <c r="I64" s="15">
        <v>67932</v>
      </c>
      <c r="J64" s="12">
        <v>20</v>
      </c>
      <c r="K64" s="339"/>
      <c r="L64" s="12">
        <v>288601</v>
      </c>
      <c r="M64" s="13">
        <v>23.04</v>
      </c>
      <c r="N64" s="13">
        <v>23</v>
      </c>
      <c r="O64" s="17">
        <v>23.03</v>
      </c>
      <c r="P64" s="13">
        <f t="shared" si="16"/>
        <v>9.9999999999980105E-3</v>
      </c>
      <c r="Q64" s="43">
        <f t="shared" si="17"/>
        <v>4.3402777777769145E-4</v>
      </c>
      <c r="R64" s="13">
        <v>23</v>
      </c>
      <c r="S64" s="16">
        <f t="shared" si="18"/>
        <v>0</v>
      </c>
      <c r="T64" s="44">
        <f t="shared" si="19"/>
        <v>0</v>
      </c>
      <c r="U64" s="12" t="s">
        <v>153</v>
      </c>
      <c r="V64" s="14"/>
    </row>
    <row r="65" spans="1:2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3"/>
      <c r="N65" s="17"/>
      <c r="O65" s="17"/>
      <c r="P65" s="17"/>
      <c r="Q65" s="17"/>
      <c r="R65" s="17"/>
      <c r="S65" s="16"/>
      <c r="T65" s="17"/>
      <c r="U65" s="17"/>
      <c r="V65" s="17"/>
    </row>
  </sheetData>
  <mergeCells count="25">
    <mergeCell ref="A59:A64"/>
    <mergeCell ref="F59:F64"/>
    <mergeCell ref="G59:G64"/>
    <mergeCell ref="H59:H64"/>
    <mergeCell ref="K59:K64"/>
    <mergeCell ref="K29:K46"/>
    <mergeCell ref="A48:A57"/>
    <mergeCell ref="F48:F57"/>
    <mergeCell ref="G48:G57"/>
    <mergeCell ref="H48:H57"/>
    <mergeCell ref="K48:K57"/>
    <mergeCell ref="A29:A46"/>
    <mergeCell ref="F29:F46"/>
    <mergeCell ref="G29:G46"/>
    <mergeCell ref="H29:H46"/>
    <mergeCell ref="K3:K8"/>
    <mergeCell ref="A10:A27"/>
    <mergeCell ref="F10:F27"/>
    <mergeCell ref="G10:G27"/>
    <mergeCell ref="H10:H27"/>
    <mergeCell ref="K10:K27"/>
    <mergeCell ref="A3:A8"/>
    <mergeCell ref="F3:F8"/>
    <mergeCell ref="G3:G8"/>
    <mergeCell ref="H3:H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1"/>
  <sheetViews>
    <sheetView topLeftCell="B80" workbookViewId="0">
      <selection activeCell="S101" sqref="S101"/>
    </sheetView>
  </sheetViews>
  <sheetFormatPr defaultRowHeight="12.75"/>
  <cols>
    <col min="1" max="2" width="9.140625" style="24"/>
    <col min="3" max="3" width="18" style="24" customWidth="1"/>
    <col min="4" max="4" width="13.85546875" style="24" customWidth="1"/>
    <col min="5" max="7" width="9.140625" style="24"/>
    <col min="8" max="8" width="11.140625" style="24" customWidth="1"/>
    <col min="9" max="12" width="9.140625" style="24"/>
    <col min="13" max="13" width="11.7109375" style="24" bestFit="1" customWidth="1"/>
    <col min="14" max="17" width="9.140625" style="24"/>
    <col min="18" max="18" width="10.85546875" style="24" customWidth="1"/>
    <col min="19" max="16384" width="9.140625" style="24"/>
  </cols>
  <sheetData>
    <row r="1" spans="1:19" s="292" customFormat="1" ht="15.75">
      <c r="A1" s="347" t="s">
        <v>189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</row>
    <row r="2" spans="1:19" s="19" customFormat="1" ht="21" customHeight="1">
      <c r="A2" s="348" t="s">
        <v>0</v>
      </c>
      <c r="B2" s="348" t="s">
        <v>1</v>
      </c>
      <c r="C2" s="348" t="s">
        <v>2</v>
      </c>
      <c r="D2" s="349" t="s">
        <v>18</v>
      </c>
      <c r="E2" s="348" t="s">
        <v>3</v>
      </c>
      <c r="F2" s="348" t="s">
        <v>8</v>
      </c>
      <c r="G2" s="348" t="s">
        <v>190</v>
      </c>
      <c r="H2" s="348" t="s">
        <v>4</v>
      </c>
      <c r="I2" s="348" t="s">
        <v>24</v>
      </c>
      <c r="J2" s="351" t="s">
        <v>191</v>
      </c>
      <c r="K2" s="352" t="s">
        <v>192</v>
      </c>
      <c r="L2" s="353" t="s">
        <v>27</v>
      </c>
      <c r="M2" s="354" t="s">
        <v>193</v>
      </c>
      <c r="N2" s="355" t="s">
        <v>194</v>
      </c>
      <c r="O2" s="356" t="s">
        <v>195</v>
      </c>
      <c r="P2" s="350" t="s">
        <v>130</v>
      </c>
      <c r="Q2" s="348" t="s">
        <v>196</v>
      </c>
      <c r="R2" s="351" t="s">
        <v>192</v>
      </c>
      <c r="S2" s="350" t="s">
        <v>197</v>
      </c>
    </row>
    <row r="3" spans="1:19" s="19" customFormat="1" ht="27" customHeight="1">
      <c r="A3" s="348"/>
      <c r="B3" s="348"/>
      <c r="C3" s="348"/>
      <c r="D3" s="349"/>
      <c r="E3" s="348"/>
      <c r="F3" s="348"/>
      <c r="G3" s="348"/>
      <c r="H3" s="348"/>
      <c r="I3" s="348"/>
      <c r="J3" s="351"/>
      <c r="K3" s="352"/>
      <c r="L3" s="353"/>
      <c r="M3" s="354"/>
      <c r="N3" s="355"/>
      <c r="O3" s="356"/>
      <c r="P3" s="350"/>
      <c r="Q3" s="348"/>
      <c r="R3" s="351"/>
      <c r="S3" s="350"/>
    </row>
    <row r="4" spans="1:19">
      <c r="A4" s="20" t="s">
        <v>38</v>
      </c>
      <c r="B4" s="20" t="s">
        <v>33</v>
      </c>
      <c r="C4" s="21" t="s">
        <v>129</v>
      </c>
      <c r="D4" s="22" t="s">
        <v>96</v>
      </c>
      <c r="E4" s="22">
        <v>182423</v>
      </c>
      <c r="F4" s="20">
        <v>5158590</v>
      </c>
      <c r="G4" s="23" t="s">
        <v>79</v>
      </c>
      <c r="H4" s="22">
        <v>24001158</v>
      </c>
      <c r="I4" s="20">
        <v>292102</v>
      </c>
      <c r="J4" s="40">
        <v>9828</v>
      </c>
      <c r="K4" s="25">
        <v>0.33800000000000002</v>
      </c>
      <c r="L4" s="26">
        <v>0.33200000000000002</v>
      </c>
      <c r="M4" s="41">
        <f>(K4-L4)/K4</f>
        <v>1.7751479289940843E-2</v>
      </c>
      <c r="N4" s="40">
        <f>J4*K4</f>
        <v>3321.864</v>
      </c>
      <c r="O4" s="40">
        <f>M4*N4</f>
        <v>58.968000000000046</v>
      </c>
      <c r="P4" s="27">
        <v>1.39</v>
      </c>
      <c r="Q4" s="20" t="s">
        <v>40</v>
      </c>
      <c r="R4" s="181">
        <f>N4*P4</f>
        <v>4617.3909599999997</v>
      </c>
      <c r="S4" s="181">
        <f>P4*O4</f>
        <v>81.965520000000055</v>
      </c>
    </row>
    <row r="5" spans="1:19">
      <c r="A5" s="20" t="s">
        <v>38</v>
      </c>
      <c r="B5" s="20" t="s">
        <v>33</v>
      </c>
      <c r="C5" s="21" t="s">
        <v>129</v>
      </c>
      <c r="D5" s="22" t="s">
        <v>39</v>
      </c>
      <c r="E5" s="22">
        <v>182423</v>
      </c>
      <c r="F5" s="20">
        <v>5158590</v>
      </c>
      <c r="G5" s="23" t="s">
        <v>79</v>
      </c>
      <c r="H5" s="22">
        <v>24001158</v>
      </c>
      <c r="I5" s="20">
        <v>290059</v>
      </c>
      <c r="J5" s="40">
        <v>9828</v>
      </c>
      <c r="K5" s="25">
        <v>0.33800000000000002</v>
      </c>
      <c r="L5" s="26">
        <v>0.33200000000000002</v>
      </c>
      <c r="M5" s="41">
        <f t="shared" ref="M5:M68" si="0">(K5-L5)/K5</f>
        <v>1.7751479289940843E-2</v>
      </c>
      <c r="N5" s="40">
        <f t="shared" ref="N5:N68" si="1">J5*K5</f>
        <v>3321.864</v>
      </c>
      <c r="O5" s="40">
        <f t="shared" ref="O5:O68" si="2">M5*N5</f>
        <v>58.968000000000046</v>
      </c>
      <c r="P5" s="27">
        <v>1.39</v>
      </c>
      <c r="Q5" s="20" t="s">
        <v>40</v>
      </c>
      <c r="R5" s="181">
        <f t="shared" ref="R5:R68" si="3">N5*P5</f>
        <v>4617.3909599999997</v>
      </c>
      <c r="S5" s="181">
        <f t="shared" ref="S5:S68" si="4">P5*O5</f>
        <v>81.965520000000055</v>
      </c>
    </row>
    <row r="6" spans="1:19">
      <c r="A6" s="20" t="s">
        <v>38</v>
      </c>
      <c r="B6" s="20" t="s">
        <v>33</v>
      </c>
      <c r="C6" s="21" t="s">
        <v>129</v>
      </c>
      <c r="D6" s="22" t="s">
        <v>41</v>
      </c>
      <c r="E6" s="22">
        <v>182423</v>
      </c>
      <c r="F6" s="20">
        <v>5158590</v>
      </c>
      <c r="G6" s="23" t="s">
        <v>79</v>
      </c>
      <c r="H6" s="22">
        <v>24001158</v>
      </c>
      <c r="I6" s="20">
        <v>290060</v>
      </c>
      <c r="J6" s="40">
        <v>9828</v>
      </c>
      <c r="K6" s="25">
        <v>0.33800000000000002</v>
      </c>
      <c r="L6" s="26">
        <v>0.33200000000000002</v>
      </c>
      <c r="M6" s="41">
        <f t="shared" si="0"/>
        <v>1.7751479289940843E-2</v>
      </c>
      <c r="N6" s="40">
        <f t="shared" si="1"/>
        <v>3321.864</v>
      </c>
      <c r="O6" s="40">
        <f t="shared" si="2"/>
        <v>58.968000000000046</v>
      </c>
      <c r="P6" s="27">
        <v>1.39</v>
      </c>
      <c r="Q6" s="20" t="s">
        <v>40</v>
      </c>
      <c r="R6" s="181">
        <f t="shared" si="3"/>
        <v>4617.3909599999997</v>
      </c>
      <c r="S6" s="181">
        <f t="shared" si="4"/>
        <v>81.965520000000055</v>
      </c>
    </row>
    <row r="7" spans="1:19">
      <c r="A7" s="20" t="s">
        <v>38</v>
      </c>
      <c r="B7" s="20" t="s">
        <v>33</v>
      </c>
      <c r="C7" s="21" t="s">
        <v>129</v>
      </c>
      <c r="D7" s="22" t="s">
        <v>96</v>
      </c>
      <c r="E7" s="20">
        <v>182424</v>
      </c>
      <c r="F7" s="20">
        <v>5158590</v>
      </c>
      <c r="G7" s="23" t="s">
        <v>79</v>
      </c>
      <c r="H7" s="22">
        <v>24001159</v>
      </c>
      <c r="I7" s="20">
        <v>292102</v>
      </c>
      <c r="J7" s="40">
        <v>504</v>
      </c>
      <c r="K7" s="20">
        <v>0.41699999999999998</v>
      </c>
      <c r="L7" s="28">
        <v>0.41199999999999998</v>
      </c>
      <c r="M7" s="41">
        <f t="shared" si="0"/>
        <v>1.1990407673860922E-2</v>
      </c>
      <c r="N7" s="40">
        <f t="shared" si="1"/>
        <v>210.16799999999998</v>
      </c>
      <c r="O7" s="40">
        <f t="shared" si="2"/>
        <v>2.5200000000000018</v>
      </c>
      <c r="P7" s="27">
        <v>1.39</v>
      </c>
      <c r="Q7" s="20" t="s">
        <v>40</v>
      </c>
      <c r="R7" s="181">
        <f t="shared" si="3"/>
        <v>292.13351999999998</v>
      </c>
      <c r="S7" s="181">
        <f t="shared" si="4"/>
        <v>3.5028000000000024</v>
      </c>
    </row>
    <row r="8" spans="1:19">
      <c r="A8" s="20" t="s">
        <v>38</v>
      </c>
      <c r="B8" s="20" t="s">
        <v>33</v>
      </c>
      <c r="C8" s="21" t="s">
        <v>129</v>
      </c>
      <c r="D8" s="22" t="s">
        <v>39</v>
      </c>
      <c r="E8" s="20">
        <v>182424</v>
      </c>
      <c r="F8" s="20">
        <v>5158590</v>
      </c>
      <c r="G8" s="23" t="s">
        <v>79</v>
      </c>
      <c r="H8" s="22">
        <v>24001159</v>
      </c>
      <c r="I8" s="20">
        <v>290059</v>
      </c>
      <c r="J8" s="40">
        <v>504</v>
      </c>
      <c r="K8" s="20">
        <v>0.41699999999999998</v>
      </c>
      <c r="L8" s="28">
        <v>0.41199999999999998</v>
      </c>
      <c r="M8" s="41">
        <f t="shared" si="0"/>
        <v>1.1990407673860922E-2</v>
      </c>
      <c r="N8" s="40">
        <f t="shared" si="1"/>
        <v>210.16799999999998</v>
      </c>
      <c r="O8" s="40">
        <f t="shared" si="2"/>
        <v>2.5200000000000018</v>
      </c>
      <c r="P8" s="27">
        <v>1.39</v>
      </c>
      <c r="Q8" s="20" t="s">
        <v>40</v>
      </c>
      <c r="R8" s="181">
        <f t="shared" si="3"/>
        <v>292.13351999999998</v>
      </c>
      <c r="S8" s="181">
        <f t="shared" si="4"/>
        <v>3.5028000000000024</v>
      </c>
    </row>
    <row r="9" spans="1:19">
      <c r="A9" s="20" t="s">
        <v>38</v>
      </c>
      <c r="B9" s="20" t="s">
        <v>33</v>
      </c>
      <c r="C9" s="21" t="s">
        <v>129</v>
      </c>
      <c r="D9" s="22" t="s">
        <v>41</v>
      </c>
      <c r="E9" s="20">
        <v>182424</v>
      </c>
      <c r="F9" s="20">
        <v>5158590</v>
      </c>
      <c r="G9" s="23" t="s">
        <v>79</v>
      </c>
      <c r="H9" s="22">
        <v>24001159</v>
      </c>
      <c r="I9" s="20">
        <v>290060</v>
      </c>
      <c r="J9" s="40">
        <v>504</v>
      </c>
      <c r="K9" s="20">
        <v>0.41699999999999998</v>
      </c>
      <c r="L9" s="28">
        <v>0.41199999999999998</v>
      </c>
      <c r="M9" s="41">
        <f t="shared" si="0"/>
        <v>1.1990407673860922E-2</v>
      </c>
      <c r="N9" s="40">
        <f t="shared" si="1"/>
        <v>210.16799999999998</v>
      </c>
      <c r="O9" s="40">
        <f t="shared" si="2"/>
        <v>2.5200000000000018</v>
      </c>
      <c r="P9" s="27">
        <v>1.39</v>
      </c>
      <c r="Q9" s="20" t="s">
        <v>40</v>
      </c>
      <c r="R9" s="181">
        <f t="shared" si="3"/>
        <v>292.13351999999998</v>
      </c>
      <c r="S9" s="181">
        <f t="shared" si="4"/>
        <v>3.5028000000000024</v>
      </c>
    </row>
    <row r="10" spans="1:19">
      <c r="A10" s="29" t="s">
        <v>38</v>
      </c>
      <c r="B10" s="29" t="s">
        <v>33</v>
      </c>
      <c r="C10" s="30" t="s">
        <v>129</v>
      </c>
      <c r="D10" s="30" t="s">
        <v>90</v>
      </c>
      <c r="E10" s="29">
        <v>182419</v>
      </c>
      <c r="F10" s="29">
        <v>983462</v>
      </c>
      <c r="G10" s="29" t="s">
        <v>79</v>
      </c>
      <c r="H10" s="29">
        <v>24001154</v>
      </c>
      <c r="I10" s="29">
        <v>292099</v>
      </c>
      <c r="J10" s="40">
        <v>7776</v>
      </c>
      <c r="K10" s="40">
        <v>0.34200000000000003</v>
      </c>
      <c r="L10" s="40">
        <v>0.33200000000000002</v>
      </c>
      <c r="M10" s="41">
        <f t="shared" si="0"/>
        <v>2.9239766081871368E-2</v>
      </c>
      <c r="N10" s="40">
        <f t="shared" si="1"/>
        <v>2659.3920000000003</v>
      </c>
      <c r="O10" s="40">
        <f t="shared" si="2"/>
        <v>77.760000000000062</v>
      </c>
      <c r="P10" s="42">
        <v>1.39</v>
      </c>
      <c r="Q10" s="29" t="s">
        <v>40</v>
      </c>
      <c r="R10" s="181">
        <f t="shared" si="3"/>
        <v>3696.5548800000001</v>
      </c>
      <c r="S10" s="181">
        <f t="shared" si="4"/>
        <v>108.08640000000008</v>
      </c>
    </row>
    <row r="11" spans="1:19">
      <c r="A11" s="29" t="s">
        <v>38</v>
      </c>
      <c r="B11" s="29" t="s">
        <v>33</v>
      </c>
      <c r="C11" s="30" t="s">
        <v>129</v>
      </c>
      <c r="D11" s="30" t="s">
        <v>39</v>
      </c>
      <c r="E11" s="29">
        <v>182419</v>
      </c>
      <c r="F11" s="29">
        <v>983462</v>
      </c>
      <c r="G11" s="29" t="s">
        <v>79</v>
      </c>
      <c r="H11" s="29">
        <v>24001154</v>
      </c>
      <c r="I11" s="29">
        <v>290059</v>
      </c>
      <c r="J11" s="40">
        <v>7776</v>
      </c>
      <c r="K11" s="40">
        <v>0.34200000000000003</v>
      </c>
      <c r="L11" s="40">
        <v>0.33200000000000002</v>
      </c>
      <c r="M11" s="41">
        <f t="shared" si="0"/>
        <v>2.9239766081871368E-2</v>
      </c>
      <c r="N11" s="40">
        <f t="shared" si="1"/>
        <v>2659.3920000000003</v>
      </c>
      <c r="O11" s="40">
        <f t="shared" si="2"/>
        <v>77.760000000000062</v>
      </c>
      <c r="P11" s="42">
        <v>1.39</v>
      </c>
      <c r="Q11" s="29" t="s">
        <v>40</v>
      </c>
      <c r="R11" s="181">
        <f t="shared" si="3"/>
        <v>3696.5548800000001</v>
      </c>
      <c r="S11" s="181">
        <f t="shared" si="4"/>
        <v>108.08640000000008</v>
      </c>
    </row>
    <row r="12" spans="1:19">
      <c r="A12" s="29" t="s">
        <v>38</v>
      </c>
      <c r="B12" s="29" t="s">
        <v>33</v>
      </c>
      <c r="C12" s="30" t="s">
        <v>129</v>
      </c>
      <c r="D12" s="30" t="s">
        <v>41</v>
      </c>
      <c r="E12" s="29">
        <v>182419</v>
      </c>
      <c r="F12" s="29">
        <v>983462</v>
      </c>
      <c r="G12" s="29" t="s">
        <v>79</v>
      </c>
      <c r="H12" s="29">
        <v>24001154</v>
      </c>
      <c r="I12" s="29">
        <v>290060</v>
      </c>
      <c r="J12" s="40">
        <v>7776</v>
      </c>
      <c r="K12" s="40">
        <v>0.34200000000000003</v>
      </c>
      <c r="L12" s="40">
        <v>0.33200000000000002</v>
      </c>
      <c r="M12" s="41">
        <f t="shared" si="0"/>
        <v>2.9239766081871368E-2</v>
      </c>
      <c r="N12" s="40">
        <f t="shared" si="1"/>
        <v>2659.3920000000003</v>
      </c>
      <c r="O12" s="40">
        <f t="shared" si="2"/>
        <v>77.760000000000062</v>
      </c>
      <c r="P12" s="42">
        <v>1.39</v>
      </c>
      <c r="Q12" s="29" t="s">
        <v>40</v>
      </c>
      <c r="R12" s="181">
        <f t="shared" si="3"/>
        <v>3696.5548800000001</v>
      </c>
      <c r="S12" s="181">
        <f t="shared" si="4"/>
        <v>108.08640000000008</v>
      </c>
    </row>
    <row r="13" spans="1:19">
      <c r="A13" s="29" t="s">
        <v>38</v>
      </c>
      <c r="B13" s="29" t="s">
        <v>33</v>
      </c>
      <c r="C13" s="30" t="s">
        <v>129</v>
      </c>
      <c r="D13" s="30" t="s">
        <v>99</v>
      </c>
      <c r="E13" s="29">
        <v>182425</v>
      </c>
      <c r="F13" s="29">
        <v>983462</v>
      </c>
      <c r="G13" s="29" t="s">
        <v>79</v>
      </c>
      <c r="H13" s="29">
        <v>24001160</v>
      </c>
      <c r="I13" s="29">
        <v>290059</v>
      </c>
      <c r="J13" s="40">
        <v>4788</v>
      </c>
      <c r="K13" s="40">
        <v>0.34200000000000003</v>
      </c>
      <c r="L13" s="40">
        <v>0.33200000000000002</v>
      </c>
      <c r="M13" s="41">
        <f t="shared" si="0"/>
        <v>2.9239766081871368E-2</v>
      </c>
      <c r="N13" s="40">
        <f t="shared" si="1"/>
        <v>1637.4960000000001</v>
      </c>
      <c r="O13" s="40">
        <f t="shared" si="2"/>
        <v>47.880000000000038</v>
      </c>
      <c r="P13" s="42">
        <v>1.39</v>
      </c>
      <c r="Q13" s="29" t="s">
        <v>40</v>
      </c>
      <c r="R13" s="181">
        <f t="shared" si="3"/>
        <v>2276.1194399999999</v>
      </c>
      <c r="S13" s="181">
        <f t="shared" si="4"/>
        <v>66.553200000000047</v>
      </c>
    </row>
    <row r="14" spans="1:19">
      <c r="A14" s="29" t="s">
        <v>38</v>
      </c>
      <c r="B14" s="29" t="s">
        <v>33</v>
      </c>
      <c r="C14" s="30" t="s">
        <v>129</v>
      </c>
      <c r="D14" s="30" t="s">
        <v>87</v>
      </c>
      <c r="E14" s="29">
        <v>182425</v>
      </c>
      <c r="F14" s="29">
        <v>983462</v>
      </c>
      <c r="G14" s="29" t="s">
        <v>79</v>
      </c>
      <c r="H14" s="29">
        <v>24001160</v>
      </c>
      <c r="I14" s="29">
        <v>290059</v>
      </c>
      <c r="J14" s="40">
        <v>4788</v>
      </c>
      <c r="K14" s="40">
        <v>0.34200000000000003</v>
      </c>
      <c r="L14" s="40">
        <v>0.33200000000000002</v>
      </c>
      <c r="M14" s="41">
        <f t="shared" si="0"/>
        <v>2.9239766081871368E-2</v>
      </c>
      <c r="N14" s="40">
        <f t="shared" si="1"/>
        <v>1637.4960000000001</v>
      </c>
      <c r="O14" s="40">
        <f t="shared" si="2"/>
        <v>47.880000000000038</v>
      </c>
      <c r="P14" s="42">
        <v>1.39</v>
      </c>
      <c r="Q14" s="29" t="s">
        <v>40</v>
      </c>
      <c r="R14" s="181">
        <f t="shared" si="3"/>
        <v>2276.1194399999999</v>
      </c>
      <c r="S14" s="181">
        <f t="shared" si="4"/>
        <v>66.553200000000047</v>
      </c>
    </row>
    <row r="15" spans="1:19">
      <c r="A15" s="29" t="s">
        <v>38</v>
      </c>
      <c r="B15" s="29" t="s">
        <v>33</v>
      </c>
      <c r="C15" s="30" t="s">
        <v>129</v>
      </c>
      <c r="D15" s="30" t="s">
        <v>88</v>
      </c>
      <c r="E15" s="29">
        <v>182425</v>
      </c>
      <c r="F15" s="29">
        <v>983462</v>
      </c>
      <c r="G15" s="29" t="s">
        <v>79</v>
      </c>
      <c r="H15" s="29">
        <v>24001160</v>
      </c>
      <c r="I15" s="29">
        <v>290059</v>
      </c>
      <c r="J15" s="40">
        <v>4788</v>
      </c>
      <c r="K15" s="40">
        <v>0.34200000000000003</v>
      </c>
      <c r="L15" s="40">
        <v>0.33200000000000002</v>
      </c>
      <c r="M15" s="41">
        <f t="shared" si="0"/>
        <v>2.9239766081871368E-2</v>
      </c>
      <c r="N15" s="40">
        <f t="shared" si="1"/>
        <v>1637.4960000000001</v>
      </c>
      <c r="O15" s="40">
        <f t="shared" si="2"/>
        <v>47.880000000000038</v>
      </c>
      <c r="P15" s="42">
        <v>1.39</v>
      </c>
      <c r="Q15" s="29" t="s">
        <v>40</v>
      </c>
      <c r="R15" s="181">
        <f t="shared" si="3"/>
        <v>2276.1194399999999</v>
      </c>
      <c r="S15" s="181">
        <f t="shared" si="4"/>
        <v>66.553200000000047</v>
      </c>
    </row>
    <row r="16" spans="1:19">
      <c r="A16" s="29" t="s">
        <v>38</v>
      </c>
      <c r="B16" s="29" t="s">
        <v>33</v>
      </c>
      <c r="C16" s="30" t="s">
        <v>129</v>
      </c>
      <c r="D16" s="30" t="s">
        <v>100</v>
      </c>
      <c r="E16" s="29">
        <v>182427</v>
      </c>
      <c r="F16" s="29">
        <v>983462</v>
      </c>
      <c r="G16" s="29" t="s">
        <v>79</v>
      </c>
      <c r="H16" s="29">
        <v>24001162</v>
      </c>
      <c r="I16" s="29">
        <v>290063</v>
      </c>
      <c r="J16" s="40">
        <v>7164</v>
      </c>
      <c r="K16" s="40">
        <v>0.34200000000000003</v>
      </c>
      <c r="L16" s="40">
        <v>0.33200000000000002</v>
      </c>
      <c r="M16" s="41">
        <f t="shared" si="0"/>
        <v>2.9239766081871368E-2</v>
      </c>
      <c r="N16" s="40">
        <f t="shared" si="1"/>
        <v>2450.0880000000002</v>
      </c>
      <c r="O16" s="40">
        <f t="shared" si="2"/>
        <v>71.640000000000057</v>
      </c>
      <c r="P16" s="42">
        <v>1.39</v>
      </c>
      <c r="Q16" s="29" t="s">
        <v>40</v>
      </c>
      <c r="R16" s="181">
        <f t="shared" si="3"/>
        <v>3405.6223199999999</v>
      </c>
      <c r="S16" s="181">
        <f t="shared" si="4"/>
        <v>99.57960000000007</v>
      </c>
    </row>
    <row r="17" spans="1:19">
      <c r="A17" s="29" t="s">
        <v>38</v>
      </c>
      <c r="B17" s="29" t="s">
        <v>33</v>
      </c>
      <c r="C17" s="30" t="s">
        <v>129</v>
      </c>
      <c r="D17" s="30" t="s">
        <v>42</v>
      </c>
      <c r="E17" s="29">
        <v>182427</v>
      </c>
      <c r="F17" s="29">
        <v>983462</v>
      </c>
      <c r="G17" s="29" t="s">
        <v>79</v>
      </c>
      <c r="H17" s="29">
        <v>24001162</v>
      </c>
      <c r="I17" s="29">
        <v>290061</v>
      </c>
      <c r="J17" s="40">
        <v>7164</v>
      </c>
      <c r="K17" s="40">
        <v>0.34200000000000003</v>
      </c>
      <c r="L17" s="40">
        <v>0.33200000000000002</v>
      </c>
      <c r="M17" s="41">
        <f t="shared" si="0"/>
        <v>2.9239766081871368E-2</v>
      </c>
      <c r="N17" s="40">
        <f t="shared" si="1"/>
        <v>2450.0880000000002</v>
      </c>
      <c r="O17" s="40">
        <f t="shared" si="2"/>
        <v>71.640000000000057</v>
      </c>
      <c r="P17" s="42">
        <v>1.39</v>
      </c>
      <c r="Q17" s="29" t="s">
        <v>40</v>
      </c>
      <c r="R17" s="181">
        <f t="shared" si="3"/>
        <v>3405.6223199999999</v>
      </c>
      <c r="S17" s="181">
        <f t="shared" si="4"/>
        <v>99.57960000000007</v>
      </c>
    </row>
    <row r="18" spans="1:19">
      <c r="A18" s="29" t="s">
        <v>38</v>
      </c>
      <c r="B18" s="29" t="s">
        <v>33</v>
      </c>
      <c r="C18" s="30" t="s">
        <v>129</v>
      </c>
      <c r="D18" s="30" t="s">
        <v>101</v>
      </c>
      <c r="E18" s="29">
        <v>182427</v>
      </c>
      <c r="F18" s="29">
        <v>983462</v>
      </c>
      <c r="G18" s="29" t="s">
        <v>79</v>
      </c>
      <c r="H18" s="29">
        <v>24001162</v>
      </c>
      <c r="I18" s="29">
        <v>292103</v>
      </c>
      <c r="J18" s="40">
        <v>7164</v>
      </c>
      <c r="K18" s="40">
        <v>0.34200000000000003</v>
      </c>
      <c r="L18" s="40">
        <v>0.33200000000000002</v>
      </c>
      <c r="M18" s="41">
        <f t="shared" si="0"/>
        <v>2.9239766081871368E-2</v>
      </c>
      <c r="N18" s="40">
        <f t="shared" si="1"/>
        <v>2450.0880000000002</v>
      </c>
      <c r="O18" s="40">
        <f t="shared" si="2"/>
        <v>71.640000000000057</v>
      </c>
      <c r="P18" s="42">
        <v>1.39</v>
      </c>
      <c r="Q18" s="29" t="s">
        <v>40</v>
      </c>
      <c r="R18" s="181">
        <f t="shared" si="3"/>
        <v>3405.6223199999999</v>
      </c>
      <c r="S18" s="181">
        <f t="shared" si="4"/>
        <v>99.57960000000007</v>
      </c>
    </row>
    <row r="19" spans="1:19">
      <c r="A19" s="29" t="s">
        <v>38</v>
      </c>
      <c r="B19" s="29" t="s">
        <v>33</v>
      </c>
      <c r="C19" s="30" t="s">
        <v>129</v>
      </c>
      <c r="D19" s="30" t="s">
        <v>100</v>
      </c>
      <c r="E19" s="29">
        <v>182428</v>
      </c>
      <c r="F19" s="29">
        <v>983462</v>
      </c>
      <c r="G19" s="29" t="s">
        <v>79</v>
      </c>
      <c r="H19" s="29">
        <v>24001163</v>
      </c>
      <c r="I19" s="29">
        <v>290063</v>
      </c>
      <c r="J19" s="40">
        <v>648</v>
      </c>
      <c r="K19" s="40">
        <v>0.42</v>
      </c>
      <c r="L19" s="40">
        <v>0.41199999999999998</v>
      </c>
      <c r="M19" s="41">
        <f t="shared" si="0"/>
        <v>1.9047619047619067E-2</v>
      </c>
      <c r="N19" s="40">
        <f t="shared" si="1"/>
        <v>272.15999999999997</v>
      </c>
      <c r="O19" s="40">
        <f t="shared" si="2"/>
        <v>5.1840000000000046</v>
      </c>
      <c r="P19" s="42">
        <v>1.39</v>
      </c>
      <c r="Q19" s="29" t="s">
        <v>40</v>
      </c>
      <c r="R19" s="181">
        <f t="shared" si="3"/>
        <v>378.30239999999992</v>
      </c>
      <c r="S19" s="181">
        <f t="shared" si="4"/>
        <v>7.2057600000000059</v>
      </c>
    </row>
    <row r="20" spans="1:19">
      <c r="A20" s="29" t="s">
        <v>38</v>
      </c>
      <c r="B20" s="29" t="s">
        <v>33</v>
      </c>
      <c r="C20" s="30" t="s">
        <v>129</v>
      </c>
      <c r="D20" s="30" t="s">
        <v>42</v>
      </c>
      <c r="E20" s="29">
        <v>182428</v>
      </c>
      <c r="F20" s="29">
        <v>983462</v>
      </c>
      <c r="G20" s="29" t="s">
        <v>79</v>
      </c>
      <c r="H20" s="29">
        <v>24001163</v>
      </c>
      <c r="I20" s="29">
        <v>290061</v>
      </c>
      <c r="J20" s="40">
        <v>648</v>
      </c>
      <c r="K20" s="40">
        <v>0.42</v>
      </c>
      <c r="L20" s="40">
        <v>0.41199999999999998</v>
      </c>
      <c r="M20" s="41">
        <f t="shared" si="0"/>
        <v>1.9047619047619067E-2</v>
      </c>
      <c r="N20" s="40">
        <f t="shared" si="1"/>
        <v>272.15999999999997</v>
      </c>
      <c r="O20" s="40">
        <f t="shared" si="2"/>
        <v>5.1840000000000046</v>
      </c>
      <c r="P20" s="42">
        <v>1.39</v>
      </c>
      <c r="Q20" s="29" t="s">
        <v>40</v>
      </c>
      <c r="R20" s="181">
        <f t="shared" si="3"/>
        <v>378.30239999999992</v>
      </c>
      <c r="S20" s="181">
        <f t="shared" si="4"/>
        <v>7.2057600000000059</v>
      </c>
    </row>
    <row r="21" spans="1:19">
      <c r="A21" s="29" t="s">
        <v>38</v>
      </c>
      <c r="B21" s="29" t="s">
        <v>33</v>
      </c>
      <c r="C21" s="30" t="s">
        <v>129</v>
      </c>
      <c r="D21" s="30" t="s">
        <v>101</v>
      </c>
      <c r="E21" s="29">
        <v>182428</v>
      </c>
      <c r="F21" s="29">
        <v>983462</v>
      </c>
      <c r="G21" s="29" t="s">
        <v>79</v>
      </c>
      <c r="H21" s="29">
        <v>24001163</v>
      </c>
      <c r="I21" s="29">
        <v>292103</v>
      </c>
      <c r="J21" s="40">
        <v>648</v>
      </c>
      <c r="K21" s="40">
        <v>0.42</v>
      </c>
      <c r="L21" s="40">
        <v>0.41199999999999998</v>
      </c>
      <c r="M21" s="41">
        <f t="shared" si="0"/>
        <v>1.9047619047619067E-2</v>
      </c>
      <c r="N21" s="40">
        <f t="shared" si="1"/>
        <v>272.15999999999997</v>
      </c>
      <c r="O21" s="40">
        <f t="shared" si="2"/>
        <v>5.1840000000000046</v>
      </c>
      <c r="P21" s="42">
        <v>1.39</v>
      </c>
      <c r="Q21" s="29" t="s">
        <v>40</v>
      </c>
      <c r="R21" s="181">
        <f t="shared" si="3"/>
        <v>378.30239999999992</v>
      </c>
      <c r="S21" s="181">
        <f t="shared" si="4"/>
        <v>7.2057600000000059</v>
      </c>
    </row>
    <row r="22" spans="1:19">
      <c r="A22" s="29" t="s">
        <v>38</v>
      </c>
      <c r="B22" s="29" t="s">
        <v>33</v>
      </c>
      <c r="C22" s="30" t="s">
        <v>129</v>
      </c>
      <c r="D22" s="30" t="s">
        <v>102</v>
      </c>
      <c r="E22" s="29">
        <v>182429</v>
      </c>
      <c r="F22" s="29">
        <v>983462</v>
      </c>
      <c r="G22" s="29" t="s">
        <v>79</v>
      </c>
      <c r="H22" s="29">
        <v>24001164</v>
      </c>
      <c r="I22" s="29">
        <v>292104</v>
      </c>
      <c r="J22" s="40">
        <v>5652</v>
      </c>
      <c r="K22" s="40">
        <v>0.34200000000000003</v>
      </c>
      <c r="L22" s="40">
        <v>0.33</v>
      </c>
      <c r="M22" s="41">
        <f t="shared" si="0"/>
        <v>3.508771929824564E-2</v>
      </c>
      <c r="N22" s="40">
        <f t="shared" si="1"/>
        <v>1932.9840000000002</v>
      </c>
      <c r="O22" s="40">
        <f t="shared" si="2"/>
        <v>67.824000000000055</v>
      </c>
      <c r="P22" s="42">
        <v>1.39</v>
      </c>
      <c r="Q22" s="29" t="s">
        <v>40</v>
      </c>
      <c r="R22" s="181">
        <f t="shared" si="3"/>
        <v>2686.8477600000001</v>
      </c>
      <c r="S22" s="181">
        <f t="shared" si="4"/>
        <v>94.275360000000063</v>
      </c>
    </row>
    <row r="23" spans="1:19">
      <c r="A23" s="29" t="s">
        <v>38</v>
      </c>
      <c r="B23" s="29" t="s">
        <v>33</v>
      </c>
      <c r="C23" s="30" t="s">
        <v>129</v>
      </c>
      <c r="D23" s="30" t="s">
        <v>92</v>
      </c>
      <c r="E23" s="29">
        <v>182429</v>
      </c>
      <c r="F23" s="29">
        <v>983462</v>
      </c>
      <c r="G23" s="29" t="s">
        <v>79</v>
      </c>
      <c r="H23" s="29">
        <v>24001164</v>
      </c>
      <c r="I23" s="29">
        <v>292105</v>
      </c>
      <c r="J23" s="40">
        <v>5652</v>
      </c>
      <c r="K23" s="40">
        <v>0.34200000000000003</v>
      </c>
      <c r="L23" s="40">
        <v>0.33</v>
      </c>
      <c r="M23" s="41">
        <f t="shared" si="0"/>
        <v>3.508771929824564E-2</v>
      </c>
      <c r="N23" s="40">
        <f t="shared" si="1"/>
        <v>1932.9840000000002</v>
      </c>
      <c r="O23" s="40">
        <f t="shared" si="2"/>
        <v>67.824000000000055</v>
      </c>
      <c r="P23" s="42">
        <v>1.39</v>
      </c>
      <c r="Q23" s="29" t="s">
        <v>40</v>
      </c>
      <c r="R23" s="181">
        <f t="shared" si="3"/>
        <v>2686.8477600000001</v>
      </c>
      <c r="S23" s="181">
        <f t="shared" si="4"/>
        <v>94.275360000000063</v>
      </c>
    </row>
    <row r="24" spans="1:19">
      <c r="A24" s="29" t="s">
        <v>38</v>
      </c>
      <c r="B24" s="29" t="s">
        <v>33</v>
      </c>
      <c r="C24" s="30" t="s">
        <v>129</v>
      </c>
      <c r="D24" s="30" t="s">
        <v>41</v>
      </c>
      <c r="E24" s="29">
        <v>182429</v>
      </c>
      <c r="F24" s="29">
        <v>983462</v>
      </c>
      <c r="G24" s="29" t="s">
        <v>79</v>
      </c>
      <c r="H24" s="29">
        <v>24001164</v>
      </c>
      <c r="I24" s="29">
        <v>290060</v>
      </c>
      <c r="J24" s="40">
        <v>5652</v>
      </c>
      <c r="K24" s="40">
        <v>0.34200000000000003</v>
      </c>
      <c r="L24" s="40">
        <v>0.33</v>
      </c>
      <c r="M24" s="41">
        <f t="shared" si="0"/>
        <v>3.508771929824564E-2</v>
      </c>
      <c r="N24" s="40">
        <f t="shared" si="1"/>
        <v>1932.9840000000002</v>
      </c>
      <c r="O24" s="40">
        <f t="shared" si="2"/>
        <v>67.824000000000055</v>
      </c>
      <c r="P24" s="42">
        <v>1.39</v>
      </c>
      <c r="Q24" s="29" t="s">
        <v>40</v>
      </c>
      <c r="R24" s="181">
        <f t="shared" si="3"/>
        <v>2686.8477600000001</v>
      </c>
      <c r="S24" s="181">
        <f t="shared" si="4"/>
        <v>94.275360000000063</v>
      </c>
    </row>
    <row r="25" spans="1:19">
      <c r="A25" s="29" t="s">
        <v>38</v>
      </c>
      <c r="B25" s="29" t="s">
        <v>33</v>
      </c>
      <c r="C25" s="30" t="s">
        <v>129</v>
      </c>
      <c r="D25" s="30" t="s">
        <v>102</v>
      </c>
      <c r="E25" s="29">
        <v>182430</v>
      </c>
      <c r="F25" s="29">
        <v>983462</v>
      </c>
      <c r="G25" s="29" t="s">
        <v>79</v>
      </c>
      <c r="H25" s="29">
        <v>24001165</v>
      </c>
      <c r="I25" s="29">
        <v>292104</v>
      </c>
      <c r="J25" s="40">
        <v>360</v>
      </c>
      <c r="K25" s="40">
        <v>0.42</v>
      </c>
      <c r="L25" s="40">
        <v>0.41199999999999998</v>
      </c>
      <c r="M25" s="41">
        <f t="shared" si="0"/>
        <v>1.9047619047619067E-2</v>
      </c>
      <c r="N25" s="40">
        <f t="shared" si="1"/>
        <v>151.19999999999999</v>
      </c>
      <c r="O25" s="40">
        <f t="shared" si="2"/>
        <v>2.8800000000000026</v>
      </c>
      <c r="P25" s="42">
        <v>1.39</v>
      </c>
      <c r="Q25" s="29" t="s">
        <v>40</v>
      </c>
      <c r="R25" s="181">
        <f t="shared" si="3"/>
        <v>210.16799999999998</v>
      </c>
      <c r="S25" s="181">
        <f t="shared" si="4"/>
        <v>4.0032000000000032</v>
      </c>
    </row>
    <row r="26" spans="1:19">
      <c r="A26" s="29" t="s">
        <v>38</v>
      </c>
      <c r="B26" s="29" t="s">
        <v>33</v>
      </c>
      <c r="C26" s="30" t="s">
        <v>129</v>
      </c>
      <c r="D26" s="30" t="s">
        <v>92</v>
      </c>
      <c r="E26" s="29">
        <v>182430</v>
      </c>
      <c r="F26" s="29">
        <v>983462</v>
      </c>
      <c r="G26" s="29" t="s">
        <v>79</v>
      </c>
      <c r="H26" s="29">
        <v>24001165</v>
      </c>
      <c r="I26" s="29">
        <v>292105</v>
      </c>
      <c r="J26" s="40">
        <v>360</v>
      </c>
      <c r="K26" s="40">
        <v>0.42</v>
      </c>
      <c r="L26" s="40">
        <v>0.41199999999999998</v>
      </c>
      <c r="M26" s="41">
        <f t="shared" si="0"/>
        <v>1.9047619047619067E-2</v>
      </c>
      <c r="N26" s="40">
        <f t="shared" si="1"/>
        <v>151.19999999999999</v>
      </c>
      <c r="O26" s="40">
        <f t="shared" si="2"/>
        <v>2.8800000000000026</v>
      </c>
      <c r="P26" s="42">
        <v>1.39</v>
      </c>
      <c r="Q26" s="29" t="s">
        <v>40</v>
      </c>
      <c r="R26" s="181">
        <f t="shared" si="3"/>
        <v>210.16799999999998</v>
      </c>
      <c r="S26" s="181">
        <f t="shared" si="4"/>
        <v>4.0032000000000032</v>
      </c>
    </row>
    <row r="27" spans="1:19">
      <c r="A27" s="29" t="s">
        <v>38</v>
      </c>
      <c r="B27" s="29" t="s">
        <v>33</v>
      </c>
      <c r="C27" s="30" t="s">
        <v>129</v>
      </c>
      <c r="D27" s="30" t="s">
        <v>41</v>
      </c>
      <c r="E27" s="29">
        <v>182430</v>
      </c>
      <c r="F27" s="29">
        <v>983462</v>
      </c>
      <c r="G27" s="29" t="s">
        <v>79</v>
      </c>
      <c r="H27" s="29">
        <v>24001165</v>
      </c>
      <c r="I27" s="29">
        <v>290060</v>
      </c>
      <c r="J27" s="40">
        <v>360</v>
      </c>
      <c r="K27" s="40">
        <v>0.42</v>
      </c>
      <c r="L27" s="40">
        <v>0.41199999999999998</v>
      </c>
      <c r="M27" s="41">
        <f t="shared" si="0"/>
        <v>1.9047619047619067E-2</v>
      </c>
      <c r="N27" s="40">
        <f t="shared" si="1"/>
        <v>151.19999999999999</v>
      </c>
      <c r="O27" s="40">
        <f t="shared" si="2"/>
        <v>2.8800000000000026</v>
      </c>
      <c r="P27" s="42">
        <v>1.39</v>
      </c>
      <c r="Q27" s="29" t="s">
        <v>40</v>
      </c>
      <c r="R27" s="181">
        <f t="shared" si="3"/>
        <v>210.16799999999998</v>
      </c>
      <c r="S27" s="181">
        <f t="shared" si="4"/>
        <v>4.0032000000000032</v>
      </c>
    </row>
    <row r="28" spans="1:19">
      <c r="A28" s="29" t="s">
        <v>38</v>
      </c>
      <c r="B28" s="29" t="s">
        <v>33</v>
      </c>
      <c r="C28" s="30" t="s">
        <v>129</v>
      </c>
      <c r="D28" s="30" t="s">
        <v>103</v>
      </c>
      <c r="E28" s="29">
        <v>182431</v>
      </c>
      <c r="F28" s="29">
        <v>983462</v>
      </c>
      <c r="G28" s="29" t="s">
        <v>79</v>
      </c>
      <c r="H28" s="29">
        <v>24001166</v>
      </c>
      <c r="I28" s="29">
        <v>295059</v>
      </c>
      <c r="J28" s="40">
        <v>3168</v>
      </c>
      <c r="K28" s="40">
        <v>0.34200000000000003</v>
      </c>
      <c r="L28" s="40">
        <v>0.33300000000000002</v>
      </c>
      <c r="M28" s="41">
        <f t="shared" si="0"/>
        <v>2.6315789473684233E-2</v>
      </c>
      <c r="N28" s="40">
        <f t="shared" si="1"/>
        <v>1083.4560000000001</v>
      </c>
      <c r="O28" s="40">
        <f t="shared" si="2"/>
        <v>28.512000000000029</v>
      </c>
      <c r="P28" s="42">
        <v>1.94</v>
      </c>
      <c r="Q28" s="29" t="s">
        <v>40</v>
      </c>
      <c r="R28" s="181">
        <f t="shared" si="3"/>
        <v>2101.9046400000002</v>
      </c>
      <c r="S28" s="181">
        <f t="shared" si="4"/>
        <v>55.313280000000056</v>
      </c>
    </row>
    <row r="29" spans="1:19">
      <c r="A29" s="29" t="s">
        <v>38</v>
      </c>
      <c r="B29" s="29" t="s">
        <v>33</v>
      </c>
      <c r="C29" s="30" t="s">
        <v>129</v>
      </c>
      <c r="D29" s="30" t="s">
        <v>41</v>
      </c>
      <c r="E29" s="29">
        <v>182431</v>
      </c>
      <c r="F29" s="29">
        <v>983462</v>
      </c>
      <c r="G29" s="29" t="s">
        <v>79</v>
      </c>
      <c r="H29" s="29">
        <v>24001166</v>
      </c>
      <c r="I29" s="29">
        <v>290060</v>
      </c>
      <c r="J29" s="40">
        <v>3168</v>
      </c>
      <c r="K29" s="40">
        <v>0.34200000000000003</v>
      </c>
      <c r="L29" s="40">
        <v>0.33300000000000002</v>
      </c>
      <c r="M29" s="41">
        <f t="shared" si="0"/>
        <v>2.6315789473684233E-2</v>
      </c>
      <c r="N29" s="40">
        <f t="shared" si="1"/>
        <v>1083.4560000000001</v>
      </c>
      <c r="O29" s="40">
        <f t="shared" si="2"/>
        <v>28.512000000000029</v>
      </c>
      <c r="P29" s="42">
        <v>1.39</v>
      </c>
      <c r="Q29" s="29" t="s">
        <v>40</v>
      </c>
      <c r="R29" s="181">
        <f t="shared" si="3"/>
        <v>1506.0038400000001</v>
      </c>
      <c r="S29" s="181">
        <f t="shared" si="4"/>
        <v>39.631680000000038</v>
      </c>
    </row>
    <row r="30" spans="1:19">
      <c r="A30" s="29" t="s">
        <v>38</v>
      </c>
      <c r="B30" s="29" t="s">
        <v>33</v>
      </c>
      <c r="C30" s="30" t="s">
        <v>129</v>
      </c>
      <c r="D30" s="30" t="s">
        <v>104</v>
      </c>
      <c r="E30" s="29">
        <v>182431</v>
      </c>
      <c r="F30" s="29">
        <v>983462</v>
      </c>
      <c r="G30" s="29" t="s">
        <v>79</v>
      </c>
      <c r="H30" s="29">
        <v>24001166</v>
      </c>
      <c r="I30" s="29">
        <v>295060</v>
      </c>
      <c r="J30" s="40">
        <v>3168</v>
      </c>
      <c r="K30" s="40">
        <v>0.34200000000000003</v>
      </c>
      <c r="L30" s="40">
        <v>0.33300000000000002</v>
      </c>
      <c r="M30" s="41">
        <f t="shared" si="0"/>
        <v>2.6315789473684233E-2</v>
      </c>
      <c r="N30" s="40">
        <f t="shared" si="1"/>
        <v>1083.4560000000001</v>
      </c>
      <c r="O30" s="40">
        <f t="shared" si="2"/>
        <v>28.512000000000029</v>
      </c>
      <c r="P30" s="42">
        <v>1.39</v>
      </c>
      <c r="Q30" s="29" t="s">
        <v>40</v>
      </c>
      <c r="R30" s="181">
        <f t="shared" si="3"/>
        <v>1506.0038400000001</v>
      </c>
      <c r="S30" s="181">
        <f t="shared" si="4"/>
        <v>39.631680000000038</v>
      </c>
    </row>
    <row r="31" spans="1:19">
      <c r="A31" s="29" t="s">
        <v>38</v>
      </c>
      <c r="B31" s="29" t="s">
        <v>33</v>
      </c>
      <c r="C31" s="30" t="s">
        <v>129</v>
      </c>
      <c r="D31" s="30" t="s">
        <v>103</v>
      </c>
      <c r="E31" s="29">
        <v>182432</v>
      </c>
      <c r="F31" s="29">
        <v>983462</v>
      </c>
      <c r="G31" s="29" t="s">
        <v>79</v>
      </c>
      <c r="H31" s="29">
        <v>24001167</v>
      </c>
      <c r="I31" s="29">
        <v>295059</v>
      </c>
      <c r="J31" s="40">
        <v>540</v>
      </c>
      <c r="K31" s="40">
        <v>0.41199999999999998</v>
      </c>
      <c r="L31" s="40">
        <v>0.41199999999999998</v>
      </c>
      <c r="M31" s="41">
        <f t="shared" si="0"/>
        <v>0</v>
      </c>
      <c r="N31" s="40">
        <f t="shared" si="1"/>
        <v>222.48</v>
      </c>
      <c r="O31" s="40">
        <f t="shared" si="2"/>
        <v>0</v>
      </c>
      <c r="P31" s="42">
        <v>1.94</v>
      </c>
      <c r="Q31" s="29" t="s">
        <v>40</v>
      </c>
      <c r="R31" s="181">
        <f t="shared" si="3"/>
        <v>431.6112</v>
      </c>
      <c r="S31" s="181">
        <f t="shared" si="4"/>
        <v>0</v>
      </c>
    </row>
    <row r="32" spans="1:19">
      <c r="A32" s="29" t="s">
        <v>38</v>
      </c>
      <c r="B32" s="29" t="s">
        <v>33</v>
      </c>
      <c r="C32" s="30" t="s">
        <v>129</v>
      </c>
      <c r="D32" s="30" t="s">
        <v>41</v>
      </c>
      <c r="E32" s="29">
        <v>182432</v>
      </c>
      <c r="F32" s="29">
        <v>983462</v>
      </c>
      <c r="G32" s="29" t="s">
        <v>79</v>
      </c>
      <c r="H32" s="29">
        <v>24001167</v>
      </c>
      <c r="I32" s="29">
        <v>290060</v>
      </c>
      <c r="J32" s="40">
        <v>540</v>
      </c>
      <c r="K32" s="40">
        <v>0.41199999999999998</v>
      </c>
      <c r="L32" s="40">
        <v>0.41199999999999998</v>
      </c>
      <c r="M32" s="41">
        <f t="shared" si="0"/>
        <v>0</v>
      </c>
      <c r="N32" s="40">
        <f t="shared" si="1"/>
        <v>222.48</v>
      </c>
      <c r="O32" s="40">
        <f t="shared" si="2"/>
        <v>0</v>
      </c>
      <c r="P32" s="42">
        <v>1.39</v>
      </c>
      <c r="Q32" s="29" t="s">
        <v>40</v>
      </c>
      <c r="R32" s="181">
        <f t="shared" si="3"/>
        <v>309.24719999999996</v>
      </c>
      <c r="S32" s="181">
        <f t="shared" si="4"/>
        <v>0</v>
      </c>
    </row>
    <row r="33" spans="1:19">
      <c r="A33" s="29" t="s">
        <v>38</v>
      </c>
      <c r="B33" s="29" t="s">
        <v>33</v>
      </c>
      <c r="C33" s="30" t="s">
        <v>129</v>
      </c>
      <c r="D33" s="30" t="s">
        <v>104</v>
      </c>
      <c r="E33" s="29">
        <v>182432</v>
      </c>
      <c r="F33" s="29">
        <v>983462</v>
      </c>
      <c r="G33" s="29" t="s">
        <v>79</v>
      </c>
      <c r="H33" s="29">
        <v>24001167</v>
      </c>
      <c r="I33" s="29">
        <v>295060</v>
      </c>
      <c r="J33" s="40">
        <v>540</v>
      </c>
      <c r="K33" s="40">
        <v>0.41199999999999998</v>
      </c>
      <c r="L33" s="40">
        <v>0.41199999999999998</v>
      </c>
      <c r="M33" s="41">
        <f t="shared" si="0"/>
        <v>0</v>
      </c>
      <c r="N33" s="40">
        <f t="shared" si="1"/>
        <v>222.48</v>
      </c>
      <c r="O33" s="40">
        <f t="shared" si="2"/>
        <v>0</v>
      </c>
      <c r="P33" s="42">
        <v>1.39</v>
      </c>
      <c r="Q33" s="29" t="s">
        <v>40</v>
      </c>
      <c r="R33" s="181">
        <f t="shared" si="3"/>
        <v>309.24719999999996</v>
      </c>
      <c r="S33" s="181">
        <f t="shared" si="4"/>
        <v>0</v>
      </c>
    </row>
    <row r="34" spans="1:19">
      <c r="A34" s="29" t="s">
        <v>38</v>
      </c>
      <c r="B34" s="29" t="s">
        <v>33</v>
      </c>
      <c r="C34" s="30" t="s">
        <v>129</v>
      </c>
      <c r="D34" s="30" t="s">
        <v>105</v>
      </c>
      <c r="E34" s="29">
        <v>182433</v>
      </c>
      <c r="F34" s="29">
        <v>983462</v>
      </c>
      <c r="G34" s="29" t="s">
        <v>79</v>
      </c>
      <c r="H34" s="29">
        <v>24001168</v>
      </c>
      <c r="I34" s="29">
        <v>295061</v>
      </c>
      <c r="J34" s="40">
        <v>3456</v>
      </c>
      <c r="K34" s="40">
        <v>0.34200000000000003</v>
      </c>
      <c r="L34" s="40">
        <v>0.33300000000000002</v>
      </c>
      <c r="M34" s="41">
        <f t="shared" si="0"/>
        <v>2.6315789473684233E-2</v>
      </c>
      <c r="N34" s="40">
        <f t="shared" si="1"/>
        <v>1181.952</v>
      </c>
      <c r="O34" s="40">
        <f t="shared" si="2"/>
        <v>31.104000000000028</v>
      </c>
      <c r="P34" s="42">
        <v>1.94</v>
      </c>
      <c r="Q34" s="29" t="s">
        <v>40</v>
      </c>
      <c r="R34" s="181">
        <f t="shared" si="3"/>
        <v>2292.9868799999999</v>
      </c>
      <c r="S34" s="181">
        <f t="shared" si="4"/>
        <v>60.34176000000005</v>
      </c>
    </row>
    <row r="35" spans="1:19">
      <c r="A35" s="29" t="s">
        <v>38</v>
      </c>
      <c r="B35" s="29" t="s">
        <v>33</v>
      </c>
      <c r="C35" s="30" t="s">
        <v>129</v>
      </c>
      <c r="D35" s="30" t="s">
        <v>106</v>
      </c>
      <c r="E35" s="29">
        <v>182433</v>
      </c>
      <c r="F35" s="29">
        <v>983462</v>
      </c>
      <c r="G35" s="29" t="s">
        <v>79</v>
      </c>
      <c r="H35" s="29">
        <v>24001168</v>
      </c>
      <c r="I35" s="29">
        <v>292109</v>
      </c>
      <c r="J35" s="40">
        <v>3456</v>
      </c>
      <c r="K35" s="40">
        <v>0.34200000000000003</v>
      </c>
      <c r="L35" s="40">
        <v>0.33300000000000002</v>
      </c>
      <c r="M35" s="41">
        <f t="shared" si="0"/>
        <v>2.6315789473684233E-2</v>
      </c>
      <c r="N35" s="40">
        <f t="shared" si="1"/>
        <v>1181.952</v>
      </c>
      <c r="O35" s="40">
        <f t="shared" si="2"/>
        <v>31.104000000000028</v>
      </c>
      <c r="P35" s="42">
        <v>1.39</v>
      </c>
      <c r="Q35" s="29" t="s">
        <v>40</v>
      </c>
      <c r="R35" s="181">
        <f t="shared" si="3"/>
        <v>1642.91328</v>
      </c>
      <c r="S35" s="181">
        <f t="shared" si="4"/>
        <v>43.234560000000037</v>
      </c>
    </row>
    <row r="36" spans="1:19">
      <c r="A36" s="29" t="s">
        <v>38</v>
      </c>
      <c r="B36" s="29" t="s">
        <v>33</v>
      </c>
      <c r="C36" s="30" t="s">
        <v>129</v>
      </c>
      <c r="D36" s="30" t="s">
        <v>42</v>
      </c>
      <c r="E36" s="29">
        <v>182433</v>
      </c>
      <c r="F36" s="29">
        <v>983462</v>
      </c>
      <c r="G36" s="29" t="s">
        <v>79</v>
      </c>
      <c r="H36" s="29">
        <v>24001168</v>
      </c>
      <c r="I36" s="29">
        <v>290061</v>
      </c>
      <c r="J36" s="40">
        <v>3456</v>
      </c>
      <c r="K36" s="40">
        <v>0.34200000000000003</v>
      </c>
      <c r="L36" s="40">
        <v>0.33300000000000002</v>
      </c>
      <c r="M36" s="41">
        <f t="shared" si="0"/>
        <v>2.6315789473684233E-2</v>
      </c>
      <c r="N36" s="40">
        <f t="shared" si="1"/>
        <v>1181.952</v>
      </c>
      <c r="O36" s="40">
        <f t="shared" si="2"/>
        <v>31.104000000000028</v>
      </c>
      <c r="P36" s="42">
        <v>1.39</v>
      </c>
      <c r="Q36" s="29" t="s">
        <v>40</v>
      </c>
      <c r="R36" s="181">
        <f t="shared" si="3"/>
        <v>1642.91328</v>
      </c>
      <c r="S36" s="181">
        <f t="shared" si="4"/>
        <v>43.234560000000037</v>
      </c>
    </row>
    <row r="37" spans="1:19">
      <c r="A37" s="29" t="s">
        <v>38</v>
      </c>
      <c r="B37" s="29" t="s">
        <v>33</v>
      </c>
      <c r="C37" s="30" t="s">
        <v>129</v>
      </c>
      <c r="D37" s="30" t="s">
        <v>105</v>
      </c>
      <c r="E37" s="29">
        <v>182434</v>
      </c>
      <c r="F37" s="29">
        <v>983462</v>
      </c>
      <c r="G37" s="29" t="s">
        <v>79</v>
      </c>
      <c r="H37" s="29">
        <v>24001169</v>
      </c>
      <c r="I37" s="29">
        <v>295061</v>
      </c>
      <c r="J37" s="40">
        <v>576</v>
      </c>
      <c r="K37" s="40">
        <v>0.42</v>
      </c>
      <c r="L37" s="40">
        <v>0.41199999999999998</v>
      </c>
      <c r="M37" s="41">
        <f t="shared" si="0"/>
        <v>1.9047619047619067E-2</v>
      </c>
      <c r="N37" s="40">
        <f t="shared" si="1"/>
        <v>241.92</v>
      </c>
      <c r="O37" s="40">
        <f t="shared" si="2"/>
        <v>4.6080000000000041</v>
      </c>
      <c r="P37" s="42">
        <v>1.94</v>
      </c>
      <c r="Q37" s="29" t="s">
        <v>40</v>
      </c>
      <c r="R37" s="181">
        <f t="shared" si="3"/>
        <v>469.32479999999998</v>
      </c>
      <c r="S37" s="181">
        <f t="shared" si="4"/>
        <v>8.939520000000007</v>
      </c>
    </row>
    <row r="38" spans="1:19">
      <c r="A38" s="29" t="s">
        <v>38</v>
      </c>
      <c r="B38" s="29" t="s">
        <v>33</v>
      </c>
      <c r="C38" s="30" t="s">
        <v>129</v>
      </c>
      <c r="D38" s="30" t="s">
        <v>106</v>
      </c>
      <c r="E38" s="29">
        <v>182434</v>
      </c>
      <c r="F38" s="29">
        <v>983462</v>
      </c>
      <c r="G38" s="29" t="s">
        <v>79</v>
      </c>
      <c r="H38" s="29">
        <v>24001169</v>
      </c>
      <c r="I38" s="29">
        <v>292109</v>
      </c>
      <c r="J38" s="40">
        <v>576</v>
      </c>
      <c r="K38" s="40">
        <v>0.42</v>
      </c>
      <c r="L38" s="40">
        <v>0.41199999999999998</v>
      </c>
      <c r="M38" s="41">
        <f t="shared" si="0"/>
        <v>1.9047619047619067E-2</v>
      </c>
      <c r="N38" s="40">
        <f t="shared" si="1"/>
        <v>241.92</v>
      </c>
      <c r="O38" s="40">
        <f t="shared" si="2"/>
        <v>4.6080000000000041</v>
      </c>
      <c r="P38" s="42">
        <v>1.39</v>
      </c>
      <c r="Q38" s="29" t="s">
        <v>40</v>
      </c>
      <c r="R38" s="181">
        <f t="shared" si="3"/>
        <v>336.26879999999994</v>
      </c>
      <c r="S38" s="181">
        <f t="shared" si="4"/>
        <v>6.4051200000000055</v>
      </c>
    </row>
    <row r="39" spans="1:19">
      <c r="A39" s="29" t="s">
        <v>38</v>
      </c>
      <c r="B39" s="29" t="s">
        <v>33</v>
      </c>
      <c r="C39" s="30" t="s">
        <v>129</v>
      </c>
      <c r="D39" s="30" t="s">
        <v>42</v>
      </c>
      <c r="E39" s="29">
        <v>182434</v>
      </c>
      <c r="F39" s="29">
        <v>983462</v>
      </c>
      <c r="G39" s="29" t="s">
        <v>79</v>
      </c>
      <c r="H39" s="29">
        <v>24001169</v>
      </c>
      <c r="I39" s="29">
        <v>290061</v>
      </c>
      <c r="J39" s="40">
        <v>576</v>
      </c>
      <c r="K39" s="40">
        <v>0.42</v>
      </c>
      <c r="L39" s="40">
        <v>0.41199999999999998</v>
      </c>
      <c r="M39" s="41">
        <f t="shared" si="0"/>
        <v>1.9047619047619067E-2</v>
      </c>
      <c r="N39" s="40">
        <f t="shared" si="1"/>
        <v>241.92</v>
      </c>
      <c r="O39" s="40">
        <f t="shared" si="2"/>
        <v>4.6080000000000041</v>
      </c>
      <c r="P39" s="42">
        <v>1.39</v>
      </c>
      <c r="Q39" s="29" t="s">
        <v>40</v>
      </c>
      <c r="R39" s="181">
        <f t="shared" si="3"/>
        <v>336.26879999999994</v>
      </c>
      <c r="S39" s="181">
        <f t="shared" si="4"/>
        <v>6.4051200000000055</v>
      </c>
    </row>
    <row r="40" spans="1:19">
      <c r="A40" s="29" t="s">
        <v>38</v>
      </c>
      <c r="B40" s="29" t="s">
        <v>33</v>
      </c>
      <c r="C40" s="30" t="s">
        <v>129</v>
      </c>
      <c r="D40" s="30" t="s">
        <v>107</v>
      </c>
      <c r="E40" s="29">
        <v>182435</v>
      </c>
      <c r="F40" s="29">
        <v>983459</v>
      </c>
      <c r="G40" s="29" t="s">
        <v>79</v>
      </c>
      <c r="H40" s="29">
        <v>24001183</v>
      </c>
      <c r="I40" s="29">
        <v>296280</v>
      </c>
      <c r="J40" s="40">
        <v>2772</v>
      </c>
      <c r="K40" s="40">
        <v>0.35899999999999999</v>
      </c>
      <c r="L40" s="40">
        <v>0.34399999999999997</v>
      </c>
      <c r="M40" s="41">
        <f t="shared" si="0"/>
        <v>4.178272980501397E-2</v>
      </c>
      <c r="N40" s="40">
        <f t="shared" si="1"/>
        <v>995.14799999999991</v>
      </c>
      <c r="O40" s="40">
        <f t="shared" si="2"/>
        <v>41.580000000000041</v>
      </c>
      <c r="P40" s="42">
        <v>1.94</v>
      </c>
      <c r="Q40" s="29" t="s">
        <v>40</v>
      </c>
      <c r="R40" s="181">
        <f t="shared" si="3"/>
        <v>1930.5871199999997</v>
      </c>
      <c r="S40" s="181">
        <f t="shared" si="4"/>
        <v>80.665200000000084</v>
      </c>
    </row>
    <row r="41" spans="1:19">
      <c r="A41" s="29" t="s">
        <v>38</v>
      </c>
      <c r="B41" s="29" t="s">
        <v>33</v>
      </c>
      <c r="C41" s="30" t="s">
        <v>129</v>
      </c>
      <c r="D41" s="30" t="s">
        <v>108</v>
      </c>
      <c r="E41" s="29">
        <v>182436</v>
      </c>
      <c r="F41" s="29">
        <v>983459</v>
      </c>
      <c r="G41" s="29" t="s">
        <v>79</v>
      </c>
      <c r="H41" s="29">
        <v>24001184</v>
      </c>
      <c r="I41" s="29">
        <v>296281</v>
      </c>
      <c r="J41" s="40">
        <v>2088</v>
      </c>
      <c r="K41" s="40">
        <v>0.35899999999999999</v>
      </c>
      <c r="L41" s="40">
        <v>0.33600000000000002</v>
      </c>
      <c r="M41" s="41">
        <f t="shared" si="0"/>
        <v>6.4066852367687929E-2</v>
      </c>
      <c r="N41" s="40">
        <f t="shared" si="1"/>
        <v>749.59199999999998</v>
      </c>
      <c r="O41" s="40">
        <f t="shared" si="2"/>
        <v>48.02399999999993</v>
      </c>
      <c r="P41" s="42">
        <v>1.94</v>
      </c>
      <c r="Q41" s="29" t="s">
        <v>40</v>
      </c>
      <c r="R41" s="181">
        <f t="shared" si="3"/>
        <v>1454.20848</v>
      </c>
      <c r="S41" s="181">
        <f t="shared" si="4"/>
        <v>93.166559999999862</v>
      </c>
    </row>
    <row r="42" spans="1:19">
      <c r="A42" s="29" t="s">
        <v>38</v>
      </c>
      <c r="B42" s="29" t="s">
        <v>33</v>
      </c>
      <c r="C42" s="30" t="s">
        <v>129</v>
      </c>
      <c r="D42" s="30" t="s">
        <v>109</v>
      </c>
      <c r="E42" s="29">
        <v>182437</v>
      </c>
      <c r="F42" s="29">
        <v>983459</v>
      </c>
      <c r="G42" s="29" t="s">
        <v>79</v>
      </c>
      <c r="H42" s="29">
        <v>24001185</v>
      </c>
      <c r="I42" s="29">
        <v>296283</v>
      </c>
      <c r="J42" s="40">
        <v>1404</v>
      </c>
      <c r="K42" s="40">
        <v>0.35899999999999999</v>
      </c>
      <c r="L42" s="40">
        <v>0.33</v>
      </c>
      <c r="M42" s="41">
        <f t="shared" si="0"/>
        <v>8.0779944289693512E-2</v>
      </c>
      <c r="N42" s="40">
        <f t="shared" si="1"/>
        <v>504.036</v>
      </c>
      <c r="O42" s="40">
        <f t="shared" si="2"/>
        <v>40.715999999999958</v>
      </c>
      <c r="P42" s="42">
        <v>1.94</v>
      </c>
      <c r="Q42" s="29" t="s">
        <v>40</v>
      </c>
      <c r="R42" s="181">
        <f t="shared" si="3"/>
        <v>977.82983999999999</v>
      </c>
      <c r="S42" s="181">
        <f t="shared" si="4"/>
        <v>78.989039999999918</v>
      </c>
    </row>
    <row r="43" spans="1:19">
      <c r="A43" s="29" t="s">
        <v>38</v>
      </c>
      <c r="B43" s="29" t="s">
        <v>33</v>
      </c>
      <c r="C43" s="30" t="s">
        <v>129</v>
      </c>
      <c r="D43" s="30" t="s">
        <v>110</v>
      </c>
      <c r="E43" s="29">
        <v>182438</v>
      </c>
      <c r="F43" s="29">
        <v>983459</v>
      </c>
      <c r="G43" s="29" t="s">
        <v>79</v>
      </c>
      <c r="H43" s="29">
        <v>24001186</v>
      </c>
      <c r="I43" s="29">
        <v>296284</v>
      </c>
      <c r="J43" s="40">
        <v>1260</v>
      </c>
      <c r="K43" s="40">
        <v>0.35899999999999999</v>
      </c>
      <c r="L43" s="40">
        <v>0.33100000000000002</v>
      </c>
      <c r="M43" s="41">
        <f t="shared" si="0"/>
        <v>7.799442896935925E-2</v>
      </c>
      <c r="N43" s="40">
        <f t="shared" si="1"/>
        <v>452.34</v>
      </c>
      <c r="O43" s="40">
        <f t="shared" si="2"/>
        <v>35.279999999999959</v>
      </c>
      <c r="P43" s="42">
        <v>1.94</v>
      </c>
      <c r="Q43" s="29" t="s">
        <v>40</v>
      </c>
      <c r="R43" s="181">
        <f t="shared" si="3"/>
        <v>877.53959999999995</v>
      </c>
      <c r="S43" s="181">
        <f t="shared" si="4"/>
        <v>68.443199999999919</v>
      </c>
    </row>
    <row r="44" spans="1:19">
      <c r="A44" s="29" t="s">
        <v>38</v>
      </c>
      <c r="B44" s="29" t="s">
        <v>33</v>
      </c>
      <c r="C44" s="30" t="s">
        <v>129</v>
      </c>
      <c r="D44" s="30" t="s">
        <v>111</v>
      </c>
      <c r="E44" s="29">
        <v>182441</v>
      </c>
      <c r="F44" s="29">
        <v>983464</v>
      </c>
      <c r="G44" s="29" t="s">
        <v>91</v>
      </c>
      <c r="H44" s="29">
        <v>24001189</v>
      </c>
      <c r="I44" s="29">
        <v>292116</v>
      </c>
      <c r="J44" s="40">
        <v>5436</v>
      </c>
      <c r="K44" s="40">
        <v>0.2</v>
      </c>
      <c r="L44" s="40">
        <v>0.19700000000000001</v>
      </c>
      <c r="M44" s="41">
        <f t="shared" si="0"/>
        <v>1.5000000000000013E-2</v>
      </c>
      <c r="N44" s="40">
        <f t="shared" si="1"/>
        <v>1087.2</v>
      </c>
      <c r="O44" s="40">
        <f t="shared" si="2"/>
        <v>16.308000000000014</v>
      </c>
      <c r="P44" s="42">
        <v>1.39</v>
      </c>
      <c r="Q44" s="29" t="s">
        <v>40</v>
      </c>
      <c r="R44" s="181">
        <f t="shared" si="3"/>
        <v>1511.2079999999999</v>
      </c>
      <c r="S44" s="181">
        <f t="shared" si="4"/>
        <v>22.66812000000002</v>
      </c>
    </row>
    <row r="45" spans="1:19">
      <c r="A45" s="29" t="s">
        <v>38</v>
      </c>
      <c r="B45" s="29" t="s">
        <v>33</v>
      </c>
      <c r="C45" s="30" t="s">
        <v>129</v>
      </c>
      <c r="D45" s="30" t="s">
        <v>39</v>
      </c>
      <c r="E45" s="29">
        <v>182441</v>
      </c>
      <c r="F45" s="29">
        <v>983464</v>
      </c>
      <c r="G45" s="29" t="s">
        <v>91</v>
      </c>
      <c r="H45" s="29">
        <v>24001189</v>
      </c>
      <c r="I45" s="29">
        <v>290059</v>
      </c>
      <c r="J45" s="40">
        <v>5436</v>
      </c>
      <c r="K45" s="40">
        <v>0.2</v>
      </c>
      <c r="L45" s="40">
        <v>0.19700000000000001</v>
      </c>
      <c r="M45" s="41">
        <f t="shared" si="0"/>
        <v>1.5000000000000013E-2</v>
      </c>
      <c r="N45" s="40">
        <f t="shared" si="1"/>
        <v>1087.2</v>
      </c>
      <c r="O45" s="40">
        <f t="shared" si="2"/>
        <v>16.308000000000014</v>
      </c>
      <c r="P45" s="42">
        <v>1.39</v>
      </c>
      <c r="Q45" s="29" t="s">
        <v>40</v>
      </c>
      <c r="R45" s="181">
        <f t="shared" si="3"/>
        <v>1511.2079999999999</v>
      </c>
      <c r="S45" s="181">
        <f t="shared" si="4"/>
        <v>22.66812000000002</v>
      </c>
    </row>
    <row r="46" spans="1:19">
      <c r="A46" s="29" t="s">
        <v>38</v>
      </c>
      <c r="B46" s="29" t="s">
        <v>33</v>
      </c>
      <c r="C46" s="30" t="s">
        <v>129</v>
      </c>
      <c r="D46" s="30" t="s">
        <v>42</v>
      </c>
      <c r="E46" s="29">
        <v>182441</v>
      </c>
      <c r="F46" s="29">
        <v>983464</v>
      </c>
      <c r="G46" s="29" t="s">
        <v>91</v>
      </c>
      <c r="H46" s="29">
        <v>24001189</v>
      </c>
      <c r="I46" s="29">
        <v>290061</v>
      </c>
      <c r="J46" s="40">
        <v>5436</v>
      </c>
      <c r="K46" s="40">
        <v>0.2</v>
      </c>
      <c r="L46" s="40">
        <v>0.19700000000000001</v>
      </c>
      <c r="M46" s="41">
        <f t="shared" si="0"/>
        <v>1.5000000000000013E-2</v>
      </c>
      <c r="N46" s="40">
        <f t="shared" si="1"/>
        <v>1087.2</v>
      </c>
      <c r="O46" s="40">
        <f t="shared" si="2"/>
        <v>16.308000000000014</v>
      </c>
      <c r="P46" s="42">
        <v>1.39</v>
      </c>
      <c r="Q46" s="29" t="s">
        <v>40</v>
      </c>
      <c r="R46" s="181">
        <f t="shared" si="3"/>
        <v>1511.2079999999999</v>
      </c>
      <c r="S46" s="181">
        <f t="shared" si="4"/>
        <v>22.66812000000002</v>
      </c>
    </row>
    <row r="47" spans="1:19">
      <c r="A47" s="29" t="s">
        <v>38</v>
      </c>
      <c r="B47" s="29" t="s">
        <v>33</v>
      </c>
      <c r="C47" s="30" t="s">
        <v>129</v>
      </c>
      <c r="D47" s="30" t="s">
        <v>41</v>
      </c>
      <c r="E47" s="29">
        <v>182441</v>
      </c>
      <c r="F47" s="29">
        <v>983464</v>
      </c>
      <c r="G47" s="29" t="s">
        <v>91</v>
      </c>
      <c r="H47" s="29">
        <v>24001189</v>
      </c>
      <c r="I47" s="29">
        <v>290060</v>
      </c>
      <c r="J47" s="40">
        <v>5436</v>
      </c>
      <c r="K47" s="40">
        <v>0.2</v>
      </c>
      <c r="L47" s="40">
        <v>0.19700000000000001</v>
      </c>
      <c r="M47" s="41">
        <f t="shared" si="0"/>
        <v>1.5000000000000013E-2</v>
      </c>
      <c r="N47" s="40">
        <f t="shared" si="1"/>
        <v>1087.2</v>
      </c>
      <c r="O47" s="40">
        <f t="shared" si="2"/>
        <v>16.308000000000014</v>
      </c>
      <c r="P47" s="42">
        <v>1.39</v>
      </c>
      <c r="Q47" s="29" t="s">
        <v>40</v>
      </c>
      <c r="R47" s="181">
        <f t="shared" si="3"/>
        <v>1511.2079999999999</v>
      </c>
      <c r="S47" s="181">
        <f t="shared" si="4"/>
        <v>22.66812000000002</v>
      </c>
    </row>
    <row r="48" spans="1:19">
      <c r="A48" s="29" t="s">
        <v>38</v>
      </c>
      <c r="B48" s="29" t="s">
        <v>33</v>
      </c>
      <c r="C48" s="30" t="s">
        <v>129</v>
      </c>
      <c r="D48" s="30" t="s">
        <v>112</v>
      </c>
      <c r="E48" s="29">
        <v>182442</v>
      </c>
      <c r="F48" s="29">
        <v>983466</v>
      </c>
      <c r="G48" s="29" t="s">
        <v>91</v>
      </c>
      <c r="H48" s="29">
        <v>24001191</v>
      </c>
      <c r="I48" s="29">
        <v>292117</v>
      </c>
      <c r="J48" s="40">
        <v>4896</v>
      </c>
      <c r="K48" s="40">
        <v>0.2</v>
      </c>
      <c r="L48" s="40">
        <v>0.19700000000000001</v>
      </c>
      <c r="M48" s="41">
        <f t="shared" si="0"/>
        <v>1.5000000000000013E-2</v>
      </c>
      <c r="N48" s="40">
        <f t="shared" si="1"/>
        <v>979.2</v>
      </c>
      <c r="O48" s="40">
        <f t="shared" si="2"/>
        <v>14.688000000000013</v>
      </c>
      <c r="P48" s="42">
        <v>1.94</v>
      </c>
      <c r="Q48" s="29" t="s">
        <v>40</v>
      </c>
      <c r="R48" s="181">
        <f t="shared" si="3"/>
        <v>1899.6480000000001</v>
      </c>
      <c r="S48" s="181">
        <f t="shared" si="4"/>
        <v>28.494720000000026</v>
      </c>
    </row>
    <row r="49" spans="1:19">
      <c r="A49" s="29" t="s">
        <v>38</v>
      </c>
      <c r="B49" s="29" t="s">
        <v>33</v>
      </c>
      <c r="C49" s="30" t="s">
        <v>129</v>
      </c>
      <c r="D49" s="30" t="s">
        <v>41</v>
      </c>
      <c r="E49" s="29">
        <v>182442</v>
      </c>
      <c r="F49" s="29">
        <v>983466</v>
      </c>
      <c r="G49" s="29" t="s">
        <v>91</v>
      </c>
      <c r="H49" s="29">
        <v>24001191</v>
      </c>
      <c r="I49" s="29">
        <v>290060</v>
      </c>
      <c r="J49" s="40">
        <v>4896</v>
      </c>
      <c r="K49" s="40">
        <v>0.2</v>
      </c>
      <c r="L49" s="40">
        <v>0.19700000000000001</v>
      </c>
      <c r="M49" s="41">
        <f t="shared" si="0"/>
        <v>1.5000000000000013E-2</v>
      </c>
      <c r="N49" s="40">
        <f t="shared" si="1"/>
        <v>979.2</v>
      </c>
      <c r="O49" s="40">
        <f t="shared" si="2"/>
        <v>14.688000000000013</v>
      </c>
      <c r="P49" s="42">
        <v>1.39</v>
      </c>
      <c r="Q49" s="29" t="s">
        <v>40</v>
      </c>
      <c r="R49" s="181">
        <f t="shared" si="3"/>
        <v>1361.088</v>
      </c>
      <c r="S49" s="181">
        <f t="shared" si="4"/>
        <v>20.416320000000017</v>
      </c>
    </row>
    <row r="50" spans="1:19">
      <c r="A50" s="29" t="s">
        <v>38</v>
      </c>
      <c r="B50" s="29" t="s">
        <v>33</v>
      </c>
      <c r="C50" s="30" t="s">
        <v>129</v>
      </c>
      <c r="D50" s="30" t="s">
        <v>39</v>
      </c>
      <c r="E50" s="29">
        <v>182442</v>
      </c>
      <c r="F50" s="29">
        <v>983466</v>
      </c>
      <c r="G50" s="29" t="s">
        <v>91</v>
      </c>
      <c r="H50" s="29">
        <v>24001191</v>
      </c>
      <c r="I50" s="29">
        <v>290059</v>
      </c>
      <c r="J50" s="40">
        <v>4896</v>
      </c>
      <c r="K50" s="40">
        <v>0.2</v>
      </c>
      <c r="L50" s="40">
        <v>0.19700000000000001</v>
      </c>
      <c r="M50" s="41">
        <f t="shared" si="0"/>
        <v>1.5000000000000013E-2</v>
      </c>
      <c r="N50" s="40">
        <f t="shared" si="1"/>
        <v>979.2</v>
      </c>
      <c r="O50" s="40">
        <f t="shared" si="2"/>
        <v>14.688000000000013</v>
      </c>
      <c r="P50" s="42">
        <v>1.39</v>
      </c>
      <c r="Q50" s="29" t="s">
        <v>40</v>
      </c>
      <c r="R50" s="181">
        <f t="shared" si="3"/>
        <v>1361.088</v>
      </c>
      <c r="S50" s="181">
        <f t="shared" si="4"/>
        <v>20.416320000000017</v>
      </c>
    </row>
    <row r="51" spans="1:19">
      <c r="A51" s="29" t="s">
        <v>38</v>
      </c>
      <c r="B51" s="29" t="s">
        <v>33</v>
      </c>
      <c r="C51" s="30" t="s">
        <v>129</v>
      </c>
      <c r="D51" s="30" t="s">
        <v>42</v>
      </c>
      <c r="E51" s="29">
        <v>182442</v>
      </c>
      <c r="F51" s="29">
        <v>983466</v>
      </c>
      <c r="G51" s="29" t="s">
        <v>91</v>
      </c>
      <c r="H51" s="29">
        <v>24001191</v>
      </c>
      <c r="I51" s="29">
        <v>290061</v>
      </c>
      <c r="J51" s="40">
        <v>4896</v>
      </c>
      <c r="K51" s="40">
        <v>0.2</v>
      </c>
      <c r="L51" s="40">
        <v>0.19700000000000001</v>
      </c>
      <c r="M51" s="41">
        <f t="shared" si="0"/>
        <v>1.5000000000000013E-2</v>
      </c>
      <c r="N51" s="40">
        <f t="shared" si="1"/>
        <v>979.2</v>
      </c>
      <c r="O51" s="40">
        <f t="shared" si="2"/>
        <v>14.688000000000013</v>
      </c>
      <c r="P51" s="42">
        <v>1.39</v>
      </c>
      <c r="Q51" s="29" t="s">
        <v>40</v>
      </c>
      <c r="R51" s="181">
        <f t="shared" si="3"/>
        <v>1361.088</v>
      </c>
      <c r="S51" s="181">
        <f t="shared" si="4"/>
        <v>20.416320000000017</v>
      </c>
    </row>
    <row r="52" spans="1:19">
      <c r="A52" s="29" t="s">
        <v>38</v>
      </c>
      <c r="B52" s="29" t="s">
        <v>33</v>
      </c>
      <c r="C52" s="30" t="s">
        <v>129</v>
      </c>
      <c r="D52" s="30" t="s">
        <v>113</v>
      </c>
      <c r="E52" s="29">
        <v>182443</v>
      </c>
      <c r="F52" s="29">
        <v>983466</v>
      </c>
      <c r="G52" s="29" t="s">
        <v>91</v>
      </c>
      <c r="H52" s="29">
        <v>24001192</v>
      </c>
      <c r="I52" s="29">
        <v>292118</v>
      </c>
      <c r="J52" s="40">
        <v>2232</v>
      </c>
      <c r="K52" s="40">
        <v>0.2</v>
      </c>
      <c r="L52" s="40">
        <v>0.19800000000000001</v>
      </c>
      <c r="M52" s="41">
        <f t="shared" si="0"/>
        <v>1.0000000000000009E-2</v>
      </c>
      <c r="N52" s="40">
        <f t="shared" si="1"/>
        <v>446.40000000000003</v>
      </c>
      <c r="O52" s="40">
        <f t="shared" si="2"/>
        <v>4.464000000000004</v>
      </c>
      <c r="P52" s="42">
        <v>1.94</v>
      </c>
      <c r="Q52" s="29" t="s">
        <v>40</v>
      </c>
      <c r="R52" s="181">
        <f t="shared" si="3"/>
        <v>866.01600000000008</v>
      </c>
      <c r="S52" s="181">
        <f t="shared" si="4"/>
        <v>8.6601600000000083</v>
      </c>
    </row>
    <row r="53" spans="1:19">
      <c r="A53" s="29" t="s">
        <v>38</v>
      </c>
      <c r="B53" s="29" t="s">
        <v>33</v>
      </c>
      <c r="C53" s="30" t="s">
        <v>129</v>
      </c>
      <c r="D53" s="30" t="s">
        <v>42</v>
      </c>
      <c r="E53" s="29">
        <v>182443</v>
      </c>
      <c r="F53" s="29">
        <v>983466</v>
      </c>
      <c r="G53" s="29" t="s">
        <v>91</v>
      </c>
      <c r="H53" s="29">
        <v>24001192</v>
      </c>
      <c r="I53" s="29">
        <v>290061</v>
      </c>
      <c r="J53" s="40">
        <v>2232</v>
      </c>
      <c r="K53" s="40">
        <v>0.2</v>
      </c>
      <c r="L53" s="40">
        <v>0.19800000000000001</v>
      </c>
      <c r="M53" s="41">
        <f t="shared" si="0"/>
        <v>1.0000000000000009E-2</v>
      </c>
      <c r="N53" s="40">
        <f t="shared" si="1"/>
        <v>446.40000000000003</v>
      </c>
      <c r="O53" s="40">
        <f t="shared" si="2"/>
        <v>4.464000000000004</v>
      </c>
      <c r="P53" s="42">
        <v>1.39</v>
      </c>
      <c r="Q53" s="29" t="s">
        <v>40</v>
      </c>
      <c r="R53" s="181">
        <f t="shared" si="3"/>
        <v>620.49599999999998</v>
      </c>
      <c r="S53" s="181">
        <f t="shared" si="4"/>
        <v>6.2049600000000051</v>
      </c>
    </row>
    <row r="54" spans="1:19">
      <c r="A54" s="29" t="s">
        <v>38</v>
      </c>
      <c r="B54" s="29" t="s">
        <v>33</v>
      </c>
      <c r="C54" s="30" t="s">
        <v>129</v>
      </c>
      <c r="D54" s="30" t="s">
        <v>78</v>
      </c>
      <c r="E54" s="29">
        <v>182443</v>
      </c>
      <c r="F54" s="29">
        <v>983466</v>
      </c>
      <c r="G54" s="29" t="s">
        <v>91</v>
      </c>
      <c r="H54" s="29">
        <v>24001192</v>
      </c>
      <c r="I54" s="29">
        <v>292101</v>
      </c>
      <c r="J54" s="40">
        <v>2232</v>
      </c>
      <c r="K54" s="40">
        <v>0.2</v>
      </c>
      <c r="L54" s="40">
        <v>0.19800000000000001</v>
      </c>
      <c r="M54" s="41">
        <f t="shared" si="0"/>
        <v>1.0000000000000009E-2</v>
      </c>
      <c r="N54" s="40">
        <f t="shared" si="1"/>
        <v>446.40000000000003</v>
      </c>
      <c r="O54" s="40">
        <f t="shared" si="2"/>
        <v>4.464000000000004</v>
      </c>
      <c r="P54" s="42">
        <v>1.39</v>
      </c>
      <c r="Q54" s="29" t="s">
        <v>40</v>
      </c>
      <c r="R54" s="181">
        <f t="shared" si="3"/>
        <v>620.49599999999998</v>
      </c>
      <c r="S54" s="181">
        <f t="shared" si="4"/>
        <v>6.2049600000000051</v>
      </c>
    </row>
    <row r="55" spans="1:19">
      <c r="A55" s="29" t="s">
        <v>38</v>
      </c>
      <c r="B55" s="29" t="s">
        <v>33</v>
      </c>
      <c r="C55" s="30" t="s">
        <v>129</v>
      </c>
      <c r="D55" s="30" t="s">
        <v>104</v>
      </c>
      <c r="E55" s="29">
        <v>182443</v>
      </c>
      <c r="F55" s="29">
        <v>983466</v>
      </c>
      <c r="G55" s="29" t="s">
        <v>91</v>
      </c>
      <c r="H55" s="29">
        <v>24001192</v>
      </c>
      <c r="I55" s="29">
        <v>295060</v>
      </c>
      <c r="J55" s="40">
        <v>2232</v>
      </c>
      <c r="K55" s="40">
        <v>0.2</v>
      </c>
      <c r="L55" s="40">
        <v>0.19800000000000001</v>
      </c>
      <c r="M55" s="41">
        <f t="shared" si="0"/>
        <v>1.0000000000000009E-2</v>
      </c>
      <c r="N55" s="40">
        <f t="shared" si="1"/>
        <v>446.40000000000003</v>
      </c>
      <c r="O55" s="40">
        <f t="shared" si="2"/>
        <v>4.464000000000004</v>
      </c>
      <c r="P55" s="42">
        <v>1.39</v>
      </c>
      <c r="Q55" s="29" t="s">
        <v>40</v>
      </c>
      <c r="R55" s="181">
        <f t="shared" si="3"/>
        <v>620.49599999999998</v>
      </c>
      <c r="S55" s="181">
        <f t="shared" si="4"/>
        <v>6.2049600000000051</v>
      </c>
    </row>
    <row r="56" spans="1:19">
      <c r="A56" s="29" t="s">
        <v>38</v>
      </c>
      <c r="B56" s="29" t="s">
        <v>33</v>
      </c>
      <c r="C56" s="30" t="s">
        <v>129</v>
      </c>
      <c r="D56" s="30" t="s">
        <v>114</v>
      </c>
      <c r="E56" s="29">
        <v>182444</v>
      </c>
      <c r="F56" s="29">
        <v>983466</v>
      </c>
      <c r="G56" s="29" t="s">
        <v>91</v>
      </c>
      <c r="H56" s="29">
        <v>24001193</v>
      </c>
      <c r="I56" s="29">
        <v>292119</v>
      </c>
      <c r="J56" s="40">
        <v>3600</v>
      </c>
      <c r="K56" s="40">
        <v>0.2</v>
      </c>
      <c r="L56" s="40">
        <v>0.19600000000000001</v>
      </c>
      <c r="M56" s="41">
        <f t="shared" si="0"/>
        <v>2.0000000000000018E-2</v>
      </c>
      <c r="N56" s="40">
        <f t="shared" si="1"/>
        <v>720</v>
      </c>
      <c r="O56" s="40">
        <f t="shared" si="2"/>
        <v>14.400000000000013</v>
      </c>
      <c r="P56" s="42">
        <v>1.94</v>
      </c>
      <c r="Q56" s="29" t="s">
        <v>40</v>
      </c>
      <c r="R56" s="181">
        <f t="shared" si="3"/>
        <v>1396.8</v>
      </c>
      <c r="S56" s="181">
        <f t="shared" si="4"/>
        <v>27.936000000000025</v>
      </c>
    </row>
    <row r="57" spans="1:19">
      <c r="A57" s="29" t="s">
        <v>38</v>
      </c>
      <c r="B57" s="29" t="s">
        <v>33</v>
      </c>
      <c r="C57" s="30" t="s">
        <v>129</v>
      </c>
      <c r="D57" s="30" t="s">
        <v>39</v>
      </c>
      <c r="E57" s="29">
        <v>182444</v>
      </c>
      <c r="F57" s="29">
        <v>983466</v>
      </c>
      <c r="G57" s="29" t="s">
        <v>91</v>
      </c>
      <c r="H57" s="29">
        <v>24001193</v>
      </c>
      <c r="I57" s="29">
        <v>290059</v>
      </c>
      <c r="J57" s="40">
        <v>3600</v>
      </c>
      <c r="K57" s="40">
        <v>0.2</v>
      </c>
      <c r="L57" s="40">
        <v>0.19600000000000001</v>
      </c>
      <c r="M57" s="41">
        <f t="shared" si="0"/>
        <v>2.0000000000000018E-2</v>
      </c>
      <c r="N57" s="40">
        <f t="shared" si="1"/>
        <v>720</v>
      </c>
      <c r="O57" s="40">
        <f t="shared" si="2"/>
        <v>14.400000000000013</v>
      </c>
      <c r="P57" s="42">
        <v>1.39</v>
      </c>
      <c r="Q57" s="29" t="s">
        <v>40</v>
      </c>
      <c r="R57" s="181">
        <f t="shared" si="3"/>
        <v>1000.8</v>
      </c>
      <c r="S57" s="181">
        <f t="shared" si="4"/>
        <v>20.016000000000016</v>
      </c>
    </row>
    <row r="58" spans="1:19">
      <c r="A58" s="29" t="s">
        <v>38</v>
      </c>
      <c r="B58" s="29" t="s">
        <v>33</v>
      </c>
      <c r="C58" s="30" t="s">
        <v>129</v>
      </c>
      <c r="D58" s="30" t="s">
        <v>92</v>
      </c>
      <c r="E58" s="29">
        <v>182444</v>
      </c>
      <c r="F58" s="29">
        <v>983466</v>
      </c>
      <c r="G58" s="29" t="s">
        <v>91</v>
      </c>
      <c r="H58" s="29">
        <v>24001193</v>
      </c>
      <c r="I58" s="29">
        <v>292105</v>
      </c>
      <c r="J58" s="40">
        <v>3600</v>
      </c>
      <c r="K58" s="40">
        <v>0.2</v>
      </c>
      <c r="L58" s="40">
        <v>0.19600000000000001</v>
      </c>
      <c r="M58" s="41">
        <f t="shared" si="0"/>
        <v>2.0000000000000018E-2</v>
      </c>
      <c r="N58" s="40">
        <f t="shared" si="1"/>
        <v>720</v>
      </c>
      <c r="O58" s="40">
        <f t="shared" si="2"/>
        <v>14.400000000000013</v>
      </c>
      <c r="P58" s="42">
        <v>1.39</v>
      </c>
      <c r="Q58" s="29" t="s">
        <v>40</v>
      </c>
      <c r="R58" s="181">
        <f t="shared" si="3"/>
        <v>1000.8</v>
      </c>
      <c r="S58" s="181">
        <f t="shared" si="4"/>
        <v>20.016000000000016</v>
      </c>
    </row>
    <row r="59" spans="1:19">
      <c r="A59" s="29" t="s">
        <v>38</v>
      </c>
      <c r="B59" s="29" t="s">
        <v>33</v>
      </c>
      <c r="C59" s="30" t="s">
        <v>129</v>
      </c>
      <c r="D59" s="30" t="s">
        <v>42</v>
      </c>
      <c r="E59" s="29">
        <v>182444</v>
      </c>
      <c r="F59" s="29">
        <v>983466</v>
      </c>
      <c r="G59" s="29" t="s">
        <v>91</v>
      </c>
      <c r="H59" s="29">
        <v>24001193</v>
      </c>
      <c r="I59" s="29">
        <v>290061</v>
      </c>
      <c r="J59" s="40">
        <v>3600</v>
      </c>
      <c r="K59" s="40">
        <v>0.2</v>
      </c>
      <c r="L59" s="40">
        <v>0.19600000000000001</v>
      </c>
      <c r="M59" s="41">
        <f t="shared" si="0"/>
        <v>2.0000000000000018E-2</v>
      </c>
      <c r="N59" s="40">
        <f t="shared" si="1"/>
        <v>720</v>
      </c>
      <c r="O59" s="40">
        <f t="shared" si="2"/>
        <v>14.400000000000013</v>
      </c>
      <c r="P59" s="42">
        <v>1.39</v>
      </c>
      <c r="Q59" s="29" t="s">
        <v>40</v>
      </c>
      <c r="R59" s="181">
        <f t="shared" si="3"/>
        <v>1000.8</v>
      </c>
      <c r="S59" s="181">
        <f t="shared" si="4"/>
        <v>20.016000000000016</v>
      </c>
    </row>
    <row r="60" spans="1:19">
      <c r="A60" s="29" t="s">
        <v>38</v>
      </c>
      <c r="B60" s="29" t="s">
        <v>33</v>
      </c>
      <c r="C60" s="30" t="s">
        <v>129</v>
      </c>
      <c r="D60" s="30" t="s">
        <v>115</v>
      </c>
      <c r="E60" s="29">
        <v>182445</v>
      </c>
      <c r="F60" s="29">
        <v>983466</v>
      </c>
      <c r="G60" s="29" t="s">
        <v>91</v>
      </c>
      <c r="H60" s="29">
        <v>24001194</v>
      </c>
      <c r="I60" s="29">
        <v>292113</v>
      </c>
      <c r="J60" s="40">
        <v>2340</v>
      </c>
      <c r="K60" s="40">
        <v>0.2</v>
      </c>
      <c r="L60" s="40">
        <v>0.19800000000000001</v>
      </c>
      <c r="M60" s="41">
        <f t="shared" si="0"/>
        <v>1.0000000000000009E-2</v>
      </c>
      <c r="N60" s="40">
        <f t="shared" si="1"/>
        <v>468</v>
      </c>
      <c r="O60" s="40">
        <f t="shared" si="2"/>
        <v>4.6800000000000042</v>
      </c>
      <c r="P60" s="42">
        <v>1.94</v>
      </c>
      <c r="Q60" s="29" t="s">
        <v>40</v>
      </c>
      <c r="R60" s="181">
        <f t="shared" si="3"/>
        <v>907.92</v>
      </c>
      <c r="S60" s="181">
        <f t="shared" si="4"/>
        <v>9.0792000000000073</v>
      </c>
    </row>
    <row r="61" spans="1:19">
      <c r="A61" s="29" t="s">
        <v>38</v>
      </c>
      <c r="B61" s="29" t="s">
        <v>33</v>
      </c>
      <c r="C61" s="30" t="s">
        <v>129</v>
      </c>
      <c r="D61" s="30" t="s">
        <v>116</v>
      </c>
      <c r="E61" s="29">
        <v>182445</v>
      </c>
      <c r="F61" s="29">
        <v>983466</v>
      </c>
      <c r="G61" s="29" t="s">
        <v>91</v>
      </c>
      <c r="H61" s="29">
        <v>24001194</v>
      </c>
      <c r="I61" s="29">
        <v>292121</v>
      </c>
      <c r="J61" s="40">
        <v>2340</v>
      </c>
      <c r="K61" s="40">
        <v>0.2</v>
      </c>
      <c r="L61" s="40">
        <v>0.19800000000000001</v>
      </c>
      <c r="M61" s="41">
        <f t="shared" si="0"/>
        <v>1.0000000000000009E-2</v>
      </c>
      <c r="N61" s="40">
        <f t="shared" si="1"/>
        <v>468</v>
      </c>
      <c r="O61" s="40">
        <f t="shared" si="2"/>
        <v>4.6800000000000042</v>
      </c>
      <c r="P61" s="42">
        <v>1.39</v>
      </c>
      <c r="Q61" s="29" t="s">
        <v>40</v>
      </c>
      <c r="R61" s="181">
        <f t="shared" si="3"/>
        <v>650.52</v>
      </c>
      <c r="S61" s="181">
        <f t="shared" si="4"/>
        <v>6.5052000000000056</v>
      </c>
    </row>
    <row r="62" spans="1:19">
      <c r="A62" s="29" t="s">
        <v>38</v>
      </c>
      <c r="B62" s="29" t="s">
        <v>33</v>
      </c>
      <c r="C62" s="30" t="s">
        <v>129</v>
      </c>
      <c r="D62" s="30" t="s">
        <v>39</v>
      </c>
      <c r="E62" s="29">
        <v>182445</v>
      </c>
      <c r="F62" s="29">
        <v>983466</v>
      </c>
      <c r="G62" s="29" t="s">
        <v>91</v>
      </c>
      <c r="H62" s="29">
        <v>24001194</v>
      </c>
      <c r="I62" s="29">
        <v>290059</v>
      </c>
      <c r="J62" s="40">
        <v>2340</v>
      </c>
      <c r="K62" s="40">
        <v>0.2</v>
      </c>
      <c r="L62" s="40">
        <v>0.19800000000000001</v>
      </c>
      <c r="M62" s="41">
        <f t="shared" si="0"/>
        <v>1.0000000000000009E-2</v>
      </c>
      <c r="N62" s="40">
        <f t="shared" si="1"/>
        <v>468</v>
      </c>
      <c r="O62" s="40">
        <f t="shared" si="2"/>
        <v>4.6800000000000042</v>
      </c>
      <c r="P62" s="42">
        <v>1.39</v>
      </c>
      <c r="Q62" s="29" t="s">
        <v>40</v>
      </c>
      <c r="R62" s="181">
        <f t="shared" si="3"/>
        <v>650.52</v>
      </c>
      <c r="S62" s="181">
        <f t="shared" si="4"/>
        <v>6.5052000000000056</v>
      </c>
    </row>
    <row r="63" spans="1:19">
      <c r="A63" s="29" t="s">
        <v>38</v>
      </c>
      <c r="B63" s="29" t="s">
        <v>33</v>
      </c>
      <c r="C63" s="30" t="s">
        <v>129</v>
      </c>
      <c r="D63" s="30" t="s">
        <v>41</v>
      </c>
      <c r="E63" s="29">
        <v>182445</v>
      </c>
      <c r="F63" s="29">
        <v>983466</v>
      </c>
      <c r="G63" s="29" t="s">
        <v>91</v>
      </c>
      <c r="H63" s="29">
        <v>24001194</v>
      </c>
      <c r="I63" s="29">
        <v>290060</v>
      </c>
      <c r="J63" s="40">
        <v>2340</v>
      </c>
      <c r="K63" s="40">
        <v>0.2</v>
      </c>
      <c r="L63" s="40">
        <v>0.19800000000000001</v>
      </c>
      <c r="M63" s="41">
        <f t="shared" si="0"/>
        <v>1.0000000000000009E-2</v>
      </c>
      <c r="N63" s="40">
        <f t="shared" si="1"/>
        <v>468</v>
      </c>
      <c r="O63" s="40">
        <f t="shared" si="2"/>
        <v>4.6800000000000042</v>
      </c>
      <c r="P63" s="42">
        <v>1.39</v>
      </c>
      <c r="Q63" s="29" t="s">
        <v>40</v>
      </c>
      <c r="R63" s="181">
        <f t="shared" si="3"/>
        <v>650.52</v>
      </c>
      <c r="S63" s="181">
        <f t="shared" si="4"/>
        <v>6.5052000000000056</v>
      </c>
    </row>
    <row r="64" spans="1:19">
      <c r="A64" s="29" t="s">
        <v>38</v>
      </c>
      <c r="B64" s="29" t="s">
        <v>33</v>
      </c>
      <c r="C64" s="29" t="s">
        <v>171</v>
      </c>
      <c r="D64" s="30" t="s">
        <v>77</v>
      </c>
      <c r="E64" s="29">
        <v>182448</v>
      </c>
      <c r="F64" s="29">
        <v>982980</v>
      </c>
      <c r="G64" s="29" t="s">
        <v>84</v>
      </c>
      <c r="H64" s="29">
        <v>24001128</v>
      </c>
      <c r="I64" s="29">
        <v>292583</v>
      </c>
      <c r="J64" s="40">
        <v>1152</v>
      </c>
      <c r="K64" s="40">
        <v>0.43</v>
      </c>
      <c r="L64" s="40">
        <v>0.40799999999999997</v>
      </c>
      <c r="M64" s="41">
        <f t="shared" si="0"/>
        <v>5.1162790697674466E-2</v>
      </c>
      <c r="N64" s="40">
        <f t="shared" si="1"/>
        <v>495.36</v>
      </c>
      <c r="O64" s="40">
        <f t="shared" si="2"/>
        <v>25.344000000000026</v>
      </c>
      <c r="P64" s="42">
        <v>1.67</v>
      </c>
      <c r="Q64" s="29" t="s">
        <v>40</v>
      </c>
      <c r="R64" s="181">
        <f t="shared" si="3"/>
        <v>827.25120000000004</v>
      </c>
      <c r="S64" s="181">
        <f t="shared" si="4"/>
        <v>42.324480000000044</v>
      </c>
    </row>
    <row r="65" spans="1:19">
      <c r="A65" s="29" t="s">
        <v>38</v>
      </c>
      <c r="B65" s="29" t="s">
        <v>33</v>
      </c>
      <c r="C65" s="29" t="s">
        <v>171</v>
      </c>
      <c r="D65" s="30" t="s">
        <v>78</v>
      </c>
      <c r="E65" s="29">
        <v>182448</v>
      </c>
      <c r="F65" s="29">
        <v>982980</v>
      </c>
      <c r="G65" s="29" t="s">
        <v>84</v>
      </c>
      <c r="H65" s="29">
        <v>24001128</v>
      </c>
      <c r="I65" s="29">
        <v>292584</v>
      </c>
      <c r="J65" s="40">
        <v>1152</v>
      </c>
      <c r="K65" s="40">
        <v>0.43</v>
      </c>
      <c r="L65" s="40">
        <v>0.40799999999999997</v>
      </c>
      <c r="M65" s="41">
        <f t="shared" si="0"/>
        <v>5.1162790697674466E-2</v>
      </c>
      <c r="N65" s="40">
        <f t="shared" si="1"/>
        <v>495.36</v>
      </c>
      <c r="O65" s="40">
        <f t="shared" si="2"/>
        <v>25.344000000000026</v>
      </c>
      <c r="P65" s="42">
        <v>1.67</v>
      </c>
      <c r="Q65" s="29" t="s">
        <v>40</v>
      </c>
      <c r="R65" s="181">
        <f t="shared" si="3"/>
        <v>827.25120000000004</v>
      </c>
      <c r="S65" s="181">
        <f t="shared" si="4"/>
        <v>42.324480000000044</v>
      </c>
    </row>
    <row r="66" spans="1:19">
      <c r="A66" s="29" t="s">
        <v>38</v>
      </c>
      <c r="B66" s="29" t="s">
        <v>33</v>
      </c>
      <c r="C66" s="29" t="s">
        <v>171</v>
      </c>
      <c r="D66" s="30" t="s">
        <v>41</v>
      </c>
      <c r="E66" s="29">
        <v>182448</v>
      </c>
      <c r="F66" s="29">
        <v>982980</v>
      </c>
      <c r="G66" s="29" t="s">
        <v>84</v>
      </c>
      <c r="H66" s="29">
        <v>24001128</v>
      </c>
      <c r="I66" s="29">
        <v>292582</v>
      </c>
      <c r="J66" s="40">
        <v>1152</v>
      </c>
      <c r="K66" s="40">
        <v>0.43</v>
      </c>
      <c r="L66" s="40">
        <v>0.40799999999999997</v>
      </c>
      <c r="M66" s="41">
        <f t="shared" si="0"/>
        <v>5.1162790697674466E-2</v>
      </c>
      <c r="N66" s="40">
        <f t="shared" si="1"/>
        <v>495.36</v>
      </c>
      <c r="O66" s="40">
        <f t="shared" si="2"/>
        <v>25.344000000000026</v>
      </c>
      <c r="P66" s="42">
        <v>1.67</v>
      </c>
      <c r="Q66" s="29" t="s">
        <v>40</v>
      </c>
      <c r="R66" s="181">
        <f t="shared" si="3"/>
        <v>827.25120000000004</v>
      </c>
      <c r="S66" s="181">
        <f t="shared" si="4"/>
        <v>42.324480000000044</v>
      </c>
    </row>
    <row r="67" spans="1:19">
      <c r="A67" s="29" t="s">
        <v>38</v>
      </c>
      <c r="B67" s="29" t="s">
        <v>33</v>
      </c>
      <c r="C67" s="29" t="s">
        <v>171</v>
      </c>
      <c r="D67" s="30" t="s">
        <v>90</v>
      </c>
      <c r="E67" s="29">
        <v>182450</v>
      </c>
      <c r="F67" s="29">
        <v>982980</v>
      </c>
      <c r="G67" s="29" t="s">
        <v>84</v>
      </c>
      <c r="H67" s="29">
        <v>24001130</v>
      </c>
      <c r="I67" s="29">
        <v>292585</v>
      </c>
      <c r="J67" s="40">
        <v>3852</v>
      </c>
      <c r="K67" s="40">
        <v>0.43</v>
      </c>
      <c r="L67" s="40">
        <v>0.40899999999999997</v>
      </c>
      <c r="M67" s="41">
        <f t="shared" si="0"/>
        <v>4.8837209302325622E-2</v>
      </c>
      <c r="N67" s="40">
        <f t="shared" si="1"/>
        <v>1656.36</v>
      </c>
      <c r="O67" s="40">
        <f t="shared" si="2"/>
        <v>80.892000000000067</v>
      </c>
      <c r="P67" s="42">
        <v>1.67</v>
      </c>
      <c r="Q67" s="29" t="s">
        <v>40</v>
      </c>
      <c r="R67" s="181">
        <f t="shared" si="3"/>
        <v>2766.1211999999996</v>
      </c>
      <c r="S67" s="181">
        <f t="shared" si="4"/>
        <v>135.08964000000012</v>
      </c>
    </row>
    <row r="68" spans="1:19">
      <c r="A68" s="29" t="s">
        <v>38</v>
      </c>
      <c r="B68" s="29" t="s">
        <v>33</v>
      </c>
      <c r="C68" s="29" t="s">
        <v>171</v>
      </c>
      <c r="D68" s="30" t="s">
        <v>39</v>
      </c>
      <c r="E68" s="29">
        <v>182450</v>
      </c>
      <c r="F68" s="29">
        <v>982980</v>
      </c>
      <c r="G68" s="29" t="s">
        <v>84</v>
      </c>
      <c r="H68" s="29">
        <v>24001130</v>
      </c>
      <c r="I68" s="29">
        <v>292578</v>
      </c>
      <c r="J68" s="40">
        <v>3852</v>
      </c>
      <c r="K68" s="40">
        <v>0.43</v>
      </c>
      <c r="L68" s="40">
        <v>0.40899999999999997</v>
      </c>
      <c r="M68" s="41">
        <f t="shared" si="0"/>
        <v>4.8837209302325622E-2</v>
      </c>
      <c r="N68" s="40">
        <f t="shared" si="1"/>
        <v>1656.36</v>
      </c>
      <c r="O68" s="40">
        <f t="shared" si="2"/>
        <v>80.892000000000067</v>
      </c>
      <c r="P68" s="42">
        <v>1.67</v>
      </c>
      <c r="Q68" s="29" t="s">
        <v>40</v>
      </c>
      <c r="R68" s="181">
        <f t="shared" si="3"/>
        <v>2766.1211999999996</v>
      </c>
      <c r="S68" s="181">
        <f t="shared" si="4"/>
        <v>135.08964000000012</v>
      </c>
    </row>
    <row r="69" spans="1:19">
      <c r="A69" s="29" t="s">
        <v>38</v>
      </c>
      <c r="B69" s="29" t="s">
        <v>33</v>
      </c>
      <c r="C69" s="29" t="s">
        <v>171</v>
      </c>
      <c r="D69" s="30" t="s">
        <v>41</v>
      </c>
      <c r="E69" s="29">
        <v>182450</v>
      </c>
      <c r="F69" s="29">
        <v>982980</v>
      </c>
      <c r="G69" s="29" t="s">
        <v>84</v>
      </c>
      <c r="H69" s="29">
        <v>24001130</v>
      </c>
      <c r="I69" s="29">
        <v>292582</v>
      </c>
      <c r="J69" s="40">
        <v>3852</v>
      </c>
      <c r="K69" s="40">
        <v>0.43</v>
      </c>
      <c r="L69" s="40">
        <v>0.40899999999999997</v>
      </c>
      <c r="M69" s="41">
        <f t="shared" ref="M69:M99" si="5">(K69-L69)/K69</f>
        <v>4.8837209302325622E-2</v>
      </c>
      <c r="N69" s="40">
        <f t="shared" ref="N69:N99" si="6">J69*K69</f>
        <v>1656.36</v>
      </c>
      <c r="O69" s="40">
        <f t="shared" ref="O69:O99" si="7">M69*N69</f>
        <v>80.892000000000067</v>
      </c>
      <c r="P69" s="42">
        <v>1.67</v>
      </c>
      <c r="Q69" s="29" t="s">
        <v>40</v>
      </c>
      <c r="R69" s="181">
        <f t="shared" ref="R69:R99" si="8">N69*P69</f>
        <v>2766.1211999999996</v>
      </c>
      <c r="S69" s="181">
        <f t="shared" ref="S69:S99" si="9">P69*O69</f>
        <v>135.08964000000012</v>
      </c>
    </row>
    <row r="70" spans="1:19">
      <c r="A70" s="29" t="s">
        <v>38</v>
      </c>
      <c r="B70" s="29" t="s">
        <v>33</v>
      </c>
      <c r="C70" s="29" t="s">
        <v>171</v>
      </c>
      <c r="D70" s="30" t="s">
        <v>90</v>
      </c>
      <c r="E70" s="29">
        <v>182451</v>
      </c>
      <c r="F70" s="29">
        <v>982980</v>
      </c>
      <c r="G70" s="29" t="s">
        <v>84</v>
      </c>
      <c r="H70" s="29">
        <v>24001131</v>
      </c>
      <c r="I70" s="29">
        <v>292585</v>
      </c>
      <c r="J70" s="40">
        <v>360</v>
      </c>
      <c r="K70" s="40">
        <v>0.52100000000000002</v>
      </c>
      <c r="L70" s="40">
        <v>0.50800000000000001</v>
      </c>
      <c r="M70" s="41">
        <f t="shared" si="5"/>
        <v>2.4952015355086395E-2</v>
      </c>
      <c r="N70" s="40">
        <f t="shared" si="6"/>
        <v>187.56</v>
      </c>
      <c r="O70" s="40">
        <f t="shared" si="7"/>
        <v>4.6800000000000042</v>
      </c>
      <c r="P70" s="42">
        <v>2.11</v>
      </c>
      <c r="Q70" s="29" t="s">
        <v>40</v>
      </c>
      <c r="R70" s="181">
        <f t="shared" si="8"/>
        <v>395.7516</v>
      </c>
      <c r="S70" s="181">
        <f t="shared" si="9"/>
        <v>9.8748000000000076</v>
      </c>
    </row>
    <row r="71" spans="1:19">
      <c r="A71" s="29" t="s">
        <v>38</v>
      </c>
      <c r="B71" s="29" t="s">
        <v>33</v>
      </c>
      <c r="C71" s="29" t="s">
        <v>171</v>
      </c>
      <c r="D71" s="30" t="s">
        <v>39</v>
      </c>
      <c r="E71" s="29">
        <v>182451</v>
      </c>
      <c r="F71" s="29">
        <v>982980</v>
      </c>
      <c r="G71" s="29" t="s">
        <v>84</v>
      </c>
      <c r="H71" s="29">
        <v>24001131</v>
      </c>
      <c r="I71" s="29">
        <v>292578</v>
      </c>
      <c r="J71" s="40">
        <v>360</v>
      </c>
      <c r="K71" s="40">
        <v>0.52100000000000002</v>
      </c>
      <c r="L71" s="40">
        <v>0.50800000000000001</v>
      </c>
      <c r="M71" s="41">
        <f t="shared" si="5"/>
        <v>2.4952015355086395E-2</v>
      </c>
      <c r="N71" s="40">
        <f t="shared" si="6"/>
        <v>187.56</v>
      </c>
      <c r="O71" s="40">
        <f t="shared" si="7"/>
        <v>4.6800000000000042</v>
      </c>
      <c r="P71" s="42">
        <v>1.67</v>
      </c>
      <c r="Q71" s="29" t="s">
        <v>40</v>
      </c>
      <c r="R71" s="181">
        <f t="shared" si="8"/>
        <v>313.22519999999997</v>
      </c>
      <c r="S71" s="181">
        <f t="shared" si="9"/>
        <v>7.815600000000007</v>
      </c>
    </row>
    <row r="72" spans="1:19">
      <c r="A72" s="29" t="s">
        <v>38</v>
      </c>
      <c r="B72" s="29" t="s">
        <v>33</v>
      </c>
      <c r="C72" s="29" t="s">
        <v>171</v>
      </c>
      <c r="D72" s="30" t="s">
        <v>41</v>
      </c>
      <c r="E72" s="29">
        <v>182451</v>
      </c>
      <c r="F72" s="29">
        <v>982980</v>
      </c>
      <c r="G72" s="29" t="s">
        <v>84</v>
      </c>
      <c r="H72" s="29">
        <v>24001131</v>
      </c>
      <c r="I72" s="29">
        <v>292578</v>
      </c>
      <c r="J72" s="40">
        <v>360</v>
      </c>
      <c r="K72" s="40">
        <v>0.52100000000000002</v>
      </c>
      <c r="L72" s="40">
        <v>0.50800000000000001</v>
      </c>
      <c r="M72" s="41">
        <f t="shared" si="5"/>
        <v>2.4952015355086395E-2</v>
      </c>
      <c r="N72" s="40">
        <f t="shared" si="6"/>
        <v>187.56</v>
      </c>
      <c r="O72" s="40">
        <f t="shared" si="7"/>
        <v>4.6800000000000042</v>
      </c>
      <c r="P72" s="42">
        <v>1.67</v>
      </c>
      <c r="Q72" s="29" t="s">
        <v>40</v>
      </c>
      <c r="R72" s="181">
        <f t="shared" si="8"/>
        <v>313.22519999999997</v>
      </c>
      <c r="S72" s="181">
        <f t="shared" si="9"/>
        <v>7.815600000000007</v>
      </c>
    </row>
    <row r="73" spans="1:19">
      <c r="A73" s="29" t="s">
        <v>38</v>
      </c>
      <c r="B73" s="29" t="s">
        <v>33</v>
      </c>
      <c r="C73" s="29" t="s">
        <v>171</v>
      </c>
      <c r="D73" s="30" t="s">
        <v>39</v>
      </c>
      <c r="E73" s="29">
        <v>182700</v>
      </c>
      <c r="F73" s="29">
        <v>982981</v>
      </c>
      <c r="G73" s="29" t="s">
        <v>117</v>
      </c>
      <c r="H73" s="29">
        <v>24001278</v>
      </c>
      <c r="I73" s="29">
        <v>292578</v>
      </c>
      <c r="J73" s="40">
        <v>8388</v>
      </c>
      <c r="K73" s="40">
        <v>0.36</v>
      </c>
      <c r="L73" s="40">
        <v>0.36299999999999999</v>
      </c>
      <c r="M73" s="41">
        <f t="shared" si="5"/>
        <v>-8.3333333333333419E-3</v>
      </c>
      <c r="N73" s="40">
        <f t="shared" si="6"/>
        <v>3019.68</v>
      </c>
      <c r="O73" s="40">
        <f t="shared" si="7"/>
        <v>-25.164000000000023</v>
      </c>
      <c r="P73" s="42">
        <v>1.67</v>
      </c>
      <c r="Q73" s="29" t="s">
        <v>40</v>
      </c>
      <c r="R73" s="181">
        <f t="shared" si="8"/>
        <v>5042.8655999999992</v>
      </c>
      <c r="S73" s="181">
        <f t="shared" si="9"/>
        <v>-42.023880000000034</v>
      </c>
    </row>
    <row r="74" spans="1:19">
      <c r="A74" s="29" t="s">
        <v>38</v>
      </c>
      <c r="B74" s="29" t="s">
        <v>33</v>
      </c>
      <c r="C74" s="29" t="s">
        <v>171</v>
      </c>
      <c r="D74" s="30" t="s">
        <v>41</v>
      </c>
      <c r="E74" s="29">
        <v>182700</v>
      </c>
      <c r="F74" s="29">
        <v>982981</v>
      </c>
      <c r="G74" s="29" t="s">
        <v>117</v>
      </c>
      <c r="H74" s="29">
        <v>24001278</v>
      </c>
      <c r="I74" s="29">
        <v>292582</v>
      </c>
      <c r="J74" s="40">
        <v>8388</v>
      </c>
      <c r="K74" s="40">
        <v>0.36</v>
      </c>
      <c r="L74" s="40">
        <v>0.36299999999999999</v>
      </c>
      <c r="M74" s="41">
        <f t="shared" si="5"/>
        <v>-8.3333333333333419E-3</v>
      </c>
      <c r="N74" s="40">
        <f t="shared" si="6"/>
        <v>3019.68</v>
      </c>
      <c r="O74" s="40">
        <f t="shared" si="7"/>
        <v>-25.164000000000023</v>
      </c>
      <c r="P74" s="42">
        <v>1.67</v>
      </c>
      <c r="Q74" s="29" t="s">
        <v>40</v>
      </c>
      <c r="R74" s="181">
        <f t="shared" si="8"/>
        <v>5042.8655999999992</v>
      </c>
      <c r="S74" s="181">
        <f t="shared" si="9"/>
        <v>-42.023880000000034</v>
      </c>
    </row>
    <row r="75" spans="1:19">
      <c r="A75" s="29" t="s">
        <v>38</v>
      </c>
      <c r="B75" s="29" t="s">
        <v>33</v>
      </c>
      <c r="C75" s="30" t="s">
        <v>129</v>
      </c>
      <c r="D75" s="30" t="s">
        <v>80</v>
      </c>
      <c r="E75" s="29">
        <v>182700</v>
      </c>
      <c r="F75" s="29">
        <v>982981</v>
      </c>
      <c r="G75" s="29" t="s">
        <v>117</v>
      </c>
      <c r="H75" s="29">
        <v>24001278</v>
      </c>
      <c r="I75" s="29">
        <v>292578</v>
      </c>
      <c r="J75" s="40">
        <v>8388</v>
      </c>
      <c r="K75" s="40">
        <v>0.36</v>
      </c>
      <c r="L75" s="40">
        <v>0.36299999999999999</v>
      </c>
      <c r="M75" s="41">
        <f t="shared" si="5"/>
        <v>-8.3333333333333419E-3</v>
      </c>
      <c r="N75" s="40">
        <f t="shared" si="6"/>
        <v>3019.68</v>
      </c>
      <c r="O75" s="40">
        <f t="shared" si="7"/>
        <v>-25.164000000000023</v>
      </c>
      <c r="P75" s="42">
        <v>1.67</v>
      </c>
      <c r="Q75" s="29" t="s">
        <v>40</v>
      </c>
      <c r="R75" s="181">
        <f t="shared" si="8"/>
        <v>5042.8655999999992</v>
      </c>
      <c r="S75" s="181">
        <f t="shared" si="9"/>
        <v>-42.023880000000034</v>
      </c>
    </row>
    <row r="76" spans="1:19">
      <c r="A76" s="29" t="s">
        <v>38</v>
      </c>
      <c r="B76" s="29" t="s">
        <v>33</v>
      </c>
      <c r="C76" s="30" t="s">
        <v>129</v>
      </c>
      <c r="D76" s="30" t="s">
        <v>90</v>
      </c>
      <c r="E76" s="29">
        <v>182713</v>
      </c>
      <c r="F76" s="29">
        <v>983462</v>
      </c>
      <c r="G76" s="29" t="s">
        <v>118</v>
      </c>
      <c r="H76" s="29">
        <v>24001291</v>
      </c>
      <c r="I76" s="29">
        <v>292099</v>
      </c>
      <c r="J76" s="40">
        <v>7092</v>
      </c>
      <c r="K76" s="40">
        <v>0.33800000000000002</v>
      </c>
      <c r="L76" s="40">
        <v>0.33200000000000002</v>
      </c>
      <c r="M76" s="41">
        <f t="shared" si="5"/>
        <v>1.7751479289940843E-2</v>
      </c>
      <c r="N76" s="40">
        <f t="shared" si="6"/>
        <v>2397.096</v>
      </c>
      <c r="O76" s="40">
        <f t="shared" si="7"/>
        <v>42.552000000000035</v>
      </c>
      <c r="P76" s="42">
        <v>1.39</v>
      </c>
      <c r="Q76" s="29" t="s">
        <v>40</v>
      </c>
      <c r="R76" s="181">
        <f t="shared" si="8"/>
        <v>3331.96344</v>
      </c>
      <c r="S76" s="181">
        <f t="shared" si="9"/>
        <v>59.147280000000045</v>
      </c>
    </row>
    <row r="77" spans="1:19">
      <c r="A77" s="29" t="s">
        <v>38</v>
      </c>
      <c r="B77" s="29" t="s">
        <v>33</v>
      </c>
      <c r="C77" s="30" t="s">
        <v>129</v>
      </c>
      <c r="D77" s="30" t="s">
        <v>39</v>
      </c>
      <c r="E77" s="29">
        <v>182713</v>
      </c>
      <c r="F77" s="29">
        <v>983462</v>
      </c>
      <c r="G77" s="29" t="s">
        <v>118</v>
      </c>
      <c r="H77" s="29">
        <v>24001291</v>
      </c>
      <c r="I77" s="29">
        <v>290059</v>
      </c>
      <c r="J77" s="40">
        <v>7092</v>
      </c>
      <c r="K77" s="40">
        <v>0.33800000000000002</v>
      </c>
      <c r="L77" s="40">
        <v>0.33200000000000002</v>
      </c>
      <c r="M77" s="41">
        <f t="shared" si="5"/>
        <v>1.7751479289940843E-2</v>
      </c>
      <c r="N77" s="40">
        <f t="shared" si="6"/>
        <v>2397.096</v>
      </c>
      <c r="O77" s="40">
        <f t="shared" si="7"/>
        <v>42.552000000000035</v>
      </c>
      <c r="P77" s="42">
        <v>1.39</v>
      </c>
      <c r="Q77" s="29" t="s">
        <v>40</v>
      </c>
      <c r="R77" s="181">
        <f t="shared" si="8"/>
        <v>3331.96344</v>
      </c>
      <c r="S77" s="181">
        <f t="shared" si="9"/>
        <v>59.147280000000045</v>
      </c>
    </row>
    <row r="78" spans="1:19">
      <c r="A78" s="29" t="s">
        <v>38</v>
      </c>
      <c r="B78" s="29" t="s">
        <v>33</v>
      </c>
      <c r="C78" s="30" t="s">
        <v>129</v>
      </c>
      <c r="D78" s="30" t="s">
        <v>41</v>
      </c>
      <c r="E78" s="29">
        <v>182713</v>
      </c>
      <c r="F78" s="29">
        <v>983462</v>
      </c>
      <c r="G78" s="29" t="s">
        <v>118</v>
      </c>
      <c r="H78" s="29">
        <v>24001291</v>
      </c>
      <c r="I78" s="29">
        <v>290060</v>
      </c>
      <c r="J78" s="40">
        <v>7092</v>
      </c>
      <c r="K78" s="40">
        <v>0.33800000000000002</v>
      </c>
      <c r="L78" s="40">
        <v>0.33200000000000002</v>
      </c>
      <c r="M78" s="41">
        <f t="shared" si="5"/>
        <v>1.7751479289940843E-2</v>
      </c>
      <c r="N78" s="40">
        <f t="shared" si="6"/>
        <v>2397.096</v>
      </c>
      <c r="O78" s="40">
        <f t="shared" si="7"/>
        <v>42.552000000000035</v>
      </c>
      <c r="P78" s="42">
        <v>1.39</v>
      </c>
      <c r="Q78" s="29" t="s">
        <v>40</v>
      </c>
      <c r="R78" s="181">
        <f t="shared" si="8"/>
        <v>3331.96344</v>
      </c>
      <c r="S78" s="181">
        <f t="shared" si="9"/>
        <v>59.147280000000045</v>
      </c>
    </row>
    <row r="79" spans="1:19">
      <c r="A79" s="29" t="s">
        <v>38</v>
      </c>
      <c r="B79" s="29" t="s">
        <v>33</v>
      </c>
      <c r="C79" s="30" t="s">
        <v>129</v>
      </c>
      <c r="D79" s="30" t="s">
        <v>93</v>
      </c>
      <c r="E79" s="29">
        <v>182717</v>
      </c>
      <c r="F79" s="29">
        <v>983462</v>
      </c>
      <c r="G79" s="29" t="s">
        <v>118</v>
      </c>
      <c r="H79" s="29">
        <v>24001295</v>
      </c>
      <c r="I79" s="29">
        <v>292102</v>
      </c>
      <c r="J79" s="40">
        <v>8532</v>
      </c>
      <c r="K79" s="40">
        <v>0.33800000000000002</v>
      </c>
      <c r="L79" s="40">
        <v>0.33200000000000002</v>
      </c>
      <c r="M79" s="41">
        <f t="shared" si="5"/>
        <v>1.7751479289940843E-2</v>
      </c>
      <c r="N79" s="40">
        <f t="shared" si="6"/>
        <v>2883.8160000000003</v>
      </c>
      <c r="O79" s="40">
        <f t="shared" si="7"/>
        <v>51.192000000000043</v>
      </c>
      <c r="P79" s="42">
        <v>1.39</v>
      </c>
      <c r="Q79" s="29" t="s">
        <v>40</v>
      </c>
      <c r="R79" s="181">
        <f t="shared" si="8"/>
        <v>4008.5042400000002</v>
      </c>
      <c r="S79" s="181">
        <f t="shared" si="9"/>
        <v>71.156880000000058</v>
      </c>
    </row>
    <row r="80" spans="1:19">
      <c r="A80" s="29" t="s">
        <v>38</v>
      </c>
      <c r="B80" s="29" t="s">
        <v>33</v>
      </c>
      <c r="C80" s="30" t="s">
        <v>129</v>
      </c>
      <c r="D80" s="30" t="s">
        <v>39</v>
      </c>
      <c r="E80" s="29">
        <v>182717</v>
      </c>
      <c r="F80" s="29">
        <v>983462</v>
      </c>
      <c r="G80" s="29" t="s">
        <v>118</v>
      </c>
      <c r="H80" s="29">
        <v>24001295</v>
      </c>
      <c r="I80" s="29">
        <v>290059</v>
      </c>
      <c r="J80" s="40">
        <v>8532</v>
      </c>
      <c r="K80" s="40">
        <v>0.33800000000000002</v>
      </c>
      <c r="L80" s="40">
        <v>0.33200000000000002</v>
      </c>
      <c r="M80" s="41">
        <f t="shared" si="5"/>
        <v>1.7751479289940843E-2</v>
      </c>
      <c r="N80" s="40">
        <f t="shared" si="6"/>
        <v>2883.8160000000003</v>
      </c>
      <c r="O80" s="40">
        <f t="shared" si="7"/>
        <v>51.192000000000043</v>
      </c>
      <c r="P80" s="42">
        <v>1.39</v>
      </c>
      <c r="Q80" s="29" t="s">
        <v>40</v>
      </c>
      <c r="R80" s="181">
        <f t="shared" si="8"/>
        <v>4008.5042400000002</v>
      </c>
      <c r="S80" s="181">
        <f t="shared" si="9"/>
        <v>71.156880000000058</v>
      </c>
    </row>
    <row r="81" spans="1:19">
      <c r="A81" s="29" t="s">
        <v>38</v>
      </c>
      <c r="B81" s="29" t="s">
        <v>33</v>
      </c>
      <c r="C81" s="30" t="s">
        <v>129</v>
      </c>
      <c r="D81" s="30" t="s">
        <v>41</v>
      </c>
      <c r="E81" s="29">
        <v>182717</v>
      </c>
      <c r="F81" s="29">
        <v>983462</v>
      </c>
      <c r="G81" s="29" t="s">
        <v>118</v>
      </c>
      <c r="H81" s="29">
        <v>24001295</v>
      </c>
      <c r="I81" s="29">
        <v>290060</v>
      </c>
      <c r="J81" s="40">
        <v>8532</v>
      </c>
      <c r="K81" s="40">
        <v>0.33800000000000002</v>
      </c>
      <c r="L81" s="40">
        <v>0.33200000000000002</v>
      </c>
      <c r="M81" s="41">
        <f t="shared" si="5"/>
        <v>1.7751479289940843E-2</v>
      </c>
      <c r="N81" s="40">
        <f t="shared" si="6"/>
        <v>2883.8160000000003</v>
      </c>
      <c r="O81" s="40">
        <f t="shared" si="7"/>
        <v>51.192000000000043</v>
      </c>
      <c r="P81" s="42">
        <v>1.39</v>
      </c>
      <c r="Q81" s="29" t="s">
        <v>40</v>
      </c>
      <c r="R81" s="181">
        <f t="shared" si="8"/>
        <v>4008.5042400000002</v>
      </c>
      <c r="S81" s="181">
        <f t="shared" si="9"/>
        <v>71.156880000000058</v>
      </c>
    </row>
    <row r="82" spans="1:19">
      <c r="A82" s="29" t="s">
        <v>38</v>
      </c>
      <c r="B82" s="29" t="s">
        <v>33</v>
      </c>
      <c r="C82" s="30" t="s">
        <v>129</v>
      </c>
      <c r="D82" s="30" t="s">
        <v>93</v>
      </c>
      <c r="E82" s="29">
        <v>182718</v>
      </c>
      <c r="F82" s="29">
        <v>983462</v>
      </c>
      <c r="G82" s="29" t="s">
        <v>118</v>
      </c>
      <c r="H82" s="29">
        <v>24001296</v>
      </c>
      <c r="I82" s="29">
        <v>292102</v>
      </c>
      <c r="J82" s="40">
        <v>396</v>
      </c>
      <c r="K82" s="40">
        <v>0.41699999999999998</v>
      </c>
      <c r="L82" s="40">
        <v>0.41199999999999998</v>
      </c>
      <c r="M82" s="41">
        <f t="shared" si="5"/>
        <v>1.1990407673860922E-2</v>
      </c>
      <c r="N82" s="40">
        <f t="shared" si="6"/>
        <v>165.13200000000001</v>
      </c>
      <c r="O82" s="40">
        <f t="shared" si="7"/>
        <v>1.9800000000000018</v>
      </c>
      <c r="P82" s="42">
        <v>1.39</v>
      </c>
      <c r="Q82" s="29" t="s">
        <v>40</v>
      </c>
      <c r="R82" s="181">
        <f t="shared" si="8"/>
        <v>229.53348</v>
      </c>
      <c r="S82" s="181">
        <f t="shared" si="9"/>
        <v>2.7522000000000024</v>
      </c>
    </row>
    <row r="83" spans="1:19">
      <c r="A83" s="29" t="s">
        <v>38</v>
      </c>
      <c r="B83" s="29" t="s">
        <v>33</v>
      </c>
      <c r="C83" s="30" t="s">
        <v>129</v>
      </c>
      <c r="D83" s="30" t="s">
        <v>39</v>
      </c>
      <c r="E83" s="29">
        <v>182718</v>
      </c>
      <c r="F83" s="29">
        <v>983462</v>
      </c>
      <c r="G83" s="29" t="s">
        <v>118</v>
      </c>
      <c r="H83" s="29">
        <v>24001296</v>
      </c>
      <c r="I83" s="29">
        <v>290059</v>
      </c>
      <c r="J83" s="40">
        <v>396</v>
      </c>
      <c r="K83" s="40">
        <v>0.41699999999999998</v>
      </c>
      <c r="L83" s="40">
        <v>0.41199999999999998</v>
      </c>
      <c r="M83" s="41">
        <f t="shared" si="5"/>
        <v>1.1990407673860922E-2</v>
      </c>
      <c r="N83" s="40">
        <f t="shared" si="6"/>
        <v>165.13200000000001</v>
      </c>
      <c r="O83" s="40">
        <f t="shared" si="7"/>
        <v>1.9800000000000018</v>
      </c>
      <c r="P83" s="42">
        <v>1.39</v>
      </c>
      <c r="Q83" s="29" t="s">
        <v>40</v>
      </c>
      <c r="R83" s="181">
        <f t="shared" si="8"/>
        <v>229.53348</v>
      </c>
      <c r="S83" s="181">
        <f t="shared" si="9"/>
        <v>2.7522000000000024</v>
      </c>
    </row>
    <row r="84" spans="1:19">
      <c r="A84" s="29" t="s">
        <v>38</v>
      </c>
      <c r="B84" s="29" t="s">
        <v>33</v>
      </c>
      <c r="C84" s="30" t="s">
        <v>129</v>
      </c>
      <c r="D84" s="30" t="s">
        <v>41</v>
      </c>
      <c r="E84" s="29">
        <v>182718</v>
      </c>
      <c r="F84" s="29">
        <v>983462</v>
      </c>
      <c r="G84" s="29" t="s">
        <v>118</v>
      </c>
      <c r="H84" s="29">
        <v>24001296</v>
      </c>
      <c r="I84" s="29">
        <v>290060</v>
      </c>
      <c r="J84" s="40">
        <v>396</v>
      </c>
      <c r="K84" s="40">
        <v>0.41699999999999998</v>
      </c>
      <c r="L84" s="40">
        <v>0.41199999999999998</v>
      </c>
      <c r="M84" s="41">
        <f t="shared" si="5"/>
        <v>1.1990407673860922E-2</v>
      </c>
      <c r="N84" s="40">
        <f t="shared" si="6"/>
        <v>165.13200000000001</v>
      </c>
      <c r="O84" s="40">
        <f t="shared" si="7"/>
        <v>1.9800000000000018</v>
      </c>
      <c r="P84" s="42">
        <v>1.39</v>
      </c>
      <c r="Q84" s="29" t="s">
        <v>40</v>
      </c>
      <c r="R84" s="181">
        <f t="shared" si="8"/>
        <v>229.53348</v>
      </c>
      <c r="S84" s="181">
        <f t="shared" si="9"/>
        <v>2.7522000000000024</v>
      </c>
    </row>
    <row r="85" spans="1:19">
      <c r="A85" s="29" t="s">
        <v>38</v>
      </c>
      <c r="B85" s="29" t="s">
        <v>33</v>
      </c>
      <c r="C85" s="30" t="s">
        <v>129</v>
      </c>
      <c r="D85" s="30" t="s">
        <v>119</v>
      </c>
      <c r="E85" s="29">
        <v>182721</v>
      </c>
      <c r="F85" s="29">
        <v>983462</v>
      </c>
      <c r="G85" s="29" t="s">
        <v>118</v>
      </c>
      <c r="H85" s="29">
        <v>24001298</v>
      </c>
      <c r="I85" s="29">
        <v>290059</v>
      </c>
      <c r="J85" s="40">
        <v>360</v>
      </c>
      <c r="K85" s="40">
        <v>0.41699999999999998</v>
      </c>
      <c r="L85" s="40">
        <v>0.41199999999999998</v>
      </c>
      <c r="M85" s="41">
        <f t="shared" si="5"/>
        <v>1.1990407673860922E-2</v>
      </c>
      <c r="N85" s="40">
        <f t="shared" si="6"/>
        <v>150.12</v>
      </c>
      <c r="O85" s="40">
        <f t="shared" si="7"/>
        <v>1.8000000000000016</v>
      </c>
      <c r="P85" s="42">
        <v>1.39</v>
      </c>
      <c r="Q85" s="29" t="s">
        <v>40</v>
      </c>
      <c r="R85" s="181">
        <f t="shared" si="8"/>
        <v>208.66679999999999</v>
      </c>
      <c r="S85" s="181">
        <f t="shared" si="9"/>
        <v>2.502000000000002</v>
      </c>
    </row>
    <row r="86" spans="1:19">
      <c r="A86" s="29" t="s">
        <v>38</v>
      </c>
      <c r="B86" s="29" t="s">
        <v>33</v>
      </c>
      <c r="C86" s="30" t="s">
        <v>129</v>
      </c>
      <c r="D86" s="30" t="s">
        <v>120</v>
      </c>
      <c r="E86" s="29">
        <v>182721</v>
      </c>
      <c r="F86" s="29">
        <v>983462</v>
      </c>
      <c r="G86" s="29" t="s">
        <v>118</v>
      </c>
      <c r="H86" s="29">
        <v>24001298</v>
      </c>
      <c r="I86" s="29">
        <v>290059</v>
      </c>
      <c r="J86" s="40">
        <v>360</v>
      </c>
      <c r="K86" s="40">
        <v>0.41699999999999998</v>
      </c>
      <c r="L86" s="40">
        <v>0.41199999999999998</v>
      </c>
      <c r="M86" s="41">
        <f t="shared" si="5"/>
        <v>1.1990407673860922E-2</v>
      </c>
      <c r="N86" s="40">
        <f t="shared" si="6"/>
        <v>150.12</v>
      </c>
      <c r="O86" s="40">
        <f t="shared" si="7"/>
        <v>1.8000000000000016</v>
      </c>
      <c r="P86" s="42">
        <v>1.39</v>
      </c>
      <c r="Q86" s="29" t="s">
        <v>40</v>
      </c>
      <c r="R86" s="181">
        <f t="shared" si="8"/>
        <v>208.66679999999999</v>
      </c>
      <c r="S86" s="181">
        <f t="shared" si="9"/>
        <v>2.502000000000002</v>
      </c>
    </row>
    <row r="87" spans="1:19">
      <c r="A87" s="29" t="s">
        <v>38</v>
      </c>
      <c r="B87" s="29" t="s">
        <v>33</v>
      </c>
      <c r="C87" s="30" t="s">
        <v>129</v>
      </c>
      <c r="D87" s="30" t="s">
        <v>121</v>
      </c>
      <c r="E87" s="29">
        <v>182721</v>
      </c>
      <c r="F87" s="29">
        <v>983462</v>
      </c>
      <c r="G87" s="29" t="s">
        <v>118</v>
      </c>
      <c r="H87" s="29">
        <v>24001298</v>
      </c>
      <c r="I87" s="29">
        <v>290059</v>
      </c>
      <c r="J87" s="40">
        <v>360</v>
      </c>
      <c r="K87" s="40">
        <v>0.41699999999999998</v>
      </c>
      <c r="L87" s="40">
        <v>0.41199999999999998</v>
      </c>
      <c r="M87" s="41">
        <f t="shared" si="5"/>
        <v>1.1990407673860922E-2</v>
      </c>
      <c r="N87" s="40">
        <f t="shared" si="6"/>
        <v>150.12</v>
      </c>
      <c r="O87" s="40">
        <f t="shared" si="7"/>
        <v>1.8000000000000016</v>
      </c>
      <c r="P87" s="42">
        <v>1.39</v>
      </c>
      <c r="Q87" s="29" t="s">
        <v>40</v>
      </c>
      <c r="R87" s="181">
        <f t="shared" si="8"/>
        <v>208.66679999999999</v>
      </c>
      <c r="S87" s="181">
        <f t="shared" si="9"/>
        <v>2.502000000000002</v>
      </c>
    </row>
    <row r="88" spans="1:19">
      <c r="A88" s="29" t="s">
        <v>38</v>
      </c>
      <c r="B88" s="29" t="s">
        <v>33</v>
      </c>
      <c r="C88" s="30" t="s">
        <v>129</v>
      </c>
      <c r="D88" s="30" t="s">
        <v>102</v>
      </c>
      <c r="E88" s="29">
        <v>182723</v>
      </c>
      <c r="F88" s="29">
        <v>983462</v>
      </c>
      <c r="G88" s="29" t="s">
        <v>118</v>
      </c>
      <c r="H88" s="29">
        <v>24001300</v>
      </c>
      <c r="I88" s="29">
        <v>292104</v>
      </c>
      <c r="J88" s="40">
        <v>6984</v>
      </c>
      <c r="K88" s="40">
        <v>0.33800000000000002</v>
      </c>
      <c r="L88" s="40">
        <v>0.33100000000000002</v>
      </c>
      <c r="M88" s="41">
        <f t="shared" si="5"/>
        <v>2.0710059171597649E-2</v>
      </c>
      <c r="N88" s="40">
        <f t="shared" si="6"/>
        <v>2360.5920000000001</v>
      </c>
      <c r="O88" s="40">
        <f t="shared" si="7"/>
        <v>48.888000000000041</v>
      </c>
      <c r="P88" s="42">
        <v>1.39</v>
      </c>
      <c r="Q88" s="29" t="s">
        <v>40</v>
      </c>
      <c r="R88" s="181">
        <f t="shared" si="8"/>
        <v>3281.2228799999998</v>
      </c>
      <c r="S88" s="181">
        <f t="shared" si="9"/>
        <v>67.954320000000052</v>
      </c>
    </row>
    <row r="89" spans="1:19">
      <c r="A89" s="29" t="s">
        <v>38</v>
      </c>
      <c r="B89" s="29" t="s">
        <v>33</v>
      </c>
      <c r="C89" s="30" t="s">
        <v>129</v>
      </c>
      <c r="D89" s="30" t="s">
        <v>92</v>
      </c>
      <c r="E89" s="29">
        <v>182723</v>
      </c>
      <c r="F89" s="29">
        <v>983462</v>
      </c>
      <c r="G89" s="29" t="s">
        <v>118</v>
      </c>
      <c r="H89" s="29">
        <v>24001300</v>
      </c>
      <c r="I89" s="29">
        <v>292105</v>
      </c>
      <c r="J89" s="40">
        <v>6984</v>
      </c>
      <c r="K89" s="40">
        <v>0.33800000000000002</v>
      </c>
      <c r="L89" s="40">
        <v>0.33100000000000002</v>
      </c>
      <c r="M89" s="41">
        <f t="shared" si="5"/>
        <v>2.0710059171597649E-2</v>
      </c>
      <c r="N89" s="40">
        <f t="shared" si="6"/>
        <v>2360.5920000000001</v>
      </c>
      <c r="O89" s="40">
        <f t="shared" si="7"/>
        <v>48.888000000000041</v>
      </c>
      <c r="P89" s="42">
        <v>1.39</v>
      </c>
      <c r="Q89" s="29" t="s">
        <v>40</v>
      </c>
      <c r="R89" s="181">
        <f t="shared" si="8"/>
        <v>3281.2228799999998</v>
      </c>
      <c r="S89" s="181">
        <f t="shared" si="9"/>
        <v>67.954320000000052</v>
      </c>
    </row>
    <row r="90" spans="1:19">
      <c r="A90" s="29" t="s">
        <v>38</v>
      </c>
      <c r="B90" s="29" t="s">
        <v>33</v>
      </c>
      <c r="C90" s="30" t="s">
        <v>129</v>
      </c>
      <c r="D90" s="30" t="s">
        <v>41</v>
      </c>
      <c r="E90" s="29">
        <v>182723</v>
      </c>
      <c r="F90" s="29">
        <v>983462</v>
      </c>
      <c r="G90" s="29" t="s">
        <v>118</v>
      </c>
      <c r="H90" s="29">
        <v>24001300</v>
      </c>
      <c r="I90" s="29">
        <v>290060</v>
      </c>
      <c r="J90" s="40">
        <v>6984</v>
      </c>
      <c r="K90" s="40">
        <v>0.33800000000000002</v>
      </c>
      <c r="L90" s="40">
        <v>0.33100000000000002</v>
      </c>
      <c r="M90" s="41">
        <f t="shared" si="5"/>
        <v>2.0710059171597649E-2</v>
      </c>
      <c r="N90" s="40">
        <f t="shared" si="6"/>
        <v>2360.5920000000001</v>
      </c>
      <c r="O90" s="40">
        <f t="shared" si="7"/>
        <v>48.888000000000041</v>
      </c>
      <c r="P90" s="42">
        <v>1.39</v>
      </c>
      <c r="Q90" s="29" t="s">
        <v>40</v>
      </c>
      <c r="R90" s="181">
        <f t="shared" si="8"/>
        <v>3281.2228799999998</v>
      </c>
      <c r="S90" s="181">
        <f t="shared" si="9"/>
        <v>67.954320000000052</v>
      </c>
    </row>
    <row r="91" spans="1:19">
      <c r="A91" s="29" t="s">
        <v>38</v>
      </c>
      <c r="B91" s="29" t="s">
        <v>33</v>
      </c>
      <c r="C91" s="30" t="s">
        <v>129</v>
      </c>
      <c r="D91" s="30" t="s">
        <v>90</v>
      </c>
      <c r="E91" s="29">
        <v>182738</v>
      </c>
      <c r="F91" s="29">
        <v>983461</v>
      </c>
      <c r="G91" s="29" t="s">
        <v>122</v>
      </c>
      <c r="H91" s="29">
        <v>24001314</v>
      </c>
      <c r="I91" s="29">
        <v>292099</v>
      </c>
      <c r="J91" s="40">
        <v>360</v>
      </c>
      <c r="K91" s="40">
        <v>0.47</v>
      </c>
      <c r="L91" s="40">
        <v>0.47099999999999997</v>
      </c>
      <c r="M91" s="41">
        <f t="shared" si="5"/>
        <v>-2.1276595744680873E-3</v>
      </c>
      <c r="N91" s="40">
        <f t="shared" si="6"/>
        <v>169.2</v>
      </c>
      <c r="O91" s="40">
        <f t="shared" si="7"/>
        <v>-0.36000000000000038</v>
      </c>
      <c r="P91" s="42">
        <v>1.39</v>
      </c>
      <c r="Q91" s="29" t="s">
        <v>40</v>
      </c>
      <c r="R91" s="181">
        <f t="shared" si="8"/>
        <v>235.18799999999996</v>
      </c>
      <c r="S91" s="181">
        <f t="shared" si="9"/>
        <v>-0.50040000000000051</v>
      </c>
    </row>
    <row r="92" spans="1:19">
      <c r="A92" s="29" t="s">
        <v>38</v>
      </c>
      <c r="B92" s="29" t="s">
        <v>33</v>
      </c>
      <c r="C92" s="30" t="s">
        <v>129</v>
      </c>
      <c r="D92" s="30" t="s">
        <v>39</v>
      </c>
      <c r="E92" s="29">
        <v>182738</v>
      </c>
      <c r="F92" s="29">
        <v>983461</v>
      </c>
      <c r="G92" s="29" t="s">
        <v>122</v>
      </c>
      <c r="H92" s="29">
        <v>24001314</v>
      </c>
      <c r="I92" s="29">
        <v>290059</v>
      </c>
      <c r="J92" s="40">
        <v>360</v>
      </c>
      <c r="K92" s="40">
        <v>0.47</v>
      </c>
      <c r="L92" s="40">
        <v>0.47099999999999997</v>
      </c>
      <c r="M92" s="41">
        <f t="shared" si="5"/>
        <v>-2.1276595744680873E-3</v>
      </c>
      <c r="N92" s="40">
        <f t="shared" si="6"/>
        <v>169.2</v>
      </c>
      <c r="O92" s="40">
        <f t="shared" si="7"/>
        <v>-0.36000000000000038</v>
      </c>
      <c r="P92" s="42">
        <v>1.39</v>
      </c>
      <c r="Q92" s="29" t="s">
        <v>40</v>
      </c>
      <c r="R92" s="181">
        <f t="shared" si="8"/>
        <v>235.18799999999996</v>
      </c>
      <c r="S92" s="181">
        <f t="shared" si="9"/>
        <v>-0.50040000000000051</v>
      </c>
    </row>
    <row r="93" spans="1:19">
      <c r="A93" s="29" t="s">
        <v>38</v>
      </c>
      <c r="B93" s="29" t="s">
        <v>33</v>
      </c>
      <c r="C93" s="30" t="s">
        <v>129</v>
      </c>
      <c r="D93" s="30" t="s">
        <v>41</v>
      </c>
      <c r="E93" s="29">
        <v>182738</v>
      </c>
      <c r="F93" s="29">
        <v>983461</v>
      </c>
      <c r="G93" s="29" t="s">
        <v>122</v>
      </c>
      <c r="H93" s="29">
        <v>24001314</v>
      </c>
      <c r="I93" s="29">
        <v>290060</v>
      </c>
      <c r="J93" s="40">
        <v>360</v>
      </c>
      <c r="K93" s="40">
        <v>0.47</v>
      </c>
      <c r="L93" s="40">
        <v>0.47099999999999997</v>
      </c>
      <c r="M93" s="41">
        <f t="shared" si="5"/>
        <v>-2.1276595744680873E-3</v>
      </c>
      <c r="N93" s="40">
        <f t="shared" si="6"/>
        <v>169.2</v>
      </c>
      <c r="O93" s="40">
        <f t="shared" si="7"/>
        <v>-0.36000000000000038</v>
      </c>
      <c r="P93" s="42">
        <v>1.39</v>
      </c>
      <c r="Q93" s="29" t="s">
        <v>40</v>
      </c>
      <c r="R93" s="181">
        <f t="shared" si="8"/>
        <v>235.18799999999996</v>
      </c>
      <c r="S93" s="181">
        <f t="shared" si="9"/>
        <v>-0.50040000000000051</v>
      </c>
    </row>
    <row r="94" spans="1:19">
      <c r="A94" s="29" t="s">
        <v>38</v>
      </c>
      <c r="B94" s="29" t="s">
        <v>33</v>
      </c>
      <c r="C94" s="30" t="s">
        <v>129</v>
      </c>
      <c r="D94" s="30" t="s">
        <v>123</v>
      </c>
      <c r="E94" s="29">
        <v>182753</v>
      </c>
      <c r="F94" s="29">
        <v>983464</v>
      </c>
      <c r="G94" s="29" t="s">
        <v>124</v>
      </c>
      <c r="H94" s="29">
        <v>24001329</v>
      </c>
      <c r="I94" s="29">
        <v>290059</v>
      </c>
      <c r="J94" s="40">
        <v>1152</v>
      </c>
      <c r="K94" s="40">
        <v>0.19600000000000001</v>
      </c>
      <c r="L94" s="40">
        <v>0.20300000000000001</v>
      </c>
      <c r="M94" s="41">
        <f t="shared" si="5"/>
        <v>-3.5714285714285747E-2</v>
      </c>
      <c r="N94" s="40">
        <f t="shared" si="6"/>
        <v>225.792</v>
      </c>
      <c r="O94" s="40">
        <f t="shared" si="7"/>
        <v>-8.0640000000000072</v>
      </c>
      <c r="P94" s="42">
        <v>1.39</v>
      </c>
      <c r="Q94" s="29" t="s">
        <v>40</v>
      </c>
      <c r="R94" s="181">
        <f t="shared" si="8"/>
        <v>313.85087999999996</v>
      </c>
      <c r="S94" s="181">
        <f t="shared" si="9"/>
        <v>-11.20896000000001</v>
      </c>
    </row>
    <row r="95" spans="1:19">
      <c r="A95" s="29" t="s">
        <v>38</v>
      </c>
      <c r="B95" s="29" t="s">
        <v>33</v>
      </c>
      <c r="C95" s="30" t="s">
        <v>129</v>
      </c>
      <c r="D95" s="30" t="s">
        <v>125</v>
      </c>
      <c r="E95" s="29">
        <v>182753</v>
      </c>
      <c r="F95" s="29">
        <v>983464</v>
      </c>
      <c r="G95" s="29" t="s">
        <v>124</v>
      </c>
      <c r="H95" s="29">
        <v>24001329</v>
      </c>
      <c r="I95" s="29">
        <v>290059</v>
      </c>
      <c r="J95" s="40">
        <v>1152</v>
      </c>
      <c r="K95" s="40">
        <v>0.19600000000000001</v>
      </c>
      <c r="L95" s="40">
        <v>0.20300000000000001</v>
      </c>
      <c r="M95" s="41">
        <f t="shared" si="5"/>
        <v>-3.5714285714285747E-2</v>
      </c>
      <c r="N95" s="40">
        <f t="shared" si="6"/>
        <v>225.792</v>
      </c>
      <c r="O95" s="40">
        <f t="shared" si="7"/>
        <v>-8.0640000000000072</v>
      </c>
      <c r="P95" s="42">
        <v>1.39</v>
      </c>
      <c r="Q95" s="29" t="s">
        <v>40</v>
      </c>
      <c r="R95" s="181">
        <f t="shared" si="8"/>
        <v>313.85087999999996</v>
      </c>
      <c r="S95" s="181">
        <f t="shared" si="9"/>
        <v>-11.20896000000001</v>
      </c>
    </row>
    <row r="96" spans="1:19">
      <c r="A96" s="29" t="s">
        <v>38</v>
      </c>
      <c r="B96" s="29" t="s">
        <v>33</v>
      </c>
      <c r="C96" s="30" t="s">
        <v>129</v>
      </c>
      <c r="D96" s="30" t="s">
        <v>126</v>
      </c>
      <c r="E96" s="29">
        <v>182753</v>
      </c>
      <c r="F96" s="29">
        <v>983464</v>
      </c>
      <c r="G96" s="29" t="s">
        <v>124</v>
      </c>
      <c r="H96" s="29">
        <v>24001329</v>
      </c>
      <c r="I96" s="29">
        <v>290059</v>
      </c>
      <c r="J96" s="40">
        <v>1152</v>
      </c>
      <c r="K96" s="40">
        <v>0.19600000000000001</v>
      </c>
      <c r="L96" s="40">
        <v>0.20300000000000001</v>
      </c>
      <c r="M96" s="41">
        <f t="shared" si="5"/>
        <v>-3.5714285714285747E-2</v>
      </c>
      <c r="N96" s="40">
        <f t="shared" si="6"/>
        <v>225.792</v>
      </c>
      <c r="O96" s="40">
        <f t="shared" si="7"/>
        <v>-8.0640000000000072</v>
      </c>
      <c r="P96" s="42">
        <v>1.39</v>
      </c>
      <c r="Q96" s="29" t="s">
        <v>40</v>
      </c>
      <c r="R96" s="181">
        <f t="shared" si="8"/>
        <v>313.85087999999996</v>
      </c>
      <c r="S96" s="181">
        <f t="shared" si="9"/>
        <v>-11.20896000000001</v>
      </c>
    </row>
    <row r="97" spans="1:19">
      <c r="A97" s="29" t="s">
        <v>38</v>
      </c>
      <c r="B97" s="29" t="s">
        <v>33</v>
      </c>
      <c r="C97" s="30" t="s">
        <v>129</v>
      </c>
      <c r="D97" s="30" t="s">
        <v>127</v>
      </c>
      <c r="E97" s="29">
        <v>182753</v>
      </c>
      <c r="F97" s="29">
        <v>983464</v>
      </c>
      <c r="G97" s="29" t="s">
        <v>124</v>
      </c>
      <c r="H97" s="29">
        <v>24001329</v>
      </c>
      <c r="I97" s="29">
        <v>290059</v>
      </c>
      <c r="J97" s="40">
        <v>1152</v>
      </c>
      <c r="K97" s="40">
        <v>0.19600000000000001</v>
      </c>
      <c r="L97" s="40">
        <v>0.20300000000000001</v>
      </c>
      <c r="M97" s="41">
        <f t="shared" si="5"/>
        <v>-3.5714285714285747E-2</v>
      </c>
      <c r="N97" s="40">
        <f t="shared" si="6"/>
        <v>225.792</v>
      </c>
      <c r="O97" s="40">
        <f t="shared" si="7"/>
        <v>-8.0640000000000072</v>
      </c>
      <c r="P97" s="42">
        <v>1.39</v>
      </c>
      <c r="Q97" s="29" t="s">
        <v>40</v>
      </c>
      <c r="R97" s="181">
        <f t="shared" si="8"/>
        <v>313.85087999999996</v>
      </c>
      <c r="S97" s="181">
        <f t="shared" si="9"/>
        <v>-11.20896000000001</v>
      </c>
    </row>
    <row r="98" spans="1:19">
      <c r="A98" s="31" t="s">
        <v>38</v>
      </c>
      <c r="B98" s="32" t="s">
        <v>33</v>
      </c>
      <c r="C98" s="33" t="s">
        <v>129</v>
      </c>
      <c r="D98" s="34" t="s">
        <v>39</v>
      </c>
      <c r="E98" s="31">
        <v>182415</v>
      </c>
      <c r="F98" s="31">
        <v>983462</v>
      </c>
      <c r="G98" s="35" t="s">
        <v>79</v>
      </c>
      <c r="H98" s="36">
        <v>24001150</v>
      </c>
      <c r="I98" s="36">
        <v>290059</v>
      </c>
      <c r="J98" s="40">
        <v>67932</v>
      </c>
      <c r="K98" s="37">
        <v>0.33100000000000002</v>
      </c>
      <c r="L98" s="38">
        <v>0.33099855654485427</v>
      </c>
      <c r="M98" s="41">
        <f t="shared" si="5"/>
        <v>4.3608916789857639E-6</v>
      </c>
      <c r="N98" s="40">
        <f t="shared" si="6"/>
        <v>22485.492000000002</v>
      </c>
      <c r="O98" s="40">
        <f t="shared" si="7"/>
        <v>9.8056794960700966E-2</v>
      </c>
      <c r="P98" s="39">
        <v>1.39</v>
      </c>
      <c r="Q98" s="29" t="s">
        <v>40</v>
      </c>
      <c r="R98" s="181">
        <f t="shared" si="8"/>
        <v>31254.833880000002</v>
      </c>
      <c r="S98" s="181">
        <f t="shared" si="9"/>
        <v>0.13629894499537434</v>
      </c>
    </row>
    <row r="99" spans="1:19">
      <c r="A99" s="31" t="s">
        <v>38</v>
      </c>
      <c r="B99" s="32" t="s">
        <v>33</v>
      </c>
      <c r="C99" s="33" t="s">
        <v>129</v>
      </c>
      <c r="D99" s="36" t="s">
        <v>39</v>
      </c>
      <c r="E99" s="31">
        <v>182416</v>
      </c>
      <c r="F99" s="31">
        <v>983462</v>
      </c>
      <c r="G99" s="35" t="s">
        <v>79</v>
      </c>
      <c r="H99" s="36">
        <v>24001151</v>
      </c>
      <c r="I99" s="36">
        <v>290059</v>
      </c>
      <c r="J99" s="40">
        <v>2376</v>
      </c>
      <c r="K99" s="37">
        <v>0.41199999999999998</v>
      </c>
      <c r="L99" s="38">
        <v>0.41176470588235292</v>
      </c>
      <c r="M99" s="41">
        <f t="shared" si="5"/>
        <v>5.711022272986791E-4</v>
      </c>
      <c r="N99" s="40">
        <f t="shared" si="6"/>
        <v>978.91199999999992</v>
      </c>
      <c r="O99" s="40">
        <f t="shared" si="7"/>
        <v>0.5590588235294045</v>
      </c>
      <c r="P99" s="39">
        <v>1.39</v>
      </c>
      <c r="Q99" s="29" t="s">
        <v>40</v>
      </c>
      <c r="R99" s="181">
        <f t="shared" si="8"/>
        <v>1360.6876799999998</v>
      </c>
      <c r="S99" s="181">
        <f t="shared" si="9"/>
        <v>0.77709176470587216</v>
      </c>
    </row>
    <row r="100" spans="1:19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181">
        <f>SUM(R4:R99)</f>
        <v>187515.28224000009</v>
      </c>
      <c r="S100" s="181">
        <f>SUM(S4:S99)</f>
        <v>3340.9779107097029</v>
      </c>
    </row>
    <row r="101" spans="1:19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182"/>
      <c r="S101" s="183">
        <f>S100/R100</f>
        <v>1.781709666966556E-2</v>
      </c>
    </row>
  </sheetData>
  <mergeCells count="20">
    <mergeCell ref="L2:L3"/>
    <mergeCell ref="M2:M3"/>
    <mergeCell ref="N2:N3"/>
    <mergeCell ref="O2:O3"/>
    <mergeCell ref="A1:S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P2:P3"/>
    <mergeCell ref="Q2:Q3"/>
    <mergeCell ref="R2:R3"/>
    <mergeCell ref="S2:S3"/>
    <mergeCell ref="J2:J3"/>
    <mergeCell ref="K2:K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EU100"/>
  <sheetViews>
    <sheetView workbookViewId="0">
      <selection activeCell="F7" sqref="F7"/>
    </sheetView>
  </sheetViews>
  <sheetFormatPr defaultRowHeight="16.5" customHeight="1"/>
  <cols>
    <col min="1" max="2" width="9.140625" style="153"/>
    <col min="3" max="3" width="14.140625" style="153" customWidth="1"/>
    <col min="4" max="4" width="12.5703125" style="245" bestFit="1" customWidth="1"/>
    <col min="5" max="5" width="10.28515625" style="245" bestFit="1" customWidth="1"/>
    <col min="6" max="6" width="32.140625" style="153" bestFit="1" customWidth="1"/>
    <col min="7" max="7" width="47.5703125" style="153" bestFit="1" customWidth="1"/>
    <col min="8" max="8" width="12.85546875" style="153" customWidth="1"/>
    <col min="9" max="10" width="9.140625" style="245"/>
    <col min="11" max="12" width="9.140625" style="153"/>
    <col min="13" max="13" width="9.140625" style="245"/>
    <col min="14" max="14" width="17.42578125" style="245" customWidth="1"/>
    <col min="15" max="15" width="18.42578125" style="245" customWidth="1"/>
    <col min="16" max="16" width="11.5703125" style="245" customWidth="1"/>
    <col min="17" max="17" width="12.7109375" style="245" customWidth="1"/>
    <col min="18" max="18" width="66" style="153" customWidth="1"/>
    <col min="19" max="19" width="17.5703125" style="153" bestFit="1" customWidth="1"/>
    <col min="20" max="20" width="13.140625" style="153" bestFit="1" customWidth="1"/>
    <col min="21" max="21" width="9.140625" style="153"/>
    <col min="22" max="22" width="13.5703125" style="153" bestFit="1" customWidth="1"/>
    <col min="23" max="23" width="13.42578125" style="153" bestFit="1" customWidth="1"/>
    <col min="24" max="24" width="9.140625" style="153"/>
    <col min="25" max="25" width="13.42578125" style="153" bestFit="1" customWidth="1"/>
    <col min="26" max="27" width="9.140625" style="153"/>
    <col min="28" max="28" width="14.42578125" style="153" bestFit="1" customWidth="1"/>
    <col min="29" max="29" width="9.140625" style="153"/>
    <col min="30" max="30" width="13.140625" style="153" bestFit="1" customWidth="1"/>
    <col min="31" max="32" width="9.140625" style="153"/>
    <col min="33" max="33" width="14.28515625" style="153" bestFit="1" customWidth="1"/>
    <col min="34" max="34" width="61.140625" style="153" bestFit="1" customWidth="1"/>
    <col min="35" max="16384" width="9.140625" style="153"/>
  </cols>
  <sheetData>
    <row r="1" spans="1:36" ht="16.5" customHeight="1">
      <c r="A1" s="357" t="s">
        <v>198</v>
      </c>
      <c r="B1" s="357"/>
      <c r="C1" s="357"/>
      <c r="D1" s="357"/>
      <c r="E1" s="357"/>
      <c r="F1" s="357"/>
      <c r="G1" s="357"/>
      <c r="H1" s="184"/>
      <c r="I1" s="1"/>
      <c r="J1" s="185"/>
      <c r="K1" s="186"/>
      <c r="L1" s="186"/>
      <c r="M1" s="187"/>
      <c r="N1" s="188"/>
      <c r="O1" s="188"/>
      <c r="P1" s="188"/>
      <c r="Q1" s="188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8"/>
      <c r="AG1" s="188"/>
      <c r="AH1" s="189"/>
    </row>
    <row r="2" spans="1:36" ht="56.25" customHeight="1">
      <c r="A2" s="277" t="s">
        <v>199</v>
      </c>
      <c r="B2" s="277" t="s">
        <v>200</v>
      </c>
      <c r="C2" s="278" t="s">
        <v>201</v>
      </c>
      <c r="D2" s="279" t="s">
        <v>202</v>
      </c>
      <c r="E2" s="279" t="s">
        <v>203</v>
      </c>
      <c r="F2" s="277" t="s">
        <v>0</v>
      </c>
      <c r="G2" s="277" t="s">
        <v>135</v>
      </c>
      <c r="H2" s="280" t="s">
        <v>204</v>
      </c>
      <c r="I2" s="280" t="s">
        <v>3</v>
      </c>
      <c r="J2" s="281" t="s">
        <v>205</v>
      </c>
      <c r="K2" s="282" t="s">
        <v>206</v>
      </c>
      <c r="L2" s="283" t="s">
        <v>207</v>
      </c>
      <c r="M2" s="284" t="s">
        <v>208</v>
      </c>
      <c r="N2" s="285" t="s">
        <v>209</v>
      </c>
      <c r="O2" s="285" t="s">
        <v>210</v>
      </c>
      <c r="P2" s="286" t="s">
        <v>211</v>
      </c>
      <c r="Q2" s="286" t="s">
        <v>212</v>
      </c>
      <c r="R2" s="287" t="s">
        <v>7</v>
      </c>
      <c r="S2" s="288" t="s">
        <v>213</v>
      </c>
      <c r="T2" s="288" t="s">
        <v>214</v>
      </c>
      <c r="U2" s="288" t="s">
        <v>215</v>
      </c>
      <c r="V2" s="288" t="s">
        <v>216</v>
      </c>
      <c r="W2" s="288" t="s">
        <v>217</v>
      </c>
      <c r="X2" s="288" t="s">
        <v>218</v>
      </c>
      <c r="Y2" s="288" t="s">
        <v>219</v>
      </c>
      <c r="Z2" s="288" t="s">
        <v>220</v>
      </c>
      <c r="AA2" s="288" t="s">
        <v>221</v>
      </c>
      <c r="AB2" s="288" t="s">
        <v>222</v>
      </c>
      <c r="AC2" s="288" t="s">
        <v>223</v>
      </c>
      <c r="AD2" s="288" t="s">
        <v>224</v>
      </c>
      <c r="AE2" s="288" t="s">
        <v>225</v>
      </c>
      <c r="AF2" s="288" t="s">
        <v>226</v>
      </c>
      <c r="AG2" s="289" t="s">
        <v>227</v>
      </c>
      <c r="AH2" s="290" t="s">
        <v>228</v>
      </c>
    </row>
    <row r="3" spans="1:36" ht="16.5" customHeight="1">
      <c r="A3" s="190">
        <v>2024</v>
      </c>
      <c r="B3" s="190" t="s">
        <v>229</v>
      </c>
      <c r="C3" s="191">
        <v>45448</v>
      </c>
      <c r="D3" s="192" t="s">
        <v>230</v>
      </c>
      <c r="E3" s="190" t="s">
        <v>232</v>
      </c>
      <c r="F3" s="193" t="s">
        <v>233</v>
      </c>
      <c r="G3" s="45" t="s">
        <v>234</v>
      </c>
      <c r="H3" s="45">
        <v>5158043</v>
      </c>
      <c r="I3" s="194">
        <v>182389</v>
      </c>
      <c r="J3" s="195">
        <v>42120</v>
      </c>
      <c r="K3" s="196">
        <v>42121</v>
      </c>
      <c r="L3" s="197">
        <v>42096</v>
      </c>
      <c r="M3" s="198">
        <v>41937</v>
      </c>
      <c r="N3" s="199">
        <f t="shared" ref="N3:N5" si="0">M3-K3</f>
        <v>-184</v>
      </c>
      <c r="O3" s="200">
        <f t="shared" ref="O3:O66" si="1">M3-J3</f>
        <v>-183</v>
      </c>
      <c r="P3" s="201">
        <f t="shared" ref="P3:P66" si="2">M3/J3-1</f>
        <v>-4.3447293447292923E-3</v>
      </c>
      <c r="Q3" s="201">
        <f t="shared" ref="Q3:Q66" si="3">M3/K3-1</f>
        <v>-4.3683673227131736E-3</v>
      </c>
      <c r="R3" s="202" t="s">
        <v>235</v>
      </c>
      <c r="S3" s="203">
        <v>0</v>
      </c>
      <c r="T3" s="202">
        <v>27</v>
      </c>
      <c r="U3" s="203">
        <v>0</v>
      </c>
      <c r="V3" s="203">
        <v>95</v>
      </c>
      <c r="W3" s="203">
        <v>0</v>
      </c>
      <c r="X3" s="203">
        <v>0</v>
      </c>
      <c r="Y3" s="203">
        <v>62</v>
      </c>
      <c r="Z3" s="203">
        <v>0</v>
      </c>
      <c r="AA3" s="203">
        <v>0</v>
      </c>
      <c r="AB3" s="203">
        <v>0</v>
      </c>
      <c r="AC3" s="203">
        <v>0</v>
      </c>
      <c r="AD3" s="203">
        <v>0</v>
      </c>
      <c r="AE3" s="203">
        <v>0</v>
      </c>
      <c r="AF3" s="204">
        <f>SUM(T3:AE3)</f>
        <v>184</v>
      </c>
      <c r="AG3" s="204">
        <f t="shared" ref="AG3:AG7" si="4">N3+AF3</f>
        <v>0</v>
      </c>
      <c r="AH3" s="203"/>
      <c r="AI3" s="205"/>
      <c r="AJ3" s="206"/>
    </row>
    <row r="4" spans="1:36" ht="16.5" customHeight="1">
      <c r="A4" s="190">
        <v>2024</v>
      </c>
      <c r="B4" s="190" t="s">
        <v>229</v>
      </c>
      <c r="C4" s="191">
        <v>45448</v>
      </c>
      <c r="D4" s="192" t="s">
        <v>230</v>
      </c>
      <c r="E4" s="190" t="s">
        <v>232</v>
      </c>
      <c r="F4" s="193" t="s">
        <v>233</v>
      </c>
      <c r="G4" s="45" t="s">
        <v>234</v>
      </c>
      <c r="H4" s="45">
        <v>5158060</v>
      </c>
      <c r="I4" s="194">
        <v>182393</v>
      </c>
      <c r="J4" s="195">
        <v>12852</v>
      </c>
      <c r="K4" s="196">
        <v>12852</v>
      </c>
      <c r="L4" s="197">
        <v>12843</v>
      </c>
      <c r="M4" s="198">
        <v>12795</v>
      </c>
      <c r="N4" s="199">
        <f t="shared" si="0"/>
        <v>-57</v>
      </c>
      <c r="O4" s="200">
        <f t="shared" si="1"/>
        <v>-57</v>
      </c>
      <c r="P4" s="201">
        <f t="shared" si="2"/>
        <v>-4.4351073762838311E-3</v>
      </c>
      <c r="Q4" s="201">
        <f t="shared" si="3"/>
        <v>-4.4351073762838311E-3</v>
      </c>
      <c r="R4" s="202" t="s">
        <v>236</v>
      </c>
      <c r="S4" s="202">
        <v>0</v>
      </c>
      <c r="T4" s="153">
        <v>0</v>
      </c>
      <c r="U4" s="202">
        <v>0</v>
      </c>
      <c r="V4" s="202">
        <v>25</v>
      </c>
      <c r="W4" s="202">
        <v>0</v>
      </c>
      <c r="X4" s="202">
        <v>0</v>
      </c>
      <c r="Y4" s="202">
        <v>32</v>
      </c>
      <c r="Z4" s="202">
        <v>0</v>
      </c>
      <c r="AA4" s="202">
        <v>0</v>
      </c>
      <c r="AB4" s="202">
        <v>0</v>
      </c>
      <c r="AC4" s="202">
        <v>0</v>
      </c>
      <c r="AD4" s="202">
        <v>0</v>
      </c>
      <c r="AE4" s="202">
        <v>0</v>
      </c>
      <c r="AF4" s="207">
        <f t="shared" ref="AF4:AF5" si="5">SUM(T4:AE4)</f>
        <v>57</v>
      </c>
      <c r="AG4" s="207">
        <f t="shared" si="4"/>
        <v>0</v>
      </c>
      <c r="AH4" s="202"/>
      <c r="AI4" s="205"/>
      <c r="AJ4" s="206"/>
    </row>
    <row r="5" spans="1:36" ht="16.5" customHeight="1">
      <c r="A5" s="190">
        <v>2024</v>
      </c>
      <c r="B5" s="190" t="s">
        <v>229</v>
      </c>
      <c r="C5" s="191">
        <v>45448</v>
      </c>
      <c r="D5" s="192" t="s">
        <v>230</v>
      </c>
      <c r="E5" s="190" t="s">
        <v>232</v>
      </c>
      <c r="F5" s="193" t="s">
        <v>233</v>
      </c>
      <c r="G5" s="45" t="s">
        <v>234</v>
      </c>
      <c r="H5" s="45">
        <v>5158060</v>
      </c>
      <c r="I5" s="194">
        <v>182394</v>
      </c>
      <c r="J5" s="195">
        <v>1836</v>
      </c>
      <c r="K5" s="196">
        <v>1836</v>
      </c>
      <c r="L5" s="197">
        <v>1834</v>
      </c>
      <c r="M5" s="198">
        <v>1833</v>
      </c>
      <c r="N5" s="199">
        <f t="shared" si="0"/>
        <v>-3</v>
      </c>
      <c r="O5" s="200">
        <f t="shared" si="1"/>
        <v>-3</v>
      </c>
      <c r="P5" s="201">
        <f t="shared" si="2"/>
        <v>-1.6339869281045694E-3</v>
      </c>
      <c r="Q5" s="201">
        <f t="shared" si="3"/>
        <v>-1.6339869281045694E-3</v>
      </c>
      <c r="R5" s="202" t="s">
        <v>235</v>
      </c>
      <c r="S5" s="202">
        <v>0</v>
      </c>
      <c r="T5" s="202">
        <v>0</v>
      </c>
      <c r="U5" s="202">
        <v>0</v>
      </c>
      <c r="V5" s="202">
        <f>5-3</f>
        <v>2</v>
      </c>
      <c r="W5" s="202">
        <v>0</v>
      </c>
      <c r="X5" s="202">
        <v>0</v>
      </c>
      <c r="Y5" s="202">
        <v>1</v>
      </c>
      <c r="Z5" s="202">
        <v>0</v>
      </c>
      <c r="AA5" s="202">
        <v>0</v>
      </c>
      <c r="AB5" s="202">
        <v>0</v>
      </c>
      <c r="AC5" s="202">
        <v>0</v>
      </c>
      <c r="AD5" s="202">
        <v>0</v>
      </c>
      <c r="AE5" s="202">
        <v>0</v>
      </c>
      <c r="AF5" s="207">
        <f t="shared" si="5"/>
        <v>3</v>
      </c>
      <c r="AG5" s="207">
        <f t="shared" si="4"/>
        <v>0</v>
      </c>
      <c r="AH5" s="202"/>
      <c r="AI5" s="205"/>
      <c r="AJ5" s="206"/>
    </row>
    <row r="6" spans="1:36" ht="16.5" customHeight="1">
      <c r="A6" s="190">
        <v>2024</v>
      </c>
      <c r="B6" s="190" t="s">
        <v>229</v>
      </c>
      <c r="C6" s="191">
        <v>45448</v>
      </c>
      <c r="D6" s="192" t="s">
        <v>231</v>
      </c>
      <c r="E6" s="190" t="s">
        <v>237</v>
      </c>
      <c r="F6" s="193" t="s">
        <v>233</v>
      </c>
      <c r="G6" s="45" t="s">
        <v>238</v>
      </c>
      <c r="H6" s="45">
        <v>5157991</v>
      </c>
      <c r="I6" s="45">
        <v>182405</v>
      </c>
      <c r="J6" s="208">
        <v>5940</v>
      </c>
      <c r="K6" s="203">
        <v>6124</v>
      </c>
      <c r="L6" s="46">
        <v>6126</v>
      </c>
      <c r="M6" s="209">
        <v>6006</v>
      </c>
      <c r="N6" s="210">
        <f>M6-K6</f>
        <v>-118</v>
      </c>
      <c r="O6" s="211">
        <f t="shared" si="1"/>
        <v>66</v>
      </c>
      <c r="P6" s="212">
        <f t="shared" si="2"/>
        <v>1.1111111111111072E-2</v>
      </c>
      <c r="Q6" s="201">
        <f t="shared" si="3"/>
        <v>-1.9268451992161983E-2</v>
      </c>
      <c r="R6" s="202" t="s">
        <v>239</v>
      </c>
      <c r="S6" s="202">
        <v>50</v>
      </c>
      <c r="T6" s="202">
        <v>60</v>
      </c>
      <c r="U6" s="202"/>
      <c r="V6" s="202">
        <v>5</v>
      </c>
      <c r="W6" s="202">
        <v>50</v>
      </c>
      <c r="X6" s="202"/>
      <c r="Y6" s="202">
        <v>51</v>
      </c>
      <c r="Z6" s="202"/>
      <c r="AA6" s="202">
        <v>2</v>
      </c>
      <c r="AB6" s="202"/>
      <c r="AC6" s="202"/>
      <c r="AD6" s="202"/>
      <c r="AE6" s="202"/>
      <c r="AF6" s="207">
        <f t="shared" ref="AF6:AF69" si="6">SUM(T6:AE6)</f>
        <v>168</v>
      </c>
      <c r="AG6" s="207">
        <f t="shared" si="4"/>
        <v>50</v>
      </c>
      <c r="AH6" s="202" t="s">
        <v>240</v>
      </c>
    </row>
    <row r="7" spans="1:36" ht="16.5" customHeight="1">
      <c r="A7" s="190">
        <v>2024</v>
      </c>
      <c r="B7" s="190" t="s">
        <v>229</v>
      </c>
      <c r="C7" s="191">
        <v>45448</v>
      </c>
      <c r="D7" s="192" t="s">
        <v>231</v>
      </c>
      <c r="E7" s="190" t="s">
        <v>237</v>
      </c>
      <c r="F7" s="193" t="s">
        <v>233</v>
      </c>
      <c r="G7" s="45" t="s">
        <v>238</v>
      </c>
      <c r="H7" s="45">
        <v>5157991</v>
      </c>
      <c r="I7" s="45">
        <v>182406</v>
      </c>
      <c r="J7" s="208">
        <v>1080</v>
      </c>
      <c r="K7" s="203">
        <v>1116</v>
      </c>
      <c r="L7" s="46">
        <v>1116</v>
      </c>
      <c r="M7" s="209">
        <v>1083</v>
      </c>
      <c r="N7" s="210">
        <f>M7-K7</f>
        <v>-33</v>
      </c>
      <c r="O7" s="211">
        <f t="shared" si="1"/>
        <v>3</v>
      </c>
      <c r="P7" s="212">
        <f t="shared" si="2"/>
        <v>2.7777777777777679E-3</v>
      </c>
      <c r="Q7" s="201">
        <f t="shared" si="3"/>
        <v>-2.9569892473118253E-2</v>
      </c>
      <c r="R7" s="202" t="s">
        <v>239</v>
      </c>
      <c r="S7" s="202"/>
      <c r="T7" s="202">
        <v>10</v>
      </c>
      <c r="U7" s="202"/>
      <c r="V7" s="202">
        <v>0</v>
      </c>
      <c r="W7" s="202">
        <v>6</v>
      </c>
      <c r="X7" s="202"/>
      <c r="Y7" s="202">
        <v>17</v>
      </c>
      <c r="Z7" s="202"/>
      <c r="AA7" s="202"/>
      <c r="AB7" s="202"/>
      <c r="AC7" s="202"/>
      <c r="AD7" s="202"/>
      <c r="AE7" s="202"/>
      <c r="AF7" s="207">
        <f t="shared" si="6"/>
        <v>33</v>
      </c>
      <c r="AG7" s="207">
        <f t="shared" si="4"/>
        <v>0</v>
      </c>
      <c r="AH7" s="202"/>
    </row>
    <row r="8" spans="1:36" ht="15">
      <c r="A8" s="213">
        <v>2024</v>
      </c>
      <c r="B8" s="213" t="s">
        <v>229</v>
      </c>
      <c r="C8" s="191">
        <v>45448</v>
      </c>
      <c r="D8" s="192" t="s">
        <v>241</v>
      </c>
      <c r="E8" s="190" t="s">
        <v>242</v>
      </c>
      <c r="F8" s="193" t="s">
        <v>233</v>
      </c>
      <c r="G8" s="202" t="s">
        <v>306</v>
      </c>
      <c r="H8" s="202"/>
      <c r="I8" s="190">
        <v>182407</v>
      </c>
      <c r="J8" s="214">
        <v>6696</v>
      </c>
      <c r="K8" s="215">
        <v>6893</v>
      </c>
      <c r="L8" s="215">
        <v>6829</v>
      </c>
      <c r="M8" s="215">
        <v>6792</v>
      </c>
      <c r="N8" s="216">
        <f t="shared" ref="N8:N71" si="7">M8-K8</f>
        <v>-101</v>
      </c>
      <c r="O8" s="216">
        <f t="shared" si="1"/>
        <v>96</v>
      </c>
      <c r="P8" s="217">
        <f t="shared" si="2"/>
        <v>1.4336917562723928E-2</v>
      </c>
      <c r="Q8" s="201">
        <f t="shared" si="3"/>
        <v>-1.4652546061221572E-2</v>
      </c>
      <c r="R8" s="202"/>
      <c r="S8" s="202"/>
      <c r="T8" s="202">
        <v>86</v>
      </c>
      <c r="U8" s="202"/>
      <c r="V8" s="202">
        <v>4</v>
      </c>
      <c r="W8" s="202"/>
      <c r="X8" s="202"/>
      <c r="Y8" s="202"/>
      <c r="Z8" s="202"/>
      <c r="AA8" s="202">
        <v>1</v>
      </c>
      <c r="AB8" s="202"/>
      <c r="AC8" s="202">
        <v>10</v>
      </c>
      <c r="AD8" s="202"/>
      <c r="AE8" s="202"/>
      <c r="AF8" s="202">
        <f t="shared" si="6"/>
        <v>101</v>
      </c>
      <c r="AG8" s="218">
        <f t="shared" ref="AG8" si="8">AF8+N8</f>
        <v>0</v>
      </c>
      <c r="AH8" s="202"/>
    </row>
    <row r="9" spans="1:36" ht="16.5" customHeight="1">
      <c r="A9" s="190">
        <v>2024</v>
      </c>
      <c r="B9" s="190" t="s">
        <v>229</v>
      </c>
      <c r="C9" s="191">
        <v>45448</v>
      </c>
      <c r="D9" s="192" t="s">
        <v>241</v>
      </c>
      <c r="E9" s="190" t="s">
        <v>242</v>
      </c>
      <c r="F9" s="193" t="s">
        <v>233</v>
      </c>
      <c r="G9" s="45" t="s">
        <v>238</v>
      </c>
      <c r="H9" s="45">
        <v>5158007</v>
      </c>
      <c r="I9" s="194">
        <v>182408</v>
      </c>
      <c r="J9" s="214">
        <v>1620</v>
      </c>
      <c r="K9" s="215">
        <v>1670</v>
      </c>
      <c r="L9" s="215">
        <v>1646</v>
      </c>
      <c r="M9" s="215">
        <v>1644</v>
      </c>
      <c r="N9" s="210">
        <f t="shared" si="7"/>
        <v>-26</v>
      </c>
      <c r="O9" s="211">
        <f t="shared" si="1"/>
        <v>24</v>
      </c>
      <c r="P9" s="212">
        <f t="shared" si="2"/>
        <v>1.4814814814814836E-2</v>
      </c>
      <c r="Q9" s="201">
        <f t="shared" si="3"/>
        <v>-1.5568862275449069E-2</v>
      </c>
      <c r="R9" s="202"/>
      <c r="S9" s="202"/>
      <c r="T9" s="202"/>
      <c r="U9" s="202"/>
      <c r="V9" s="202">
        <v>22</v>
      </c>
      <c r="W9" s="202"/>
      <c r="X9" s="202"/>
      <c r="Y9" s="213"/>
      <c r="Z9" s="202"/>
      <c r="AA9" s="202"/>
      <c r="AB9" s="202"/>
      <c r="AC9" s="202">
        <v>4</v>
      </c>
      <c r="AD9" s="202"/>
      <c r="AE9" s="202"/>
      <c r="AF9" s="207">
        <f t="shared" si="6"/>
        <v>26</v>
      </c>
      <c r="AG9" s="207">
        <f t="shared" ref="AG9:AG72" si="9">N9+AF9</f>
        <v>0</v>
      </c>
      <c r="AH9" s="202"/>
    </row>
    <row r="10" spans="1:36" ht="15">
      <c r="A10" s="213">
        <v>2024</v>
      </c>
      <c r="B10" s="213" t="s">
        <v>229</v>
      </c>
      <c r="C10" s="191">
        <v>45448</v>
      </c>
      <c r="D10" s="192" t="s">
        <v>241</v>
      </c>
      <c r="E10" s="190" t="s">
        <v>242</v>
      </c>
      <c r="F10" s="193" t="s">
        <v>233</v>
      </c>
      <c r="G10" s="202" t="s">
        <v>307</v>
      </c>
      <c r="H10" s="202"/>
      <c r="I10" s="219">
        <v>182409</v>
      </c>
      <c r="J10" s="214">
        <v>3996</v>
      </c>
      <c r="K10" s="215">
        <v>4130</v>
      </c>
      <c r="L10" s="215">
        <v>4083</v>
      </c>
      <c r="M10" s="215">
        <v>4146</v>
      </c>
      <c r="N10" s="216">
        <f t="shared" si="7"/>
        <v>16</v>
      </c>
      <c r="O10" s="216">
        <f t="shared" si="1"/>
        <v>150</v>
      </c>
      <c r="P10" s="217">
        <f t="shared" si="2"/>
        <v>3.7537537537537524E-2</v>
      </c>
      <c r="Q10" s="201">
        <f t="shared" si="3"/>
        <v>3.8740920096851372E-3</v>
      </c>
      <c r="R10" s="202"/>
      <c r="S10" s="202">
        <v>16</v>
      </c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>
        <f t="shared" ref="AF10:AF11" si="10">SUM(T10:AE10)</f>
        <v>0</v>
      </c>
      <c r="AG10" s="218">
        <f t="shared" ref="AG10:AG11" si="11">AF10+N10</f>
        <v>16</v>
      </c>
      <c r="AH10" s="202" t="s">
        <v>244</v>
      </c>
    </row>
    <row r="11" spans="1:36" ht="15">
      <c r="A11" s="213">
        <v>2024</v>
      </c>
      <c r="B11" s="213" t="s">
        <v>229</v>
      </c>
      <c r="C11" s="191">
        <v>45448</v>
      </c>
      <c r="D11" s="192" t="s">
        <v>241</v>
      </c>
      <c r="E11" s="190" t="s">
        <v>242</v>
      </c>
      <c r="F11" s="193" t="s">
        <v>233</v>
      </c>
      <c r="G11" s="202" t="s">
        <v>307</v>
      </c>
      <c r="H11" s="202"/>
      <c r="I11" s="190">
        <v>182410</v>
      </c>
      <c r="J11" s="214">
        <v>1080</v>
      </c>
      <c r="K11" s="215">
        <v>1116</v>
      </c>
      <c r="L11" s="215">
        <v>1100</v>
      </c>
      <c r="M11" s="215">
        <v>1110</v>
      </c>
      <c r="N11" s="216">
        <f t="shared" si="7"/>
        <v>-6</v>
      </c>
      <c r="O11" s="216">
        <f t="shared" si="1"/>
        <v>30</v>
      </c>
      <c r="P11" s="217">
        <f t="shared" si="2"/>
        <v>2.7777777777777679E-2</v>
      </c>
      <c r="Q11" s="201">
        <f t="shared" si="3"/>
        <v>-5.3763440860215006E-3</v>
      </c>
      <c r="R11" s="202"/>
      <c r="S11" s="202"/>
      <c r="T11" s="202">
        <v>6</v>
      </c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>
        <f t="shared" si="10"/>
        <v>6</v>
      </c>
      <c r="AG11" s="218">
        <f t="shared" si="11"/>
        <v>0</v>
      </c>
      <c r="AH11" s="202"/>
    </row>
    <row r="12" spans="1:36" ht="16.5" customHeight="1">
      <c r="A12" s="190">
        <v>2024</v>
      </c>
      <c r="B12" s="190" t="s">
        <v>229</v>
      </c>
      <c r="C12" s="191">
        <v>45448</v>
      </c>
      <c r="D12" s="192" t="s">
        <v>241</v>
      </c>
      <c r="E12" s="190" t="s">
        <v>242</v>
      </c>
      <c r="F12" s="193" t="s">
        <v>233</v>
      </c>
      <c r="G12" s="45" t="s">
        <v>243</v>
      </c>
      <c r="H12" s="45">
        <v>5158619</v>
      </c>
      <c r="I12" s="194">
        <v>182419</v>
      </c>
      <c r="J12" s="214">
        <v>23328</v>
      </c>
      <c r="K12" s="215">
        <v>24050</v>
      </c>
      <c r="L12" s="215">
        <v>24050</v>
      </c>
      <c r="M12" s="215">
        <v>23562</v>
      </c>
      <c r="N12" s="210">
        <f t="shared" si="7"/>
        <v>-488</v>
      </c>
      <c r="O12" s="211">
        <f t="shared" si="1"/>
        <v>234</v>
      </c>
      <c r="P12" s="212">
        <f t="shared" si="2"/>
        <v>1.0030864197530853E-2</v>
      </c>
      <c r="Q12" s="201">
        <f t="shared" si="3"/>
        <v>-2.0291060291060314E-2</v>
      </c>
      <c r="R12" s="202"/>
      <c r="S12" s="202"/>
      <c r="T12" s="202">
        <v>391</v>
      </c>
      <c r="U12" s="202"/>
      <c r="V12" s="202">
        <v>28</v>
      </c>
      <c r="W12" s="202"/>
      <c r="X12" s="202"/>
      <c r="Y12" s="213">
        <v>66</v>
      </c>
      <c r="Z12" s="202"/>
      <c r="AA12" s="202">
        <v>3</v>
      </c>
      <c r="AB12" s="202"/>
      <c r="AC12" s="202"/>
      <c r="AD12" s="202"/>
      <c r="AE12" s="202"/>
      <c r="AF12" s="207">
        <f t="shared" si="6"/>
        <v>488</v>
      </c>
      <c r="AG12" s="207">
        <f t="shared" si="9"/>
        <v>0</v>
      </c>
      <c r="AH12" s="202"/>
    </row>
    <row r="13" spans="1:36" ht="16.5" customHeight="1">
      <c r="A13" s="190">
        <v>2024</v>
      </c>
      <c r="B13" s="190" t="s">
        <v>229</v>
      </c>
      <c r="C13" s="191">
        <v>45448</v>
      </c>
      <c r="D13" s="192" t="s">
        <v>241</v>
      </c>
      <c r="E13" s="190" t="s">
        <v>242</v>
      </c>
      <c r="F13" s="193" t="s">
        <v>233</v>
      </c>
      <c r="G13" s="45" t="s">
        <v>243</v>
      </c>
      <c r="H13" s="45">
        <v>5158619</v>
      </c>
      <c r="I13" s="194">
        <v>182420</v>
      </c>
      <c r="J13" s="195">
        <v>1296</v>
      </c>
      <c r="K13" s="220">
        <v>1338</v>
      </c>
      <c r="L13" s="220">
        <v>1337</v>
      </c>
      <c r="M13" s="221">
        <v>1308</v>
      </c>
      <c r="N13" s="210">
        <f t="shared" si="7"/>
        <v>-30</v>
      </c>
      <c r="O13" s="211">
        <f t="shared" si="1"/>
        <v>12</v>
      </c>
      <c r="P13" s="212">
        <f t="shared" si="2"/>
        <v>9.2592592592593004E-3</v>
      </c>
      <c r="Q13" s="201">
        <f t="shared" si="3"/>
        <v>-2.2421524663677084E-2</v>
      </c>
      <c r="R13" s="202"/>
      <c r="S13" s="202"/>
      <c r="T13" s="202"/>
      <c r="U13" s="202"/>
      <c r="V13" s="202">
        <v>2</v>
      </c>
      <c r="W13" s="202"/>
      <c r="X13" s="202"/>
      <c r="Y13" s="213">
        <v>28</v>
      </c>
      <c r="Z13" s="202"/>
      <c r="AA13" s="202"/>
      <c r="AB13" s="202"/>
      <c r="AC13" s="202"/>
      <c r="AD13" s="202"/>
      <c r="AE13" s="202"/>
      <c r="AF13" s="207">
        <f t="shared" si="6"/>
        <v>30</v>
      </c>
      <c r="AG13" s="207">
        <f t="shared" si="9"/>
        <v>0</v>
      </c>
      <c r="AH13" s="202"/>
    </row>
    <row r="14" spans="1:36" ht="16.5" customHeight="1">
      <c r="A14" s="190">
        <v>2024</v>
      </c>
      <c r="B14" s="190" t="s">
        <v>229</v>
      </c>
      <c r="C14" s="191">
        <v>45448</v>
      </c>
      <c r="D14" s="192" t="s">
        <v>241</v>
      </c>
      <c r="E14" s="190" t="s">
        <v>242</v>
      </c>
      <c r="F14" s="193" t="s">
        <v>233</v>
      </c>
      <c r="G14" s="45" t="s">
        <v>243</v>
      </c>
      <c r="H14" s="45">
        <v>5158590</v>
      </c>
      <c r="I14" s="194">
        <v>182423</v>
      </c>
      <c r="J14" s="214">
        <v>29484</v>
      </c>
      <c r="K14" s="215">
        <v>30379</v>
      </c>
      <c r="L14" s="215">
        <v>30083</v>
      </c>
      <c r="M14" s="215">
        <v>30030</v>
      </c>
      <c r="N14" s="210">
        <f t="shared" si="7"/>
        <v>-349</v>
      </c>
      <c r="O14" s="211">
        <f t="shared" si="1"/>
        <v>546</v>
      </c>
      <c r="P14" s="212">
        <f t="shared" si="2"/>
        <v>1.8518518518518601E-2</v>
      </c>
      <c r="Q14" s="201">
        <f t="shared" si="3"/>
        <v>-1.148819908489418E-2</v>
      </c>
      <c r="R14" s="202"/>
      <c r="S14" s="202"/>
      <c r="T14" s="202">
        <v>177</v>
      </c>
      <c r="U14" s="202"/>
      <c r="V14" s="202">
        <v>40</v>
      </c>
      <c r="W14" s="202"/>
      <c r="X14" s="202"/>
      <c r="Y14" s="213">
        <v>129</v>
      </c>
      <c r="Z14" s="202"/>
      <c r="AA14" s="202">
        <v>3</v>
      </c>
      <c r="AB14" s="202"/>
      <c r="AC14" s="202"/>
      <c r="AD14" s="202"/>
      <c r="AE14" s="202"/>
      <c r="AF14" s="207">
        <f t="shared" si="6"/>
        <v>349</v>
      </c>
      <c r="AG14" s="207">
        <f t="shared" si="9"/>
        <v>0</v>
      </c>
      <c r="AH14" s="202"/>
    </row>
    <row r="15" spans="1:36" ht="15">
      <c r="A15" s="213">
        <v>2024</v>
      </c>
      <c r="B15" s="213" t="s">
        <v>229</v>
      </c>
      <c r="C15" s="191">
        <v>45448</v>
      </c>
      <c r="D15" s="192" t="s">
        <v>241</v>
      </c>
      <c r="E15" s="190" t="s">
        <v>242</v>
      </c>
      <c r="F15" s="193" t="s">
        <v>233</v>
      </c>
      <c r="G15" s="202" t="s">
        <v>308</v>
      </c>
      <c r="H15" s="202"/>
      <c r="I15" s="190">
        <v>182424</v>
      </c>
      <c r="J15" s="214">
        <v>1512</v>
      </c>
      <c r="K15" s="215">
        <v>1557</v>
      </c>
      <c r="L15" s="215">
        <v>1540</v>
      </c>
      <c r="M15" s="215">
        <v>1542</v>
      </c>
      <c r="N15" s="216">
        <f t="shared" si="7"/>
        <v>-15</v>
      </c>
      <c r="O15" s="216">
        <f t="shared" si="1"/>
        <v>30</v>
      </c>
      <c r="P15" s="217">
        <f t="shared" si="2"/>
        <v>1.9841269841269771E-2</v>
      </c>
      <c r="Q15" s="201">
        <f t="shared" si="3"/>
        <v>-9.6339113680153909E-3</v>
      </c>
      <c r="R15" s="202"/>
      <c r="S15" s="202"/>
      <c r="T15" s="202"/>
      <c r="U15" s="202"/>
      <c r="V15" s="202">
        <v>5</v>
      </c>
      <c r="W15" s="202"/>
      <c r="X15" s="202"/>
      <c r="Y15" s="213">
        <v>10</v>
      </c>
      <c r="Z15" s="202"/>
      <c r="AA15" s="202"/>
      <c r="AB15" s="202"/>
      <c r="AC15" s="202"/>
      <c r="AD15" s="202"/>
      <c r="AE15" s="202"/>
      <c r="AF15" s="202">
        <f t="shared" ref="AF15:AF16" si="12">SUM(T15:AE15)</f>
        <v>15</v>
      </c>
      <c r="AG15" s="218">
        <f t="shared" ref="AG15" si="13">AF15+N15</f>
        <v>0</v>
      </c>
      <c r="AH15" s="202"/>
    </row>
    <row r="16" spans="1:36" ht="16.5" customHeight="1">
      <c r="A16" s="190">
        <v>2024</v>
      </c>
      <c r="B16" s="190" t="s">
        <v>229</v>
      </c>
      <c r="C16" s="191">
        <v>45448</v>
      </c>
      <c r="D16" s="192" t="s">
        <v>241</v>
      </c>
      <c r="E16" s="190" t="s">
        <v>242</v>
      </c>
      <c r="F16" s="193" t="s">
        <v>233</v>
      </c>
      <c r="G16" s="45" t="s">
        <v>243</v>
      </c>
      <c r="H16" s="45">
        <v>5158618</v>
      </c>
      <c r="I16" s="194">
        <v>182425</v>
      </c>
      <c r="J16" s="214">
        <v>14364</v>
      </c>
      <c r="K16" s="215">
        <v>14793</v>
      </c>
      <c r="L16" s="215">
        <v>14664</v>
      </c>
      <c r="M16" s="215">
        <v>14517</v>
      </c>
      <c r="N16" s="210">
        <f t="shared" si="7"/>
        <v>-276</v>
      </c>
      <c r="O16" s="211">
        <f t="shared" si="1"/>
        <v>153</v>
      </c>
      <c r="P16" s="212">
        <f t="shared" si="2"/>
        <v>1.065162907268169E-2</v>
      </c>
      <c r="Q16" s="201">
        <f t="shared" si="3"/>
        <v>-1.8657473129182756E-2</v>
      </c>
      <c r="R16" s="202"/>
      <c r="S16" s="202"/>
      <c r="T16" s="202">
        <v>179</v>
      </c>
      <c r="U16" s="202"/>
      <c r="V16" s="202">
        <v>25</v>
      </c>
      <c r="W16" s="202"/>
      <c r="X16" s="202"/>
      <c r="Y16" s="213">
        <v>69</v>
      </c>
      <c r="Z16" s="202"/>
      <c r="AA16" s="202">
        <v>3</v>
      </c>
      <c r="AB16" s="202"/>
      <c r="AC16" s="202"/>
      <c r="AD16" s="202"/>
      <c r="AE16" s="202"/>
      <c r="AF16" s="202">
        <f t="shared" si="12"/>
        <v>276</v>
      </c>
      <c r="AG16" s="207">
        <f t="shared" si="9"/>
        <v>0</v>
      </c>
      <c r="AH16" s="202" t="s">
        <v>244</v>
      </c>
    </row>
    <row r="17" spans="1:34" ht="16.5" customHeight="1">
      <c r="A17" s="190">
        <v>2024</v>
      </c>
      <c r="B17" s="190" t="s">
        <v>229</v>
      </c>
      <c r="C17" s="191">
        <v>45448</v>
      </c>
      <c r="D17" s="192" t="s">
        <v>241</v>
      </c>
      <c r="E17" s="190" t="s">
        <v>242</v>
      </c>
      <c r="F17" s="193" t="s">
        <v>233</v>
      </c>
      <c r="G17" s="45" t="s">
        <v>243</v>
      </c>
      <c r="H17" s="45">
        <v>5158618</v>
      </c>
      <c r="I17" s="194">
        <v>182426</v>
      </c>
      <c r="J17" s="214">
        <v>1728</v>
      </c>
      <c r="K17" s="215">
        <v>1788</v>
      </c>
      <c r="L17" s="215">
        <v>1788</v>
      </c>
      <c r="M17" s="215">
        <v>1767</v>
      </c>
      <c r="N17" s="210">
        <f t="shared" si="7"/>
        <v>-21</v>
      </c>
      <c r="O17" s="211">
        <f t="shared" si="1"/>
        <v>39</v>
      </c>
      <c r="P17" s="212">
        <f t="shared" si="2"/>
        <v>2.256944444444442E-2</v>
      </c>
      <c r="Q17" s="201">
        <f t="shared" si="3"/>
        <v>-1.1744966442952975E-2</v>
      </c>
      <c r="R17" s="202"/>
      <c r="S17" s="202"/>
      <c r="T17" s="202">
        <v>19</v>
      </c>
      <c r="U17" s="202"/>
      <c r="V17" s="202">
        <v>2</v>
      </c>
      <c r="W17" s="202"/>
      <c r="X17" s="202"/>
      <c r="Y17" s="202"/>
      <c r="Z17" s="202"/>
      <c r="AA17" s="202"/>
      <c r="AB17" s="202"/>
      <c r="AC17" s="202"/>
      <c r="AD17" s="202"/>
      <c r="AE17" s="202"/>
      <c r="AF17" s="207">
        <f t="shared" si="6"/>
        <v>21</v>
      </c>
      <c r="AG17" s="207">
        <f t="shared" si="9"/>
        <v>0</v>
      </c>
      <c r="AH17" s="202"/>
    </row>
    <row r="18" spans="1:34" ht="16.5" customHeight="1">
      <c r="A18" s="190">
        <v>2024</v>
      </c>
      <c r="B18" s="190" t="s">
        <v>229</v>
      </c>
      <c r="C18" s="191">
        <v>45448</v>
      </c>
      <c r="D18" s="222" t="s">
        <v>231</v>
      </c>
      <c r="E18" s="190" t="s">
        <v>237</v>
      </c>
      <c r="F18" s="193" t="s">
        <v>233</v>
      </c>
      <c r="G18" s="45" t="s">
        <v>243</v>
      </c>
      <c r="H18" s="45">
        <v>5158599</v>
      </c>
      <c r="I18" s="45">
        <v>182427</v>
      </c>
      <c r="J18" s="223">
        <v>21492</v>
      </c>
      <c r="K18" s="224">
        <v>22147</v>
      </c>
      <c r="L18" s="46">
        <v>22138</v>
      </c>
      <c r="M18" s="209">
        <v>21903</v>
      </c>
      <c r="N18" s="210">
        <f t="shared" si="7"/>
        <v>-244</v>
      </c>
      <c r="O18" s="211">
        <f t="shared" si="1"/>
        <v>411</v>
      </c>
      <c r="P18" s="212">
        <f t="shared" si="2"/>
        <v>1.9123394751535461E-2</v>
      </c>
      <c r="Q18" s="201">
        <f t="shared" si="3"/>
        <v>-1.1017293538628237E-2</v>
      </c>
      <c r="R18" s="202" t="s">
        <v>245</v>
      </c>
      <c r="S18" s="203"/>
      <c r="T18" s="203">
        <v>119</v>
      </c>
      <c r="U18" s="202"/>
      <c r="V18" s="203">
        <v>6</v>
      </c>
      <c r="W18" s="203">
        <v>65</v>
      </c>
      <c r="X18" s="202"/>
      <c r="Y18" s="203">
        <v>51</v>
      </c>
      <c r="Z18" s="202"/>
      <c r="AA18" s="203">
        <v>3</v>
      </c>
      <c r="AB18" s="202"/>
      <c r="AC18" s="202"/>
      <c r="AD18" s="202"/>
      <c r="AE18" s="202"/>
      <c r="AF18" s="207">
        <f t="shared" si="6"/>
        <v>244</v>
      </c>
      <c r="AG18" s="207">
        <f t="shared" si="9"/>
        <v>0</v>
      </c>
      <c r="AH18" s="202" t="s">
        <v>240</v>
      </c>
    </row>
    <row r="19" spans="1:34" ht="16.5" customHeight="1">
      <c r="A19" s="190">
        <v>2024</v>
      </c>
      <c r="B19" s="190" t="s">
        <v>229</v>
      </c>
      <c r="C19" s="191">
        <v>45448</v>
      </c>
      <c r="D19" s="192" t="s">
        <v>231</v>
      </c>
      <c r="E19" s="190" t="s">
        <v>237</v>
      </c>
      <c r="F19" s="193" t="s">
        <v>233</v>
      </c>
      <c r="G19" s="45" t="s">
        <v>243</v>
      </c>
      <c r="H19" s="45">
        <v>5158599</v>
      </c>
      <c r="I19" s="45">
        <v>182428</v>
      </c>
      <c r="J19" s="223">
        <v>1944</v>
      </c>
      <c r="K19" s="224">
        <v>2004</v>
      </c>
      <c r="L19" s="46">
        <v>2027</v>
      </c>
      <c r="M19" s="209">
        <v>1977</v>
      </c>
      <c r="N19" s="210">
        <f t="shared" si="7"/>
        <v>-27</v>
      </c>
      <c r="O19" s="211">
        <f t="shared" si="1"/>
        <v>33</v>
      </c>
      <c r="P19" s="212">
        <f t="shared" si="2"/>
        <v>1.6975308641975273E-2</v>
      </c>
      <c r="Q19" s="201">
        <f t="shared" si="3"/>
        <v>-1.3473053892215536E-2</v>
      </c>
      <c r="R19" s="202" t="s">
        <v>245</v>
      </c>
      <c r="S19" s="203"/>
      <c r="T19" s="203">
        <v>17</v>
      </c>
      <c r="U19" s="202"/>
      <c r="V19" s="203">
        <v>5</v>
      </c>
      <c r="W19" s="203">
        <v>5</v>
      </c>
      <c r="X19" s="202"/>
      <c r="Y19" s="203"/>
      <c r="Z19" s="202"/>
      <c r="AA19" s="203"/>
      <c r="AB19" s="202"/>
      <c r="AC19" s="202"/>
      <c r="AD19" s="202"/>
      <c r="AE19" s="202"/>
      <c r="AF19" s="207">
        <f t="shared" si="6"/>
        <v>27</v>
      </c>
      <c r="AG19" s="207">
        <f t="shared" si="9"/>
        <v>0</v>
      </c>
      <c r="AH19" s="202"/>
    </row>
    <row r="20" spans="1:34" ht="16.5" customHeight="1">
      <c r="A20" s="190">
        <v>2024</v>
      </c>
      <c r="B20" s="190" t="s">
        <v>229</v>
      </c>
      <c r="C20" s="191">
        <v>45448</v>
      </c>
      <c r="D20" s="192" t="s">
        <v>231</v>
      </c>
      <c r="E20" s="190" t="s">
        <v>237</v>
      </c>
      <c r="F20" s="193" t="s">
        <v>233</v>
      </c>
      <c r="G20" s="45" t="s">
        <v>243</v>
      </c>
      <c r="H20" s="45">
        <v>5158584</v>
      </c>
      <c r="I20" s="45">
        <v>182429</v>
      </c>
      <c r="J20" s="223">
        <v>16956</v>
      </c>
      <c r="K20" s="224">
        <v>17471</v>
      </c>
      <c r="L20" s="46">
        <v>17470</v>
      </c>
      <c r="M20" s="209">
        <v>17322</v>
      </c>
      <c r="N20" s="210">
        <f t="shared" si="7"/>
        <v>-149</v>
      </c>
      <c r="O20" s="211">
        <f t="shared" si="1"/>
        <v>366</v>
      </c>
      <c r="P20" s="212">
        <f t="shared" si="2"/>
        <v>2.1585279547063019E-2</v>
      </c>
      <c r="Q20" s="201">
        <f t="shared" si="3"/>
        <v>-8.5284185221223829E-3</v>
      </c>
      <c r="R20" s="202" t="s">
        <v>246</v>
      </c>
      <c r="S20" s="203"/>
      <c r="T20" s="203">
        <v>83</v>
      </c>
      <c r="U20" s="202"/>
      <c r="V20" s="203">
        <v>22</v>
      </c>
      <c r="W20" s="203">
        <v>21</v>
      </c>
      <c r="X20" s="202"/>
      <c r="Y20" s="203">
        <v>20</v>
      </c>
      <c r="Z20" s="202"/>
      <c r="AA20" s="203">
        <v>3</v>
      </c>
      <c r="AB20" s="202"/>
      <c r="AC20" s="202"/>
      <c r="AD20" s="202"/>
      <c r="AE20" s="202"/>
      <c r="AF20" s="207">
        <f t="shared" si="6"/>
        <v>149</v>
      </c>
      <c r="AG20" s="207">
        <f t="shared" si="9"/>
        <v>0</v>
      </c>
      <c r="AH20" s="225" t="s">
        <v>247</v>
      </c>
    </row>
    <row r="21" spans="1:34" ht="16.5" customHeight="1">
      <c r="A21" s="190">
        <v>2024</v>
      </c>
      <c r="B21" s="190" t="s">
        <v>229</v>
      </c>
      <c r="C21" s="191">
        <v>45448</v>
      </c>
      <c r="D21" s="192" t="s">
        <v>231</v>
      </c>
      <c r="E21" s="190" t="s">
        <v>237</v>
      </c>
      <c r="F21" s="193" t="s">
        <v>233</v>
      </c>
      <c r="G21" s="45" t="s">
        <v>243</v>
      </c>
      <c r="H21" s="45">
        <v>5158584</v>
      </c>
      <c r="I21" s="45">
        <v>182430</v>
      </c>
      <c r="J21" s="223">
        <v>1080</v>
      </c>
      <c r="K21" s="224">
        <v>1116</v>
      </c>
      <c r="L21" s="46">
        <v>1123</v>
      </c>
      <c r="M21" s="209">
        <v>1107</v>
      </c>
      <c r="N21" s="210">
        <f t="shared" si="7"/>
        <v>-9</v>
      </c>
      <c r="O21" s="211">
        <f t="shared" si="1"/>
        <v>27</v>
      </c>
      <c r="P21" s="212">
        <f t="shared" si="2"/>
        <v>2.4999999999999911E-2</v>
      </c>
      <c r="Q21" s="201">
        <f t="shared" si="3"/>
        <v>-8.0645161290322509E-3</v>
      </c>
      <c r="R21" s="202" t="s">
        <v>246</v>
      </c>
      <c r="S21" s="203"/>
      <c r="T21" s="203">
        <v>6</v>
      </c>
      <c r="U21" s="202"/>
      <c r="V21" s="203">
        <v>0</v>
      </c>
      <c r="W21" s="203">
        <v>3</v>
      </c>
      <c r="X21" s="202"/>
      <c r="Y21" s="203"/>
      <c r="Z21" s="202"/>
      <c r="AA21" s="203"/>
      <c r="AB21" s="202"/>
      <c r="AC21" s="202"/>
      <c r="AD21" s="202"/>
      <c r="AE21" s="202"/>
      <c r="AF21" s="207">
        <f t="shared" si="6"/>
        <v>9</v>
      </c>
      <c r="AG21" s="207">
        <f t="shared" si="9"/>
        <v>0</v>
      </c>
      <c r="AH21" s="202"/>
    </row>
    <row r="22" spans="1:34" ht="16.5" customHeight="1">
      <c r="A22" s="190">
        <v>2024</v>
      </c>
      <c r="B22" s="190" t="s">
        <v>229</v>
      </c>
      <c r="C22" s="191">
        <v>45448</v>
      </c>
      <c r="D22" s="192" t="s">
        <v>231</v>
      </c>
      <c r="E22" s="190" t="s">
        <v>237</v>
      </c>
      <c r="F22" s="193" t="s">
        <v>233</v>
      </c>
      <c r="G22" s="45" t="s">
        <v>243</v>
      </c>
      <c r="H22" s="45">
        <v>5158610</v>
      </c>
      <c r="I22" s="45">
        <v>182431</v>
      </c>
      <c r="J22" s="223">
        <v>9504</v>
      </c>
      <c r="K22" s="224">
        <v>9801</v>
      </c>
      <c r="L22" s="46">
        <v>9801</v>
      </c>
      <c r="M22" s="209">
        <v>9615</v>
      </c>
      <c r="N22" s="210">
        <f t="shared" si="7"/>
        <v>-186</v>
      </c>
      <c r="O22" s="211">
        <f t="shared" si="1"/>
        <v>111</v>
      </c>
      <c r="P22" s="212">
        <f t="shared" si="2"/>
        <v>1.1679292929293039E-2</v>
      </c>
      <c r="Q22" s="201">
        <f t="shared" si="3"/>
        <v>-1.8977655341291699E-2</v>
      </c>
      <c r="R22" s="202" t="s">
        <v>246</v>
      </c>
      <c r="S22" s="203">
        <v>33</v>
      </c>
      <c r="T22" s="203">
        <v>169</v>
      </c>
      <c r="U22" s="202"/>
      <c r="V22" s="203">
        <v>18</v>
      </c>
      <c r="W22" s="203">
        <v>15</v>
      </c>
      <c r="X22" s="202"/>
      <c r="Y22" s="203">
        <v>14</v>
      </c>
      <c r="Z22" s="202"/>
      <c r="AA22" s="203">
        <v>3</v>
      </c>
      <c r="AB22" s="202"/>
      <c r="AC22" s="202"/>
      <c r="AD22" s="202"/>
      <c r="AE22" s="202"/>
      <c r="AF22" s="207">
        <f t="shared" si="6"/>
        <v>219</v>
      </c>
      <c r="AG22" s="207">
        <f t="shared" si="9"/>
        <v>33</v>
      </c>
      <c r="AH22" s="225" t="s">
        <v>247</v>
      </c>
    </row>
    <row r="23" spans="1:34" ht="16.5" customHeight="1">
      <c r="A23" s="190">
        <v>2024</v>
      </c>
      <c r="B23" s="190" t="s">
        <v>229</v>
      </c>
      <c r="C23" s="191">
        <v>45448</v>
      </c>
      <c r="D23" s="192" t="s">
        <v>231</v>
      </c>
      <c r="E23" s="190" t="s">
        <v>237</v>
      </c>
      <c r="F23" s="193" t="s">
        <v>233</v>
      </c>
      <c r="G23" s="45" t="s">
        <v>243</v>
      </c>
      <c r="H23" s="45">
        <v>5158610</v>
      </c>
      <c r="I23" s="45">
        <v>182432</v>
      </c>
      <c r="J23" s="223">
        <v>1620</v>
      </c>
      <c r="K23" s="224">
        <v>1668</v>
      </c>
      <c r="L23" s="46">
        <v>1668</v>
      </c>
      <c r="M23" s="209">
        <v>1638</v>
      </c>
      <c r="N23" s="210">
        <f t="shared" si="7"/>
        <v>-30</v>
      </c>
      <c r="O23" s="211">
        <f t="shared" si="1"/>
        <v>18</v>
      </c>
      <c r="P23" s="212">
        <f t="shared" si="2"/>
        <v>1.1111111111111072E-2</v>
      </c>
      <c r="Q23" s="201">
        <f t="shared" si="3"/>
        <v>-1.7985611510791366E-2</v>
      </c>
      <c r="R23" s="202" t="s">
        <v>246</v>
      </c>
      <c r="S23" s="203">
        <v>37</v>
      </c>
      <c r="T23" s="203">
        <v>14</v>
      </c>
      <c r="U23" s="202"/>
      <c r="V23" s="203">
        <v>3</v>
      </c>
      <c r="W23" s="203">
        <v>28</v>
      </c>
      <c r="X23" s="202"/>
      <c r="Y23" s="203">
        <v>22</v>
      </c>
      <c r="Z23" s="202"/>
      <c r="AA23" s="203"/>
      <c r="AB23" s="202"/>
      <c r="AC23" s="202"/>
      <c r="AD23" s="202"/>
      <c r="AE23" s="202"/>
      <c r="AF23" s="207">
        <f t="shared" si="6"/>
        <v>67</v>
      </c>
      <c r="AG23" s="207">
        <f t="shared" si="9"/>
        <v>37</v>
      </c>
      <c r="AH23" s="225" t="s">
        <v>247</v>
      </c>
    </row>
    <row r="24" spans="1:34" ht="16.5" customHeight="1">
      <c r="A24" s="190">
        <v>2024</v>
      </c>
      <c r="B24" s="190" t="s">
        <v>229</v>
      </c>
      <c r="C24" s="191">
        <v>45448</v>
      </c>
      <c r="D24" s="192" t="s">
        <v>231</v>
      </c>
      <c r="E24" s="190" t="s">
        <v>237</v>
      </c>
      <c r="F24" s="193" t="s">
        <v>233</v>
      </c>
      <c r="G24" s="45" t="s">
        <v>243</v>
      </c>
      <c r="H24" s="45">
        <v>5158615</v>
      </c>
      <c r="I24" s="45">
        <v>182433</v>
      </c>
      <c r="J24" s="223">
        <v>10368</v>
      </c>
      <c r="K24" s="224">
        <v>10555</v>
      </c>
      <c r="L24" s="46">
        <f>10568-35</f>
        <v>10533</v>
      </c>
      <c r="M24" s="209">
        <v>10371</v>
      </c>
      <c r="N24" s="210">
        <f t="shared" si="7"/>
        <v>-184</v>
      </c>
      <c r="O24" s="211">
        <f t="shared" si="1"/>
        <v>3</v>
      </c>
      <c r="P24" s="212">
        <f t="shared" si="2"/>
        <v>2.8935185185186008E-4</v>
      </c>
      <c r="Q24" s="201">
        <f t="shared" si="3"/>
        <v>-1.7432496447181478E-2</v>
      </c>
      <c r="R24" s="202" t="s">
        <v>246</v>
      </c>
      <c r="S24" s="203">
        <v>75</v>
      </c>
      <c r="T24" s="203">
        <v>189</v>
      </c>
      <c r="U24" s="202"/>
      <c r="V24" s="203">
        <v>0</v>
      </c>
      <c r="W24" s="203">
        <v>35</v>
      </c>
      <c r="X24" s="202"/>
      <c r="Y24" s="203">
        <v>32</v>
      </c>
      <c r="Z24" s="202"/>
      <c r="AA24" s="203">
        <v>3</v>
      </c>
      <c r="AB24" s="202"/>
      <c r="AC24" s="202"/>
      <c r="AD24" s="202"/>
      <c r="AE24" s="202"/>
      <c r="AF24" s="207">
        <f t="shared" si="6"/>
        <v>259</v>
      </c>
      <c r="AG24" s="207">
        <f t="shared" si="9"/>
        <v>75</v>
      </c>
      <c r="AH24" s="202" t="s">
        <v>240</v>
      </c>
    </row>
    <row r="25" spans="1:34" ht="16.5" customHeight="1">
      <c r="A25" s="190">
        <v>2024</v>
      </c>
      <c r="B25" s="190" t="s">
        <v>229</v>
      </c>
      <c r="C25" s="191">
        <v>45448</v>
      </c>
      <c r="D25" s="192" t="s">
        <v>231</v>
      </c>
      <c r="E25" s="190" t="s">
        <v>237</v>
      </c>
      <c r="F25" s="193" t="s">
        <v>233</v>
      </c>
      <c r="G25" s="45" t="s">
        <v>243</v>
      </c>
      <c r="H25" s="45">
        <v>5158615</v>
      </c>
      <c r="I25" s="45">
        <v>182434</v>
      </c>
      <c r="J25" s="223">
        <v>1728</v>
      </c>
      <c r="K25" s="224">
        <v>1782</v>
      </c>
      <c r="L25" s="46">
        <v>1367</v>
      </c>
      <c r="M25" s="209">
        <v>1740</v>
      </c>
      <c r="N25" s="210">
        <f t="shared" si="7"/>
        <v>-42</v>
      </c>
      <c r="O25" s="211">
        <f t="shared" si="1"/>
        <v>12</v>
      </c>
      <c r="P25" s="212">
        <f t="shared" si="2"/>
        <v>6.9444444444444198E-3</v>
      </c>
      <c r="Q25" s="201">
        <f t="shared" si="3"/>
        <v>-2.3569023569023573E-2</v>
      </c>
      <c r="R25" s="202" t="s">
        <v>246</v>
      </c>
      <c r="S25" s="203">
        <v>5</v>
      </c>
      <c r="T25" s="203">
        <v>21</v>
      </c>
      <c r="U25" s="202"/>
      <c r="V25" s="203">
        <v>0</v>
      </c>
      <c r="W25" s="203">
        <v>10</v>
      </c>
      <c r="X25" s="202"/>
      <c r="Y25" s="203">
        <v>16</v>
      </c>
      <c r="Z25" s="202"/>
      <c r="AA25" s="203"/>
      <c r="AB25" s="202"/>
      <c r="AC25" s="202"/>
      <c r="AD25" s="202"/>
      <c r="AE25" s="202"/>
      <c r="AF25" s="207">
        <f t="shared" si="6"/>
        <v>47</v>
      </c>
      <c r="AG25" s="207">
        <f t="shared" si="9"/>
        <v>5</v>
      </c>
      <c r="AH25" s="202" t="s">
        <v>240</v>
      </c>
    </row>
    <row r="26" spans="1:34" ht="16.5" customHeight="1">
      <c r="A26" s="190">
        <v>2024</v>
      </c>
      <c r="B26" s="190" t="s">
        <v>229</v>
      </c>
      <c r="C26" s="191">
        <v>45448</v>
      </c>
      <c r="D26" s="192" t="s">
        <v>231</v>
      </c>
      <c r="E26" s="190" t="s">
        <v>237</v>
      </c>
      <c r="F26" s="193" t="s">
        <v>233</v>
      </c>
      <c r="G26" s="45" t="s">
        <v>248</v>
      </c>
      <c r="H26" s="45">
        <v>5158600</v>
      </c>
      <c r="I26" s="45">
        <v>182435</v>
      </c>
      <c r="J26" s="223">
        <v>2772</v>
      </c>
      <c r="K26" s="224">
        <v>2772</v>
      </c>
      <c r="L26" s="46">
        <v>2772</v>
      </c>
      <c r="M26" s="226">
        <v>2740</v>
      </c>
      <c r="N26" s="210">
        <f t="shared" si="7"/>
        <v>-32</v>
      </c>
      <c r="O26" s="211">
        <f t="shared" si="1"/>
        <v>-32</v>
      </c>
      <c r="P26" s="212">
        <f t="shared" si="2"/>
        <v>-1.1544011544011523E-2</v>
      </c>
      <c r="Q26" s="201">
        <f t="shared" si="3"/>
        <v>-1.1544011544011523E-2</v>
      </c>
      <c r="R26" s="202"/>
      <c r="S26" s="203"/>
      <c r="T26" s="203">
        <v>3</v>
      </c>
      <c r="U26" s="202"/>
      <c r="V26" s="203">
        <v>17</v>
      </c>
      <c r="W26" s="203">
        <v>11</v>
      </c>
      <c r="X26" s="202"/>
      <c r="Y26" s="203"/>
      <c r="Z26" s="202"/>
      <c r="AA26" s="203">
        <v>1</v>
      </c>
      <c r="AB26" s="202"/>
      <c r="AC26" s="202"/>
      <c r="AD26" s="202"/>
      <c r="AE26" s="202"/>
      <c r="AF26" s="207">
        <f t="shared" si="6"/>
        <v>32</v>
      </c>
      <c r="AG26" s="207">
        <f t="shared" si="9"/>
        <v>0</v>
      </c>
      <c r="AH26" s="202" t="s">
        <v>249</v>
      </c>
    </row>
    <row r="27" spans="1:34" ht="16.5" customHeight="1">
      <c r="A27" s="190">
        <v>2024</v>
      </c>
      <c r="B27" s="190" t="s">
        <v>229</v>
      </c>
      <c r="C27" s="191">
        <v>45448</v>
      </c>
      <c r="D27" s="192" t="s">
        <v>231</v>
      </c>
      <c r="E27" s="190" t="s">
        <v>237</v>
      </c>
      <c r="F27" s="193" t="s">
        <v>233</v>
      </c>
      <c r="G27" s="45" t="s">
        <v>248</v>
      </c>
      <c r="H27" s="45">
        <v>5158585</v>
      </c>
      <c r="I27" s="45">
        <v>182436</v>
      </c>
      <c r="J27" s="223">
        <v>2088</v>
      </c>
      <c r="K27" s="224">
        <v>2088</v>
      </c>
      <c r="L27" s="46">
        <v>2097</v>
      </c>
      <c r="M27" s="226">
        <v>2085</v>
      </c>
      <c r="N27" s="210">
        <f t="shared" si="7"/>
        <v>-3</v>
      </c>
      <c r="O27" s="211">
        <f t="shared" si="1"/>
        <v>-3</v>
      </c>
      <c r="P27" s="212">
        <f t="shared" si="2"/>
        <v>-1.4367816091953589E-3</v>
      </c>
      <c r="Q27" s="201">
        <f t="shared" si="3"/>
        <v>-1.4367816091953589E-3</v>
      </c>
      <c r="R27" s="202"/>
      <c r="S27" s="203"/>
      <c r="T27" s="203">
        <v>0</v>
      </c>
      <c r="U27" s="202"/>
      <c r="V27" s="203">
        <v>2</v>
      </c>
      <c r="W27" s="203"/>
      <c r="X27" s="202"/>
      <c r="Y27" s="203"/>
      <c r="Z27" s="202"/>
      <c r="AA27" s="203">
        <v>1</v>
      </c>
      <c r="AB27" s="202"/>
      <c r="AC27" s="202"/>
      <c r="AD27" s="202"/>
      <c r="AE27" s="202"/>
      <c r="AF27" s="207">
        <f t="shared" si="6"/>
        <v>3</v>
      </c>
      <c r="AG27" s="207">
        <f t="shared" si="9"/>
        <v>0</v>
      </c>
      <c r="AH27" s="202" t="s">
        <v>250</v>
      </c>
    </row>
    <row r="28" spans="1:34" ht="16.5" customHeight="1">
      <c r="A28" s="190">
        <v>2024</v>
      </c>
      <c r="B28" s="190" t="s">
        <v>229</v>
      </c>
      <c r="C28" s="191">
        <v>45448</v>
      </c>
      <c r="D28" s="192" t="s">
        <v>231</v>
      </c>
      <c r="E28" s="190" t="s">
        <v>237</v>
      </c>
      <c r="F28" s="193" t="s">
        <v>233</v>
      </c>
      <c r="G28" s="45" t="s">
        <v>248</v>
      </c>
      <c r="H28" s="45">
        <v>5158589</v>
      </c>
      <c r="I28" s="45">
        <v>182437</v>
      </c>
      <c r="J28" s="223">
        <v>1404</v>
      </c>
      <c r="K28" s="224">
        <v>1405</v>
      </c>
      <c r="L28" s="46">
        <v>1421</v>
      </c>
      <c r="M28" s="226">
        <v>1399</v>
      </c>
      <c r="N28" s="210">
        <f t="shared" si="7"/>
        <v>-6</v>
      </c>
      <c r="O28" s="211">
        <f t="shared" si="1"/>
        <v>-5</v>
      </c>
      <c r="P28" s="212">
        <f t="shared" si="2"/>
        <v>-3.5612535612535856E-3</v>
      </c>
      <c r="Q28" s="201">
        <f t="shared" si="3"/>
        <v>-4.270462633451988E-3</v>
      </c>
      <c r="R28" s="202"/>
      <c r="S28" s="203"/>
      <c r="T28" s="203">
        <v>2</v>
      </c>
      <c r="U28" s="202"/>
      <c r="V28" s="203">
        <v>3</v>
      </c>
      <c r="W28" s="203"/>
      <c r="X28" s="202"/>
      <c r="Y28" s="203"/>
      <c r="Z28" s="202"/>
      <c r="AA28" s="203">
        <v>1</v>
      </c>
      <c r="AB28" s="202"/>
      <c r="AC28" s="202"/>
      <c r="AD28" s="202"/>
      <c r="AE28" s="202"/>
      <c r="AF28" s="207">
        <f t="shared" si="6"/>
        <v>6</v>
      </c>
      <c r="AG28" s="207">
        <f t="shared" si="9"/>
        <v>0</v>
      </c>
      <c r="AH28" s="202" t="s">
        <v>251</v>
      </c>
    </row>
    <row r="29" spans="1:34" ht="16.5" customHeight="1">
      <c r="A29" s="190">
        <v>2024</v>
      </c>
      <c r="B29" s="190" t="s">
        <v>229</v>
      </c>
      <c r="C29" s="191">
        <v>45448</v>
      </c>
      <c r="D29" s="192" t="s">
        <v>231</v>
      </c>
      <c r="E29" s="190" t="s">
        <v>237</v>
      </c>
      <c r="F29" s="193" t="s">
        <v>233</v>
      </c>
      <c r="G29" s="45" t="s">
        <v>248</v>
      </c>
      <c r="H29" s="45">
        <v>5158616</v>
      </c>
      <c r="I29" s="45">
        <v>182438</v>
      </c>
      <c r="J29" s="223">
        <v>1260</v>
      </c>
      <c r="K29" s="224">
        <v>1260</v>
      </c>
      <c r="L29" s="46">
        <v>1260</v>
      </c>
      <c r="M29" s="226">
        <v>1257</v>
      </c>
      <c r="N29" s="210">
        <f t="shared" si="7"/>
        <v>-3</v>
      </c>
      <c r="O29" s="211">
        <f t="shared" si="1"/>
        <v>-3</v>
      </c>
      <c r="P29" s="212">
        <f t="shared" si="2"/>
        <v>-2.3809523809523725E-3</v>
      </c>
      <c r="Q29" s="201">
        <f t="shared" si="3"/>
        <v>-2.3809523809523725E-3</v>
      </c>
      <c r="R29" s="202"/>
      <c r="S29" s="203"/>
      <c r="T29" s="203">
        <v>1</v>
      </c>
      <c r="U29" s="202"/>
      <c r="V29" s="203">
        <v>0</v>
      </c>
      <c r="W29" s="203">
        <v>1</v>
      </c>
      <c r="X29" s="202"/>
      <c r="Y29" s="203"/>
      <c r="Z29" s="202"/>
      <c r="AA29" s="203">
        <v>1</v>
      </c>
      <c r="AB29" s="202"/>
      <c r="AC29" s="202"/>
      <c r="AD29" s="202"/>
      <c r="AE29" s="202"/>
      <c r="AF29" s="207">
        <f t="shared" si="6"/>
        <v>3</v>
      </c>
      <c r="AG29" s="207">
        <f t="shared" si="9"/>
        <v>0</v>
      </c>
      <c r="AH29" s="202" t="s">
        <v>250</v>
      </c>
    </row>
    <row r="30" spans="1:34" ht="16.5" customHeight="1">
      <c r="A30" s="190">
        <v>2024</v>
      </c>
      <c r="B30" s="190" t="s">
        <v>229</v>
      </c>
      <c r="C30" s="191">
        <v>45448</v>
      </c>
      <c r="D30" s="192" t="s">
        <v>231</v>
      </c>
      <c r="E30" s="190" t="s">
        <v>237</v>
      </c>
      <c r="F30" s="193" t="s">
        <v>233</v>
      </c>
      <c r="G30" s="45" t="s">
        <v>252</v>
      </c>
      <c r="H30" s="45">
        <v>5158598</v>
      </c>
      <c r="I30" s="45">
        <v>182440</v>
      </c>
      <c r="J30" s="223">
        <v>9792</v>
      </c>
      <c r="K30" s="224">
        <v>10108</v>
      </c>
      <c r="L30" s="46">
        <v>10032</v>
      </c>
      <c r="M30" s="226">
        <v>9888</v>
      </c>
      <c r="N30" s="210">
        <f t="shared" si="7"/>
        <v>-220</v>
      </c>
      <c r="O30" s="211">
        <f t="shared" si="1"/>
        <v>96</v>
      </c>
      <c r="P30" s="212">
        <f t="shared" si="2"/>
        <v>9.8039215686274161E-3</v>
      </c>
      <c r="Q30" s="201">
        <f t="shared" si="3"/>
        <v>-2.1764938662445554E-2</v>
      </c>
      <c r="R30" s="202" t="s">
        <v>253</v>
      </c>
      <c r="S30" s="203"/>
      <c r="T30" s="203">
        <v>129</v>
      </c>
      <c r="U30" s="202"/>
      <c r="V30" s="203">
        <v>12</v>
      </c>
      <c r="W30" s="203">
        <v>38</v>
      </c>
      <c r="X30" s="202"/>
      <c r="Y30" s="203">
        <v>37</v>
      </c>
      <c r="Z30" s="202"/>
      <c r="AA30" s="203">
        <v>4</v>
      </c>
      <c r="AB30" s="202"/>
      <c r="AC30" s="202"/>
      <c r="AD30" s="202"/>
      <c r="AE30" s="202"/>
      <c r="AF30" s="207">
        <f t="shared" si="6"/>
        <v>220</v>
      </c>
      <c r="AG30" s="207">
        <f t="shared" si="9"/>
        <v>0</v>
      </c>
      <c r="AH30" s="225" t="s">
        <v>247</v>
      </c>
    </row>
    <row r="31" spans="1:34" ht="16.5" customHeight="1">
      <c r="A31" s="190">
        <v>2024</v>
      </c>
      <c r="B31" s="190" t="s">
        <v>229</v>
      </c>
      <c r="C31" s="191">
        <v>45448</v>
      </c>
      <c r="D31" s="192" t="s">
        <v>231</v>
      </c>
      <c r="E31" s="190" t="s">
        <v>237</v>
      </c>
      <c r="F31" s="193" t="s">
        <v>233</v>
      </c>
      <c r="G31" s="45" t="s">
        <v>252</v>
      </c>
      <c r="H31" s="45">
        <v>5158609</v>
      </c>
      <c r="I31" s="45">
        <v>182441</v>
      </c>
      <c r="J31" s="223">
        <v>21744</v>
      </c>
      <c r="K31" s="224">
        <v>22180</v>
      </c>
      <c r="L31" s="46">
        <v>22136</v>
      </c>
      <c r="M31" s="226">
        <v>21912</v>
      </c>
      <c r="N31" s="210">
        <f t="shared" si="7"/>
        <v>-268</v>
      </c>
      <c r="O31" s="211">
        <f t="shared" si="1"/>
        <v>168</v>
      </c>
      <c r="P31" s="212">
        <f t="shared" si="2"/>
        <v>7.7262693156732176E-3</v>
      </c>
      <c r="Q31" s="201">
        <f t="shared" si="3"/>
        <v>-1.2082957619476975E-2</v>
      </c>
      <c r="R31" s="202" t="s">
        <v>253</v>
      </c>
      <c r="S31" s="203">
        <v>88</v>
      </c>
      <c r="T31" s="203">
        <v>101</v>
      </c>
      <c r="U31" s="202"/>
      <c r="V31" s="203">
        <v>35</v>
      </c>
      <c r="W31" s="203">
        <v>108</v>
      </c>
      <c r="X31" s="202"/>
      <c r="Y31" s="203">
        <v>108</v>
      </c>
      <c r="Z31" s="202"/>
      <c r="AA31" s="203">
        <v>4</v>
      </c>
      <c r="AB31" s="202"/>
      <c r="AC31" s="202"/>
      <c r="AD31" s="202"/>
      <c r="AE31" s="202"/>
      <c r="AF31" s="207">
        <f t="shared" si="6"/>
        <v>356</v>
      </c>
      <c r="AG31" s="207">
        <f t="shared" si="9"/>
        <v>88</v>
      </c>
      <c r="AH31" s="225" t="s">
        <v>247</v>
      </c>
    </row>
    <row r="32" spans="1:34" ht="16.5" customHeight="1">
      <c r="A32" s="190">
        <v>2024</v>
      </c>
      <c r="B32" s="190" t="s">
        <v>229</v>
      </c>
      <c r="C32" s="191">
        <v>45448</v>
      </c>
      <c r="D32" s="192" t="s">
        <v>231</v>
      </c>
      <c r="E32" s="190" t="s">
        <v>237</v>
      </c>
      <c r="F32" s="193" t="s">
        <v>233</v>
      </c>
      <c r="G32" s="45" t="s">
        <v>254</v>
      </c>
      <c r="H32" s="45">
        <v>5158613</v>
      </c>
      <c r="I32" s="45">
        <v>182443</v>
      </c>
      <c r="J32" s="223">
        <v>8928</v>
      </c>
      <c r="K32" s="224">
        <v>9010</v>
      </c>
      <c r="L32" s="46">
        <v>9063</v>
      </c>
      <c r="M32" s="226">
        <v>8956</v>
      </c>
      <c r="N32" s="210">
        <f t="shared" si="7"/>
        <v>-54</v>
      </c>
      <c r="O32" s="211">
        <f t="shared" si="1"/>
        <v>28</v>
      </c>
      <c r="P32" s="212">
        <f t="shared" si="2"/>
        <v>3.1362007168458383E-3</v>
      </c>
      <c r="Q32" s="201">
        <f t="shared" si="3"/>
        <v>-5.9933407325194477E-3</v>
      </c>
      <c r="R32" s="202" t="s">
        <v>253</v>
      </c>
      <c r="S32" s="203">
        <v>6</v>
      </c>
      <c r="T32" s="203">
        <v>47</v>
      </c>
      <c r="U32" s="202"/>
      <c r="V32" s="203">
        <v>2</v>
      </c>
      <c r="W32" s="203">
        <v>7</v>
      </c>
      <c r="X32" s="202"/>
      <c r="Y32" s="203"/>
      <c r="Z32" s="202"/>
      <c r="AA32" s="203">
        <v>4</v>
      </c>
      <c r="AB32" s="202"/>
      <c r="AC32" s="202"/>
      <c r="AD32" s="202"/>
      <c r="AE32" s="202"/>
      <c r="AF32" s="207">
        <f t="shared" si="6"/>
        <v>60</v>
      </c>
      <c r="AG32" s="207">
        <f t="shared" si="9"/>
        <v>6</v>
      </c>
      <c r="AH32" s="202"/>
    </row>
    <row r="33" spans="1:34" ht="16.5" customHeight="1">
      <c r="A33" s="190">
        <v>2024</v>
      </c>
      <c r="B33" s="190" t="s">
        <v>229</v>
      </c>
      <c r="C33" s="191">
        <v>45448</v>
      </c>
      <c r="D33" s="192" t="s">
        <v>231</v>
      </c>
      <c r="E33" s="190" t="s">
        <v>237</v>
      </c>
      <c r="F33" s="193" t="s">
        <v>233</v>
      </c>
      <c r="G33" s="45" t="s">
        <v>254</v>
      </c>
      <c r="H33" s="45">
        <v>5158591</v>
      </c>
      <c r="I33" s="45">
        <v>182444</v>
      </c>
      <c r="J33" s="223">
        <v>14400</v>
      </c>
      <c r="K33" s="224">
        <v>14777</v>
      </c>
      <c r="L33" s="46">
        <v>14773</v>
      </c>
      <c r="M33" s="226">
        <v>14344</v>
      </c>
      <c r="N33" s="210">
        <f t="shared" si="7"/>
        <v>-433</v>
      </c>
      <c r="O33" s="211">
        <f t="shared" si="1"/>
        <v>-56</v>
      </c>
      <c r="P33" s="212">
        <f t="shared" si="2"/>
        <v>-3.8888888888889417E-3</v>
      </c>
      <c r="Q33" s="201">
        <f t="shared" si="3"/>
        <v>-2.930229410570484E-2</v>
      </c>
      <c r="R33" s="202" t="s">
        <v>253</v>
      </c>
      <c r="S33" s="203"/>
      <c r="T33" s="203">
        <v>320</v>
      </c>
      <c r="U33" s="202"/>
      <c r="V33" s="203">
        <v>0</v>
      </c>
      <c r="W33" s="203">
        <v>59</v>
      </c>
      <c r="X33" s="202"/>
      <c r="Y33" s="203">
        <v>50</v>
      </c>
      <c r="Z33" s="202"/>
      <c r="AA33" s="203">
        <v>4</v>
      </c>
      <c r="AB33" s="202"/>
      <c r="AC33" s="202"/>
      <c r="AD33" s="202"/>
      <c r="AE33" s="202"/>
      <c r="AF33" s="207">
        <f t="shared" si="6"/>
        <v>433</v>
      </c>
      <c r="AG33" s="207">
        <f t="shared" si="9"/>
        <v>0</v>
      </c>
      <c r="AH33" s="202" t="s">
        <v>240</v>
      </c>
    </row>
    <row r="34" spans="1:34" ht="16.5" customHeight="1">
      <c r="A34" s="227">
        <v>2024</v>
      </c>
      <c r="B34" s="190" t="s">
        <v>229</v>
      </c>
      <c r="C34" s="191">
        <v>45448</v>
      </c>
      <c r="D34" s="192" t="s">
        <v>231</v>
      </c>
      <c r="E34" s="190" t="s">
        <v>237</v>
      </c>
      <c r="F34" s="193" t="s">
        <v>233</v>
      </c>
      <c r="G34" s="45" t="s">
        <v>254</v>
      </c>
      <c r="H34" s="45">
        <v>5158620</v>
      </c>
      <c r="I34" s="45">
        <v>182445</v>
      </c>
      <c r="J34" s="223">
        <v>9360</v>
      </c>
      <c r="K34" s="228">
        <v>9533</v>
      </c>
      <c r="L34" s="46">
        <f>9616-49</f>
        <v>9567</v>
      </c>
      <c r="M34" s="229">
        <v>9140</v>
      </c>
      <c r="N34" s="210">
        <f t="shared" si="7"/>
        <v>-393</v>
      </c>
      <c r="O34" s="211">
        <f t="shared" si="1"/>
        <v>-220</v>
      </c>
      <c r="P34" s="212">
        <f>M34/J34-1</f>
        <v>-2.3504273504273532E-2</v>
      </c>
      <c r="Q34" s="201">
        <f t="shared" si="3"/>
        <v>-4.1225217664953351E-2</v>
      </c>
      <c r="R34" s="291" t="s">
        <v>255</v>
      </c>
      <c r="S34" s="231">
        <v>19</v>
      </c>
      <c r="T34" s="231">
        <v>309</v>
      </c>
      <c r="U34" s="232"/>
      <c r="V34" s="231">
        <v>0</v>
      </c>
      <c r="W34" s="231">
        <v>50</v>
      </c>
      <c r="X34" s="232"/>
      <c r="Y34" s="231">
        <v>49</v>
      </c>
      <c r="Z34" s="232"/>
      <c r="AA34" s="231">
        <v>4</v>
      </c>
      <c r="AB34" s="232"/>
      <c r="AC34" s="232"/>
      <c r="AD34" s="232"/>
      <c r="AE34" s="233"/>
      <c r="AF34" s="207">
        <f t="shared" si="6"/>
        <v>412</v>
      </c>
      <c r="AG34" s="207">
        <f t="shared" si="9"/>
        <v>19</v>
      </c>
      <c r="AH34" s="202" t="s">
        <v>240</v>
      </c>
    </row>
    <row r="35" spans="1:34" ht="16.5" customHeight="1">
      <c r="A35" s="227">
        <v>2024</v>
      </c>
      <c r="B35" s="190" t="s">
        <v>229</v>
      </c>
      <c r="C35" s="191">
        <v>45448</v>
      </c>
      <c r="D35" s="192" t="s">
        <v>231</v>
      </c>
      <c r="E35" s="190" t="s">
        <v>237</v>
      </c>
      <c r="F35" s="193" t="s">
        <v>233</v>
      </c>
      <c r="G35" s="45" t="s">
        <v>256</v>
      </c>
      <c r="H35" s="45">
        <v>5157985</v>
      </c>
      <c r="I35" s="45">
        <v>182446</v>
      </c>
      <c r="J35" s="223">
        <v>3780</v>
      </c>
      <c r="K35" s="228">
        <v>3911</v>
      </c>
      <c r="L35" s="46">
        <v>3903</v>
      </c>
      <c r="M35" s="229">
        <v>3822</v>
      </c>
      <c r="N35" s="210">
        <f t="shared" si="7"/>
        <v>-89</v>
      </c>
      <c r="O35" s="211">
        <f t="shared" si="1"/>
        <v>42</v>
      </c>
      <c r="P35" s="212">
        <f t="shared" si="2"/>
        <v>1.1111111111111072E-2</v>
      </c>
      <c r="Q35" s="201">
        <f t="shared" si="3"/>
        <v>-2.2756328304781359E-2</v>
      </c>
      <c r="R35" s="202" t="s">
        <v>257</v>
      </c>
      <c r="S35" s="231"/>
      <c r="T35" s="231">
        <v>45</v>
      </c>
      <c r="U35" s="232"/>
      <c r="V35" s="231">
        <v>0</v>
      </c>
      <c r="W35" s="231">
        <v>19</v>
      </c>
      <c r="X35" s="232"/>
      <c r="Y35" s="231">
        <v>23</v>
      </c>
      <c r="Z35" s="232"/>
      <c r="AA35" s="231">
        <v>2</v>
      </c>
      <c r="AB35" s="232"/>
      <c r="AC35" s="232"/>
      <c r="AD35" s="232"/>
      <c r="AE35" s="233"/>
      <c r="AF35" s="207">
        <f t="shared" si="6"/>
        <v>89</v>
      </c>
      <c r="AG35" s="207">
        <f t="shared" si="9"/>
        <v>0</v>
      </c>
      <c r="AH35" s="234"/>
    </row>
    <row r="36" spans="1:34" ht="16.5" customHeight="1">
      <c r="A36" s="227">
        <v>2024</v>
      </c>
      <c r="B36" s="190" t="s">
        <v>229</v>
      </c>
      <c r="C36" s="191">
        <v>45448</v>
      </c>
      <c r="D36" s="192" t="s">
        <v>231</v>
      </c>
      <c r="E36" s="190" t="s">
        <v>237</v>
      </c>
      <c r="F36" s="193" t="s">
        <v>233</v>
      </c>
      <c r="G36" s="45" t="s">
        <v>256</v>
      </c>
      <c r="H36" s="45">
        <v>5157985</v>
      </c>
      <c r="I36" s="45">
        <v>182447</v>
      </c>
      <c r="J36" s="223">
        <v>1404</v>
      </c>
      <c r="K36" s="228">
        <v>1446</v>
      </c>
      <c r="L36" s="46">
        <v>1446</v>
      </c>
      <c r="M36" s="229">
        <v>1407</v>
      </c>
      <c r="N36" s="210">
        <f t="shared" si="7"/>
        <v>-39</v>
      </c>
      <c r="O36" s="211">
        <f t="shared" si="1"/>
        <v>3</v>
      </c>
      <c r="P36" s="212">
        <f t="shared" si="2"/>
        <v>2.1367521367521292E-3</v>
      </c>
      <c r="Q36" s="201">
        <f t="shared" si="3"/>
        <v>-2.6970954356846488E-2</v>
      </c>
      <c r="R36" s="202" t="s">
        <v>257</v>
      </c>
      <c r="S36" s="231">
        <v>20</v>
      </c>
      <c r="T36" s="231">
        <v>10</v>
      </c>
      <c r="U36" s="232"/>
      <c r="V36" s="231">
        <v>0</v>
      </c>
      <c r="W36" s="231">
        <v>32</v>
      </c>
      <c r="X36" s="232"/>
      <c r="Y36" s="231">
        <v>17</v>
      </c>
      <c r="Z36" s="232"/>
      <c r="AA36" s="231"/>
      <c r="AB36" s="232"/>
      <c r="AC36" s="232"/>
      <c r="AD36" s="232"/>
      <c r="AE36" s="233"/>
      <c r="AF36" s="207">
        <f t="shared" si="6"/>
        <v>59</v>
      </c>
      <c r="AG36" s="207">
        <f t="shared" si="9"/>
        <v>20</v>
      </c>
      <c r="AH36" s="202" t="s">
        <v>240</v>
      </c>
    </row>
    <row r="37" spans="1:34" s="189" customFormat="1" ht="16.5" customHeight="1">
      <c r="A37" s="227">
        <v>2024</v>
      </c>
      <c r="B37" s="190" t="s">
        <v>229</v>
      </c>
      <c r="C37" s="191">
        <v>45448</v>
      </c>
      <c r="D37" s="192" t="s">
        <v>231</v>
      </c>
      <c r="E37" s="190" t="s">
        <v>237</v>
      </c>
      <c r="F37" s="193" t="s">
        <v>233</v>
      </c>
      <c r="G37" s="45" t="s">
        <v>256</v>
      </c>
      <c r="H37" s="45">
        <v>5157994</v>
      </c>
      <c r="I37" s="45">
        <v>182448</v>
      </c>
      <c r="J37" s="223">
        <v>3456</v>
      </c>
      <c r="K37" s="228">
        <v>3574</v>
      </c>
      <c r="L37" s="46">
        <v>3574</v>
      </c>
      <c r="M37" s="235">
        <v>3537</v>
      </c>
      <c r="N37" s="210">
        <f t="shared" si="7"/>
        <v>-37</v>
      </c>
      <c r="O37" s="211">
        <f t="shared" si="1"/>
        <v>81</v>
      </c>
      <c r="P37" s="212">
        <f t="shared" si="2"/>
        <v>2.34375E-2</v>
      </c>
      <c r="Q37" s="201">
        <f t="shared" si="3"/>
        <v>-1.0352546166759957E-2</v>
      </c>
      <c r="R37" s="202" t="s">
        <v>257</v>
      </c>
      <c r="S37" s="231">
        <v>42</v>
      </c>
      <c r="T37" s="231">
        <v>39</v>
      </c>
      <c r="U37" s="232"/>
      <c r="V37" s="231">
        <v>0</v>
      </c>
      <c r="W37" s="231">
        <v>20</v>
      </c>
      <c r="X37" s="232"/>
      <c r="Y37" s="231">
        <v>20</v>
      </c>
      <c r="Z37" s="232"/>
      <c r="AA37" s="231">
        <v>3</v>
      </c>
      <c r="AB37" s="232"/>
      <c r="AC37" s="232"/>
      <c r="AD37" s="232"/>
      <c r="AE37" s="236"/>
      <c r="AF37" s="207">
        <f t="shared" si="6"/>
        <v>82</v>
      </c>
      <c r="AG37" s="207">
        <f t="shared" si="9"/>
        <v>45</v>
      </c>
      <c r="AH37" s="202" t="s">
        <v>240</v>
      </c>
    </row>
    <row r="38" spans="1:34" s="189" customFormat="1" ht="16.5" customHeight="1">
      <c r="A38" s="227">
        <v>2024</v>
      </c>
      <c r="B38" s="190" t="s">
        <v>229</v>
      </c>
      <c r="C38" s="191">
        <v>45448</v>
      </c>
      <c r="D38" s="192" t="s">
        <v>231</v>
      </c>
      <c r="E38" s="190" t="s">
        <v>237</v>
      </c>
      <c r="F38" s="193" t="s">
        <v>233</v>
      </c>
      <c r="G38" s="45" t="s">
        <v>256</v>
      </c>
      <c r="H38" s="45">
        <v>5157994</v>
      </c>
      <c r="I38" s="45">
        <v>182449</v>
      </c>
      <c r="J38" s="223">
        <v>1404</v>
      </c>
      <c r="K38" s="228">
        <v>1446</v>
      </c>
      <c r="L38" s="46">
        <v>1446</v>
      </c>
      <c r="M38" s="235">
        <v>1434</v>
      </c>
      <c r="N38" s="210">
        <f t="shared" si="7"/>
        <v>-12</v>
      </c>
      <c r="O38" s="211">
        <f t="shared" si="1"/>
        <v>30</v>
      </c>
      <c r="P38" s="212">
        <f t="shared" si="2"/>
        <v>2.1367521367521292E-2</v>
      </c>
      <c r="Q38" s="201">
        <f t="shared" si="3"/>
        <v>-8.2987551867219622E-3</v>
      </c>
      <c r="R38" s="230"/>
      <c r="S38" s="231"/>
      <c r="T38" s="231">
        <v>3</v>
      </c>
      <c r="U38" s="232"/>
      <c r="V38" s="231">
        <v>0</v>
      </c>
      <c r="W38" s="231">
        <v>5</v>
      </c>
      <c r="X38" s="232"/>
      <c r="Y38" s="231">
        <v>4</v>
      </c>
      <c r="Z38" s="232"/>
      <c r="AA38" s="231"/>
      <c r="AB38" s="232"/>
      <c r="AC38" s="232"/>
      <c r="AD38" s="232"/>
      <c r="AE38" s="236"/>
      <c r="AF38" s="207">
        <f t="shared" si="6"/>
        <v>12</v>
      </c>
      <c r="AG38" s="207">
        <f t="shared" si="9"/>
        <v>0</v>
      </c>
      <c r="AH38" s="237"/>
    </row>
    <row r="39" spans="1:34" s="189" customFormat="1" ht="16.5" customHeight="1">
      <c r="A39" s="227">
        <v>2024</v>
      </c>
      <c r="B39" s="190" t="s">
        <v>229</v>
      </c>
      <c r="C39" s="191">
        <v>45448</v>
      </c>
      <c r="D39" s="192" t="s">
        <v>231</v>
      </c>
      <c r="E39" s="190" t="s">
        <v>237</v>
      </c>
      <c r="F39" s="193" t="s">
        <v>233</v>
      </c>
      <c r="G39" s="45" t="s">
        <v>256</v>
      </c>
      <c r="H39" s="45">
        <v>5158002</v>
      </c>
      <c r="I39" s="45">
        <v>182450</v>
      </c>
      <c r="J39" s="223">
        <v>11556</v>
      </c>
      <c r="K39" s="228">
        <v>11908</v>
      </c>
      <c r="L39" s="46">
        <v>11902</v>
      </c>
      <c r="M39" s="235">
        <v>11724</v>
      </c>
      <c r="N39" s="210">
        <f t="shared" si="7"/>
        <v>-184</v>
      </c>
      <c r="O39" s="211">
        <f t="shared" si="1"/>
        <v>168</v>
      </c>
      <c r="P39" s="212">
        <f t="shared" si="2"/>
        <v>1.4537902388369606E-2</v>
      </c>
      <c r="Q39" s="201">
        <f t="shared" si="3"/>
        <v>-1.5451797111185717E-2</v>
      </c>
      <c r="R39" s="202" t="s">
        <v>257</v>
      </c>
      <c r="S39" s="231">
        <v>52</v>
      </c>
      <c r="T39" s="231">
        <v>96</v>
      </c>
      <c r="U39" s="232"/>
      <c r="V39" s="231">
        <v>3</v>
      </c>
      <c r="W39" s="231">
        <v>68</v>
      </c>
      <c r="X39" s="232"/>
      <c r="Y39" s="231">
        <v>66</v>
      </c>
      <c r="Z39" s="232"/>
      <c r="AA39" s="231">
        <v>3</v>
      </c>
      <c r="AB39" s="232"/>
      <c r="AC39" s="232"/>
      <c r="AD39" s="232"/>
      <c r="AE39" s="236"/>
      <c r="AF39" s="207">
        <f t="shared" si="6"/>
        <v>236</v>
      </c>
      <c r="AG39" s="207">
        <f t="shared" si="9"/>
        <v>52</v>
      </c>
      <c r="AH39" s="202" t="s">
        <v>240</v>
      </c>
    </row>
    <row r="40" spans="1:34" s="189" customFormat="1" ht="16.5" customHeight="1">
      <c r="A40" s="227">
        <v>2024</v>
      </c>
      <c r="B40" s="190" t="s">
        <v>229</v>
      </c>
      <c r="C40" s="191">
        <v>45448</v>
      </c>
      <c r="D40" s="192" t="s">
        <v>231</v>
      </c>
      <c r="E40" s="190" t="s">
        <v>237</v>
      </c>
      <c r="F40" s="193" t="s">
        <v>233</v>
      </c>
      <c r="G40" s="45" t="s">
        <v>256</v>
      </c>
      <c r="H40" s="45">
        <v>5158002</v>
      </c>
      <c r="I40" s="45">
        <v>182450</v>
      </c>
      <c r="J40" s="223">
        <v>1080</v>
      </c>
      <c r="K40" s="228">
        <v>1146</v>
      </c>
      <c r="L40" s="46">
        <v>1104</v>
      </c>
      <c r="M40" s="235">
        <v>1080</v>
      </c>
      <c r="N40" s="210">
        <f t="shared" si="7"/>
        <v>-66</v>
      </c>
      <c r="O40" s="211">
        <f t="shared" si="1"/>
        <v>0</v>
      </c>
      <c r="P40" s="212">
        <f t="shared" si="2"/>
        <v>0</v>
      </c>
      <c r="Q40" s="201">
        <f t="shared" si="3"/>
        <v>-5.759162303664922E-2</v>
      </c>
      <c r="R40" s="202" t="s">
        <v>257</v>
      </c>
      <c r="S40" s="231">
        <v>6</v>
      </c>
      <c r="T40" s="231">
        <v>15</v>
      </c>
      <c r="U40" s="232"/>
      <c r="V40" s="231">
        <v>2</v>
      </c>
      <c r="W40" s="231">
        <v>27</v>
      </c>
      <c r="X40" s="232"/>
      <c r="Y40" s="231">
        <v>28</v>
      </c>
      <c r="Z40" s="232"/>
      <c r="AA40" s="231"/>
      <c r="AB40" s="232"/>
      <c r="AC40" s="232"/>
      <c r="AD40" s="232"/>
      <c r="AE40" s="236"/>
      <c r="AF40" s="207">
        <f t="shared" si="6"/>
        <v>72</v>
      </c>
      <c r="AG40" s="207">
        <f t="shared" si="9"/>
        <v>6</v>
      </c>
      <c r="AH40" s="202" t="s">
        <v>240</v>
      </c>
    </row>
    <row r="41" spans="1:34" s="189" customFormat="1" ht="16.5" customHeight="1">
      <c r="A41" s="227">
        <v>2024</v>
      </c>
      <c r="B41" s="190" t="s">
        <v>229</v>
      </c>
      <c r="C41" s="191">
        <v>45448</v>
      </c>
      <c r="D41" s="192" t="s">
        <v>231</v>
      </c>
      <c r="E41" s="190" t="s">
        <v>237</v>
      </c>
      <c r="F41" s="193" t="s">
        <v>233</v>
      </c>
      <c r="G41" s="45" t="s">
        <v>258</v>
      </c>
      <c r="H41" s="45">
        <v>5157997</v>
      </c>
      <c r="I41" s="45">
        <v>182453</v>
      </c>
      <c r="J41" s="223">
        <v>4860</v>
      </c>
      <c r="K41" s="238">
        <v>5013</v>
      </c>
      <c r="L41" s="46">
        <v>5014</v>
      </c>
      <c r="M41" s="235">
        <v>4962</v>
      </c>
      <c r="N41" s="210">
        <f t="shared" si="7"/>
        <v>-51</v>
      </c>
      <c r="O41" s="211">
        <f t="shared" si="1"/>
        <v>102</v>
      </c>
      <c r="P41" s="212">
        <f t="shared" si="2"/>
        <v>2.0987654320987703E-2</v>
      </c>
      <c r="Q41" s="201">
        <f t="shared" si="3"/>
        <v>-1.0173548773189656E-2</v>
      </c>
      <c r="R41" s="202" t="s">
        <v>253</v>
      </c>
      <c r="S41" s="231">
        <v>40</v>
      </c>
      <c r="T41" s="231">
        <v>20</v>
      </c>
      <c r="U41" s="232"/>
      <c r="V41" s="231">
        <v>24</v>
      </c>
      <c r="W41" s="231">
        <v>25</v>
      </c>
      <c r="X41" s="232"/>
      <c r="Y41" s="231">
        <v>19</v>
      </c>
      <c r="Z41" s="232"/>
      <c r="AA41" s="231">
        <v>3</v>
      </c>
      <c r="AB41" s="232"/>
      <c r="AC41" s="232"/>
      <c r="AD41" s="232"/>
      <c r="AE41" s="236"/>
      <c r="AF41" s="207">
        <f t="shared" si="6"/>
        <v>91</v>
      </c>
      <c r="AG41" s="207">
        <f t="shared" si="9"/>
        <v>40</v>
      </c>
      <c r="AH41" s="225" t="s">
        <v>247</v>
      </c>
    </row>
    <row r="42" spans="1:34" ht="15">
      <c r="A42" s="190">
        <v>2024</v>
      </c>
      <c r="B42" s="190" t="s">
        <v>229</v>
      </c>
      <c r="C42" s="191">
        <v>45450</v>
      </c>
      <c r="D42" s="192" t="s">
        <v>231</v>
      </c>
      <c r="E42" s="190" t="s">
        <v>237</v>
      </c>
      <c r="F42" s="193" t="s">
        <v>233</v>
      </c>
      <c r="G42" s="45" t="s">
        <v>259</v>
      </c>
      <c r="H42" s="45">
        <v>5158586</v>
      </c>
      <c r="I42" s="45">
        <v>182464</v>
      </c>
      <c r="J42" s="223">
        <v>16308</v>
      </c>
      <c r="K42" s="224">
        <v>16806</v>
      </c>
      <c r="L42" s="46">
        <v>16602</v>
      </c>
      <c r="M42" s="209">
        <v>16557</v>
      </c>
      <c r="N42" s="210">
        <f t="shared" si="7"/>
        <v>-249</v>
      </c>
      <c r="O42" s="211">
        <f t="shared" si="1"/>
        <v>249</v>
      </c>
      <c r="P42" s="239">
        <f t="shared" si="2"/>
        <v>1.5268579838116247E-2</v>
      </c>
      <c r="Q42" s="201">
        <f t="shared" si="3"/>
        <v>-1.4816137093895065E-2</v>
      </c>
      <c r="R42" s="202" t="s">
        <v>260</v>
      </c>
      <c r="S42" s="202">
        <v>58</v>
      </c>
      <c r="T42" s="202">
        <v>138</v>
      </c>
      <c r="U42" s="202"/>
      <c r="V42" s="202">
        <v>19</v>
      </c>
      <c r="W42" s="202">
        <v>74</v>
      </c>
      <c r="X42" s="202"/>
      <c r="Y42" s="202">
        <v>73</v>
      </c>
      <c r="Z42" s="202"/>
      <c r="AA42" s="202">
        <v>3</v>
      </c>
      <c r="AB42" s="202"/>
      <c r="AC42" s="202"/>
      <c r="AD42" s="202"/>
      <c r="AE42" s="202"/>
      <c r="AF42" s="207">
        <f t="shared" si="6"/>
        <v>307</v>
      </c>
      <c r="AG42" s="207">
        <f t="shared" si="9"/>
        <v>58</v>
      </c>
      <c r="AH42" s="202" t="s">
        <v>261</v>
      </c>
    </row>
    <row r="43" spans="1:34" ht="15">
      <c r="A43" s="190">
        <v>2024</v>
      </c>
      <c r="B43" s="190" t="s">
        <v>229</v>
      </c>
      <c r="C43" s="191">
        <v>45450</v>
      </c>
      <c r="D43" s="192" t="s">
        <v>231</v>
      </c>
      <c r="E43" s="190" t="s">
        <v>237</v>
      </c>
      <c r="F43" s="193" t="s">
        <v>233</v>
      </c>
      <c r="G43" s="45" t="s">
        <v>259</v>
      </c>
      <c r="H43" s="45">
        <v>5158586</v>
      </c>
      <c r="I43" s="45">
        <v>182466</v>
      </c>
      <c r="J43" s="223">
        <v>1188</v>
      </c>
      <c r="K43" s="224">
        <v>1224</v>
      </c>
      <c r="L43" s="46">
        <v>1211</v>
      </c>
      <c r="M43" s="209">
        <v>1215</v>
      </c>
      <c r="N43" s="210">
        <f t="shared" si="7"/>
        <v>-9</v>
      </c>
      <c r="O43" s="211">
        <f t="shared" si="1"/>
        <v>27</v>
      </c>
      <c r="P43" s="239">
        <f t="shared" si="2"/>
        <v>2.2727272727272707E-2</v>
      </c>
      <c r="Q43" s="201">
        <f t="shared" si="3"/>
        <v>-7.3529411764705621E-3</v>
      </c>
      <c r="R43" s="202" t="s">
        <v>260</v>
      </c>
      <c r="S43" s="202">
        <v>10</v>
      </c>
      <c r="T43" s="202">
        <v>7</v>
      </c>
      <c r="U43" s="202"/>
      <c r="V43" s="202"/>
      <c r="W43" s="202">
        <v>3</v>
      </c>
      <c r="X43" s="202"/>
      <c r="Y43" s="202">
        <v>9</v>
      </c>
      <c r="Z43" s="202"/>
      <c r="AA43" s="202"/>
      <c r="AB43" s="202"/>
      <c r="AC43" s="202"/>
      <c r="AD43" s="202"/>
      <c r="AE43" s="202"/>
      <c r="AF43" s="207">
        <f t="shared" si="6"/>
        <v>19</v>
      </c>
      <c r="AG43" s="207">
        <f t="shared" si="9"/>
        <v>10</v>
      </c>
      <c r="AH43" s="202"/>
    </row>
    <row r="44" spans="1:34" ht="16.5" customHeight="1">
      <c r="A44" s="190">
        <v>2024</v>
      </c>
      <c r="B44" s="190" t="s">
        <v>229</v>
      </c>
      <c r="C44" s="191">
        <v>45450</v>
      </c>
      <c r="D44" s="192" t="s">
        <v>231</v>
      </c>
      <c r="E44" s="190" t="s">
        <v>237</v>
      </c>
      <c r="F44" s="193" t="s">
        <v>233</v>
      </c>
      <c r="G44" s="45" t="s">
        <v>259</v>
      </c>
      <c r="H44" s="45">
        <v>5158611</v>
      </c>
      <c r="I44" s="45">
        <v>182468</v>
      </c>
      <c r="J44" s="223">
        <v>9612</v>
      </c>
      <c r="K44" s="224">
        <v>9971</v>
      </c>
      <c r="L44" s="46">
        <v>9947</v>
      </c>
      <c r="M44" s="209">
        <v>9849</v>
      </c>
      <c r="N44" s="210">
        <f t="shared" si="7"/>
        <v>-122</v>
      </c>
      <c r="O44" s="211">
        <f t="shared" si="1"/>
        <v>237</v>
      </c>
      <c r="P44" s="239">
        <f t="shared" si="2"/>
        <v>2.4656679151061178E-2</v>
      </c>
      <c r="Q44" s="201">
        <f t="shared" si="3"/>
        <v>-1.223548290041121E-2</v>
      </c>
      <c r="R44" s="202" t="s">
        <v>260</v>
      </c>
      <c r="S44" s="202">
        <v>51</v>
      </c>
      <c r="T44" s="202">
        <v>47</v>
      </c>
      <c r="U44" s="202"/>
      <c r="V44" s="202">
        <v>2</v>
      </c>
      <c r="W44" s="202">
        <v>65</v>
      </c>
      <c r="X44" s="202"/>
      <c r="Y44" s="202">
        <v>56</v>
      </c>
      <c r="Z44" s="202"/>
      <c r="AA44" s="202">
        <v>3</v>
      </c>
      <c r="AB44" s="202"/>
      <c r="AC44" s="202"/>
      <c r="AD44" s="202"/>
      <c r="AE44" s="202"/>
      <c r="AF44" s="207">
        <f t="shared" si="6"/>
        <v>173</v>
      </c>
      <c r="AG44" s="207">
        <f t="shared" si="9"/>
        <v>51</v>
      </c>
      <c r="AH44" s="225" t="s">
        <v>262</v>
      </c>
    </row>
    <row r="45" spans="1:34" ht="15">
      <c r="A45" s="190">
        <v>2024</v>
      </c>
      <c r="B45" s="190" t="s">
        <v>229</v>
      </c>
      <c r="C45" s="191">
        <v>45450</v>
      </c>
      <c r="D45" s="192" t="s">
        <v>231</v>
      </c>
      <c r="E45" s="190" t="s">
        <v>237</v>
      </c>
      <c r="F45" s="193" t="s">
        <v>233</v>
      </c>
      <c r="G45" s="45" t="s">
        <v>259</v>
      </c>
      <c r="H45" s="45">
        <v>5158611</v>
      </c>
      <c r="I45" s="45">
        <v>182470</v>
      </c>
      <c r="J45" s="223">
        <v>540</v>
      </c>
      <c r="K45" s="224">
        <v>555</v>
      </c>
      <c r="L45" s="46">
        <v>550</v>
      </c>
      <c r="M45" s="209">
        <v>552</v>
      </c>
      <c r="N45" s="210">
        <f t="shared" si="7"/>
        <v>-3</v>
      </c>
      <c r="O45" s="211">
        <f t="shared" si="1"/>
        <v>12</v>
      </c>
      <c r="P45" s="239">
        <f t="shared" si="2"/>
        <v>2.2222222222222143E-2</v>
      </c>
      <c r="Q45" s="201">
        <f t="shared" si="3"/>
        <v>-5.4054054054053502E-3</v>
      </c>
      <c r="R45" s="202" t="s">
        <v>260</v>
      </c>
      <c r="S45" s="202"/>
      <c r="T45" s="202">
        <v>2</v>
      </c>
      <c r="U45" s="202"/>
      <c r="V45" s="202"/>
      <c r="W45" s="202">
        <v>1</v>
      </c>
      <c r="X45" s="202"/>
      <c r="Y45" s="202"/>
      <c r="Z45" s="202"/>
      <c r="AA45" s="202"/>
      <c r="AB45" s="202"/>
      <c r="AC45" s="202"/>
      <c r="AD45" s="202"/>
      <c r="AE45" s="202"/>
      <c r="AF45" s="207">
        <f t="shared" si="6"/>
        <v>3</v>
      </c>
      <c r="AG45" s="207">
        <f t="shared" si="9"/>
        <v>0</v>
      </c>
      <c r="AH45" s="202" t="s">
        <v>261</v>
      </c>
    </row>
    <row r="46" spans="1:34" ht="15">
      <c r="A46" s="190">
        <v>2024</v>
      </c>
      <c r="B46" s="190" t="s">
        <v>229</v>
      </c>
      <c r="C46" s="191">
        <v>45450</v>
      </c>
      <c r="D46" s="192" t="s">
        <v>231</v>
      </c>
      <c r="E46" s="190" t="s">
        <v>237</v>
      </c>
      <c r="F46" s="193" t="s">
        <v>233</v>
      </c>
      <c r="G46" s="45" t="s">
        <v>259</v>
      </c>
      <c r="H46" s="45">
        <v>5158594</v>
      </c>
      <c r="I46" s="45">
        <v>182472</v>
      </c>
      <c r="J46" s="223">
        <v>25056</v>
      </c>
      <c r="K46" s="224">
        <v>25823</v>
      </c>
      <c r="L46" s="46">
        <v>25822</v>
      </c>
      <c r="M46" s="209">
        <v>25692</v>
      </c>
      <c r="N46" s="210">
        <f t="shared" si="7"/>
        <v>-131</v>
      </c>
      <c r="O46" s="211">
        <f t="shared" si="1"/>
        <v>636</v>
      </c>
      <c r="P46" s="239">
        <f t="shared" si="2"/>
        <v>2.5383141762452155E-2</v>
      </c>
      <c r="Q46" s="201">
        <f t="shared" si="3"/>
        <v>-5.072996940711727E-3</v>
      </c>
      <c r="R46" s="202" t="s">
        <v>263</v>
      </c>
      <c r="S46" s="202"/>
      <c r="T46" s="202">
        <v>66</v>
      </c>
      <c r="U46" s="202"/>
      <c r="V46" s="202">
        <v>28</v>
      </c>
      <c r="W46" s="202">
        <v>18</v>
      </c>
      <c r="X46" s="202"/>
      <c r="Y46" s="202">
        <v>16</v>
      </c>
      <c r="Z46" s="202"/>
      <c r="AA46" s="202">
        <v>3</v>
      </c>
      <c r="AB46" s="202"/>
      <c r="AC46" s="202"/>
      <c r="AD46" s="202"/>
      <c r="AE46" s="202"/>
      <c r="AF46" s="207">
        <f t="shared" si="6"/>
        <v>131</v>
      </c>
      <c r="AG46" s="207">
        <f t="shared" si="9"/>
        <v>0</v>
      </c>
      <c r="AH46" s="202" t="s">
        <v>261</v>
      </c>
    </row>
    <row r="47" spans="1:34" ht="15">
      <c r="A47" s="190">
        <v>2024</v>
      </c>
      <c r="B47" s="190" t="s">
        <v>229</v>
      </c>
      <c r="C47" s="191">
        <v>45450</v>
      </c>
      <c r="D47" s="192" t="s">
        <v>231</v>
      </c>
      <c r="E47" s="190" t="s">
        <v>237</v>
      </c>
      <c r="F47" s="193" t="s">
        <v>233</v>
      </c>
      <c r="G47" s="45" t="s">
        <v>259</v>
      </c>
      <c r="H47" s="45">
        <v>5158594</v>
      </c>
      <c r="I47" s="45">
        <v>182474</v>
      </c>
      <c r="J47" s="223">
        <v>1080</v>
      </c>
      <c r="K47" s="224">
        <v>1116</v>
      </c>
      <c r="L47" s="46">
        <v>1116</v>
      </c>
      <c r="M47" s="209">
        <v>1113</v>
      </c>
      <c r="N47" s="210">
        <f t="shared" si="7"/>
        <v>-3</v>
      </c>
      <c r="O47" s="211">
        <f t="shared" si="1"/>
        <v>33</v>
      </c>
      <c r="P47" s="239">
        <f t="shared" si="2"/>
        <v>3.0555555555555447E-2</v>
      </c>
      <c r="Q47" s="201">
        <f t="shared" si="3"/>
        <v>-2.6881720430107503E-3</v>
      </c>
      <c r="R47" s="202" t="s">
        <v>263</v>
      </c>
      <c r="S47" s="202"/>
      <c r="T47" s="202">
        <v>2</v>
      </c>
      <c r="U47" s="202"/>
      <c r="V47" s="202"/>
      <c r="W47" s="202">
        <v>1</v>
      </c>
      <c r="X47" s="202"/>
      <c r="Y47" s="202"/>
      <c r="Z47" s="202"/>
      <c r="AA47" s="202"/>
      <c r="AB47" s="202"/>
      <c r="AC47" s="202"/>
      <c r="AD47" s="202"/>
      <c r="AE47" s="202"/>
      <c r="AF47" s="207">
        <f t="shared" si="6"/>
        <v>3</v>
      </c>
      <c r="AG47" s="207">
        <f t="shared" si="9"/>
        <v>0</v>
      </c>
      <c r="AH47" s="202" t="s">
        <v>264</v>
      </c>
    </row>
    <row r="48" spans="1:34" ht="15">
      <c r="A48" s="240">
        <v>2024</v>
      </c>
      <c r="B48" s="190" t="s">
        <v>229</v>
      </c>
      <c r="C48" s="191">
        <v>45446</v>
      </c>
      <c r="D48" s="190" t="s">
        <v>265</v>
      </c>
      <c r="E48" s="190" t="s">
        <v>266</v>
      </c>
      <c r="F48" s="202" t="s">
        <v>267</v>
      </c>
      <c r="G48" s="202" t="s">
        <v>268</v>
      </c>
      <c r="H48" s="202" t="s">
        <v>269</v>
      </c>
      <c r="I48" s="240">
        <v>182618</v>
      </c>
      <c r="J48" s="241">
        <v>1255</v>
      </c>
      <c r="K48" s="242">
        <v>1255</v>
      </c>
      <c r="L48" s="241">
        <v>1255</v>
      </c>
      <c r="M48" s="198">
        <v>1250</v>
      </c>
      <c r="N48" s="210">
        <f t="shared" si="7"/>
        <v>-5</v>
      </c>
      <c r="O48" s="211">
        <f t="shared" si="1"/>
        <v>-5</v>
      </c>
      <c r="P48" s="212">
        <f t="shared" si="2"/>
        <v>-3.9840637450199168E-3</v>
      </c>
      <c r="Q48" s="201">
        <f t="shared" si="3"/>
        <v>-3.9840637450199168E-3</v>
      </c>
      <c r="R48" s="243"/>
      <c r="S48" s="244"/>
      <c r="T48" s="244">
        <v>4</v>
      </c>
      <c r="U48" s="244"/>
      <c r="V48" s="244">
        <v>1</v>
      </c>
      <c r="W48" s="244"/>
      <c r="X48" s="244"/>
      <c r="Y48" s="244"/>
      <c r="Z48" s="202"/>
      <c r="AA48" s="202"/>
      <c r="AB48" s="202"/>
      <c r="AC48" s="202"/>
      <c r="AD48" s="202"/>
      <c r="AE48" s="202"/>
      <c r="AF48" s="207">
        <f t="shared" si="6"/>
        <v>5</v>
      </c>
      <c r="AG48" s="207">
        <f t="shared" si="9"/>
        <v>0</v>
      </c>
      <c r="AH48" s="202"/>
    </row>
    <row r="49" spans="1:34" ht="15">
      <c r="A49" s="190">
        <v>2024</v>
      </c>
      <c r="B49" s="190" t="s">
        <v>229</v>
      </c>
      <c r="C49" s="191">
        <v>45446</v>
      </c>
      <c r="D49" s="190" t="s">
        <v>265</v>
      </c>
      <c r="E49" s="190" t="s">
        <v>266</v>
      </c>
      <c r="F49" s="202" t="s">
        <v>267</v>
      </c>
      <c r="G49" s="202" t="s">
        <v>270</v>
      </c>
      <c r="H49" s="202" t="s">
        <v>269</v>
      </c>
      <c r="I49" s="240">
        <v>182620</v>
      </c>
      <c r="J49" s="241">
        <v>590</v>
      </c>
      <c r="K49" s="242">
        <v>590</v>
      </c>
      <c r="L49" s="241">
        <v>590</v>
      </c>
      <c r="M49" s="198">
        <v>590</v>
      </c>
      <c r="N49" s="210">
        <f t="shared" si="7"/>
        <v>0</v>
      </c>
      <c r="O49" s="211">
        <f t="shared" si="1"/>
        <v>0</v>
      </c>
      <c r="P49" s="212">
        <f t="shared" si="2"/>
        <v>0</v>
      </c>
      <c r="Q49" s="201">
        <f t="shared" si="3"/>
        <v>0</v>
      </c>
      <c r="R49" s="202"/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7">
        <f t="shared" si="6"/>
        <v>0</v>
      </c>
      <c r="AG49" s="207">
        <f t="shared" si="9"/>
        <v>0</v>
      </c>
      <c r="AH49" s="202"/>
    </row>
    <row r="50" spans="1:34" ht="15">
      <c r="A50" s="190">
        <v>2024</v>
      </c>
      <c r="B50" s="190" t="s">
        <v>229</v>
      </c>
      <c r="C50" s="191">
        <v>45446</v>
      </c>
      <c r="D50" s="190" t="s">
        <v>265</v>
      </c>
      <c r="E50" s="190" t="s">
        <v>266</v>
      </c>
      <c r="F50" s="202" t="s">
        <v>267</v>
      </c>
      <c r="G50" s="202" t="s">
        <v>271</v>
      </c>
      <c r="H50" s="202" t="s">
        <v>269</v>
      </c>
      <c r="I50" s="240">
        <v>182621</v>
      </c>
      <c r="J50" s="241">
        <v>305</v>
      </c>
      <c r="K50" s="242">
        <v>305</v>
      </c>
      <c r="L50" s="241">
        <v>305</v>
      </c>
      <c r="M50" s="198">
        <v>305</v>
      </c>
      <c r="N50" s="210">
        <f t="shared" si="7"/>
        <v>0</v>
      </c>
      <c r="O50" s="211">
        <f t="shared" si="1"/>
        <v>0</v>
      </c>
      <c r="P50" s="212">
        <f t="shared" si="2"/>
        <v>0</v>
      </c>
      <c r="Q50" s="201">
        <f t="shared" si="3"/>
        <v>0</v>
      </c>
      <c r="R50" s="202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  <c r="AF50" s="207">
        <f t="shared" si="6"/>
        <v>0</v>
      </c>
      <c r="AG50" s="207">
        <f t="shared" si="9"/>
        <v>0</v>
      </c>
      <c r="AH50" s="202"/>
    </row>
    <row r="51" spans="1:34" ht="15">
      <c r="A51" s="190">
        <v>2024</v>
      </c>
      <c r="B51" s="190" t="s">
        <v>229</v>
      </c>
      <c r="C51" s="191">
        <v>45446</v>
      </c>
      <c r="D51" s="190" t="s">
        <v>265</v>
      </c>
      <c r="E51" s="190" t="s">
        <v>266</v>
      </c>
      <c r="F51" s="202" t="s">
        <v>267</v>
      </c>
      <c r="G51" s="202" t="s">
        <v>272</v>
      </c>
      <c r="H51" s="202" t="s">
        <v>273</v>
      </c>
      <c r="I51" s="240">
        <v>182634</v>
      </c>
      <c r="J51" s="241">
        <v>2235</v>
      </c>
      <c r="K51" s="242">
        <v>2265</v>
      </c>
      <c r="L51" s="241">
        <v>2265</v>
      </c>
      <c r="M51" s="198">
        <v>2235</v>
      </c>
      <c r="N51" s="210">
        <f t="shared" si="7"/>
        <v>-30</v>
      </c>
      <c r="O51" s="211">
        <f t="shared" si="1"/>
        <v>0</v>
      </c>
      <c r="P51" s="212">
        <f t="shared" si="2"/>
        <v>0</v>
      </c>
      <c r="Q51" s="201">
        <f t="shared" si="3"/>
        <v>-1.3245033112582738E-2</v>
      </c>
      <c r="R51" s="202"/>
      <c r="S51" s="202"/>
      <c r="T51" s="202">
        <v>5</v>
      </c>
      <c r="U51" s="202"/>
      <c r="V51" s="202">
        <f>2+4+3+9+7</f>
        <v>25</v>
      </c>
      <c r="W51" s="202"/>
      <c r="X51" s="202"/>
      <c r="Y51" s="202"/>
      <c r="Z51" s="202"/>
      <c r="AA51" s="202"/>
      <c r="AB51" s="202"/>
      <c r="AC51" s="202"/>
      <c r="AD51" s="202"/>
      <c r="AE51" s="202"/>
      <c r="AF51" s="207">
        <f t="shared" si="6"/>
        <v>30</v>
      </c>
      <c r="AG51" s="207">
        <f t="shared" si="9"/>
        <v>0</v>
      </c>
      <c r="AH51" s="202"/>
    </row>
    <row r="52" spans="1:34" ht="15">
      <c r="A52" s="190">
        <v>2024</v>
      </c>
      <c r="B52" s="190" t="s">
        <v>229</v>
      </c>
      <c r="C52" s="191">
        <v>45446</v>
      </c>
      <c r="D52" s="190" t="s">
        <v>265</v>
      </c>
      <c r="E52" s="190" t="s">
        <v>266</v>
      </c>
      <c r="F52" s="202" t="s">
        <v>267</v>
      </c>
      <c r="G52" s="202" t="s">
        <v>274</v>
      </c>
      <c r="H52" s="202" t="s">
        <v>269</v>
      </c>
      <c r="I52" s="240">
        <v>182619</v>
      </c>
      <c r="J52" s="241">
        <v>17775</v>
      </c>
      <c r="K52" s="242">
        <v>17970</v>
      </c>
      <c r="L52" s="241">
        <v>17970</v>
      </c>
      <c r="M52" s="198">
        <v>17775</v>
      </c>
      <c r="N52" s="210">
        <f t="shared" si="7"/>
        <v>-195</v>
      </c>
      <c r="O52" s="211">
        <f t="shared" si="1"/>
        <v>0</v>
      </c>
      <c r="P52" s="212">
        <f t="shared" si="2"/>
        <v>0</v>
      </c>
      <c r="Q52" s="201">
        <f t="shared" si="3"/>
        <v>-1.0851419031719489E-2</v>
      </c>
      <c r="R52" s="202"/>
      <c r="S52" s="202"/>
      <c r="T52" s="202">
        <v>97</v>
      </c>
      <c r="U52" s="202"/>
      <c r="V52" s="202">
        <v>98</v>
      </c>
      <c r="W52" s="202"/>
      <c r="X52" s="202"/>
      <c r="Y52" s="202"/>
      <c r="Z52" s="202"/>
      <c r="AA52" s="202"/>
      <c r="AB52" s="202"/>
      <c r="AC52" s="202"/>
      <c r="AD52" s="202"/>
      <c r="AE52" s="202"/>
      <c r="AF52" s="207">
        <f t="shared" si="6"/>
        <v>195</v>
      </c>
      <c r="AG52" s="207">
        <f t="shared" si="9"/>
        <v>0</v>
      </c>
      <c r="AH52" s="202"/>
    </row>
    <row r="53" spans="1:34" ht="15">
      <c r="A53" s="190">
        <v>2024</v>
      </c>
      <c r="B53" s="190" t="s">
        <v>229</v>
      </c>
      <c r="C53" s="191">
        <v>45446</v>
      </c>
      <c r="D53" s="190" t="s">
        <v>265</v>
      </c>
      <c r="E53" s="190" t="s">
        <v>266</v>
      </c>
      <c r="F53" s="202" t="s">
        <v>267</v>
      </c>
      <c r="G53" s="202" t="s">
        <v>275</v>
      </c>
      <c r="H53" s="202" t="s">
        <v>269</v>
      </c>
      <c r="I53" s="240">
        <v>182622</v>
      </c>
      <c r="J53" s="241">
        <v>2390</v>
      </c>
      <c r="K53" s="242">
        <v>2450</v>
      </c>
      <c r="L53" s="241">
        <v>2450</v>
      </c>
      <c r="M53" s="198">
        <v>2390</v>
      </c>
      <c r="N53" s="210">
        <f t="shared" si="7"/>
        <v>-60</v>
      </c>
      <c r="O53" s="211">
        <f t="shared" si="1"/>
        <v>0</v>
      </c>
      <c r="P53" s="212">
        <f t="shared" si="2"/>
        <v>0</v>
      </c>
      <c r="Q53" s="201">
        <f t="shared" si="3"/>
        <v>-2.4489795918367308E-2</v>
      </c>
      <c r="R53" s="202"/>
      <c r="S53" s="202"/>
      <c r="T53" s="202">
        <v>48</v>
      </c>
      <c r="U53" s="202"/>
      <c r="V53" s="202">
        <v>12</v>
      </c>
      <c r="W53" s="202"/>
      <c r="X53" s="202"/>
      <c r="Y53" s="202"/>
      <c r="Z53" s="202"/>
      <c r="AA53" s="202"/>
      <c r="AB53" s="202"/>
      <c r="AC53" s="202"/>
      <c r="AD53" s="202"/>
      <c r="AE53" s="202"/>
      <c r="AF53" s="207">
        <f t="shared" si="6"/>
        <v>60</v>
      </c>
      <c r="AG53" s="207">
        <f t="shared" si="9"/>
        <v>0</v>
      </c>
      <c r="AH53" s="202"/>
    </row>
    <row r="54" spans="1:34" ht="15">
      <c r="A54" s="240">
        <v>2024</v>
      </c>
      <c r="B54" s="190" t="s">
        <v>229</v>
      </c>
      <c r="C54" s="191">
        <v>45446</v>
      </c>
      <c r="D54" s="190" t="s">
        <v>265</v>
      </c>
      <c r="E54" s="190" t="s">
        <v>266</v>
      </c>
      <c r="F54" s="202" t="s">
        <v>267</v>
      </c>
      <c r="G54" s="202" t="s">
        <v>276</v>
      </c>
      <c r="H54" s="202" t="s">
        <v>273</v>
      </c>
      <c r="I54" s="240">
        <v>182636</v>
      </c>
      <c r="J54" s="241">
        <f>40+50</f>
        <v>90</v>
      </c>
      <c r="K54" s="242">
        <v>90</v>
      </c>
      <c r="L54" s="241">
        <v>90</v>
      </c>
      <c r="M54" s="198">
        <v>90</v>
      </c>
      <c r="N54" s="210">
        <f t="shared" si="7"/>
        <v>0</v>
      </c>
      <c r="O54" s="211">
        <f t="shared" si="1"/>
        <v>0</v>
      </c>
      <c r="P54" s="212">
        <f t="shared" si="2"/>
        <v>0</v>
      </c>
      <c r="Q54" s="201">
        <f t="shared" si="3"/>
        <v>0</v>
      </c>
      <c r="R54" s="243"/>
      <c r="S54" s="244"/>
      <c r="T54" s="244"/>
      <c r="U54" s="244"/>
      <c r="V54" s="244"/>
      <c r="W54" s="244"/>
      <c r="X54" s="244"/>
      <c r="Y54" s="244"/>
      <c r="Z54" s="202"/>
      <c r="AA54" s="202"/>
      <c r="AB54" s="202"/>
      <c r="AC54" s="202"/>
      <c r="AD54" s="202"/>
      <c r="AE54" s="202"/>
      <c r="AF54" s="207">
        <f t="shared" si="6"/>
        <v>0</v>
      </c>
      <c r="AG54" s="207">
        <f t="shared" si="9"/>
        <v>0</v>
      </c>
      <c r="AH54" s="202"/>
    </row>
    <row r="55" spans="1:34" ht="15">
      <c r="A55" s="240">
        <v>2024</v>
      </c>
      <c r="B55" s="190" t="s">
        <v>229</v>
      </c>
      <c r="C55" s="191">
        <v>45446</v>
      </c>
      <c r="D55" s="190" t="s">
        <v>265</v>
      </c>
      <c r="E55" s="190" t="s">
        <v>266</v>
      </c>
      <c r="F55" s="202" t="s">
        <v>267</v>
      </c>
      <c r="G55" s="202" t="s">
        <v>277</v>
      </c>
      <c r="H55" s="202" t="s">
        <v>273</v>
      </c>
      <c r="I55" s="240">
        <v>182637</v>
      </c>
      <c r="J55" s="241">
        <v>60</v>
      </c>
      <c r="K55" s="242">
        <v>60</v>
      </c>
      <c r="L55" s="241">
        <v>60</v>
      </c>
      <c r="M55" s="198">
        <v>60</v>
      </c>
      <c r="N55" s="210">
        <f t="shared" si="7"/>
        <v>0</v>
      </c>
      <c r="O55" s="211">
        <f t="shared" si="1"/>
        <v>0</v>
      </c>
      <c r="P55" s="212">
        <f t="shared" si="2"/>
        <v>0</v>
      </c>
      <c r="Q55" s="201">
        <f t="shared" si="3"/>
        <v>0</v>
      </c>
      <c r="R55" s="243"/>
      <c r="S55" s="244"/>
      <c r="T55" s="244"/>
      <c r="U55" s="244"/>
      <c r="V55" s="244"/>
      <c r="W55" s="244"/>
      <c r="X55" s="244"/>
      <c r="Y55" s="244"/>
      <c r="Z55" s="202"/>
      <c r="AA55" s="202"/>
      <c r="AB55" s="202"/>
      <c r="AC55" s="202"/>
      <c r="AD55" s="202"/>
      <c r="AE55" s="202"/>
      <c r="AF55" s="207">
        <f t="shared" si="6"/>
        <v>0</v>
      </c>
      <c r="AG55" s="207">
        <f t="shared" si="9"/>
        <v>0</v>
      </c>
      <c r="AH55" s="202"/>
    </row>
    <row r="56" spans="1:34" ht="15">
      <c r="A56" s="190">
        <v>2024</v>
      </c>
      <c r="B56" s="190" t="s">
        <v>229</v>
      </c>
      <c r="C56" s="191">
        <v>45446</v>
      </c>
      <c r="D56" s="190" t="s">
        <v>265</v>
      </c>
      <c r="E56" s="190" t="s">
        <v>266</v>
      </c>
      <c r="F56" s="202" t="s">
        <v>267</v>
      </c>
      <c r="G56" s="202" t="s">
        <v>278</v>
      </c>
      <c r="H56" s="202" t="s">
        <v>269</v>
      </c>
      <c r="I56" s="240">
        <v>182623</v>
      </c>
      <c r="J56" s="241">
        <v>3390</v>
      </c>
      <c r="K56" s="242">
        <v>3390</v>
      </c>
      <c r="L56" s="241">
        <v>3390</v>
      </c>
      <c r="M56" s="198">
        <v>3390</v>
      </c>
      <c r="N56" s="210">
        <f t="shared" si="7"/>
        <v>0</v>
      </c>
      <c r="O56" s="211">
        <f t="shared" si="1"/>
        <v>0</v>
      </c>
      <c r="P56" s="212">
        <f t="shared" si="2"/>
        <v>0</v>
      </c>
      <c r="Q56" s="201">
        <f t="shared" si="3"/>
        <v>0</v>
      </c>
      <c r="R56" s="202"/>
      <c r="S56" s="202"/>
      <c r="T56" s="202"/>
      <c r="U56" s="202"/>
      <c r="V56" s="202"/>
      <c r="W56" s="202"/>
      <c r="X56" s="202"/>
      <c r="Y56" s="202"/>
      <c r="Z56" s="202"/>
      <c r="AA56" s="202"/>
      <c r="AB56" s="202"/>
      <c r="AC56" s="202"/>
      <c r="AD56" s="202"/>
      <c r="AE56" s="202"/>
      <c r="AF56" s="207">
        <f t="shared" si="6"/>
        <v>0</v>
      </c>
      <c r="AG56" s="207">
        <f t="shared" si="9"/>
        <v>0</v>
      </c>
      <c r="AH56" s="202"/>
    </row>
    <row r="57" spans="1:34" ht="15">
      <c r="A57" s="190">
        <v>2024</v>
      </c>
      <c r="B57" s="190" t="s">
        <v>229</v>
      </c>
      <c r="C57" s="191">
        <v>45446</v>
      </c>
      <c r="D57" s="190" t="s">
        <v>265</v>
      </c>
      <c r="E57" s="190" t="s">
        <v>266</v>
      </c>
      <c r="F57" s="202" t="s">
        <v>267</v>
      </c>
      <c r="G57" s="202" t="s">
        <v>279</v>
      </c>
      <c r="H57" s="202" t="s">
        <v>280</v>
      </c>
      <c r="I57" s="240">
        <v>182861</v>
      </c>
      <c r="J57" s="241">
        <v>710</v>
      </c>
      <c r="K57" s="242">
        <v>730</v>
      </c>
      <c r="L57" s="241">
        <v>730</v>
      </c>
      <c r="M57" s="198">
        <v>710</v>
      </c>
      <c r="N57" s="210">
        <f t="shared" si="7"/>
        <v>-20</v>
      </c>
      <c r="O57" s="211">
        <f t="shared" si="1"/>
        <v>0</v>
      </c>
      <c r="P57" s="212">
        <f t="shared" si="2"/>
        <v>0</v>
      </c>
      <c r="Q57" s="201">
        <f t="shared" si="3"/>
        <v>-2.7397260273972601E-2</v>
      </c>
      <c r="R57" s="202"/>
      <c r="S57" s="202"/>
      <c r="T57" s="202">
        <v>4</v>
      </c>
      <c r="U57" s="202"/>
      <c r="V57" s="202">
        <v>16</v>
      </c>
      <c r="W57" s="202"/>
      <c r="X57" s="202"/>
      <c r="Y57" s="202"/>
      <c r="Z57" s="202"/>
      <c r="AA57" s="202"/>
      <c r="AB57" s="202"/>
      <c r="AC57" s="202"/>
      <c r="AD57" s="202"/>
      <c r="AE57" s="202"/>
      <c r="AF57" s="207">
        <f t="shared" si="6"/>
        <v>20</v>
      </c>
      <c r="AG57" s="207">
        <f t="shared" si="9"/>
        <v>0</v>
      </c>
      <c r="AH57" s="202"/>
    </row>
    <row r="58" spans="1:34" ht="15">
      <c r="A58" s="190">
        <v>2024</v>
      </c>
      <c r="B58" s="190" t="s">
        <v>229</v>
      </c>
      <c r="C58" s="191">
        <v>45446</v>
      </c>
      <c r="D58" s="190" t="s">
        <v>265</v>
      </c>
      <c r="E58" s="190" t="s">
        <v>266</v>
      </c>
      <c r="F58" s="202" t="s">
        <v>267</v>
      </c>
      <c r="G58" s="202" t="s">
        <v>281</v>
      </c>
      <c r="H58" s="202" t="s">
        <v>280</v>
      </c>
      <c r="I58" s="240">
        <v>182863</v>
      </c>
      <c r="J58" s="241">
        <v>840</v>
      </c>
      <c r="K58" s="242">
        <v>840</v>
      </c>
      <c r="L58" s="241">
        <v>840</v>
      </c>
      <c r="M58" s="198">
        <v>835</v>
      </c>
      <c r="N58" s="210">
        <f t="shared" si="7"/>
        <v>-5</v>
      </c>
      <c r="O58" s="211">
        <f t="shared" si="1"/>
        <v>-5</v>
      </c>
      <c r="P58" s="212">
        <f t="shared" si="2"/>
        <v>-5.9523809523809312E-3</v>
      </c>
      <c r="Q58" s="201">
        <f t="shared" si="3"/>
        <v>-5.9523809523809312E-3</v>
      </c>
      <c r="R58" s="202"/>
      <c r="S58" s="202"/>
      <c r="T58" s="202">
        <v>4</v>
      </c>
      <c r="U58" s="202"/>
      <c r="V58" s="202">
        <v>1</v>
      </c>
      <c r="W58" s="202"/>
      <c r="X58" s="202"/>
      <c r="Y58" s="202"/>
      <c r="Z58" s="202"/>
      <c r="AA58" s="202"/>
      <c r="AB58" s="202"/>
      <c r="AC58" s="202"/>
      <c r="AD58" s="202"/>
      <c r="AE58" s="202"/>
      <c r="AF58" s="207">
        <f t="shared" si="6"/>
        <v>5</v>
      </c>
      <c r="AG58" s="207">
        <f t="shared" si="9"/>
        <v>0</v>
      </c>
      <c r="AH58" s="202"/>
    </row>
    <row r="59" spans="1:34" ht="15">
      <c r="A59" s="190">
        <v>2024</v>
      </c>
      <c r="B59" s="190" t="s">
        <v>229</v>
      </c>
      <c r="C59" s="191">
        <v>45446</v>
      </c>
      <c r="D59" s="190" t="s">
        <v>265</v>
      </c>
      <c r="E59" s="190" t="s">
        <v>266</v>
      </c>
      <c r="F59" s="202" t="s">
        <v>267</v>
      </c>
      <c r="G59" s="202" t="s">
        <v>282</v>
      </c>
      <c r="H59" s="202" t="s">
        <v>280</v>
      </c>
      <c r="I59" s="240">
        <v>182864</v>
      </c>
      <c r="J59" s="241">
        <v>75</v>
      </c>
      <c r="K59" s="242">
        <v>75</v>
      </c>
      <c r="L59" s="241">
        <v>75</v>
      </c>
      <c r="M59" s="198">
        <v>75</v>
      </c>
      <c r="N59" s="210">
        <f t="shared" si="7"/>
        <v>0</v>
      </c>
      <c r="O59" s="211">
        <f t="shared" si="1"/>
        <v>0</v>
      </c>
      <c r="P59" s="212">
        <f t="shared" si="2"/>
        <v>0</v>
      </c>
      <c r="Q59" s="201">
        <f t="shared" si="3"/>
        <v>0</v>
      </c>
      <c r="R59" s="202"/>
      <c r="S59" s="202"/>
      <c r="T59" s="202"/>
      <c r="U59" s="202"/>
      <c r="V59" s="202"/>
      <c r="W59" s="202"/>
      <c r="X59" s="202"/>
      <c r="Y59" s="202"/>
      <c r="Z59" s="202"/>
      <c r="AA59" s="202"/>
      <c r="AB59" s="202"/>
      <c r="AC59" s="202"/>
      <c r="AD59" s="202"/>
      <c r="AE59" s="202"/>
      <c r="AF59" s="207">
        <f t="shared" si="6"/>
        <v>0</v>
      </c>
      <c r="AG59" s="207">
        <f t="shared" si="9"/>
        <v>0</v>
      </c>
      <c r="AH59" s="202"/>
    </row>
    <row r="60" spans="1:34" ht="15">
      <c r="A60" s="190">
        <v>2024</v>
      </c>
      <c r="B60" s="190" t="s">
        <v>229</v>
      </c>
      <c r="C60" s="191">
        <v>45446</v>
      </c>
      <c r="D60" s="190" t="s">
        <v>265</v>
      </c>
      <c r="E60" s="190" t="s">
        <v>266</v>
      </c>
      <c r="F60" s="202" t="s">
        <v>267</v>
      </c>
      <c r="G60" s="202" t="s">
        <v>283</v>
      </c>
      <c r="H60" s="202" t="s">
        <v>280</v>
      </c>
      <c r="I60" s="240">
        <v>182865</v>
      </c>
      <c r="J60" s="241">
        <v>120</v>
      </c>
      <c r="K60" s="242">
        <v>120</v>
      </c>
      <c r="L60" s="241">
        <v>120</v>
      </c>
      <c r="M60" s="198">
        <v>120</v>
      </c>
      <c r="N60" s="210">
        <f t="shared" si="7"/>
        <v>0</v>
      </c>
      <c r="O60" s="211">
        <f t="shared" si="1"/>
        <v>0</v>
      </c>
      <c r="P60" s="212">
        <f t="shared" si="2"/>
        <v>0</v>
      </c>
      <c r="Q60" s="201">
        <f t="shared" si="3"/>
        <v>0</v>
      </c>
      <c r="R60" s="202"/>
      <c r="S60" s="202"/>
      <c r="T60" s="202"/>
      <c r="U60" s="202"/>
      <c r="V60" s="202"/>
      <c r="W60" s="202"/>
      <c r="X60" s="202"/>
      <c r="Y60" s="202"/>
      <c r="Z60" s="202"/>
      <c r="AA60" s="202"/>
      <c r="AB60" s="202"/>
      <c r="AC60" s="202"/>
      <c r="AD60" s="202"/>
      <c r="AE60" s="202"/>
      <c r="AF60" s="207">
        <f t="shared" si="6"/>
        <v>0</v>
      </c>
      <c r="AG60" s="207">
        <f t="shared" si="9"/>
        <v>0</v>
      </c>
      <c r="AH60" s="202"/>
    </row>
    <row r="61" spans="1:34" ht="15">
      <c r="A61" s="190">
        <v>2024</v>
      </c>
      <c r="B61" s="190" t="s">
        <v>229</v>
      </c>
      <c r="C61" s="191">
        <v>45446</v>
      </c>
      <c r="D61" s="190" t="s">
        <v>265</v>
      </c>
      <c r="E61" s="190" t="s">
        <v>266</v>
      </c>
      <c r="F61" s="202" t="s">
        <v>267</v>
      </c>
      <c r="G61" s="202" t="s">
        <v>284</v>
      </c>
      <c r="H61" s="202" t="s">
        <v>273</v>
      </c>
      <c r="I61" s="240">
        <v>182635</v>
      </c>
      <c r="J61" s="241">
        <v>160</v>
      </c>
      <c r="K61" s="242">
        <v>160</v>
      </c>
      <c r="L61" s="241">
        <v>160</v>
      </c>
      <c r="M61" s="198">
        <v>160</v>
      </c>
      <c r="N61" s="210">
        <f t="shared" si="7"/>
        <v>0</v>
      </c>
      <c r="O61" s="211">
        <f t="shared" si="1"/>
        <v>0</v>
      </c>
      <c r="P61" s="212">
        <f t="shared" si="2"/>
        <v>0</v>
      </c>
      <c r="Q61" s="201">
        <f t="shared" si="3"/>
        <v>0</v>
      </c>
      <c r="R61" s="202"/>
      <c r="S61" s="202"/>
      <c r="T61" s="202"/>
      <c r="U61" s="202"/>
      <c r="V61" s="202"/>
      <c r="W61" s="202"/>
      <c r="X61" s="202"/>
      <c r="Y61" s="202"/>
      <c r="Z61" s="202"/>
      <c r="AA61" s="202"/>
      <c r="AB61" s="202"/>
      <c r="AC61" s="202"/>
      <c r="AD61" s="202"/>
      <c r="AE61" s="202"/>
      <c r="AF61" s="207">
        <f t="shared" si="6"/>
        <v>0</v>
      </c>
      <c r="AG61" s="207">
        <f t="shared" si="9"/>
        <v>0</v>
      </c>
      <c r="AH61" s="202"/>
    </row>
    <row r="62" spans="1:34" ht="15">
      <c r="A62" s="190">
        <v>2024</v>
      </c>
      <c r="B62" s="190" t="s">
        <v>229</v>
      </c>
      <c r="C62" s="191">
        <v>45450</v>
      </c>
      <c r="D62" s="245" t="s">
        <v>285</v>
      </c>
      <c r="E62" s="246" t="s">
        <v>287</v>
      </c>
      <c r="F62" s="202" t="s">
        <v>288</v>
      </c>
      <c r="G62" s="202" t="s">
        <v>289</v>
      </c>
      <c r="H62" s="202"/>
      <c r="I62" s="240">
        <v>182384</v>
      </c>
      <c r="J62" s="241">
        <v>5000</v>
      </c>
      <c r="K62" s="241">
        <v>5040</v>
      </c>
      <c r="L62" s="241">
        <v>5040</v>
      </c>
      <c r="M62" s="247">
        <v>5000</v>
      </c>
      <c r="N62" s="210">
        <f t="shared" si="7"/>
        <v>-40</v>
      </c>
      <c r="O62" s="211">
        <f t="shared" si="1"/>
        <v>0</v>
      </c>
      <c r="P62" s="212">
        <f t="shared" si="2"/>
        <v>0</v>
      </c>
      <c r="Q62" s="201">
        <f t="shared" si="3"/>
        <v>-7.9365079365079083E-3</v>
      </c>
      <c r="R62" s="202"/>
      <c r="S62" s="202"/>
      <c r="T62" s="202">
        <v>30</v>
      </c>
      <c r="U62" s="202"/>
      <c r="V62" s="202">
        <v>10</v>
      </c>
      <c r="W62" s="202"/>
      <c r="X62" s="202"/>
      <c r="Y62" s="202"/>
      <c r="Z62" s="202"/>
      <c r="AA62" s="202"/>
      <c r="AB62" s="202"/>
      <c r="AC62" s="202"/>
      <c r="AD62" s="202"/>
      <c r="AE62" s="202"/>
      <c r="AF62" s="207">
        <f t="shared" si="6"/>
        <v>40</v>
      </c>
      <c r="AG62" s="207">
        <f t="shared" si="9"/>
        <v>0</v>
      </c>
      <c r="AH62" s="202"/>
    </row>
    <row r="63" spans="1:34" s="189" customFormat="1" ht="15.75">
      <c r="A63" s="227">
        <v>2024</v>
      </c>
      <c r="B63" s="190" t="s">
        <v>229</v>
      </c>
      <c r="C63" s="191">
        <v>45450</v>
      </c>
      <c r="D63" s="190" t="s">
        <v>290</v>
      </c>
      <c r="E63" s="248" t="s">
        <v>291</v>
      </c>
      <c r="F63" s="202" t="s">
        <v>292</v>
      </c>
      <c r="G63" s="202"/>
      <c r="H63" s="249"/>
      <c r="I63" s="240">
        <v>182467</v>
      </c>
      <c r="J63" s="241">
        <v>71</v>
      </c>
      <c r="K63" s="241">
        <v>71</v>
      </c>
      <c r="L63" s="241">
        <v>71</v>
      </c>
      <c r="M63" s="250">
        <v>71</v>
      </c>
      <c r="N63" s="210">
        <f t="shared" si="7"/>
        <v>0</v>
      </c>
      <c r="O63" s="211">
        <f t="shared" si="1"/>
        <v>0</v>
      </c>
      <c r="P63" s="212">
        <f t="shared" si="2"/>
        <v>0</v>
      </c>
      <c r="Q63" s="201">
        <f t="shared" si="3"/>
        <v>0</v>
      </c>
      <c r="R63" s="230"/>
      <c r="S63" s="232"/>
      <c r="T63" s="232"/>
      <c r="U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3"/>
      <c r="AF63" s="207">
        <f t="shared" si="6"/>
        <v>0</v>
      </c>
      <c r="AG63" s="207">
        <f t="shared" si="9"/>
        <v>0</v>
      </c>
      <c r="AH63" s="251"/>
    </row>
    <row r="64" spans="1:34" s="189" customFormat="1" ht="15.75">
      <c r="A64" s="227">
        <v>2024</v>
      </c>
      <c r="B64" s="190" t="s">
        <v>229</v>
      </c>
      <c r="C64" s="191">
        <v>45450</v>
      </c>
      <c r="D64" s="190" t="s">
        <v>290</v>
      </c>
      <c r="E64" s="248" t="s">
        <v>291</v>
      </c>
      <c r="F64" s="202" t="s">
        <v>292</v>
      </c>
      <c r="G64" s="237"/>
      <c r="H64" s="249"/>
      <c r="I64" s="240">
        <v>182469</v>
      </c>
      <c r="J64" s="241">
        <v>71</v>
      </c>
      <c r="K64" s="241">
        <v>71</v>
      </c>
      <c r="L64" s="241">
        <v>71</v>
      </c>
      <c r="M64" s="250">
        <v>71</v>
      </c>
      <c r="N64" s="210">
        <f t="shared" si="7"/>
        <v>0</v>
      </c>
      <c r="O64" s="211">
        <f t="shared" si="1"/>
        <v>0</v>
      </c>
      <c r="P64" s="212">
        <f t="shared" si="2"/>
        <v>0</v>
      </c>
      <c r="Q64" s="201">
        <f t="shared" si="3"/>
        <v>0</v>
      </c>
      <c r="R64" s="230"/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3"/>
      <c r="AF64" s="207">
        <f t="shared" si="6"/>
        <v>0</v>
      </c>
      <c r="AG64" s="207">
        <f t="shared" si="9"/>
        <v>0</v>
      </c>
      <c r="AH64" s="251"/>
    </row>
    <row r="65" spans="1:34" s="189" customFormat="1" ht="15.75">
      <c r="A65" s="227">
        <v>2024</v>
      </c>
      <c r="B65" s="190" t="s">
        <v>229</v>
      </c>
      <c r="C65" s="191">
        <v>45450</v>
      </c>
      <c r="D65" s="190" t="s">
        <v>290</v>
      </c>
      <c r="E65" s="248" t="s">
        <v>291</v>
      </c>
      <c r="F65" s="202" t="s">
        <v>292</v>
      </c>
      <c r="G65" s="202"/>
      <c r="H65" s="249"/>
      <c r="I65" s="240">
        <v>182500</v>
      </c>
      <c r="J65" s="241">
        <v>135</v>
      </c>
      <c r="K65" s="241">
        <v>135</v>
      </c>
      <c r="L65" s="241">
        <v>135</v>
      </c>
      <c r="M65" s="250">
        <v>135</v>
      </c>
      <c r="N65" s="210">
        <f t="shared" si="7"/>
        <v>0</v>
      </c>
      <c r="O65" s="211">
        <f t="shared" si="1"/>
        <v>0</v>
      </c>
      <c r="P65" s="212">
        <f t="shared" si="2"/>
        <v>0</v>
      </c>
      <c r="Q65" s="201">
        <f t="shared" si="3"/>
        <v>0</v>
      </c>
      <c r="R65" s="230"/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3"/>
      <c r="AF65" s="207">
        <f t="shared" si="6"/>
        <v>0</v>
      </c>
      <c r="AG65" s="207">
        <f t="shared" si="9"/>
        <v>0</v>
      </c>
      <c r="AH65" s="251"/>
    </row>
    <row r="66" spans="1:34" s="189" customFormat="1" ht="15.75">
      <c r="A66" s="227">
        <v>2024</v>
      </c>
      <c r="B66" s="190" t="s">
        <v>229</v>
      </c>
      <c r="C66" s="191">
        <v>45450</v>
      </c>
      <c r="D66" s="190" t="s">
        <v>290</v>
      </c>
      <c r="E66" s="248" t="s">
        <v>291</v>
      </c>
      <c r="F66" s="202" t="s">
        <v>292</v>
      </c>
      <c r="G66" s="237"/>
      <c r="H66" s="249"/>
      <c r="I66" s="240">
        <v>182501</v>
      </c>
      <c r="J66" s="241">
        <v>135</v>
      </c>
      <c r="K66" s="241">
        <v>135</v>
      </c>
      <c r="L66" s="241">
        <v>135</v>
      </c>
      <c r="M66" s="250">
        <v>135</v>
      </c>
      <c r="N66" s="210">
        <f t="shared" si="7"/>
        <v>0</v>
      </c>
      <c r="O66" s="211">
        <f t="shared" si="1"/>
        <v>0</v>
      </c>
      <c r="P66" s="212">
        <f t="shared" si="2"/>
        <v>0</v>
      </c>
      <c r="Q66" s="201">
        <f t="shared" si="3"/>
        <v>0</v>
      </c>
      <c r="R66" s="230"/>
      <c r="S66" s="232"/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3"/>
      <c r="AF66" s="207">
        <f t="shared" si="6"/>
        <v>0</v>
      </c>
      <c r="AG66" s="207">
        <f t="shared" si="9"/>
        <v>0</v>
      </c>
      <c r="AH66" s="251"/>
    </row>
    <row r="67" spans="1:34" s="189" customFormat="1" ht="15.75">
      <c r="A67" s="227">
        <v>2024</v>
      </c>
      <c r="B67" s="190" t="s">
        <v>229</v>
      </c>
      <c r="C67" s="191">
        <v>45450</v>
      </c>
      <c r="D67" s="190" t="s">
        <v>290</v>
      </c>
      <c r="E67" s="248" t="s">
        <v>291</v>
      </c>
      <c r="F67" s="202" t="s">
        <v>292</v>
      </c>
      <c r="G67" s="202"/>
      <c r="H67" s="249"/>
      <c r="I67" s="240">
        <v>182507</v>
      </c>
      <c r="J67" s="241">
        <v>26</v>
      </c>
      <c r="K67" s="241">
        <v>26</v>
      </c>
      <c r="L67" s="241">
        <v>26</v>
      </c>
      <c r="M67" s="250">
        <v>26</v>
      </c>
      <c r="N67" s="210">
        <f t="shared" si="7"/>
        <v>0</v>
      </c>
      <c r="O67" s="211">
        <f t="shared" ref="O67:O97" si="14">M67-J67</f>
        <v>0</v>
      </c>
      <c r="P67" s="212">
        <f t="shared" ref="P67:P97" si="15">M67/J67-1</f>
        <v>0</v>
      </c>
      <c r="Q67" s="201">
        <f t="shared" ref="Q67:Q97" si="16">M67/K67-1</f>
        <v>0</v>
      </c>
      <c r="R67" s="230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6"/>
      <c r="AF67" s="207">
        <f t="shared" si="6"/>
        <v>0</v>
      </c>
      <c r="AG67" s="207">
        <f t="shared" si="9"/>
        <v>0</v>
      </c>
      <c r="AH67" s="237"/>
    </row>
    <row r="68" spans="1:34" s="189" customFormat="1" ht="15.75">
      <c r="A68" s="227">
        <v>2024</v>
      </c>
      <c r="B68" s="190" t="s">
        <v>229</v>
      </c>
      <c r="C68" s="191">
        <v>45450</v>
      </c>
      <c r="D68" s="190" t="s">
        <v>290</v>
      </c>
      <c r="E68" s="248" t="s">
        <v>291</v>
      </c>
      <c r="F68" s="202" t="s">
        <v>292</v>
      </c>
      <c r="G68" s="202"/>
      <c r="H68" s="249"/>
      <c r="I68" s="240">
        <v>182508</v>
      </c>
      <c r="J68" s="241">
        <v>26</v>
      </c>
      <c r="K68" s="241">
        <v>26</v>
      </c>
      <c r="L68" s="241">
        <v>26</v>
      </c>
      <c r="M68" s="250">
        <v>26</v>
      </c>
      <c r="N68" s="210">
        <f t="shared" si="7"/>
        <v>0</v>
      </c>
      <c r="O68" s="211">
        <f t="shared" si="14"/>
        <v>0</v>
      </c>
      <c r="P68" s="212">
        <f t="shared" si="15"/>
        <v>0</v>
      </c>
      <c r="Q68" s="201">
        <f t="shared" si="16"/>
        <v>0</v>
      </c>
      <c r="R68" s="230"/>
      <c r="S68" s="23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6"/>
      <c r="AF68" s="207">
        <f t="shared" si="6"/>
        <v>0</v>
      </c>
      <c r="AG68" s="207">
        <f t="shared" si="9"/>
        <v>0</v>
      </c>
      <c r="AH68" s="237"/>
    </row>
    <row r="69" spans="1:34" s="189" customFormat="1" ht="15.75">
      <c r="A69" s="227">
        <v>2024</v>
      </c>
      <c r="B69" s="190" t="s">
        <v>229</v>
      </c>
      <c r="C69" s="191">
        <v>45450</v>
      </c>
      <c r="D69" s="190" t="s">
        <v>290</v>
      </c>
      <c r="E69" s="248" t="s">
        <v>291</v>
      </c>
      <c r="F69" s="202" t="s">
        <v>292</v>
      </c>
      <c r="G69" s="202"/>
      <c r="H69" s="249"/>
      <c r="I69" s="240">
        <v>182471</v>
      </c>
      <c r="J69" s="241">
        <v>53</v>
      </c>
      <c r="K69" s="241">
        <v>53</v>
      </c>
      <c r="L69" s="241">
        <v>53</v>
      </c>
      <c r="M69" s="250">
        <v>53</v>
      </c>
      <c r="N69" s="210">
        <f t="shared" si="7"/>
        <v>0</v>
      </c>
      <c r="O69" s="211">
        <f t="shared" si="14"/>
        <v>0</v>
      </c>
      <c r="P69" s="212">
        <f t="shared" si="15"/>
        <v>0</v>
      </c>
      <c r="Q69" s="201">
        <f t="shared" si="16"/>
        <v>0</v>
      </c>
      <c r="R69" s="230"/>
      <c r="S69" s="232"/>
      <c r="T69" s="232"/>
      <c r="U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3"/>
      <c r="AF69" s="207">
        <f t="shared" si="6"/>
        <v>0</v>
      </c>
      <c r="AG69" s="207">
        <f t="shared" si="9"/>
        <v>0</v>
      </c>
      <c r="AH69" s="251"/>
    </row>
    <row r="70" spans="1:34" s="189" customFormat="1" ht="15.75">
      <c r="A70" s="227">
        <v>2024</v>
      </c>
      <c r="B70" s="190" t="s">
        <v>229</v>
      </c>
      <c r="C70" s="191">
        <v>45450</v>
      </c>
      <c r="D70" s="190" t="s">
        <v>290</v>
      </c>
      <c r="E70" s="248" t="s">
        <v>291</v>
      </c>
      <c r="F70" s="202" t="s">
        <v>292</v>
      </c>
      <c r="G70" s="202"/>
      <c r="H70" s="249"/>
      <c r="I70" s="240">
        <v>182473</v>
      </c>
      <c r="J70" s="241">
        <v>53</v>
      </c>
      <c r="K70" s="241">
        <v>53</v>
      </c>
      <c r="L70" s="241">
        <v>53</v>
      </c>
      <c r="M70" s="250">
        <v>53</v>
      </c>
      <c r="N70" s="210">
        <f t="shared" si="7"/>
        <v>0</v>
      </c>
      <c r="O70" s="211">
        <f t="shared" si="14"/>
        <v>0</v>
      </c>
      <c r="P70" s="212">
        <f t="shared" si="15"/>
        <v>0</v>
      </c>
      <c r="Q70" s="201">
        <f t="shared" si="16"/>
        <v>0</v>
      </c>
      <c r="R70" s="230"/>
      <c r="S70" s="232"/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3"/>
      <c r="AF70" s="207">
        <f t="shared" ref="AF70:AF97" si="17">SUM(T70:AE70)</f>
        <v>0</v>
      </c>
      <c r="AG70" s="207">
        <f t="shared" si="9"/>
        <v>0</v>
      </c>
      <c r="AH70" s="251"/>
    </row>
    <row r="71" spans="1:34" s="189" customFormat="1" ht="15.75">
      <c r="A71" s="227">
        <v>2024</v>
      </c>
      <c r="B71" s="190" t="s">
        <v>229</v>
      </c>
      <c r="C71" s="191">
        <v>45450</v>
      </c>
      <c r="D71" s="190" t="s">
        <v>290</v>
      </c>
      <c r="E71" s="248" t="s">
        <v>291</v>
      </c>
      <c r="F71" s="202" t="s">
        <v>292</v>
      </c>
      <c r="G71" s="237"/>
      <c r="H71" s="249"/>
      <c r="I71" s="240">
        <v>182498</v>
      </c>
      <c r="J71" s="241">
        <v>29</v>
      </c>
      <c r="K71" s="241">
        <v>29</v>
      </c>
      <c r="L71" s="241">
        <v>29</v>
      </c>
      <c r="M71" s="250">
        <v>29</v>
      </c>
      <c r="N71" s="210">
        <f t="shared" si="7"/>
        <v>0</v>
      </c>
      <c r="O71" s="211">
        <f t="shared" si="14"/>
        <v>0</v>
      </c>
      <c r="P71" s="212">
        <f t="shared" si="15"/>
        <v>0</v>
      </c>
      <c r="Q71" s="201">
        <f t="shared" si="16"/>
        <v>0</v>
      </c>
      <c r="R71" s="230"/>
      <c r="S71" s="232"/>
      <c r="T71" s="232"/>
      <c r="U71" s="232"/>
      <c r="V71" s="232"/>
      <c r="W71" s="232"/>
      <c r="X71" s="232"/>
      <c r="Y71" s="232"/>
      <c r="Z71" s="232"/>
      <c r="AA71" s="232"/>
      <c r="AB71" s="232"/>
      <c r="AC71" s="232"/>
      <c r="AD71" s="232"/>
      <c r="AE71" s="233"/>
      <c r="AF71" s="207">
        <f t="shared" si="17"/>
        <v>0</v>
      </c>
      <c r="AG71" s="207">
        <f t="shared" si="9"/>
        <v>0</v>
      </c>
      <c r="AH71" s="251"/>
    </row>
    <row r="72" spans="1:34" s="189" customFormat="1" ht="15.75">
      <c r="A72" s="227">
        <v>2024</v>
      </c>
      <c r="B72" s="190" t="s">
        <v>229</v>
      </c>
      <c r="C72" s="191">
        <v>45450</v>
      </c>
      <c r="D72" s="190" t="s">
        <v>290</v>
      </c>
      <c r="E72" s="248" t="s">
        <v>291</v>
      </c>
      <c r="F72" s="202" t="s">
        <v>292</v>
      </c>
      <c r="G72" s="202"/>
      <c r="H72" s="249"/>
      <c r="I72" s="240">
        <v>182499</v>
      </c>
      <c r="J72" s="241">
        <v>29</v>
      </c>
      <c r="K72" s="241">
        <v>29</v>
      </c>
      <c r="L72" s="241">
        <v>29</v>
      </c>
      <c r="M72" s="250">
        <v>29</v>
      </c>
      <c r="N72" s="210">
        <f t="shared" ref="N72:N97" si="18">M72-K72</f>
        <v>0</v>
      </c>
      <c r="O72" s="211">
        <f t="shared" si="14"/>
        <v>0</v>
      </c>
      <c r="P72" s="212">
        <f t="shared" si="15"/>
        <v>0</v>
      </c>
      <c r="Q72" s="201">
        <f t="shared" si="16"/>
        <v>0</v>
      </c>
      <c r="R72" s="230"/>
      <c r="S72" s="232"/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6"/>
      <c r="AF72" s="207">
        <f t="shared" si="17"/>
        <v>0</v>
      </c>
      <c r="AG72" s="207">
        <f t="shared" si="9"/>
        <v>0</v>
      </c>
      <c r="AH72" s="237"/>
    </row>
    <row r="73" spans="1:34" s="189" customFormat="1" ht="15.75">
      <c r="A73" s="227">
        <v>2024</v>
      </c>
      <c r="B73" s="190" t="s">
        <v>229</v>
      </c>
      <c r="C73" s="191">
        <v>45450</v>
      </c>
      <c r="D73" s="190" t="s">
        <v>265</v>
      </c>
      <c r="E73" s="246" t="s">
        <v>266</v>
      </c>
      <c r="F73" s="202" t="s">
        <v>292</v>
      </c>
      <c r="G73" s="252"/>
      <c r="H73" s="253"/>
      <c r="I73" s="240">
        <v>182462</v>
      </c>
      <c r="J73" s="241">
        <v>354</v>
      </c>
      <c r="K73" s="254">
        <v>354</v>
      </c>
      <c r="L73" s="254">
        <v>354</v>
      </c>
      <c r="M73" s="255">
        <v>354</v>
      </c>
      <c r="N73" s="210">
        <f t="shared" si="18"/>
        <v>0</v>
      </c>
      <c r="O73" s="211">
        <f t="shared" si="14"/>
        <v>0</v>
      </c>
      <c r="P73" s="212">
        <f t="shared" si="15"/>
        <v>0</v>
      </c>
      <c r="Q73" s="201">
        <f t="shared" si="16"/>
        <v>0</v>
      </c>
      <c r="R73" s="230"/>
      <c r="S73" s="232"/>
      <c r="T73" s="232"/>
      <c r="U73" s="232"/>
      <c r="V73" s="232"/>
      <c r="W73" s="232"/>
      <c r="X73" s="232"/>
      <c r="Y73" s="232"/>
      <c r="Z73" s="232"/>
      <c r="AA73" s="232"/>
      <c r="AB73" s="232"/>
      <c r="AC73" s="232"/>
      <c r="AD73" s="232"/>
      <c r="AE73" s="236"/>
      <c r="AF73" s="207">
        <f t="shared" si="17"/>
        <v>0</v>
      </c>
      <c r="AG73" s="207">
        <f t="shared" ref="AG73:AG97" si="19">N73+AF73</f>
        <v>0</v>
      </c>
      <c r="AH73" s="237"/>
    </row>
    <row r="74" spans="1:34" s="189" customFormat="1" ht="15.75">
      <c r="A74" s="227">
        <v>2024</v>
      </c>
      <c r="B74" s="190" t="s">
        <v>229</v>
      </c>
      <c r="C74" s="191">
        <v>45450</v>
      </c>
      <c r="D74" s="190" t="s">
        <v>265</v>
      </c>
      <c r="E74" s="246" t="s">
        <v>266</v>
      </c>
      <c r="F74" s="202" t="s">
        <v>292</v>
      </c>
      <c r="G74" s="252"/>
      <c r="H74" s="253"/>
      <c r="I74" s="240">
        <v>182480</v>
      </c>
      <c r="J74" s="241">
        <v>141</v>
      </c>
      <c r="K74" s="254">
        <v>141</v>
      </c>
      <c r="L74" s="254">
        <v>141</v>
      </c>
      <c r="M74" s="255">
        <v>141</v>
      </c>
      <c r="N74" s="210">
        <f t="shared" si="18"/>
        <v>0</v>
      </c>
      <c r="O74" s="211">
        <f t="shared" si="14"/>
        <v>0</v>
      </c>
      <c r="P74" s="212">
        <f t="shared" si="15"/>
        <v>0</v>
      </c>
      <c r="Q74" s="201">
        <f t="shared" si="16"/>
        <v>0</v>
      </c>
      <c r="R74" s="230"/>
      <c r="S74" s="232"/>
      <c r="T74" s="232"/>
      <c r="U74" s="232"/>
      <c r="V74" s="232"/>
      <c r="W74" s="232"/>
      <c r="X74" s="232"/>
      <c r="Y74" s="232"/>
      <c r="Z74" s="232"/>
      <c r="AA74" s="232"/>
      <c r="AB74" s="232"/>
      <c r="AC74" s="232"/>
      <c r="AD74" s="232"/>
      <c r="AE74" s="236"/>
      <c r="AF74" s="207">
        <f t="shared" si="17"/>
        <v>0</v>
      </c>
      <c r="AG74" s="207">
        <f t="shared" si="19"/>
        <v>0</v>
      </c>
      <c r="AH74" s="237"/>
    </row>
    <row r="75" spans="1:34" s="189" customFormat="1" ht="15.75">
      <c r="A75" s="227">
        <v>2024</v>
      </c>
      <c r="B75" s="190" t="s">
        <v>229</v>
      </c>
      <c r="C75" s="191">
        <v>45450</v>
      </c>
      <c r="D75" s="190" t="s">
        <v>265</v>
      </c>
      <c r="E75" s="246" t="s">
        <v>266</v>
      </c>
      <c r="F75" s="202" t="s">
        <v>292</v>
      </c>
      <c r="G75" s="252"/>
      <c r="H75" s="253"/>
      <c r="I75" s="240">
        <v>182492</v>
      </c>
      <c r="J75" s="241">
        <v>96</v>
      </c>
      <c r="K75" s="254">
        <v>96</v>
      </c>
      <c r="L75" s="254">
        <v>96</v>
      </c>
      <c r="M75" s="255">
        <v>96</v>
      </c>
      <c r="N75" s="210">
        <f t="shared" si="18"/>
        <v>0</v>
      </c>
      <c r="O75" s="211">
        <f t="shared" si="14"/>
        <v>0</v>
      </c>
      <c r="P75" s="212">
        <f t="shared" si="15"/>
        <v>0</v>
      </c>
      <c r="Q75" s="201">
        <f t="shared" si="16"/>
        <v>0</v>
      </c>
      <c r="R75" s="230"/>
      <c r="S75" s="232"/>
      <c r="T75" s="232"/>
      <c r="U75" s="232"/>
      <c r="V75" s="232"/>
      <c r="W75" s="232"/>
      <c r="X75" s="232"/>
      <c r="Y75" s="232"/>
      <c r="Z75" s="232"/>
      <c r="AA75" s="232"/>
      <c r="AB75" s="232"/>
      <c r="AC75" s="232"/>
      <c r="AD75" s="232"/>
      <c r="AE75" s="236"/>
      <c r="AF75" s="207">
        <f t="shared" si="17"/>
        <v>0</v>
      </c>
      <c r="AG75" s="207">
        <f t="shared" si="19"/>
        <v>0</v>
      </c>
      <c r="AH75" s="237"/>
    </row>
    <row r="76" spans="1:34" s="189" customFormat="1" ht="15.75">
      <c r="A76" s="227">
        <v>2024</v>
      </c>
      <c r="B76" s="190" t="s">
        <v>229</v>
      </c>
      <c r="C76" s="191">
        <v>45450</v>
      </c>
      <c r="D76" s="190" t="s">
        <v>265</v>
      </c>
      <c r="E76" s="246" t="s">
        <v>266</v>
      </c>
      <c r="F76" s="202" t="s">
        <v>292</v>
      </c>
      <c r="G76" s="252"/>
      <c r="H76" s="253"/>
      <c r="I76" s="240">
        <v>182503</v>
      </c>
      <c r="J76" s="241">
        <v>102</v>
      </c>
      <c r="K76" s="254">
        <v>102</v>
      </c>
      <c r="L76" s="254">
        <v>102</v>
      </c>
      <c r="M76" s="255">
        <v>102</v>
      </c>
      <c r="N76" s="210">
        <f t="shared" si="18"/>
        <v>0</v>
      </c>
      <c r="O76" s="211">
        <f t="shared" si="14"/>
        <v>0</v>
      </c>
      <c r="P76" s="212">
        <f t="shared" si="15"/>
        <v>0</v>
      </c>
      <c r="Q76" s="201">
        <f t="shared" si="16"/>
        <v>0</v>
      </c>
      <c r="R76" s="230"/>
      <c r="S76" s="232"/>
      <c r="T76" s="232"/>
      <c r="U76" s="232"/>
      <c r="V76" s="232"/>
      <c r="W76" s="232"/>
      <c r="X76" s="232"/>
      <c r="Y76" s="232"/>
      <c r="Z76" s="232"/>
      <c r="AA76" s="232"/>
      <c r="AB76" s="232"/>
      <c r="AC76" s="232"/>
      <c r="AD76" s="232"/>
      <c r="AE76" s="236"/>
      <c r="AF76" s="207">
        <f t="shared" si="17"/>
        <v>0</v>
      </c>
      <c r="AG76" s="207">
        <f t="shared" si="19"/>
        <v>0</v>
      </c>
      <c r="AH76" s="237"/>
    </row>
    <row r="77" spans="1:34" s="189" customFormat="1" ht="15.75">
      <c r="A77" s="227">
        <v>2024</v>
      </c>
      <c r="B77" s="190" t="s">
        <v>229</v>
      </c>
      <c r="C77" s="191">
        <v>45450</v>
      </c>
      <c r="D77" s="190" t="s">
        <v>265</v>
      </c>
      <c r="E77" s="246" t="s">
        <v>266</v>
      </c>
      <c r="F77" s="202" t="s">
        <v>292</v>
      </c>
      <c r="G77" s="252"/>
      <c r="H77" s="253"/>
      <c r="I77" s="240">
        <v>182460</v>
      </c>
      <c r="J77" s="241">
        <v>354</v>
      </c>
      <c r="K77" s="255">
        <v>354</v>
      </c>
      <c r="L77" s="255">
        <v>354</v>
      </c>
      <c r="M77" s="255">
        <v>354</v>
      </c>
      <c r="N77" s="210">
        <f t="shared" si="18"/>
        <v>0</v>
      </c>
      <c r="O77" s="211">
        <f t="shared" si="14"/>
        <v>0</v>
      </c>
      <c r="P77" s="212">
        <f t="shared" si="15"/>
        <v>0</v>
      </c>
      <c r="Q77" s="201">
        <f t="shared" si="16"/>
        <v>0</v>
      </c>
      <c r="R77" s="230"/>
      <c r="S77" s="232"/>
      <c r="T77" s="232"/>
      <c r="U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6"/>
      <c r="AF77" s="207">
        <f t="shared" si="17"/>
        <v>0</v>
      </c>
      <c r="AG77" s="207">
        <f t="shared" si="19"/>
        <v>0</v>
      </c>
      <c r="AH77" s="237"/>
    </row>
    <row r="78" spans="1:34" s="189" customFormat="1" ht="15.75">
      <c r="A78" s="227">
        <v>2024</v>
      </c>
      <c r="B78" s="190" t="s">
        <v>229</v>
      </c>
      <c r="C78" s="191">
        <v>45450</v>
      </c>
      <c r="D78" s="190" t="s">
        <v>265</v>
      </c>
      <c r="E78" s="246" t="s">
        <v>266</v>
      </c>
      <c r="F78" s="202" t="s">
        <v>292</v>
      </c>
      <c r="G78" s="252"/>
      <c r="H78" s="253"/>
      <c r="I78" s="240">
        <v>182478</v>
      </c>
      <c r="J78" s="241">
        <v>141</v>
      </c>
      <c r="K78" s="255">
        <v>141</v>
      </c>
      <c r="L78" s="255">
        <v>141</v>
      </c>
      <c r="M78" s="255">
        <v>141</v>
      </c>
      <c r="N78" s="210">
        <f t="shared" si="18"/>
        <v>0</v>
      </c>
      <c r="O78" s="211">
        <f t="shared" si="14"/>
        <v>0</v>
      </c>
      <c r="P78" s="212">
        <f t="shared" si="15"/>
        <v>0</v>
      </c>
      <c r="Q78" s="201">
        <f t="shared" si="16"/>
        <v>0</v>
      </c>
      <c r="R78" s="230"/>
      <c r="S78" s="232"/>
      <c r="T78" s="232"/>
      <c r="U78" s="232"/>
      <c r="V78" s="232"/>
      <c r="W78" s="232"/>
      <c r="X78" s="232"/>
      <c r="Y78" s="232"/>
      <c r="Z78" s="232"/>
      <c r="AA78" s="232"/>
      <c r="AB78" s="232"/>
      <c r="AC78" s="232"/>
      <c r="AD78" s="232"/>
      <c r="AE78" s="236"/>
      <c r="AF78" s="207">
        <f t="shared" si="17"/>
        <v>0</v>
      </c>
      <c r="AG78" s="207">
        <f t="shared" si="19"/>
        <v>0</v>
      </c>
      <c r="AH78" s="237"/>
    </row>
    <row r="79" spans="1:34" s="189" customFormat="1" ht="15.75">
      <c r="A79" s="227">
        <v>2024</v>
      </c>
      <c r="B79" s="190" t="s">
        <v>229</v>
      </c>
      <c r="C79" s="191">
        <v>45450</v>
      </c>
      <c r="D79" s="190" t="s">
        <v>265</v>
      </c>
      <c r="E79" s="246" t="s">
        <v>266</v>
      </c>
      <c r="F79" s="202" t="s">
        <v>292</v>
      </c>
      <c r="G79" s="252"/>
      <c r="H79" s="253"/>
      <c r="I79" s="240">
        <v>182490</v>
      </c>
      <c r="J79" s="241">
        <v>96</v>
      </c>
      <c r="K79" s="255">
        <v>96</v>
      </c>
      <c r="L79" s="255">
        <v>96</v>
      </c>
      <c r="M79" s="255">
        <v>96</v>
      </c>
      <c r="N79" s="210">
        <f t="shared" si="18"/>
        <v>0</v>
      </c>
      <c r="O79" s="211">
        <f t="shared" si="14"/>
        <v>0</v>
      </c>
      <c r="P79" s="212">
        <f t="shared" si="15"/>
        <v>0</v>
      </c>
      <c r="Q79" s="201">
        <f t="shared" si="16"/>
        <v>0</v>
      </c>
      <c r="R79" s="230"/>
      <c r="S79" s="232"/>
      <c r="T79" s="232"/>
      <c r="U79" s="232"/>
      <c r="V79" s="232"/>
      <c r="W79" s="232"/>
      <c r="X79" s="232"/>
      <c r="Y79" s="232"/>
      <c r="Z79" s="232"/>
      <c r="AA79" s="232"/>
      <c r="AB79" s="232"/>
      <c r="AC79" s="232"/>
      <c r="AD79" s="232"/>
      <c r="AE79" s="236"/>
      <c r="AF79" s="207">
        <f t="shared" si="17"/>
        <v>0</v>
      </c>
      <c r="AG79" s="207">
        <f t="shared" si="19"/>
        <v>0</v>
      </c>
      <c r="AH79" s="237"/>
    </row>
    <row r="80" spans="1:34" s="189" customFormat="1" ht="15.75">
      <c r="A80" s="227">
        <v>2024</v>
      </c>
      <c r="B80" s="190" t="s">
        <v>229</v>
      </c>
      <c r="C80" s="191">
        <v>45450</v>
      </c>
      <c r="D80" s="190" t="s">
        <v>265</v>
      </c>
      <c r="E80" s="246" t="s">
        <v>266</v>
      </c>
      <c r="F80" s="202" t="s">
        <v>292</v>
      </c>
      <c r="G80" s="252"/>
      <c r="H80" s="256"/>
      <c r="I80" s="240">
        <v>182502</v>
      </c>
      <c r="J80" s="241">
        <v>102</v>
      </c>
      <c r="K80" s="255">
        <v>102</v>
      </c>
      <c r="L80" s="255">
        <v>102</v>
      </c>
      <c r="M80" s="255">
        <v>102</v>
      </c>
      <c r="N80" s="210">
        <f t="shared" si="18"/>
        <v>0</v>
      </c>
      <c r="O80" s="211">
        <f t="shared" si="14"/>
        <v>0</v>
      </c>
      <c r="P80" s="212">
        <f t="shared" si="15"/>
        <v>0</v>
      </c>
      <c r="Q80" s="201">
        <f t="shared" si="16"/>
        <v>0</v>
      </c>
      <c r="R80" s="230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6"/>
      <c r="AF80" s="207">
        <f t="shared" si="17"/>
        <v>0</v>
      </c>
      <c r="AG80" s="207">
        <f t="shared" si="19"/>
        <v>0</v>
      </c>
      <c r="AH80" s="237"/>
    </row>
    <row r="81" spans="1:16375" s="189" customFormat="1" ht="15.75">
      <c r="A81" s="227">
        <v>2024</v>
      </c>
      <c r="B81" s="190" t="s">
        <v>229</v>
      </c>
      <c r="C81" s="191">
        <v>45450</v>
      </c>
      <c r="D81" s="190" t="s">
        <v>290</v>
      </c>
      <c r="E81" s="246" t="s">
        <v>291</v>
      </c>
      <c r="F81" s="202" t="s">
        <v>292</v>
      </c>
      <c r="G81" s="237"/>
      <c r="H81" s="249"/>
      <c r="I81" s="240">
        <v>182494</v>
      </c>
      <c r="J81" s="241">
        <v>468</v>
      </c>
      <c r="K81" s="241">
        <v>468</v>
      </c>
      <c r="L81" s="241">
        <v>468</v>
      </c>
      <c r="M81" s="255">
        <f>177+291</f>
        <v>468</v>
      </c>
      <c r="N81" s="210">
        <f t="shared" si="18"/>
        <v>0</v>
      </c>
      <c r="O81" s="211">
        <f t="shared" si="14"/>
        <v>0</v>
      </c>
      <c r="P81" s="212">
        <f t="shared" si="15"/>
        <v>0</v>
      </c>
      <c r="Q81" s="201">
        <f t="shared" si="16"/>
        <v>0</v>
      </c>
      <c r="R81" s="230"/>
      <c r="S81" s="232"/>
      <c r="T81" s="232"/>
      <c r="U81" s="232"/>
      <c r="V81" s="232"/>
      <c r="W81" s="232"/>
      <c r="X81" s="232"/>
      <c r="Y81" s="232"/>
      <c r="Z81" s="232"/>
      <c r="AA81" s="232"/>
      <c r="AB81" s="232"/>
      <c r="AC81" s="232"/>
      <c r="AD81" s="232"/>
      <c r="AE81" s="233"/>
      <c r="AF81" s="207">
        <f t="shared" si="17"/>
        <v>0</v>
      </c>
      <c r="AG81" s="207">
        <f t="shared" si="19"/>
        <v>0</v>
      </c>
      <c r="AH81" s="251"/>
    </row>
    <row r="82" spans="1:16375" s="189" customFormat="1" ht="15.75">
      <c r="A82" s="227">
        <v>2024</v>
      </c>
      <c r="B82" s="190" t="s">
        <v>229</v>
      </c>
      <c r="C82" s="191">
        <v>45450</v>
      </c>
      <c r="D82" s="190" t="s">
        <v>290</v>
      </c>
      <c r="E82" s="246" t="s">
        <v>291</v>
      </c>
      <c r="F82" s="202" t="s">
        <v>292</v>
      </c>
      <c r="G82" s="252"/>
      <c r="H82" s="249"/>
      <c r="I82" s="240">
        <v>182495</v>
      </c>
      <c r="J82" s="241">
        <v>468</v>
      </c>
      <c r="K82" s="241">
        <v>468</v>
      </c>
      <c r="L82" s="241">
        <v>468</v>
      </c>
      <c r="M82" s="255">
        <f>177+291</f>
        <v>468</v>
      </c>
      <c r="N82" s="210">
        <f t="shared" si="18"/>
        <v>0</v>
      </c>
      <c r="O82" s="211">
        <f t="shared" si="14"/>
        <v>0</v>
      </c>
      <c r="P82" s="212">
        <f t="shared" si="15"/>
        <v>0</v>
      </c>
      <c r="Q82" s="201">
        <f t="shared" si="16"/>
        <v>0</v>
      </c>
      <c r="R82" s="230"/>
      <c r="S82" s="232"/>
      <c r="T82" s="232"/>
      <c r="U82" s="232"/>
      <c r="V82" s="232"/>
      <c r="W82" s="232"/>
      <c r="X82" s="232"/>
      <c r="Y82" s="232"/>
      <c r="Z82" s="232"/>
      <c r="AA82" s="232"/>
      <c r="AB82" s="232"/>
      <c r="AC82" s="232"/>
      <c r="AD82" s="232"/>
      <c r="AE82" s="236"/>
      <c r="AF82" s="207">
        <f t="shared" si="17"/>
        <v>0</v>
      </c>
      <c r="AG82" s="207">
        <f t="shared" si="19"/>
        <v>0</v>
      </c>
      <c r="AH82" s="237"/>
    </row>
    <row r="83" spans="1:16375" s="189" customFormat="1" ht="15.75">
      <c r="A83" s="227">
        <v>2024</v>
      </c>
      <c r="B83" s="190" t="s">
        <v>229</v>
      </c>
      <c r="C83" s="191">
        <v>45450</v>
      </c>
      <c r="D83" s="190" t="s">
        <v>290</v>
      </c>
      <c r="E83" s="246" t="s">
        <v>291</v>
      </c>
      <c r="F83" s="202" t="s">
        <v>292</v>
      </c>
      <c r="G83" s="252"/>
      <c r="H83" s="249"/>
      <c r="I83" s="240">
        <v>182486</v>
      </c>
      <c r="J83" s="241">
        <v>594</v>
      </c>
      <c r="K83" s="241">
        <v>594</v>
      </c>
      <c r="L83" s="241">
        <v>594</v>
      </c>
      <c r="M83" s="255">
        <f>231+363</f>
        <v>594</v>
      </c>
      <c r="N83" s="210">
        <f t="shared" si="18"/>
        <v>0</v>
      </c>
      <c r="O83" s="211">
        <f t="shared" si="14"/>
        <v>0</v>
      </c>
      <c r="P83" s="212">
        <f t="shared" si="15"/>
        <v>0</v>
      </c>
      <c r="Q83" s="201">
        <f t="shared" si="16"/>
        <v>0</v>
      </c>
      <c r="R83" s="230"/>
      <c r="S83" s="232"/>
      <c r="T83" s="232"/>
      <c r="U83" s="232"/>
      <c r="V83" s="232"/>
      <c r="W83" s="232"/>
      <c r="X83" s="232"/>
      <c r="Y83" s="232"/>
      <c r="Z83" s="232"/>
      <c r="AA83" s="232"/>
      <c r="AB83" s="232"/>
      <c r="AC83" s="232"/>
      <c r="AD83" s="232"/>
      <c r="AE83" s="236"/>
      <c r="AF83" s="207">
        <f t="shared" si="17"/>
        <v>0</v>
      </c>
      <c r="AG83" s="207">
        <f t="shared" si="19"/>
        <v>0</v>
      </c>
      <c r="AH83" s="237"/>
    </row>
    <row r="84" spans="1:16375" s="189" customFormat="1" ht="15.75">
      <c r="A84" s="227">
        <v>2024</v>
      </c>
      <c r="B84" s="190" t="s">
        <v>229</v>
      </c>
      <c r="C84" s="191">
        <v>45450</v>
      </c>
      <c r="D84" s="190" t="s">
        <v>290</v>
      </c>
      <c r="E84" s="246" t="s">
        <v>291</v>
      </c>
      <c r="F84" s="202" t="s">
        <v>292</v>
      </c>
      <c r="G84" s="252"/>
      <c r="H84" s="249"/>
      <c r="I84" s="240">
        <v>182488</v>
      </c>
      <c r="J84" s="241">
        <v>594</v>
      </c>
      <c r="K84" s="241">
        <v>594</v>
      </c>
      <c r="L84" s="241">
        <v>594</v>
      </c>
      <c r="M84" s="255">
        <f>231+363</f>
        <v>594</v>
      </c>
      <c r="N84" s="210">
        <f t="shared" si="18"/>
        <v>0</v>
      </c>
      <c r="O84" s="211">
        <f t="shared" si="14"/>
        <v>0</v>
      </c>
      <c r="P84" s="212">
        <f t="shared" si="15"/>
        <v>0</v>
      </c>
      <c r="Q84" s="201">
        <f t="shared" si="16"/>
        <v>0</v>
      </c>
      <c r="R84" s="230"/>
      <c r="S84" s="232"/>
      <c r="T84" s="232"/>
      <c r="U84" s="232"/>
      <c r="V84" s="232"/>
      <c r="W84" s="232"/>
      <c r="X84" s="232"/>
      <c r="Y84" s="232"/>
      <c r="Z84" s="232"/>
      <c r="AA84" s="232"/>
      <c r="AB84" s="232"/>
      <c r="AC84" s="232"/>
      <c r="AD84" s="232"/>
      <c r="AE84" s="236"/>
      <c r="AF84" s="207">
        <f t="shared" si="17"/>
        <v>0</v>
      </c>
      <c r="AG84" s="207">
        <f t="shared" si="19"/>
        <v>0</v>
      </c>
      <c r="AH84" s="237"/>
    </row>
    <row r="85" spans="1:16375" s="189" customFormat="1" ht="15.75">
      <c r="A85" s="227">
        <v>2024</v>
      </c>
      <c r="B85" s="190" t="s">
        <v>229</v>
      </c>
      <c r="C85" s="191">
        <v>45450</v>
      </c>
      <c r="D85" s="190" t="s">
        <v>290</v>
      </c>
      <c r="E85" s="248" t="s">
        <v>291</v>
      </c>
      <c r="F85" s="202" t="s">
        <v>292</v>
      </c>
      <c r="G85" s="237"/>
      <c r="H85" s="249"/>
      <c r="I85" s="240">
        <v>182495</v>
      </c>
      <c r="J85" s="241">
        <v>468</v>
      </c>
      <c r="K85" s="257">
        <v>468</v>
      </c>
      <c r="L85" s="258">
        <v>4698</v>
      </c>
      <c r="M85" s="259">
        <f>177+291</f>
        <v>468</v>
      </c>
      <c r="N85" s="210">
        <f t="shared" si="18"/>
        <v>0</v>
      </c>
      <c r="O85" s="211">
        <f t="shared" si="14"/>
        <v>0</v>
      </c>
      <c r="P85" s="212">
        <f t="shared" si="15"/>
        <v>0</v>
      </c>
      <c r="Q85" s="201">
        <f t="shared" si="16"/>
        <v>0</v>
      </c>
      <c r="R85" s="230" t="s">
        <v>293</v>
      </c>
      <c r="S85" s="232"/>
      <c r="T85" s="232"/>
      <c r="U85" s="232"/>
      <c r="V85" s="232"/>
      <c r="W85" s="232"/>
      <c r="X85" s="232"/>
      <c r="Y85" s="232"/>
      <c r="Z85" s="232"/>
      <c r="AA85" s="232"/>
      <c r="AB85" s="232"/>
      <c r="AC85" s="232"/>
      <c r="AD85" s="232"/>
      <c r="AE85" s="233"/>
      <c r="AF85" s="207">
        <f t="shared" si="17"/>
        <v>0</v>
      </c>
      <c r="AG85" s="207">
        <f t="shared" si="19"/>
        <v>0</v>
      </c>
      <c r="AH85" s="251"/>
    </row>
    <row r="86" spans="1:16375" s="189" customFormat="1" ht="15.75">
      <c r="A86" s="227">
        <v>2024</v>
      </c>
      <c r="B86" s="190" t="s">
        <v>229</v>
      </c>
      <c r="C86" s="191">
        <v>45450</v>
      </c>
      <c r="D86" s="190" t="s">
        <v>290</v>
      </c>
      <c r="E86" s="248" t="s">
        <v>291</v>
      </c>
      <c r="F86" s="202" t="s">
        <v>292</v>
      </c>
      <c r="G86" s="202"/>
      <c r="H86" s="249"/>
      <c r="I86" s="240">
        <v>182486</v>
      </c>
      <c r="J86" s="241">
        <v>594</v>
      </c>
      <c r="K86" s="254">
        <v>594</v>
      </c>
      <c r="L86" s="255">
        <v>594</v>
      </c>
      <c r="M86" s="259">
        <f>231+363</f>
        <v>594</v>
      </c>
      <c r="N86" s="210">
        <f t="shared" si="18"/>
        <v>0</v>
      </c>
      <c r="O86" s="211">
        <f t="shared" si="14"/>
        <v>0</v>
      </c>
      <c r="P86" s="212">
        <f t="shared" si="15"/>
        <v>0</v>
      </c>
      <c r="Q86" s="201">
        <f t="shared" si="16"/>
        <v>0</v>
      </c>
      <c r="R86" s="230" t="s">
        <v>293</v>
      </c>
      <c r="S86" s="232"/>
      <c r="T86" s="232"/>
      <c r="U86" s="232"/>
      <c r="V86" s="232"/>
      <c r="W86" s="232"/>
      <c r="X86" s="232"/>
      <c r="Y86" s="232"/>
      <c r="Z86" s="232"/>
      <c r="AA86" s="232"/>
      <c r="AB86" s="232"/>
      <c r="AC86" s="232"/>
      <c r="AD86" s="232"/>
      <c r="AE86" s="236"/>
      <c r="AF86" s="207">
        <f t="shared" si="17"/>
        <v>0</v>
      </c>
      <c r="AG86" s="207">
        <f t="shared" si="19"/>
        <v>0</v>
      </c>
      <c r="AH86" s="237"/>
    </row>
    <row r="87" spans="1:16375" s="189" customFormat="1" ht="15.75">
      <c r="A87" s="227">
        <v>2024</v>
      </c>
      <c r="B87" s="190" t="s">
        <v>229</v>
      </c>
      <c r="C87" s="191">
        <v>45450</v>
      </c>
      <c r="D87" s="190" t="s">
        <v>290</v>
      </c>
      <c r="E87" s="248" t="s">
        <v>291</v>
      </c>
      <c r="F87" s="202" t="s">
        <v>292</v>
      </c>
      <c r="G87" s="202"/>
      <c r="H87" s="249"/>
      <c r="I87" s="240">
        <v>182488</v>
      </c>
      <c r="J87" s="241">
        <v>594</v>
      </c>
      <c r="K87" s="254">
        <v>594</v>
      </c>
      <c r="L87" s="255">
        <v>594</v>
      </c>
      <c r="M87" s="259">
        <f>231+363</f>
        <v>594</v>
      </c>
      <c r="N87" s="210">
        <f t="shared" si="18"/>
        <v>0</v>
      </c>
      <c r="O87" s="211">
        <f t="shared" si="14"/>
        <v>0</v>
      </c>
      <c r="P87" s="212">
        <f t="shared" si="15"/>
        <v>0</v>
      </c>
      <c r="Q87" s="201">
        <f t="shared" si="16"/>
        <v>0</v>
      </c>
      <c r="R87" s="230" t="s">
        <v>293</v>
      </c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36"/>
      <c r="AF87" s="207">
        <f t="shared" si="17"/>
        <v>0</v>
      </c>
      <c r="AG87" s="207">
        <f t="shared" si="19"/>
        <v>0</v>
      </c>
      <c r="AH87" s="237"/>
    </row>
    <row r="88" spans="1:16375" ht="15">
      <c r="A88" s="190">
        <v>2024</v>
      </c>
      <c r="B88" s="190" t="s">
        <v>229</v>
      </c>
      <c r="C88" s="191">
        <v>45450</v>
      </c>
      <c r="D88" s="190" t="s">
        <v>265</v>
      </c>
      <c r="E88" s="246" t="s">
        <v>266</v>
      </c>
      <c r="F88" s="202" t="s">
        <v>294</v>
      </c>
      <c r="G88" s="202" t="s">
        <v>295</v>
      </c>
      <c r="H88" s="202" t="s">
        <v>296</v>
      </c>
      <c r="I88" s="240">
        <v>182648</v>
      </c>
      <c r="J88" s="241">
        <v>3750</v>
      </c>
      <c r="K88" s="242">
        <v>3750</v>
      </c>
      <c r="L88" s="241">
        <v>3750</v>
      </c>
      <c r="M88" s="247">
        <v>3750</v>
      </c>
      <c r="N88" s="210">
        <f t="shared" si="18"/>
        <v>0</v>
      </c>
      <c r="O88" s="211">
        <f t="shared" si="14"/>
        <v>0</v>
      </c>
      <c r="P88" s="212">
        <f t="shared" si="15"/>
        <v>0</v>
      </c>
      <c r="Q88" s="201">
        <f t="shared" si="16"/>
        <v>0</v>
      </c>
      <c r="R88" s="202"/>
      <c r="S88" s="202"/>
      <c r="T88" s="202"/>
      <c r="U88" s="202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7">
        <f t="shared" si="17"/>
        <v>0</v>
      </c>
      <c r="AG88" s="207">
        <f t="shared" si="19"/>
        <v>0</v>
      </c>
      <c r="AH88" s="202"/>
    </row>
    <row r="89" spans="1:16375" ht="15">
      <c r="A89" s="190">
        <v>2024</v>
      </c>
      <c r="B89" s="190" t="s">
        <v>229</v>
      </c>
      <c r="C89" s="191">
        <v>45450</v>
      </c>
      <c r="D89" s="190" t="s">
        <v>265</v>
      </c>
      <c r="E89" s="246" t="s">
        <v>266</v>
      </c>
      <c r="F89" s="202" t="s">
        <v>294</v>
      </c>
      <c r="G89" s="202" t="s">
        <v>295</v>
      </c>
      <c r="H89" s="202" t="s">
        <v>296</v>
      </c>
      <c r="I89" s="240">
        <v>182649</v>
      </c>
      <c r="J89" s="241">
        <v>3750</v>
      </c>
      <c r="K89" s="242">
        <v>3986</v>
      </c>
      <c r="L89" s="241">
        <v>3986</v>
      </c>
      <c r="M89" s="247">
        <v>3750</v>
      </c>
      <c r="N89" s="210">
        <f t="shared" si="18"/>
        <v>-236</v>
      </c>
      <c r="O89" s="211">
        <f t="shared" si="14"/>
        <v>0</v>
      </c>
      <c r="P89" s="212">
        <f t="shared" si="15"/>
        <v>0</v>
      </c>
      <c r="Q89" s="201">
        <f t="shared" si="16"/>
        <v>-5.9207225288509746E-2</v>
      </c>
      <c r="R89" s="202"/>
      <c r="S89" s="202"/>
      <c r="T89" s="202">
        <v>34</v>
      </c>
      <c r="U89" s="202"/>
      <c r="V89" s="202">
        <v>40</v>
      </c>
      <c r="W89" s="202"/>
      <c r="X89" s="202"/>
      <c r="Y89" s="202">
        <v>53</v>
      </c>
      <c r="Z89" s="202"/>
      <c r="AA89" s="202"/>
      <c r="AB89" s="202"/>
      <c r="AC89" s="202"/>
      <c r="AD89" s="202">
        <v>109</v>
      </c>
      <c r="AE89" s="202"/>
      <c r="AF89" s="207">
        <f t="shared" si="17"/>
        <v>236</v>
      </c>
      <c r="AG89" s="207">
        <f t="shared" si="19"/>
        <v>0</v>
      </c>
      <c r="AH89" s="202"/>
    </row>
    <row r="90" spans="1:16375" ht="15">
      <c r="A90" s="190">
        <v>2024</v>
      </c>
      <c r="B90" s="190" t="s">
        <v>229</v>
      </c>
      <c r="C90" s="191">
        <v>45450</v>
      </c>
      <c r="D90" s="192" t="s">
        <v>241</v>
      </c>
      <c r="E90" s="190" t="s">
        <v>242</v>
      </c>
      <c r="F90" s="202" t="s">
        <v>297</v>
      </c>
      <c r="G90" s="193">
        <v>6018328</v>
      </c>
      <c r="H90" s="202"/>
      <c r="I90" s="240">
        <v>182367</v>
      </c>
      <c r="J90" s="47">
        <v>1037</v>
      </c>
      <c r="K90" s="48">
        <v>1042</v>
      </c>
      <c r="L90" s="48">
        <v>1042</v>
      </c>
      <c r="M90" s="48">
        <f>1033+2</f>
        <v>1035</v>
      </c>
      <c r="N90" s="210">
        <f t="shared" si="18"/>
        <v>-7</v>
      </c>
      <c r="O90" s="211">
        <f t="shared" si="14"/>
        <v>-2</v>
      </c>
      <c r="P90" s="239">
        <f t="shared" si="15"/>
        <v>-1.9286403085824189E-3</v>
      </c>
      <c r="Q90" s="201">
        <f t="shared" si="16"/>
        <v>-6.7178502879078339E-3</v>
      </c>
      <c r="R90" s="202"/>
      <c r="S90" s="202"/>
      <c r="T90" s="202"/>
      <c r="U90" s="202"/>
      <c r="V90" s="202"/>
      <c r="W90" s="202"/>
      <c r="X90" s="202"/>
      <c r="Y90" s="202">
        <v>7</v>
      </c>
      <c r="Z90" s="202"/>
      <c r="AA90" s="202"/>
      <c r="AB90" s="202"/>
      <c r="AC90" s="202"/>
      <c r="AD90" s="202"/>
      <c r="AE90" s="202"/>
      <c r="AF90" s="207">
        <f t="shared" si="17"/>
        <v>7</v>
      </c>
      <c r="AG90" s="207">
        <f t="shared" si="19"/>
        <v>0</v>
      </c>
      <c r="AH90" s="202"/>
    </row>
    <row r="91" spans="1:16375" ht="15">
      <c r="A91" s="190">
        <v>2024</v>
      </c>
      <c r="B91" s="190" t="s">
        <v>229</v>
      </c>
      <c r="C91" s="191">
        <v>45450</v>
      </c>
      <c r="D91" s="192" t="s">
        <v>241</v>
      </c>
      <c r="E91" s="190" t="s">
        <v>242</v>
      </c>
      <c r="F91" s="202" t="s">
        <v>297</v>
      </c>
      <c r="G91" s="193">
        <v>5060535</v>
      </c>
      <c r="H91" s="202"/>
      <c r="I91" s="240">
        <v>182365</v>
      </c>
      <c r="J91" s="49">
        <v>2002</v>
      </c>
      <c r="K91" s="48">
        <v>2006</v>
      </c>
      <c r="L91" s="48">
        <v>2006</v>
      </c>
      <c r="M91" s="260">
        <v>1994</v>
      </c>
      <c r="N91" s="210">
        <f t="shared" si="18"/>
        <v>-12</v>
      </c>
      <c r="O91" s="211">
        <f t="shared" si="14"/>
        <v>-8</v>
      </c>
      <c r="P91" s="239">
        <f t="shared" si="15"/>
        <v>-3.9960039960039717E-3</v>
      </c>
      <c r="Q91" s="201">
        <f t="shared" si="16"/>
        <v>-5.9820538384844912E-3</v>
      </c>
      <c r="R91" s="202"/>
      <c r="S91" s="202"/>
      <c r="T91" s="202"/>
      <c r="U91" s="202"/>
      <c r="V91" s="202"/>
      <c r="W91" s="202"/>
      <c r="X91" s="202"/>
      <c r="Y91" s="202">
        <v>12</v>
      </c>
      <c r="Z91" s="202"/>
      <c r="AA91" s="202"/>
      <c r="AB91" s="202"/>
      <c r="AC91" s="202"/>
      <c r="AD91" s="202"/>
      <c r="AE91" s="202"/>
      <c r="AF91" s="207">
        <f t="shared" si="17"/>
        <v>12</v>
      </c>
      <c r="AG91" s="207">
        <f t="shared" si="19"/>
        <v>0</v>
      </c>
      <c r="AH91" s="202"/>
    </row>
    <row r="92" spans="1:16375" ht="15">
      <c r="A92" s="190">
        <v>2024</v>
      </c>
      <c r="B92" s="190" t="s">
        <v>229</v>
      </c>
      <c r="C92" s="191">
        <v>45450</v>
      </c>
      <c r="D92" s="192" t="s">
        <v>241</v>
      </c>
      <c r="E92" s="190" t="s">
        <v>242</v>
      </c>
      <c r="F92" s="202" t="s">
        <v>297</v>
      </c>
      <c r="G92" s="193">
        <v>5060009</v>
      </c>
      <c r="H92" s="202"/>
      <c r="I92" s="240">
        <v>182366</v>
      </c>
      <c r="J92" s="47">
        <v>1002</v>
      </c>
      <c r="K92" s="48">
        <v>1004</v>
      </c>
      <c r="L92" s="48">
        <v>1004</v>
      </c>
      <c r="M92" s="260">
        <v>1002</v>
      </c>
      <c r="N92" s="210">
        <f t="shared" si="18"/>
        <v>-2</v>
      </c>
      <c r="O92" s="211">
        <f t="shared" si="14"/>
        <v>0</v>
      </c>
      <c r="P92" s="239">
        <f t="shared" si="15"/>
        <v>0</v>
      </c>
      <c r="Q92" s="201">
        <f t="shared" si="16"/>
        <v>-1.9920318725099584E-3</v>
      </c>
      <c r="R92" s="202"/>
      <c r="S92" s="202"/>
      <c r="T92" s="202"/>
      <c r="U92" s="202"/>
      <c r="V92" s="202"/>
      <c r="W92" s="202"/>
      <c r="X92" s="202"/>
      <c r="Y92" s="202">
        <v>2</v>
      </c>
      <c r="Z92" s="202"/>
      <c r="AA92" s="202"/>
      <c r="AB92" s="202"/>
      <c r="AC92" s="202"/>
      <c r="AD92" s="202"/>
      <c r="AE92" s="202"/>
      <c r="AF92" s="207">
        <f t="shared" si="17"/>
        <v>2</v>
      </c>
      <c r="AG92" s="207">
        <f t="shared" si="19"/>
        <v>0</v>
      </c>
      <c r="AH92" s="202"/>
    </row>
    <row r="93" spans="1:16375" ht="15">
      <c r="A93" s="261">
        <v>2024</v>
      </c>
      <c r="B93" s="190" t="s">
        <v>229</v>
      </c>
      <c r="C93" s="191">
        <v>45450</v>
      </c>
      <c r="D93" s="192" t="s">
        <v>286</v>
      </c>
      <c r="E93" s="262" t="s">
        <v>298</v>
      </c>
      <c r="F93" s="202" t="s">
        <v>297</v>
      </c>
      <c r="G93" s="263">
        <v>6018294</v>
      </c>
      <c r="H93" s="264"/>
      <c r="I93" s="20">
        <v>182368</v>
      </c>
      <c r="J93" s="265">
        <v>1000</v>
      </c>
      <c r="K93" s="254">
        <v>1007</v>
      </c>
      <c r="L93" s="255">
        <v>1007</v>
      </c>
      <c r="M93" s="250">
        <v>1000</v>
      </c>
      <c r="N93" s="210">
        <f t="shared" si="18"/>
        <v>-7</v>
      </c>
      <c r="O93" s="211">
        <f t="shared" si="14"/>
        <v>0</v>
      </c>
      <c r="P93" s="212">
        <f t="shared" si="15"/>
        <v>0</v>
      </c>
      <c r="Q93" s="201">
        <f t="shared" si="16"/>
        <v>-6.9513406156901381E-3</v>
      </c>
      <c r="R93" s="266"/>
      <c r="S93" s="267"/>
      <c r="T93" s="267"/>
      <c r="U93" s="267"/>
      <c r="V93" s="267"/>
      <c r="W93" s="267"/>
      <c r="X93" s="267">
        <v>2</v>
      </c>
      <c r="Y93" s="267"/>
      <c r="Z93" s="268"/>
      <c r="AA93" s="232"/>
      <c r="AB93" s="268">
        <v>5</v>
      </c>
      <c r="AC93" s="232"/>
      <c r="AD93" s="233"/>
      <c r="AE93" s="213"/>
      <c r="AF93" s="207">
        <f t="shared" si="17"/>
        <v>7</v>
      </c>
      <c r="AG93" s="207">
        <f t="shared" si="19"/>
        <v>0</v>
      </c>
      <c r="AH93" s="269"/>
      <c r="AI93" s="189"/>
      <c r="AJ93" s="189"/>
      <c r="AK93" s="189"/>
      <c r="AL93" s="189"/>
      <c r="AM93" s="189"/>
      <c r="AN93" s="189"/>
      <c r="AO93" s="189"/>
      <c r="AP93" s="189"/>
      <c r="AQ93" s="189"/>
      <c r="AR93" s="189"/>
      <c r="AS93" s="189"/>
      <c r="AT93" s="189"/>
      <c r="AU93" s="189"/>
      <c r="AV93" s="189"/>
      <c r="AW93" s="189"/>
      <c r="AX93" s="189"/>
      <c r="AY93" s="189"/>
      <c r="AZ93" s="189"/>
      <c r="BA93" s="189"/>
      <c r="BB93" s="189"/>
      <c r="BC93" s="189"/>
      <c r="BD93" s="189"/>
      <c r="BE93" s="189"/>
      <c r="BF93" s="189"/>
      <c r="BG93" s="189"/>
      <c r="BH93" s="189"/>
      <c r="BI93" s="189"/>
      <c r="BJ93" s="189"/>
      <c r="BK93" s="189"/>
      <c r="BL93" s="189"/>
      <c r="BM93" s="189"/>
      <c r="BN93" s="189"/>
      <c r="BO93" s="189"/>
      <c r="BP93" s="189"/>
      <c r="BQ93" s="189"/>
      <c r="BR93" s="189"/>
      <c r="BS93" s="189"/>
      <c r="BT93" s="189"/>
      <c r="BU93" s="189"/>
      <c r="BV93" s="189"/>
      <c r="BW93" s="189"/>
      <c r="BX93" s="189"/>
      <c r="BY93" s="189"/>
      <c r="BZ93" s="189"/>
      <c r="CA93" s="189"/>
      <c r="CB93" s="189"/>
      <c r="CC93" s="189"/>
      <c r="CD93" s="189"/>
      <c r="CE93" s="189"/>
      <c r="CF93" s="189"/>
      <c r="CG93" s="189"/>
      <c r="CH93" s="189"/>
      <c r="CI93" s="189"/>
      <c r="CJ93" s="189"/>
      <c r="CK93" s="189"/>
      <c r="CL93" s="189"/>
      <c r="CM93" s="189"/>
      <c r="CN93" s="189"/>
      <c r="CO93" s="189"/>
      <c r="CP93" s="189"/>
      <c r="CQ93" s="189"/>
      <c r="CR93" s="189"/>
      <c r="CS93" s="189"/>
      <c r="CT93" s="189"/>
      <c r="CU93" s="189"/>
      <c r="CV93" s="189"/>
      <c r="CW93" s="189"/>
      <c r="CX93" s="189"/>
      <c r="CY93" s="189"/>
      <c r="CZ93" s="189"/>
      <c r="DA93" s="189"/>
      <c r="DB93" s="189"/>
      <c r="DC93" s="189"/>
      <c r="DD93" s="189"/>
      <c r="DE93" s="189"/>
      <c r="DF93" s="189"/>
      <c r="DG93" s="189"/>
      <c r="DH93" s="189"/>
      <c r="DI93" s="189"/>
      <c r="DJ93" s="189"/>
      <c r="DK93" s="189"/>
      <c r="DL93" s="189"/>
      <c r="DM93" s="189"/>
      <c r="DN93" s="189"/>
      <c r="DO93" s="189"/>
      <c r="DP93" s="189"/>
      <c r="DQ93" s="189"/>
      <c r="DR93" s="189"/>
      <c r="DS93" s="189"/>
      <c r="DT93" s="189"/>
      <c r="DU93" s="189"/>
      <c r="DV93" s="189"/>
      <c r="DW93" s="189"/>
      <c r="DX93" s="189"/>
      <c r="DY93" s="189"/>
      <c r="DZ93" s="189"/>
      <c r="EA93" s="189"/>
      <c r="EB93" s="189"/>
      <c r="EC93" s="189"/>
      <c r="ED93" s="189"/>
      <c r="EE93" s="189"/>
      <c r="EF93" s="189"/>
      <c r="EG93" s="189"/>
      <c r="EH93" s="189"/>
      <c r="EI93" s="189"/>
      <c r="EJ93" s="189"/>
      <c r="EK93" s="189"/>
      <c r="EL93" s="189"/>
      <c r="EM93" s="189"/>
      <c r="EN93" s="189"/>
      <c r="EO93" s="189"/>
      <c r="EP93" s="189"/>
      <c r="EQ93" s="189"/>
      <c r="ER93" s="189"/>
      <c r="ES93" s="189"/>
      <c r="ET93" s="189"/>
      <c r="EU93" s="189"/>
      <c r="EV93" s="189"/>
      <c r="EW93" s="189"/>
      <c r="EX93" s="189"/>
      <c r="EY93" s="189"/>
      <c r="EZ93" s="189"/>
      <c r="FA93" s="189"/>
      <c r="FB93" s="189"/>
      <c r="FC93" s="189"/>
      <c r="FD93" s="189"/>
      <c r="FE93" s="189"/>
      <c r="FF93" s="189"/>
      <c r="FG93" s="189"/>
      <c r="FH93" s="189"/>
      <c r="FI93" s="189"/>
      <c r="FJ93" s="189"/>
      <c r="FK93" s="189"/>
      <c r="FL93" s="189"/>
      <c r="FM93" s="189"/>
      <c r="FN93" s="189"/>
      <c r="FO93" s="189"/>
      <c r="FP93" s="189"/>
      <c r="FQ93" s="189"/>
      <c r="FR93" s="189"/>
      <c r="FS93" s="189"/>
      <c r="FT93" s="189"/>
      <c r="FU93" s="189"/>
      <c r="FV93" s="189"/>
      <c r="FW93" s="189"/>
      <c r="FX93" s="189"/>
      <c r="FY93" s="189"/>
      <c r="FZ93" s="189"/>
      <c r="GA93" s="189"/>
      <c r="GB93" s="189"/>
      <c r="GC93" s="189"/>
      <c r="GD93" s="189"/>
      <c r="GE93" s="189"/>
      <c r="GF93" s="189"/>
      <c r="GG93" s="189"/>
      <c r="GH93" s="189"/>
      <c r="GI93" s="189"/>
      <c r="GJ93" s="189"/>
      <c r="GK93" s="189"/>
      <c r="GL93" s="189"/>
      <c r="GM93" s="189"/>
      <c r="GN93" s="189"/>
      <c r="GO93" s="189"/>
      <c r="GP93" s="189"/>
      <c r="GQ93" s="189"/>
      <c r="GR93" s="189"/>
      <c r="GS93" s="189"/>
      <c r="GT93" s="189"/>
      <c r="GU93" s="189"/>
      <c r="GV93" s="189"/>
      <c r="GW93" s="189"/>
      <c r="GX93" s="189"/>
      <c r="GY93" s="189"/>
      <c r="GZ93" s="189"/>
      <c r="HA93" s="189"/>
      <c r="HB93" s="189"/>
      <c r="HC93" s="189"/>
      <c r="HD93" s="189"/>
      <c r="HE93" s="189"/>
      <c r="HF93" s="189"/>
      <c r="HG93" s="189"/>
      <c r="HH93" s="189"/>
      <c r="HI93" s="189"/>
      <c r="HJ93" s="189"/>
      <c r="HK93" s="189"/>
      <c r="HL93" s="189"/>
      <c r="HM93" s="189"/>
      <c r="HN93" s="189"/>
      <c r="HO93" s="189"/>
      <c r="HP93" s="189"/>
      <c r="HQ93" s="189"/>
      <c r="HR93" s="189"/>
      <c r="HS93" s="189"/>
      <c r="HT93" s="189"/>
      <c r="HU93" s="189"/>
      <c r="HV93" s="189"/>
      <c r="HW93" s="189"/>
      <c r="HX93" s="189"/>
      <c r="HY93" s="189"/>
      <c r="HZ93" s="189"/>
      <c r="IA93" s="189"/>
      <c r="IB93" s="189"/>
      <c r="IC93" s="189"/>
      <c r="ID93" s="189"/>
      <c r="IE93" s="189"/>
      <c r="IF93" s="189"/>
      <c r="IG93" s="189"/>
      <c r="IH93" s="189"/>
      <c r="II93" s="189"/>
      <c r="IJ93" s="189"/>
      <c r="IK93" s="189"/>
      <c r="IL93" s="189"/>
      <c r="IM93" s="189"/>
      <c r="IN93" s="189"/>
      <c r="IO93" s="189"/>
      <c r="IP93" s="189"/>
      <c r="IQ93" s="189"/>
      <c r="IR93" s="189"/>
      <c r="IS93" s="189"/>
      <c r="IT93" s="189"/>
      <c r="IU93" s="189"/>
      <c r="IV93" s="189"/>
      <c r="IW93" s="189"/>
      <c r="IX93" s="189"/>
      <c r="IY93" s="189"/>
      <c r="IZ93" s="189"/>
      <c r="JA93" s="189"/>
      <c r="JB93" s="189"/>
      <c r="JC93" s="189"/>
      <c r="JD93" s="189"/>
      <c r="JE93" s="189"/>
      <c r="JF93" s="189"/>
      <c r="JG93" s="189"/>
      <c r="JH93" s="189"/>
      <c r="JI93" s="189"/>
      <c r="JJ93" s="189"/>
      <c r="JK93" s="189"/>
      <c r="JL93" s="189"/>
      <c r="JM93" s="189"/>
      <c r="JN93" s="189"/>
      <c r="JO93" s="189"/>
      <c r="JP93" s="189"/>
      <c r="JQ93" s="189"/>
      <c r="JR93" s="189"/>
      <c r="JS93" s="189"/>
      <c r="JT93" s="189"/>
      <c r="JU93" s="189"/>
      <c r="JV93" s="189"/>
      <c r="JW93" s="189"/>
      <c r="JX93" s="189"/>
      <c r="JY93" s="189"/>
      <c r="JZ93" s="189"/>
      <c r="KA93" s="189"/>
      <c r="KB93" s="189"/>
      <c r="KC93" s="189"/>
      <c r="KD93" s="189"/>
      <c r="KE93" s="189"/>
      <c r="KF93" s="189"/>
      <c r="KG93" s="189"/>
      <c r="KH93" s="189"/>
      <c r="KI93" s="189"/>
      <c r="KJ93" s="189"/>
      <c r="KK93" s="189"/>
      <c r="KL93" s="189"/>
      <c r="KM93" s="189"/>
      <c r="KN93" s="189"/>
      <c r="KO93" s="189"/>
      <c r="KP93" s="189"/>
      <c r="KQ93" s="189"/>
      <c r="KR93" s="189"/>
      <c r="KS93" s="189"/>
      <c r="KT93" s="189"/>
      <c r="KU93" s="189"/>
      <c r="KV93" s="189"/>
      <c r="KW93" s="189"/>
      <c r="KX93" s="189"/>
      <c r="KY93" s="189"/>
      <c r="KZ93" s="189"/>
      <c r="LA93" s="189"/>
      <c r="LB93" s="189"/>
      <c r="LC93" s="189"/>
      <c r="LD93" s="189"/>
      <c r="LE93" s="189"/>
      <c r="LF93" s="189"/>
      <c r="LG93" s="189"/>
      <c r="LH93" s="189"/>
      <c r="LI93" s="189"/>
      <c r="LJ93" s="189"/>
      <c r="LK93" s="189"/>
      <c r="LL93" s="189"/>
      <c r="LM93" s="189"/>
      <c r="LN93" s="189"/>
      <c r="LO93" s="189"/>
      <c r="LP93" s="189"/>
      <c r="LQ93" s="189"/>
      <c r="LR93" s="189"/>
      <c r="LS93" s="189"/>
      <c r="LT93" s="189"/>
      <c r="LU93" s="189"/>
      <c r="LV93" s="189"/>
      <c r="LW93" s="189"/>
      <c r="LX93" s="189"/>
      <c r="LY93" s="189"/>
      <c r="LZ93" s="189"/>
      <c r="MA93" s="189"/>
      <c r="MB93" s="189"/>
      <c r="MC93" s="189"/>
      <c r="MD93" s="189"/>
      <c r="ME93" s="189"/>
      <c r="MF93" s="189"/>
      <c r="MG93" s="189"/>
      <c r="MH93" s="189"/>
      <c r="MI93" s="189"/>
      <c r="MJ93" s="189"/>
      <c r="MK93" s="189"/>
      <c r="ML93" s="189"/>
      <c r="MM93" s="189"/>
      <c r="MN93" s="189"/>
      <c r="MO93" s="189"/>
      <c r="MP93" s="189"/>
      <c r="MQ93" s="189"/>
      <c r="MR93" s="189"/>
      <c r="MS93" s="189"/>
      <c r="MT93" s="189"/>
      <c r="MU93" s="189"/>
      <c r="MV93" s="189"/>
      <c r="MW93" s="189"/>
      <c r="MX93" s="189"/>
      <c r="MY93" s="189"/>
      <c r="MZ93" s="189"/>
      <c r="NA93" s="189"/>
      <c r="NB93" s="189"/>
      <c r="NC93" s="189"/>
      <c r="ND93" s="189"/>
      <c r="NE93" s="189"/>
      <c r="NF93" s="189"/>
      <c r="NG93" s="189"/>
      <c r="NH93" s="189"/>
      <c r="NI93" s="189"/>
      <c r="NJ93" s="189"/>
      <c r="NK93" s="189"/>
      <c r="NL93" s="189"/>
      <c r="NM93" s="189"/>
      <c r="NN93" s="189"/>
      <c r="NO93" s="189"/>
      <c r="NP93" s="189"/>
      <c r="NQ93" s="189"/>
      <c r="NR93" s="189"/>
      <c r="NS93" s="189"/>
      <c r="NT93" s="189"/>
      <c r="NU93" s="189"/>
      <c r="NV93" s="189"/>
      <c r="NW93" s="189"/>
      <c r="NX93" s="189"/>
      <c r="NY93" s="189"/>
      <c r="NZ93" s="189"/>
      <c r="OA93" s="189"/>
      <c r="OB93" s="189"/>
      <c r="OC93" s="189"/>
      <c r="OD93" s="189"/>
      <c r="OE93" s="189"/>
      <c r="OF93" s="189"/>
      <c r="OG93" s="189"/>
      <c r="OH93" s="189"/>
      <c r="OI93" s="189"/>
      <c r="OJ93" s="189"/>
      <c r="OK93" s="189"/>
      <c r="OL93" s="189"/>
      <c r="OM93" s="189"/>
      <c r="ON93" s="189"/>
      <c r="OO93" s="189"/>
      <c r="OP93" s="189"/>
      <c r="OQ93" s="189"/>
      <c r="OR93" s="189"/>
      <c r="OS93" s="189"/>
      <c r="OT93" s="189"/>
      <c r="OU93" s="189"/>
      <c r="OV93" s="189"/>
      <c r="OW93" s="189"/>
      <c r="OX93" s="189"/>
      <c r="OY93" s="189"/>
      <c r="OZ93" s="189"/>
      <c r="PA93" s="189"/>
      <c r="PB93" s="189"/>
      <c r="PC93" s="189"/>
      <c r="PD93" s="189"/>
      <c r="PE93" s="189"/>
      <c r="PF93" s="189"/>
      <c r="PG93" s="189"/>
      <c r="PH93" s="189"/>
      <c r="PI93" s="189"/>
      <c r="PJ93" s="189"/>
      <c r="PK93" s="189"/>
      <c r="PL93" s="189"/>
      <c r="PM93" s="189"/>
      <c r="PN93" s="189"/>
      <c r="PO93" s="189"/>
      <c r="PP93" s="189"/>
      <c r="PQ93" s="189"/>
      <c r="PR93" s="189"/>
      <c r="PS93" s="189"/>
      <c r="PT93" s="189"/>
      <c r="PU93" s="189"/>
      <c r="PV93" s="189"/>
      <c r="PW93" s="189"/>
      <c r="PX93" s="189"/>
      <c r="PY93" s="189"/>
      <c r="PZ93" s="189"/>
      <c r="QA93" s="189"/>
      <c r="QB93" s="189"/>
      <c r="QC93" s="189"/>
      <c r="QD93" s="189"/>
      <c r="QE93" s="189"/>
      <c r="QF93" s="189"/>
      <c r="QG93" s="189"/>
      <c r="QH93" s="189"/>
      <c r="QI93" s="189"/>
      <c r="QJ93" s="189"/>
      <c r="QK93" s="189"/>
      <c r="QL93" s="189"/>
      <c r="QM93" s="189"/>
      <c r="QN93" s="189"/>
      <c r="QO93" s="189"/>
      <c r="QP93" s="189"/>
      <c r="QQ93" s="189"/>
      <c r="QR93" s="189"/>
      <c r="QS93" s="189"/>
      <c r="QT93" s="189"/>
      <c r="QU93" s="189"/>
      <c r="QV93" s="189"/>
      <c r="QW93" s="189"/>
      <c r="QX93" s="189"/>
      <c r="QY93" s="189"/>
      <c r="QZ93" s="189"/>
      <c r="RA93" s="189"/>
      <c r="RB93" s="189"/>
      <c r="RC93" s="189"/>
      <c r="RD93" s="189"/>
      <c r="RE93" s="189"/>
      <c r="RF93" s="189"/>
      <c r="RG93" s="189"/>
      <c r="RH93" s="189"/>
      <c r="RI93" s="189"/>
      <c r="RJ93" s="189"/>
      <c r="RK93" s="189"/>
      <c r="RL93" s="189"/>
      <c r="RM93" s="189"/>
      <c r="RN93" s="189"/>
      <c r="RO93" s="189"/>
      <c r="RP93" s="189"/>
      <c r="RQ93" s="189"/>
      <c r="RR93" s="189"/>
      <c r="RS93" s="189"/>
      <c r="RT93" s="189"/>
      <c r="RU93" s="189"/>
      <c r="RV93" s="189"/>
      <c r="RW93" s="189"/>
      <c r="RX93" s="189"/>
      <c r="RY93" s="189"/>
      <c r="RZ93" s="189"/>
      <c r="SA93" s="189"/>
      <c r="SB93" s="189"/>
      <c r="SC93" s="189"/>
      <c r="SD93" s="189"/>
      <c r="SE93" s="189"/>
      <c r="SF93" s="189"/>
      <c r="SG93" s="189"/>
      <c r="SH93" s="189"/>
      <c r="SI93" s="189"/>
      <c r="SJ93" s="189"/>
      <c r="SK93" s="189"/>
      <c r="SL93" s="189"/>
      <c r="SM93" s="189"/>
      <c r="SN93" s="189"/>
      <c r="SO93" s="189"/>
      <c r="SP93" s="189"/>
      <c r="SQ93" s="189"/>
      <c r="SR93" s="189"/>
      <c r="SS93" s="189"/>
      <c r="ST93" s="189"/>
      <c r="SU93" s="189"/>
      <c r="SV93" s="189"/>
      <c r="SW93" s="189"/>
      <c r="SX93" s="189"/>
      <c r="SY93" s="189"/>
      <c r="SZ93" s="189"/>
      <c r="TA93" s="189"/>
      <c r="TB93" s="189"/>
      <c r="TC93" s="189"/>
      <c r="TD93" s="189"/>
      <c r="TE93" s="189"/>
      <c r="TF93" s="189"/>
      <c r="TG93" s="189"/>
      <c r="TH93" s="189"/>
      <c r="TI93" s="189"/>
      <c r="TJ93" s="189"/>
      <c r="TK93" s="189"/>
      <c r="TL93" s="189"/>
      <c r="TM93" s="189"/>
      <c r="TN93" s="189"/>
      <c r="TO93" s="189"/>
      <c r="TP93" s="189"/>
      <c r="TQ93" s="189"/>
      <c r="TR93" s="189"/>
      <c r="TS93" s="189"/>
      <c r="TT93" s="189"/>
      <c r="TU93" s="189"/>
      <c r="TV93" s="189"/>
      <c r="TW93" s="189"/>
      <c r="TX93" s="189"/>
      <c r="TY93" s="189"/>
      <c r="TZ93" s="189"/>
      <c r="UA93" s="189"/>
      <c r="UB93" s="189"/>
      <c r="UC93" s="189"/>
      <c r="UD93" s="189"/>
      <c r="UE93" s="189"/>
      <c r="UF93" s="189"/>
      <c r="UG93" s="189"/>
      <c r="UH93" s="189"/>
      <c r="UI93" s="189"/>
      <c r="UJ93" s="189"/>
      <c r="UK93" s="189"/>
      <c r="UL93" s="189"/>
      <c r="UM93" s="189"/>
      <c r="UN93" s="189"/>
      <c r="UO93" s="189"/>
      <c r="UP93" s="189"/>
      <c r="UQ93" s="189"/>
      <c r="UR93" s="189"/>
      <c r="US93" s="189"/>
      <c r="UT93" s="189"/>
      <c r="UU93" s="189"/>
      <c r="UV93" s="189"/>
      <c r="UW93" s="189"/>
      <c r="UX93" s="189"/>
      <c r="UY93" s="189"/>
      <c r="UZ93" s="189"/>
      <c r="VA93" s="189"/>
      <c r="VB93" s="189"/>
      <c r="VC93" s="189"/>
      <c r="VD93" s="189"/>
      <c r="VE93" s="189"/>
      <c r="VF93" s="189"/>
      <c r="VG93" s="189"/>
      <c r="VH93" s="189"/>
      <c r="VI93" s="189"/>
      <c r="VJ93" s="189"/>
      <c r="VK93" s="189"/>
      <c r="VL93" s="189"/>
      <c r="VM93" s="189"/>
      <c r="VN93" s="189"/>
      <c r="VO93" s="189"/>
      <c r="VP93" s="189"/>
      <c r="VQ93" s="189"/>
      <c r="VR93" s="189"/>
      <c r="VS93" s="189"/>
      <c r="VT93" s="189"/>
      <c r="VU93" s="189"/>
      <c r="VV93" s="189"/>
      <c r="VW93" s="189"/>
      <c r="VX93" s="189"/>
      <c r="VY93" s="189"/>
      <c r="VZ93" s="189"/>
      <c r="WA93" s="189"/>
      <c r="WB93" s="189"/>
      <c r="WC93" s="189"/>
      <c r="WD93" s="189"/>
      <c r="WE93" s="189"/>
      <c r="WF93" s="189"/>
      <c r="WG93" s="189"/>
      <c r="WH93" s="189"/>
      <c r="WI93" s="189"/>
      <c r="WJ93" s="189"/>
      <c r="WK93" s="189"/>
      <c r="WL93" s="189"/>
      <c r="WM93" s="189"/>
      <c r="WN93" s="189"/>
      <c r="WO93" s="189"/>
      <c r="WP93" s="189"/>
      <c r="WQ93" s="189"/>
      <c r="WR93" s="189"/>
      <c r="WS93" s="189"/>
      <c r="WT93" s="189"/>
      <c r="WU93" s="189"/>
      <c r="WV93" s="189"/>
      <c r="WW93" s="189"/>
      <c r="WX93" s="189"/>
      <c r="WY93" s="189"/>
      <c r="WZ93" s="189"/>
      <c r="XA93" s="189"/>
      <c r="XB93" s="189"/>
      <c r="XC93" s="189"/>
      <c r="XD93" s="189"/>
      <c r="XE93" s="189"/>
      <c r="XF93" s="189"/>
      <c r="XG93" s="189"/>
      <c r="XH93" s="189"/>
      <c r="XI93" s="189"/>
      <c r="XJ93" s="189"/>
      <c r="XK93" s="189"/>
      <c r="XL93" s="189"/>
      <c r="XM93" s="189"/>
      <c r="XN93" s="189"/>
      <c r="XO93" s="189"/>
      <c r="XP93" s="189"/>
      <c r="XQ93" s="189"/>
      <c r="XR93" s="189"/>
      <c r="XS93" s="189"/>
      <c r="XT93" s="189"/>
      <c r="XU93" s="189"/>
      <c r="XV93" s="189"/>
      <c r="XW93" s="189"/>
      <c r="XX93" s="189"/>
      <c r="XY93" s="189"/>
      <c r="XZ93" s="189"/>
      <c r="YA93" s="189"/>
      <c r="YB93" s="189"/>
      <c r="YC93" s="189"/>
      <c r="YD93" s="189"/>
      <c r="YE93" s="189"/>
      <c r="YF93" s="189"/>
      <c r="YG93" s="189"/>
      <c r="YH93" s="189"/>
      <c r="YI93" s="189"/>
      <c r="YJ93" s="189"/>
      <c r="YK93" s="189"/>
      <c r="YL93" s="189"/>
      <c r="YM93" s="189"/>
      <c r="YN93" s="189"/>
      <c r="YO93" s="189"/>
      <c r="YP93" s="189"/>
      <c r="YQ93" s="189"/>
      <c r="YR93" s="189"/>
      <c r="YS93" s="189"/>
      <c r="YT93" s="189"/>
      <c r="YU93" s="189"/>
      <c r="YV93" s="189"/>
      <c r="YW93" s="189"/>
      <c r="YX93" s="189"/>
      <c r="YY93" s="189"/>
      <c r="YZ93" s="189"/>
      <c r="ZA93" s="189"/>
      <c r="ZB93" s="189"/>
      <c r="ZC93" s="189"/>
      <c r="ZD93" s="189"/>
      <c r="ZE93" s="189"/>
      <c r="ZF93" s="189"/>
      <c r="ZG93" s="189"/>
      <c r="ZH93" s="189"/>
      <c r="ZI93" s="189"/>
      <c r="ZJ93" s="189"/>
      <c r="ZK93" s="189"/>
      <c r="ZL93" s="189"/>
      <c r="ZM93" s="189"/>
      <c r="ZN93" s="189"/>
      <c r="ZO93" s="189"/>
      <c r="ZP93" s="189"/>
      <c r="ZQ93" s="189"/>
      <c r="ZR93" s="189"/>
      <c r="ZS93" s="189"/>
      <c r="ZT93" s="189"/>
      <c r="ZU93" s="189"/>
      <c r="ZV93" s="189"/>
      <c r="ZW93" s="189"/>
      <c r="ZX93" s="189"/>
      <c r="ZY93" s="189"/>
      <c r="ZZ93" s="189"/>
      <c r="AAA93" s="189"/>
      <c r="AAB93" s="189"/>
      <c r="AAC93" s="189"/>
      <c r="AAD93" s="189"/>
      <c r="AAE93" s="189"/>
      <c r="AAF93" s="189"/>
      <c r="AAG93" s="189"/>
      <c r="AAH93" s="189"/>
      <c r="AAI93" s="189"/>
      <c r="AAJ93" s="189"/>
      <c r="AAK93" s="189"/>
      <c r="AAL93" s="189"/>
      <c r="AAM93" s="189"/>
      <c r="AAN93" s="189"/>
      <c r="AAO93" s="189"/>
      <c r="AAP93" s="189"/>
      <c r="AAQ93" s="189"/>
      <c r="AAR93" s="189"/>
      <c r="AAS93" s="189"/>
      <c r="AAT93" s="189"/>
      <c r="AAU93" s="189"/>
      <c r="AAV93" s="189"/>
      <c r="AAW93" s="189"/>
      <c r="AAX93" s="189"/>
      <c r="AAY93" s="189"/>
      <c r="AAZ93" s="189"/>
      <c r="ABA93" s="189"/>
      <c r="ABB93" s="189"/>
      <c r="ABC93" s="189"/>
      <c r="ABD93" s="189"/>
      <c r="ABE93" s="189"/>
      <c r="ABF93" s="189"/>
      <c r="ABG93" s="189"/>
      <c r="ABH93" s="189"/>
      <c r="ABI93" s="189"/>
      <c r="ABJ93" s="189"/>
      <c r="ABK93" s="189"/>
      <c r="ABL93" s="189"/>
      <c r="ABM93" s="189"/>
      <c r="ABN93" s="189"/>
      <c r="ABO93" s="189"/>
      <c r="ABP93" s="189"/>
      <c r="ABQ93" s="189"/>
      <c r="ABR93" s="189"/>
      <c r="ABS93" s="189"/>
      <c r="ABT93" s="189"/>
      <c r="ABU93" s="189"/>
      <c r="ABV93" s="189"/>
      <c r="ABW93" s="189"/>
      <c r="ABX93" s="189"/>
      <c r="ABY93" s="189"/>
      <c r="ABZ93" s="189"/>
      <c r="ACA93" s="189"/>
      <c r="ACB93" s="189"/>
      <c r="ACC93" s="189"/>
      <c r="ACD93" s="189"/>
      <c r="ACE93" s="189"/>
      <c r="ACF93" s="189"/>
      <c r="ACG93" s="189"/>
      <c r="ACH93" s="189"/>
      <c r="ACI93" s="189"/>
      <c r="ACJ93" s="189"/>
      <c r="ACK93" s="189"/>
      <c r="ACL93" s="189"/>
      <c r="ACM93" s="189"/>
      <c r="ACN93" s="189"/>
      <c r="ACO93" s="189"/>
      <c r="ACP93" s="189"/>
      <c r="ACQ93" s="189"/>
      <c r="ACR93" s="189"/>
      <c r="ACS93" s="189"/>
      <c r="ACT93" s="189"/>
      <c r="ACU93" s="189"/>
      <c r="ACV93" s="189"/>
      <c r="ACW93" s="189"/>
      <c r="ACX93" s="189"/>
      <c r="ACY93" s="189"/>
      <c r="ACZ93" s="189"/>
      <c r="ADA93" s="189"/>
      <c r="ADB93" s="189"/>
      <c r="ADC93" s="189"/>
      <c r="ADD93" s="189"/>
      <c r="ADE93" s="189"/>
      <c r="ADF93" s="189"/>
      <c r="ADG93" s="189"/>
      <c r="ADH93" s="189"/>
      <c r="ADI93" s="189"/>
      <c r="ADJ93" s="189"/>
      <c r="ADK93" s="189"/>
      <c r="ADL93" s="189"/>
      <c r="ADM93" s="189"/>
      <c r="ADN93" s="189"/>
      <c r="ADO93" s="189"/>
      <c r="ADP93" s="189"/>
      <c r="ADQ93" s="189"/>
      <c r="ADR93" s="189"/>
      <c r="ADS93" s="189"/>
      <c r="ADT93" s="189"/>
      <c r="ADU93" s="189"/>
      <c r="ADV93" s="189"/>
      <c r="ADW93" s="189"/>
      <c r="ADX93" s="189"/>
      <c r="ADY93" s="189"/>
      <c r="ADZ93" s="189"/>
      <c r="AEA93" s="189"/>
      <c r="AEB93" s="189"/>
      <c r="AEC93" s="189"/>
      <c r="AED93" s="189"/>
      <c r="AEE93" s="189"/>
      <c r="AEF93" s="189"/>
      <c r="AEG93" s="189"/>
      <c r="AEH93" s="189"/>
      <c r="AEI93" s="189"/>
      <c r="AEJ93" s="189"/>
      <c r="AEK93" s="189"/>
      <c r="AEL93" s="189"/>
      <c r="AEM93" s="189"/>
      <c r="AEN93" s="189"/>
      <c r="AEO93" s="189"/>
      <c r="AEP93" s="189"/>
      <c r="AEQ93" s="189"/>
      <c r="AER93" s="189"/>
      <c r="AES93" s="189"/>
      <c r="AET93" s="189"/>
      <c r="AEU93" s="189"/>
      <c r="AEV93" s="189"/>
      <c r="AEW93" s="189"/>
      <c r="AEX93" s="189"/>
      <c r="AEY93" s="189"/>
      <c r="AEZ93" s="189"/>
      <c r="AFA93" s="189"/>
      <c r="AFB93" s="189"/>
      <c r="AFC93" s="189"/>
      <c r="AFD93" s="189"/>
      <c r="AFE93" s="189"/>
      <c r="AFF93" s="189"/>
      <c r="AFG93" s="189"/>
      <c r="AFH93" s="189"/>
      <c r="AFI93" s="189"/>
      <c r="AFJ93" s="189"/>
      <c r="AFK93" s="189"/>
      <c r="AFL93" s="189"/>
      <c r="AFM93" s="189"/>
      <c r="AFN93" s="189"/>
      <c r="AFO93" s="189"/>
      <c r="AFP93" s="189"/>
      <c r="AFQ93" s="189"/>
      <c r="AFR93" s="189"/>
      <c r="AFS93" s="189"/>
      <c r="AFT93" s="189"/>
      <c r="AFU93" s="189"/>
      <c r="AFV93" s="189"/>
      <c r="AFW93" s="189"/>
      <c r="AFX93" s="189"/>
      <c r="AFY93" s="189"/>
      <c r="AFZ93" s="189"/>
      <c r="AGA93" s="189"/>
      <c r="AGB93" s="189"/>
      <c r="AGC93" s="189"/>
      <c r="AGD93" s="189"/>
      <c r="AGE93" s="189"/>
      <c r="AGF93" s="189"/>
      <c r="AGG93" s="189"/>
      <c r="AGH93" s="189"/>
      <c r="AGI93" s="189"/>
      <c r="AGJ93" s="189"/>
      <c r="AGK93" s="189"/>
      <c r="AGL93" s="189"/>
      <c r="AGM93" s="189"/>
      <c r="AGN93" s="189"/>
      <c r="AGO93" s="189"/>
      <c r="AGP93" s="189"/>
      <c r="AGQ93" s="189"/>
      <c r="AGR93" s="189"/>
      <c r="AGS93" s="189"/>
      <c r="AGT93" s="189"/>
      <c r="AGU93" s="189"/>
      <c r="AGV93" s="189"/>
      <c r="AGW93" s="189"/>
      <c r="AGX93" s="189"/>
      <c r="AGY93" s="189"/>
      <c r="AGZ93" s="189"/>
      <c r="AHA93" s="189"/>
      <c r="AHB93" s="189"/>
      <c r="AHC93" s="189"/>
      <c r="AHD93" s="189"/>
      <c r="AHE93" s="189"/>
      <c r="AHF93" s="189"/>
      <c r="AHG93" s="189"/>
      <c r="AHH93" s="189"/>
      <c r="AHI93" s="189"/>
      <c r="AHJ93" s="189"/>
      <c r="AHK93" s="189"/>
      <c r="AHL93" s="189"/>
      <c r="AHM93" s="189"/>
      <c r="AHN93" s="189"/>
      <c r="AHO93" s="189"/>
      <c r="AHP93" s="189"/>
      <c r="AHQ93" s="189"/>
      <c r="AHR93" s="189"/>
      <c r="AHS93" s="189"/>
      <c r="AHT93" s="189"/>
      <c r="AHU93" s="189"/>
      <c r="AHV93" s="189"/>
      <c r="AHW93" s="189"/>
      <c r="AHX93" s="189"/>
      <c r="AHY93" s="189"/>
      <c r="AHZ93" s="189"/>
      <c r="AIA93" s="189"/>
      <c r="AIB93" s="189"/>
      <c r="AIC93" s="189"/>
      <c r="AID93" s="189"/>
      <c r="AIE93" s="189"/>
      <c r="AIF93" s="189"/>
      <c r="AIG93" s="189"/>
      <c r="AIH93" s="189"/>
      <c r="AII93" s="189"/>
      <c r="AIJ93" s="189"/>
      <c r="AIK93" s="189"/>
      <c r="AIL93" s="189"/>
      <c r="AIM93" s="189"/>
      <c r="AIN93" s="189"/>
      <c r="AIO93" s="189"/>
      <c r="AIP93" s="189"/>
      <c r="AIQ93" s="189"/>
      <c r="AIR93" s="189"/>
      <c r="AIS93" s="189"/>
      <c r="AIT93" s="189"/>
      <c r="AIU93" s="189"/>
      <c r="AIV93" s="189"/>
      <c r="AIW93" s="189"/>
      <c r="AIX93" s="189"/>
      <c r="AIY93" s="189"/>
      <c r="AIZ93" s="189"/>
      <c r="AJA93" s="189"/>
      <c r="AJB93" s="189"/>
      <c r="AJC93" s="189"/>
      <c r="AJD93" s="189"/>
      <c r="AJE93" s="189"/>
      <c r="AJF93" s="189"/>
      <c r="AJG93" s="189"/>
      <c r="AJH93" s="189"/>
      <c r="AJI93" s="189"/>
      <c r="AJJ93" s="189"/>
      <c r="AJK93" s="189"/>
      <c r="AJL93" s="189"/>
      <c r="AJM93" s="189"/>
      <c r="AJN93" s="189"/>
      <c r="AJO93" s="189"/>
      <c r="AJP93" s="189"/>
      <c r="AJQ93" s="189"/>
      <c r="AJR93" s="189"/>
      <c r="AJS93" s="189"/>
      <c r="AJT93" s="189"/>
      <c r="AJU93" s="189"/>
      <c r="AJV93" s="189"/>
      <c r="AJW93" s="189"/>
      <c r="AJX93" s="189"/>
      <c r="AJY93" s="189"/>
      <c r="AJZ93" s="189"/>
      <c r="AKA93" s="189"/>
      <c r="AKB93" s="189"/>
      <c r="AKC93" s="189"/>
      <c r="AKD93" s="189"/>
      <c r="AKE93" s="189"/>
      <c r="AKF93" s="189"/>
      <c r="AKG93" s="189"/>
      <c r="AKH93" s="189"/>
      <c r="AKI93" s="189"/>
      <c r="AKJ93" s="189"/>
      <c r="AKK93" s="189"/>
      <c r="AKL93" s="189"/>
      <c r="AKM93" s="189"/>
      <c r="AKN93" s="189"/>
      <c r="AKO93" s="189"/>
      <c r="AKP93" s="189"/>
      <c r="AKQ93" s="189"/>
      <c r="AKR93" s="189"/>
      <c r="AKS93" s="189"/>
      <c r="AKT93" s="189"/>
      <c r="AKU93" s="189"/>
      <c r="AKV93" s="189"/>
      <c r="AKW93" s="189"/>
      <c r="AKX93" s="189"/>
      <c r="AKY93" s="189"/>
      <c r="AKZ93" s="189"/>
      <c r="ALA93" s="189"/>
      <c r="ALB93" s="189"/>
      <c r="ALC93" s="189"/>
      <c r="ALD93" s="189"/>
      <c r="ALE93" s="189"/>
      <c r="ALF93" s="189"/>
      <c r="ALG93" s="189"/>
      <c r="ALH93" s="189"/>
      <c r="ALI93" s="189"/>
      <c r="ALJ93" s="189"/>
      <c r="ALK93" s="189"/>
      <c r="ALL93" s="189"/>
      <c r="ALM93" s="189"/>
      <c r="ALN93" s="189"/>
      <c r="ALO93" s="189"/>
      <c r="ALP93" s="189"/>
      <c r="ALQ93" s="189"/>
      <c r="ALR93" s="189"/>
      <c r="ALS93" s="189"/>
      <c r="ALT93" s="189"/>
      <c r="ALU93" s="189"/>
      <c r="ALV93" s="189"/>
      <c r="ALW93" s="189"/>
      <c r="ALX93" s="189"/>
      <c r="ALY93" s="189"/>
      <c r="ALZ93" s="189"/>
      <c r="AMA93" s="189"/>
      <c r="AMB93" s="189"/>
      <c r="AMC93" s="189"/>
      <c r="AMD93" s="189"/>
      <c r="AME93" s="189"/>
      <c r="AMF93" s="189"/>
      <c r="AMG93" s="189"/>
      <c r="AMH93" s="189"/>
      <c r="AMI93" s="189"/>
      <c r="AMJ93" s="189"/>
      <c r="AMK93" s="189"/>
      <c r="AML93" s="189"/>
      <c r="AMM93" s="189"/>
      <c r="AMN93" s="189"/>
      <c r="AMO93" s="189"/>
      <c r="AMP93" s="189"/>
      <c r="AMQ93" s="189"/>
      <c r="AMR93" s="189"/>
      <c r="AMS93" s="189"/>
      <c r="AMT93" s="189"/>
      <c r="AMU93" s="189"/>
      <c r="AMV93" s="189"/>
      <c r="AMW93" s="189"/>
      <c r="AMX93" s="189"/>
      <c r="AMY93" s="189"/>
      <c r="AMZ93" s="189"/>
      <c r="ANA93" s="189"/>
      <c r="ANB93" s="189"/>
      <c r="ANC93" s="189"/>
      <c r="AND93" s="189"/>
      <c r="ANE93" s="189"/>
      <c r="ANF93" s="189"/>
      <c r="ANG93" s="189"/>
      <c r="ANH93" s="189"/>
      <c r="ANI93" s="189"/>
      <c r="ANJ93" s="189"/>
      <c r="ANK93" s="189"/>
      <c r="ANL93" s="189"/>
      <c r="ANM93" s="189"/>
      <c r="ANN93" s="189"/>
      <c r="ANO93" s="189"/>
      <c r="ANP93" s="189"/>
      <c r="ANQ93" s="189"/>
      <c r="ANR93" s="189"/>
      <c r="ANS93" s="189"/>
      <c r="ANT93" s="189"/>
      <c r="ANU93" s="189"/>
      <c r="ANV93" s="189"/>
      <c r="ANW93" s="189"/>
      <c r="ANX93" s="189"/>
      <c r="ANY93" s="189"/>
      <c r="ANZ93" s="189"/>
      <c r="AOA93" s="189"/>
      <c r="AOB93" s="189"/>
      <c r="AOC93" s="189"/>
      <c r="AOD93" s="189"/>
      <c r="AOE93" s="189"/>
      <c r="AOF93" s="189"/>
      <c r="AOG93" s="189"/>
      <c r="AOH93" s="189"/>
      <c r="AOI93" s="189"/>
      <c r="AOJ93" s="189"/>
      <c r="AOK93" s="189"/>
      <c r="AOL93" s="189"/>
      <c r="AOM93" s="189"/>
      <c r="AON93" s="189"/>
      <c r="AOO93" s="189"/>
      <c r="AOP93" s="189"/>
      <c r="AOQ93" s="189"/>
      <c r="AOR93" s="189"/>
      <c r="AOS93" s="189"/>
      <c r="AOT93" s="189"/>
      <c r="AOU93" s="189"/>
      <c r="AOV93" s="189"/>
      <c r="AOW93" s="189"/>
      <c r="AOX93" s="189"/>
      <c r="AOY93" s="189"/>
      <c r="AOZ93" s="189"/>
      <c r="APA93" s="189"/>
      <c r="APB93" s="189"/>
      <c r="APC93" s="189"/>
      <c r="APD93" s="189"/>
      <c r="APE93" s="189"/>
      <c r="APF93" s="189"/>
      <c r="APG93" s="189"/>
      <c r="APH93" s="189"/>
      <c r="API93" s="189"/>
      <c r="APJ93" s="189"/>
      <c r="APK93" s="189"/>
      <c r="APL93" s="189"/>
      <c r="APM93" s="189"/>
      <c r="APN93" s="189"/>
      <c r="APO93" s="189"/>
      <c r="APP93" s="189"/>
      <c r="APQ93" s="189"/>
      <c r="APR93" s="189"/>
      <c r="APS93" s="189"/>
      <c r="APT93" s="189"/>
      <c r="APU93" s="189"/>
      <c r="APV93" s="189"/>
      <c r="APW93" s="189"/>
      <c r="APX93" s="189"/>
      <c r="APY93" s="189"/>
      <c r="APZ93" s="189"/>
      <c r="AQA93" s="189"/>
      <c r="AQB93" s="189"/>
      <c r="AQC93" s="189"/>
      <c r="AQD93" s="189"/>
      <c r="AQE93" s="189"/>
      <c r="AQF93" s="189"/>
      <c r="AQG93" s="189"/>
      <c r="AQH93" s="189"/>
      <c r="AQI93" s="189"/>
      <c r="AQJ93" s="189"/>
      <c r="AQK93" s="189"/>
      <c r="AQL93" s="189"/>
      <c r="AQM93" s="189"/>
      <c r="AQN93" s="189"/>
      <c r="AQO93" s="189"/>
      <c r="AQP93" s="189"/>
      <c r="AQQ93" s="189"/>
      <c r="AQR93" s="189"/>
      <c r="AQS93" s="189"/>
      <c r="AQT93" s="189"/>
      <c r="AQU93" s="189"/>
      <c r="AQV93" s="189"/>
      <c r="AQW93" s="189"/>
      <c r="AQX93" s="189"/>
      <c r="AQY93" s="189"/>
      <c r="AQZ93" s="189"/>
      <c r="ARA93" s="189"/>
      <c r="ARB93" s="189"/>
      <c r="ARC93" s="189"/>
      <c r="ARD93" s="189"/>
      <c r="ARE93" s="189"/>
      <c r="ARF93" s="189"/>
      <c r="ARG93" s="189"/>
      <c r="ARH93" s="189"/>
      <c r="ARI93" s="189"/>
      <c r="ARJ93" s="189"/>
      <c r="ARK93" s="189"/>
      <c r="ARL93" s="189"/>
      <c r="ARM93" s="189"/>
      <c r="ARN93" s="189"/>
      <c r="ARO93" s="189"/>
      <c r="ARP93" s="189"/>
      <c r="ARQ93" s="189"/>
      <c r="ARR93" s="189"/>
      <c r="ARS93" s="189"/>
      <c r="ART93" s="189"/>
      <c r="ARU93" s="189"/>
      <c r="ARV93" s="189"/>
      <c r="ARW93" s="189"/>
      <c r="ARX93" s="189"/>
      <c r="ARY93" s="189"/>
      <c r="ARZ93" s="189"/>
      <c r="ASA93" s="189"/>
      <c r="ASB93" s="189"/>
      <c r="ASC93" s="189"/>
      <c r="ASD93" s="189"/>
      <c r="ASE93" s="189"/>
      <c r="ASF93" s="189"/>
      <c r="ASG93" s="189"/>
      <c r="ASH93" s="189"/>
      <c r="ASI93" s="189"/>
      <c r="ASJ93" s="189"/>
      <c r="ASK93" s="189"/>
      <c r="ASL93" s="189"/>
      <c r="ASM93" s="189"/>
      <c r="ASN93" s="189"/>
      <c r="ASO93" s="189"/>
      <c r="ASP93" s="189"/>
      <c r="ASQ93" s="189"/>
      <c r="ASR93" s="189"/>
      <c r="ASS93" s="189"/>
      <c r="AST93" s="189"/>
      <c r="ASU93" s="189"/>
      <c r="ASV93" s="189"/>
      <c r="ASW93" s="189"/>
      <c r="ASX93" s="189"/>
      <c r="ASY93" s="189"/>
      <c r="ASZ93" s="189"/>
      <c r="ATA93" s="189"/>
      <c r="ATB93" s="189"/>
      <c r="ATC93" s="189"/>
      <c r="ATD93" s="189"/>
      <c r="ATE93" s="189"/>
      <c r="ATF93" s="189"/>
      <c r="ATG93" s="189"/>
      <c r="ATH93" s="189"/>
      <c r="ATI93" s="189"/>
      <c r="ATJ93" s="189"/>
      <c r="ATK93" s="189"/>
      <c r="ATL93" s="189"/>
      <c r="ATM93" s="189"/>
      <c r="ATN93" s="189"/>
      <c r="ATO93" s="189"/>
      <c r="ATP93" s="189"/>
      <c r="ATQ93" s="189"/>
      <c r="ATR93" s="189"/>
      <c r="ATS93" s="189"/>
      <c r="ATT93" s="189"/>
      <c r="ATU93" s="189"/>
      <c r="ATV93" s="189"/>
      <c r="ATW93" s="189"/>
      <c r="ATX93" s="189"/>
      <c r="ATY93" s="189"/>
      <c r="ATZ93" s="189"/>
      <c r="AUA93" s="189"/>
      <c r="AUB93" s="189"/>
      <c r="AUC93" s="189"/>
      <c r="AUD93" s="189"/>
      <c r="AUE93" s="189"/>
      <c r="AUF93" s="189"/>
      <c r="AUG93" s="189"/>
      <c r="AUH93" s="189"/>
      <c r="AUI93" s="189"/>
      <c r="AUJ93" s="189"/>
      <c r="AUK93" s="189"/>
      <c r="AUL93" s="189"/>
      <c r="AUM93" s="189"/>
      <c r="AUN93" s="189"/>
      <c r="AUO93" s="189"/>
      <c r="AUP93" s="189"/>
      <c r="AUQ93" s="189"/>
      <c r="AUR93" s="189"/>
      <c r="AUS93" s="189"/>
      <c r="AUT93" s="189"/>
      <c r="AUU93" s="189"/>
      <c r="AUV93" s="189"/>
      <c r="AUW93" s="189"/>
      <c r="AUX93" s="189"/>
      <c r="AUY93" s="189"/>
      <c r="AUZ93" s="189"/>
      <c r="AVA93" s="189"/>
      <c r="AVB93" s="189"/>
      <c r="AVC93" s="189"/>
      <c r="AVD93" s="189"/>
      <c r="AVE93" s="189"/>
      <c r="AVF93" s="189"/>
      <c r="AVG93" s="189"/>
      <c r="AVH93" s="189"/>
      <c r="AVI93" s="189"/>
      <c r="AVJ93" s="189"/>
      <c r="AVK93" s="189"/>
      <c r="AVL93" s="189"/>
      <c r="AVM93" s="189"/>
      <c r="AVN93" s="189"/>
      <c r="AVO93" s="189"/>
      <c r="AVP93" s="189"/>
      <c r="AVQ93" s="189"/>
      <c r="AVR93" s="189"/>
      <c r="AVS93" s="189"/>
      <c r="AVT93" s="189"/>
      <c r="AVU93" s="189"/>
      <c r="AVV93" s="189"/>
      <c r="AVW93" s="189"/>
      <c r="AVX93" s="189"/>
      <c r="AVY93" s="189"/>
      <c r="AVZ93" s="189"/>
      <c r="AWA93" s="189"/>
      <c r="AWB93" s="189"/>
      <c r="AWC93" s="189"/>
      <c r="AWD93" s="189"/>
      <c r="AWE93" s="189"/>
      <c r="AWF93" s="189"/>
      <c r="AWG93" s="189"/>
      <c r="AWH93" s="189"/>
      <c r="AWI93" s="189"/>
      <c r="AWJ93" s="189"/>
      <c r="AWK93" s="189"/>
      <c r="AWL93" s="189"/>
      <c r="AWM93" s="189"/>
      <c r="AWN93" s="189"/>
      <c r="AWO93" s="189"/>
      <c r="AWP93" s="189"/>
      <c r="AWQ93" s="189"/>
      <c r="AWR93" s="189"/>
      <c r="AWS93" s="189"/>
      <c r="AWT93" s="189"/>
      <c r="AWU93" s="189"/>
      <c r="AWV93" s="189"/>
      <c r="AWW93" s="189"/>
      <c r="AWX93" s="189"/>
      <c r="AWY93" s="189"/>
      <c r="AWZ93" s="189"/>
      <c r="AXA93" s="189"/>
      <c r="AXB93" s="189"/>
      <c r="AXC93" s="189"/>
      <c r="AXD93" s="189"/>
      <c r="AXE93" s="189"/>
      <c r="AXF93" s="189"/>
      <c r="AXG93" s="189"/>
      <c r="AXH93" s="189"/>
      <c r="AXI93" s="189"/>
      <c r="AXJ93" s="189"/>
      <c r="AXK93" s="189"/>
      <c r="AXL93" s="189"/>
      <c r="AXM93" s="189"/>
      <c r="AXN93" s="189"/>
      <c r="AXO93" s="189"/>
      <c r="AXP93" s="189"/>
      <c r="AXQ93" s="189"/>
      <c r="AXR93" s="189"/>
      <c r="AXS93" s="189"/>
      <c r="AXT93" s="189"/>
      <c r="AXU93" s="189"/>
      <c r="AXV93" s="189"/>
      <c r="AXW93" s="189"/>
      <c r="AXX93" s="189"/>
      <c r="AXY93" s="189"/>
      <c r="AXZ93" s="189"/>
      <c r="AYA93" s="189"/>
      <c r="AYB93" s="189"/>
      <c r="AYC93" s="189"/>
      <c r="AYD93" s="189"/>
      <c r="AYE93" s="189"/>
      <c r="AYF93" s="189"/>
      <c r="AYG93" s="189"/>
      <c r="AYH93" s="189"/>
      <c r="AYI93" s="189"/>
      <c r="AYJ93" s="189"/>
      <c r="AYK93" s="189"/>
      <c r="AYL93" s="189"/>
      <c r="AYM93" s="189"/>
      <c r="AYN93" s="189"/>
      <c r="AYO93" s="189"/>
      <c r="AYP93" s="189"/>
      <c r="AYQ93" s="189"/>
      <c r="AYR93" s="189"/>
      <c r="AYS93" s="189"/>
      <c r="AYT93" s="189"/>
      <c r="AYU93" s="189"/>
      <c r="AYV93" s="189"/>
      <c r="AYW93" s="189"/>
      <c r="AYX93" s="189"/>
      <c r="AYY93" s="189"/>
      <c r="AYZ93" s="189"/>
      <c r="AZA93" s="189"/>
      <c r="AZB93" s="189"/>
      <c r="AZC93" s="189"/>
      <c r="AZD93" s="189"/>
      <c r="AZE93" s="189"/>
      <c r="AZF93" s="189"/>
      <c r="AZG93" s="189"/>
      <c r="AZH93" s="189"/>
      <c r="AZI93" s="189"/>
      <c r="AZJ93" s="189"/>
      <c r="AZK93" s="189"/>
      <c r="AZL93" s="189"/>
      <c r="AZM93" s="189"/>
      <c r="AZN93" s="189"/>
      <c r="AZO93" s="189"/>
      <c r="AZP93" s="189"/>
      <c r="AZQ93" s="189"/>
      <c r="AZR93" s="189"/>
      <c r="AZS93" s="189"/>
      <c r="AZT93" s="189"/>
      <c r="AZU93" s="189"/>
      <c r="AZV93" s="189"/>
      <c r="AZW93" s="189"/>
      <c r="AZX93" s="189"/>
      <c r="AZY93" s="189"/>
      <c r="AZZ93" s="189"/>
      <c r="BAA93" s="189"/>
      <c r="BAB93" s="189"/>
      <c r="BAC93" s="189"/>
      <c r="BAD93" s="189"/>
      <c r="BAE93" s="189"/>
      <c r="BAF93" s="189"/>
      <c r="BAG93" s="189"/>
      <c r="BAH93" s="189"/>
      <c r="BAI93" s="189"/>
      <c r="BAJ93" s="189"/>
      <c r="BAK93" s="189"/>
      <c r="BAL93" s="189"/>
      <c r="BAM93" s="189"/>
      <c r="BAN93" s="189"/>
      <c r="BAO93" s="189"/>
      <c r="BAP93" s="189"/>
      <c r="BAQ93" s="189"/>
      <c r="BAR93" s="189"/>
      <c r="BAS93" s="189"/>
      <c r="BAT93" s="189"/>
      <c r="BAU93" s="189"/>
      <c r="BAV93" s="189"/>
      <c r="BAW93" s="189"/>
      <c r="BAX93" s="189"/>
      <c r="BAY93" s="189"/>
      <c r="BAZ93" s="189"/>
      <c r="BBA93" s="189"/>
      <c r="BBB93" s="189"/>
      <c r="BBC93" s="189"/>
      <c r="BBD93" s="189"/>
      <c r="BBE93" s="189"/>
      <c r="BBF93" s="189"/>
      <c r="BBG93" s="189"/>
      <c r="BBH93" s="189"/>
      <c r="BBI93" s="189"/>
      <c r="BBJ93" s="189"/>
      <c r="BBK93" s="189"/>
      <c r="BBL93" s="189"/>
      <c r="BBM93" s="189"/>
      <c r="BBN93" s="189"/>
      <c r="BBO93" s="189"/>
      <c r="BBP93" s="189"/>
      <c r="BBQ93" s="189"/>
      <c r="BBR93" s="189"/>
      <c r="BBS93" s="189"/>
      <c r="BBT93" s="189"/>
      <c r="BBU93" s="189"/>
      <c r="BBV93" s="189"/>
      <c r="BBW93" s="189"/>
      <c r="BBX93" s="189"/>
      <c r="BBY93" s="189"/>
      <c r="BBZ93" s="189"/>
      <c r="BCA93" s="189"/>
      <c r="BCB93" s="189"/>
      <c r="BCC93" s="189"/>
      <c r="BCD93" s="189"/>
      <c r="BCE93" s="189"/>
      <c r="BCF93" s="189"/>
      <c r="BCG93" s="189"/>
      <c r="BCH93" s="189"/>
      <c r="BCI93" s="189"/>
      <c r="BCJ93" s="189"/>
      <c r="BCK93" s="189"/>
      <c r="BCL93" s="189"/>
      <c r="BCM93" s="189"/>
      <c r="BCN93" s="189"/>
      <c r="BCO93" s="189"/>
      <c r="BCP93" s="189"/>
      <c r="BCQ93" s="189"/>
      <c r="BCR93" s="189"/>
      <c r="BCS93" s="189"/>
      <c r="BCT93" s="189"/>
      <c r="BCU93" s="189"/>
      <c r="BCV93" s="189"/>
      <c r="BCW93" s="189"/>
      <c r="BCX93" s="189"/>
      <c r="BCY93" s="189"/>
      <c r="BCZ93" s="189"/>
      <c r="BDA93" s="189"/>
      <c r="BDB93" s="189"/>
      <c r="BDC93" s="189"/>
      <c r="BDD93" s="189"/>
      <c r="BDE93" s="189"/>
      <c r="BDF93" s="189"/>
      <c r="BDG93" s="189"/>
      <c r="BDH93" s="189"/>
      <c r="BDI93" s="189"/>
      <c r="BDJ93" s="189"/>
      <c r="BDK93" s="189"/>
      <c r="BDL93" s="189"/>
      <c r="BDM93" s="189"/>
      <c r="BDN93" s="189"/>
      <c r="BDO93" s="189"/>
      <c r="BDP93" s="189"/>
      <c r="BDQ93" s="189"/>
      <c r="BDR93" s="189"/>
      <c r="BDS93" s="189"/>
      <c r="BDT93" s="189"/>
      <c r="BDU93" s="189"/>
      <c r="BDV93" s="189"/>
      <c r="BDW93" s="189"/>
      <c r="BDX93" s="189"/>
      <c r="BDY93" s="189"/>
      <c r="BDZ93" s="189"/>
      <c r="BEA93" s="189"/>
      <c r="BEB93" s="189"/>
      <c r="BEC93" s="189"/>
      <c r="BED93" s="189"/>
      <c r="BEE93" s="189"/>
      <c r="BEF93" s="189"/>
      <c r="BEG93" s="189"/>
      <c r="BEH93" s="189"/>
      <c r="BEI93" s="189"/>
      <c r="BEJ93" s="189"/>
      <c r="BEK93" s="189"/>
      <c r="BEL93" s="189"/>
      <c r="BEM93" s="189"/>
      <c r="BEN93" s="189"/>
      <c r="BEO93" s="189"/>
      <c r="BEP93" s="189"/>
      <c r="BEQ93" s="189"/>
      <c r="BER93" s="189"/>
      <c r="BES93" s="189"/>
      <c r="BET93" s="189"/>
      <c r="BEU93" s="189"/>
      <c r="BEV93" s="189"/>
      <c r="BEW93" s="189"/>
      <c r="BEX93" s="189"/>
      <c r="BEY93" s="189"/>
      <c r="BEZ93" s="189"/>
      <c r="BFA93" s="189"/>
      <c r="BFB93" s="189"/>
      <c r="BFC93" s="189"/>
      <c r="BFD93" s="189"/>
      <c r="BFE93" s="189"/>
      <c r="BFF93" s="189"/>
      <c r="BFG93" s="189"/>
      <c r="BFH93" s="189"/>
      <c r="BFI93" s="189"/>
      <c r="BFJ93" s="189"/>
      <c r="BFK93" s="189"/>
      <c r="BFL93" s="189"/>
      <c r="BFM93" s="189"/>
      <c r="BFN93" s="189"/>
      <c r="BFO93" s="189"/>
      <c r="BFP93" s="189"/>
      <c r="BFQ93" s="189"/>
      <c r="BFR93" s="189"/>
      <c r="BFS93" s="189"/>
      <c r="BFT93" s="189"/>
      <c r="BFU93" s="189"/>
      <c r="BFV93" s="189"/>
      <c r="BFW93" s="189"/>
      <c r="BFX93" s="189"/>
      <c r="BFY93" s="189"/>
      <c r="BFZ93" s="189"/>
      <c r="BGA93" s="189"/>
      <c r="BGB93" s="189"/>
      <c r="BGC93" s="189"/>
      <c r="BGD93" s="189"/>
      <c r="BGE93" s="189"/>
      <c r="BGF93" s="189"/>
      <c r="BGG93" s="189"/>
      <c r="BGH93" s="189"/>
      <c r="BGI93" s="189"/>
      <c r="BGJ93" s="189"/>
      <c r="BGK93" s="189"/>
      <c r="BGL93" s="189"/>
      <c r="BGM93" s="189"/>
      <c r="BGN93" s="189"/>
      <c r="BGO93" s="189"/>
      <c r="BGP93" s="189"/>
      <c r="BGQ93" s="189"/>
      <c r="BGR93" s="189"/>
      <c r="BGS93" s="189"/>
      <c r="BGT93" s="189"/>
      <c r="BGU93" s="189"/>
      <c r="BGV93" s="189"/>
      <c r="BGW93" s="189"/>
      <c r="BGX93" s="189"/>
      <c r="BGY93" s="189"/>
      <c r="BGZ93" s="189"/>
      <c r="BHA93" s="189"/>
      <c r="BHB93" s="189"/>
      <c r="BHC93" s="189"/>
      <c r="BHD93" s="189"/>
      <c r="BHE93" s="189"/>
      <c r="BHF93" s="189"/>
      <c r="BHG93" s="189"/>
      <c r="BHH93" s="189"/>
      <c r="BHI93" s="189"/>
      <c r="BHJ93" s="189"/>
      <c r="BHK93" s="189"/>
      <c r="BHL93" s="189"/>
      <c r="BHM93" s="189"/>
      <c r="BHN93" s="189"/>
      <c r="BHO93" s="189"/>
      <c r="BHP93" s="189"/>
      <c r="BHQ93" s="189"/>
      <c r="BHR93" s="189"/>
      <c r="BHS93" s="189"/>
      <c r="BHT93" s="189"/>
      <c r="BHU93" s="189"/>
      <c r="BHV93" s="189"/>
      <c r="BHW93" s="189"/>
      <c r="BHX93" s="189"/>
      <c r="BHY93" s="189"/>
      <c r="BHZ93" s="189"/>
      <c r="BIA93" s="189"/>
      <c r="BIB93" s="189"/>
      <c r="BIC93" s="189"/>
      <c r="BID93" s="189"/>
      <c r="BIE93" s="189"/>
      <c r="BIF93" s="189"/>
      <c r="BIG93" s="189"/>
      <c r="BIH93" s="189"/>
      <c r="BII93" s="189"/>
      <c r="BIJ93" s="189"/>
      <c r="BIK93" s="189"/>
      <c r="BIL93" s="189"/>
      <c r="BIM93" s="189"/>
      <c r="BIN93" s="189"/>
      <c r="BIO93" s="189"/>
      <c r="BIP93" s="189"/>
      <c r="BIQ93" s="189"/>
      <c r="BIR93" s="189"/>
      <c r="BIS93" s="189"/>
      <c r="BIT93" s="189"/>
      <c r="BIU93" s="189"/>
      <c r="BIV93" s="189"/>
      <c r="BIW93" s="189"/>
      <c r="BIX93" s="189"/>
      <c r="BIY93" s="189"/>
      <c r="BIZ93" s="189"/>
      <c r="BJA93" s="189"/>
      <c r="BJB93" s="189"/>
      <c r="BJC93" s="189"/>
      <c r="BJD93" s="189"/>
      <c r="BJE93" s="189"/>
      <c r="BJF93" s="189"/>
      <c r="BJG93" s="189"/>
      <c r="BJH93" s="189"/>
      <c r="BJI93" s="189"/>
      <c r="BJJ93" s="189"/>
      <c r="BJK93" s="189"/>
      <c r="BJL93" s="189"/>
      <c r="BJM93" s="189"/>
      <c r="BJN93" s="189"/>
      <c r="BJO93" s="189"/>
      <c r="BJP93" s="189"/>
      <c r="BJQ93" s="189"/>
      <c r="BJR93" s="189"/>
      <c r="BJS93" s="189"/>
      <c r="BJT93" s="189"/>
      <c r="BJU93" s="189"/>
      <c r="BJV93" s="189"/>
      <c r="BJW93" s="189"/>
      <c r="BJX93" s="189"/>
      <c r="BJY93" s="189"/>
      <c r="BJZ93" s="189"/>
      <c r="BKA93" s="189"/>
      <c r="BKB93" s="189"/>
      <c r="BKC93" s="189"/>
      <c r="BKD93" s="189"/>
      <c r="BKE93" s="189"/>
      <c r="BKF93" s="189"/>
      <c r="BKG93" s="189"/>
      <c r="BKH93" s="189"/>
      <c r="BKI93" s="189"/>
      <c r="BKJ93" s="189"/>
      <c r="BKK93" s="189"/>
      <c r="BKL93" s="189"/>
      <c r="BKM93" s="189"/>
      <c r="BKN93" s="189"/>
      <c r="BKO93" s="189"/>
      <c r="BKP93" s="189"/>
      <c r="BKQ93" s="189"/>
      <c r="BKR93" s="189"/>
      <c r="BKS93" s="189"/>
      <c r="BKT93" s="189"/>
      <c r="BKU93" s="189"/>
      <c r="BKV93" s="189"/>
      <c r="BKW93" s="189"/>
      <c r="BKX93" s="189"/>
      <c r="BKY93" s="189"/>
      <c r="BKZ93" s="189"/>
      <c r="BLA93" s="189"/>
      <c r="BLB93" s="189"/>
      <c r="BLC93" s="189"/>
      <c r="BLD93" s="189"/>
      <c r="BLE93" s="189"/>
      <c r="BLF93" s="189"/>
      <c r="BLG93" s="189"/>
      <c r="BLH93" s="189"/>
      <c r="BLI93" s="189"/>
      <c r="BLJ93" s="189"/>
      <c r="BLK93" s="189"/>
      <c r="BLL93" s="189"/>
      <c r="BLM93" s="189"/>
      <c r="BLN93" s="189"/>
      <c r="BLO93" s="189"/>
      <c r="BLP93" s="189"/>
      <c r="BLQ93" s="189"/>
      <c r="BLR93" s="189"/>
      <c r="BLS93" s="189"/>
      <c r="BLT93" s="189"/>
      <c r="BLU93" s="189"/>
      <c r="BLV93" s="189"/>
      <c r="BLW93" s="189"/>
      <c r="BLX93" s="189"/>
      <c r="BLY93" s="189"/>
      <c r="BLZ93" s="189"/>
      <c r="BMA93" s="189"/>
      <c r="BMB93" s="189"/>
      <c r="BMC93" s="189"/>
      <c r="BMD93" s="189"/>
      <c r="BME93" s="189"/>
      <c r="BMF93" s="189"/>
      <c r="BMG93" s="189"/>
      <c r="BMH93" s="189"/>
      <c r="BMI93" s="189"/>
      <c r="BMJ93" s="189"/>
      <c r="BMK93" s="189"/>
      <c r="BML93" s="189"/>
      <c r="BMM93" s="189"/>
      <c r="BMN93" s="189"/>
      <c r="BMO93" s="189"/>
      <c r="BMP93" s="189"/>
      <c r="BMQ93" s="189"/>
      <c r="BMR93" s="189"/>
      <c r="BMS93" s="189"/>
      <c r="BMT93" s="189"/>
      <c r="BMU93" s="189"/>
      <c r="BMV93" s="189"/>
      <c r="BMW93" s="189"/>
      <c r="BMX93" s="189"/>
      <c r="BMY93" s="189"/>
      <c r="BMZ93" s="189"/>
      <c r="BNA93" s="189"/>
      <c r="BNB93" s="189"/>
      <c r="BNC93" s="189"/>
      <c r="BND93" s="189"/>
      <c r="BNE93" s="189"/>
      <c r="BNF93" s="189"/>
      <c r="BNG93" s="189"/>
      <c r="BNH93" s="189"/>
      <c r="BNI93" s="189"/>
      <c r="BNJ93" s="189"/>
      <c r="BNK93" s="189"/>
      <c r="BNL93" s="189"/>
      <c r="BNM93" s="189"/>
      <c r="BNN93" s="189"/>
      <c r="BNO93" s="189"/>
      <c r="BNP93" s="189"/>
      <c r="BNQ93" s="189"/>
      <c r="BNR93" s="189"/>
      <c r="BNS93" s="189"/>
      <c r="BNT93" s="189"/>
      <c r="BNU93" s="189"/>
      <c r="BNV93" s="189"/>
      <c r="BNW93" s="189"/>
      <c r="BNX93" s="189"/>
      <c r="BNY93" s="189"/>
      <c r="BNZ93" s="189"/>
      <c r="BOA93" s="189"/>
      <c r="BOB93" s="189"/>
      <c r="BOC93" s="189"/>
      <c r="BOD93" s="189"/>
      <c r="BOE93" s="189"/>
      <c r="BOF93" s="189"/>
      <c r="BOG93" s="189"/>
      <c r="BOH93" s="189"/>
      <c r="BOI93" s="189"/>
      <c r="BOJ93" s="189"/>
      <c r="BOK93" s="189"/>
      <c r="BOL93" s="189"/>
      <c r="BOM93" s="189"/>
      <c r="BON93" s="189"/>
      <c r="BOO93" s="189"/>
      <c r="BOP93" s="189"/>
      <c r="BOQ93" s="189"/>
      <c r="BOR93" s="189"/>
      <c r="BOS93" s="189"/>
      <c r="BOT93" s="189"/>
      <c r="BOU93" s="189"/>
      <c r="BOV93" s="189"/>
      <c r="BOW93" s="189"/>
      <c r="BOX93" s="189"/>
      <c r="BOY93" s="189"/>
      <c r="BOZ93" s="189"/>
      <c r="BPA93" s="189"/>
      <c r="BPB93" s="189"/>
      <c r="BPC93" s="189"/>
      <c r="BPD93" s="189"/>
      <c r="BPE93" s="189"/>
      <c r="BPF93" s="189"/>
      <c r="BPG93" s="189"/>
      <c r="BPH93" s="189"/>
      <c r="BPI93" s="189"/>
      <c r="BPJ93" s="189"/>
      <c r="BPK93" s="189"/>
      <c r="BPL93" s="189"/>
      <c r="BPM93" s="189"/>
      <c r="BPN93" s="189"/>
      <c r="BPO93" s="189"/>
      <c r="BPP93" s="189"/>
      <c r="BPQ93" s="189"/>
      <c r="BPR93" s="189"/>
      <c r="BPS93" s="189"/>
      <c r="BPT93" s="189"/>
      <c r="BPU93" s="189"/>
      <c r="BPV93" s="189"/>
      <c r="BPW93" s="189"/>
      <c r="BPX93" s="189"/>
      <c r="BPY93" s="189"/>
      <c r="BPZ93" s="189"/>
      <c r="BQA93" s="189"/>
      <c r="BQB93" s="189"/>
      <c r="BQC93" s="189"/>
      <c r="BQD93" s="189"/>
      <c r="BQE93" s="189"/>
      <c r="BQF93" s="189"/>
      <c r="BQG93" s="189"/>
      <c r="BQH93" s="189"/>
      <c r="BQI93" s="189"/>
      <c r="BQJ93" s="189"/>
      <c r="BQK93" s="189"/>
      <c r="BQL93" s="189"/>
      <c r="BQM93" s="189"/>
      <c r="BQN93" s="189"/>
      <c r="BQO93" s="189"/>
      <c r="BQP93" s="189"/>
      <c r="BQQ93" s="189"/>
      <c r="BQR93" s="189"/>
      <c r="BQS93" s="189"/>
      <c r="BQT93" s="189"/>
      <c r="BQU93" s="189"/>
      <c r="BQV93" s="189"/>
      <c r="BQW93" s="189"/>
      <c r="BQX93" s="189"/>
      <c r="BQY93" s="189"/>
      <c r="BQZ93" s="189"/>
      <c r="BRA93" s="189"/>
      <c r="BRB93" s="189"/>
      <c r="BRC93" s="189"/>
      <c r="BRD93" s="189"/>
      <c r="BRE93" s="189"/>
      <c r="BRF93" s="189"/>
      <c r="BRG93" s="189"/>
      <c r="BRH93" s="189"/>
      <c r="BRI93" s="189"/>
      <c r="BRJ93" s="189"/>
      <c r="BRK93" s="189"/>
      <c r="BRL93" s="189"/>
      <c r="BRM93" s="189"/>
      <c r="BRN93" s="189"/>
      <c r="BRO93" s="189"/>
      <c r="BRP93" s="189"/>
      <c r="BRQ93" s="189"/>
      <c r="BRR93" s="189"/>
      <c r="BRS93" s="189"/>
      <c r="BRT93" s="189"/>
      <c r="BRU93" s="189"/>
      <c r="BRV93" s="189"/>
      <c r="BRW93" s="189"/>
      <c r="BRX93" s="189"/>
      <c r="BRY93" s="189"/>
      <c r="BRZ93" s="189"/>
      <c r="BSA93" s="189"/>
      <c r="BSB93" s="189"/>
      <c r="BSC93" s="189"/>
      <c r="BSD93" s="189"/>
      <c r="BSE93" s="189"/>
      <c r="BSF93" s="189"/>
      <c r="BSG93" s="189"/>
      <c r="BSH93" s="189"/>
      <c r="BSI93" s="189"/>
      <c r="BSJ93" s="189"/>
      <c r="BSK93" s="189"/>
      <c r="BSL93" s="189"/>
      <c r="BSM93" s="189"/>
      <c r="BSN93" s="189"/>
      <c r="BSO93" s="189"/>
      <c r="BSP93" s="189"/>
      <c r="BSQ93" s="189"/>
      <c r="BSR93" s="189"/>
      <c r="BSS93" s="189"/>
      <c r="BST93" s="189"/>
      <c r="BSU93" s="189"/>
      <c r="BSV93" s="189"/>
      <c r="BSW93" s="189"/>
      <c r="BSX93" s="189"/>
      <c r="BSY93" s="189"/>
      <c r="BSZ93" s="189"/>
      <c r="BTA93" s="189"/>
      <c r="BTB93" s="189"/>
      <c r="BTC93" s="189"/>
      <c r="BTD93" s="189"/>
      <c r="BTE93" s="189"/>
      <c r="BTF93" s="189"/>
      <c r="BTG93" s="189"/>
      <c r="BTH93" s="189"/>
      <c r="BTI93" s="189"/>
      <c r="BTJ93" s="189"/>
      <c r="BTK93" s="189"/>
      <c r="BTL93" s="189"/>
      <c r="BTM93" s="189"/>
      <c r="BTN93" s="189"/>
      <c r="BTO93" s="189"/>
      <c r="BTP93" s="189"/>
      <c r="BTQ93" s="189"/>
      <c r="BTR93" s="189"/>
      <c r="BTS93" s="189"/>
      <c r="BTT93" s="189"/>
      <c r="BTU93" s="189"/>
      <c r="BTV93" s="189"/>
      <c r="BTW93" s="189"/>
      <c r="BTX93" s="189"/>
      <c r="BTY93" s="189"/>
      <c r="BTZ93" s="189"/>
      <c r="BUA93" s="189"/>
      <c r="BUB93" s="189"/>
      <c r="BUC93" s="189"/>
      <c r="BUD93" s="189"/>
      <c r="BUE93" s="189"/>
      <c r="BUF93" s="189"/>
      <c r="BUG93" s="189"/>
      <c r="BUH93" s="189"/>
      <c r="BUI93" s="189"/>
      <c r="BUJ93" s="189"/>
      <c r="BUK93" s="189"/>
      <c r="BUL93" s="189"/>
      <c r="BUM93" s="189"/>
      <c r="BUN93" s="189"/>
      <c r="BUO93" s="189"/>
      <c r="BUP93" s="189"/>
      <c r="BUQ93" s="189"/>
      <c r="BUR93" s="189"/>
      <c r="BUS93" s="189"/>
      <c r="BUT93" s="189"/>
      <c r="BUU93" s="189"/>
      <c r="BUV93" s="189"/>
      <c r="BUW93" s="189"/>
      <c r="BUX93" s="189"/>
      <c r="BUY93" s="189"/>
      <c r="BUZ93" s="189"/>
      <c r="BVA93" s="189"/>
      <c r="BVB93" s="189"/>
      <c r="BVC93" s="189"/>
      <c r="BVD93" s="189"/>
      <c r="BVE93" s="189"/>
      <c r="BVF93" s="189"/>
      <c r="BVG93" s="189"/>
      <c r="BVH93" s="189"/>
      <c r="BVI93" s="189"/>
      <c r="BVJ93" s="189"/>
      <c r="BVK93" s="189"/>
      <c r="BVL93" s="189"/>
      <c r="BVM93" s="189"/>
      <c r="BVN93" s="189"/>
      <c r="BVO93" s="189"/>
      <c r="BVP93" s="189"/>
      <c r="BVQ93" s="189"/>
      <c r="BVR93" s="189"/>
      <c r="BVS93" s="189"/>
      <c r="BVT93" s="189"/>
      <c r="BVU93" s="189"/>
      <c r="BVV93" s="189"/>
      <c r="BVW93" s="189"/>
      <c r="BVX93" s="189"/>
      <c r="BVY93" s="189"/>
      <c r="BVZ93" s="189"/>
      <c r="BWA93" s="189"/>
      <c r="BWB93" s="189"/>
      <c r="BWC93" s="189"/>
      <c r="BWD93" s="189"/>
      <c r="BWE93" s="189"/>
      <c r="BWF93" s="189"/>
      <c r="BWG93" s="189"/>
      <c r="BWH93" s="189"/>
      <c r="BWI93" s="189"/>
      <c r="BWJ93" s="189"/>
      <c r="BWK93" s="189"/>
      <c r="BWL93" s="189"/>
      <c r="BWM93" s="189"/>
      <c r="BWN93" s="189"/>
      <c r="BWO93" s="189"/>
      <c r="BWP93" s="189"/>
      <c r="BWQ93" s="189"/>
      <c r="BWR93" s="189"/>
      <c r="BWS93" s="189"/>
      <c r="BWT93" s="189"/>
      <c r="BWU93" s="189"/>
      <c r="BWV93" s="189"/>
      <c r="BWW93" s="189"/>
      <c r="BWX93" s="189"/>
      <c r="BWY93" s="189"/>
      <c r="BWZ93" s="189"/>
      <c r="BXA93" s="189"/>
      <c r="BXB93" s="189"/>
      <c r="BXC93" s="189"/>
      <c r="BXD93" s="189"/>
      <c r="BXE93" s="189"/>
      <c r="BXF93" s="189"/>
      <c r="BXG93" s="189"/>
      <c r="BXH93" s="189"/>
      <c r="BXI93" s="189"/>
      <c r="BXJ93" s="189"/>
      <c r="BXK93" s="189"/>
      <c r="BXL93" s="189"/>
      <c r="BXM93" s="189"/>
      <c r="BXN93" s="189"/>
      <c r="BXO93" s="189"/>
      <c r="BXP93" s="189"/>
      <c r="BXQ93" s="189"/>
      <c r="BXR93" s="189"/>
      <c r="BXS93" s="189"/>
      <c r="BXT93" s="189"/>
      <c r="BXU93" s="189"/>
      <c r="BXV93" s="189"/>
      <c r="BXW93" s="189"/>
      <c r="BXX93" s="189"/>
      <c r="BXY93" s="189"/>
      <c r="BXZ93" s="189"/>
      <c r="BYA93" s="189"/>
      <c r="BYB93" s="189"/>
      <c r="BYC93" s="189"/>
      <c r="BYD93" s="189"/>
      <c r="BYE93" s="189"/>
      <c r="BYF93" s="189"/>
      <c r="BYG93" s="189"/>
      <c r="BYH93" s="189"/>
      <c r="BYI93" s="189"/>
      <c r="BYJ93" s="189"/>
      <c r="BYK93" s="189"/>
      <c r="BYL93" s="189"/>
      <c r="BYM93" s="189"/>
      <c r="BYN93" s="189"/>
      <c r="BYO93" s="189"/>
      <c r="BYP93" s="189"/>
      <c r="BYQ93" s="189"/>
      <c r="BYR93" s="189"/>
      <c r="BYS93" s="189"/>
      <c r="BYT93" s="189"/>
      <c r="BYU93" s="189"/>
      <c r="BYV93" s="189"/>
      <c r="BYW93" s="189"/>
      <c r="BYX93" s="189"/>
      <c r="BYY93" s="189"/>
      <c r="BYZ93" s="189"/>
      <c r="BZA93" s="189"/>
      <c r="BZB93" s="189"/>
      <c r="BZC93" s="189"/>
      <c r="BZD93" s="189"/>
      <c r="BZE93" s="189"/>
      <c r="BZF93" s="189"/>
      <c r="BZG93" s="189"/>
      <c r="BZH93" s="189"/>
      <c r="BZI93" s="189"/>
      <c r="BZJ93" s="189"/>
      <c r="BZK93" s="189"/>
      <c r="BZL93" s="189"/>
      <c r="BZM93" s="189"/>
      <c r="BZN93" s="189"/>
      <c r="BZO93" s="189"/>
      <c r="BZP93" s="189"/>
      <c r="BZQ93" s="189"/>
      <c r="BZR93" s="189"/>
      <c r="BZS93" s="189"/>
      <c r="BZT93" s="189"/>
      <c r="BZU93" s="189"/>
      <c r="BZV93" s="189"/>
      <c r="BZW93" s="189"/>
      <c r="BZX93" s="189"/>
      <c r="BZY93" s="189"/>
      <c r="BZZ93" s="189"/>
      <c r="CAA93" s="189"/>
      <c r="CAB93" s="189"/>
      <c r="CAC93" s="189"/>
      <c r="CAD93" s="189"/>
      <c r="CAE93" s="189"/>
      <c r="CAF93" s="189"/>
      <c r="CAG93" s="189"/>
      <c r="CAH93" s="189"/>
      <c r="CAI93" s="189"/>
      <c r="CAJ93" s="189"/>
      <c r="CAK93" s="189"/>
      <c r="CAL93" s="189"/>
      <c r="CAM93" s="189"/>
      <c r="CAN93" s="189"/>
      <c r="CAO93" s="189"/>
      <c r="CAP93" s="189"/>
      <c r="CAQ93" s="189"/>
      <c r="CAR93" s="189"/>
      <c r="CAS93" s="189"/>
      <c r="CAT93" s="189"/>
      <c r="CAU93" s="189"/>
      <c r="CAV93" s="189"/>
      <c r="CAW93" s="189"/>
      <c r="CAX93" s="189"/>
      <c r="CAY93" s="189"/>
      <c r="CAZ93" s="189"/>
      <c r="CBA93" s="189"/>
      <c r="CBB93" s="189"/>
      <c r="CBC93" s="189"/>
      <c r="CBD93" s="189"/>
      <c r="CBE93" s="189"/>
      <c r="CBF93" s="189"/>
      <c r="CBG93" s="189"/>
      <c r="CBH93" s="189"/>
      <c r="CBI93" s="189"/>
      <c r="CBJ93" s="189"/>
      <c r="CBK93" s="189"/>
      <c r="CBL93" s="189"/>
      <c r="CBM93" s="189"/>
      <c r="CBN93" s="189"/>
      <c r="CBO93" s="189"/>
      <c r="CBP93" s="189"/>
      <c r="CBQ93" s="189"/>
      <c r="CBR93" s="189"/>
      <c r="CBS93" s="189"/>
      <c r="CBT93" s="189"/>
      <c r="CBU93" s="189"/>
      <c r="CBV93" s="189"/>
      <c r="CBW93" s="189"/>
      <c r="CBX93" s="189"/>
      <c r="CBY93" s="189"/>
      <c r="CBZ93" s="189"/>
      <c r="CCA93" s="189"/>
      <c r="CCB93" s="189"/>
      <c r="CCC93" s="189"/>
      <c r="CCD93" s="189"/>
      <c r="CCE93" s="189"/>
      <c r="CCF93" s="189"/>
      <c r="CCG93" s="189"/>
      <c r="CCH93" s="189"/>
      <c r="CCI93" s="189"/>
      <c r="CCJ93" s="189"/>
      <c r="CCK93" s="189"/>
      <c r="CCL93" s="189"/>
      <c r="CCM93" s="189"/>
      <c r="CCN93" s="189"/>
      <c r="CCO93" s="189"/>
      <c r="CCP93" s="189"/>
      <c r="CCQ93" s="189"/>
      <c r="CCR93" s="189"/>
      <c r="CCS93" s="189"/>
      <c r="CCT93" s="189"/>
      <c r="CCU93" s="189"/>
      <c r="CCV93" s="189"/>
      <c r="CCW93" s="189"/>
      <c r="CCX93" s="189"/>
      <c r="CCY93" s="189"/>
      <c r="CCZ93" s="189"/>
      <c r="CDA93" s="189"/>
      <c r="CDB93" s="189"/>
      <c r="CDC93" s="189"/>
      <c r="CDD93" s="189"/>
      <c r="CDE93" s="189"/>
      <c r="CDF93" s="189"/>
      <c r="CDG93" s="189"/>
      <c r="CDH93" s="189"/>
      <c r="CDI93" s="189"/>
      <c r="CDJ93" s="189"/>
      <c r="CDK93" s="189"/>
      <c r="CDL93" s="189"/>
      <c r="CDM93" s="189"/>
      <c r="CDN93" s="189"/>
      <c r="CDO93" s="189"/>
      <c r="CDP93" s="189"/>
      <c r="CDQ93" s="189"/>
      <c r="CDR93" s="189"/>
      <c r="CDS93" s="189"/>
      <c r="CDT93" s="189"/>
      <c r="CDU93" s="189"/>
      <c r="CDV93" s="189"/>
      <c r="CDW93" s="189"/>
      <c r="CDX93" s="189"/>
      <c r="CDY93" s="189"/>
      <c r="CDZ93" s="189"/>
      <c r="CEA93" s="189"/>
      <c r="CEB93" s="189"/>
      <c r="CEC93" s="189"/>
      <c r="CED93" s="189"/>
      <c r="CEE93" s="189"/>
      <c r="CEF93" s="189"/>
      <c r="CEG93" s="189"/>
      <c r="CEH93" s="189"/>
      <c r="CEI93" s="189"/>
      <c r="CEJ93" s="189"/>
      <c r="CEK93" s="189"/>
      <c r="CEL93" s="189"/>
      <c r="CEM93" s="189"/>
      <c r="CEN93" s="189"/>
      <c r="CEO93" s="189"/>
      <c r="CEP93" s="189"/>
      <c r="CEQ93" s="189"/>
      <c r="CER93" s="189"/>
      <c r="CES93" s="189"/>
      <c r="CET93" s="189"/>
      <c r="CEU93" s="189"/>
      <c r="CEV93" s="189"/>
      <c r="CEW93" s="189"/>
      <c r="CEX93" s="189"/>
      <c r="CEY93" s="189"/>
      <c r="CEZ93" s="189"/>
      <c r="CFA93" s="189"/>
      <c r="CFB93" s="189"/>
      <c r="CFC93" s="189"/>
      <c r="CFD93" s="189"/>
      <c r="CFE93" s="189"/>
      <c r="CFF93" s="189"/>
      <c r="CFG93" s="189"/>
      <c r="CFH93" s="189"/>
      <c r="CFI93" s="189"/>
      <c r="CFJ93" s="189"/>
      <c r="CFK93" s="189"/>
      <c r="CFL93" s="189"/>
      <c r="CFM93" s="189"/>
      <c r="CFN93" s="189"/>
      <c r="CFO93" s="189"/>
      <c r="CFP93" s="189"/>
      <c r="CFQ93" s="189"/>
      <c r="CFR93" s="189"/>
      <c r="CFS93" s="189"/>
      <c r="CFT93" s="189"/>
      <c r="CFU93" s="189"/>
      <c r="CFV93" s="189"/>
      <c r="CFW93" s="189"/>
      <c r="CFX93" s="189"/>
      <c r="CFY93" s="189"/>
      <c r="CFZ93" s="189"/>
      <c r="CGA93" s="189"/>
      <c r="CGB93" s="189"/>
      <c r="CGC93" s="189"/>
      <c r="CGD93" s="189"/>
      <c r="CGE93" s="189"/>
      <c r="CGF93" s="189"/>
      <c r="CGG93" s="189"/>
      <c r="CGH93" s="189"/>
      <c r="CGI93" s="189"/>
      <c r="CGJ93" s="189"/>
      <c r="CGK93" s="189"/>
      <c r="CGL93" s="189"/>
      <c r="CGM93" s="189"/>
      <c r="CGN93" s="189"/>
      <c r="CGO93" s="189"/>
      <c r="CGP93" s="189"/>
      <c r="CGQ93" s="189"/>
      <c r="CGR93" s="189"/>
      <c r="CGS93" s="189"/>
      <c r="CGT93" s="189"/>
      <c r="CGU93" s="189"/>
      <c r="CGV93" s="189"/>
      <c r="CGW93" s="189"/>
      <c r="CGX93" s="189"/>
      <c r="CGY93" s="189"/>
      <c r="CGZ93" s="189"/>
      <c r="CHA93" s="189"/>
      <c r="CHB93" s="189"/>
      <c r="CHC93" s="189"/>
      <c r="CHD93" s="189"/>
      <c r="CHE93" s="189"/>
      <c r="CHF93" s="189"/>
      <c r="CHG93" s="189"/>
      <c r="CHH93" s="189"/>
      <c r="CHI93" s="189"/>
      <c r="CHJ93" s="189"/>
      <c r="CHK93" s="189"/>
      <c r="CHL93" s="189"/>
      <c r="CHM93" s="189"/>
      <c r="CHN93" s="189"/>
      <c r="CHO93" s="189"/>
      <c r="CHP93" s="189"/>
      <c r="CHQ93" s="189"/>
      <c r="CHR93" s="189"/>
      <c r="CHS93" s="189"/>
      <c r="CHT93" s="189"/>
      <c r="CHU93" s="189"/>
      <c r="CHV93" s="189"/>
      <c r="CHW93" s="189"/>
      <c r="CHX93" s="189"/>
      <c r="CHY93" s="189"/>
      <c r="CHZ93" s="189"/>
      <c r="CIA93" s="189"/>
      <c r="CIB93" s="189"/>
      <c r="CIC93" s="189"/>
      <c r="CID93" s="189"/>
      <c r="CIE93" s="189"/>
      <c r="CIF93" s="189"/>
      <c r="CIG93" s="189"/>
      <c r="CIH93" s="189"/>
      <c r="CII93" s="189"/>
      <c r="CIJ93" s="189"/>
      <c r="CIK93" s="189"/>
      <c r="CIL93" s="189"/>
      <c r="CIM93" s="189"/>
      <c r="CIN93" s="189"/>
      <c r="CIO93" s="189"/>
      <c r="CIP93" s="189"/>
      <c r="CIQ93" s="189"/>
      <c r="CIR93" s="189"/>
      <c r="CIS93" s="189"/>
      <c r="CIT93" s="189"/>
      <c r="CIU93" s="189"/>
      <c r="CIV93" s="189"/>
      <c r="CIW93" s="189"/>
      <c r="CIX93" s="189"/>
      <c r="CIY93" s="189"/>
      <c r="CIZ93" s="189"/>
      <c r="CJA93" s="189"/>
      <c r="CJB93" s="189"/>
      <c r="CJC93" s="189"/>
      <c r="CJD93" s="189"/>
      <c r="CJE93" s="189"/>
      <c r="CJF93" s="189"/>
      <c r="CJG93" s="189"/>
      <c r="CJH93" s="189"/>
      <c r="CJI93" s="189"/>
      <c r="CJJ93" s="189"/>
      <c r="CJK93" s="189"/>
      <c r="CJL93" s="189"/>
      <c r="CJM93" s="189"/>
      <c r="CJN93" s="189"/>
      <c r="CJO93" s="189"/>
      <c r="CJP93" s="189"/>
      <c r="CJQ93" s="189"/>
      <c r="CJR93" s="189"/>
      <c r="CJS93" s="189"/>
      <c r="CJT93" s="189"/>
      <c r="CJU93" s="189"/>
      <c r="CJV93" s="189"/>
      <c r="CJW93" s="189"/>
      <c r="CJX93" s="189"/>
      <c r="CJY93" s="189"/>
      <c r="CJZ93" s="189"/>
      <c r="CKA93" s="189"/>
      <c r="CKB93" s="189"/>
      <c r="CKC93" s="189"/>
      <c r="CKD93" s="189"/>
      <c r="CKE93" s="189"/>
      <c r="CKF93" s="189"/>
      <c r="CKG93" s="189"/>
      <c r="CKH93" s="189"/>
      <c r="CKI93" s="189"/>
      <c r="CKJ93" s="189"/>
      <c r="CKK93" s="189"/>
      <c r="CKL93" s="189"/>
      <c r="CKM93" s="189"/>
      <c r="CKN93" s="189"/>
      <c r="CKO93" s="189"/>
      <c r="CKP93" s="189"/>
      <c r="CKQ93" s="189"/>
      <c r="CKR93" s="189"/>
      <c r="CKS93" s="189"/>
      <c r="CKT93" s="189"/>
      <c r="CKU93" s="189"/>
      <c r="CKV93" s="189"/>
      <c r="CKW93" s="189"/>
      <c r="CKX93" s="189"/>
      <c r="CKY93" s="189"/>
      <c r="CKZ93" s="189"/>
      <c r="CLA93" s="189"/>
      <c r="CLB93" s="189"/>
      <c r="CLC93" s="189"/>
      <c r="CLD93" s="189"/>
      <c r="CLE93" s="189"/>
      <c r="CLF93" s="189"/>
      <c r="CLG93" s="189"/>
      <c r="CLH93" s="189"/>
      <c r="CLI93" s="189"/>
      <c r="CLJ93" s="189"/>
      <c r="CLK93" s="189"/>
      <c r="CLL93" s="189"/>
      <c r="CLM93" s="189"/>
      <c r="CLN93" s="189"/>
      <c r="CLO93" s="189"/>
      <c r="CLP93" s="189"/>
      <c r="CLQ93" s="189"/>
      <c r="CLR93" s="189"/>
      <c r="CLS93" s="189"/>
      <c r="CLT93" s="189"/>
      <c r="CLU93" s="189"/>
      <c r="CLV93" s="189"/>
      <c r="CLW93" s="189"/>
      <c r="CLX93" s="189"/>
      <c r="CLY93" s="189"/>
      <c r="CLZ93" s="189"/>
      <c r="CMA93" s="189"/>
      <c r="CMB93" s="189"/>
      <c r="CMC93" s="189"/>
      <c r="CMD93" s="189"/>
      <c r="CME93" s="189"/>
      <c r="CMF93" s="189"/>
      <c r="CMG93" s="189"/>
      <c r="CMH93" s="189"/>
      <c r="CMI93" s="189"/>
      <c r="CMJ93" s="189"/>
      <c r="CMK93" s="189"/>
      <c r="CML93" s="189"/>
      <c r="CMM93" s="189"/>
      <c r="CMN93" s="189"/>
      <c r="CMO93" s="189"/>
      <c r="CMP93" s="189"/>
      <c r="CMQ93" s="189"/>
      <c r="CMR93" s="189"/>
      <c r="CMS93" s="189"/>
      <c r="CMT93" s="189"/>
      <c r="CMU93" s="189"/>
      <c r="CMV93" s="189"/>
      <c r="CMW93" s="189"/>
      <c r="CMX93" s="189"/>
      <c r="CMY93" s="189"/>
      <c r="CMZ93" s="189"/>
      <c r="CNA93" s="189"/>
      <c r="CNB93" s="189"/>
      <c r="CNC93" s="189"/>
      <c r="CND93" s="189"/>
      <c r="CNE93" s="189"/>
      <c r="CNF93" s="189"/>
      <c r="CNG93" s="189"/>
      <c r="CNH93" s="189"/>
      <c r="CNI93" s="189"/>
      <c r="CNJ93" s="189"/>
      <c r="CNK93" s="189"/>
      <c r="CNL93" s="189"/>
      <c r="CNM93" s="189"/>
      <c r="CNN93" s="189"/>
      <c r="CNO93" s="189"/>
      <c r="CNP93" s="189"/>
      <c r="CNQ93" s="189"/>
      <c r="CNR93" s="189"/>
      <c r="CNS93" s="189"/>
      <c r="CNT93" s="189"/>
      <c r="CNU93" s="189"/>
      <c r="CNV93" s="189"/>
      <c r="CNW93" s="189"/>
      <c r="CNX93" s="189"/>
      <c r="CNY93" s="189"/>
      <c r="CNZ93" s="189"/>
      <c r="COA93" s="189"/>
      <c r="COB93" s="189"/>
      <c r="COC93" s="189"/>
      <c r="COD93" s="189"/>
      <c r="COE93" s="189"/>
      <c r="COF93" s="189"/>
      <c r="COG93" s="189"/>
      <c r="COH93" s="189"/>
      <c r="COI93" s="189"/>
      <c r="COJ93" s="189"/>
      <c r="COK93" s="189"/>
      <c r="COL93" s="189"/>
      <c r="COM93" s="189"/>
      <c r="CON93" s="189"/>
      <c r="COO93" s="189"/>
      <c r="COP93" s="189"/>
      <c r="COQ93" s="189"/>
      <c r="COR93" s="189"/>
      <c r="COS93" s="189"/>
      <c r="COT93" s="189"/>
      <c r="COU93" s="189"/>
      <c r="COV93" s="189"/>
      <c r="COW93" s="189"/>
      <c r="COX93" s="189"/>
      <c r="COY93" s="189"/>
      <c r="COZ93" s="189"/>
      <c r="CPA93" s="189"/>
      <c r="CPB93" s="189"/>
      <c r="CPC93" s="189"/>
      <c r="CPD93" s="189"/>
      <c r="CPE93" s="189"/>
      <c r="CPF93" s="189"/>
      <c r="CPG93" s="189"/>
      <c r="CPH93" s="189"/>
      <c r="CPI93" s="189"/>
      <c r="CPJ93" s="189"/>
      <c r="CPK93" s="189"/>
      <c r="CPL93" s="189"/>
      <c r="CPM93" s="189"/>
      <c r="CPN93" s="189"/>
      <c r="CPO93" s="189"/>
      <c r="CPP93" s="189"/>
      <c r="CPQ93" s="189"/>
      <c r="CPR93" s="189"/>
      <c r="CPS93" s="189"/>
      <c r="CPT93" s="189"/>
      <c r="CPU93" s="189"/>
      <c r="CPV93" s="189"/>
      <c r="CPW93" s="189"/>
      <c r="CPX93" s="189"/>
      <c r="CPY93" s="189"/>
      <c r="CPZ93" s="189"/>
      <c r="CQA93" s="189"/>
      <c r="CQB93" s="189"/>
      <c r="CQC93" s="189"/>
      <c r="CQD93" s="189"/>
      <c r="CQE93" s="189"/>
      <c r="CQF93" s="189"/>
      <c r="CQG93" s="189"/>
      <c r="CQH93" s="189"/>
      <c r="CQI93" s="189"/>
      <c r="CQJ93" s="189"/>
      <c r="CQK93" s="189"/>
      <c r="CQL93" s="189"/>
      <c r="CQM93" s="189"/>
      <c r="CQN93" s="189"/>
      <c r="CQO93" s="189"/>
      <c r="CQP93" s="189"/>
      <c r="CQQ93" s="189"/>
      <c r="CQR93" s="189"/>
      <c r="CQS93" s="189"/>
      <c r="CQT93" s="189"/>
      <c r="CQU93" s="189"/>
      <c r="CQV93" s="189"/>
      <c r="CQW93" s="189"/>
      <c r="CQX93" s="189"/>
      <c r="CQY93" s="189"/>
      <c r="CQZ93" s="189"/>
      <c r="CRA93" s="189"/>
      <c r="CRB93" s="189"/>
      <c r="CRC93" s="189"/>
      <c r="CRD93" s="189"/>
      <c r="CRE93" s="189"/>
      <c r="CRF93" s="189"/>
      <c r="CRG93" s="189"/>
      <c r="CRH93" s="189"/>
      <c r="CRI93" s="189"/>
      <c r="CRJ93" s="189"/>
      <c r="CRK93" s="189"/>
      <c r="CRL93" s="189"/>
      <c r="CRM93" s="189"/>
      <c r="CRN93" s="189"/>
      <c r="CRO93" s="189"/>
      <c r="CRP93" s="189"/>
      <c r="CRQ93" s="189"/>
      <c r="CRR93" s="189"/>
      <c r="CRS93" s="189"/>
      <c r="CRT93" s="189"/>
      <c r="CRU93" s="189"/>
      <c r="CRV93" s="189"/>
      <c r="CRW93" s="189"/>
      <c r="CRX93" s="189"/>
      <c r="CRY93" s="189"/>
      <c r="CRZ93" s="189"/>
      <c r="CSA93" s="189"/>
      <c r="CSB93" s="189"/>
      <c r="CSC93" s="189"/>
      <c r="CSD93" s="189"/>
      <c r="CSE93" s="189"/>
      <c r="CSF93" s="189"/>
      <c r="CSG93" s="189"/>
      <c r="CSH93" s="189"/>
      <c r="CSI93" s="189"/>
      <c r="CSJ93" s="189"/>
      <c r="CSK93" s="189"/>
      <c r="CSL93" s="189"/>
      <c r="CSM93" s="189"/>
      <c r="CSN93" s="189"/>
      <c r="CSO93" s="189"/>
      <c r="CSP93" s="189"/>
      <c r="CSQ93" s="189"/>
      <c r="CSR93" s="189"/>
      <c r="CSS93" s="189"/>
      <c r="CST93" s="189"/>
      <c r="CSU93" s="189"/>
      <c r="CSV93" s="189"/>
      <c r="CSW93" s="189"/>
      <c r="CSX93" s="189"/>
      <c r="CSY93" s="189"/>
      <c r="CSZ93" s="189"/>
      <c r="CTA93" s="189"/>
      <c r="CTB93" s="189"/>
      <c r="CTC93" s="189"/>
      <c r="CTD93" s="189"/>
      <c r="CTE93" s="189"/>
      <c r="CTF93" s="189"/>
      <c r="CTG93" s="189"/>
      <c r="CTH93" s="189"/>
      <c r="CTI93" s="189"/>
      <c r="CTJ93" s="189"/>
      <c r="CTK93" s="189"/>
      <c r="CTL93" s="189"/>
      <c r="CTM93" s="189"/>
      <c r="CTN93" s="189"/>
      <c r="CTO93" s="189"/>
      <c r="CTP93" s="189"/>
      <c r="CTQ93" s="189"/>
      <c r="CTR93" s="189"/>
      <c r="CTS93" s="189"/>
      <c r="CTT93" s="189"/>
      <c r="CTU93" s="189"/>
      <c r="CTV93" s="189"/>
      <c r="CTW93" s="189"/>
      <c r="CTX93" s="189"/>
      <c r="CTY93" s="189"/>
      <c r="CTZ93" s="189"/>
      <c r="CUA93" s="189"/>
      <c r="CUB93" s="189"/>
      <c r="CUC93" s="189"/>
      <c r="CUD93" s="189"/>
      <c r="CUE93" s="189"/>
      <c r="CUF93" s="189"/>
      <c r="CUG93" s="189"/>
      <c r="CUH93" s="189"/>
      <c r="CUI93" s="189"/>
      <c r="CUJ93" s="189"/>
      <c r="CUK93" s="189"/>
      <c r="CUL93" s="189"/>
      <c r="CUM93" s="189"/>
      <c r="CUN93" s="189"/>
      <c r="CUO93" s="189"/>
      <c r="CUP93" s="189"/>
      <c r="CUQ93" s="189"/>
      <c r="CUR93" s="189"/>
      <c r="CUS93" s="189"/>
      <c r="CUT93" s="189"/>
      <c r="CUU93" s="189"/>
      <c r="CUV93" s="189"/>
      <c r="CUW93" s="189"/>
      <c r="CUX93" s="189"/>
      <c r="CUY93" s="189"/>
      <c r="CUZ93" s="189"/>
      <c r="CVA93" s="189"/>
      <c r="CVB93" s="189"/>
      <c r="CVC93" s="189"/>
      <c r="CVD93" s="189"/>
      <c r="CVE93" s="189"/>
      <c r="CVF93" s="189"/>
      <c r="CVG93" s="189"/>
      <c r="CVH93" s="189"/>
      <c r="CVI93" s="189"/>
      <c r="CVJ93" s="189"/>
      <c r="CVK93" s="189"/>
      <c r="CVL93" s="189"/>
      <c r="CVM93" s="189"/>
      <c r="CVN93" s="189"/>
      <c r="CVO93" s="189"/>
      <c r="CVP93" s="189"/>
      <c r="CVQ93" s="189"/>
      <c r="CVR93" s="189"/>
      <c r="CVS93" s="189"/>
      <c r="CVT93" s="189"/>
      <c r="CVU93" s="189"/>
      <c r="CVV93" s="189"/>
      <c r="CVW93" s="189"/>
      <c r="CVX93" s="189"/>
      <c r="CVY93" s="189"/>
      <c r="CVZ93" s="189"/>
      <c r="CWA93" s="189"/>
      <c r="CWB93" s="189"/>
      <c r="CWC93" s="189"/>
      <c r="CWD93" s="189"/>
      <c r="CWE93" s="189"/>
      <c r="CWF93" s="189"/>
      <c r="CWG93" s="189"/>
      <c r="CWH93" s="189"/>
      <c r="CWI93" s="189"/>
      <c r="CWJ93" s="189"/>
      <c r="CWK93" s="189"/>
      <c r="CWL93" s="189"/>
      <c r="CWM93" s="189"/>
      <c r="CWN93" s="189"/>
      <c r="CWO93" s="189"/>
      <c r="CWP93" s="189"/>
      <c r="CWQ93" s="189"/>
      <c r="CWR93" s="189"/>
      <c r="CWS93" s="189"/>
      <c r="CWT93" s="189"/>
      <c r="CWU93" s="189"/>
      <c r="CWV93" s="189"/>
      <c r="CWW93" s="189"/>
      <c r="CWX93" s="189"/>
      <c r="CWY93" s="189"/>
      <c r="CWZ93" s="189"/>
      <c r="CXA93" s="189"/>
      <c r="CXB93" s="189"/>
      <c r="CXC93" s="189"/>
      <c r="CXD93" s="189"/>
      <c r="CXE93" s="189"/>
      <c r="CXF93" s="189"/>
      <c r="CXG93" s="189"/>
      <c r="CXH93" s="189"/>
      <c r="CXI93" s="189"/>
      <c r="CXJ93" s="189"/>
      <c r="CXK93" s="189"/>
      <c r="CXL93" s="189"/>
      <c r="CXM93" s="189"/>
      <c r="CXN93" s="189"/>
      <c r="CXO93" s="189"/>
      <c r="CXP93" s="189"/>
      <c r="CXQ93" s="189"/>
      <c r="CXR93" s="189"/>
      <c r="CXS93" s="189"/>
      <c r="CXT93" s="189"/>
      <c r="CXU93" s="189"/>
      <c r="CXV93" s="189"/>
      <c r="CXW93" s="189"/>
      <c r="CXX93" s="189"/>
      <c r="CXY93" s="189"/>
      <c r="CXZ93" s="189"/>
      <c r="CYA93" s="189"/>
      <c r="CYB93" s="189"/>
      <c r="CYC93" s="189"/>
      <c r="CYD93" s="189"/>
      <c r="CYE93" s="189"/>
      <c r="CYF93" s="189"/>
      <c r="CYG93" s="189"/>
      <c r="CYH93" s="189"/>
      <c r="CYI93" s="189"/>
      <c r="CYJ93" s="189"/>
      <c r="CYK93" s="189"/>
      <c r="CYL93" s="189"/>
      <c r="CYM93" s="189"/>
      <c r="CYN93" s="189"/>
      <c r="CYO93" s="189"/>
      <c r="CYP93" s="189"/>
      <c r="CYQ93" s="189"/>
      <c r="CYR93" s="189"/>
      <c r="CYS93" s="189"/>
      <c r="CYT93" s="189"/>
      <c r="CYU93" s="189"/>
      <c r="CYV93" s="189"/>
      <c r="CYW93" s="189"/>
      <c r="CYX93" s="189"/>
      <c r="CYY93" s="189"/>
      <c r="CYZ93" s="189"/>
      <c r="CZA93" s="189"/>
      <c r="CZB93" s="189"/>
      <c r="CZC93" s="189"/>
      <c r="CZD93" s="189"/>
      <c r="CZE93" s="189"/>
      <c r="CZF93" s="189"/>
      <c r="CZG93" s="189"/>
      <c r="CZH93" s="189"/>
      <c r="CZI93" s="189"/>
      <c r="CZJ93" s="189"/>
      <c r="CZK93" s="189"/>
      <c r="CZL93" s="189"/>
      <c r="CZM93" s="189"/>
      <c r="CZN93" s="189"/>
      <c r="CZO93" s="189"/>
      <c r="CZP93" s="189"/>
      <c r="CZQ93" s="189"/>
      <c r="CZR93" s="189"/>
      <c r="CZS93" s="189"/>
      <c r="CZT93" s="189"/>
      <c r="CZU93" s="189"/>
      <c r="CZV93" s="189"/>
      <c r="CZW93" s="189"/>
      <c r="CZX93" s="189"/>
      <c r="CZY93" s="189"/>
      <c r="CZZ93" s="189"/>
      <c r="DAA93" s="189"/>
      <c r="DAB93" s="189"/>
      <c r="DAC93" s="189"/>
      <c r="DAD93" s="189"/>
      <c r="DAE93" s="189"/>
      <c r="DAF93" s="189"/>
      <c r="DAG93" s="189"/>
      <c r="DAH93" s="189"/>
      <c r="DAI93" s="189"/>
      <c r="DAJ93" s="189"/>
      <c r="DAK93" s="189"/>
      <c r="DAL93" s="189"/>
      <c r="DAM93" s="189"/>
      <c r="DAN93" s="189"/>
      <c r="DAO93" s="189"/>
      <c r="DAP93" s="189"/>
      <c r="DAQ93" s="189"/>
      <c r="DAR93" s="189"/>
      <c r="DAS93" s="189"/>
      <c r="DAT93" s="189"/>
      <c r="DAU93" s="189"/>
      <c r="DAV93" s="189"/>
      <c r="DAW93" s="189"/>
      <c r="DAX93" s="189"/>
      <c r="DAY93" s="189"/>
      <c r="DAZ93" s="189"/>
      <c r="DBA93" s="189"/>
      <c r="DBB93" s="189"/>
      <c r="DBC93" s="189"/>
      <c r="DBD93" s="189"/>
      <c r="DBE93" s="189"/>
      <c r="DBF93" s="189"/>
      <c r="DBG93" s="189"/>
      <c r="DBH93" s="189"/>
      <c r="DBI93" s="189"/>
      <c r="DBJ93" s="189"/>
      <c r="DBK93" s="189"/>
      <c r="DBL93" s="189"/>
      <c r="DBM93" s="189"/>
      <c r="DBN93" s="189"/>
      <c r="DBO93" s="189"/>
      <c r="DBP93" s="189"/>
      <c r="DBQ93" s="189"/>
      <c r="DBR93" s="189"/>
      <c r="DBS93" s="189"/>
      <c r="DBT93" s="189"/>
      <c r="DBU93" s="189"/>
      <c r="DBV93" s="189"/>
      <c r="DBW93" s="189"/>
      <c r="DBX93" s="189"/>
      <c r="DBY93" s="189"/>
      <c r="DBZ93" s="189"/>
      <c r="DCA93" s="189"/>
      <c r="DCB93" s="189"/>
      <c r="DCC93" s="189"/>
      <c r="DCD93" s="189"/>
      <c r="DCE93" s="189"/>
      <c r="DCF93" s="189"/>
      <c r="DCG93" s="189"/>
      <c r="DCH93" s="189"/>
      <c r="DCI93" s="189"/>
      <c r="DCJ93" s="189"/>
      <c r="DCK93" s="189"/>
      <c r="DCL93" s="189"/>
      <c r="DCM93" s="189"/>
      <c r="DCN93" s="189"/>
      <c r="DCO93" s="189"/>
      <c r="DCP93" s="189"/>
      <c r="DCQ93" s="189"/>
      <c r="DCR93" s="189"/>
      <c r="DCS93" s="189"/>
      <c r="DCT93" s="189"/>
      <c r="DCU93" s="189"/>
      <c r="DCV93" s="189"/>
      <c r="DCW93" s="189"/>
      <c r="DCX93" s="189"/>
      <c r="DCY93" s="189"/>
      <c r="DCZ93" s="189"/>
      <c r="DDA93" s="189"/>
      <c r="DDB93" s="189"/>
      <c r="DDC93" s="189"/>
      <c r="DDD93" s="189"/>
      <c r="DDE93" s="189"/>
      <c r="DDF93" s="189"/>
      <c r="DDG93" s="189"/>
      <c r="DDH93" s="189"/>
      <c r="DDI93" s="189"/>
      <c r="DDJ93" s="189"/>
      <c r="DDK93" s="189"/>
      <c r="DDL93" s="189"/>
      <c r="DDM93" s="189"/>
      <c r="DDN93" s="189"/>
      <c r="DDO93" s="189"/>
      <c r="DDP93" s="189"/>
      <c r="DDQ93" s="189"/>
      <c r="DDR93" s="189"/>
      <c r="DDS93" s="189"/>
      <c r="DDT93" s="189"/>
      <c r="DDU93" s="189"/>
      <c r="DDV93" s="189"/>
      <c r="DDW93" s="189"/>
      <c r="DDX93" s="189"/>
      <c r="DDY93" s="189"/>
      <c r="DDZ93" s="189"/>
      <c r="DEA93" s="189"/>
      <c r="DEB93" s="189"/>
      <c r="DEC93" s="189"/>
      <c r="DED93" s="189"/>
      <c r="DEE93" s="189"/>
      <c r="DEF93" s="189"/>
      <c r="DEG93" s="189"/>
      <c r="DEH93" s="189"/>
      <c r="DEI93" s="189"/>
      <c r="DEJ93" s="189"/>
      <c r="DEK93" s="189"/>
      <c r="DEL93" s="189"/>
      <c r="DEM93" s="189"/>
      <c r="DEN93" s="189"/>
      <c r="DEO93" s="189"/>
      <c r="DEP93" s="189"/>
      <c r="DEQ93" s="189"/>
      <c r="DER93" s="189"/>
      <c r="DES93" s="189"/>
      <c r="DET93" s="189"/>
      <c r="DEU93" s="189"/>
      <c r="DEV93" s="189"/>
      <c r="DEW93" s="189"/>
      <c r="DEX93" s="189"/>
      <c r="DEY93" s="189"/>
      <c r="DEZ93" s="189"/>
      <c r="DFA93" s="189"/>
      <c r="DFB93" s="189"/>
      <c r="DFC93" s="189"/>
      <c r="DFD93" s="189"/>
      <c r="DFE93" s="189"/>
      <c r="DFF93" s="189"/>
      <c r="DFG93" s="189"/>
      <c r="DFH93" s="189"/>
      <c r="DFI93" s="189"/>
      <c r="DFJ93" s="189"/>
      <c r="DFK93" s="189"/>
      <c r="DFL93" s="189"/>
      <c r="DFM93" s="189"/>
      <c r="DFN93" s="189"/>
      <c r="DFO93" s="189"/>
      <c r="DFP93" s="189"/>
      <c r="DFQ93" s="189"/>
      <c r="DFR93" s="189"/>
      <c r="DFS93" s="189"/>
      <c r="DFT93" s="189"/>
      <c r="DFU93" s="189"/>
      <c r="DFV93" s="189"/>
      <c r="DFW93" s="189"/>
      <c r="DFX93" s="189"/>
      <c r="DFY93" s="189"/>
      <c r="DFZ93" s="189"/>
      <c r="DGA93" s="189"/>
      <c r="DGB93" s="189"/>
      <c r="DGC93" s="189"/>
      <c r="DGD93" s="189"/>
      <c r="DGE93" s="189"/>
      <c r="DGF93" s="189"/>
      <c r="DGG93" s="189"/>
      <c r="DGH93" s="189"/>
      <c r="DGI93" s="189"/>
      <c r="DGJ93" s="189"/>
      <c r="DGK93" s="189"/>
      <c r="DGL93" s="189"/>
      <c r="DGM93" s="189"/>
      <c r="DGN93" s="189"/>
      <c r="DGO93" s="189"/>
      <c r="DGP93" s="189"/>
      <c r="DGQ93" s="189"/>
      <c r="DGR93" s="189"/>
      <c r="DGS93" s="189"/>
      <c r="DGT93" s="189"/>
      <c r="DGU93" s="189"/>
      <c r="DGV93" s="189"/>
      <c r="DGW93" s="189"/>
      <c r="DGX93" s="189"/>
      <c r="DGY93" s="189"/>
      <c r="DGZ93" s="189"/>
      <c r="DHA93" s="189"/>
      <c r="DHB93" s="189"/>
      <c r="DHC93" s="189"/>
      <c r="DHD93" s="189"/>
      <c r="DHE93" s="189"/>
      <c r="DHF93" s="189"/>
      <c r="DHG93" s="189"/>
      <c r="DHH93" s="189"/>
      <c r="DHI93" s="189"/>
      <c r="DHJ93" s="189"/>
      <c r="DHK93" s="189"/>
      <c r="DHL93" s="189"/>
      <c r="DHM93" s="189"/>
      <c r="DHN93" s="189"/>
      <c r="DHO93" s="189"/>
      <c r="DHP93" s="189"/>
      <c r="DHQ93" s="189"/>
      <c r="DHR93" s="189"/>
      <c r="DHS93" s="189"/>
      <c r="DHT93" s="189"/>
      <c r="DHU93" s="189"/>
      <c r="DHV93" s="189"/>
      <c r="DHW93" s="189"/>
      <c r="DHX93" s="189"/>
      <c r="DHY93" s="189"/>
      <c r="DHZ93" s="189"/>
      <c r="DIA93" s="189"/>
      <c r="DIB93" s="189"/>
      <c r="DIC93" s="189"/>
      <c r="DID93" s="189"/>
      <c r="DIE93" s="189"/>
      <c r="DIF93" s="189"/>
      <c r="DIG93" s="189"/>
      <c r="DIH93" s="189"/>
      <c r="DII93" s="189"/>
      <c r="DIJ93" s="189"/>
      <c r="DIK93" s="189"/>
      <c r="DIL93" s="189"/>
      <c r="DIM93" s="189"/>
      <c r="DIN93" s="189"/>
      <c r="DIO93" s="189"/>
      <c r="DIP93" s="189"/>
      <c r="DIQ93" s="189"/>
      <c r="DIR93" s="189"/>
      <c r="DIS93" s="189"/>
      <c r="DIT93" s="189"/>
      <c r="DIU93" s="189"/>
      <c r="DIV93" s="189"/>
      <c r="DIW93" s="189"/>
      <c r="DIX93" s="189"/>
      <c r="DIY93" s="189"/>
      <c r="DIZ93" s="189"/>
      <c r="DJA93" s="189"/>
      <c r="DJB93" s="189"/>
      <c r="DJC93" s="189"/>
      <c r="DJD93" s="189"/>
      <c r="DJE93" s="189"/>
      <c r="DJF93" s="189"/>
      <c r="DJG93" s="189"/>
      <c r="DJH93" s="189"/>
      <c r="DJI93" s="189"/>
      <c r="DJJ93" s="189"/>
      <c r="DJK93" s="189"/>
      <c r="DJL93" s="189"/>
      <c r="DJM93" s="189"/>
      <c r="DJN93" s="189"/>
      <c r="DJO93" s="189"/>
      <c r="DJP93" s="189"/>
      <c r="DJQ93" s="189"/>
      <c r="DJR93" s="189"/>
      <c r="DJS93" s="189"/>
      <c r="DJT93" s="189"/>
      <c r="DJU93" s="189"/>
      <c r="DJV93" s="189"/>
      <c r="DJW93" s="189"/>
      <c r="DJX93" s="189"/>
      <c r="DJY93" s="189"/>
      <c r="DJZ93" s="189"/>
      <c r="DKA93" s="189"/>
      <c r="DKB93" s="189"/>
      <c r="DKC93" s="189"/>
      <c r="DKD93" s="189"/>
      <c r="DKE93" s="189"/>
      <c r="DKF93" s="189"/>
      <c r="DKG93" s="189"/>
      <c r="DKH93" s="189"/>
      <c r="DKI93" s="189"/>
      <c r="DKJ93" s="189"/>
      <c r="DKK93" s="189"/>
      <c r="DKL93" s="189"/>
      <c r="DKM93" s="189"/>
      <c r="DKN93" s="189"/>
      <c r="DKO93" s="189"/>
      <c r="DKP93" s="189"/>
      <c r="DKQ93" s="189"/>
      <c r="DKR93" s="189"/>
      <c r="DKS93" s="189"/>
      <c r="DKT93" s="189"/>
      <c r="DKU93" s="189"/>
      <c r="DKV93" s="189"/>
      <c r="DKW93" s="189"/>
      <c r="DKX93" s="189"/>
      <c r="DKY93" s="189"/>
      <c r="DKZ93" s="189"/>
      <c r="DLA93" s="189"/>
      <c r="DLB93" s="189"/>
      <c r="DLC93" s="189"/>
      <c r="DLD93" s="189"/>
      <c r="DLE93" s="189"/>
      <c r="DLF93" s="189"/>
      <c r="DLG93" s="189"/>
      <c r="DLH93" s="189"/>
      <c r="DLI93" s="189"/>
      <c r="DLJ93" s="189"/>
      <c r="DLK93" s="189"/>
      <c r="DLL93" s="189"/>
      <c r="DLM93" s="189"/>
      <c r="DLN93" s="189"/>
      <c r="DLO93" s="189"/>
      <c r="DLP93" s="189"/>
      <c r="DLQ93" s="189"/>
      <c r="DLR93" s="189"/>
      <c r="DLS93" s="189"/>
      <c r="DLT93" s="189"/>
      <c r="DLU93" s="189"/>
      <c r="DLV93" s="189"/>
      <c r="DLW93" s="189"/>
      <c r="DLX93" s="189"/>
      <c r="DLY93" s="189"/>
      <c r="DLZ93" s="189"/>
      <c r="DMA93" s="189"/>
      <c r="DMB93" s="189"/>
      <c r="DMC93" s="189"/>
      <c r="DMD93" s="189"/>
      <c r="DME93" s="189"/>
      <c r="DMF93" s="189"/>
      <c r="DMG93" s="189"/>
      <c r="DMH93" s="189"/>
      <c r="DMI93" s="189"/>
      <c r="DMJ93" s="189"/>
      <c r="DMK93" s="189"/>
      <c r="DML93" s="189"/>
      <c r="DMM93" s="189"/>
      <c r="DMN93" s="189"/>
      <c r="DMO93" s="189"/>
      <c r="DMP93" s="189"/>
      <c r="DMQ93" s="189"/>
      <c r="DMR93" s="189"/>
      <c r="DMS93" s="189"/>
      <c r="DMT93" s="189"/>
      <c r="DMU93" s="189"/>
      <c r="DMV93" s="189"/>
      <c r="DMW93" s="189"/>
      <c r="DMX93" s="189"/>
      <c r="DMY93" s="189"/>
      <c r="DMZ93" s="189"/>
      <c r="DNA93" s="189"/>
      <c r="DNB93" s="189"/>
      <c r="DNC93" s="189"/>
      <c r="DND93" s="189"/>
      <c r="DNE93" s="189"/>
      <c r="DNF93" s="189"/>
      <c r="DNG93" s="189"/>
      <c r="DNH93" s="189"/>
      <c r="DNI93" s="189"/>
      <c r="DNJ93" s="189"/>
      <c r="DNK93" s="189"/>
      <c r="DNL93" s="189"/>
      <c r="DNM93" s="189"/>
      <c r="DNN93" s="189"/>
      <c r="DNO93" s="189"/>
      <c r="DNP93" s="189"/>
      <c r="DNQ93" s="189"/>
      <c r="DNR93" s="189"/>
      <c r="DNS93" s="189"/>
      <c r="DNT93" s="189"/>
      <c r="DNU93" s="189"/>
      <c r="DNV93" s="189"/>
      <c r="DNW93" s="189"/>
      <c r="DNX93" s="189"/>
      <c r="DNY93" s="189"/>
      <c r="DNZ93" s="189"/>
      <c r="DOA93" s="189"/>
      <c r="DOB93" s="189"/>
      <c r="DOC93" s="189"/>
      <c r="DOD93" s="189"/>
      <c r="DOE93" s="189"/>
      <c r="DOF93" s="189"/>
      <c r="DOG93" s="189"/>
      <c r="DOH93" s="189"/>
      <c r="DOI93" s="189"/>
      <c r="DOJ93" s="189"/>
      <c r="DOK93" s="189"/>
      <c r="DOL93" s="189"/>
      <c r="DOM93" s="189"/>
      <c r="DON93" s="189"/>
      <c r="DOO93" s="189"/>
      <c r="DOP93" s="189"/>
      <c r="DOQ93" s="189"/>
      <c r="DOR93" s="189"/>
      <c r="DOS93" s="189"/>
      <c r="DOT93" s="189"/>
      <c r="DOU93" s="189"/>
      <c r="DOV93" s="189"/>
      <c r="DOW93" s="189"/>
      <c r="DOX93" s="189"/>
      <c r="DOY93" s="189"/>
      <c r="DOZ93" s="189"/>
      <c r="DPA93" s="189"/>
      <c r="DPB93" s="189"/>
      <c r="DPC93" s="189"/>
      <c r="DPD93" s="189"/>
      <c r="DPE93" s="189"/>
      <c r="DPF93" s="189"/>
      <c r="DPG93" s="189"/>
      <c r="DPH93" s="189"/>
      <c r="DPI93" s="189"/>
      <c r="DPJ93" s="189"/>
      <c r="DPK93" s="189"/>
      <c r="DPL93" s="189"/>
      <c r="DPM93" s="189"/>
      <c r="DPN93" s="189"/>
      <c r="DPO93" s="189"/>
      <c r="DPP93" s="189"/>
      <c r="DPQ93" s="189"/>
      <c r="DPR93" s="189"/>
      <c r="DPS93" s="189"/>
      <c r="DPT93" s="189"/>
      <c r="DPU93" s="189"/>
      <c r="DPV93" s="189"/>
      <c r="DPW93" s="189"/>
      <c r="DPX93" s="189"/>
      <c r="DPY93" s="189"/>
      <c r="DPZ93" s="189"/>
      <c r="DQA93" s="189"/>
      <c r="DQB93" s="189"/>
      <c r="DQC93" s="189"/>
      <c r="DQD93" s="189"/>
      <c r="DQE93" s="189"/>
      <c r="DQF93" s="189"/>
      <c r="DQG93" s="189"/>
      <c r="DQH93" s="189"/>
      <c r="DQI93" s="189"/>
      <c r="DQJ93" s="189"/>
      <c r="DQK93" s="189"/>
      <c r="DQL93" s="189"/>
      <c r="DQM93" s="189"/>
      <c r="DQN93" s="189"/>
      <c r="DQO93" s="189"/>
      <c r="DQP93" s="189"/>
      <c r="DQQ93" s="189"/>
      <c r="DQR93" s="189"/>
      <c r="DQS93" s="189"/>
      <c r="DQT93" s="189"/>
      <c r="DQU93" s="189"/>
      <c r="DQV93" s="189"/>
      <c r="DQW93" s="189"/>
      <c r="DQX93" s="189"/>
      <c r="DQY93" s="189"/>
      <c r="DQZ93" s="189"/>
      <c r="DRA93" s="189"/>
      <c r="DRB93" s="189"/>
      <c r="DRC93" s="189"/>
      <c r="DRD93" s="189"/>
      <c r="DRE93" s="189"/>
      <c r="DRF93" s="189"/>
      <c r="DRG93" s="189"/>
      <c r="DRH93" s="189"/>
      <c r="DRI93" s="189"/>
      <c r="DRJ93" s="189"/>
      <c r="DRK93" s="189"/>
      <c r="DRL93" s="189"/>
      <c r="DRM93" s="189"/>
      <c r="DRN93" s="189"/>
      <c r="DRO93" s="189"/>
      <c r="DRP93" s="189"/>
      <c r="DRQ93" s="189"/>
      <c r="DRR93" s="189"/>
      <c r="DRS93" s="189"/>
      <c r="DRT93" s="189"/>
      <c r="DRU93" s="189"/>
      <c r="DRV93" s="189"/>
      <c r="DRW93" s="189"/>
      <c r="DRX93" s="189"/>
      <c r="DRY93" s="189"/>
      <c r="DRZ93" s="189"/>
      <c r="DSA93" s="189"/>
      <c r="DSB93" s="189"/>
      <c r="DSC93" s="189"/>
      <c r="DSD93" s="189"/>
      <c r="DSE93" s="189"/>
      <c r="DSF93" s="189"/>
      <c r="DSG93" s="189"/>
      <c r="DSH93" s="189"/>
      <c r="DSI93" s="189"/>
      <c r="DSJ93" s="189"/>
      <c r="DSK93" s="189"/>
      <c r="DSL93" s="189"/>
      <c r="DSM93" s="189"/>
      <c r="DSN93" s="189"/>
      <c r="DSO93" s="189"/>
      <c r="DSP93" s="189"/>
      <c r="DSQ93" s="189"/>
      <c r="DSR93" s="189"/>
      <c r="DSS93" s="189"/>
      <c r="DST93" s="189"/>
      <c r="DSU93" s="189"/>
      <c r="DSV93" s="189"/>
      <c r="DSW93" s="189"/>
      <c r="DSX93" s="189"/>
      <c r="DSY93" s="189"/>
      <c r="DSZ93" s="189"/>
      <c r="DTA93" s="189"/>
      <c r="DTB93" s="189"/>
      <c r="DTC93" s="189"/>
      <c r="DTD93" s="189"/>
      <c r="DTE93" s="189"/>
      <c r="DTF93" s="189"/>
      <c r="DTG93" s="189"/>
      <c r="DTH93" s="189"/>
      <c r="DTI93" s="189"/>
      <c r="DTJ93" s="189"/>
      <c r="DTK93" s="189"/>
      <c r="DTL93" s="189"/>
      <c r="DTM93" s="189"/>
      <c r="DTN93" s="189"/>
      <c r="DTO93" s="189"/>
      <c r="DTP93" s="189"/>
      <c r="DTQ93" s="189"/>
      <c r="DTR93" s="189"/>
      <c r="DTS93" s="189"/>
      <c r="DTT93" s="189"/>
      <c r="DTU93" s="189"/>
      <c r="DTV93" s="189"/>
      <c r="DTW93" s="189"/>
      <c r="DTX93" s="189"/>
      <c r="DTY93" s="189"/>
      <c r="DTZ93" s="189"/>
      <c r="DUA93" s="189"/>
      <c r="DUB93" s="189"/>
      <c r="DUC93" s="189"/>
      <c r="DUD93" s="189"/>
      <c r="DUE93" s="189"/>
      <c r="DUF93" s="189"/>
      <c r="DUG93" s="189"/>
      <c r="DUH93" s="189"/>
      <c r="DUI93" s="189"/>
      <c r="DUJ93" s="189"/>
      <c r="DUK93" s="189"/>
      <c r="DUL93" s="189"/>
      <c r="DUM93" s="189"/>
      <c r="DUN93" s="189"/>
      <c r="DUO93" s="189"/>
      <c r="DUP93" s="189"/>
      <c r="DUQ93" s="189"/>
      <c r="DUR93" s="189"/>
      <c r="DUS93" s="189"/>
      <c r="DUT93" s="189"/>
      <c r="DUU93" s="189"/>
      <c r="DUV93" s="189"/>
      <c r="DUW93" s="189"/>
      <c r="DUX93" s="189"/>
      <c r="DUY93" s="189"/>
      <c r="DUZ93" s="189"/>
      <c r="DVA93" s="189"/>
      <c r="DVB93" s="189"/>
      <c r="DVC93" s="189"/>
      <c r="DVD93" s="189"/>
      <c r="DVE93" s="189"/>
      <c r="DVF93" s="189"/>
      <c r="DVG93" s="189"/>
      <c r="DVH93" s="189"/>
      <c r="DVI93" s="189"/>
      <c r="DVJ93" s="189"/>
      <c r="DVK93" s="189"/>
      <c r="DVL93" s="189"/>
      <c r="DVM93" s="189"/>
      <c r="DVN93" s="189"/>
      <c r="DVO93" s="189"/>
      <c r="DVP93" s="189"/>
      <c r="DVQ93" s="189"/>
      <c r="DVR93" s="189"/>
      <c r="DVS93" s="189"/>
      <c r="DVT93" s="189"/>
      <c r="DVU93" s="189"/>
      <c r="DVV93" s="189"/>
      <c r="DVW93" s="189"/>
      <c r="DVX93" s="189"/>
      <c r="DVY93" s="189"/>
      <c r="DVZ93" s="189"/>
      <c r="DWA93" s="189"/>
      <c r="DWB93" s="189"/>
      <c r="DWC93" s="189"/>
      <c r="DWD93" s="189"/>
      <c r="DWE93" s="189"/>
      <c r="DWF93" s="189"/>
      <c r="DWG93" s="189"/>
      <c r="DWH93" s="189"/>
      <c r="DWI93" s="189"/>
      <c r="DWJ93" s="189"/>
      <c r="DWK93" s="189"/>
      <c r="DWL93" s="189"/>
      <c r="DWM93" s="189"/>
      <c r="DWN93" s="189"/>
      <c r="DWO93" s="189"/>
      <c r="DWP93" s="189"/>
      <c r="DWQ93" s="189"/>
      <c r="DWR93" s="189"/>
      <c r="DWS93" s="189"/>
      <c r="DWT93" s="189"/>
      <c r="DWU93" s="189"/>
      <c r="DWV93" s="189"/>
      <c r="DWW93" s="189"/>
      <c r="DWX93" s="189"/>
      <c r="DWY93" s="189"/>
      <c r="DWZ93" s="189"/>
      <c r="DXA93" s="189"/>
      <c r="DXB93" s="189"/>
      <c r="DXC93" s="189"/>
      <c r="DXD93" s="189"/>
      <c r="DXE93" s="189"/>
      <c r="DXF93" s="189"/>
      <c r="DXG93" s="189"/>
      <c r="DXH93" s="189"/>
      <c r="DXI93" s="189"/>
      <c r="DXJ93" s="189"/>
      <c r="DXK93" s="189"/>
      <c r="DXL93" s="189"/>
      <c r="DXM93" s="189"/>
      <c r="DXN93" s="189"/>
      <c r="DXO93" s="189"/>
      <c r="DXP93" s="189"/>
      <c r="DXQ93" s="189"/>
      <c r="DXR93" s="189"/>
      <c r="DXS93" s="189"/>
      <c r="DXT93" s="189"/>
      <c r="DXU93" s="189"/>
      <c r="DXV93" s="189"/>
      <c r="DXW93" s="189"/>
      <c r="DXX93" s="189"/>
      <c r="DXY93" s="189"/>
      <c r="DXZ93" s="189"/>
      <c r="DYA93" s="189"/>
      <c r="DYB93" s="189"/>
      <c r="DYC93" s="189"/>
      <c r="DYD93" s="189"/>
      <c r="DYE93" s="189"/>
      <c r="DYF93" s="189"/>
      <c r="DYG93" s="189"/>
      <c r="DYH93" s="189"/>
      <c r="DYI93" s="189"/>
      <c r="DYJ93" s="189"/>
      <c r="DYK93" s="189"/>
      <c r="DYL93" s="189"/>
      <c r="DYM93" s="189"/>
      <c r="DYN93" s="189"/>
      <c r="DYO93" s="189"/>
      <c r="DYP93" s="189"/>
      <c r="DYQ93" s="189"/>
      <c r="DYR93" s="189"/>
      <c r="DYS93" s="189"/>
      <c r="DYT93" s="189"/>
      <c r="DYU93" s="189"/>
      <c r="DYV93" s="189"/>
      <c r="DYW93" s="189"/>
      <c r="DYX93" s="189"/>
      <c r="DYY93" s="189"/>
      <c r="DYZ93" s="189"/>
      <c r="DZA93" s="189"/>
      <c r="DZB93" s="189"/>
      <c r="DZC93" s="189"/>
      <c r="DZD93" s="189"/>
      <c r="DZE93" s="189"/>
      <c r="DZF93" s="189"/>
      <c r="DZG93" s="189"/>
      <c r="DZH93" s="189"/>
      <c r="DZI93" s="189"/>
      <c r="DZJ93" s="189"/>
      <c r="DZK93" s="189"/>
      <c r="DZL93" s="189"/>
      <c r="DZM93" s="189"/>
      <c r="DZN93" s="189"/>
      <c r="DZO93" s="189"/>
      <c r="DZP93" s="189"/>
      <c r="DZQ93" s="189"/>
      <c r="DZR93" s="189"/>
      <c r="DZS93" s="189"/>
      <c r="DZT93" s="189"/>
      <c r="DZU93" s="189"/>
      <c r="DZV93" s="189"/>
      <c r="DZW93" s="189"/>
      <c r="DZX93" s="189"/>
      <c r="DZY93" s="189"/>
      <c r="DZZ93" s="189"/>
      <c r="EAA93" s="189"/>
      <c r="EAB93" s="189"/>
      <c r="EAC93" s="189"/>
      <c r="EAD93" s="189"/>
      <c r="EAE93" s="189"/>
      <c r="EAF93" s="189"/>
      <c r="EAG93" s="189"/>
      <c r="EAH93" s="189"/>
      <c r="EAI93" s="189"/>
      <c r="EAJ93" s="189"/>
      <c r="EAK93" s="189"/>
      <c r="EAL93" s="189"/>
      <c r="EAM93" s="189"/>
      <c r="EAN93" s="189"/>
      <c r="EAO93" s="189"/>
      <c r="EAP93" s="189"/>
      <c r="EAQ93" s="189"/>
      <c r="EAR93" s="189"/>
      <c r="EAS93" s="189"/>
      <c r="EAT93" s="189"/>
      <c r="EAU93" s="189"/>
      <c r="EAV93" s="189"/>
      <c r="EAW93" s="189"/>
      <c r="EAX93" s="189"/>
      <c r="EAY93" s="189"/>
      <c r="EAZ93" s="189"/>
      <c r="EBA93" s="189"/>
      <c r="EBB93" s="189"/>
      <c r="EBC93" s="189"/>
      <c r="EBD93" s="189"/>
      <c r="EBE93" s="189"/>
      <c r="EBF93" s="189"/>
      <c r="EBG93" s="189"/>
      <c r="EBH93" s="189"/>
      <c r="EBI93" s="189"/>
      <c r="EBJ93" s="189"/>
      <c r="EBK93" s="189"/>
      <c r="EBL93" s="189"/>
      <c r="EBM93" s="189"/>
      <c r="EBN93" s="189"/>
      <c r="EBO93" s="189"/>
      <c r="EBP93" s="189"/>
      <c r="EBQ93" s="189"/>
      <c r="EBR93" s="189"/>
      <c r="EBS93" s="189"/>
      <c r="EBT93" s="189"/>
      <c r="EBU93" s="189"/>
      <c r="EBV93" s="189"/>
      <c r="EBW93" s="189"/>
      <c r="EBX93" s="189"/>
      <c r="EBY93" s="189"/>
      <c r="EBZ93" s="189"/>
      <c r="ECA93" s="189"/>
      <c r="ECB93" s="189"/>
      <c r="ECC93" s="189"/>
      <c r="ECD93" s="189"/>
      <c r="ECE93" s="189"/>
      <c r="ECF93" s="189"/>
      <c r="ECG93" s="189"/>
      <c r="ECH93" s="189"/>
      <c r="ECI93" s="189"/>
      <c r="ECJ93" s="189"/>
      <c r="ECK93" s="189"/>
      <c r="ECL93" s="189"/>
      <c r="ECM93" s="189"/>
      <c r="ECN93" s="189"/>
      <c r="ECO93" s="189"/>
      <c r="ECP93" s="189"/>
      <c r="ECQ93" s="189"/>
      <c r="ECR93" s="189"/>
      <c r="ECS93" s="189"/>
      <c r="ECT93" s="189"/>
      <c r="ECU93" s="189"/>
      <c r="ECV93" s="189"/>
      <c r="ECW93" s="189"/>
      <c r="ECX93" s="189"/>
      <c r="ECY93" s="189"/>
      <c r="ECZ93" s="189"/>
      <c r="EDA93" s="189"/>
      <c r="EDB93" s="189"/>
      <c r="EDC93" s="189"/>
      <c r="EDD93" s="189"/>
      <c r="EDE93" s="189"/>
      <c r="EDF93" s="189"/>
      <c r="EDG93" s="189"/>
      <c r="EDH93" s="189"/>
      <c r="EDI93" s="189"/>
      <c r="EDJ93" s="189"/>
      <c r="EDK93" s="189"/>
      <c r="EDL93" s="189"/>
      <c r="EDM93" s="189"/>
      <c r="EDN93" s="189"/>
      <c r="EDO93" s="189"/>
      <c r="EDP93" s="189"/>
      <c r="EDQ93" s="189"/>
      <c r="EDR93" s="189"/>
      <c r="EDS93" s="189"/>
      <c r="EDT93" s="189"/>
      <c r="EDU93" s="189"/>
      <c r="EDV93" s="189"/>
      <c r="EDW93" s="189"/>
      <c r="EDX93" s="189"/>
      <c r="EDY93" s="189"/>
      <c r="EDZ93" s="189"/>
      <c r="EEA93" s="189"/>
      <c r="EEB93" s="189"/>
      <c r="EEC93" s="189"/>
      <c r="EED93" s="189"/>
      <c r="EEE93" s="189"/>
      <c r="EEF93" s="189"/>
      <c r="EEG93" s="189"/>
      <c r="EEH93" s="189"/>
      <c r="EEI93" s="189"/>
      <c r="EEJ93" s="189"/>
      <c r="EEK93" s="189"/>
      <c r="EEL93" s="189"/>
      <c r="EEM93" s="189"/>
      <c r="EEN93" s="189"/>
      <c r="EEO93" s="189"/>
      <c r="EEP93" s="189"/>
      <c r="EEQ93" s="189"/>
      <c r="EER93" s="189"/>
      <c r="EES93" s="189"/>
      <c r="EET93" s="189"/>
      <c r="EEU93" s="189"/>
      <c r="EEV93" s="189"/>
      <c r="EEW93" s="189"/>
      <c r="EEX93" s="189"/>
      <c r="EEY93" s="189"/>
      <c r="EEZ93" s="189"/>
      <c r="EFA93" s="189"/>
      <c r="EFB93" s="189"/>
      <c r="EFC93" s="189"/>
      <c r="EFD93" s="189"/>
      <c r="EFE93" s="189"/>
      <c r="EFF93" s="189"/>
      <c r="EFG93" s="189"/>
      <c r="EFH93" s="189"/>
      <c r="EFI93" s="189"/>
      <c r="EFJ93" s="189"/>
      <c r="EFK93" s="189"/>
      <c r="EFL93" s="189"/>
      <c r="EFM93" s="189"/>
      <c r="EFN93" s="189"/>
      <c r="EFO93" s="189"/>
      <c r="EFP93" s="189"/>
      <c r="EFQ93" s="189"/>
      <c r="EFR93" s="189"/>
      <c r="EFS93" s="189"/>
      <c r="EFT93" s="189"/>
      <c r="EFU93" s="189"/>
      <c r="EFV93" s="189"/>
      <c r="EFW93" s="189"/>
      <c r="EFX93" s="189"/>
      <c r="EFY93" s="189"/>
      <c r="EFZ93" s="189"/>
      <c r="EGA93" s="189"/>
      <c r="EGB93" s="189"/>
      <c r="EGC93" s="189"/>
      <c r="EGD93" s="189"/>
      <c r="EGE93" s="189"/>
      <c r="EGF93" s="189"/>
      <c r="EGG93" s="189"/>
      <c r="EGH93" s="189"/>
      <c r="EGI93" s="189"/>
      <c r="EGJ93" s="189"/>
      <c r="EGK93" s="189"/>
      <c r="EGL93" s="189"/>
      <c r="EGM93" s="189"/>
      <c r="EGN93" s="189"/>
      <c r="EGO93" s="189"/>
      <c r="EGP93" s="189"/>
      <c r="EGQ93" s="189"/>
      <c r="EGR93" s="189"/>
      <c r="EGS93" s="189"/>
      <c r="EGT93" s="189"/>
      <c r="EGU93" s="189"/>
      <c r="EGV93" s="189"/>
      <c r="EGW93" s="189"/>
      <c r="EGX93" s="189"/>
      <c r="EGY93" s="189"/>
      <c r="EGZ93" s="189"/>
      <c r="EHA93" s="189"/>
      <c r="EHB93" s="189"/>
      <c r="EHC93" s="189"/>
      <c r="EHD93" s="189"/>
      <c r="EHE93" s="189"/>
      <c r="EHF93" s="189"/>
      <c r="EHG93" s="189"/>
      <c r="EHH93" s="189"/>
      <c r="EHI93" s="189"/>
      <c r="EHJ93" s="189"/>
      <c r="EHK93" s="189"/>
      <c r="EHL93" s="189"/>
      <c r="EHM93" s="189"/>
      <c r="EHN93" s="189"/>
      <c r="EHO93" s="189"/>
      <c r="EHP93" s="189"/>
      <c r="EHQ93" s="189"/>
      <c r="EHR93" s="189"/>
      <c r="EHS93" s="189"/>
      <c r="EHT93" s="189"/>
      <c r="EHU93" s="189"/>
      <c r="EHV93" s="189"/>
      <c r="EHW93" s="189"/>
      <c r="EHX93" s="189"/>
      <c r="EHY93" s="189"/>
      <c r="EHZ93" s="189"/>
      <c r="EIA93" s="189"/>
      <c r="EIB93" s="189"/>
      <c r="EIC93" s="189"/>
      <c r="EID93" s="189"/>
      <c r="EIE93" s="189"/>
      <c r="EIF93" s="189"/>
      <c r="EIG93" s="189"/>
      <c r="EIH93" s="189"/>
      <c r="EII93" s="189"/>
      <c r="EIJ93" s="189"/>
      <c r="EIK93" s="189"/>
      <c r="EIL93" s="189"/>
      <c r="EIM93" s="189"/>
      <c r="EIN93" s="189"/>
      <c r="EIO93" s="189"/>
      <c r="EIP93" s="189"/>
      <c r="EIQ93" s="189"/>
      <c r="EIR93" s="189"/>
      <c r="EIS93" s="189"/>
      <c r="EIT93" s="189"/>
      <c r="EIU93" s="189"/>
      <c r="EIV93" s="189"/>
      <c r="EIW93" s="189"/>
      <c r="EIX93" s="189"/>
      <c r="EIY93" s="189"/>
      <c r="EIZ93" s="189"/>
      <c r="EJA93" s="189"/>
      <c r="EJB93" s="189"/>
      <c r="EJC93" s="189"/>
      <c r="EJD93" s="189"/>
      <c r="EJE93" s="189"/>
      <c r="EJF93" s="189"/>
      <c r="EJG93" s="189"/>
      <c r="EJH93" s="189"/>
      <c r="EJI93" s="189"/>
      <c r="EJJ93" s="189"/>
      <c r="EJK93" s="189"/>
      <c r="EJL93" s="189"/>
      <c r="EJM93" s="189"/>
      <c r="EJN93" s="189"/>
      <c r="EJO93" s="189"/>
      <c r="EJP93" s="189"/>
      <c r="EJQ93" s="189"/>
      <c r="EJR93" s="189"/>
      <c r="EJS93" s="189"/>
      <c r="EJT93" s="189"/>
      <c r="EJU93" s="189"/>
      <c r="EJV93" s="189"/>
      <c r="EJW93" s="189"/>
      <c r="EJX93" s="189"/>
      <c r="EJY93" s="189"/>
      <c r="EJZ93" s="189"/>
      <c r="EKA93" s="189"/>
      <c r="EKB93" s="189"/>
      <c r="EKC93" s="189"/>
      <c r="EKD93" s="189"/>
      <c r="EKE93" s="189"/>
      <c r="EKF93" s="189"/>
      <c r="EKG93" s="189"/>
      <c r="EKH93" s="189"/>
      <c r="EKI93" s="189"/>
      <c r="EKJ93" s="189"/>
      <c r="EKK93" s="189"/>
      <c r="EKL93" s="189"/>
      <c r="EKM93" s="189"/>
      <c r="EKN93" s="189"/>
      <c r="EKO93" s="189"/>
      <c r="EKP93" s="189"/>
      <c r="EKQ93" s="189"/>
      <c r="EKR93" s="189"/>
      <c r="EKS93" s="189"/>
      <c r="EKT93" s="189"/>
      <c r="EKU93" s="189"/>
      <c r="EKV93" s="189"/>
      <c r="EKW93" s="189"/>
      <c r="EKX93" s="189"/>
      <c r="EKY93" s="189"/>
      <c r="EKZ93" s="189"/>
      <c r="ELA93" s="189"/>
      <c r="ELB93" s="189"/>
      <c r="ELC93" s="189"/>
      <c r="ELD93" s="189"/>
      <c r="ELE93" s="189"/>
      <c r="ELF93" s="189"/>
      <c r="ELG93" s="189"/>
      <c r="ELH93" s="189"/>
      <c r="ELI93" s="189"/>
      <c r="ELJ93" s="189"/>
      <c r="ELK93" s="189"/>
      <c r="ELL93" s="189"/>
      <c r="ELM93" s="189"/>
      <c r="ELN93" s="189"/>
      <c r="ELO93" s="189"/>
      <c r="ELP93" s="189"/>
      <c r="ELQ93" s="189"/>
      <c r="ELR93" s="189"/>
      <c r="ELS93" s="189"/>
      <c r="ELT93" s="189"/>
      <c r="ELU93" s="189"/>
      <c r="ELV93" s="189"/>
      <c r="ELW93" s="189"/>
      <c r="ELX93" s="189"/>
      <c r="ELY93" s="189"/>
      <c r="ELZ93" s="189"/>
      <c r="EMA93" s="189"/>
      <c r="EMB93" s="189"/>
      <c r="EMC93" s="189"/>
      <c r="EMD93" s="189"/>
      <c r="EME93" s="189"/>
      <c r="EMF93" s="189"/>
      <c r="EMG93" s="189"/>
      <c r="EMH93" s="189"/>
      <c r="EMI93" s="189"/>
      <c r="EMJ93" s="189"/>
      <c r="EMK93" s="189"/>
      <c r="EML93" s="189"/>
      <c r="EMM93" s="189"/>
      <c r="EMN93" s="189"/>
      <c r="EMO93" s="189"/>
      <c r="EMP93" s="189"/>
      <c r="EMQ93" s="189"/>
      <c r="EMR93" s="189"/>
      <c r="EMS93" s="189"/>
      <c r="EMT93" s="189"/>
      <c r="EMU93" s="189"/>
      <c r="EMV93" s="189"/>
      <c r="EMW93" s="189"/>
      <c r="EMX93" s="189"/>
      <c r="EMY93" s="189"/>
      <c r="EMZ93" s="189"/>
      <c r="ENA93" s="189"/>
      <c r="ENB93" s="189"/>
      <c r="ENC93" s="189"/>
      <c r="END93" s="189"/>
      <c r="ENE93" s="189"/>
      <c r="ENF93" s="189"/>
      <c r="ENG93" s="189"/>
      <c r="ENH93" s="189"/>
      <c r="ENI93" s="189"/>
      <c r="ENJ93" s="189"/>
      <c r="ENK93" s="189"/>
      <c r="ENL93" s="189"/>
      <c r="ENM93" s="189"/>
      <c r="ENN93" s="189"/>
      <c r="ENO93" s="189"/>
      <c r="ENP93" s="189"/>
      <c r="ENQ93" s="189"/>
      <c r="ENR93" s="189"/>
      <c r="ENS93" s="189"/>
      <c r="ENT93" s="189"/>
      <c r="ENU93" s="189"/>
      <c r="ENV93" s="189"/>
      <c r="ENW93" s="189"/>
      <c r="ENX93" s="189"/>
      <c r="ENY93" s="189"/>
      <c r="ENZ93" s="189"/>
      <c r="EOA93" s="189"/>
      <c r="EOB93" s="189"/>
      <c r="EOC93" s="189"/>
      <c r="EOD93" s="189"/>
      <c r="EOE93" s="189"/>
      <c r="EOF93" s="189"/>
      <c r="EOG93" s="189"/>
      <c r="EOH93" s="189"/>
      <c r="EOI93" s="189"/>
      <c r="EOJ93" s="189"/>
      <c r="EOK93" s="189"/>
      <c r="EOL93" s="189"/>
      <c r="EOM93" s="189"/>
      <c r="EON93" s="189"/>
      <c r="EOO93" s="189"/>
      <c r="EOP93" s="189"/>
      <c r="EOQ93" s="189"/>
      <c r="EOR93" s="189"/>
      <c r="EOS93" s="189"/>
      <c r="EOT93" s="189"/>
      <c r="EOU93" s="189"/>
      <c r="EOV93" s="189"/>
      <c r="EOW93" s="189"/>
      <c r="EOX93" s="189"/>
      <c r="EOY93" s="189"/>
      <c r="EOZ93" s="189"/>
      <c r="EPA93" s="189"/>
      <c r="EPB93" s="189"/>
      <c r="EPC93" s="189"/>
      <c r="EPD93" s="189"/>
      <c r="EPE93" s="189"/>
      <c r="EPF93" s="189"/>
      <c r="EPG93" s="189"/>
      <c r="EPH93" s="189"/>
      <c r="EPI93" s="189"/>
      <c r="EPJ93" s="189"/>
      <c r="EPK93" s="189"/>
      <c r="EPL93" s="189"/>
      <c r="EPM93" s="189"/>
      <c r="EPN93" s="189"/>
      <c r="EPO93" s="189"/>
      <c r="EPP93" s="189"/>
      <c r="EPQ93" s="189"/>
      <c r="EPR93" s="189"/>
      <c r="EPS93" s="189"/>
      <c r="EPT93" s="189"/>
      <c r="EPU93" s="189"/>
      <c r="EPV93" s="189"/>
      <c r="EPW93" s="189"/>
      <c r="EPX93" s="189"/>
      <c r="EPY93" s="189"/>
      <c r="EPZ93" s="189"/>
      <c r="EQA93" s="189"/>
      <c r="EQB93" s="189"/>
      <c r="EQC93" s="189"/>
      <c r="EQD93" s="189"/>
      <c r="EQE93" s="189"/>
      <c r="EQF93" s="189"/>
      <c r="EQG93" s="189"/>
      <c r="EQH93" s="189"/>
      <c r="EQI93" s="189"/>
      <c r="EQJ93" s="189"/>
      <c r="EQK93" s="189"/>
      <c r="EQL93" s="189"/>
      <c r="EQM93" s="189"/>
      <c r="EQN93" s="189"/>
      <c r="EQO93" s="189"/>
      <c r="EQP93" s="189"/>
      <c r="EQQ93" s="189"/>
      <c r="EQR93" s="189"/>
      <c r="EQS93" s="189"/>
      <c r="EQT93" s="189"/>
      <c r="EQU93" s="189"/>
      <c r="EQV93" s="189"/>
      <c r="EQW93" s="189"/>
      <c r="EQX93" s="189"/>
      <c r="EQY93" s="189"/>
      <c r="EQZ93" s="189"/>
      <c r="ERA93" s="189"/>
      <c r="ERB93" s="189"/>
      <c r="ERC93" s="189"/>
      <c r="ERD93" s="189"/>
      <c r="ERE93" s="189"/>
      <c r="ERF93" s="189"/>
      <c r="ERG93" s="189"/>
      <c r="ERH93" s="189"/>
      <c r="ERI93" s="189"/>
      <c r="ERJ93" s="189"/>
      <c r="ERK93" s="189"/>
      <c r="ERL93" s="189"/>
      <c r="ERM93" s="189"/>
      <c r="ERN93" s="189"/>
      <c r="ERO93" s="189"/>
      <c r="ERP93" s="189"/>
      <c r="ERQ93" s="189"/>
      <c r="ERR93" s="189"/>
      <c r="ERS93" s="189"/>
      <c r="ERT93" s="189"/>
      <c r="ERU93" s="189"/>
      <c r="ERV93" s="189"/>
      <c r="ERW93" s="189"/>
      <c r="ERX93" s="189"/>
      <c r="ERY93" s="189"/>
      <c r="ERZ93" s="189"/>
      <c r="ESA93" s="189"/>
      <c r="ESB93" s="189"/>
      <c r="ESC93" s="189"/>
      <c r="ESD93" s="189"/>
      <c r="ESE93" s="189"/>
      <c r="ESF93" s="189"/>
      <c r="ESG93" s="189"/>
      <c r="ESH93" s="189"/>
      <c r="ESI93" s="189"/>
      <c r="ESJ93" s="189"/>
      <c r="ESK93" s="189"/>
      <c r="ESL93" s="189"/>
      <c r="ESM93" s="189"/>
      <c r="ESN93" s="189"/>
      <c r="ESO93" s="189"/>
      <c r="ESP93" s="189"/>
      <c r="ESQ93" s="189"/>
      <c r="ESR93" s="189"/>
      <c r="ESS93" s="189"/>
      <c r="EST93" s="189"/>
      <c r="ESU93" s="189"/>
      <c r="ESV93" s="189"/>
      <c r="ESW93" s="189"/>
      <c r="ESX93" s="189"/>
      <c r="ESY93" s="189"/>
      <c r="ESZ93" s="189"/>
      <c r="ETA93" s="189"/>
      <c r="ETB93" s="189"/>
      <c r="ETC93" s="189"/>
      <c r="ETD93" s="189"/>
      <c r="ETE93" s="189"/>
      <c r="ETF93" s="189"/>
      <c r="ETG93" s="189"/>
      <c r="ETH93" s="189"/>
      <c r="ETI93" s="189"/>
      <c r="ETJ93" s="189"/>
      <c r="ETK93" s="189"/>
      <c r="ETL93" s="189"/>
      <c r="ETM93" s="189"/>
      <c r="ETN93" s="189"/>
      <c r="ETO93" s="189"/>
      <c r="ETP93" s="189"/>
      <c r="ETQ93" s="189"/>
      <c r="ETR93" s="189"/>
      <c r="ETS93" s="189"/>
      <c r="ETT93" s="189"/>
      <c r="ETU93" s="189"/>
      <c r="ETV93" s="189"/>
      <c r="ETW93" s="189"/>
      <c r="ETX93" s="189"/>
      <c r="ETY93" s="189"/>
      <c r="ETZ93" s="189"/>
      <c r="EUA93" s="189"/>
      <c r="EUB93" s="189"/>
      <c r="EUC93" s="189"/>
      <c r="EUD93" s="189"/>
      <c r="EUE93" s="189"/>
      <c r="EUF93" s="189"/>
      <c r="EUG93" s="189"/>
      <c r="EUH93" s="189"/>
      <c r="EUI93" s="189"/>
      <c r="EUJ93" s="189"/>
      <c r="EUK93" s="189"/>
      <c r="EUL93" s="189"/>
      <c r="EUM93" s="189"/>
      <c r="EUN93" s="189"/>
      <c r="EUO93" s="189"/>
      <c r="EUP93" s="189"/>
      <c r="EUQ93" s="189"/>
      <c r="EUR93" s="189"/>
      <c r="EUS93" s="189"/>
      <c r="EUT93" s="189"/>
      <c r="EUU93" s="189"/>
      <c r="EUV93" s="189"/>
      <c r="EUW93" s="189"/>
      <c r="EUX93" s="189"/>
      <c r="EUY93" s="189"/>
      <c r="EUZ93" s="189"/>
      <c r="EVA93" s="189"/>
      <c r="EVB93" s="189"/>
      <c r="EVC93" s="189"/>
      <c r="EVD93" s="189"/>
      <c r="EVE93" s="189"/>
      <c r="EVF93" s="189"/>
      <c r="EVG93" s="189"/>
      <c r="EVH93" s="189"/>
      <c r="EVI93" s="189"/>
      <c r="EVJ93" s="189"/>
      <c r="EVK93" s="189"/>
      <c r="EVL93" s="189"/>
      <c r="EVM93" s="189"/>
      <c r="EVN93" s="189"/>
      <c r="EVO93" s="189"/>
      <c r="EVP93" s="189"/>
      <c r="EVQ93" s="189"/>
      <c r="EVR93" s="189"/>
      <c r="EVS93" s="189"/>
      <c r="EVT93" s="189"/>
      <c r="EVU93" s="189"/>
      <c r="EVV93" s="189"/>
      <c r="EVW93" s="189"/>
      <c r="EVX93" s="189"/>
      <c r="EVY93" s="189"/>
      <c r="EVZ93" s="189"/>
      <c r="EWA93" s="189"/>
      <c r="EWB93" s="189"/>
      <c r="EWC93" s="189"/>
      <c r="EWD93" s="189"/>
      <c r="EWE93" s="189"/>
      <c r="EWF93" s="189"/>
      <c r="EWG93" s="189"/>
      <c r="EWH93" s="189"/>
      <c r="EWI93" s="189"/>
      <c r="EWJ93" s="189"/>
      <c r="EWK93" s="189"/>
      <c r="EWL93" s="189"/>
      <c r="EWM93" s="189"/>
      <c r="EWN93" s="189"/>
      <c r="EWO93" s="189"/>
      <c r="EWP93" s="189"/>
      <c r="EWQ93" s="189"/>
      <c r="EWR93" s="189"/>
      <c r="EWS93" s="189"/>
      <c r="EWT93" s="189"/>
      <c r="EWU93" s="189"/>
      <c r="EWV93" s="189"/>
      <c r="EWW93" s="189"/>
      <c r="EWX93" s="189"/>
      <c r="EWY93" s="189"/>
      <c r="EWZ93" s="189"/>
      <c r="EXA93" s="189"/>
      <c r="EXB93" s="189"/>
      <c r="EXC93" s="189"/>
      <c r="EXD93" s="189"/>
      <c r="EXE93" s="189"/>
      <c r="EXF93" s="189"/>
      <c r="EXG93" s="189"/>
      <c r="EXH93" s="189"/>
      <c r="EXI93" s="189"/>
      <c r="EXJ93" s="189"/>
      <c r="EXK93" s="189"/>
      <c r="EXL93" s="189"/>
      <c r="EXM93" s="189"/>
      <c r="EXN93" s="189"/>
      <c r="EXO93" s="189"/>
      <c r="EXP93" s="189"/>
      <c r="EXQ93" s="189"/>
      <c r="EXR93" s="189"/>
      <c r="EXS93" s="189"/>
      <c r="EXT93" s="189"/>
      <c r="EXU93" s="189"/>
      <c r="EXV93" s="189"/>
      <c r="EXW93" s="189"/>
      <c r="EXX93" s="189"/>
      <c r="EXY93" s="189"/>
      <c r="EXZ93" s="189"/>
      <c r="EYA93" s="189"/>
      <c r="EYB93" s="189"/>
      <c r="EYC93" s="189"/>
      <c r="EYD93" s="189"/>
      <c r="EYE93" s="189"/>
      <c r="EYF93" s="189"/>
      <c r="EYG93" s="189"/>
      <c r="EYH93" s="189"/>
      <c r="EYI93" s="189"/>
      <c r="EYJ93" s="189"/>
      <c r="EYK93" s="189"/>
      <c r="EYL93" s="189"/>
      <c r="EYM93" s="189"/>
      <c r="EYN93" s="189"/>
      <c r="EYO93" s="189"/>
      <c r="EYP93" s="189"/>
      <c r="EYQ93" s="189"/>
      <c r="EYR93" s="189"/>
      <c r="EYS93" s="189"/>
      <c r="EYT93" s="189"/>
      <c r="EYU93" s="189"/>
      <c r="EYV93" s="189"/>
      <c r="EYW93" s="189"/>
      <c r="EYX93" s="189"/>
      <c r="EYY93" s="189"/>
      <c r="EYZ93" s="189"/>
      <c r="EZA93" s="189"/>
      <c r="EZB93" s="189"/>
      <c r="EZC93" s="189"/>
      <c r="EZD93" s="189"/>
      <c r="EZE93" s="189"/>
      <c r="EZF93" s="189"/>
      <c r="EZG93" s="189"/>
      <c r="EZH93" s="189"/>
      <c r="EZI93" s="189"/>
      <c r="EZJ93" s="189"/>
      <c r="EZK93" s="189"/>
      <c r="EZL93" s="189"/>
      <c r="EZM93" s="189"/>
      <c r="EZN93" s="189"/>
      <c r="EZO93" s="189"/>
      <c r="EZP93" s="189"/>
      <c r="EZQ93" s="189"/>
      <c r="EZR93" s="189"/>
      <c r="EZS93" s="189"/>
      <c r="EZT93" s="189"/>
      <c r="EZU93" s="189"/>
      <c r="EZV93" s="189"/>
      <c r="EZW93" s="189"/>
      <c r="EZX93" s="189"/>
      <c r="EZY93" s="189"/>
      <c r="EZZ93" s="189"/>
      <c r="FAA93" s="189"/>
      <c r="FAB93" s="189"/>
      <c r="FAC93" s="189"/>
      <c r="FAD93" s="189"/>
      <c r="FAE93" s="189"/>
      <c r="FAF93" s="189"/>
      <c r="FAG93" s="189"/>
      <c r="FAH93" s="189"/>
      <c r="FAI93" s="189"/>
      <c r="FAJ93" s="189"/>
      <c r="FAK93" s="189"/>
      <c r="FAL93" s="189"/>
      <c r="FAM93" s="189"/>
      <c r="FAN93" s="189"/>
      <c r="FAO93" s="189"/>
      <c r="FAP93" s="189"/>
      <c r="FAQ93" s="189"/>
      <c r="FAR93" s="189"/>
      <c r="FAS93" s="189"/>
      <c r="FAT93" s="189"/>
      <c r="FAU93" s="189"/>
      <c r="FAV93" s="189"/>
      <c r="FAW93" s="189"/>
      <c r="FAX93" s="189"/>
      <c r="FAY93" s="189"/>
      <c r="FAZ93" s="189"/>
      <c r="FBA93" s="189"/>
      <c r="FBB93" s="189"/>
      <c r="FBC93" s="189"/>
      <c r="FBD93" s="189"/>
      <c r="FBE93" s="189"/>
      <c r="FBF93" s="189"/>
      <c r="FBG93" s="189"/>
      <c r="FBH93" s="189"/>
      <c r="FBI93" s="189"/>
      <c r="FBJ93" s="189"/>
      <c r="FBK93" s="189"/>
      <c r="FBL93" s="189"/>
      <c r="FBM93" s="189"/>
      <c r="FBN93" s="189"/>
      <c r="FBO93" s="189"/>
      <c r="FBP93" s="189"/>
      <c r="FBQ93" s="189"/>
      <c r="FBR93" s="189"/>
      <c r="FBS93" s="189"/>
      <c r="FBT93" s="189"/>
      <c r="FBU93" s="189"/>
      <c r="FBV93" s="189"/>
      <c r="FBW93" s="189"/>
      <c r="FBX93" s="189"/>
      <c r="FBY93" s="189"/>
      <c r="FBZ93" s="189"/>
      <c r="FCA93" s="189"/>
      <c r="FCB93" s="189"/>
      <c r="FCC93" s="189"/>
      <c r="FCD93" s="189"/>
      <c r="FCE93" s="189"/>
      <c r="FCF93" s="189"/>
      <c r="FCG93" s="189"/>
      <c r="FCH93" s="189"/>
      <c r="FCI93" s="189"/>
      <c r="FCJ93" s="189"/>
      <c r="FCK93" s="189"/>
      <c r="FCL93" s="189"/>
      <c r="FCM93" s="189"/>
      <c r="FCN93" s="189"/>
      <c r="FCO93" s="189"/>
      <c r="FCP93" s="189"/>
      <c r="FCQ93" s="189"/>
      <c r="FCR93" s="189"/>
      <c r="FCS93" s="189"/>
      <c r="FCT93" s="189"/>
      <c r="FCU93" s="189"/>
      <c r="FCV93" s="189"/>
      <c r="FCW93" s="189"/>
      <c r="FCX93" s="189"/>
      <c r="FCY93" s="189"/>
      <c r="FCZ93" s="189"/>
      <c r="FDA93" s="189"/>
      <c r="FDB93" s="189"/>
      <c r="FDC93" s="189"/>
      <c r="FDD93" s="189"/>
      <c r="FDE93" s="189"/>
      <c r="FDF93" s="189"/>
      <c r="FDG93" s="189"/>
      <c r="FDH93" s="189"/>
      <c r="FDI93" s="189"/>
      <c r="FDJ93" s="189"/>
      <c r="FDK93" s="189"/>
      <c r="FDL93" s="189"/>
      <c r="FDM93" s="189"/>
      <c r="FDN93" s="189"/>
      <c r="FDO93" s="189"/>
      <c r="FDP93" s="189"/>
      <c r="FDQ93" s="189"/>
      <c r="FDR93" s="189"/>
      <c r="FDS93" s="189"/>
      <c r="FDT93" s="189"/>
      <c r="FDU93" s="189"/>
      <c r="FDV93" s="189"/>
      <c r="FDW93" s="189"/>
      <c r="FDX93" s="189"/>
      <c r="FDY93" s="189"/>
      <c r="FDZ93" s="189"/>
      <c r="FEA93" s="189"/>
      <c r="FEB93" s="189"/>
      <c r="FEC93" s="189"/>
      <c r="FED93" s="189"/>
      <c r="FEE93" s="189"/>
      <c r="FEF93" s="189"/>
      <c r="FEG93" s="189"/>
      <c r="FEH93" s="189"/>
      <c r="FEI93" s="189"/>
      <c r="FEJ93" s="189"/>
      <c r="FEK93" s="189"/>
      <c r="FEL93" s="189"/>
      <c r="FEM93" s="189"/>
      <c r="FEN93" s="189"/>
      <c r="FEO93" s="189"/>
      <c r="FEP93" s="189"/>
      <c r="FEQ93" s="189"/>
      <c r="FER93" s="189"/>
      <c r="FES93" s="189"/>
      <c r="FET93" s="189"/>
      <c r="FEU93" s="189"/>
      <c r="FEV93" s="189"/>
      <c r="FEW93" s="189"/>
      <c r="FEX93" s="189"/>
      <c r="FEY93" s="189"/>
      <c r="FEZ93" s="189"/>
      <c r="FFA93" s="189"/>
      <c r="FFB93" s="189"/>
      <c r="FFC93" s="189"/>
      <c r="FFD93" s="189"/>
      <c r="FFE93" s="189"/>
      <c r="FFF93" s="189"/>
      <c r="FFG93" s="189"/>
      <c r="FFH93" s="189"/>
      <c r="FFI93" s="189"/>
      <c r="FFJ93" s="189"/>
      <c r="FFK93" s="189"/>
      <c r="FFL93" s="189"/>
      <c r="FFM93" s="189"/>
      <c r="FFN93" s="189"/>
      <c r="FFO93" s="189"/>
      <c r="FFP93" s="189"/>
      <c r="FFQ93" s="189"/>
      <c r="FFR93" s="189"/>
      <c r="FFS93" s="189"/>
      <c r="FFT93" s="189"/>
      <c r="FFU93" s="189"/>
      <c r="FFV93" s="189"/>
      <c r="FFW93" s="189"/>
      <c r="FFX93" s="189"/>
      <c r="FFY93" s="189"/>
      <c r="FFZ93" s="189"/>
      <c r="FGA93" s="189"/>
      <c r="FGB93" s="189"/>
      <c r="FGC93" s="189"/>
      <c r="FGD93" s="189"/>
      <c r="FGE93" s="189"/>
      <c r="FGF93" s="189"/>
      <c r="FGG93" s="189"/>
      <c r="FGH93" s="189"/>
      <c r="FGI93" s="189"/>
      <c r="FGJ93" s="189"/>
      <c r="FGK93" s="189"/>
      <c r="FGL93" s="189"/>
      <c r="FGM93" s="189"/>
      <c r="FGN93" s="189"/>
      <c r="FGO93" s="189"/>
      <c r="FGP93" s="189"/>
      <c r="FGQ93" s="189"/>
      <c r="FGR93" s="189"/>
      <c r="FGS93" s="189"/>
      <c r="FGT93" s="189"/>
      <c r="FGU93" s="189"/>
      <c r="FGV93" s="189"/>
      <c r="FGW93" s="189"/>
      <c r="FGX93" s="189"/>
      <c r="FGY93" s="189"/>
      <c r="FGZ93" s="189"/>
      <c r="FHA93" s="189"/>
      <c r="FHB93" s="189"/>
      <c r="FHC93" s="189"/>
      <c r="FHD93" s="189"/>
      <c r="FHE93" s="189"/>
      <c r="FHF93" s="189"/>
      <c r="FHG93" s="189"/>
      <c r="FHH93" s="189"/>
      <c r="FHI93" s="189"/>
      <c r="FHJ93" s="189"/>
      <c r="FHK93" s="189"/>
      <c r="FHL93" s="189"/>
      <c r="FHM93" s="189"/>
      <c r="FHN93" s="189"/>
      <c r="FHO93" s="189"/>
      <c r="FHP93" s="189"/>
      <c r="FHQ93" s="189"/>
      <c r="FHR93" s="189"/>
      <c r="FHS93" s="189"/>
      <c r="FHT93" s="189"/>
      <c r="FHU93" s="189"/>
      <c r="FHV93" s="189"/>
      <c r="FHW93" s="189"/>
      <c r="FHX93" s="189"/>
      <c r="FHY93" s="189"/>
      <c r="FHZ93" s="189"/>
      <c r="FIA93" s="189"/>
      <c r="FIB93" s="189"/>
      <c r="FIC93" s="189"/>
      <c r="FID93" s="189"/>
      <c r="FIE93" s="189"/>
      <c r="FIF93" s="189"/>
      <c r="FIG93" s="189"/>
      <c r="FIH93" s="189"/>
      <c r="FII93" s="189"/>
      <c r="FIJ93" s="189"/>
      <c r="FIK93" s="189"/>
      <c r="FIL93" s="189"/>
      <c r="FIM93" s="189"/>
      <c r="FIN93" s="189"/>
      <c r="FIO93" s="189"/>
      <c r="FIP93" s="189"/>
      <c r="FIQ93" s="189"/>
      <c r="FIR93" s="189"/>
      <c r="FIS93" s="189"/>
      <c r="FIT93" s="189"/>
      <c r="FIU93" s="189"/>
      <c r="FIV93" s="189"/>
      <c r="FIW93" s="189"/>
      <c r="FIX93" s="189"/>
      <c r="FIY93" s="189"/>
      <c r="FIZ93" s="189"/>
      <c r="FJA93" s="189"/>
      <c r="FJB93" s="189"/>
      <c r="FJC93" s="189"/>
      <c r="FJD93" s="189"/>
      <c r="FJE93" s="189"/>
      <c r="FJF93" s="189"/>
      <c r="FJG93" s="189"/>
      <c r="FJH93" s="189"/>
      <c r="FJI93" s="189"/>
      <c r="FJJ93" s="189"/>
      <c r="FJK93" s="189"/>
      <c r="FJL93" s="189"/>
      <c r="FJM93" s="189"/>
      <c r="FJN93" s="189"/>
      <c r="FJO93" s="189"/>
      <c r="FJP93" s="189"/>
      <c r="FJQ93" s="189"/>
      <c r="FJR93" s="189"/>
      <c r="FJS93" s="189"/>
      <c r="FJT93" s="189"/>
      <c r="FJU93" s="189"/>
      <c r="FJV93" s="189"/>
      <c r="FJW93" s="189"/>
      <c r="FJX93" s="189"/>
      <c r="FJY93" s="189"/>
      <c r="FJZ93" s="189"/>
      <c r="FKA93" s="189"/>
      <c r="FKB93" s="189"/>
      <c r="FKC93" s="189"/>
      <c r="FKD93" s="189"/>
      <c r="FKE93" s="189"/>
      <c r="FKF93" s="189"/>
      <c r="FKG93" s="189"/>
      <c r="FKH93" s="189"/>
      <c r="FKI93" s="189"/>
      <c r="FKJ93" s="189"/>
      <c r="FKK93" s="189"/>
      <c r="FKL93" s="189"/>
      <c r="FKM93" s="189"/>
      <c r="FKN93" s="189"/>
      <c r="FKO93" s="189"/>
      <c r="FKP93" s="189"/>
      <c r="FKQ93" s="189"/>
      <c r="FKR93" s="189"/>
      <c r="FKS93" s="189"/>
      <c r="FKT93" s="189"/>
      <c r="FKU93" s="189"/>
      <c r="FKV93" s="189"/>
      <c r="FKW93" s="189"/>
      <c r="FKX93" s="189"/>
      <c r="FKY93" s="189"/>
      <c r="FKZ93" s="189"/>
      <c r="FLA93" s="189"/>
      <c r="FLB93" s="189"/>
      <c r="FLC93" s="189"/>
      <c r="FLD93" s="189"/>
      <c r="FLE93" s="189"/>
      <c r="FLF93" s="189"/>
      <c r="FLG93" s="189"/>
      <c r="FLH93" s="189"/>
      <c r="FLI93" s="189"/>
      <c r="FLJ93" s="189"/>
      <c r="FLK93" s="189"/>
      <c r="FLL93" s="189"/>
      <c r="FLM93" s="189"/>
      <c r="FLN93" s="189"/>
      <c r="FLO93" s="189"/>
      <c r="FLP93" s="189"/>
      <c r="FLQ93" s="189"/>
      <c r="FLR93" s="189"/>
      <c r="FLS93" s="189"/>
      <c r="FLT93" s="189"/>
      <c r="FLU93" s="189"/>
      <c r="FLV93" s="189"/>
      <c r="FLW93" s="189"/>
      <c r="FLX93" s="189"/>
      <c r="FLY93" s="189"/>
      <c r="FLZ93" s="189"/>
      <c r="FMA93" s="189"/>
      <c r="FMB93" s="189"/>
      <c r="FMC93" s="189"/>
      <c r="FMD93" s="189"/>
      <c r="FME93" s="189"/>
      <c r="FMF93" s="189"/>
      <c r="FMG93" s="189"/>
      <c r="FMH93" s="189"/>
      <c r="FMI93" s="189"/>
      <c r="FMJ93" s="189"/>
      <c r="FMK93" s="189"/>
      <c r="FML93" s="189"/>
      <c r="FMM93" s="189"/>
      <c r="FMN93" s="189"/>
      <c r="FMO93" s="189"/>
      <c r="FMP93" s="189"/>
      <c r="FMQ93" s="189"/>
      <c r="FMR93" s="189"/>
      <c r="FMS93" s="189"/>
      <c r="FMT93" s="189"/>
      <c r="FMU93" s="189"/>
      <c r="FMV93" s="189"/>
      <c r="FMW93" s="189"/>
      <c r="FMX93" s="189"/>
      <c r="FMY93" s="189"/>
      <c r="FMZ93" s="189"/>
      <c r="FNA93" s="189"/>
      <c r="FNB93" s="189"/>
      <c r="FNC93" s="189"/>
      <c r="FND93" s="189"/>
      <c r="FNE93" s="189"/>
      <c r="FNF93" s="189"/>
      <c r="FNG93" s="189"/>
      <c r="FNH93" s="189"/>
      <c r="FNI93" s="189"/>
      <c r="FNJ93" s="189"/>
      <c r="FNK93" s="189"/>
      <c r="FNL93" s="189"/>
      <c r="FNM93" s="189"/>
      <c r="FNN93" s="189"/>
      <c r="FNO93" s="189"/>
      <c r="FNP93" s="189"/>
      <c r="FNQ93" s="189"/>
      <c r="FNR93" s="189"/>
      <c r="FNS93" s="189"/>
      <c r="FNT93" s="189"/>
      <c r="FNU93" s="189"/>
      <c r="FNV93" s="189"/>
      <c r="FNW93" s="189"/>
      <c r="FNX93" s="189"/>
      <c r="FNY93" s="189"/>
      <c r="FNZ93" s="189"/>
      <c r="FOA93" s="189"/>
      <c r="FOB93" s="189"/>
      <c r="FOC93" s="189"/>
      <c r="FOD93" s="189"/>
      <c r="FOE93" s="189"/>
      <c r="FOF93" s="189"/>
      <c r="FOG93" s="189"/>
      <c r="FOH93" s="189"/>
      <c r="FOI93" s="189"/>
      <c r="FOJ93" s="189"/>
      <c r="FOK93" s="189"/>
      <c r="FOL93" s="189"/>
      <c r="FOM93" s="189"/>
      <c r="FON93" s="189"/>
      <c r="FOO93" s="189"/>
      <c r="FOP93" s="189"/>
      <c r="FOQ93" s="189"/>
      <c r="FOR93" s="189"/>
      <c r="FOS93" s="189"/>
      <c r="FOT93" s="189"/>
      <c r="FOU93" s="189"/>
      <c r="FOV93" s="189"/>
      <c r="FOW93" s="189"/>
      <c r="FOX93" s="189"/>
      <c r="FOY93" s="189"/>
      <c r="FOZ93" s="189"/>
      <c r="FPA93" s="189"/>
      <c r="FPB93" s="189"/>
      <c r="FPC93" s="189"/>
      <c r="FPD93" s="189"/>
      <c r="FPE93" s="189"/>
      <c r="FPF93" s="189"/>
      <c r="FPG93" s="189"/>
      <c r="FPH93" s="189"/>
      <c r="FPI93" s="189"/>
      <c r="FPJ93" s="189"/>
      <c r="FPK93" s="189"/>
      <c r="FPL93" s="189"/>
      <c r="FPM93" s="189"/>
      <c r="FPN93" s="189"/>
      <c r="FPO93" s="189"/>
      <c r="FPP93" s="189"/>
      <c r="FPQ93" s="189"/>
      <c r="FPR93" s="189"/>
      <c r="FPS93" s="189"/>
      <c r="FPT93" s="189"/>
      <c r="FPU93" s="189"/>
      <c r="FPV93" s="189"/>
      <c r="FPW93" s="189"/>
      <c r="FPX93" s="189"/>
      <c r="FPY93" s="189"/>
      <c r="FPZ93" s="189"/>
      <c r="FQA93" s="189"/>
      <c r="FQB93" s="189"/>
      <c r="FQC93" s="189"/>
      <c r="FQD93" s="189"/>
      <c r="FQE93" s="189"/>
      <c r="FQF93" s="189"/>
      <c r="FQG93" s="189"/>
      <c r="FQH93" s="189"/>
      <c r="FQI93" s="189"/>
      <c r="FQJ93" s="189"/>
      <c r="FQK93" s="189"/>
      <c r="FQL93" s="189"/>
      <c r="FQM93" s="189"/>
      <c r="FQN93" s="189"/>
      <c r="FQO93" s="189"/>
      <c r="FQP93" s="189"/>
      <c r="FQQ93" s="189"/>
      <c r="FQR93" s="189"/>
      <c r="FQS93" s="189"/>
      <c r="FQT93" s="189"/>
      <c r="FQU93" s="189"/>
      <c r="FQV93" s="189"/>
      <c r="FQW93" s="189"/>
      <c r="FQX93" s="189"/>
      <c r="FQY93" s="189"/>
      <c r="FQZ93" s="189"/>
      <c r="FRA93" s="189"/>
      <c r="FRB93" s="189"/>
      <c r="FRC93" s="189"/>
      <c r="FRD93" s="189"/>
      <c r="FRE93" s="189"/>
      <c r="FRF93" s="189"/>
      <c r="FRG93" s="189"/>
      <c r="FRH93" s="189"/>
      <c r="FRI93" s="189"/>
      <c r="FRJ93" s="189"/>
      <c r="FRK93" s="189"/>
      <c r="FRL93" s="189"/>
      <c r="FRM93" s="189"/>
      <c r="FRN93" s="189"/>
      <c r="FRO93" s="189"/>
      <c r="FRP93" s="189"/>
      <c r="FRQ93" s="189"/>
      <c r="FRR93" s="189"/>
      <c r="FRS93" s="189"/>
      <c r="FRT93" s="189"/>
      <c r="FRU93" s="189"/>
      <c r="FRV93" s="189"/>
      <c r="FRW93" s="189"/>
      <c r="FRX93" s="189"/>
      <c r="FRY93" s="189"/>
      <c r="FRZ93" s="189"/>
      <c r="FSA93" s="189"/>
      <c r="FSB93" s="189"/>
      <c r="FSC93" s="189"/>
      <c r="FSD93" s="189"/>
      <c r="FSE93" s="189"/>
      <c r="FSF93" s="189"/>
      <c r="FSG93" s="189"/>
      <c r="FSH93" s="189"/>
      <c r="FSI93" s="189"/>
      <c r="FSJ93" s="189"/>
      <c r="FSK93" s="189"/>
      <c r="FSL93" s="189"/>
      <c r="FSM93" s="189"/>
      <c r="FSN93" s="189"/>
      <c r="FSO93" s="189"/>
      <c r="FSP93" s="189"/>
      <c r="FSQ93" s="189"/>
      <c r="FSR93" s="189"/>
      <c r="FSS93" s="189"/>
      <c r="FST93" s="189"/>
      <c r="FSU93" s="189"/>
      <c r="FSV93" s="189"/>
      <c r="FSW93" s="189"/>
      <c r="FSX93" s="189"/>
      <c r="FSY93" s="189"/>
      <c r="FSZ93" s="189"/>
      <c r="FTA93" s="189"/>
      <c r="FTB93" s="189"/>
      <c r="FTC93" s="189"/>
      <c r="FTD93" s="189"/>
      <c r="FTE93" s="189"/>
      <c r="FTF93" s="189"/>
      <c r="FTG93" s="189"/>
      <c r="FTH93" s="189"/>
      <c r="FTI93" s="189"/>
      <c r="FTJ93" s="189"/>
      <c r="FTK93" s="189"/>
      <c r="FTL93" s="189"/>
      <c r="FTM93" s="189"/>
      <c r="FTN93" s="189"/>
      <c r="FTO93" s="189"/>
      <c r="FTP93" s="189"/>
      <c r="FTQ93" s="189"/>
      <c r="FTR93" s="189"/>
      <c r="FTS93" s="189"/>
      <c r="FTT93" s="189"/>
      <c r="FTU93" s="189"/>
      <c r="FTV93" s="189"/>
      <c r="FTW93" s="189"/>
      <c r="FTX93" s="189"/>
      <c r="FTY93" s="189"/>
      <c r="FTZ93" s="189"/>
      <c r="FUA93" s="189"/>
      <c r="FUB93" s="189"/>
      <c r="FUC93" s="189"/>
      <c r="FUD93" s="189"/>
      <c r="FUE93" s="189"/>
      <c r="FUF93" s="189"/>
      <c r="FUG93" s="189"/>
      <c r="FUH93" s="189"/>
      <c r="FUI93" s="189"/>
      <c r="FUJ93" s="189"/>
      <c r="FUK93" s="189"/>
      <c r="FUL93" s="189"/>
      <c r="FUM93" s="189"/>
      <c r="FUN93" s="189"/>
      <c r="FUO93" s="189"/>
      <c r="FUP93" s="189"/>
      <c r="FUQ93" s="189"/>
      <c r="FUR93" s="189"/>
      <c r="FUS93" s="189"/>
      <c r="FUT93" s="189"/>
      <c r="FUU93" s="189"/>
      <c r="FUV93" s="189"/>
      <c r="FUW93" s="189"/>
      <c r="FUX93" s="189"/>
      <c r="FUY93" s="189"/>
      <c r="FUZ93" s="189"/>
      <c r="FVA93" s="189"/>
      <c r="FVB93" s="189"/>
      <c r="FVC93" s="189"/>
      <c r="FVD93" s="189"/>
      <c r="FVE93" s="189"/>
      <c r="FVF93" s="189"/>
      <c r="FVG93" s="189"/>
      <c r="FVH93" s="189"/>
      <c r="FVI93" s="189"/>
      <c r="FVJ93" s="189"/>
      <c r="FVK93" s="189"/>
      <c r="FVL93" s="189"/>
      <c r="FVM93" s="189"/>
      <c r="FVN93" s="189"/>
      <c r="FVO93" s="189"/>
      <c r="FVP93" s="189"/>
      <c r="FVQ93" s="189"/>
      <c r="FVR93" s="189"/>
      <c r="FVS93" s="189"/>
      <c r="FVT93" s="189"/>
      <c r="FVU93" s="189"/>
      <c r="FVV93" s="189"/>
      <c r="FVW93" s="189"/>
      <c r="FVX93" s="189"/>
      <c r="FVY93" s="189"/>
      <c r="FVZ93" s="189"/>
      <c r="FWA93" s="189"/>
      <c r="FWB93" s="189"/>
      <c r="FWC93" s="189"/>
      <c r="FWD93" s="189"/>
      <c r="FWE93" s="189"/>
      <c r="FWF93" s="189"/>
      <c r="FWG93" s="189"/>
      <c r="FWH93" s="189"/>
      <c r="FWI93" s="189"/>
      <c r="FWJ93" s="189"/>
      <c r="FWK93" s="189"/>
      <c r="FWL93" s="189"/>
      <c r="FWM93" s="189"/>
      <c r="FWN93" s="189"/>
      <c r="FWO93" s="189"/>
      <c r="FWP93" s="189"/>
      <c r="FWQ93" s="189"/>
      <c r="FWR93" s="189"/>
      <c r="FWS93" s="189"/>
      <c r="FWT93" s="189"/>
      <c r="FWU93" s="189"/>
      <c r="FWV93" s="189"/>
      <c r="FWW93" s="189"/>
      <c r="FWX93" s="189"/>
      <c r="FWY93" s="189"/>
      <c r="FWZ93" s="189"/>
      <c r="FXA93" s="189"/>
      <c r="FXB93" s="189"/>
      <c r="FXC93" s="189"/>
      <c r="FXD93" s="189"/>
      <c r="FXE93" s="189"/>
      <c r="FXF93" s="189"/>
      <c r="FXG93" s="189"/>
      <c r="FXH93" s="189"/>
      <c r="FXI93" s="189"/>
      <c r="FXJ93" s="189"/>
      <c r="FXK93" s="189"/>
      <c r="FXL93" s="189"/>
      <c r="FXM93" s="189"/>
      <c r="FXN93" s="189"/>
      <c r="FXO93" s="189"/>
      <c r="FXP93" s="189"/>
      <c r="FXQ93" s="189"/>
      <c r="FXR93" s="189"/>
      <c r="FXS93" s="189"/>
      <c r="FXT93" s="189"/>
      <c r="FXU93" s="189"/>
      <c r="FXV93" s="189"/>
      <c r="FXW93" s="189"/>
      <c r="FXX93" s="189"/>
      <c r="FXY93" s="189"/>
      <c r="FXZ93" s="189"/>
      <c r="FYA93" s="189"/>
      <c r="FYB93" s="189"/>
      <c r="FYC93" s="189"/>
      <c r="FYD93" s="189"/>
      <c r="FYE93" s="189"/>
      <c r="FYF93" s="189"/>
      <c r="FYG93" s="189"/>
      <c r="FYH93" s="189"/>
      <c r="FYI93" s="189"/>
      <c r="FYJ93" s="189"/>
      <c r="FYK93" s="189"/>
      <c r="FYL93" s="189"/>
      <c r="FYM93" s="189"/>
      <c r="FYN93" s="189"/>
      <c r="FYO93" s="189"/>
      <c r="FYP93" s="189"/>
      <c r="FYQ93" s="189"/>
      <c r="FYR93" s="189"/>
      <c r="FYS93" s="189"/>
      <c r="FYT93" s="189"/>
      <c r="FYU93" s="189"/>
      <c r="FYV93" s="189"/>
      <c r="FYW93" s="189"/>
      <c r="FYX93" s="189"/>
      <c r="FYY93" s="189"/>
      <c r="FYZ93" s="189"/>
      <c r="FZA93" s="189"/>
      <c r="FZB93" s="189"/>
      <c r="FZC93" s="189"/>
      <c r="FZD93" s="189"/>
      <c r="FZE93" s="189"/>
      <c r="FZF93" s="189"/>
      <c r="FZG93" s="189"/>
      <c r="FZH93" s="189"/>
      <c r="FZI93" s="189"/>
      <c r="FZJ93" s="189"/>
      <c r="FZK93" s="189"/>
      <c r="FZL93" s="189"/>
      <c r="FZM93" s="189"/>
      <c r="FZN93" s="189"/>
      <c r="FZO93" s="189"/>
      <c r="FZP93" s="189"/>
      <c r="FZQ93" s="189"/>
      <c r="FZR93" s="189"/>
      <c r="FZS93" s="189"/>
      <c r="FZT93" s="189"/>
      <c r="FZU93" s="189"/>
      <c r="FZV93" s="189"/>
      <c r="FZW93" s="189"/>
      <c r="FZX93" s="189"/>
      <c r="FZY93" s="189"/>
      <c r="FZZ93" s="189"/>
      <c r="GAA93" s="189"/>
      <c r="GAB93" s="189"/>
      <c r="GAC93" s="189"/>
      <c r="GAD93" s="189"/>
      <c r="GAE93" s="189"/>
      <c r="GAF93" s="189"/>
      <c r="GAG93" s="189"/>
      <c r="GAH93" s="189"/>
      <c r="GAI93" s="189"/>
      <c r="GAJ93" s="189"/>
      <c r="GAK93" s="189"/>
      <c r="GAL93" s="189"/>
      <c r="GAM93" s="189"/>
      <c r="GAN93" s="189"/>
      <c r="GAO93" s="189"/>
      <c r="GAP93" s="189"/>
      <c r="GAQ93" s="189"/>
      <c r="GAR93" s="189"/>
      <c r="GAS93" s="189"/>
      <c r="GAT93" s="189"/>
      <c r="GAU93" s="189"/>
      <c r="GAV93" s="189"/>
      <c r="GAW93" s="189"/>
      <c r="GAX93" s="189"/>
      <c r="GAY93" s="189"/>
      <c r="GAZ93" s="189"/>
      <c r="GBA93" s="189"/>
      <c r="GBB93" s="189"/>
      <c r="GBC93" s="189"/>
      <c r="GBD93" s="189"/>
      <c r="GBE93" s="189"/>
      <c r="GBF93" s="189"/>
      <c r="GBG93" s="189"/>
      <c r="GBH93" s="189"/>
      <c r="GBI93" s="189"/>
      <c r="GBJ93" s="189"/>
      <c r="GBK93" s="189"/>
      <c r="GBL93" s="189"/>
      <c r="GBM93" s="189"/>
      <c r="GBN93" s="189"/>
      <c r="GBO93" s="189"/>
      <c r="GBP93" s="189"/>
      <c r="GBQ93" s="189"/>
      <c r="GBR93" s="189"/>
      <c r="GBS93" s="189"/>
      <c r="GBT93" s="189"/>
      <c r="GBU93" s="189"/>
      <c r="GBV93" s="189"/>
      <c r="GBW93" s="189"/>
      <c r="GBX93" s="189"/>
      <c r="GBY93" s="189"/>
      <c r="GBZ93" s="189"/>
      <c r="GCA93" s="189"/>
      <c r="GCB93" s="189"/>
      <c r="GCC93" s="189"/>
      <c r="GCD93" s="189"/>
      <c r="GCE93" s="189"/>
      <c r="GCF93" s="189"/>
      <c r="GCG93" s="189"/>
      <c r="GCH93" s="189"/>
      <c r="GCI93" s="189"/>
      <c r="GCJ93" s="189"/>
      <c r="GCK93" s="189"/>
      <c r="GCL93" s="189"/>
      <c r="GCM93" s="189"/>
      <c r="GCN93" s="189"/>
      <c r="GCO93" s="189"/>
      <c r="GCP93" s="189"/>
      <c r="GCQ93" s="189"/>
      <c r="GCR93" s="189"/>
      <c r="GCS93" s="189"/>
      <c r="GCT93" s="189"/>
      <c r="GCU93" s="189"/>
      <c r="GCV93" s="189"/>
      <c r="GCW93" s="189"/>
      <c r="GCX93" s="189"/>
      <c r="GCY93" s="189"/>
      <c r="GCZ93" s="189"/>
      <c r="GDA93" s="189"/>
      <c r="GDB93" s="189"/>
      <c r="GDC93" s="189"/>
      <c r="GDD93" s="189"/>
      <c r="GDE93" s="189"/>
      <c r="GDF93" s="189"/>
      <c r="GDG93" s="189"/>
      <c r="GDH93" s="189"/>
      <c r="GDI93" s="189"/>
      <c r="GDJ93" s="189"/>
      <c r="GDK93" s="189"/>
      <c r="GDL93" s="189"/>
      <c r="GDM93" s="189"/>
      <c r="GDN93" s="189"/>
      <c r="GDO93" s="189"/>
      <c r="GDP93" s="189"/>
      <c r="GDQ93" s="189"/>
      <c r="GDR93" s="189"/>
      <c r="GDS93" s="189"/>
      <c r="GDT93" s="189"/>
      <c r="GDU93" s="189"/>
      <c r="GDV93" s="189"/>
      <c r="GDW93" s="189"/>
      <c r="GDX93" s="189"/>
      <c r="GDY93" s="189"/>
      <c r="GDZ93" s="189"/>
      <c r="GEA93" s="189"/>
      <c r="GEB93" s="189"/>
      <c r="GEC93" s="189"/>
      <c r="GED93" s="189"/>
      <c r="GEE93" s="189"/>
      <c r="GEF93" s="189"/>
      <c r="GEG93" s="189"/>
      <c r="GEH93" s="189"/>
      <c r="GEI93" s="189"/>
      <c r="GEJ93" s="189"/>
      <c r="GEK93" s="189"/>
      <c r="GEL93" s="189"/>
      <c r="GEM93" s="189"/>
      <c r="GEN93" s="189"/>
      <c r="GEO93" s="189"/>
      <c r="GEP93" s="189"/>
      <c r="GEQ93" s="189"/>
      <c r="GER93" s="189"/>
      <c r="GES93" s="189"/>
      <c r="GET93" s="189"/>
      <c r="GEU93" s="189"/>
      <c r="GEV93" s="189"/>
      <c r="GEW93" s="189"/>
      <c r="GEX93" s="189"/>
      <c r="GEY93" s="189"/>
      <c r="GEZ93" s="189"/>
      <c r="GFA93" s="189"/>
      <c r="GFB93" s="189"/>
      <c r="GFC93" s="189"/>
      <c r="GFD93" s="189"/>
      <c r="GFE93" s="189"/>
      <c r="GFF93" s="189"/>
      <c r="GFG93" s="189"/>
      <c r="GFH93" s="189"/>
      <c r="GFI93" s="189"/>
      <c r="GFJ93" s="189"/>
      <c r="GFK93" s="189"/>
      <c r="GFL93" s="189"/>
      <c r="GFM93" s="189"/>
      <c r="GFN93" s="189"/>
      <c r="GFO93" s="189"/>
      <c r="GFP93" s="189"/>
      <c r="GFQ93" s="189"/>
      <c r="GFR93" s="189"/>
      <c r="GFS93" s="189"/>
      <c r="GFT93" s="189"/>
      <c r="GFU93" s="189"/>
      <c r="GFV93" s="189"/>
      <c r="GFW93" s="189"/>
      <c r="GFX93" s="189"/>
      <c r="GFY93" s="189"/>
      <c r="GFZ93" s="189"/>
      <c r="GGA93" s="189"/>
      <c r="GGB93" s="189"/>
      <c r="GGC93" s="189"/>
      <c r="GGD93" s="189"/>
      <c r="GGE93" s="189"/>
      <c r="GGF93" s="189"/>
      <c r="GGG93" s="189"/>
      <c r="GGH93" s="189"/>
      <c r="GGI93" s="189"/>
      <c r="GGJ93" s="189"/>
      <c r="GGK93" s="189"/>
      <c r="GGL93" s="189"/>
      <c r="GGM93" s="189"/>
      <c r="GGN93" s="189"/>
      <c r="GGO93" s="189"/>
      <c r="GGP93" s="189"/>
      <c r="GGQ93" s="189"/>
      <c r="GGR93" s="189"/>
      <c r="GGS93" s="189"/>
      <c r="GGT93" s="189"/>
      <c r="GGU93" s="189"/>
      <c r="GGV93" s="189"/>
      <c r="GGW93" s="189"/>
      <c r="GGX93" s="189"/>
      <c r="GGY93" s="189"/>
      <c r="GGZ93" s="189"/>
      <c r="GHA93" s="189"/>
      <c r="GHB93" s="189"/>
      <c r="GHC93" s="189"/>
      <c r="GHD93" s="189"/>
      <c r="GHE93" s="189"/>
      <c r="GHF93" s="189"/>
      <c r="GHG93" s="189"/>
      <c r="GHH93" s="189"/>
      <c r="GHI93" s="189"/>
      <c r="GHJ93" s="189"/>
      <c r="GHK93" s="189"/>
      <c r="GHL93" s="189"/>
      <c r="GHM93" s="189"/>
      <c r="GHN93" s="189"/>
      <c r="GHO93" s="189"/>
      <c r="GHP93" s="189"/>
      <c r="GHQ93" s="189"/>
      <c r="GHR93" s="189"/>
      <c r="GHS93" s="189"/>
      <c r="GHT93" s="189"/>
      <c r="GHU93" s="189"/>
      <c r="GHV93" s="189"/>
      <c r="GHW93" s="189"/>
      <c r="GHX93" s="189"/>
      <c r="GHY93" s="189"/>
      <c r="GHZ93" s="189"/>
      <c r="GIA93" s="189"/>
      <c r="GIB93" s="189"/>
      <c r="GIC93" s="189"/>
      <c r="GID93" s="189"/>
      <c r="GIE93" s="189"/>
      <c r="GIF93" s="189"/>
      <c r="GIG93" s="189"/>
      <c r="GIH93" s="189"/>
      <c r="GII93" s="189"/>
      <c r="GIJ93" s="189"/>
      <c r="GIK93" s="189"/>
      <c r="GIL93" s="189"/>
      <c r="GIM93" s="189"/>
      <c r="GIN93" s="189"/>
      <c r="GIO93" s="189"/>
      <c r="GIP93" s="189"/>
      <c r="GIQ93" s="189"/>
      <c r="GIR93" s="189"/>
      <c r="GIS93" s="189"/>
      <c r="GIT93" s="189"/>
      <c r="GIU93" s="189"/>
      <c r="GIV93" s="189"/>
      <c r="GIW93" s="189"/>
      <c r="GIX93" s="189"/>
      <c r="GIY93" s="189"/>
      <c r="GIZ93" s="189"/>
      <c r="GJA93" s="189"/>
      <c r="GJB93" s="189"/>
      <c r="GJC93" s="189"/>
      <c r="GJD93" s="189"/>
      <c r="GJE93" s="189"/>
      <c r="GJF93" s="189"/>
      <c r="GJG93" s="189"/>
      <c r="GJH93" s="189"/>
      <c r="GJI93" s="189"/>
      <c r="GJJ93" s="189"/>
      <c r="GJK93" s="189"/>
      <c r="GJL93" s="189"/>
      <c r="GJM93" s="189"/>
      <c r="GJN93" s="189"/>
      <c r="GJO93" s="189"/>
      <c r="GJP93" s="189"/>
      <c r="GJQ93" s="189"/>
      <c r="GJR93" s="189"/>
      <c r="GJS93" s="189"/>
      <c r="GJT93" s="189"/>
      <c r="GJU93" s="189"/>
      <c r="GJV93" s="189"/>
      <c r="GJW93" s="189"/>
      <c r="GJX93" s="189"/>
      <c r="GJY93" s="189"/>
      <c r="GJZ93" s="189"/>
      <c r="GKA93" s="189"/>
      <c r="GKB93" s="189"/>
      <c r="GKC93" s="189"/>
      <c r="GKD93" s="189"/>
      <c r="GKE93" s="189"/>
      <c r="GKF93" s="189"/>
      <c r="GKG93" s="189"/>
      <c r="GKH93" s="189"/>
      <c r="GKI93" s="189"/>
      <c r="GKJ93" s="189"/>
      <c r="GKK93" s="189"/>
      <c r="GKL93" s="189"/>
      <c r="GKM93" s="189"/>
      <c r="GKN93" s="189"/>
      <c r="GKO93" s="189"/>
      <c r="GKP93" s="189"/>
      <c r="GKQ93" s="189"/>
      <c r="GKR93" s="189"/>
      <c r="GKS93" s="189"/>
      <c r="GKT93" s="189"/>
      <c r="GKU93" s="189"/>
      <c r="GKV93" s="189"/>
      <c r="GKW93" s="189"/>
      <c r="GKX93" s="189"/>
      <c r="GKY93" s="189"/>
      <c r="GKZ93" s="189"/>
      <c r="GLA93" s="189"/>
      <c r="GLB93" s="189"/>
      <c r="GLC93" s="189"/>
      <c r="GLD93" s="189"/>
      <c r="GLE93" s="189"/>
      <c r="GLF93" s="189"/>
      <c r="GLG93" s="189"/>
      <c r="GLH93" s="189"/>
      <c r="GLI93" s="189"/>
      <c r="GLJ93" s="189"/>
      <c r="GLK93" s="189"/>
      <c r="GLL93" s="189"/>
      <c r="GLM93" s="189"/>
      <c r="GLN93" s="189"/>
      <c r="GLO93" s="189"/>
      <c r="GLP93" s="189"/>
      <c r="GLQ93" s="189"/>
      <c r="GLR93" s="189"/>
      <c r="GLS93" s="189"/>
      <c r="GLT93" s="189"/>
      <c r="GLU93" s="189"/>
      <c r="GLV93" s="189"/>
      <c r="GLW93" s="189"/>
      <c r="GLX93" s="189"/>
      <c r="GLY93" s="189"/>
      <c r="GLZ93" s="189"/>
      <c r="GMA93" s="189"/>
      <c r="GMB93" s="189"/>
      <c r="GMC93" s="189"/>
      <c r="GMD93" s="189"/>
      <c r="GME93" s="189"/>
      <c r="GMF93" s="189"/>
      <c r="GMG93" s="189"/>
      <c r="GMH93" s="189"/>
      <c r="GMI93" s="189"/>
      <c r="GMJ93" s="189"/>
      <c r="GMK93" s="189"/>
      <c r="GML93" s="189"/>
      <c r="GMM93" s="189"/>
      <c r="GMN93" s="189"/>
      <c r="GMO93" s="189"/>
      <c r="GMP93" s="189"/>
      <c r="GMQ93" s="189"/>
      <c r="GMR93" s="189"/>
      <c r="GMS93" s="189"/>
      <c r="GMT93" s="189"/>
      <c r="GMU93" s="189"/>
      <c r="GMV93" s="189"/>
      <c r="GMW93" s="189"/>
      <c r="GMX93" s="189"/>
      <c r="GMY93" s="189"/>
      <c r="GMZ93" s="189"/>
      <c r="GNA93" s="189"/>
      <c r="GNB93" s="189"/>
      <c r="GNC93" s="189"/>
      <c r="GND93" s="189"/>
      <c r="GNE93" s="189"/>
      <c r="GNF93" s="189"/>
      <c r="GNG93" s="189"/>
      <c r="GNH93" s="189"/>
      <c r="GNI93" s="189"/>
      <c r="GNJ93" s="189"/>
      <c r="GNK93" s="189"/>
      <c r="GNL93" s="189"/>
      <c r="GNM93" s="189"/>
      <c r="GNN93" s="189"/>
      <c r="GNO93" s="189"/>
      <c r="GNP93" s="189"/>
      <c r="GNQ93" s="189"/>
      <c r="GNR93" s="189"/>
      <c r="GNS93" s="189"/>
      <c r="GNT93" s="189"/>
      <c r="GNU93" s="189"/>
      <c r="GNV93" s="189"/>
      <c r="GNW93" s="189"/>
      <c r="GNX93" s="189"/>
      <c r="GNY93" s="189"/>
      <c r="GNZ93" s="189"/>
      <c r="GOA93" s="189"/>
      <c r="GOB93" s="189"/>
      <c r="GOC93" s="189"/>
      <c r="GOD93" s="189"/>
      <c r="GOE93" s="189"/>
      <c r="GOF93" s="189"/>
      <c r="GOG93" s="189"/>
      <c r="GOH93" s="189"/>
      <c r="GOI93" s="189"/>
      <c r="GOJ93" s="189"/>
      <c r="GOK93" s="189"/>
      <c r="GOL93" s="189"/>
      <c r="GOM93" s="189"/>
      <c r="GON93" s="189"/>
      <c r="GOO93" s="189"/>
      <c r="GOP93" s="189"/>
      <c r="GOQ93" s="189"/>
      <c r="GOR93" s="189"/>
      <c r="GOS93" s="189"/>
      <c r="GOT93" s="189"/>
      <c r="GOU93" s="189"/>
      <c r="GOV93" s="189"/>
      <c r="GOW93" s="189"/>
      <c r="GOX93" s="189"/>
      <c r="GOY93" s="189"/>
      <c r="GOZ93" s="189"/>
      <c r="GPA93" s="189"/>
      <c r="GPB93" s="189"/>
      <c r="GPC93" s="189"/>
      <c r="GPD93" s="189"/>
      <c r="GPE93" s="189"/>
      <c r="GPF93" s="189"/>
      <c r="GPG93" s="189"/>
      <c r="GPH93" s="189"/>
      <c r="GPI93" s="189"/>
      <c r="GPJ93" s="189"/>
      <c r="GPK93" s="189"/>
      <c r="GPL93" s="189"/>
      <c r="GPM93" s="189"/>
      <c r="GPN93" s="189"/>
      <c r="GPO93" s="189"/>
      <c r="GPP93" s="189"/>
      <c r="GPQ93" s="189"/>
      <c r="GPR93" s="189"/>
      <c r="GPS93" s="189"/>
      <c r="GPT93" s="189"/>
      <c r="GPU93" s="189"/>
      <c r="GPV93" s="189"/>
      <c r="GPW93" s="189"/>
      <c r="GPX93" s="189"/>
      <c r="GPY93" s="189"/>
      <c r="GPZ93" s="189"/>
      <c r="GQA93" s="189"/>
      <c r="GQB93" s="189"/>
      <c r="GQC93" s="189"/>
      <c r="GQD93" s="189"/>
      <c r="GQE93" s="189"/>
      <c r="GQF93" s="189"/>
      <c r="GQG93" s="189"/>
      <c r="GQH93" s="189"/>
      <c r="GQI93" s="189"/>
      <c r="GQJ93" s="189"/>
      <c r="GQK93" s="189"/>
      <c r="GQL93" s="189"/>
      <c r="GQM93" s="189"/>
      <c r="GQN93" s="189"/>
      <c r="GQO93" s="189"/>
      <c r="GQP93" s="189"/>
      <c r="GQQ93" s="189"/>
      <c r="GQR93" s="189"/>
      <c r="GQS93" s="189"/>
      <c r="GQT93" s="189"/>
      <c r="GQU93" s="189"/>
      <c r="GQV93" s="189"/>
      <c r="GQW93" s="189"/>
      <c r="GQX93" s="189"/>
      <c r="GQY93" s="189"/>
      <c r="GQZ93" s="189"/>
      <c r="GRA93" s="189"/>
      <c r="GRB93" s="189"/>
      <c r="GRC93" s="189"/>
      <c r="GRD93" s="189"/>
      <c r="GRE93" s="189"/>
      <c r="GRF93" s="189"/>
      <c r="GRG93" s="189"/>
      <c r="GRH93" s="189"/>
      <c r="GRI93" s="189"/>
      <c r="GRJ93" s="189"/>
      <c r="GRK93" s="189"/>
      <c r="GRL93" s="189"/>
      <c r="GRM93" s="189"/>
      <c r="GRN93" s="189"/>
      <c r="GRO93" s="189"/>
      <c r="GRP93" s="189"/>
      <c r="GRQ93" s="189"/>
      <c r="GRR93" s="189"/>
      <c r="GRS93" s="189"/>
      <c r="GRT93" s="189"/>
      <c r="GRU93" s="189"/>
      <c r="GRV93" s="189"/>
      <c r="GRW93" s="189"/>
      <c r="GRX93" s="189"/>
      <c r="GRY93" s="189"/>
      <c r="GRZ93" s="189"/>
      <c r="GSA93" s="189"/>
      <c r="GSB93" s="189"/>
      <c r="GSC93" s="189"/>
      <c r="GSD93" s="189"/>
      <c r="GSE93" s="189"/>
      <c r="GSF93" s="189"/>
      <c r="GSG93" s="189"/>
      <c r="GSH93" s="189"/>
      <c r="GSI93" s="189"/>
      <c r="GSJ93" s="189"/>
      <c r="GSK93" s="189"/>
      <c r="GSL93" s="189"/>
      <c r="GSM93" s="189"/>
      <c r="GSN93" s="189"/>
      <c r="GSO93" s="189"/>
      <c r="GSP93" s="189"/>
      <c r="GSQ93" s="189"/>
      <c r="GSR93" s="189"/>
      <c r="GSS93" s="189"/>
      <c r="GST93" s="189"/>
      <c r="GSU93" s="189"/>
      <c r="GSV93" s="189"/>
      <c r="GSW93" s="189"/>
      <c r="GSX93" s="189"/>
      <c r="GSY93" s="189"/>
      <c r="GSZ93" s="189"/>
      <c r="GTA93" s="189"/>
      <c r="GTB93" s="189"/>
      <c r="GTC93" s="189"/>
      <c r="GTD93" s="189"/>
      <c r="GTE93" s="189"/>
      <c r="GTF93" s="189"/>
      <c r="GTG93" s="189"/>
      <c r="GTH93" s="189"/>
      <c r="GTI93" s="189"/>
      <c r="GTJ93" s="189"/>
      <c r="GTK93" s="189"/>
      <c r="GTL93" s="189"/>
      <c r="GTM93" s="189"/>
      <c r="GTN93" s="189"/>
      <c r="GTO93" s="189"/>
      <c r="GTP93" s="189"/>
      <c r="GTQ93" s="189"/>
      <c r="GTR93" s="189"/>
      <c r="GTS93" s="189"/>
      <c r="GTT93" s="189"/>
      <c r="GTU93" s="189"/>
      <c r="GTV93" s="189"/>
      <c r="GTW93" s="189"/>
      <c r="GTX93" s="189"/>
      <c r="GTY93" s="189"/>
      <c r="GTZ93" s="189"/>
      <c r="GUA93" s="189"/>
      <c r="GUB93" s="189"/>
      <c r="GUC93" s="189"/>
      <c r="GUD93" s="189"/>
      <c r="GUE93" s="189"/>
      <c r="GUF93" s="189"/>
      <c r="GUG93" s="189"/>
      <c r="GUH93" s="189"/>
      <c r="GUI93" s="189"/>
      <c r="GUJ93" s="189"/>
      <c r="GUK93" s="189"/>
      <c r="GUL93" s="189"/>
      <c r="GUM93" s="189"/>
      <c r="GUN93" s="189"/>
      <c r="GUO93" s="189"/>
      <c r="GUP93" s="189"/>
      <c r="GUQ93" s="189"/>
      <c r="GUR93" s="189"/>
      <c r="GUS93" s="189"/>
      <c r="GUT93" s="189"/>
      <c r="GUU93" s="189"/>
      <c r="GUV93" s="189"/>
      <c r="GUW93" s="189"/>
      <c r="GUX93" s="189"/>
      <c r="GUY93" s="189"/>
      <c r="GUZ93" s="189"/>
      <c r="GVA93" s="189"/>
      <c r="GVB93" s="189"/>
      <c r="GVC93" s="189"/>
      <c r="GVD93" s="189"/>
      <c r="GVE93" s="189"/>
      <c r="GVF93" s="189"/>
      <c r="GVG93" s="189"/>
      <c r="GVH93" s="189"/>
      <c r="GVI93" s="189"/>
      <c r="GVJ93" s="189"/>
      <c r="GVK93" s="189"/>
      <c r="GVL93" s="189"/>
      <c r="GVM93" s="189"/>
      <c r="GVN93" s="189"/>
      <c r="GVO93" s="189"/>
      <c r="GVP93" s="189"/>
      <c r="GVQ93" s="189"/>
      <c r="GVR93" s="189"/>
      <c r="GVS93" s="189"/>
      <c r="GVT93" s="189"/>
      <c r="GVU93" s="189"/>
      <c r="GVV93" s="189"/>
      <c r="GVW93" s="189"/>
      <c r="GVX93" s="189"/>
      <c r="GVY93" s="189"/>
      <c r="GVZ93" s="189"/>
      <c r="GWA93" s="189"/>
      <c r="GWB93" s="189"/>
      <c r="GWC93" s="189"/>
      <c r="GWD93" s="189"/>
      <c r="GWE93" s="189"/>
      <c r="GWF93" s="189"/>
      <c r="GWG93" s="189"/>
      <c r="GWH93" s="189"/>
      <c r="GWI93" s="189"/>
      <c r="GWJ93" s="189"/>
      <c r="GWK93" s="189"/>
      <c r="GWL93" s="189"/>
      <c r="GWM93" s="189"/>
      <c r="GWN93" s="189"/>
      <c r="GWO93" s="189"/>
      <c r="GWP93" s="189"/>
      <c r="GWQ93" s="189"/>
      <c r="GWR93" s="189"/>
      <c r="GWS93" s="189"/>
      <c r="GWT93" s="189"/>
      <c r="GWU93" s="189"/>
      <c r="GWV93" s="189"/>
      <c r="GWW93" s="189"/>
      <c r="GWX93" s="189"/>
      <c r="GWY93" s="189"/>
      <c r="GWZ93" s="189"/>
      <c r="GXA93" s="189"/>
      <c r="GXB93" s="189"/>
      <c r="GXC93" s="189"/>
      <c r="GXD93" s="189"/>
      <c r="GXE93" s="189"/>
      <c r="GXF93" s="189"/>
      <c r="GXG93" s="189"/>
      <c r="GXH93" s="189"/>
      <c r="GXI93" s="189"/>
      <c r="GXJ93" s="189"/>
      <c r="GXK93" s="189"/>
      <c r="GXL93" s="189"/>
      <c r="GXM93" s="189"/>
      <c r="GXN93" s="189"/>
      <c r="GXO93" s="189"/>
      <c r="GXP93" s="189"/>
      <c r="GXQ93" s="189"/>
      <c r="GXR93" s="189"/>
      <c r="GXS93" s="189"/>
      <c r="GXT93" s="189"/>
      <c r="GXU93" s="189"/>
      <c r="GXV93" s="189"/>
      <c r="GXW93" s="189"/>
      <c r="GXX93" s="189"/>
      <c r="GXY93" s="189"/>
      <c r="GXZ93" s="189"/>
      <c r="GYA93" s="189"/>
      <c r="GYB93" s="189"/>
      <c r="GYC93" s="189"/>
      <c r="GYD93" s="189"/>
      <c r="GYE93" s="189"/>
      <c r="GYF93" s="189"/>
      <c r="GYG93" s="189"/>
      <c r="GYH93" s="189"/>
      <c r="GYI93" s="189"/>
      <c r="GYJ93" s="189"/>
      <c r="GYK93" s="189"/>
      <c r="GYL93" s="189"/>
      <c r="GYM93" s="189"/>
      <c r="GYN93" s="189"/>
      <c r="GYO93" s="189"/>
      <c r="GYP93" s="189"/>
      <c r="GYQ93" s="189"/>
      <c r="GYR93" s="189"/>
      <c r="GYS93" s="189"/>
      <c r="GYT93" s="189"/>
      <c r="GYU93" s="189"/>
      <c r="GYV93" s="189"/>
      <c r="GYW93" s="189"/>
      <c r="GYX93" s="189"/>
      <c r="GYY93" s="189"/>
      <c r="GYZ93" s="189"/>
      <c r="GZA93" s="189"/>
      <c r="GZB93" s="189"/>
      <c r="GZC93" s="189"/>
      <c r="GZD93" s="189"/>
      <c r="GZE93" s="189"/>
      <c r="GZF93" s="189"/>
      <c r="GZG93" s="189"/>
      <c r="GZH93" s="189"/>
      <c r="GZI93" s="189"/>
      <c r="GZJ93" s="189"/>
      <c r="GZK93" s="189"/>
      <c r="GZL93" s="189"/>
      <c r="GZM93" s="189"/>
      <c r="GZN93" s="189"/>
      <c r="GZO93" s="189"/>
      <c r="GZP93" s="189"/>
      <c r="GZQ93" s="189"/>
      <c r="GZR93" s="189"/>
      <c r="GZS93" s="189"/>
      <c r="GZT93" s="189"/>
      <c r="GZU93" s="189"/>
      <c r="GZV93" s="189"/>
      <c r="GZW93" s="189"/>
      <c r="GZX93" s="189"/>
      <c r="GZY93" s="189"/>
      <c r="GZZ93" s="189"/>
      <c r="HAA93" s="189"/>
      <c r="HAB93" s="189"/>
      <c r="HAC93" s="189"/>
      <c r="HAD93" s="189"/>
      <c r="HAE93" s="189"/>
      <c r="HAF93" s="189"/>
      <c r="HAG93" s="189"/>
      <c r="HAH93" s="189"/>
      <c r="HAI93" s="189"/>
      <c r="HAJ93" s="189"/>
      <c r="HAK93" s="189"/>
      <c r="HAL93" s="189"/>
      <c r="HAM93" s="189"/>
      <c r="HAN93" s="189"/>
      <c r="HAO93" s="189"/>
      <c r="HAP93" s="189"/>
      <c r="HAQ93" s="189"/>
      <c r="HAR93" s="189"/>
      <c r="HAS93" s="189"/>
      <c r="HAT93" s="189"/>
      <c r="HAU93" s="189"/>
      <c r="HAV93" s="189"/>
      <c r="HAW93" s="189"/>
      <c r="HAX93" s="189"/>
      <c r="HAY93" s="189"/>
      <c r="HAZ93" s="189"/>
      <c r="HBA93" s="189"/>
      <c r="HBB93" s="189"/>
      <c r="HBC93" s="189"/>
      <c r="HBD93" s="189"/>
      <c r="HBE93" s="189"/>
      <c r="HBF93" s="189"/>
      <c r="HBG93" s="189"/>
      <c r="HBH93" s="189"/>
      <c r="HBI93" s="189"/>
      <c r="HBJ93" s="189"/>
      <c r="HBK93" s="189"/>
      <c r="HBL93" s="189"/>
      <c r="HBM93" s="189"/>
      <c r="HBN93" s="189"/>
      <c r="HBO93" s="189"/>
      <c r="HBP93" s="189"/>
      <c r="HBQ93" s="189"/>
      <c r="HBR93" s="189"/>
      <c r="HBS93" s="189"/>
      <c r="HBT93" s="189"/>
      <c r="HBU93" s="189"/>
      <c r="HBV93" s="189"/>
      <c r="HBW93" s="189"/>
      <c r="HBX93" s="189"/>
      <c r="HBY93" s="189"/>
      <c r="HBZ93" s="189"/>
      <c r="HCA93" s="189"/>
      <c r="HCB93" s="189"/>
      <c r="HCC93" s="189"/>
      <c r="HCD93" s="189"/>
      <c r="HCE93" s="189"/>
      <c r="HCF93" s="189"/>
      <c r="HCG93" s="189"/>
      <c r="HCH93" s="189"/>
      <c r="HCI93" s="189"/>
      <c r="HCJ93" s="189"/>
      <c r="HCK93" s="189"/>
      <c r="HCL93" s="189"/>
      <c r="HCM93" s="189"/>
      <c r="HCN93" s="189"/>
      <c r="HCO93" s="189"/>
      <c r="HCP93" s="189"/>
      <c r="HCQ93" s="189"/>
      <c r="HCR93" s="189"/>
      <c r="HCS93" s="189"/>
      <c r="HCT93" s="189"/>
      <c r="HCU93" s="189"/>
      <c r="HCV93" s="189"/>
      <c r="HCW93" s="189"/>
      <c r="HCX93" s="189"/>
      <c r="HCY93" s="189"/>
      <c r="HCZ93" s="189"/>
      <c r="HDA93" s="189"/>
      <c r="HDB93" s="189"/>
      <c r="HDC93" s="189"/>
      <c r="HDD93" s="189"/>
      <c r="HDE93" s="189"/>
      <c r="HDF93" s="189"/>
      <c r="HDG93" s="189"/>
      <c r="HDH93" s="189"/>
      <c r="HDI93" s="189"/>
      <c r="HDJ93" s="189"/>
      <c r="HDK93" s="189"/>
      <c r="HDL93" s="189"/>
      <c r="HDM93" s="189"/>
      <c r="HDN93" s="189"/>
      <c r="HDO93" s="189"/>
      <c r="HDP93" s="189"/>
      <c r="HDQ93" s="189"/>
      <c r="HDR93" s="189"/>
      <c r="HDS93" s="189"/>
      <c r="HDT93" s="189"/>
      <c r="HDU93" s="189"/>
      <c r="HDV93" s="189"/>
      <c r="HDW93" s="189"/>
      <c r="HDX93" s="189"/>
      <c r="HDY93" s="189"/>
      <c r="HDZ93" s="189"/>
      <c r="HEA93" s="189"/>
      <c r="HEB93" s="189"/>
      <c r="HEC93" s="189"/>
      <c r="HED93" s="189"/>
      <c r="HEE93" s="189"/>
      <c r="HEF93" s="189"/>
      <c r="HEG93" s="189"/>
      <c r="HEH93" s="189"/>
      <c r="HEI93" s="189"/>
      <c r="HEJ93" s="189"/>
      <c r="HEK93" s="189"/>
      <c r="HEL93" s="189"/>
      <c r="HEM93" s="189"/>
      <c r="HEN93" s="189"/>
      <c r="HEO93" s="189"/>
      <c r="HEP93" s="189"/>
      <c r="HEQ93" s="189"/>
      <c r="HER93" s="189"/>
      <c r="HES93" s="189"/>
      <c r="HET93" s="189"/>
      <c r="HEU93" s="189"/>
      <c r="HEV93" s="189"/>
      <c r="HEW93" s="189"/>
      <c r="HEX93" s="189"/>
      <c r="HEY93" s="189"/>
      <c r="HEZ93" s="189"/>
      <c r="HFA93" s="189"/>
      <c r="HFB93" s="189"/>
      <c r="HFC93" s="189"/>
      <c r="HFD93" s="189"/>
      <c r="HFE93" s="189"/>
      <c r="HFF93" s="189"/>
      <c r="HFG93" s="189"/>
      <c r="HFH93" s="189"/>
      <c r="HFI93" s="189"/>
      <c r="HFJ93" s="189"/>
      <c r="HFK93" s="189"/>
      <c r="HFL93" s="189"/>
      <c r="HFM93" s="189"/>
      <c r="HFN93" s="189"/>
      <c r="HFO93" s="189"/>
      <c r="HFP93" s="189"/>
      <c r="HFQ93" s="189"/>
      <c r="HFR93" s="189"/>
      <c r="HFS93" s="189"/>
      <c r="HFT93" s="189"/>
      <c r="HFU93" s="189"/>
      <c r="HFV93" s="189"/>
      <c r="HFW93" s="189"/>
      <c r="HFX93" s="189"/>
      <c r="HFY93" s="189"/>
      <c r="HFZ93" s="189"/>
      <c r="HGA93" s="189"/>
      <c r="HGB93" s="189"/>
      <c r="HGC93" s="189"/>
      <c r="HGD93" s="189"/>
      <c r="HGE93" s="189"/>
      <c r="HGF93" s="189"/>
      <c r="HGG93" s="189"/>
      <c r="HGH93" s="189"/>
      <c r="HGI93" s="189"/>
      <c r="HGJ93" s="189"/>
      <c r="HGK93" s="189"/>
      <c r="HGL93" s="189"/>
      <c r="HGM93" s="189"/>
      <c r="HGN93" s="189"/>
      <c r="HGO93" s="189"/>
      <c r="HGP93" s="189"/>
      <c r="HGQ93" s="189"/>
      <c r="HGR93" s="189"/>
      <c r="HGS93" s="189"/>
      <c r="HGT93" s="189"/>
      <c r="HGU93" s="189"/>
      <c r="HGV93" s="189"/>
      <c r="HGW93" s="189"/>
      <c r="HGX93" s="189"/>
      <c r="HGY93" s="189"/>
      <c r="HGZ93" s="189"/>
      <c r="HHA93" s="189"/>
      <c r="HHB93" s="189"/>
      <c r="HHC93" s="189"/>
      <c r="HHD93" s="189"/>
      <c r="HHE93" s="189"/>
      <c r="HHF93" s="189"/>
      <c r="HHG93" s="189"/>
      <c r="HHH93" s="189"/>
      <c r="HHI93" s="189"/>
      <c r="HHJ93" s="189"/>
      <c r="HHK93" s="189"/>
      <c r="HHL93" s="189"/>
      <c r="HHM93" s="189"/>
      <c r="HHN93" s="189"/>
      <c r="HHO93" s="189"/>
      <c r="HHP93" s="189"/>
      <c r="HHQ93" s="189"/>
      <c r="HHR93" s="189"/>
      <c r="HHS93" s="189"/>
      <c r="HHT93" s="189"/>
      <c r="HHU93" s="189"/>
      <c r="HHV93" s="189"/>
      <c r="HHW93" s="189"/>
      <c r="HHX93" s="189"/>
      <c r="HHY93" s="189"/>
      <c r="HHZ93" s="189"/>
      <c r="HIA93" s="189"/>
      <c r="HIB93" s="189"/>
      <c r="HIC93" s="189"/>
      <c r="HID93" s="189"/>
      <c r="HIE93" s="189"/>
      <c r="HIF93" s="189"/>
      <c r="HIG93" s="189"/>
      <c r="HIH93" s="189"/>
      <c r="HII93" s="189"/>
      <c r="HIJ93" s="189"/>
      <c r="HIK93" s="189"/>
      <c r="HIL93" s="189"/>
      <c r="HIM93" s="189"/>
      <c r="HIN93" s="189"/>
      <c r="HIO93" s="189"/>
      <c r="HIP93" s="189"/>
      <c r="HIQ93" s="189"/>
      <c r="HIR93" s="189"/>
      <c r="HIS93" s="189"/>
      <c r="HIT93" s="189"/>
      <c r="HIU93" s="189"/>
      <c r="HIV93" s="189"/>
      <c r="HIW93" s="189"/>
      <c r="HIX93" s="189"/>
      <c r="HIY93" s="189"/>
      <c r="HIZ93" s="189"/>
      <c r="HJA93" s="189"/>
      <c r="HJB93" s="189"/>
      <c r="HJC93" s="189"/>
      <c r="HJD93" s="189"/>
      <c r="HJE93" s="189"/>
      <c r="HJF93" s="189"/>
      <c r="HJG93" s="189"/>
      <c r="HJH93" s="189"/>
      <c r="HJI93" s="189"/>
      <c r="HJJ93" s="189"/>
      <c r="HJK93" s="189"/>
      <c r="HJL93" s="189"/>
      <c r="HJM93" s="189"/>
      <c r="HJN93" s="189"/>
      <c r="HJO93" s="189"/>
      <c r="HJP93" s="189"/>
      <c r="HJQ93" s="189"/>
      <c r="HJR93" s="189"/>
      <c r="HJS93" s="189"/>
      <c r="HJT93" s="189"/>
      <c r="HJU93" s="189"/>
      <c r="HJV93" s="189"/>
      <c r="HJW93" s="189"/>
      <c r="HJX93" s="189"/>
      <c r="HJY93" s="189"/>
      <c r="HJZ93" s="189"/>
      <c r="HKA93" s="189"/>
      <c r="HKB93" s="189"/>
      <c r="HKC93" s="189"/>
      <c r="HKD93" s="189"/>
      <c r="HKE93" s="189"/>
      <c r="HKF93" s="189"/>
      <c r="HKG93" s="189"/>
      <c r="HKH93" s="189"/>
      <c r="HKI93" s="189"/>
      <c r="HKJ93" s="189"/>
      <c r="HKK93" s="189"/>
      <c r="HKL93" s="189"/>
      <c r="HKM93" s="189"/>
      <c r="HKN93" s="189"/>
      <c r="HKO93" s="189"/>
      <c r="HKP93" s="189"/>
      <c r="HKQ93" s="189"/>
      <c r="HKR93" s="189"/>
      <c r="HKS93" s="189"/>
      <c r="HKT93" s="189"/>
      <c r="HKU93" s="189"/>
      <c r="HKV93" s="189"/>
      <c r="HKW93" s="189"/>
      <c r="HKX93" s="189"/>
      <c r="HKY93" s="189"/>
      <c r="HKZ93" s="189"/>
      <c r="HLA93" s="189"/>
      <c r="HLB93" s="189"/>
      <c r="HLC93" s="189"/>
      <c r="HLD93" s="189"/>
      <c r="HLE93" s="189"/>
      <c r="HLF93" s="189"/>
      <c r="HLG93" s="189"/>
      <c r="HLH93" s="189"/>
      <c r="HLI93" s="189"/>
      <c r="HLJ93" s="189"/>
      <c r="HLK93" s="189"/>
      <c r="HLL93" s="189"/>
      <c r="HLM93" s="189"/>
      <c r="HLN93" s="189"/>
      <c r="HLO93" s="189"/>
      <c r="HLP93" s="189"/>
      <c r="HLQ93" s="189"/>
      <c r="HLR93" s="189"/>
      <c r="HLS93" s="189"/>
      <c r="HLT93" s="189"/>
      <c r="HLU93" s="189"/>
      <c r="HLV93" s="189"/>
      <c r="HLW93" s="189"/>
      <c r="HLX93" s="189"/>
      <c r="HLY93" s="189"/>
      <c r="HLZ93" s="189"/>
      <c r="HMA93" s="189"/>
      <c r="HMB93" s="189"/>
      <c r="HMC93" s="189"/>
      <c r="HMD93" s="189"/>
      <c r="HME93" s="189"/>
      <c r="HMF93" s="189"/>
      <c r="HMG93" s="189"/>
      <c r="HMH93" s="189"/>
      <c r="HMI93" s="189"/>
      <c r="HMJ93" s="189"/>
      <c r="HMK93" s="189"/>
      <c r="HML93" s="189"/>
      <c r="HMM93" s="189"/>
      <c r="HMN93" s="189"/>
      <c r="HMO93" s="189"/>
      <c r="HMP93" s="189"/>
      <c r="HMQ93" s="189"/>
      <c r="HMR93" s="189"/>
      <c r="HMS93" s="189"/>
      <c r="HMT93" s="189"/>
      <c r="HMU93" s="189"/>
      <c r="HMV93" s="189"/>
      <c r="HMW93" s="189"/>
      <c r="HMX93" s="189"/>
      <c r="HMY93" s="189"/>
      <c r="HMZ93" s="189"/>
      <c r="HNA93" s="189"/>
      <c r="HNB93" s="189"/>
      <c r="HNC93" s="189"/>
      <c r="HND93" s="189"/>
      <c r="HNE93" s="189"/>
      <c r="HNF93" s="189"/>
      <c r="HNG93" s="189"/>
      <c r="HNH93" s="189"/>
      <c r="HNI93" s="189"/>
      <c r="HNJ93" s="189"/>
      <c r="HNK93" s="189"/>
      <c r="HNL93" s="189"/>
      <c r="HNM93" s="189"/>
      <c r="HNN93" s="189"/>
      <c r="HNO93" s="189"/>
      <c r="HNP93" s="189"/>
      <c r="HNQ93" s="189"/>
      <c r="HNR93" s="189"/>
      <c r="HNS93" s="189"/>
      <c r="HNT93" s="189"/>
      <c r="HNU93" s="189"/>
      <c r="HNV93" s="189"/>
      <c r="HNW93" s="189"/>
      <c r="HNX93" s="189"/>
      <c r="HNY93" s="189"/>
      <c r="HNZ93" s="189"/>
      <c r="HOA93" s="189"/>
      <c r="HOB93" s="189"/>
      <c r="HOC93" s="189"/>
      <c r="HOD93" s="189"/>
      <c r="HOE93" s="189"/>
      <c r="HOF93" s="189"/>
      <c r="HOG93" s="189"/>
      <c r="HOH93" s="189"/>
      <c r="HOI93" s="189"/>
      <c r="HOJ93" s="189"/>
      <c r="HOK93" s="189"/>
      <c r="HOL93" s="189"/>
      <c r="HOM93" s="189"/>
      <c r="HON93" s="189"/>
      <c r="HOO93" s="189"/>
      <c r="HOP93" s="189"/>
      <c r="HOQ93" s="189"/>
      <c r="HOR93" s="189"/>
      <c r="HOS93" s="189"/>
      <c r="HOT93" s="189"/>
      <c r="HOU93" s="189"/>
      <c r="HOV93" s="189"/>
      <c r="HOW93" s="189"/>
      <c r="HOX93" s="189"/>
      <c r="HOY93" s="189"/>
      <c r="HOZ93" s="189"/>
      <c r="HPA93" s="189"/>
      <c r="HPB93" s="189"/>
      <c r="HPC93" s="189"/>
      <c r="HPD93" s="189"/>
      <c r="HPE93" s="189"/>
      <c r="HPF93" s="189"/>
      <c r="HPG93" s="189"/>
      <c r="HPH93" s="189"/>
      <c r="HPI93" s="189"/>
      <c r="HPJ93" s="189"/>
      <c r="HPK93" s="189"/>
      <c r="HPL93" s="189"/>
      <c r="HPM93" s="189"/>
      <c r="HPN93" s="189"/>
      <c r="HPO93" s="189"/>
      <c r="HPP93" s="189"/>
      <c r="HPQ93" s="189"/>
      <c r="HPR93" s="189"/>
      <c r="HPS93" s="189"/>
      <c r="HPT93" s="189"/>
      <c r="HPU93" s="189"/>
      <c r="HPV93" s="189"/>
      <c r="HPW93" s="189"/>
      <c r="HPX93" s="189"/>
      <c r="HPY93" s="189"/>
      <c r="HPZ93" s="189"/>
      <c r="HQA93" s="189"/>
      <c r="HQB93" s="189"/>
      <c r="HQC93" s="189"/>
      <c r="HQD93" s="189"/>
      <c r="HQE93" s="189"/>
      <c r="HQF93" s="189"/>
      <c r="HQG93" s="189"/>
      <c r="HQH93" s="189"/>
      <c r="HQI93" s="189"/>
      <c r="HQJ93" s="189"/>
      <c r="HQK93" s="189"/>
      <c r="HQL93" s="189"/>
      <c r="HQM93" s="189"/>
      <c r="HQN93" s="189"/>
      <c r="HQO93" s="189"/>
      <c r="HQP93" s="189"/>
      <c r="HQQ93" s="189"/>
      <c r="HQR93" s="189"/>
      <c r="HQS93" s="189"/>
      <c r="HQT93" s="189"/>
      <c r="HQU93" s="189"/>
      <c r="HQV93" s="189"/>
      <c r="HQW93" s="189"/>
      <c r="HQX93" s="189"/>
      <c r="HQY93" s="189"/>
      <c r="HQZ93" s="189"/>
      <c r="HRA93" s="189"/>
      <c r="HRB93" s="189"/>
      <c r="HRC93" s="189"/>
      <c r="HRD93" s="189"/>
      <c r="HRE93" s="189"/>
      <c r="HRF93" s="189"/>
      <c r="HRG93" s="189"/>
      <c r="HRH93" s="189"/>
      <c r="HRI93" s="189"/>
      <c r="HRJ93" s="189"/>
      <c r="HRK93" s="189"/>
      <c r="HRL93" s="189"/>
      <c r="HRM93" s="189"/>
      <c r="HRN93" s="189"/>
      <c r="HRO93" s="189"/>
      <c r="HRP93" s="189"/>
      <c r="HRQ93" s="189"/>
      <c r="HRR93" s="189"/>
      <c r="HRS93" s="189"/>
      <c r="HRT93" s="189"/>
      <c r="HRU93" s="189"/>
      <c r="HRV93" s="189"/>
      <c r="HRW93" s="189"/>
      <c r="HRX93" s="189"/>
      <c r="HRY93" s="189"/>
      <c r="HRZ93" s="189"/>
      <c r="HSA93" s="189"/>
      <c r="HSB93" s="189"/>
      <c r="HSC93" s="189"/>
      <c r="HSD93" s="189"/>
      <c r="HSE93" s="189"/>
      <c r="HSF93" s="189"/>
      <c r="HSG93" s="189"/>
      <c r="HSH93" s="189"/>
      <c r="HSI93" s="189"/>
      <c r="HSJ93" s="189"/>
      <c r="HSK93" s="189"/>
      <c r="HSL93" s="189"/>
      <c r="HSM93" s="189"/>
      <c r="HSN93" s="189"/>
      <c r="HSO93" s="189"/>
      <c r="HSP93" s="189"/>
      <c r="HSQ93" s="189"/>
      <c r="HSR93" s="189"/>
      <c r="HSS93" s="189"/>
      <c r="HST93" s="189"/>
      <c r="HSU93" s="189"/>
      <c r="HSV93" s="189"/>
      <c r="HSW93" s="189"/>
      <c r="HSX93" s="189"/>
      <c r="HSY93" s="189"/>
      <c r="HSZ93" s="189"/>
      <c r="HTA93" s="189"/>
      <c r="HTB93" s="189"/>
      <c r="HTC93" s="189"/>
      <c r="HTD93" s="189"/>
      <c r="HTE93" s="189"/>
      <c r="HTF93" s="189"/>
      <c r="HTG93" s="189"/>
      <c r="HTH93" s="189"/>
      <c r="HTI93" s="189"/>
      <c r="HTJ93" s="189"/>
      <c r="HTK93" s="189"/>
      <c r="HTL93" s="189"/>
      <c r="HTM93" s="189"/>
      <c r="HTN93" s="189"/>
      <c r="HTO93" s="189"/>
      <c r="HTP93" s="189"/>
      <c r="HTQ93" s="189"/>
      <c r="HTR93" s="189"/>
      <c r="HTS93" s="189"/>
      <c r="HTT93" s="189"/>
      <c r="HTU93" s="189"/>
      <c r="HTV93" s="189"/>
      <c r="HTW93" s="189"/>
      <c r="HTX93" s="189"/>
      <c r="HTY93" s="189"/>
      <c r="HTZ93" s="189"/>
      <c r="HUA93" s="189"/>
      <c r="HUB93" s="189"/>
      <c r="HUC93" s="189"/>
      <c r="HUD93" s="189"/>
      <c r="HUE93" s="189"/>
      <c r="HUF93" s="189"/>
      <c r="HUG93" s="189"/>
      <c r="HUH93" s="189"/>
      <c r="HUI93" s="189"/>
      <c r="HUJ93" s="189"/>
      <c r="HUK93" s="189"/>
      <c r="HUL93" s="189"/>
      <c r="HUM93" s="189"/>
      <c r="HUN93" s="189"/>
      <c r="HUO93" s="189"/>
      <c r="HUP93" s="189"/>
      <c r="HUQ93" s="189"/>
      <c r="HUR93" s="189"/>
      <c r="HUS93" s="189"/>
      <c r="HUT93" s="189"/>
      <c r="HUU93" s="189"/>
      <c r="HUV93" s="189"/>
      <c r="HUW93" s="189"/>
      <c r="HUX93" s="189"/>
      <c r="HUY93" s="189"/>
      <c r="HUZ93" s="189"/>
      <c r="HVA93" s="189"/>
      <c r="HVB93" s="189"/>
      <c r="HVC93" s="189"/>
      <c r="HVD93" s="189"/>
      <c r="HVE93" s="189"/>
      <c r="HVF93" s="189"/>
      <c r="HVG93" s="189"/>
      <c r="HVH93" s="189"/>
      <c r="HVI93" s="189"/>
      <c r="HVJ93" s="189"/>
      <c r="HVK93" s="189"/>
      <c r="HVL93" s="189"/>
      <c r="HVM93" s="189"/>
      <c r="HVN93" s="189"/>
      <c r="HVO93" s="189"/>
      <c r="HVP93" s="189"/>
      <c r="HVQ93" s="189"/>
      <c r="HVR93" s="189"/>
      <c r="HVS93" s="189"/>
      <c r="HVT93" s="189"/>
      <c r="HVU93" s="189"/>
      <c r="HVV93" s="189"/>
      <c r="HVW93" s="189"/>
      <c r="HVX93" s="189"/>
      <c r="HVY93" s="189"/>
      <c r="HVZ93" s="189"/>
      <c r="HWA93" s="189"/>
      <c r="HWB93" s="189"/>
      <c r="HWC93" s="189"/>
      <c r="HWD93" s="189"/>
      <c r="HWE93" s="189"/>
      <c r="HWF93" s="189"/>
      <c r="HWG93" s="189"/>
      <c r="HWH93" s="189"/>
      <c r="HWI93" s="189"/>
      <c r="HWJ93" s="189"/>
      <c r="HWK93" s="189"/>
      <c r="HWL93" s="189"/>
      <c r="HWM93" s="189"/>
      <c r="HWN93" s="189"/>
      <c r="HWO93" s="189"/>
      <c r="HWP93" s="189"/>
      <c r="HWQ93" s="189"/>
      <c r="HWR93" s="189"/>
      <c r="HWS93" s="189"/>
      <c r="HWT93" s="189"/>
      <c r="HWU93" s="189"/>
      <c r="HWV93" s="189"/>
      <c r="HWW93" s="189"/>
      <c r="HWX93" s="189"/>
      <c r="HWY93" s="189"/>
      <c r="HWZ93" s="189"/>
      <c r="HXA93" s="189"/>
      <c r="HXB93" s="189"/>
      <c r="HXC93" s="189"/>
      <c r="HXD93" s="189"/>
      <c r="HXE93" s="189"/>
      <c r="HXF93" s="189"/>
      <c r="HXG93" s="189"/>
      <c r="HXH93" s="189"/>
      <c r="HXI93" s="189"/>
      <c r="HXJ93" s="189"/>
      <c r="HXK93" s="189"/>
      <c r="HXL93" s="189"/>
      <c r="HXM93" s="189"/>
      <c r="HXN93" s="189"/>
      <c r="HXO93" s="189"/>
      <c r="HXP93" s="189"/>
      <c r="HXQ93" s="189"/>
      <c r="HXR93" s="189"/>
      <c r="HXS93" s="189"/>
      <c r="HXT93" s="189"/>
      <c r="HXU93" s="189"/>
      <c r="HXV93" s="189"/>
      <c r="HXW93" s="189"/>
      <c r="HXX93" s="189"/>
      <c r="HXY93" s="189"/>
      <c r="HXZ93" s="189"/>
      <c r="HYA93" s="189"/>
      <c r="HYB93" s="189"/>
      <c r="HYC93" s="189"/>
      <c r="HYD93" s="189"/>
      <c r="HYE93" s="189"/>
      <c r="HYF93" s="189"/>
      <c r="HYG93" s="189"/>
      <c r="HYH93" s="189"/>
      <c r="HYI93" s="189"/>
      <c r="HYJ93" s="189"/>
      <c r="HYK93" s="189"/>
      <c r="HYL93" s="189"/>
      <c r="HYM93" s="189"/>
      <c r="HYN93" s="189"/>
      <c r="HYO93" s="189"/>
      <c r="HYP93" s="189"/>
      <c r="HYQ93" s="189"/>
      <c r="HYR93" s="189"/>
      <c r="HYS93" s="189"/>
      <c r="HYT93" s="189"/>
      <c r="HYU93" s="189"/>
      <c r="HYV93" s="189"/>
      <c r="HYW93" s="189"/>
      <c r="HYX93" s="189"/>
      <c r="HYY93" s="189"/>
      <c r="HYZ93" s="189"/>
      <c r="HZA93" s="189"/>
      <c r="HZB93" s="189"/>
      <c r="HZC93" s="189"/>
      <c r="HZD93" s="189"/>
      <c r="HZE93" s="189"/>
      <c r="HZF93" s="189"/>
      <c r="HZG93" s="189"/>
      <c r="HZH93" s="189"/>
      <c r="HZI93" s="189"/>
      <c r="HZJ93" s="189"/>
      <c r="HZK93" s="189"/>
      <c r="HZL93" s="189"/>
      <c r="HZM93" s="189"/>
      <c r="HZN93" s="189"/>
      <c r="HZO93" s="189"/>
      <c r="HZP93" s="189"/>
      <c r="HZQ93" s="189"/>
      <c r="HZR93" s="189"/>
      <c r="HZS93" s="189"/>
      <c r="HZT93" s="189"/>
      <c r="HZU93" s="189"/>
      <c r="HZV93" s="189"/>
      <c r="HZW93" s="189"/>
      <c r="HZX93" s="189"/>
      <c r="HZY93" s="189"/>
      <c r="HZZ93" s="189"/>
      <c r="IAA93" s="189"/>
      <c r="IAB93" s="189"/>
      <c r="IAC93" s="189"/>
      <c r="IAD93" s="189"/>
      <c r="IAE93" s="189"/>
      <c r="IAF93" s="189"/>
      <c r="IAG93" s="189"/>
      <c r="IAH93" s="189"/>
      <c r="IAI93" s="189"/>
      <c r="IAJ93" s="189"/>
      <c r="IAK93" s="189"/>
      <c r="IAL93" s="189"/>
      <c r="IAM93" s="189"/>
      <c r="IAN93" s="189"/>
      <c r="IAO93" s="189"/>
      <c r="IAP93" s="189"/>
      <c r="IAQ93" s="189"/>
      <c r="IAR93" s="189"/>
      <c r="IAS93" s="189"/>
      <c r="IAT93" s="189"/>
      <c r="IAU93" s="189"/>
      <c r="IAV93" s="189"/>
      <c r="IAW93" s="189"/>
      <c r="IAX93" s="189"/>
      <c r="IAY93" s="189"/>
      <c r="IAZ93" s="189"/>
      <c r="IBA93" s="189"/>
      <c r="IBB93" s="189"/>
      <c r="IBC93" s="189"/>
      <c r="IBD93" s="189"/>
      <c r="IBE93" s="189"/>
      <c r="IBF93" s="189"/>
      <c r="IBG93" s="189"/>
      <c r="IBH93" s="189"/>
      <c r="IBI93" s="189"/>
      <c r="IBJ93" s="189"/>
      <c r="IBK93" s="189"/>
      <c r="IBL93" s="189"/>
      <c r="IBM93" s="189"/>
      <c r="IBN93" s="189"/>
      <c r="IBO93" s="189"/>
      <c r="IBP93" s="189"/>
      <c r="IBQ93" s="189"/>
      <c r="IBR93" s="189"/>
      <c r="IBS93" s="189"/>
      <c r="IBT93" s="189"/>
      <c r="IBU93" s="189"/>
      <c r="IBV93" s="189"/>
      <c r="IBW93" s="189"/>
      <c r="IBX93" s="189"/>
      <c r="IBY93" s="189"/>
      <c r="IBZ93" s="189"/>
      <c r="ICA93" s="189"/>
      <c r="ICB93" s="189"/>
      <c r="ICC93" s="189"/>
      <c r="ICD93" s="189"/>
      <c r="ICE93" s="189"/>
      <c r="ICF93" s="189"/>
      <c r="ICG93" s="189"/>
      <c r="ICH93" s="189"/>
      <c r="ICI93" s="189"/>
      <c r="ICJ93" s="189"/>
      <c r="ICK93" s="189"/>
      <c r="ICL93" s="189"/>
      <c r="ICM93" s="189"/>
      <c r="ICN93" s="189"/>
      <c r="ICO93" s="189"/>
      <c r="ICP93" s="189"/>
      <c r="ICQ93" s="189"/>
      <c r="ICR93" s="189"/>
      <c r="ICS93" s="189"/>
      <c r="ICT93" s="189"/>
      <c r="ICU93" s="189"/>
      <c r="ICV93" s="189"/>
      <c r="ICW93" s="189"/>
      <c r="ICX93" s="189"/>
      <c r="ICY93" s="189"/>
      <c r="ICZ93" s="189"/>
      <c r="IDA93" s="189"/>
      <c r="IDB93" s="189"/>
      <c r="IDC93" s="189"/>
      <c r="IDD93" s="189"/>
      <c r="IDE93" s="189"/>
      <c r="IDF93" s="189"/>
      <c r="IDG93" s="189"/>
      <c r="IDH93" s="189"/>
      <c r="IDI93" s="189"/>
      <c r="IDJ93" s="189"/>
      <c r="IDK93" s="189"/>
      <c r="IDL93" s="189"/>
      <c r="IDM93" s="189"/>
      <c r="IDN93" s="189"/>
      <c r="IDO93" s="189"/>
      <c r="IDP93" s="189"/>
      <c r="IDQ93" s="189"/>
      <c r="IDR93" s="189"/>
      <c r="IDS93" s="189"/>
      <c r="IDT93" s="189"/>
      <c r="IDU93" s="189"/>
      <c r="IDV93" s="189"/>
      <c r="IDW93" s="189"/>
      <c r="IDX93" s="189"/>
      <c r="IDY93" s="189"/>
      <c r="IDZ93" s="189"/>
      <c r="IEA93" s="189"/>
      <c r="IEB93" s="189"/>
      <c r="IEC93" s="189"/>
      <c r="IED93" s="189"/>
      <c r="IEE93" s="189"/>
      <c r="IEF93" s="189"/>
      <c r="IEG93" s="189"/>
      <c r="IEH93" s="189"/>
      <c r="IEI93" s="189"/>
      <c r="IEJ93" s="189"/>
      <c r="IEK93" s="189"/>
      <c r="IEL93" s="189"/>
      <c r="IEM93" s="189"/>
      <c r="IEN93" s="189"/>
      <c r="IEO93" s="189"/>
      <c r="IEP93" s="189"/>
      <c r="IEQ93" s="189"/>
      <c r="IER93" s="189"/>
      <c r="IES93" s="189"/>
      <c r="IET93" s="189"/>
      <c r="IEU93" s="189"/>
      <c r="IEV93" s="189"/>
      <c r="IEW93" s="189"/>
      <c r="IEX93" s="189"/>
      <c r="IEY93" s="189"/>
      <c r="IEZ93" s="189"/>
      <c r="IFA93" s="189"/>
      <c r="IFB93" s="189"/>
      <c r="IFC93" s="189"/>
      <c r="IFD93" s="189"/>
      <c r="IFE93" s="189"/>
      <c r="IFF93" s="189"/>
      <c r="IFG93" s="189"/>
      <c r="IFH93" s="189"/>
      <c r="IFI93" s="189"/>
      <c r="IFJ93" s="189"/>
      <c r="IFK93" s="189"/>
      <c r="IFL93" s="189"/>
      <c r="IFM93" s="189"/>
      <c r="IFN93" s="189"/>
      <c r="IFO93" s="189"/>
      <c r="IFP93" s="189"/>
      <c r="IFQ93" s="189"/>
      <c r="IFR93" s="189"/>
      <c r="IFS93" s="189"/>
      <c r="IFT93" s="189"/>
      <c r="IFU93" s="189"/>
      <c r="IFV93" s="189"/>
      <c r="IFW93" s="189"/>
      <c r="IFX93" s="189"/>
      <c r="IFY93" s="189"/>
      <c r="IFZ93" s="189"/>
      <c r="IGA93" s="189"/>
      <c r="IGB93" s="189"/>
      <c r="IGC93" s="189"/>
      <c r="IGD93" s="189"/>
      <c r="IGE93" s="189"/>
      <c r="IGF93" s="189"/>
      <c r="IGG93" s="189"/>
      <c r="IGH93" s="189"/>
      <c r="IGI93" s="189"/>
      <c r="IGJ93" s="189"/>
      <c r="IGK93" s="189"/>
      <c r="IGL93" s="189"/>
      <c r="IGM93" s="189"/>
      <c r="IGN93" s="189"/>
      <c r="IGO93" s="189"/>
      <c r="IGP93" s="189"/>
      <c r="IGQ93" s="189"/>
      <c r="IGR93" s="189"/>
      <c r="IGS93" s="189"/>
      <c r="IGT93" s="189"/>
      <c r="IGU93" s="189"/>
      <c r="IGV93" s="189"/>
      <c r="IGW93" s="189"/>
      <c r="IGX93" s="189"/>
      <c r="IGY93" s="189"/>
      <c r="IGZ93" s="189"/>
      <c r="IHA93" s="189"/>
      <c r="IHB93" s="189"/>
      <c r="IHC93" s="189"/>
      <c r="IHD93" s="189"/>
      <c r="IHE93" s="189"/>
      <c r="IHF93" s="189"/>
      <c r="IHG93" s="189"/>
      <c r="IHH93" s="189"/>
      <c r="IHI93" s="189"/>
      <c r="IHJ93" s="189"/>
      <c r="IHK93" s="189"/>
      <c r="IHL93" s="189"/>
      <c r="IHM93" s="189"/>
      <c r="IHN93" s="189"/>
      <c r="IHO93" s="189"/>
      <c r="IHP93" s="189"/>
      <c r="IHQ93" s="189"/>
      <c r="IHR93" s="189"/>
      <c r="IHS93" s="189"/>
      <c r="IHT93" s="189"/>
      <c r="IHU93" s="189"/>
      <c r="IHV93" s="189"/>
      <c r="IHW93" s="189"/>
      <c r="IHX93" s="189"/>
      <c r="IHY93" s="189"/>
      <c r="IHZ93" s="189"/>
      <c r="IIA93" s="189"/>
      <c r="IIB93" s="189"/>
      <c r="IIC93" s="189"/>
      <c r="IID93" s="189"/>
      <c r="IIE93" s="189"/>
      <c r="IIF93" s="189"/>
      <c r="IIG93" s="189"/>
      <c r="IIH93" s="189"/>
      <c r="III93" s="189"/>
      <c r="IIJ93" s="189"/>
      <c r="IIK93" s="189"/>
      <c r="IIL93" s="189"/>
      <c r="IIM93" s="189"/>
      <c r="IIN93" s="189"/>
      <c r="IIO93" s="189"/>
      <c r="IIP93" s="189"/>
      <c r="IIQ93" s="189"/>
      <c r="IIR93" s="189"/>
      <c r="IIS93" s="189"/>
      <c r="IIT93" s="189"/>
      <c r="IIU93" s="189"/>
      <c r="IIV93" s="189"/>
      <c r="IIW93" s="189"/>
      <c r="IIX93" s="189"/>
      <c r="IIY93" s="189"/>
      <c r="IIZ93" s="189"/>
      <c r="IJA93" s="189"/>
      <c r="IJB93" s="189"/>
      <c r="IJC93" s="189"/>
      <c r="IJD93" s="189"/>
      <c r="IJE93" s="189"/>
      <c r="IJF93" s="189"/>
      <c r="IJG93" s="189"/>
      <c r="IJH93" s="189"/>
      <c r="IJI93" s="189"/>
      <c r="IJJ93" s="189"/>
      <c r="IJK93" s="189"/>
      <c r="IJL93" s="189"/>
      <c r="IJM93" s="189"/>
      <c r="IJN93" s="189"/>
      <c r="IJO93" s="189"/>
      <c r="IJP93" s="189"/>
      <c r="IJQ93" s="189"/>
      <c r="IJR93" s="189"/>
      <c r="IJS93" s="189"/>
      <c r="IJT93" s="189"/>
      <c r="IJU93" s="189"/>
      <c r="IJV93" s="189"/>
      <c r="IJW93" s="189"/>
      <c r="IJX93" s="189"/>
      <c r="IJY93" s="189"/>
      <c r="IJZ93" s="189"/>
      <c r="IKA93" s="189"/>
      <c r="IKB93" s="189"/>
      <c r="IKC93" s="189"/>
      <c r="IKD93" s="189"/>
      <c r="IKE93" s="189"/>
      <c r="IKF93" s="189"/>
      <c r="IKG93" s="189"/>
      <c r="IKH93" s="189"/>
      <c r="IKI93" s="189"/>
      <c r="IKJ93" s="189"/>
      <c r="IKK93" s="189"/>
      <c r="IKL93" s="189"/>
      <c r="IKM93" s="189"/>
      <c r="IKN93" s="189"/>
      <c r="IKO93" s="189"/>
      <c r="IKP93" s="189"/>
      <c r="IKQ93" s="189"/>
      <c r="IKR93" s="189"/>
      <c r="IKS93" s="189"/>
      <c r="IKT93" s="189"/>
      <c r="IKU93" s="189"/>
      <c r="IKV93" s="189"/>
      <c r="IKW93" s="189"/>
      <c r="IKX93" s="189"/>
      <c r="IKY93" s="189"/>
      <c r="IKZ93" s="189"/>
      <c r="ILA93" s="189"/>
      <c r="ILB93" s="189"/>
      <c r="ILC93" s="189"/>
      <c r="ILD93" s="189"/>
      <c r="ILE93" s="189"/>
      <c r="ILF93" s="189"/>
      <c r="ILG93" s="189"/>
      <c r="ILH93" s="189"/>
      <c r="ILI93" s="189"/>
      <c r="ILJ93" s="189"/>
      <c r="ILK93" s="189"/>
      <c r="ILL93" s="189"/>
      <c r="ILM93" s="189"/>
      <c r="ILN93" s="189"/>
      <c r="ILO93" s="189"/>
      <c r="ILP93" s="189"/>
      <c r="ILQ93" s="189"/>
      <c r="ILR93" s="189"/>
      <c r="ILS93" s="189"/>
      <c r="ILT93" s="189"/>
      <c r="ILU93" s="189"/>
      <c r="ILV93" s="189"/>
      <c r="ILW93" s="189"/>
      <c r="ILX93" s="189"/>
      <c r="ILY93" s="189"/>
      <c r="ILZ93" s="189"/>
      <c r="IMA93" s="189"/>
      <c r="IMB93" s="189"/>
      <c r="IMC93" s="189"/>
      <c r="IMD93" s="189"/>
      <c r="IME93" s="189"/>
      <c r="IMF93" s="189"/>
      <c r="IMG93" s="189"/>
      <c r="IMH93" s="189"/>
      <c r="IMI93" s="189"/>
      <c r="IMJ93" s="189"/>
      <c r="IMK93" s="189"/>
      <c r="IML93" s="189"/>
      <c r="IMM93" s="189"/>
      <c r="IMN93" s="189"/>
      <c r="IMO93" s="189"/>
      <c r="IMP93" s="189"/>
      <c r="IMQ93" s="189"/>
      <c r="IMR93" s="189"/>
      <c r="IMS93" s="189"/>
      <c r="IMT93" s="189"/>
      <c r="IMU93" s="189"/>
      <c r="IMV93" s="189"/>
      <c r="IMW93" s="189"/>
      <c r="IMX93" s="189"/>
      <c r="IMY93" s="189"/>
      <c r="IMZ93" s="189"/>
      <c r="INA93" s="189"/>
      <c r="INB93" s="189"/>
      <c r="INC93" s="189"/>
      <c r="IND93" s="189"/>
      <c r="INE93" s="189"/>
      <c r="INF93" s="189"/>
      <c r="ING93" s="189"/>
      <c r="INH93" s="189"/>
      <c r="INI93" s="189"/>
      <c r="INJ93" s="189"/>
      <c r="INK93" s="189"/>
      <c r="INL93" s="189"/>
      <c r="INM93" s="189"/>
      <c r="INN93" s="189"/>
      <c r="INO93" s="189"/>
      <c r="INP93" s="189"/>
      <c r="INQ93" s="189"/>
      <c r="INR93" s="189"/>
      <c r="INS93" s="189"/>
      <c r="INT93" s="189"/>
      <c r="INU93" s="189"/>
      <c r="INV93" s="189"/>
      <c r="INW93" s="189"/>
      <c r="INX93" s="189"/>
      <c r="INY93" s="189"/>
      <c r="INZ93" s="189"/>
      <c r="IOA93" s="189"/>
      <c r="IOB93" s="189"/>
      <c r="IOC93" s="189"/>
      <c r="IOD93" s="189"/>
      <c r="IOE93" s="189"/>
      <c r="IOF93" s="189"/>
      <c r="IOG93" s="189"/>
      <c r="IOH93" s="189"/>
      <c r="IOI93" s="189"/>
      <c r="IOJ93" s="189"/>
      <c r="IOK93" s="189"/>
      <c r="IOL93" s="189"/>
      <c r="IOM93" s="189"/>
      <c r="ION93" s="189"/>
      <c r="IOO93" s="189"/>
      <c r="IOP93" s="189"/>
      <c r="IOQ93" s="189"/>
      <c r="IOR93" s="189"/>
      <c r="IOS93" s="189"/>
      <c r="IOT93" s="189"/>
      <c r="IOU93" s="189"/>
      <c r="IOV93" s="189"/>
      <c r="IOW93" s="189"/>
      <c r="IOX93" s="189"/>
      <c r="IOY93" s="189"/>
      <c r="IOZ93" s="189"/>
      <c r="IPA93" s="189"/>
      <c r="IPB93" s="189"/>
      <c r="IPC93" s="189"/>
      <c r="IPD93" s="189"/>
      <c r="IPE93" s="189"/>
      <c r="IPF93" s="189"/>
      <c r="IPG93" s="189"/>
      <c r="IPH93" s="189"/>
      <c r="IPI93" s="189"/>
      <c r="IPJ93" s="189"/>
      <c r="IPK93" s="189"/>
      <c r="IPL93" s="189"/>
      <c r="IPM93" s="189"/>
      <c r="IPN93" s="189"/>
      <c r="IPO93" s="189"/>
      <c r="IPP93" s="189"/>
      <c r="IPQ93" s="189"/>
      <c r="IPR93" s="189"/>
      <c r="IPS93" s="189"/>
      <c r="IPT93" s="189"/>
      <c r="IPU93" s="189"/>
      <c r="IPV93" s="189"/>
      <c r="IPW93" s="189"/>
      <c r="IPX93" s="189"/>
      <c r="IPY93" s="189"/>
      <c r="IPZ93" s="189"/>
      <c r="IQA93" s="189"/>
      <c r="IQB93" s="189"/>
      <c r="IQC93" s="189"/>
      <c r="IQD93" s="189"/>
      <c r="IQE93" s="189"/>
      <c r="IQF93" s="189"/>
      <c r="IQG93" s="189"/>
      <c r="IQH93" s="189"/>
      <c r="IQI93" s="189"/>
      <c r="IQJ93" s="189"/>
      <c r="IQK93" s="189"/>
      <c r="IQL93" s="189"/>
      <c r="IQM93" s="189"/>
      <c r="IQN93" s="189"/>
      <c r="IQO93" s="189"/>
      <c r="IQP93" s="189"/>
      <c r="IQQ93" s="189"/>
      <c r="IQR93" s="189"/>
      <c r="IQS93" s="189"/>
      <c r="IQT93" s="189"/>
      <c r="IQU93" s="189"/>
      <c r="IQV93" s="189"/>
      <c r="IQW93" s="189"/>
      <c r="IQX93" s="189"/>
      <c r="IQY93" s="189"/>
      <c r="IQZ93" s="189"/>
      <c r="IRA93" s="189"/>
      <c r="IRB93" s="189"/>
      <c r="IRC93" s="189"/>
      <c r="IRD93" s="189"/>
      <c r="IRE93" s="189"/>
      <c r="IRF93" s="189"/>
      <c r="IRG93" s="189"/>
      <c r="IRH93" s="189"/>
      <c r="IRI93" s="189"/>
      <c r="IRJ93" s="189"/>
      <c r="IRK93" s="189"/>
      <c r="IRL93" s="189"/>
      <c r="IRM93" s="189"/>
      <c r="IRN93" s="189"/>
      <c r="IRO93" s="189"/>
      <c r="IRP93" s="189"/>
      <c r="IRQ93" s="189"/>
      <c r="IRR93" s="189"/>
      <c r="IRS93" s="189"/>
      <c r="IRT93" s="189"/>
      <c r="IRU93" s="189"/>
      <c r="IRV93" s="189"/>
      <c r="IRW93" s="189"/>
      <c r="IRX93" s="189"/>
      <c r="IRY93" s="189"/>
      <c r="IRZ93" s="189"/>
      <c r="ISA93" s="189"/>
      <c r="ISB93" s="189"/>
      <c r="ISC93" s="189"/>
      <c r="ISD93" s="189"/>
      <c r="ISE93" s="189"/>
      <c r="ISF93" s="189"/>
      <c r="ISG93" s="189"/>
      <c r="ISH93" s="189"/>
      <c r="ISI93" s="189"/>
      <c r="ISJ93" s="189"/>
      <c r="ISK93" s="189"/>
      <c r="ISL93" s="189"/>
      <c r="ISM93" s="189"/>
      <c r="ISN93" s="189"/>
      <c r="ISO93" s="189"/>
      <c r="ISP93" s="189"/>
      <c r="ISQ93" s="189"/>
      <c r="ISR93" s="189"/>
      <c r="ISS93" s="189"/>
      <c r="IST93" s="189"/>
      <c r="ISU93" s="189"/>
      <c r="ISV93" s="189"/>
      <c r="ISW93" s="189"/>
      <c r="ISX93" s="189"/>
      <c r="ISY93" s="189"/>
      <c r="ISZ93" s="189"/>
      <c r="ITA93" s="189"/>
      <c r="ITB93" s="189"/>
      <c r="ITC93" s="189"/>
      <c r="ITD93" s="189"/>
      <c r="ITE93" s="189"/>
      <c r="ITF93" s="189"/>
      <c r="ITG93" s="189"/>
      <c r="ITH93" s="189"/>
      <c r="ITI93" s="189"/>
      <c r="ITJ93" s="189"/>
      <c r="ITK93" s="189"/>
      <c r="ITL93" s="189"/>
      <c r="ITM93" s="189"/>
      <c r="ITN93" s="189"/>
      <c r="ITO93" s="189"/>
      <c r="ITP93" s="189"/>
      <c r="ITQ93" s="189"/>
      <c r="ITR93" s="189"/>
      <c r="ITS93" s="189"/>
      <c r="ITT93" s="189"/>
      <c r="ITU93" s="189"/>
      <c r="ITV93" s="189"/>
      <c r="ITW93" s="189"/>
      <c r="ITX93" s="189"/>
      <c r="ITY93" s="189"/>
      <c r="ITZ93" s="189"/>
      <c r="IUA93" s="189"/>
      <c r="IUB93" s="189"/>
      <c r="IUC93" s="189"/>
      <c r="IUD93" s="189"/>
      <c r="IUE93" s="189"/>
      <c r="IUF93" s="189"/>
      <c r="IUG93" s="189"/>
      <c r="IUH93" s="189"/>
      <c r="IUI93" s="189"/>
      <c r="IUJ93" s="189"/>
      <c r="IUK93" s="189"/>
      <c r="IUL93" s="189"/>
      <c r="IUM93" s="189"/>
      <c r="IUN93" s="189"/>
      <c r="IUO93" s="189"/>
      <c r="IUP93" s="189"/>
      <c r="IUQ93" s="189"/>
      <c r="IUR93" s="189"/>
      <c r="IUS93" s="189"/>
      <c r="IUT93" s="189"/>
      <c r="IUU93" s="189"/>
      <c r="IUV93" s="189"/>
      <c r="IUW93" s="189"/>
      <c r="IUX93" s="189"/>
      <c r="IUY93" s="189"/>
      <c r="IUZ93" s="189"/>
      <c r="IVA93" s="189"/>
      <c r="IVB93" s="189"/>
      <c r="IVC93" s="189"/>
      <c r="IVD93" s="189"/>
      <c r="IVE93" s="189"/>
      <c r="IVF93" s="189"/>
      <c r="IVG93" s="189"/>
      <c r="IVH93" s="189"/>
      <c r="IVI93" s="189"/>
      <c r="IVJ93" s="189"/>
      <c r="IVK93" s="189"/>
      <c r="IVL93" s="189"/>
      <c r="IVM93" s="189"/>
      <c r="IVN93" s="189"/>
      <c r="IVO93" s="189"/>
      <c r="IVP93" s="189"/>
      <c r="IVQ93" s="189"/>
      <c r="IVR93" s="189"/>
      <c r="IVS93" s="189"/>
      <c r="IVT93" s="189"/>
      <c r="IVU93" s="189"/>
      <c r="IVV93" s="189"/>
      <c r="IVW93" s="189"/>
      <c r="IVX93" s="189"/>
      <c r="IVY93" s="189"/>
      <c r="IVZ93" s="189"/>
      <c r="IWA93" s="189"/>
      <c r="IWB93" s="189"/>
      <c r="IWC93" s="189"/>
      <c r="IWD93" s="189"/>
      <c r="IWE93" s="189"/>
      <c r="IWF93" s="189"/>
      <c r="IWG93" s="189"/>
      <c r="IWH93" s="189"/>
      <c r="IWI93" s="189"/>
      <c r="IWJ93" s="189"/>
      <c r="IWK93" s="189"/>
      <c r="IWL93" s="189"/>
      <c r="IWM93" s="189"/>
      <c r="IWN93" s="189"/>
      <c r="IWO93" s="189"/>
      <c r="IWP93" s="189"/>
      <c r="IWQ93" s="189"/>
      <c r="IWR93" s="189"/>
      <c r="IWS93" s="189"/>
      <c r="IWT93" s="189"/>
      <c r="IWU93" s="189"/>
      <c r="IWV93" s="189"/>
      <c r="IWW93" s="189"/>
      <c r="IWX93" s="189"/>
      <c r="IWY93" s="189"/>
      <c r="IWZ93" s="189"/>
      <c r="IXA93" s="189"/>
      <c r="IXB93" s="189"/>
      <c r="IXC93" s="189"/>
      <c r="IXD93" s="189"/>
      <c r="IXE93" s="189"/>
      <c r="IXF93" s="189"/>
      <c r="IXG93" s="189"/>
      <c r="IXH93" s="189"/>
      <c r="IXI93" s="189"/>
      <c r="IXJ93" s="189"/>
      <c r="IXK93" s="189"/>
      <c r="IXL93" s="189"/>
      <c r="IXM93" s="189"/>
      <c r="IXN93" s="189"/>
      <c r="IXO93" s="189"/>
      <c r="IXP93" s="189"/>
      <c r="IXQ93" s="189"/>
      <c r="IXR93" s="189"/>
      <c r="IXS93" s="189"/>
      <c r="IXT93" s="189"/>
      <c r="IXU93" s="189"/>
      <c r="IXV93" s="189"/>
      <c r="IXW93" s="189"/>
      <c r="IXX93" s="189"/>
      <c r="IXY93" s="189"/>
      <c r="IXZ93" s="189"/>
      <c r="IYA93" s="189"/>
      <c r="IYB93" s="189"/>
      <c r="IYC93" s="189"/>
      <c r="IYD93" s="189"/>
      <c r="IYE93" s="189"/>
      <c r="IYF93" s="189"/>
      <c r="IYG93" s="189"/>
      <c r="IYH93" s="189"/>
      <c r="IYI93" s="189"/>
      <c r="IYJ93" s="189"/>
      <c r="IYK93" s="189"/>
      <c r="IYL93" s="189"/>
      <c r="IYM93" s="189"/>
      <c r="IYN93" s="189"/>
      <c r="IYO93" s="189"/>
      <c r="IYP93" s="189"/>
      <c r="IYQ93" s="189"/>
      <c r="IYR93" s="189"/>
      <c r="IYS93" s="189"/>
      <c r="IYT93" s="189"/>
      <c r="IYU93" s="189"/>
      <c r="IYV93" s="189"/>
      <c r="IYW93" s="189"/>
      <c r="IYX93" s="189"/>
      <c r="IYY93" s="189"/>
      <c r="IYZ93" s="189"/>
      <c r="IZA93" s="189"/>
      <c r="IZB93" s="189"/>
      <c r="IZC93" s="189"/>
      <c r="IZD93" s="189"/>
      <c r="IZE93" s="189"/>
      <c r="IZF93" s="189"/>
      <c r="IZG93" s="189"/>
      <c r="IZH93" s="189"/>
      <c r="IZI93" s="189"/>
      <c r="IZJ93" s="189"/>
      <c r="IZK93" s="189"/>
      <c r="IZL93" s="189"/>
      <c r="IZM93" s="189"/>
      <c r="IZN93" s="189"/>
      <c r="IZO93" s="189"/>
      <c r="IZP93" s="189"/>
      <c r="IZQ93" s="189"/>
      <c r="IZR93" s="189"/>
      <c r="IZS93" s="189"/>
      <c r="IZT93" s="189"/>
      <c r="IZU93" s="189"/>
      <c r="IZV93" s="189"/>
      <c r="IZW93" s="189"/>
      <c r="IZX93" s="189"/>
      <c r="IZY93" s="189"/>
      <c r="IZZ93" s="189"/>
      <c r="JAA93" s="189"/>
      <c r="JAB93" s="189"/>
      <c r="JAC93" s="189"/>
      <c r="JAD93" s="189"/>
      <c r="JAE93" s="189"/>
      <c r="JAF93" s="189"/>
      <c r="JAG93" s="189"/>
      <c r="JAH93" s="189"/>
      <c r="JAI93" s="189"/>
      <c r="JAJ93" s="189"/>
      <c r="JAK93" s="189"/>
      <c r="JAL93" s="189"/>
      <c r="JAM93" s="189"/>
      <c r="JAN93" s="189"/>
      <c r="JAO93" s="189"/>
      <c r="JAP93" s="189"/>
      <c r="JAQ93" s="189"/>
      <c r="JAR93" s="189"/>
      <c r="JAS93" s="189"/>
      <c r="JAT93" s="189"/>
      <c r="JAU93" s="189"/>
      <c r="JAV93" s="189"/>
      <c r="JAW93" s="189"/>
      <c r="JAX93" s="189"/>
      <c r="JAY93" s="189"/>
      <c r="JAZ93" s="189"/>
      <c r="JBA93" s="189"/>
      <c r="JBB93" s="189"/>
      <c r="JBC93" s="189"/>
      <c r="JBD93" s="189"/>
      <c r="JBE93" s="189"/>
      <c r="JBF93" s="189"/>
      <c r="JBG93" s="189"/>
      <c r="JBH93" s="189"/>
      <c r="JBI93" s="189"/>
      <c r="JBJ93" s="189"/>
      <c r="JBK93" s="189"/>
      <c r="JBL93" s="189"/>
      <c r="JBM93" s="189"/>
      <c r="JBN93" s="189"/>
      <c r="JBO93" s="189"/>
      <c r="JBP93" s="189"/>
      <c r="JBQ93" s="189"/>
      <c r="JBR93" s="189"/>
      <c r="JBS93" s="189"/>
      <c r="JBT93" s="189"/>
      <c r="JBU93" s="189"/>
      <c r="JBV93" s="189"/>
      <c r="JBW93" s="189"/>
      <c r="JBX93" s="189"/>
      <c r="JBY93" s="189"/>
      <c r="JBZ93" s="189"/>
      <c r="JCA93" s="189"/>
      <c r="JCB93" s="189"/>
      <c r="JCC93" s="189"/>
      <c r="JCD93" s="189"/>
      <c r="JCE93" s="189"/>
      <c r="JCF93" s="189"/>
      <c r="JCG93" s="189"/>
      <c r="JCH93" s="189"/>
      <c r="JCI93" s="189"/>
      <c r="JCJ93" s="189"/>
      <c r="JCK93" s="189"/>
      <c r="JCL93" s="189"/>
      <c r="JCM93" s="189"/>
      <c r="JCN93" s="189"/>
      <c r="JCO93" s="189"/>
      <c r="JCP93" s="189"/>
      <c r="JCQ93" s="189"/>
      <c r="JCR93" s="189"/>
      <c r="JCS93" s="189"/>
      <c r="JCT93" s="189"/>
      <c r="JCU93" s="189"/>
      <c r="JCV93" s="189"/>
      <c r="JCW93" s="189"/>
      <c r="JCX93" s="189"/>
      <c r="JCY93" s="189"/>
      <c r="JCZ93" s="189"/>
      <c r="JDA93" s="189"/>
      <c r="JDB93" s="189"/>
      <c r="JDC93" s="189"/>
      <c r="JDD93" s="189"/>
      <c r="JDE93" s="189"/>
      <c r="JDF93" s="189"/>
      <c r="JDG93" s="189"/>
      <c r="JDH93" s="189"/>
      <c r="JDI93" s="189"/>
      <c r="JDJ93" s="189"/>
      <c r="JDK93" s="189"/>
      <c r="JDL93" s="189"/>
      <c r="JDM93" s="189"/>
      <c r="JDN93" s="189"/>
      <c r="JDO93" s="189"/>
      <c r="JDP93" s="189"/>
      <c r="JDQ93" s="189"/>
      <c r="JDR93" s="189"/>
      <c r="JDS93" s="189"/>
      <c r="JDT93" s="189"/>
      <c r="JDU93" s="189"/>
      <c r="JDV93" s="189"/>
      <c r="JDW93" s="189"/>
      <c r="JDX93" s="189"/>
      <c r="JDY93" s="189"/>
      <c r="JDZ93" s="189"/>
      <c r="JEA93" s="189"/>
      <c r="JEB93" s="189"/>
      <c r="JEC93" s="189"/>
      <c r="JED93" s="189"/>
      <c r="JEE93" s="189"/>
      <c r="JEF93" s="189"/>
      <c r="JEG93" s="189"/>
      <c r="JEH93" s="189"/>
      <c r="JEI93" s="189"/>
      <c r="JEJ93" s="189"/>
      <c r="JEK93" s="189"/>
      <c r="JEL93" s="189"/>
      <c r="JEM93" s="189"/>
      <c r="JEN93" s="189"/>
      <c r="JEO93" s="189"/>
      <c r="JEP93" s="189"/>
      <c r="JEQ93" s="189"/>
      <c r="JER93" s="189"/>
      <c r="JES93" s="189"/>
      <c r="JET93" s="189"/>
      <c r="JEU93" s="189"/>
      <c r="JEV93" s="189"/>
      <c r="JEW93" s="189"/>
      <c r="JEX93" s="189"/>
      <c r="JEY93" s="189"/>
      <c r="JEZ93" s="189"/>
      <c r="JFA93" s="189"/>
      <c r="JFB93" s="189"/>
      <c r="JFC93" s="189"/>
      <c r="JFD93" s="189"/>
      <c r="JFE93" s="189"/>
      <c r="JFF93" s="189"/>
      <c r="JFG93" s="189"/>
      <c r="JFH93" s="189"/>
      <c r="JFI93" s="189"/>
      <c r="JFJ93" s="189"/>
      <c r="JFK93" s="189"/>
      <c r="JFL93" s="189"/>
      <c r="JFM93" s="189"/>
      <c r="JFN93" s="189"/>
      <c r="JFO93" s="189"/>
      <c r="JFP93" s="189"/>
      <c r="JFQ93" s="189"/>
      <c r="JFR93" s="189"/>
      <c r="JFS93" s="189"/>
      <c r="JFT93" s="189"/>
      <c r="JFU93" s="189"/>
      <c r="JFV93" s="189"/>
      <c r="JFW93" s="189"/>
      <c r="JFX93" s="189"/>
      <c r="JFY93" s="189"/>
      <c r="JFZ93" s="189"/>
      <c r="JGA93" s="189"/>
      <c r="JGB93" s="189"/>
      <c r="JGC93" s="189"/>
      <c r="JGD93" s="189"/>
      <c r="JGE93" s="189"/>
      <c r="JGF93" s="189"/>
      <c r="JGG93" s="189"/>
      <c r="JGH93" s="189"/>
      <c r="JGI93" s="189"/>
      <c r="JGJ93" s="189"/>
      <c r="JGK93" s="189"/>
      <c r="JGL93" s="189"/>
      <c r="JGM93" s="189"/>
      <c r="JGN93" s="189"/>
      <c r="JGO93" s="189"/>
      <c r="JGP93" s="189"/>
      <c r="JGQ93" s="189"/>
      <c r="JGR93" s="189"/>
      <c r="JGS93" s="189"/>
      <c r="JGT93" s="189"/>
      <c r="JGU93" s="189"/>
      <c r="JGV93" s="189"/>
      <c r="JGW93" s="189"/>
      <c r="JGX93" s="189"/>
      <c r="JGY93" s="189"/>
      <c r="JGZ93" s="189"/>
      <c r="JHA93" s="189"/>
      <c r="JHB93" s="189"/>
      <c r="JHC93" s="189"/>
      <c r="JHD93" s="189"/>
      <c r="JHE93" s="189"/>
      <c r="JHF93" s="189"/>
      <c r="JHG93" s="189"/>
      <c r="JHH93" s="189"/>
      <c r="JHI93" s="189"/>
      <c r="JHJ93" s="189"/>
      <c r="JHK93" s="189"/>
      <c r="JHL93" s="189"/>
      <c r="JHM93" s="189"/>
      <c r="JHN93" s="189"/>
      <c r="JHO93" s="189"/>
      <c r="JHP93" s="189"/>
      <c r="JHQ93" s="189"/>
      <c r="JHR93" s="189"/>
      <c r="JHS93" s="189"/>
      <c r="JHT93" s="189"/>
      <c r="JHU93" s="189"/>
      <c r="JHV93" s="189"/>
      <c r="JHW93" s="189"/>
      <c r="JHX93" s="189"/>
      <c r="JHY93" s="189"/>
      <c r="JHZ93" s="189"/>
      <c r="JIA93" s="189"/>
      <c r="JIB93" s="189"/>
      <c r="JIC93" s="189"/>
      <c r="JID93" s="189"/>
      <c r="JIE93" s="189"/>
      <c r="JIF93" s="189"/>
      <c r="JIG93" s="189"/>
      <c r="JIH93" s="189"/>
      <c r="JII93" s="189"/>
      <c r="JIJ93" s="189"/>
      <c r="JIK93" s="189"/>
      <c r="JIL93" s="189"/>
      <c r="JIM93" s="189"/>
      <c r="JIN93" s="189"/>
      <c r="JIO93" s="189"/>
      <c r="JIP93" s="189"/>
      <c r="JIQ93" s="189"/>
      <c r="JIR93" s="189"/>
      <c r="JIS93" s="189"/>
      <c r="JIT93" s="189"/>
      <c r="JIU93" s="189"/>
      <c r="JIV93" s="189"/>
      <c r="JIW93" s="189"/>
      <c r="JIX93" s="189"/>
      <c r="JIY93" s="189"/>
      <c r="JIZ93" s="189"/>
      <c r="JJA93" s="189"/>
      <c r="JJB93" s="189"/>
      <c r="JJC93" s="189"/>
      <c r="JJD93" s="189"/>
      <c r="JJE93" s="189"/>
      <c r="JJF93" s="189"/>
      <c r="JJG93" s="189"/>
      <c r="JJH93" s="189"/>
      <c r="JJI93" s="189"/>
      <c r="JJJ93" s="189"/>
      <c r="JJK93" s="189"/>
      <c r="JJL93" s="189"/>
      <c r="JJM93" s="189"/>
      <c r="JJN93" s="189"/>
      <c r="JJO93" s="189"/>
      <c r="JJP93" s="189"/>
      <c r="JJQ93" s="189"/>
      <c r="JJR93" s="189"/>
      <c r="JJS93" s="189"/>
      <c r="JJT93" s="189"/>
      <c r="JJU93" s="189"/>
      <c r="JJV93" s="189"/>
      <c r="JJW93" s="189"/>
      <c r="JJX93" s="189"/>
      <c r="JJY93" s="189"/>
      <c r="JJZ93" s="189"/>
      <c r="JKA93" s="189"/>
      <c r="JKB93" s="189"/>
      <c r="JKC93" s="189"/>
      <c r="JKD93" s="189"/>
      <c r="JKE93" s="189"/>
      <c r="JKF93" s="189"/>
      <c r="JKG93" s="189"/>
      <c r="JKH93" s="189"/>
      <c r="JKI93" s="189"/>
      <c r="JKJ93" s="189"/>
      <c r="JKK93" s="189"/>
      <c r="JKL93" s="189"/>
      <c r="JKM93" s="189"/>
      <c r="JKN93" s="189"/>
      <c r="JKO93" s="189"/>
      <c r="JKP93" s="189"/>
      <c r="JKQ93" s="189"/>
      <c r="JKR93" s="189"/>
      <c r="JKS93" s="189"/>
      <c r="JKT93" s="189"/>
      <c r="JKU93" s="189"/>
      <c r="JKV93" s="189"/>
      <c r="JKW93" s="189"/>
      <c r="JKX93" s="189"/>
      <c r="JKY93" s="189"/>
      <c r="JKZ93" s="189"/>
      <c r="JLA93" s="189"/>
      <c r="JLB93" s="189"/>
      <c r="JLC93" s="189"/>
      <c r="JLD93" s="189"/>
      <c r="JLE93" s="189"/>
      <c r="JLF93" s="189"/>
      <c r="JLG93" s="189"/>
      <c r="JLH93" s="189"/>
      <c r="JLI93" s="189"/>
      <c r="JLJ93" s="189"/>
      <c r="JLK93" s="189"/>
      <c r="JLL93" s="189"/>
      <c r="JLM93" s="189"/>
      <c r="JLN93" s="189"/>
      <c r="JLO93" s="189"/>
      <c r="JLP93" s="189"/>
      <c r="JLQ93" s="189"/>
      <c r="JLR93" s="189"/>
      <c r="JLS93" s="189"/>
      <c r="JLT93" s="189"/>
      <c r="JLU93" s="189"/>
      <c r="JLV93" s="189"/>
      <c r="JLW93" s="189"/>
      <c r="JLX93" s="189"/>
      <c r="JLY93" s="189"/>
      <c r="JLZ93" s="189"/>
      <c r="JMA93" s="189"/>
      <c r="JMB93" s="189"/>
      <c r="JMC93" s="189"/>
      <c r="JMD93" s="189"/>
      <c r="JME93" s="189"/>
      <c r="JMF93" s="189"/>
      <c r="JMG93" s="189"/>
      <c r="JMH93" s="189"/>
      <c r="JMI93" s="189"/>
      <c r="JMJ93" s="189"/>
      <c r="JMK93" s="189"/>
      <c r="JML93" s="189"/>
      <c r="JMM93" s="189"/>
      <c r="JMN93" s="189"/>
      <c r="JMO93" s="189"/>
      <c r="JMP93" s="189"/>
      <c r="JMQ93" s="189"/>
      <c r="JMR93" s="189"/>
      <c r="JMS93" s="189"/>
      <c r="JMT93" s="189"/>
      <c r="JMU93" s="189"/>
      <c r="JMV93" s="189"/>
      <c r="JMW93" s="189"/>
      <c r="JMX93" s="189"/>
      <c r="JMY93" s="189"/>
      <c r="JMZ93" s="189"/>
      <c r="JNA93" s="189"/>
      <c r="JNB93" s="189"/>
      <c r="JNC93" s="189"/>
      <c r="JND93" s="189"/>
      <c r="JNE93" s="189"/>
      <c r="JNF93" s="189"/>
      <c r="JNG93" s="189"/>
      <c r="JNH93" s="189"/>
      <c r="JNI93" s="189"/>
      <c r="JNJ93" s="189"/>
      <c r="JNK93" s="189"/>
      <c r="JNL93" s="189"/>
      <c r="JNM93" s="189"/>
      <c r="JNN93" s="189"/>
      <c r="JNO93" s="189"/>
      <c r="JNP93" s="189"/>
      <c r="JNQ93" s="189"/>
      <c r="JNR93" s="189"/>
      <c r="JNS93" s="189"/>
      <c r="JNT93" s="189"/>
      <c r="JNU93" s="189"/>
      <c r="JNV93" s="189"/>
      <c r="JNW93" s="189"/>
      <c r="JNX93" s="189"/>
      <c r="JNY93" s="189"/>
      <c r="JNZ93" s="189"/>
      <c r="JOA93" s="189"/>
      <c r="JOB93" s="189"/>
      <c r="JOC93" s="189"/>
      <c r="JOD93" s="189"/>
      <c r="JOE93" s="189"/>
      <c r="JOF93" s="189"/>
      <c r="JOG93" s="189"/>
      <c r="JOH93" s="189"/>
      <c r="JOI93" s="189"/>
      <c r="JOJ93" s="189"/>
      <c r="JOK93" s="189"/>
      <c r="JOL93" s="189"/>
      <c r="JOM93" s="189"/>
      <c r="JON93" s="189"/>
      <c r="JOO93" s="189"/>
      <c r="JOP93" s="189"/>
      <c r="JOQ93" s="189"/>
      <c r="JOR93" s="189"/>
      <c r="JOS93" s="189"/>
      <c r="JOT93" s="189"/>
      <c r="JOU93" s="189"/>
      <c r="JOV93" s="189"/>
      <c r="JOW93" s="189"/>
      <c r="JOX93" s="189"/>
      <c r="JOY93" s="189"/>
      <c r="JOZ93" s="189"/>
      <c r="JPA93" s="189"/>
      <c r="JPB93" s="189"/>
      <c r="JPC93" s="189"/>
      <c r="JPD93" s="189"/>
      <c r="JPE93" s="189"/>
      <c r="JPF93" s="189"/>
      <c r="JPG93" s="189"/>
      <c r="JPH93" s="189"/>
      <c r="JPI93" s="189"/>
      <c r="JPJ93" s="189"/>
      <c r="JPK93" s="189"/>
      <c r="JPL93" s="189"/>
      <c r="JPM93" s="189"/>
      <c r="JPN93" s="189"/>
      <c r="JPO93" s="189"/>
      <c r="JPP93" s="189"/>
      <c r="JPQ93" s="189"/>
      <c r="JPR93" s="189"/>
      <c r="JPS93" s="189"/>
      <c r="JPT93" s="189"/>
      <c r="JPU93" s="189"/>
      <c r="JPV93" s="189"/>
      <c r="JPW93" s="189"/>
      <c r="JPX93" s="189"/>
      <c r="JPY93" s="189"/>
      <c r="JPZ93" s="189"/>
      <c r="JQA93" s="189"/>
      <c r="JQB93" s="189"/>
      <c r="JQC93" s="189"/>
      <c r="JQD93" s="189"/>
      <c r="JQE93" s="189"/>
      <c r="JQF93" s="189"/>
      <c r="JQG93" s="189"/>
      <c r="JQH93" s="189"/>
      <c r="JQI93" s="189"/>
      <c r="JQJ93" s="189"/>
      <c r="JQK93" s="189"/>
      <c r="JQL93" s="189"/>
      <c r="JQM93" s="189"/>
      <c r="JQN93" s="189"/>
      <c r="JQO93" s="189"/>
      <c r="JQP93" s="189"/>
      <c r="JQQ93" s="189"/>
      <c r="JQR93" s="189"/>
      <c r="JQS93" s="189"/>
      <c r="JQT93" s="189"/>
      <c r="JQU93" s="189"/>
      <c r="JQV93" s="189"/>
      <c r="JQW93" s="189"/>
      <c r="JQX93" s="189"/>
      <c r="JQY93" s="189"/>
      <c r="JQZ93" s="189"/>
      <c r="JRA93" s="189"/>
      <c r="JRB93" s="189"/>
      <c r="JRC93" s="189"/>
      <c r="JRD93" s="189"/>
      <c r="JRE93" s="189"/>
      <c r="JRF93" s="189"/>
      <c r="JRG93" s="189"/>
      <c r="JRH93" s="189"/>
      <c r="JRI93" s="189"/>
      <c r="JRJ93" s="189"/>
      <c r="JRK93" s="189"/>
      <c r="JRL93" s="189"/>
      <c r="JRM93" s="189"/>
      <c r="JRN93" s="189"/>
      <c r="JRO93" s="189"/>
      <c r="JRP93" s="189"/>
      <c r="JRQ93" s="189"/>
      <c r="JRR93" s="189"/>
      <c r="JRS93" s="189"/>
      <c r="JRT93" s="189"/>
      <c r="JRU93" s="189"/>
      <c r="JRV93" s="189"/>
      <c r="JRW93" s="189"/>
      <c r="JRX93" s="189"/>
      <c r="JRY93" s="189"/>
      <c r="JRZ93" s="189"/>
      <c r="JSA93" s="189"/>
      <c r="JSB93" s="189"/>
      <c r="JSC93" s="189"/>
      <c r="JSD93" s="189"/>
      <c r="JSE93" s="189"/>
      <c r="JSF93" s="189"/>
      <c r="JSG93" s="189"/>
      <c r="JSH93" s="189"/>
      <c r="JSI93" s="189"/>
      <c r="JSJ93" s="189"/>
      <c r="JSK93" s="189"/>
      <c r="JSL93" s="189"/>
      <c r="JSM93" s="189"/>
      <c r="JSN93" s="189"/>
      <c r="JSO93" s="189"/>
      <c r="JSP93" s="189"/>
      <c r="JSQ93" s="189"/>
      <c r="JSR93" s="189"/>
      <c r="JSS93" s="189"/>
      <c r="JST93" s="189"/>
      <c r="JSU93" s="189"/>
      <c r="JSV93" s="189"/>
      <c r="JSW93" s="189"/>
      <c r="JSX93" s="189"/>
      <c r="JSY93" s="189"/>
      <c r="JSZ93" s="189"/>
      <c r="JTA93" s="189"/>
      <c r="JTB93" s="189"/>
      <c r="JTC93" s="189"/>
      <c r="JTD93" s="189"/>
      <c r="JTE93" s="189"/>
      <c r="JTF93" s="189"/>
      <c r="JTG93" s="189"/>
      <c r="JTH93" s="189"/>
      <c r="JTI93" s="189"/>
      <c r="JTJ93" s="189"/>
      <c r="JTK93" s="189"/>
      <c r="JTL93" s="189"/>
      <c r="JTM93" s="189"/>
      <c r="JTN93" s="189"/>
      <c r="JTO93" s="189"/>
      <c r="JTP93" s="189"/>
      <c r="JTQ93" s="189"/>
      <c r="JTR93" s="189"/>
      <c r="JTS93" s="189"/>
      <c r="JTT93" s="189"/>
      <c r="JTU93" s="189"/>
      <c r="JTV93" s="189"/>
      <c r="JTW93" s="189"/>
      <c r="JTX93" s="189"/>
      <c r="JTY93" s="189"/>
      <c r="JTZ93" s="189"/>
      <c r="JUA93" s="189"/>
      <c r="JUB93" s="189"/>
      <c r="JUC93" s="189"/>
      <c r="JUD93" s="189"/>
      <c r="JUE93" s="189"/>
      <c r="JUF93" s="189"/>
      <c r="JUG93" s="189"/>
      <c r="JUH93" s="189"/>
      <c r="JUI93" s="189"/>
      <c r="JUJ93" s="189"/>
      <c r="JUK93" s="189"/>
      <c r="JUL93" s="189"/>
      <c r="JUM93" s="189"/>
      <c r="JUN93" s="189"/>
      <c r="JUO93" s="189"/>
      <c r="JUP93" s="189"/>
      <c r="JUQ93" s="189"/>
      <c r="JUR93" s="189"/>
      <c r="JUS93" s="189"/>
      <c r="JUT93" s="189"/>
      <c r="JUU93" s="189"/>
      <c r="JUV93" s="189"/>
      <c r="JUW93" s="189"/>
      <c r="JUX93" s="189"/>
      <c r="JUY93" s="189"/>
      <c r="JUZ93" s="189"/>
      <c r="JVA93" s="189"/>
      <c r="JVB93" s="189"/>
      <c r="JVC93" s="189"/>
      <c r="JVD93" s="189"/>
      <c r="JVE93" s="189"/>
      <c r="JVF93" s="189"/>
      <c r="JVG93" s="189"/>
      <c r="JVH93" s="189"/>
      <c r="JVI93" s="189"/>
      <c r="JVJ93" s="189"/>
      <c r="JVK93" s="189"/>
      <c r="JVL93" s="189"/>
      <c r="JVM93" s="189"/>
      <c r="JVN93" s="189"/>
      <c r="JVO93" s="189"/>
      <c r="JVP93" s="189"/>
      <c r="JVQ93" s="189"/>
      <c r="JVR93" s="189"/>
      <c r="JVS93" s="189"/>
      <c r="JVT93" s="189"/>
      <c r="JVU93" s="189"/>
      <c r="JVV93" s="189"/>
      <c r="JVW93" s="189"/>
      <c r="JVX93" s="189"/>
      <c r="JVY93" s="189"/>
      <c r="JVZ93" s="189"/>
      <c r="JWA93" s="189"/>
      <c r="JWB93" s="189"/>
      <c r="JWC93" s="189"/>
      <c r="JWD93" s="189"/>
      <c r="JWE93" s="189"/>
      <c r="JWF93" s="189"/>
      <c r="JWG93" s="189"/>
      <c r="JWH93" s="189"/>
      <c r="JWI93" s="189"/>
      <c r="JWJ93" s="189"/>
      <c r="JWK93" s="189"/>
      <c r="JWL93" s="189"/>
      <c r="JWM93" s="189"/>
      <c r="JWN93" s="189"/>
      <c r="JWO93" s="189"/>
      <c r="JWP93" s="189"/>
      <c r="JWQ93" s="189"/>
      <c r="JWR93" s="189"/>
      <c r="JWS93" s="189"/>
      <c r="JWT93" s="189"/>
      <c r="JWU93" s="189"/>
      <c r="JWV93" s="189"/>
      <c r="JWW93" s="189"/>
      <c r="JWX93" s="189"/>
      <c r="JWY93" s="189"/>
      <c r="JWZ93" s="189"/>
      <c r="JXA93" s="189"/>
      <c r="JXB93" s="189"/>
      <c r="JXC93" s="189"/>
      <c r="JXD93" s="189"/>
      <c r="JXE93" s="189"/>
      <c r="JXF93" s="189"/>
      <c r="JXG93" s="189"/>
      <c r="JXH93" s="189"/>
      <c r="JXI93" s="189"/>
      <c r="JXJ93" s="189"/>
      <c r="JXK93" s="189"/>
      <c r="JXL93" s="189"/>
      <c r="JXM93" s="189"/>
      <c r="JXN93" s="189"/>
      <c r="JXO93" s="189"/>
      <c r="JXP93" s="189"/>
      <c r="JXQ93" s="189"/>
      <c r="JXR93" s="189"/>
      <c r="JXS93" s="189"/>
      <c r="JXT93" s="189"/>
      <c r="JXU93" s="189"/>
      <c r="JXV93" s="189"/>
      <c r="JXW93" s="189"/>
      <c r="JXX93" s="189"/>
      <c r="JXY93" s="189"/>
      <c r="JXZ93" s="189"/>
      <c r="JYA93" s="189"/>
      <c r="JYB93" s="189"/>
      <c r="JYC93" s="189"/>
      <c r="JYD93" s="189"/>
      <c r="JYE93" s="189"/>
      <c r="JYF93" s="189"/>
      <c r="JYG93" s="189"/>
      <c r="JYH93" s="189"/>
      <c r="JYI93" s="189"/>
      <c r="JYJ93" s="189"/>
      <c r="JYK93" s="189"/>
      <c r="JYL93" s="189"/>
      <c r="JYM93" s="189"/>
      <c r="JYN93" s="189"/>
      <c r="JYO93" s="189"/>
      <c r="JYP93" s="189"/>
      <c r="JYQ93" s="189"/>
      <c r="JYR93" s="189"/>
      <c r="JYS93" s="189"/>
      <c r="JYT93" s="189"/>
      <c r="JYU93" s="189"/>
      <c r="JYV93" s="189"/>
      <c r="JYW93" s="189"/>
      <c r="JYX93" s="189"/>
      <c r="JYY93" s="189"/>
      <c r="JYZ93" s="189"/>
      <c r="JZA93" s="189"/>
      <c r="JZB93" s="189"/>
      <c r="JZC93" s="189"/>
      <c r="JZD93" s="189"/>
      <c r="JZE93" s="189"/>
      <c r="JZF93" s="189"/>
      <c r="JZG93" s="189"/>
      <c r="JZH93" s="189"/>
      <c r="JZI93" s="189"/>
      <c r="JZJ93" s="189"/>
      <c r="JZK93" s="189"/>
      <c r="JZL93" s="189"/>
      <c r="JZM93" s="189"/>
      <c r="JZN93" s="189"/>
      <c r="JZO93" s="189"/>
      <c r="JZP93" s="189"/>
      <c r="JZQ93" s="189"/>
      <c r="JZR93" s="189"/>
      <c r="JZS93" s="189"/>
      <c r="JZT93" s="189"/>
      <c r="JZU93" s="189"/>
      <c r="JZV93" s="189"/>
      <c r="JZW93" s="189"/>
      <c r="JZX93" s="189"/>
      <c r="JZY93" s="189"/>
      <c r="JZZ93" s="189"/>
      <c r="KAA93" s="189"/>
      <c r="KAB93" s="189"/>
      <c r="KAC93" s="189"/>
      <c r="KAD93" s="189"/>
      <c r="KAE93" s="189"/>
      <c r="KAF93" s="189"/>
      <c r="KAG93" s="189"/>
      <c r="KAH93" s="189"/>
      <c r="KAI93" s="189"/>
      <c r="KAJ93" s="189"/>
      <c r="KAK93" s="189"/>
      <c r="KAL93" s="189"/>
      <c r="KAM93" s="189"/>
      <c r="KAN93" s="189"/>
      <c r="KAO93" s="189"/>
      <c r="KAP93" s="189"/>
      <c r="KAQ93" s="189"/>
      <c r="KAR93" s="189"/>
      <c r="KAS93" s="189"/>
      <c r="KAT93" s="189"/>
      <c r="KAU93" s="189"/>
      <c r="KAV93" s="189"/>
      <c r="KAW93" s="189"/>
      <c r="KAX93" s="189"/>
      <c r="KAY93" s="189"/>
      <c r="KAZ93" s="189"/>
      <c r="KBA93" s="189"/>
      <c r="KBB93" s="189"/>
      <c r="KBC93" s="189"/>
      <c r="KBD93" s="189"/>
      <c r="KBE93" s="189"/>
      <c r="KBF93" s="189"/>
      <c r="KBG93" s="189"/>
      <c r="KBH93" s="189"/>
      <c r="KBI93" s="189"/>
      <c r="KBJ93" s="189"/>
      <c r="KBK93" s="189"/>
      <c r="KBL93" s="189"/>
      <c r="KBM93" s="189"/>
      <c r="KBN93" s="189"/>
      <c r="KBO93" s="189"/>
      <c r="KBP93" s="189"/>
      <c r="KBQ93" s="189"/>
      <c r="KBR93" s="189"/>
      <c r="KBS93" s="189"/>
      <c r="KBT93" s="189"/>
      <c r="KBU93" s="189"/>
      <c r="KBV93" s="189"/>
      <c r="KBW93" s="189"/>
      <c r="KBX93" s="189"/>
      <c r="KBY93" s="189"/>
      <c r="KBZ93" s="189"/>
      <c r="KCA93" s="189"/>
      <c r="KCB93" s="189"/>
      <c r="KCC93" s="189"/>
      <c r="KCD93" s="189"/>
      <c r="KCE93" s="189"/>
      <c r="KCF93" s="189"/>
      <c r="KCG93" s="189"/>
      <c r="KCH93" s="189"/>
      <c r="KCI93" s="189"/>
      <c r="KCJ93" s="189"/>
      <c r="KCK93" s="189"/>
      <c r="KCL93" s="189"/>
      <c r="KCM93" s="189"/>
      <c r="KCN93" s="189"/>
      <c r="KCO93" s="189"/>
      <c r="KCP93" s="189"/>
      <c r="KCQ93" s="189"/>
      <c r="KCR93" s="189"/>
      <c r="KCS93" s="189"/>
      <c r="KCT93" s="189"/>
      <c r="KCU93" s="189"/>
      <c r="KCV93" s="189"/>
      <c r="KCW93" s="189"/>
      <c r="KCX93" s="189"/>
      <c r="KCY93" s="189"/>
      <c r="KCZ93" s="189"/>
      <c r="KDA93" s="189"/>
      <c r="KDB93" s="189"/>
      <c r="KDC93" s="189"/>
      <c r="KDD93" s="189"/>
      <c r="KDE93" s="189"/>
      <c r="KDF93" s="189"/>
      <c r="KDG93" s="189"/>
      <c r="KDH93" s="189"/>
      <c r="KDI93" s="189"/>
      <c r="KDJ93" s="189"/>
      <c r="KDK93" s="189"/>
      <c r="KDL93" s="189"/>
      <c r="KDM93" s="189"/>
      <c r="KDN93" s="189"/>
      <c r="KDO93" s="189"/>
      <c r="KDP93" s="189"/>
      <c r="KDQ93" s="189"/>
      <c r="KDR93" s="189"/>
      <c r="KDS93" s="189"/>
      <c r="KDT93" s="189"/>
      <c r="KDU93" s="189"/>
      <c r="KDV93" s="189"/>
      <c r="KDW93" s="189"/>
      <c r="KDX93" s="189"/>
      <c r="KDY93" s="189"/>
      <c r="KDZ93" s="189"/>
      <c r="KEA93" s="189"/>
      <c r="KEB93" s="189"/>
      <c r="KEC93" s="189"/>
      <c r="KED93" s="189"/>
      <c r="KEE93" s="189"/>
      <c r="KEF93" s="189"/>
      <c r="KEG93" s="189"/>
      <c r="KEH93" s="189"/>
      <c r="KEI93" s="189"/>
      <c r="KEJ93" s="189"/>
      <c r="KEK93" s="189"/>
      <c r="KEL93" s="189"/>
      <c r="KEM93" s="189"/>
      <c r="KEN93" s="189"/>
      <c r="KEO93" s="189"/>
      <c r="KEP93" s="189"/>
      <c r="KEQ93" s="189"/>
      <c r="KER93" s="189"/>
      <c r="KES93" s="189"/>
      <c r="KET93" s="189"/>
      <c r="KEU93" s="189"/>
      <c r="KEV93" s="189"/>
      <c r="KEW93" s="189"/>
      <c r="KEX93" s="189"/>
      <c r="KEY93" s="189"/>
      <c r="KEZ93" s="189"/>
      <c r="KFA93" s="189"/>
      <c r="KFB93" s="189"/>
      <c r="KFC93" s="189"/>
      <c r="KFD93" s="189"/>
      <c r="KFE93" s="189"/>
      <c r="KFF93" s="189"/>
      <c r="KFG93" s="189"/>
      <c r="KFH93" s="189"/>
      <c r="KFI93" s="189"/>
      <c r="KFJ93" s="189"/>
      <c r="KFK93" s="189"/>
      <c r="KFL93" s="189"/>
      <c r="KFM93" s="189"/>
      <c r="KFN93" s="189"/>
      <c r="KFO93" s="189"/>
      <c r="KFP93" s="189"/>
      <c r="KFQ93" s="189"/>
      <c r="KFR93" s="189"/>
      <c r="KFS93" s="189"/>
      <c r="KFT93" s="189"/>
      <c r="KFU93" s="189"/>
      <c r="KFV93" s="189"/>
      <c r="KFW93" s="189"/>
      <c r="KFX93" s="189"/>
      <c r="KFY93" s="189"/>
      <c r="KFZ93" s="189"/>
      <c r="KGA93" s="189"/>
      <c r="KGB93" s="189"/>
      <c r="KGC93" s="189"/>
      <c r="KGD93" s="189"/>
      <c r="KGE93" s="189"/>
      <c r="KGF93" s="189"/>
      <c r="KGG93" s="189"/>
      <c r="KGH93" s="189"/>
      <c r="KGI93" s="189"/>
      <c r="KGJ93" s="189"/>
      <c r="KGK93" s="189"/>
      <c r="KGL93" s="189"/>
      <c r="KGM93" s="189"/>
      <c r="KGN93" s="189"/>
      <c r="KGO93" s="189"/>
      <c r="KGP93" s="189"/>
      <c r="KGQ93" s="189"/>
      <c r="KGR93" s="189"/>
      <c r="KGS93" s="189"/>
      <c r="KGT93" s="189"/>
      <c r="KGU93" s="189"/>
      <c r="KGV93" s="189"/>
      <c r="KGW93" s="189"/>
      <c r="KGX93" s="189"/>
      <c r="KGY93" s="189"/>
      <c r="KGZ93" s="189"/>
      <c r="KHA93" s="189"/>
      <c r="KHB93" s="189"/>
      <c r="KHC93" s="189"/>
      <c r="KHD93" s="189"/>
      <c r="KHE93" s="189"/>
      <c r="KHF93" s="189"/>
      <c r="KHG93" s="189"/>
      <c r="KHH93" s="189"/>
      <c r="KHI93" s="189"/>
      <c r="KHJ93" s="189"/>
      <c r="KHK93" s="189"/>
      <c r="KHL93" s="189"/>
      <c r="KHM93" s="189"/>
      <c r="KHN93" s="189"/>
      <c r="KHO93" s="189"/>
      <c r="KHP93" s="189"/>
      <c r="KHQ93" s="189"/>
      <c r="KHR93" s="189"/>
      <c r="KHS93" s="189"/>
      <c r="KHT93" s="189"/>
      <c r="KHU93" s="189"/>
      <c r="KHV93" s="189"/>
      <c r="KHW93" s="189"/>
      <c r="KHX93" s="189"/>
      <c r="KHY93" s="189"/>
      <c r="KHZ93" s="189"/>
      <c r="KIA93" s="189"/>
      <c r="KIB93" s="189"/>
      <c r="KIC93" s="189"/>
      <c r="KID93" s="189"/>
      <c r="KIE93" s="189"/>
      <c r="KIF93" s="189"/>
      <c r="KIG93" s="189"/>
      <c r="KIH93" s="189"/>
      <c r="KII93" s="189"/>
      <c r="KIJ93" s="189"/>
      <c r="KIK93" s="189"/>
      <c r="KIL93" s="189"/>
      <c r="KIM93" s="189"/>
      <c r="KIN93" s="189"/>
      <c r="KIO93" s="189"/>
      <c r="KIP93" s="189"/>
      <c r="KIQ93" s="189"/>
      <c r="KIR93" s="189"/>
      <c r="KIS93" s="189"/>
      <c r="KIT93" s="189"/>
      <c r="KIU93" s="189"/>
      <c r="KIV93" s="189"/>
      <c r="KIW93" s="189"/>
      <c r="KIX93" s="189"/>
      <c r="KIY93" s="189"/>
      <c r="KIZ93" s="189"/>
      <c r="KJA93" s="189"/>
      <c r="KJB93" s="189"/>
      <c r="KJC93" s="189"/>
      <c r="KJD93" s="189"/>
      <c r="KJE93" s="189"/>
      <c r="KJF93" s="189"/>
      <c r="KJG93" s="189"/>
      <c r="KJH93" s="189"/>
      <c r="KJI93" s="189"/>
      <c r="KJJ93" s="189"/>
      <c r="KJK93" s="189"/>
      <c r="KJL93" s="189"/>
      <c r="KJM93" s="189"/>
      <c r="KJN93" s="189"/>
      <c r="KJO93" s="189"/>
      <c r="KJP93" s="189"/>
      <c r="KJQ93" s="189"/>
      <c r="KJR93" s="189"/>
      <c r="KJS93" s="189"/>
      <c r="KJT93" s="189"/>
      <c r="KJU93" s="189"/>
      <c r="KJV93" s="189"/>
      <c r="KJW93" s="189"/>
      <c r="KJX93" s="189"/>
      <c r="KJY93" s="189"/>
      <c r="KJZ93" s="189"/>
      <c r="KKA93" s="189"/>
      <c r="KKB93" s="189"/>
      <c r="KKC93" s="189"/>
      <c r="KKD93" s="189"/>
      <c r="KKE93" s="189"/>
      <c r="KKF93" s="189"/>
      <c r="KKG93" s="189"/>
      <c r="KKH93" s="189"/>
      <c r="KKI93" s="189"/>
      <c r="KKJ93" s="189"/>
      <c r="KKK93" s="189"/>
      <c r="KKL93" s="189"/>
      <c r="KKM93" s="189"/>
      <c r="KKN93" s="189"/>
      <c r="KKO93" s="189"/>
      <c r="KKP93" s="189"/>
      <c r="KKQ93" s="189"/>
      <c r="KKR93" s="189"/>
      <c r="KKS93" s="189"/>
      <c r="KKT93" s="189"/>
      <c r="KKU93" s="189"/>
      <c r="KKV93" s="189"/>
      <c r="KKW93" s="189"/>
      <c r="KKX93" s="189"/>
      <c r="KKY93" s="189"/>
      <c r="KKZ93" s="189"/>
      <c r="KLA93" s="189"/>
      <c r="KLB93" s="189"/>
      <c r="KLC93" s="189"/>
      <c r="KLD93" s="189"/>
      <c r="KLE93" s="189"/>
      <c r="KLF93" s="189"/>
      <c r="KLG93" s="189"/>
      <c r="KLH93" s="189"/>
      <c r="KLI93" s="189"/>
      <c r="KLJ93" s="189"/>
      <c r="KLK93" s="189"/>
      <c r="KLL93" s="189"/>
      <c r="KLM93" s="189"/>
      <c r="KLN93" s="189"/>
      <c r="KLO93" s="189"/>
      <c r="KLP93" s="189"/>
      <c r="KLQ93" s="189"/>
      <c r="KLR93" s="189"/>
      <c r="KLS93" s="189"/>
      <c r="KLT93" s="189"/>
      <c r="KLU93" s="189"/>
      <c r="KLV93" s="189"/>
      <c r="KLW93" s="189"/>
      <c r="KLX93" s="189"/>
      <c r="KLY93" s="189"/>
      <c r="KLZ93" s="189"/>
      <c r="KMA93" s="189"/>
      <c r="KMB93" s="189"/>
      <c r="KMC93" s="189"/>
      <c r="KMD93" s="189"/>
      <c r="KME93" s="189"/>
      <c r="KMF93" s="189"/>
      <c r="KMG93" s="189"/>
      <c r="KMH93" s="189"/>
      <c r="KMI93" s="189"/>
      <c r="KMJ93" s="189"/>
      <c r="KMK93" s="189"/>
      <c r="KML93" s="189"/>
      <c r="KMM93" s="189"/>
      <c r="KMN93" s="189"/>
      <c r="KMO93" s="189"/>
      <c r="KMP93" s="189"/>
      <c r="KMQ93" s="189"/>
      <c r="KMR93" s="189"/>
      <c r="KMS93" s="189"/>
      <c r="KMT93" s="189"/>
      <c r="KMU93" s="189"/>
      <c r="KMV93" s="189"/>
      <c r="KMW93" s="189"/>
      <c r="KMX93" s="189"/>
      <c r="KMY93" s="189"/>
      <c r="KMZ93" s="189"/>
      <c r="KNA93" s="189"/>
      <c r="KNB93" s="189"/>
      <c r="KNC93" s="189"/>
      <c r="KND93" s="189"/>
      <c r="KNE93" s="189"/>
      <c r="KNF93" s="189"/>
      <c r="KNG93" s="189"/>
      <c r="KNH93" s="189"/>
      <c r="KNI93" s="189"/>
      <c r="KNJ93" s="189"/>
      <c r="KNK93" s="189"/>
      <c r="KNL93" s="189"/>
      <c r="KNM93" s="189"/>
      <c r="KNN93" s="189"/>
      <c r="KNO93" s="189"/>
      <c r="KNP93" s="189"/>
      <c r="KNQ93" s="189"/>
      <c r="KNR93" s="189"/>
      <c r="KNS93" s="189"/>
      <c r="KNT93" s="189"/>
      <c r="KNU93" s="189"/>
      <c r="KNV93" s="189"/>
      <c r="KNW93" s="189"/>
      <c r="KNX93" s="189"/>
      <c r="KNY93" s="189"/>
      <c r="KNZ93" s="189"/>
      <c r="KOA93" s="189"/>
      <c r="KOB93" s="189"/>
      <c r="KOC93" s="189"/>
      <c r="KOD93" s="189"/>
      <c r="KOE93" s="189"/>
      <c r="KOF93" s="189"/>
      <c r="KOG93" s="189"/>
      <c r="KOH93" s="189"/>
      <c r="KOI93" s="189"/>
      <c r="KOJ93" s="189"/>
      <c r="KOK93" s="189"/>
      <c r="KOL93" s="189"/>
      <c r="KOM93" s="189"/>
      <c r="KON93" s="189"/>
      <c r="KOO93" s="189"/>
      <c r="KOP93" s="189"/>
      <c r="KOQ93" s="189"/>
      <c r="KOR93" s="189"/>
      <c r="KOS93" s="189"/>
      <c r="KOT93" s="189"/>
      <c r="KOU93" s="189"/>
      <c r="KOV93" s="189"/>
      <c r="KOW93" s="189"/>
      <c r="KOX93" s="189"/>
      <c r="KOY93" s="189"/>
      <c r="KOZ93" s="189"/>
      <c r="KPA93" s="189"/>
      <c r="KPB93" s="189"/>
      <c r="KPC93" s="189"/>
      <c r="KPD93" s="189"/>
      <c r="KPE93" s="189"/>
      <c r="KPF93" s="189"/>
      <c r="KPG93" s="189"/>
      <c r="KPH93" s="189"/>
      <c r="KPI93" s="189"/>
      <c r="KPJ93" s="189"/>
      <c r="KPK93" s="189"/>
      <c r="KPL93" s="189"/>
      <c r="KPM93" s="189"/>
      <c r="KPN93" s="189"/>
      <c r="KPO93" s="189"/>
      <c r="KPP93" s="189"/>
      <c r="KPQ93" s="189"/>
      <c r="KPR93" s="189"/>
      <c r="KPS93" s="189"/>
      <c r="KPT93" s="189"/>
      <c r="KPU93" s="189"/>
      <c r="KPV93" s="189"/>
      <c r="KPW93" s="189"/>
      <c r="KPX93" s="189"/>
      <c r="KPY93" s="189"/>
      <c r="KPZ93" s="189"/>
      <c r="KQA93" s="189"/>
      <c r="KQB93" s="189"/>
      <c r="KQC93" s="189"/>
      <c r="KQD93" s="189"/>
      <c r="KQE93" s="189"/>
      <c r="KQF93" s="189"/>
      <c r="KQG93" s="189"/>
      <c r="KQH93" s="189"/>
      <c r="KQI93" s="189"/>
      <c r="KQJ93" s="189"/>
      <c r="KQK93" s="189"/>
      <c r="KQL93" s="189"/>
      <c r="KQM93" s="189"/>
      <c r="KQN93" s="189"/>
      <c r="KQO93" s="189"/>
      <c r="KQP93" s="189"/>
      <c r="KQQ93" s="189"/>
      <c r="KQR93" s="189"/>
      <c r="KQS93" s="189"/>
      <c r="KQT93" s="189"/>
      <c r="KQU93" s="189"/>
      <c r="KQV93" s="189"/>
      <c r="KQW93" s="189"/>
      <c r="KQX93" s="189"/>
      <c r="KQY93" s="189"/>
      <c r="KQZ93" s="189"/>
      <c r="KRA93" s="189"/>
      <c r="KRB93" s="189"/>
      <c r="KRC93" s="189"/>
      <c r="KRD93" s="189"/>
      <c r="KRE93" s="189"/>
      <c r="KRF93" s="189"/>
      <c r="KRG93" s="189"/>
      <c r="KRH93" s="189"/>
      <c r="KRI93" s="189"/>
      <c r="KRJ93" s="189"/>
      <c r="KRK93" s="189"/>
      <c r="KRL93" s="189"/>
      <c r="KRM93" s="189"/>
      <c r="KRN93" s="189"/>
      <c r="KRO93" s="189"/>
      <c r="KRP93" s="189"/>
      <c r="KRQ93" s="189"/>
      <c r="KRR93" s="189"/>
      <c r="KRS93" s="189"/>
      <c r="KRT93" s="189"/>
      <c r="KRU93" s="189"/>
      <c r="KRV93" s="189"/>
      <c r="KRW93" s="189"/>
      <c r="KRX93" s="189"/>
      <c r="KRY93" s="189"/>
      <c r="KRZ93" s="189"/>
      <c r="KSA93" s="189"/>
      <c r="KSB93" s="189"/>
      <c r="KSC93" s="189"/>
      <c r="KSD93" s="189"/>
      <c r="KSE93" s="189"/>
      <c r="KSF93" s="189"/>
      <c r="KSG93" s="189"/>
      <c r="KSH93" s="189"/>
      <c r="KSI93" s="189"/>
      <c r="KSJ93" s="189"/>
      <c r="KSK93" s="189"/>
      <c r="KSL93" s="189"/>
      <c r="KSM93" s="189"/>
      <c r="KSN93" s="189"/>
      <c r="KSO93" s="189"/>
      <c r="KSP93" s="189"/>
      <c r="KSQ93" s="189"/>
      <c r="KSR93" s="189"/>
      <c r="KSS93" s="189"/>
      <c r="KST93" s="189"/>
      <c r="KSU93" s="189"/>
      <c r="KSV93" s="189"/>
      <c r="KSW93" s="189"/>
      <c r="KSX93" s="189"/>
      <c r="KSY93" s="189"/>
      <c r="KSZ93" s="189"/>
      <c r="KTA93" s="189"/>
      <c r="KTB93" s="189"/>
      <c r="KTC93" s="189"/>
      <c r="KTD93" s="189"/>
      <c r="KTE93" s="189"/>
      <c r="KTF93" s="189"/>
      <c r="KTG93" s="189"/>
      <c r="KTH93" s="189"/>
      <c r="KTI93" s="189"/>
      <c r="KTJ93" s="189"/>
      <c r="KTK93" s="189"/>
      <c r="KTL93" s="189"/>
      <c r="KTM93" s="189"/>
      <c r="KTN93" s="189"/>
      <c r="KTO93" s="189"/>
      <c r="KTP93" s="189"/>
      <c r="KTQ93" s="189"/>
      <c r="KTR93" s="189"/>
      <c r="KTS93" s="189"/>
      <c r="KTT93" s="189"/>
      <c r="KTU93" s="189"/>
      <c r="KTV93" s="189"/>
      <c r="KTW93" s="189"/>
      <c r="KTX93" s="189"/>
      <c r="KTY93" s="189"/>
      <c r="KTZ93" s="189"/>
      <c r="KUA93" s="189"/>
      <c r="KUB93" s="189"/>
      <c r="KUC93" s="189"/>
      <c r="KUD93" s="189"/>
      <c r="KUE93" s="189"/>
      <c r="KUF93" s="189"/>
      <c r="KUG93" s="189"/>
      <c r="KUH93" s="189"/>
      <c r="KUI93" s="189"/>
      <c r="KUJ93" s="189"/>
      <c r="KUK93" s="189"/>
      <c r="KUL93" s="189"/>
      <c r="KUM93" s="189"/>
      <c r="KUN93" s="189"/>
      <c r="KUO93" s="189"/>
      <c r="KUP93" s="189"/>
      <c r="KUQ93" s="189"/>
      <c r="KUR93" s="189"/>
      <c r="KUS93" s="189"/>
      <c r="KUT93" s="189"/>
      <c r="KUU93" s="189"/>
      <c r="KUV93" s="189"/>
      <c r="KUW93" s="189"/>
      <c r="KUX93" s="189"/>
      <c r="KUY93" s="189"/>
      <c r="KUZ93" s="189"/>
      <c r="KVA93" s="189"/>
      <c r="KVB93" s="189"/>
      <c r="KVC93" s="189"/>
      <c r="KVD93" s="189"/>
      <c r="KVE93" s="189"/>
      <c r="KVF93" s="189"/>
      <c r="KVG93" s="189"/>
      <c r="KVH93" s="189"/>
      <c r="KVI93" s="189"/>
      <c r="KVJ93" s="189"/>
      <c r="KVK93" s="189"/>
      <c r="KVL93" s="189"/>
      <c r="KVM93" s="189"/>
      <c r="KVN93" s="189"/>
      <c r="KVO93" s="189"/>
      <c r="KVP93" s="189"/>
      <c r="KVQ93" s="189"/>
      <c r="KVR93" s="189"/>
      <c r="KVS93" s="189"/>
      <c r="KVT93" s="189"/>
      <c r="KVU93" s="189"/>
      <c r="KVV93" s="189"/>
      <c r="KVW93" s="189"/>
      <c r="KVX93" s="189"/>
      <c r="KVY93" s="189"/>
      <c r="KVZ93" s="189"/>
      <c r="KWA93" s="189"/>
      <c r="KWB93" s="189"/>
      <c r="KWC93" s="189"/>
      <c r="KWD93" s="189"/>
      <c r="KWE93" s="189"/>
      <c r="KWF93" s="189"/>
      <c r="KWG93" s="189"/>
      <c r="KWH93" s="189"/>
      <c r="KWI93" s="189"/>
      <c r="KWJ93" s="189"/>
      <c r="KWK93" s="189"/>
      <c r="KWL93" s="189"/>
      <c r="KWM93" s="189"/>
      <c r="KWN93" s="189"/>
      <c r="KWO93" s="189"/>
      <c r="KWP93" s="189"/>
      <c r="KWQ93" s="189"/>
      <c r="KWR93" s="189"/>
      <c r="KWS93" s="189"/>
      <c r="KWT93" s="189"/>
      <c r="KWU93" s="189"/>
      <c r="KWV93" s="189"/>
      <c r="KWW93" s="189"/>
      <c r="KWX93" s="189"/>
      <c r="KWY93" s="189"/>
      <c r="KWZ93" s="189"/>
      <c r="KXA93" s="189"/>
      <c r="KXB93" s="189"/>
      <c r="KXC93" s="189"/>
      <c r="KXD93" s="189"/>
      <c r="KXE93" s="189"/>
      <c r="KXF93" s="189"/>
      <c r="KXG93" s="189"/>
      <c r="KXH93" s="189"/>
      <c r="KXI93" s="189"/>
      <c r="KXJ93" s="189"/>
      <c r="KXK93" s="189"/>
      <c r="KXL93" s="189"/>
      <c r="KXM93" s="189"/>
      <c r="KXN93" s="189"/>
      <c r="KXO93" s="189"/>
      <c r="KXP93" s="189"/>
      <c r="KXQ93" s="189"/>
      <c r="KXR93" s="189"/>
      <c r="KXS93" s="189"/>
      <c r="KXT93" s="189"/>
      <c r="KXU93" s="189"/>
      <c r="KXV93" s="189"/>
      <c r="KXW93" s="189"/>
      <c r="KXX93" s="189"/>
      <c r="KXY93" s="189"/>
      <c r="KXZ93" s="189"/>
      <c r="KYA93" s="189"/>
      <c r="KYB93" s="189"/>
      <c r="KYC93" s="189"/>
      <c r="KYD93" s="189"/>
      <c r="KYE93" s="189"/>
      <c r="KYF93" s="189"/>
      <c r="KYG93" s="189"/>
      <c r="KYH93" s="189"/>
      <c r="KYI93" s="189"/>
      <c r="KYJ93" s="189"/>
      <c r="KYK93" s="189"/>
      <c r="KYL93" s="189"/>
      <c r="KYM93" s="189"/>
      <c r="KYN93" s="189"/>
      <c r="KYO93" s="189"/>
      <c r="KYP93" s="189"/>
      <c r="KYQ93" s="189"/>
      <c r="KYR93" s="189"/>
      <c r="KYS93" s="189"/>
      <c r="KYT93" s="189"/>
      <c r="KYU93" s="189"/>
      <c r="KYV93" s="189"/>
      <c r="KYW93" s="189"/>
      <c r="KYX93" s="189"/>
      <c r="KYY93" s="189"/>
      <c r="KYZ93" s="189"/>
      <c r="KZA93" s="189"/>
      <c r="KZB93" s="189"/>
      <c r="KZC93" s="189"/>
      <c r="KZD93" s="189"/>
      <c r="KZE93" s="189"/>
      <c r="KZF93" s="189"/>
      <c r="KZG93" s="189"/>
      <c r="KZH93" s="189"/>
      <c r="KZI93" s="189"/>
      <c r="KZJ93" s="189"/>
      <c r="KZK93" s="189"/>
      <c r="KZL93" s="189"/>
      <c r="KZM93" s="189"/>
      <c r="KZN93" s="189"/>
      <c r="KZO93" s="189"/>
      <c r="KZP93" s="189"/>
      <c r="KZQ93" s="189"/>
      <c r="KZR93" s="189"/>
      <c r="KZS93" s="189"/>
      <c r="KZT93" s="189"/>
      <c r="KZU93" s="189"/>
      <c r="KZV93" s="189"/>
      <c r="KZW93" s="189"/>
      <c r="KZX93" s="189"/>
      <c r="KZY93" s="189"/>
      <c r="KZZ93" s="189"/>
      <c r="LAA93" s="189"/>
      <c r="LAB93" s="189"/>
      <c r="LAC93" s="189"/>
      <c r="LAD93" s="189"/>
      <c r="LAE93" s="189"/>
      <c r="LAF93" s="189"/>
      <c r="LAG93" s="189"/>
      <c r="LAH93" s="189"/>
      <c r="LAI93" s="189"/>
      <c r="LAJ93" s="189"/>
      <c r="LAK93" s="189"/>
      <c r="LAL93" s="189"/>
      <c r="LAM93" s="189"/>
      <c r="LAN93" s="189"/>
      <c r="LAO93" s="189"/>
      <c r="LAP93" s="189"/>
      <c r="LAQ93" s="189"/>
      <c r="LAR93" s="189"/>
      <c r="LAS93" s="189"/>
      <c r="LAT93" s="189"/>
      <c r="LAU93" s="189"/>
      <c r="LAV93" s="189"/>
      <c r="LAW93" s="189"/>
      <c r="LAX93" s="189"/>
      <c r="LAY93" s="189"/>
      <c r="LAZ93" s="189"/>
      <c r="LBA93" s="189"/>
      <c r="LBB93" s="189"/>
      <c r="LBC93" s="189"/>
      <c r="LBD93" s="189"/>
      <c r="LBE93" s="189"/>
      <c r="LBF93" s="189"/>
      <c r="LBG93" s="189"/>
      <c r="LBH93" s="189"/>
      <c r="LBI93" s="189"/>
      <c r="LBJ93" s="189"/>
      <c r="LBK93" s="189"/>
      <c r="LBL93" s="189"/>
      <c r="LBM93" s="189"/>
      <c r="LBN93" s="189"/>
      <c r="LBO93" s="189"/>
      <c r="LBP93" s="189"/>
      <c r="LBQ93" s="189"/>
      <c r="LBR93" s="189"/>
      <c r="LBS93" s="189"/>
      <c r="LBT93" s="189"/>
      <c r="LBU93" s="189"/>
      <c r="LBV93" s="189"/>
      <c r="LBW93" s="189"/>
      <c r="LBX93" s="189"/>
      <c r="LBY93" s="189"/>
      <c r="LBZ93" s="189"/>
      <c r="LCA93" s="189"/>
      <c r="LCB93" s="189"/>
      <c r="LCC93" s="189"/>
      <c r="LCD93" s="189"/>
      <c r="LCE93" s="189"/>
      <c r="LCF93" s="189"/>
      <c r="LCG93" s="189"/>
      <c r="LCH93" s="189"/>
      <c r="LCI93" s="189"/>
      <c r="LCJ93" s="189"/>
      <c r="LCK93" s="189"/>
      <c r="LCL93" s="189"/>
      <c r="LCM93" s="189"/>
      <c r="LCN93" s="189"/>
      <c r="LCO93" s="189"/>
      <c r="LCP93" s="189"/>
      <c r="LCQ93" s="189"/>
      <c r="LCR93" s="189"/>
      <c r="LCS93" s="189"/>
      <c r="LCT93" s="189"/>
      <c r="LCU93" s="189"/>
      <c r="LCV93" s="189"/>
      <c r="LCW93" s="189"/>
      <c r="LCX93" s="189"/>
      <c r="LCY93" s="189"/>
      <c r="LCZ93" s="189"/>
      <c r="LDA93" s="189"/>
      <c r="LDB93" s="189"/>
      <c r="LDC93" s="189"/>
      <c r="LDD93" s="189"/>
      <c r="LDE93" s="189"/>
      <c r="LDF93" s="189"/>
      <c r="LDG93" s="189"/>
      <c r="LDH93" s="189"/>
      <c r="LDI93" s="189"/>
      <c r="LDJ93" s="189"/>
      <c r="LDK93" s="189"/>
      <c r="LDL93" s="189"/>
      <c r="LDM93" s="189"/>
      <c r="LDN93" s="189"/>
      <c r="LDO93" s="189"/>
      <c r="LDP93" s="189"/>
      <c r="LDQ93" s="189"/>
      <c r="LDR93" s="189"/>
      <c r="LDS93" s="189"/>
      <c r="LDT93" s="189"/>
      <c r="LDU93" s="189"/>
      <c r="LDV93" s="189"/>
      <c r="LDW93" s="189"/>
      <c r="LDX93" s="189"/>
      <c r="LDY93" s="189"/>
      <c r="LDZ93" s="189"/>
      <c r="LEA93" s="189"/>
      <c r="LEB93" s="189"/>
      <c r="LEC93" s="189"/>
      <c r="LED93" s="189"/>
      <c r="LEE93" s="189"/>
      <c r="LEF93" s="189"/>
      <c r="LEG93" s="189"/>
      <c r="LEH93" s="189"/>
      <c r="LEI93" s="189"/>
      <c r="LEJ93" s="189"/>
      <c r="LEK93" s="189"/>
      <c r="LEL93" s="189"/>
      <c r="LEM93" s="189"/>
      <c r="LEN93" s="189"/>
      <c r="LEO93" s="189"/>
      <c r="LEP93" s="189"/>
      <c r="LEQ93" s="189"/>
      <c r="LER93" s="189"/>
      <c r="LES93" s="189"/>
      <c r="LET93" s="189"/>
      <c r="LEU93" s="189"/>
      <c r="LEV93" s="189"/>
      <c r="LEW93" s="189"/>
      <c r="LEX93" s="189"/>
      <c r="LEY93" s="189"/>
      <c r="LEZ93" s="189"/>
      <c r="LFA93" s="189"/>
      <c r="LFB93" s="189"/>
      <c r="LFC93" s="189"/>
      <c r="LFD93" s="189"/>
      <c r="LFE93" s="189"/>
      <c r="LFF93" s="189"/>
      <c r="LFG93" s="189"/>
      <c r="LFH93" s="189"/>
      <c r="LFI93" s="189"/>
      <c r="LFJ93" s="189"/>
      <c r="LFK93" s="189"/>
      <c r="LFL93" s="189"/>
      <c r="LFM93" s="189"/>
      <c r="LFN93" s="189"/>
      <c r="LFO93" s="189"/>
      <c r="LFP93" s="189"/>
      <c r="LFQ93" s="189"/>
      <c r="LFR93" s="189"/>
      <c r="LFS93" s="189"/>
      <c r="LFT93" s="189"/>
      <c r="LFU93" s="189"/>
      <c r="LFV93" s="189"/>
      <c r="LFW93" s="189"/>
      <c r="LFX93" s="189"/>
      <c r="LFY93" s="189"/>
      <c r="LFZ93" s="189"/>
      <c r="LGA93" s="189"/>
      <c r="LGB93" s="189"/>
      <c r="LGC93" s="189"/>
      <c r="LGD93" s="189"/>
      <c r="LGE93" s="189"/>
      <c r="LGF93" s="189"/>
      <c r="LGG93" s="189"/>
      <c r="LGH93" s="189"/>
      <c r="LGI93" s="189"/>
      <c r="LGJ93" s="189"/>
      <c r="LGK93" s="189"/>
      <c r="LGL93" s="189"/>
      <c r="LGM93" s="189"/>
      <c r="LGN93" s="189"/>
      <c r="LGO93" s="189"/>
      <c r="LGP93" s="189"/>
      <c r="LGQ93" s="189"/>
      <c r="LGR93" s="189"/>
      <c r="LGS93" s="189"/>
      <c r="LGT93" s="189"/>
      <c r="LGU93" s="189"/>
      <c r="LGV93" s="189"/>
      <c r="LGW93" s="189"/>
      <c r="LGX93" s="189"/>
      <c r="LGY93" s="189"/>
      <c r="LGZ93" s="189"/>
      <c r="LHA93" s="189"/>
      <c r="LHB93" s="189"/>
      <c r="LHC93" s="189"/>
      <c r="LHD93" s="189"/>
      <c r="LHE93" s="189"/>
      <c r="LHF93" s="189"/>
      <c r="LHG93" s="189"/>
      <c r="LHH93" s="189"/>
      <c r="LHI93" s="189"/>
      <c r="LHJ93" s="189"/>
      <c r="LHK93" s="189"/>
      <c r="LHL93" s="189"/>
      <c r="LHM93" s="189"/>
      <c r="LHN93" s="189"/>
      <c r="LHO93" s="189"/>
      <c r="LHP93" s="189"/>
      <c r="LHQ93" s="189"/>
      <c r="LHR93" s="189"/>
      <c r="LHS93" s="189"/>
      <c r="LHT93" s="189"/>
      <c r="LHU93" s="189"/>
      <c r="LHV93" s="189"/>
      <c r="LHW93" s="189"/>
      <c r="LHX93" s="189"/>
      <c r="LHY93" s="189"/>
      <c r="LHZ93" s="189"/>
      <c r="LIA93" s="189"/>
      <c r="LIB93" s="189"/>
      <c r="LIC93" s="189"/>
      <c r="LID93" s="189"/>
      <c r="LIE93" s="189"/>
      <c r="LIF93" s="189"/>
      <c r="LIG93" s="189"/>
      <c r="LIH93" s="189"/>
      <c r="LII93" s="189"/>
      <c r="LIJ93" s="189"/>
      <c r="LIK93" s="189"/>
      <c r="LIL93" s="189"/>
      <c r="LIM93" s="189"/>
      <c r="LIN93" s="189"/>
      <c r="LIO93" s="189"/>
      <c r="LIP93" s="189"/>
      <c r="LIQ93" s="189"/>
      <c r="LIR93" s="189"/>
      <c r="LIS93" s="189"/>
      <c r="LIT93" s="189"/>
      <c r="LIU93" s="189"/>
      <c r="LIV93" s="189"/>
      <c r="LIW93" s="189"/>
      <c r="LIX93" s="189"/>
      <c r="LIY93" s="189"/>
      <c r="LIZ93" s="189"/>
      <c r="LJA93" s="189"/>
      <c r="LJB93" s="189"/>
      <c r="LJC93" s="189"/>
      <c r="LJD93" s="189"/>
      <c r="LJE93" s="189"/>
      <c r="LJF93" s="189"/>
      <c r="LJG93" s="189"/>
      <c r="LJH93" s="189"/>
      <c r="LJI93" s="189"/>
      <c r="LJJ93" s="189"/>
      <c r="LJK93" s="189"/>
      <c r="LJL93" s="189"/>
      <c r="LJM93" s="189"/>
      <c r="LJN93" s="189"/>
      <c r="LJO93" s="189"/>
      <c r="LJP93" s="189"/>
      <c r="LJQ93" s="189"/>
      <c r="LJR93" s="189"/>
      <c r="LJS93" s="189"/>
      <c r="LJT93" s="189"/>
      <c r="LJU93" s="189"/>
      <c r="LJV93" s="189"/>
      <c r="LJW93" s="189"/>
      <c r="LJX93" s="189"/>
      <c r="LJY93" s="189"/>
      <c r="LJZ93" s="189"/>
      <c r="LKA93" s="189"/>
      <c r="LKB93" s="189"/>
      <c r="LKC93" s="189"/>
      <c r="LKD93" s="189"/>
      <c r="LKE93" s="189"/>
      <c r="LKF93" s="189"/>
      <c r="LKG93" s="189"/>
      <c r="LKH93" s="189"/>
      <c r="LKI93" s="189"/>
      <c r="LKJ93" s="189"/>
      <c r="LKK93" s="189"/>
      <c r="LKL93" s="189"/>
      <c r="LKM93" s="189"/>
      <c r="LKN93" s="189"/>
      <c r="LKO93" s="189"/>
      <c r="LKP93" s="189"/>
      <c r="LKQ93" s="189"/>
      <c r="LKR93" s="189"/>
      <c r="LKS93" s="189"/>
      <c r="LKT93" s="189"/>
      <c r="LKU93" s="189"/>
      <c r="LKV93" s="189"/>
      <c r="LKW93" s="189"/>
      <c r="LKX93" s="189"/>
      <c r="LKY93" s="189"/>
      <c r="LKZ93" s="189"/>
      <c r="LLA93" s="189"/>
      <c r="LLB93" s="189"/>
      <c r="LLC93" s="189"/>
      <c r="LLD93" s="189"/>
      <c r="LLE93" s="189"/>
      <c r="LLF93" s="189"/>
      <c r="LLG93" s="189"/>
      <c r="LLH93" s="189"/>
      <c r="LLI93" s="189"/>
      <c r="LLJ93" s="189"/>
      <c r="LLK93" s="189"/>
      <c r="LLL93" s="189"/>
      <c r="LLM93" s="189"/>
      <c r="LLN93" s="189"/>
      <c r="LLO93" s="189"/>
      <c r="LLP93" s="189"/>
      <c r="LLQ93" s="189"/>
      <c r="LLR93" s="189"/>
      <c r="LLS93" s="189"/>
      <c r="LLT93" s="189"/>
      <c r="LLU93" s="189"/>
      <c r="LLV93" s="189"/>
      <c r="LLW93" s="189"/>
      <c r="LLX93" s="189"/>
      <c r="LLY93" s="189"/>
      <c r="LLZ93" s="189"/>
      <c r="LMA93" s="189"/>
      <c r="LMB93" s="189"/>
      <c r="LMC93" s="189"/>
      <c r="LMD93" s="189"/>
      <c r="LME93" s="189"/>
      <c r="LMF93" s="189"/>
      <c r="LMG93" s="189"/>
      <c r="LMH93" s="189"/>
      <c r="LMI93" s="189"/>
      <c r="LMJ93" s="189"/>
      <c r="LMK93" s="189"/>
      <c r="LML93" s="189"/>
      <c r="LMM93" s="189"/>
      <c r="LMN93" s="189"/>
      <c r="LMO93" s="189"/>
      <c r="LMP93" s="189"/>
      <c r="LMQ93" s="189"/>
      <c r="LMR93" s="189"/>
      <c r="LMS93" s="189"/>
      <c r="LMT93" s="189"/>
      <c r="LMU93" s="189"/>
      <c r="LMV93" s="189"/>
      <c r="LMW93" s="189"/>
      <c r="LMX93" s="189"/>
      <c r="LMY93" s="189"/>
      <c r="LMZ93" s="189"/>
      <c r="LNA93" s="189"/>
      <c r="LNB93" s="189"/>
      <c r="LNC93" s="189"/>
      <c r="LND93" s="189"/>
      <c r="LNE93" s="189"/>
      <c r="LNF93" s="189"/>
      <c r="LNG93" s="189"/>
      <c r="LNH93" s="189"/>
      <c r="LNI93" s="189"/>
      <c r="LNJ93" s="189"/>
      <c r="LNK93" s="189"/>
      <c r="LNL93" s="189"/>
      <c r="LNM93" s="189"/>
      <c r="LNN93" s="189"/>
      <c r="LNO93" s="189"/>
      <c r="LNP93" s="189"/>
      <c r="LNQ93" s="189"/>
      <c r="LNR93" s="189"/>
      <c r="LNS93" s="189"/>
      <c r="LNT93" s="189"/>
      <c r="LNU93" s="189"/>
      <c r="LNV93" s="189"/>
      <c r="LNW93" s="189"/>
      <c r="LNX93" s="189"/>
      <c r="LNY93" s="189"/>
      <c r="LNZ93" s="189"/>
      <c r="LOA93" s="189"/>
      <c r="LOB93" s="189"/>
      <c r="LOC93" s="189"/>
      <c r="LOD93" s="189"/>
      <c r="LOE93" s="189"/>
      <c r="LOF93" s="189"/>
      <c r="LOG93" s="189"/>
      <c r="LOH93" s="189"/>
      <c r="LOI93" s="189"/>
      <c r="LOJ93" s="189"/>
      <c r="LOK93" s="189"/>
      <c r="LOL93" s="189"/>
      <c r="LOM93" s="189"/>
      <c r="LON93" s="189"/>
      <c r="LOO93" s="189"/>
      <c r="LOP93" s="189"/>
      <c r="LOQ93" s="189"/>
      <c r="LOR93" s="189"/>
      <c r="LOS93" s="189"/>
      <c r="LOT93" s="189"/>
      <c r="LOU93" s="189"/>
      <c r="LOV93" s="189"/>
      <c r="LOW93" s="189"/>
      <c r="LOX93" s="189"/>
      <c r="LOY93" s="189"/>
      <c r="LOZ93" s="189"/>
      <c r="LPA93" s="189"/>
      <c r="LPB93" s="189"/>
      <c r="LPC93" s="189"/>
      <c r="LPD93" s="189"/>
      <c r="LPE93" s="189"/>
      <c r="LPF93" s="189"/>
      <c r="LPG93" s="189"/>
      <c r="LPH93" s="189"/>
      <c r="LPI93" s="189"/>
      <c r="LPJ93" s="189"/>
      <c r="LPK93" s="189"/>
      <c r="LPL93" s="189"/>
      <c r="LPM93" s="189"/>
      <c r="LPN93" s="189"/>
      <c r="LPO93" s="189"/>
      <c r="LPP93" s="189"/>
      <c r="LPQ93" s="189"/>
      <c r="LPR93" s="189"/>
      <c r="LPS93" s="189"/>
      <c r="LPT93" s="189"/>
      <c r="LPU93" s="189"/>
      <c r="LPV93" s="189"/>
      <c r="LPW93" s="189"/>
      <c r="LPX93" s="189"/>
      <c r="LPY93" s="189"/>
      <c r="LPZ93" s="189"/>
      <c r="LQA93" s="189"/>
      <c r="LQB93" s="189"/>
      <c r="LQC93" s="189"/>
      <c r="LQD93" s="189"/>
      <c r="LQE93" s="189"/>
      <c r="LQF93" s="189"/>
      <c r="LQG93" s="189"/>
      <c r="LQH93" s="189"/>
      <c r="LQI93" s="189"/>
      <c r="LQJ93" s="189"/>
      <c r="LQK93" s="189"/>
      <c r="LQL93" s="189"/>
      <c r="LQM93" s="189"/>
      <c r="LQN93" s="189"/>
      <c r="LQO93" s="189"/>
      <c r="LQP93" s="189"/>
      <c r="LQQ93" s="189"/>
      <c r="LQR93" s="189"/>
      <c r="LQS93" s="189"/>
      <c r="LQT93" s="189"/>
      <c r="LQU93" s="189"/>
      <c r="LQV93" s="189"/>
      <c r="LQW93" s="189"/>
      <c r="LQX93" s="189"/>
      <c r="LQY93" s="189"/>
      <c r="LQZ93" s="189"/>
      <c r="LRA93" s="189"/>
      <c r="LRB93" s="189"/>
      <c r="LRC93" s="189"/>
      <c r="LRD93" s="189"/>
      <c r="LRE93" s="189"/>
      <c r="LRF93" s="189"/>
      <c r="LRG93" s="189"/>
      <c r="LRH93" s="189"/>
      <c r="LRI93" s="189"/>
      <c r="LRJ93" s="189"/>
      <c r="LRK93" s="189"/>
      <c r="LRL93" s="189"/>
      <c r="LRM93" s="189"/>
      <c r="LRN93" s="189"/>
      <c r="LRO93" s="189"/>
      <c r="LRP93" s="189"/>
      <c r="LRQ93" s="189"/>
      <c r="LRR93" s="189"/>
      <c r="LRS93" s="189"/>
      <c r="LRT93" s="189"/>
      <c r="LRU93" s="189"/>
      <c r="LRV93" s="189"/>
      <c r="LRW93" s="189"/>
      <c r="LRX93" s="189"/>
      <c r="LRY93" s="189"/>
      <c r="LRZ93" s="189"/>
      <c r="LSA93" s="189"/>
      <c r="LSB93" s="189"/>
      <c r="LSC93" s="189"/>
      <c r="LSD93" s="189"/>
      <c r="LSE93" s="189"/>
      <c r="LSF93" s="189"/>
      <c r="LSG93" s="189"/>
      <c r="LSH93" s="189"/>
      <c r="LSI93" s="189"/>
      <c r="LSJ93" s="189"/>
      <c r="LSK93" s="189"/>
      <c r="LSL93" s="189"/>
      <c r="LSM93" s="189"/>
      <c r="LSN93" s="189"/>
      <c r="LSO93" s="189"/>
      <c r="LSP93" s="189"/>
      <c r="LSQ93" s="189"/>
      <c r="LSR93" s="189"/>
      <c r="LSS93" s="189"/>
      <c r="LST93" s="189"/>
      <c r="LSU93" s="189"/>
      <c r="LSV93" s="189"/>
      <c r="LSW93" s="189"/>
      <c r="LSX93" s="189"/>
      <c r="LSY93" s="189"/>
      <c r="LSZ93" s="189"/>
      <c r="LTA93" s="189"/>
      <c r="LTB93" s="189"/>
      <c r="LTC93" s="189"/>
      <c r="LTD93" s="189"/>
      <c r="LTE93" s="189"/>
      <c r="LTF93" s="189"/>
      <c r="LTG93" s="189"/>
      <c r="LTH93" s="189"/>
      <c r="LTI93" s="189"/>
      <c r="LTJ93" s="189"/>
      <c r="LTK93" s="189"/>
      <c r="LTL93" s="189"/>
      <c r="LTM93" s="189"/>
      <c r="LTN93" s="189"/>
      <c r="LTO93" s="189"/>
      <c r="LTP93" s="189"/>
      <c r="LTQ93" s="189"/>
      <c r="LTR93" s="189"/>
      <c r="LTS93" s="189"/>
      <c r="LTT93" s="189"/>
      <c r="LTU93" s="189"/>
      <c r="LTV93" s="189"/>
      <c r="LTW93" s="189"/>
      <c r="LTX93" s="189"/>
      <c r="LTY93" s="189"/>
      <c r="LTZ93" s="189"/>
      <c r="LUA93" s="189"/>
      <c r="LUB93" s="189"/>
      <c r="LUC93" s="189"/>
      <c r="LUD93" s="189"/>
      <c r="LUE93" s="189"/>
      <c r="LUF93" s="189"/>
      <c r="LUG93" s="189"/>
      <c r="LUH93" s="189"/>
      <c r="LUI93" s="189"/>
      <c r="LUJ93" s="189"/>
      <c r="LUK93" s="189"/>
      <c r="LUL93" s="189"/>
      <c r="LUM93" s="189"/>
      <c r="LUN93" s="189"/>
      <c r="LUO93" s="189"/>
      <c r="LUP93" s="189"/>
      <c r="LUQ93" s="189"/>
      <c r="LUR93" s="189"/>
      <c r="LUS93" s="189"/>
      <c r="LUT93" s="189"/>
      <c r="LUU93" s="189"/>
      <c r="LUV93" s="189"/>
      <c r="LUW93" s="189"/>
      <c r="LUX93" s="189"/>
      <c r="LUY93" s="189"/>
      <c r="LUZ93" s="189"/>
      <c r="LVA93" s="189"/>
      <c r="LVB93" s="189"/>
      <c r="LVC93" s="189"/>
      <c r="LVD93" s="189"/>
      <c r="LVE93" s="189"/>
      <c r="LVF93" s="189"/>
      <c r="LVG93" s="189"/>
      <c r="LVH93" s="189"/>
      <c r="LVI93" s="189"/>
      <c r="LVJ93" s="189"/>
      <c r="LVK93" s="189"/>
      <c r="LVL93" s="189"/>
      <c r="LVM93" s="189"/>
      <c r="LVN93" s="189"/>
      <c r="LVO93" s="189"/>
      <c r="LVP93" s="189"/>
      <c r="LVQ93" s="189"/>
      <c r="LVR93" s="189"/>
      <c r="LVS93" s="189"/>
      <c r="LVT93" s="189"/>
      <c r="LVU93" s="189"/>
      <c r="LVV93" s="189"/>
      <c r="LVW93" s="189"/>
      <c r="LVX93" s="189"/>
      <c r="LVY93" s="189"/>
      <c r="LVZ93" s="189"/>
      <c r="LWA93" s="189"/>
      <c r="LWB93" s="189"/>
      <c r="LWC93" s="189"/>
      <c r="LWD93" s="189"/>
      <c r="LWE93" s="189"/>
      <c r="LWF93" s="189"/>
      <c r="LWG93" s="189"/>
      <c r="LWH93" s="189"/>
      <c r="LWI93" s="189"/>
      <c r="LWJ93" s="189"/>
      <c r="LWK93" s="189"/>
      <c r="LWL93" s="189"/>
      <c r="LWM93" s="189"/>
      <c r="LWN93" s="189"/>
      <c r="LWO93" s="189"/>
      <c r="LWP93" s="189"/>
      <c r="LWQ93" s="189"/>
      <c r="LWR93" s="189"/>
      <c r="LWS93" s="189"/>
      <c r="LWT93" s="189"/>
      <c r="LWU93" s="189"/>
      <c r="LWV93" s="189"/>
      <c r="LWW93" s="189"/>
      <c r="LWX93" s="189"/>
      <c r="LWY93" s="189"/>
      <c r="LWZ93" s="189"/>
      <c r="LXA93" s="189"/>
      <c r="LXB93" s="189"/>
      <c r="LXC93" s="189"/>
      <c r="LXD93" s="189"/>
      <c r="LXE93" s="189"/>
      <c r="LXF93" s="189"/>
      <c r="LXG93" s="189"/>
      <c r="LXH93" s="189"/>
      <c r="LXI93" s="189"/>
      <c r="LXJ93" s="189"/>
      <c r="LXK93" s="189"/>
      <c r="LXL93" s="189"/>
      <c r="LXM93" s="189"/>
      <c r="LXN93" s="189"/>
      <c r="LXO93" s="189"/>
      <c r="LXP93" s="189"/>
      <c r="LXQ93" s="189"/>
      <c r="LXR93" s="189"/>
      <c r="LXS93" s="189"/>
      <c r="LXT93" s="189"/>
      <c r="LXU93" s="189"/>
      <c r="LXV93" s="189"/>
      <c r="LXW93" s="189"/>
      <c r="LXX93" s="189"/>
      <c r="LXY93" s="189"/>
      <c r="LXZ93" s="189"/>
      <c r="LYA93" s="189"/>
      <c r="LYB93" s="189"/>
      <c r="LYC93" s="189"/>
      <c r="LYD93" s="189"/>
      <c r="LYE93" s="189"/>
      <c r="LYF93" s="189"/>
      <c r="LYG93" s="189"/>
      <c r="LYH93" s="189"/>
      <c r="LYI93" s="189"/>
      <c r="LYJ93" s="189"/>
      <c r="LYK93" s="189"/>
      <c r="LYL93" s="189"/>
      <c r="LYM93" s="189"/>
      <c r="LYN93" s="189"/>
      <c r="LYO93" s="189"/>
      <c r="LYP93" s="189"/>
      <c r="LYQ93" s="189"/>
      <c r="LYR93" s="189"/>
      <c r="LYS93" s="189"/>
      <c r="LYT93" s="189"/>
      <c r="LYU93" s="189"/>
      <c r="LYV93" s="189"/>
      <c r="LYW93" s="189"/>
      <c r="LYX93" s="189"/>
      <c r="LYY93" s="189"/>
      <c r="LYZ93" s="189"/>
      <c r="LZA93" s="189"/>
      <c r="LZB93" s="189"/>
      <c r="LZC93" s="189"/>
      <c r="LZD93" s="189"/>
      <c r="LZE93" s="189"/>
      <c r="LZF93" s="189"/>
      <c r="LZG93" s="189"/>
      <c r="LZH93" s="189"/>
      <c r="LZI93" s="189"/>
      <c r="LZJ93" s="189"/>
      <c r="LZK93" s="189"/>
      <c r="LZL93" s="189"/>
      <c r="LZM93" s="189"/>
      <c r="LZN93" s="189"/>
      <c r="LZO93" s="189"/>
      <c r="LZP93" s="189"/>
      <c r="LZQ93" s="189"/>
      <c r="LZR93" s="189"/>
      <c r="LZS93" s="189"/>
      <c r="LZT93" s="189"/>
      <c r="LZU93" s="189"/>
      <c r="LZV93" s="189"/>
      <c r="LZW93" s="189"/>
      <c r="LZX93" s="189"/>
      <c r="LZY93" s="189"/>
      <c r="LZZ93" s="189"/>
      <c r="MAA93" s="189"/>
      <c r="MAB93" s="189"/>
      <c r="MAC93" s="189"/>
      <c r="MAD93" s="189"/>
      <c r="MAE93" s="189"/>
      <c r="MAF93" s="189"/>
      <c r="MAG93" s="189"/>
      <c r="MAH93" s="189"/>
      <c r="MAI93" s="189"/>
      <c r="MAJ93" s="189"/>
      <c r="MAK93" s="189"/>
      <c r="MAL93" s="189"/>
      <c r="MAM93" s="189"/>
      <c r="MAN93" s="189"/>
      <c r="MAO93" s="189"/>
      <c r="MAP93" s="189"/>
      <c r="MAQ93" s="189"/>
      <c r="MAR93" s="189"/>
      <c r="MAS93" s="189"/>
      <c r="MAT93" s="189"/>
      <c r="MAU93" s="189"/>
      <c r="MAV93" s="189"/>
      <c r="MAW93" s="189"/>
      <c r="MAX93" s="189"/>
      <c r="MAY93" s="189"/>
      <c r="MAZ93" s="189"/>
      <c r="MBA93" s="189"/>
      <c r="MBB93" s="189"/>
      <c r="MBC93" s="189"/>
      <c r="MBD93" s="189"/>
      <c r="MBE93" s="189"/>
      <c r="MBF93" s="189"/>
      <c r="MBG93" s="189"/>
      <c r="MBH93" s="189"/>
      <c r="MBI93" s="189"/>
      <c r="MBJ93" s="189"/>
      <c r="MBK93" s="189"/>
      <c r="MBL93" s="189"/>
      <c r="MBM93" s="189"/>
      <c r="MBN93" s="189"/>
      <c r="MBO93" s="189"/>
      <c r="MBP93" s="189"/>
      <c r="MBQ93" s="189"/>
      <c r="MBR93" s="189"/>
      <c r="MBS93" s="189"/>
      <c r="MBT93" s="189"/>
      <c r="MBU93" s="189"/>
      <c r="MBV93" s="189"/>
      <c r="MBW93" s="189"/>
      <c r="MBX93" s="189"/>
      <c r="MBY93" s="189"/>
      <c r="MBZ93" s="189"/>
      <c r="MCA93" s="189"/>
      <c r="MCB93" s="189"/>
      <c r="MCC93" s="189"/>
      <c r="MCD93" s="189"/>
      <c r="MCE93" s="189"/>
      <c r="MCF93" s="189"/>
      <c r="MCG93" s="189"/>
      <c r="MCH93" s="189"/>
      <c r="MCI93" s="189"/>
      <c r="MCJ93" s="189"/>
      <c r="MCK93" s="189"/>
      <c r="MCL93" s="189"/>
      <c r="MCM93" s="189"/>
      <c r="MCN93" s="189"/>
      <c r="MCO93" s="189"/>
      <c r="MCP93" s="189"/>
      <c r="MCQ93" s="189"/>
      <c r="MCR93" s="189"/>
      <c r="MCS93" s="189"/>
      <c r="MCT93" s="189"/>
      <c r="MCU93" s="189"/>
      <c r="MCV93" s="189"/>
      <c r="MCW93" s="189"/>
      <c r="MCX93" s="189"/>
      <c r="MCY93" s="189"/>
      <c r="MCZ93" s="189"/>
      <c r="MDA93" s="189"/>
      <c r="MDB93" s="189"/>
      <c r="MDC93" s="189"/>
      <c r="MDD93" s="189"/>
      <c r="MDE93" s="189"/>
      <c r="MDF93" s="189"/>
      <c r="MDG93" s="189"/>
      <c r="MDH93" s="189"/>
      <c r="MDI93" s="189"/>
      <c r="MDJ93" s="189"/>
      <c r="MDK93" s="189"/>
      <c r="MDL93" s="189"/>
      <c r="MDM93" s="189"/>
      <c r="MDN93" s="189"/>
      <c r="MDO93" s="189"/>
      <c r="MDP93" s="189"/>
      <c r="MDQ93" s="189"/>
      <c r="MDR93" s="189"/>
      <c r="MDS93" s="189"/>
      <c r="MDT93" s="189"/>
      <c r="MDU93" s="189"/>
      <c r="MDV93" s="189"/>
      <c r="MDW93" s="189"/>
      <c r="MDX93" s="189"/>
      <c r="MDY93" s="189"/>
      <c r="MDZ93" s="189"/>
      <c r="MEA93" s="189"/>
      <c r="MEB93" s="189"/>
      <c r="MEC93" s="189"/>
      <c r="MED93" s="189"/>
      <c r="MEE93" s="189"/>
      <c r="MEF93" s="189"/>
      <c r="MEG93" s="189"/>
      <c r="MEH93" s="189"/>
      <c r="MEI93" s="189"/>
      <c r="MEJ93" s="189"/>
      <c r="MEK93" s="189"/>
      <c r="MEL93" s="189"/>
      <c r="MEM93" s="189"/>
      <c r="MEN93" s="189"/>
      <c r="MEO93" s="189"/>
      <c r="MEP93" s="189"/>
      <c r="MEQ93" s="189"/>
      <c r="MER93" s="189"/>
      <c r="MES93" s="189"/>
      <c r="MET93" s="189"/>
      <c r="MEU93" s="189"/>
      <c r="MEV93" s="189"/>
      <c r="MEW93" s="189"/>
      <c r="MEX93" s="189"/>
      <c r="MEY93" s="189"/>
      <c r="MEZ93" s="189"/>
      <c r="MFA93" s="189"/>
      <c r="MFB93" s="189"/>
      <c r="MFC93" s="189"/>
      <c r="MFD93" s="189"/>
      <c r="MFE93" s="189"/>
      <c r="MFF93" s="189"/>
      <c r="MFG93" s="189"/>
      <c r="MFH93" s="189"/>
      <c r="MFI93" s="189"/>
      <c r="MFJ93" s="189"/>
      <c r="MFK93" s="189"/>
      <c r="MFL93" s="189"/>
      <c r="MFM93" s="189"/>
      <c r="MFN93" s="189"/>
      <c r="MFO93" s="189"/>
      <c r="MFP93" s="189"/>
      <c r="MFQ93" s="189"/>
      <c r="MFR93" s="189"/>
      <c r="MFS93" s="189"/>
      <c r="MFT93" s="189"/>
      <c r="MFU93" s="189"/>
      <c r="MFV93" s="189"/>
      <c r="MFW93" s="189"/>
      <c r="MFX93" s="189"/>
      <c r="MFY93" s="189"/>
      <c r="MFZ93" s="189"/>
      <c r="MGA93" s="189"/>
      <c r="MGB93" s="189"/>
      <c r="MGC93" s="189"/>
      <c r="MGD93" s="189"/>
      <c r="MGE93" s="189"/>
      <c r="MGF93" s="189"/>
      <c r="MGG93" s="189"/>
      <c r="MGH93" s="189"/>
      <c r="MGI93" s="189"/>
      <c r="MGJ93" s="189"/>
      <c r="MGK93" s="189"/>
      <c r="MGL93" s="189"/>
      <c r="MGM93" s="189"/>
      <c r="MGN93" s="189"/>
      <c r="MGO93" s="189"/>
      <c r="MGP93" s="189"/>
      <c r="MGQ93" s="189"/>
      <c r="MGR93" s="189"/>
      <c r="MGS93" s="189"/>
      <c r="MGT93" s="189"/>
      <c r="MGU93" s="189"/>
      <c r="MGV93" s="189"/>
      <c r="MGW93" s="189"/>
      <c r="MGX93" s="189"/>
      <c r="MGY93" s="189"/>
      <c r="MGZ93" s="189"/>
      <c r="MHA93" s="189"/>
      <c r="MHB93" s="189"/>
      <c r="MHC93" s="189"/>
      <c r="MHD93" s="189"/>
      <c r="MHE93" s="189"/>
      <c r="MHF93" s="189"/>
      <c r="MHG93" s="189"/>
      <c r="MHH93" s="189"/>
      <c r="MHI93" s="189"/>
      <c r="MHJ93" s="189"/>
      <c r="MHK93" s="189"/>
      <c r="MHL93" s="189"/>
      <c r="MHM93" s="189"/>
      <c r="MHN93" s="189"/>
      <c r="MHO93" s="189"/>
      <c r="MHP93" s="189"/>
      <c r="MHQ93" s="189"/>
      <c r="MHR93" s="189"/>
      <c r="MHS93" s="189"/>
      <c r="MHT93" s="189"/>
      <c r="MHU93" s="189"/>
      <c r="MHV93" s="189"/>
      <c r="MHW93" s="189"/>
      <c r="MHX93" s="189"/>
      <c r="MHY93" s="189"/>
      <c r="MHZ93" s="189"/>
      <c r="MIA93" s="189"/>
      <c r="MIB93" s="189"/>
      <c r="MIC93" s="189"/>
      <c r="MID93" s="189"/>
      <c r="MIE93" s="189"/>
      <c r="MIF93" s="189"/>
      <c r="MIG93" s="189"/>
      <c r="MIH93" s="189"/>
      <c r="MII93" s="189"/>
      <c r="MIJ93" s="189"/>
      <c r="MIK93" s="189"/>
      <c r="MIL93" s="189"/>
      <c r="MIM93" s="189"/>
      <c r="MIN93" s="189"/>
      <c r="MIO93" s="189"/>
      <c r="MIP93" s="189"/>
      <c r="MIQ93" s="189"/>
      <c r="MIR93" s="189"/>
      <c r="MIS93" s="189"/>
      <c r="MIT93" s="189"/>
      <c r="MIU93" s="189"/>
      <c r="MIV93" s="189"/>
      <c r="MIW93" s="189"/>
      <c r="MIX93" s="189"/>
      <c r="MIY93" s="189"/>
      <c r="MIZ93" s="189"/>
      <c r="MJA93" s="189"/>
      <c r="MJB93" s="189"/>
      <c r="MJC93" s="189"/>
      <c r="MJD93" s="189"/>
      <c r="MJE93" s="189"/>
      <c r="MJF93" s="189"/>
      <c r="MJG93" s="189"/>
      <c r="MJH93" s="189"/>
      <c r="MJI93" s="189"/>
      <c r="MJJ93" s="189"/>
      <c r="MJK93" s="189"/>
      <c r="MJL93" s="189"/>
      <c r="MJM93" s="189"/>
      <c r="MJN93" s="189"/>
      <c r="MJO93" s="189"/>
      <c r="MJP93" s="189"/>
      <c r="MJQ93" s="189"/>
      <c r="MJR93" s="189"/>
      <c r="MJS93" s="189"/>
      <c r="MJT93" s="189"/>
      <c r="MJU93" s="189"/>
      <c r="MJV93" s="189"/>
      <c r="MJW93" s="189"/>
      <c r="MJX93" s="189"/>
      <c r="MJY93" s="189"/>
      <c r="MJZ93" s="189"/>
      <c r="MKA93" s="189"/>
      <c r="MKB93" s="189"/>
      <c r="MKC93" s="189"/>
      <c r="MKD93" s="189"/>
      <c r="MKE93" s="189"/>
      <c r="MKF93" s="189"/>
      <c r="MKG93" s="189"/>
      <c r="MKH93" s="189"/>
      <c r="MKI93" s="189"/>
      <c r="MKJ93" s="189"/>
      <c r="MKK93" s="189"/>
      <c r="MKL93" s="189"/>
      <c r="MKM93" s="189"/>
      <c r="MKN93" s="189"/>
      <c r="MKO93" s="189"/>
      <c r="MKP93" s="189"/>
      <c r="MKQ93" s="189"/>
      <c r="MKR93" s="189"/>
      <c r="MKS93" s="189"/>
      <c r="MKT93" s="189"/>
      <c r="MKU93" s="189"/>
      <c r="MKV93" s="189"/>
      <c r="MKW93" s="189"/>
      <c r="MKX93" s="189"/>
      <c r="MKY93" s="189"/>
      <c r="MKZ93" s="189"/>
      <c r="MLA93" s="189"/>
      <c r="MLB93" s="189"/>
      <c r="MLC93" s="189"/>
      <c r="MLD93" s="189"/>
      <c r="MLE93" s="189"/>
      <c r="MLF93" s="189"/>
      <c r="MLG93" s="189"/>
      <c r="MLH93" s="189"/>
      <c r="MLI93" s="189"/>
      <c r="MLJ93" s="189"/>
      <c r="MLK93" s="189"/>
      <c r="MLL93" s="189"/>
      <c r="MLM93" s="189"/>
      <c r="MLN93" s="189"/>
      <c r="MLO93" s="189"/>
      <c r="MLP93" s="189"/>
      <c r="MLQ93" s="189"/>
      <c r="MLR93" s="189"/>
      <c r="MLS93" s="189"/>
      <c r="MLT93" s="189"/>
      <c r="MLU93" s="189"/>
      <c r="MLV93" s="189"/>
      <c r="MLW93" s="189"/>
      <c r="MLX93" s="189"/>
      <c r="MLY93" s="189"/>
      <c r="MLZ93" s="189"/>
      <c r="MMA93" s="189"/>
      <c r="MMB93" s="189"/>
      <c r="MMC93" s="189"/>
      <c r="MMD93" s="189"/>
      <c r="MME93" s="189"/>
      <c r="MMF93" s="189"/>
      <c r="MMG93" s="189"/>
      <c r="MMH93" s="189"/>
      <c r="MMI93" s="189"/>
      <c r="MMJ93" s="189"/>
      <c r="MMK93" s="189"/>
      <c r="MML93" s="189"/>
      <c r="MMM93" s="189"/>
      <c r="MMN93" s="189"/>
      <c r="MMO93" s="189"/>
      <c r="MMP93" s="189"/>
      <c r="MMQ93" s="189"/>
      <c r="MMR93" s="189"/>
      <c r="MMS93" s="189"/>
      <c r="MMT93" s="189"/>
      <c r="MMU93" s="189"/>
      <c r="MMV93" s="189"/>
      <c r="MMW93" s="189"/>
      <c r="MMX93" s="189"/>
      <c r="MMY93" s="189"/>
      <c r="MMZ93" s="189"/>
      <c r="MNA93" s="189"/>
      <c r="MNB93" s="189"/>
      <c r="MNC93" s="189"/>
      <c r="MND93" s="189"/>
      <c r="MNE93" s="189"/>
      <c r="MNF93" s="189"/>
      <c r="MNG93" s="189"/>
      <c r="MNH93" s="189"/>
      <c r="MNI93" s="189"/>
      <c r="MNJ93" s="189"/>
      <c r="MNK93" s="189"/>
      <c r="MNL93" s="189"/>
      <c r="MNM93" s="189"/>
      <c r="MNN93" s="189"/>
      <c r="MNO93" s="189"/>
      <c r="MNP93" s="189"/>
      <c r="MNQ93" s="189"/>
      <c r="MNR93" s="189"/>
      <c r="MNS93" s="189"/>
      <c r="MNT93" s="189"/>
      <c r="MNU93" s="189"/>
      <c r="MNV93" s="189"/>
      <c r="MNW93" s="189"/>
      <c r="MNX93" s="189"/>
      <c r="MNY93" s="189"/>
      <c r="MNZ93" s="189"/>
      <c r="MOA93" s="189"/>
      <c r="MOB93" s="189"/>
      <c r="MOC93" s="189"/>
      <c r="MOD93" s="189"/>
      <c r="MOE93" s="189"/>
      <c r="MOF93" s="189"/>
      <c r="MOG93" s="189"/>
      <c r="MOH93" s="189"/>
      <c r="MOI93" s="189"/>
      <c r="MOJ93" s="189"/>
      <c r="MOK93" s="189"/>
      <c r="MOL93" s="189"/>
      <c r="MOM93" s="189"/>
      <c r="MON93" s="189"/>
      <c r="MOO93" s="189"/>
      <c r="MOP93" s="189"/>
      <c r="MOQ93" s="189"/>
      <c r="MOR93" s="189"/>
      <c r="MOS93" s="189"/>
      <c r="MOT93" s="189"/>
      <c r="MOU93" s="189"/>
      <c r="MOV93" s="189"/>
      <c r="MOW93" s="189"/>
      <c r="MOX93" s="189"/>
      <c r="MOY93" s="189"/>
      <c r="MOZ93" s="189"/>
      <c r="MPA93" s="189"/>
      <c r="MPB93" s="189"/>
      <c r="MPC93" s="189"/>
      <c r="MPD93" s="189"/>
      <c r="MPE93" s="189"/>
      <c r="MPF93" s="189"/>
      <c r="MPG93" s="189"/>
      <c r="MPH93" s="189"/>
      <c r="MPI93" s="189"/>
      <c r="MPJ93" s="189"/>
      <c r="MPK93" s="189"/>
      <c r="MPL93" s="189"/>
      <c r="MPM93" s="189"/>
      <c r="MPN93" s="189"/>
      <c r="MPO93" s="189"/>
      <c r="MPP93" s="189"/>
      <c r="MPQ93" s="189"/>
      <c r="MPR93" s="189"/>
      <c r="MPS93" s="189"/>
      <c r="MPT93" s="189"/>
      <c r="MPU93" s="189"/>
      <c r="MPV93" s="189"/>
      <c r="MPW93" s="189"/>
      <c r="MPX93" s="189"/>
      <c r="MPY93" s="189"/>
      <c r="MPZ93" s="189"/>
      <c r="MQA93" s="189"/>
      <c r="MQB93" s="189"/>
      <c r="MQC93" s="189"/>
      <c r="MQD93" s="189"/>
      <c r="MQE93" s="189"/>
      <c r="MQF93" s="189"/>
      <c r="MQG93" s="189"/>
      <c r="MQH93" s="189"/>
      <c r="MQI93" s="189"/>
      <c r="MQJ93" s="189"/>
      <c r="MQK93" s="189"/>
      <c r="MQL93" s="189"/>
      <c r="MQM93" s="189"/>
      <c r="MQN93" s="189"/>
      <c r="MQO93" s="189"/>
      <c r="MQP93" s="189"/>
      <c r="MQQ93" s="189"/>
      <c r="MQR93" s="189"/>
      <c r="MQS93" s="189"/>
      <c r="MQT93" s="189"/>
      <c r="MQU93" s="189"/>
      <c r="MQV93" s="189"/>
      <c r="MQW93" s="189"/>
      <c r="MQX93" s="189"/>
      <c r="MQY93" s="189"/>
      <c r="MQZ93" s="189"/>
      <c r="MRA93" s="189"/>
      <c r="MRB93" s="189"/>
      <c r="MRC93" s="189"/>
      <c r="MRD93" s="189"/>
      <c r="MRE93" s="189"/>
      <c r="MRF93" s="189"/>
      <c r="MRG93" s="189"/>
      <c r="MRH93" s="189"/>
      <c r="MRI93" s="189"/>
      <c r="MRJ93" s="189"/>
      <c r="MRK93" s="189"/>
      <c r="MRL93" s="189"/>
      <c r="MRM93" s="189"/>
      <c r="MRN93" s="189"/>
      <c r="MRO93" s="189"/>
      <c r="MRP93" s="189"/>
      <c r="MRQ93" s="189"/>
      <c r="MRR93" s="189"/>
      <c r="MRS93" s="189"/>
      <c r="MRT93" s="189"/>
      <c r="MRU93" s="189"/>
      <c r="MRV93" s="189"/>
      <c r="MRW93" s="189"/>
      <c r="MRX93" s="189"/>
      <c r="MRY93" s="189"/>
      <c r="MRZ93" s="189"/>
      <c r="MSA93" s="189"/>
      <c r="MSB93" s="189"/>
      <c r="MSC93" s="189"/>
      <c r="MSD93" s="189"/>
      <c r="MSE93" s="189"/>
      <c r="MSF93" s="189"/>
      <c r="MSG93" s="189"/>
      <c r="MSH93" s="189"/>
      <c r="MSI93" s="189"/>
      <c r="MSJ93" s="189"/>
      <c r="MSK93" s="189"/>
      <c r="MSL93" s="189"/>
      <c r="MSM93" s="189"/>
      <c r="MSN93" s="189"/>
      <c r="MSO93" s="189"/>
      <c r="MSP93" s="189"/>
      <c r="MSQ93" s="189"/>
      <c r="MSR93" s="189"/>
      <c r="MSS93" s="189"/>
      <c r="MST93" s="189"/>
      <c r="MSU93" s="189"/>
      <c r="MSV93" s="189"/>
      <c r="MSW93" s="189"/>
      <c r="MSX93" s="189"/>
      <c r="MSY93" s="189"/>
      <c r="MSZ93" s="189"/>
      <c r="MTA93" s="189"/>
      <c r="MTB93" s="189"/>
      <c r="MTC93" s="189"/>
      <c r="MTD93" s="189"/>
      <c r="MTE93" s="189"/>
      <c r="MTF93" s="189"/>
      <c r="MTG93" s="189"/>
      <c r="MTH93" s="189"/>
      <c r="MTI93" s="189"/>
      <c r="MTJ93" s="189"/>
      <c r="MTK93" s="189"/>
      <c r="MTL93" s="189"/>
      <c r="MTM93" s="189"/>
      <c r="MTN93" s="189"/>
      <c r="MTO93" s="189"/>
      <c r="MTP93" s="189"/>
      <c r="MTQ93" s="189"/>
      <c r="MTR93" s="189"/>
      <c r="MTS93" s="189"/>
      <c r="MTT93" s="189"/>
      <c r="MTU93" s="189"/>
      <c r="MTV93" s="189"/>
      <c r="MTW93" s="189"/>
      <c r="MTX93" s="189"/>
      <c r="MTY93" s="189"/>
      <c r="MTZ93" s="189"/>
      <c r="MUA93" s="189"/>
      <c r="MUB93" s="189"/>
      <c r="MUC93" s="189"/>
      <c r="MUD93" s="189"/>
      <c r="MUE93" s="189"/>
      <c r="MUF93" s="189"/>
      <c r="MUG93" s="189"/>
      <c r="MUH93" s="189"/>
      <c r="MUI93" s="189"/>
      <c r="MUJ93" s="189"/>
      <c r="MUK93" s="189"/>
      <c r="MUL93" s="189"/>
      <c r="MUM93" s="189"/>
      <c r="MUN93" s="189"/>
      <c r="MUO93" s="189"/>
      <c r="MUP93" s="189"/>
      <c r="MUQ93" s="189"/>
      <c r="MUR93" s="189"/>
      <c r="MUS93" s="189"/>
      <c r="MUT93" s="189"/>
      <c r="MUU93" s="189"/>
      <c r="MUV93" s="189"/>
      <c r="MUW93" s="189"/>
      <c r="MUX93" s="189"/>
      <c r="MUY93" s="189"/>
      <c r="MUZ93" s="189"/>
      <c r="MVA93" s="189"/>
      <c r="MVB93" s="189"/>
      <c r="MVC93" s="189"/>
      <c r="MVD93" s="189"/>
      <c r="MVE93" s="189"/>
      <c r="MVF93" s="189"/>
      <c r="MVG93" s="189"/>
      <c r="MVH93" s="189"/>
      <c r="MVI93" s="189"/>
      <c r="MVJ93" s="189"/>
      <c r="MVK93" s="189"/>
      <c r="MVL93" s="189"/>
      <c r="MVM93" s="189"/>
      <c r="MVN93" s="189"/>
      <c r="MVO93" s="189"/>
      <c r="MVP93" s="189"/>
      <c r="MVQ93" s="189"/>
      <c r="MVR93" s="189"/>
      <c r="MVS93" s="189"/>
      <c r="MVT93" s="189"/>
      <c r="MVU93" s="189"/>
      <c r="MVV93" s="189"/>
      <c r="MVW93" s="189"/>
      <c r="MVX93" s="189"/>
      <c r="MVY93" s="189"/>
      <c r="MVZ93" s="189"/>
      <c r="MWA93" s="189"/>
      <c r="MWB93" s="189"/>
      <c r="MWC93" s="189"/>
      <c r="MWD93" s="189"/>
      <c r="MWE93" s="189"/>
      <c r="MWF93" s="189"/>
      <c r="MWG93" s="189"/>
      <c r="MWH93" s="189"/>
      <c r="MWI93" s="189"/>
      <c r="MWJ93" s="189"/>
      <c r="MWK93" s="189"/>
      <c r="MWL93" s="189"/>
      <c r="MWM93" s="189"/>
      <c r="MWN93" s="189"/>
      <c r="MWO93" s="189"/>
      <c r="MWP93" s="189"/>
      <c r="MWQ93" s="189"/>
      <c r="MWR93" s="189"/>
      <c r="MWS93" s="189"/>
      <c r="MWT93" s="189"/>
      <c r="MWU93" s="189"/>
      <c r="MWV93" s="189"/>
      <c r="MWW93" s="189"/>
      <c r="MWX93" s="189"/>
      <c r="MWY93" s="189"/>
      <c r="MWZ93" s="189"/>
      <c r="MXA93" s="189"/>
      <c r="MXB93" s="189"/>
      <c r="MXC93" s="189"/>
      <c r="MXD93" s="189"/>
      <c r="MXE93" s="189"/>
      <c r="MXF93" s="189"/>
      <c r="MXG93" s="189"/>
      <c r="MXH93" s="189"/>
      <c r="MXI93" s="189"/>
      <c r="MXJ93" s="189"/>
      <c r="MXK93" s="189"/>
      <c r="MXL93" s="189"/>
      <c r="MXM93" s="189"/>
      <c r="MXN93" s="189"/>
      <c r="MXO93" s="189"/>
      <c r="MXP93" s="189"/>
      <c r="MXQ93" s="189"/>
      <c r="MXR93" s="189"/>
      <c r="MXS93" s="189"/>
      <c r="MXT93" s="189"/>
      <c r="MXU93" s="189"/>
      <c r="MXV93" s="189"/>
      <c r="MXW93" s="189"/>
      <c r="MXX93" s="189"/>
      <c r="MXY93" s="189"/>
      <c r="MXZ93" s="189"/>
      <c r="MYA93" s="189"/>
      <c r="MYB93" s="189"/>
      <c r="MYC93" s="189"/>
      <c r="MYD93" s="189"/>
      <c r="MYE93" s="189"/>
      <c r="MYF93" s="189"/>
      <c r="MYG93" s="189"/>
      <c r="MYH93" s="189"/>
      <c r="MYI93" s="189"/>
      <c r="MYJ93" s="189"/>
      <c r="MYK93" s="189"/>
      <c r="MYL93" s="189"/>
      <c r="MYM93" s="189"/>
      <c r="MYN93" s="189"/>
      <c r="MYO93" s="189"/>
      <c r="MYP93" s="189"/>
      <c r="MYQ93" s="189"/>
      <c r="MYR93" s="189"/>
      <c r="MYS93" s="189"/>
      <c r="MYT93" s="189"/>
      <c r="MYU93" s="189"/>
      <c r="MYV93" s="189"/>
      <c r="MYW93" s="189"/>
      <c r="MYX93" s="189"/>
      <c r="MYY93" s="189"/>
      <c r="MYZ93" s="189"/>
      <c r="MZA93" s="189"/>
      <c r="MZB93" s="189"/>
      <c r="MZC93" s="189"/>
      <c r="MZD93" s="189"/>
      <c r="MZE93" s="189"/>
      <c r="MZF93" s="189"/>
      <c r="MZG93" s="189"/>
      <c r="MZH93" s="189"/>
      <c r="MZI93" s="189"/>
      <c r="MZJ93" s="189"/>
      <c r="MZK93" s="189"/>
      <c r="MZL93" s="189"/>
      <c r="MZM93" s="189"/>
      <c r="MZN93" s="189"/>
      <c r="MZO93" s="189"/>
      <c r="MZP93" s="189"/>
      <c r="MZQ93" s="189"/>
      <c r="MZR93" s="189"/>
      <c r="MZS93" s="189"/>
      <c r="MZT93" s="189"/>
      <c r="MZU93" s="189"/>
      <c r="MZV93" s="189"/>
      <c r="MZW93" s="189"/>
      <c r="MZX93" s="189"/>
      <c r="MZY93" s="189"/>
      <c r="MZZ93" s="189"/>
      <c r="NAA93" s="189"/>
      <c r="NAB93" s="189"/>
      <c r="NAC93" s="189"/>
      <c r="NAD93" s="189"/>
      <c r="NAE93" s="189"/>
      <c r="NAF93" s="189"/>
      <c r="NAG93" s="189"/>
      <c r="NAH93" s="189"/>
      <c r="NAI93" s="189"/>
      <c r="NAJ93" s="189"/>
      <c r="NAK93" s="189"/>
      <c r="NAL93" s="189"/>
      <c r="NAM93" s="189"/>
      <c r="NAN93" s="189"/>
      <c r="NAO93" s="189"/>
      <c r="NAP93" s="189"/>
      <c r="NAQ93" s="189"/>
      <c r="NAR93" s="189"/>
      <c r="NAS93" s="189"/>
      <c r="NAT93" s="189"/>
      <c r="NAU93" s="189"/>
      <c r="NAV93" s="189"/>
      <c r="NAW93" s="189"/>
      <c r="NAX93" s="189"/>
      <c r="NAY93" s="189"/>
      <c r="NAZ93" s="189"/>
      <c r="NBA93" s="189"/>
      <c r="NBB93" s="189"/>
      <c r="NBC93" s="189"/>
      <c r="NBD93" s="189"/>
      <c r="NBE93" s="189"/>
      <c r="NBF93" s="189"/>
      <c r="NBG93" s="189"/>
      <c r="NBH93" s="189"/>
      <c r="NBI93" s="189"/>
      <c r="NBJ93" s="189"/>
      <c r="NBK93" s="189"/>
      <c r="NBL93" s="189"/>
      <c r="NBM93" s="189"/>
      <c r="NBN93" s="189"/>
      <c r="NBO93" s="189"/>
      <c r="NBP93" s="189"/>
      <c r="NBQ93" s="189"/>
      <c r="NBR93" s="189"/>
      <c r="NBS93" s="189"/>
      <c r="NBT93" s="189"/>
      <c r="NBU93" s="189"/>
      <c r="NBV93" s="189"/>
      <c r="NBW93" s="189"/>
      <c r="NBX93" s="189"/>
      <c r="NBY93" s="189"/>
      <c r="NBZ93" s="189"/>
      <c r="NCA93" s="189"/>
      <c r="NCB93" s="189"/>
      <c r="NCC93" s="189"/>
      <c r="NCD93" s="189"/>
      <c r="NCE93" s="189"/>
      <c r="NCF93" s="189"/>
      <c r="NCG93" s="189"/>
      <c r="NCH93" s="189"/>
      <c r="NCI93" s="189"/>
      <c r="NCJ93" s="189"/>
      <c r="NCK93" s="189"/>
      <c r="NCL93" s="189"/>
      <c r="NCM93" s="189"/>
      <c r="NCN93" s="189"/>
      <c r="NCO93" s="189"/>
      <c r="NCP93" s="189"/>
      <c r="NCQ93" s="189"/>
      <c r="NCR93" s="189"/>
      <c r="NCS93" s="189"/>
      <c r="NCT93" s="189"/>
      <c r="NCU93" s="189"/>
      <c r="NCV93" s="189"/>
      <c r="NCW93" s="189"/>
      <c r="NCX93" s="189"/>
      <c r="NCY93" s="189"/>
      <c r="NCZ93" s="189"/>
      <c r="NDA93" s="189"/>
      <c r="NDB93" s="189"/>
      <c r="NDC93" s="189"/>
      <c r="NDD93" s="189"/>
      <c r="NDE93" s="189"/>
      <c r="NDF93" s="189"/>
      <c r="NDG93" s="189"/>
      <c r="NDH93" s="189"/>
      <c r="NDI93" s="189"/>
      <c r="NDJ93" s="189"/>
      <c r="NDK93" s="189"/>
      <c r="NDL93" s="189"/>
      <c r="NDM93" s="189"/>
      <c r="NDN93" s="189"/>
      <c r="NDO93" s="189"/>
      <c r="NDP93" s="189"/>
      <c r="NDQ93" s="189"/>
      <c r="NDR93" s="189"/>
      <c r="NDS93" s="189"/>
      <c r="NDT93" s="189"/>
      <c r="NDU93" s="189"/>
      <c r="NDV93" s="189"/>
      <c r="NDW93" s="189"/>
      <c r="NDX93" s="189"/>
      <c r="NDY93" s="189"/>
      <c r="NDZ93" s="189"/>
      <c r="NEA93" s="189"/>
      <c r="NEB93" s="189"/>
      <c r="NEC93" s="189"/>
      <c r="NED93" s="189"/>
      <c r="NEE93" s="189"/>
      <c r="NEF93" s="189"/>
      <c r="NEG93" s="189"/>
      <c r="NEH93" s="189"/>
      <c r="NEI93" s="189"/>
      <c r="NEJ93" s="189"/>
      <c r="NEK93" s="189"/>
      <c r="NEL93" s="189"/>
      <c r="NEM93" s="189"/>
      <c r="NEN93" s="189"/>
      <c r="NEO93" s="189"/>
      <c r="NEP93" s="189"/>
      <c r="NEQ93" s="189"/>
      <c r="NER93" s="189"/>
      <c r="NES93" s="189"/>
      <c r="NET93" s="189"/>
      <c r="NEU93" s="189"/>
      <c r="NEV93" s="189"/>
      <c r="NEW93" s="189"/>
      <c r="NEX93" s="189"/>
      <c r="NEY93" s="189"/>
      <c r="NEZ93" s="189"/>
      <c r="NFA93" s="189"/>
      <c r="NFB93" s="189"/>
      <c r="NFC93" s="189"/>
      <c r="NFD93" s="189"/>
      <c r="NFE93" s="189"/>
      <c r="NFF93" s="189"/>
      <c r="NFG93" s="189"/>
      <c r="NFH93" s="189"/>
      <c r="NFI93" s="189"/>
      <c r="NFJ93" s="189"/>
      <c r="NFK93" s="189"/>
      <c r="NFL93" s="189"/>
      <c r="NFM93" s="189"/>
      <c r="NFN93" s="189"/>
      <c r="NFO93" s="189"/>
      <c r="NFP93" s="189"/>
      <c r="NFQ93" s="189"/>
      <c r="NFR93" s="189"/>
      <c r="NFS93" s="189"/>
      <c r="NFT93" s="189"/>
      <c r="NFU93" s="189"/>
      <c r="NFV93" s="189"/>
      <c r="NFW93" s="189"/>
      <c r="NFX93" s="189"/>
      <c r="NFY93" s="189"/>
      <c r="NFZ93" s="189"/>
      <c r="NGA93" s="189"/>
      <c r="NGB93" s="189"/>
      <c r="NGC93" s="189"/>
      <c r="NGD93" s="189"/>
      <c r="NGE93" s="189"/>
      <c r="NGF93" s="189"/>
      <c r="NGG93" s="189"/>
      <c r="NGH93" s="189"/>
      <c r="NGI93" s="189"/>
      <c r="NGJ93" s="189"/>
      <c r="NGK93" s="189"/>
      <c r="NGL93" s="189"/>
      <c r="NGM93" s="189"/>
      <c r="NGN93" s="189"/>
      <c r="NGO93" s="189"/>
      <c r="NGP93" s="189"/>
      <c r="NGQ93" s="189"/>
      <c r="NGR93" s="189"/>
      <c r="NGS93" s="189"/>
      <c r="NGT93" s="189"/>
      <c r="NGU93" s="189"/>
      <c r="NGV93" s="189"/>
      <c r="NGW93" s="189"/>
      <c r="NGX93" s="189"/>
      <c r="NGY93" s="189"/>
      <c r="NGZ93" s="189"/>
      <c r="NHA93" s="189"/>
      <c r="NHB93" s="189"/>
      <c r="NHC93" s="189"/>
      <c r="NHD93" s="189"/>
      <c r="NHE93" s="189"/>
      <c r="NHF93" s="189"/>
      <c r="NHG93" s="189"/>
      <c r="NHH93" s="189"/>
      <c r="NHI93" s="189"/>
      <c r="NHJ93" s="189"/>
      <c r="NHK93" s="189"/>
      <c r="NHL93" s="189"/>
      <c r="NHM93" s="189"/>
      <c r="NHN93" s="189"/>
      <c r="NHO93" s="189"/>
      <c r="NHP93" s="189"/>
      <c r="NHQ93" s="189"/>
      <c r="NHR93" s="189"/>
      <c r="NHS93" s="189"/>
      <c r="NHT93" s="189"/>
      <c r="NHU93" s="189"/>
      <c r="NHV93" s="189"/>
      <c r="NHW93" s="189"/>
      <c r="NHX93" s="189"/>
      <c r="NHY93" s="189"/>
      <c r="NHZ93" s="189"/>
      <c r="NIA93" s="189"/>
      <c r="NIB93" s="189"/>
      <c r="NIC93" s="189"/>
      <c r="NID93" s="189"/>
      <c r="NIE93" s="189"/>
      <c r="NIF93" s="189"/>
      <c r="NIG93" s="189"/>
      <c r="NIH93" s="189"/>
      <c r="NII93" s="189"/>
      <c r="NIJ93" s="189"/>
      <c r="NIK93" s="189"/>
      <c r="NIL93" s="189"/>
      <c r="NIM93" s="189"/>
      <c r="NIN93" s="189"/>
      <c r="NIO93" s="189"/>
      <c r="NIP93" s="189"/>
      <c r="NIQ93" s="189"/>
      <c r="NIR93" s="189"/>
      <c r="NIS93" s="189"/>
      <c r="NIT93" s="189"/>
      <c r="NIU93" s="189"/>
      <c r="NIV93" s="189"/>
      <c r="NIW93" s="189"/>
      <c r="NIX93" s="189"/>
      <c r="NIY93" s="189"/>
      <c r="NIZ93" s="189"/>
      <c r="NJA93" s="189"/>
      <c r="NJB93" s="189"/>
      <c r="NJC93" s="189"/>
      <c r="NJD93" s="189"/>
      <c r="NJE93" s="189"/>
      <c r="NJF93" s="189"/>
      <c r="NJG93" s="189"/>
      <c r="NJH93" s="189"/>
      <c r="NJI93" s="189"/>
      <c r="NJJ93" s="189"/>
      <c r="NJK93" s="189"/>
      <c r="NJL93" s="189"/>
      <c r="NJM93" s="189"/>
      <c r="NJN93" s="189"/>
      <c r="NJO93" s="189"/>
      <c r="NJP93" s="189"/>
      <c r="NJQ93" s="189"/>
      <c r="NJR93" s="189"/>
      <c r="NJS93" s="189"/>
      <c r="NJT93" s="189"/>
      <c r="NJU93" s="189"/>
      <c r="NJV93" s="189"/>
      <c r="NJW93" s="189"/>
      <c r="NJX93" s="189"/>
      <c r="NJY93" s="189"/>
      <c r="NJZ93" s="189"/>
      <c r="NKA93" s="189"/>
      <c r="NKB93" s="189"/>
      <c r="NKC93" s="189"/>
      <c r="NKD93" s="189"/>
      <c r="NKE93" s="189"/>
      <c r="NKF93" s="189"/>
      <c r="NKG93" s="189"/>
      <c r="NKH93" s="189"/>
      <c r="NKI93" s="189"/>
      <c r="NKJ93" s="189"/>
      <c r="NKK93" s="189"/>
      <c r="NKL93" s="189"/>
      <c r="NKM93" s="189"/>
      <c r="NKN93" s="189"/>
      <c r="NKO93" s="189"/>
      <c r="NKP93" s="189"/>
      <c r="NKQ93" s="189"/>
      <c r="NKR93" s="189"/>
      <c r="NKS93" s="189"/>
      <c r="NKT93" s="189"/>
      <c r="NKU93" s="189"/>
      <c r="NKV93" s="189"/>
      <c r="NKW93" s="189"/>
      <c r="NKX93" s="189"/>
      <c r="NKY93" s="189"/>
      <c r="NKZ93" s="189"/>
      <c r="NLA93" s="189"/>
      <c r="NLB93" s="189"/>
      <c r="NLC93" s="189"/>
      <c r="NLD93" s="189"/>
      <c r="NLE93" s="189"/>
      <c r="NLF93" s="189"/>
      <c r="NLG93" s="189"/>
      <c r="NLH93" s="189"/>
      <c r="NLI93" s="189"/>
      <c r="NLJ93" s="189"/>
      <c r="NLK93" s="189"/>
      <c r="NLL93" s="189"/>
      <c r="NLM93" s="189"/>
      <c r="NLN93" s="189"/>
      <c r="NLO93" s="189"/>
      <c r="NLP93" s="189"/>
      <c r="NLQ93" s="189"/>
      <c r="NLR93" s="189"/>
      <c r="NLS93" s="189"/>
      <c r="NLT93" s="189"/>
      <c r="NLU93" s="189"/>
      <c r="NLV93" s="189"/>
      <c r="NLW93" s="189"/>
      <c r="NLX93" s="189"/>
      <c r="NLY93" s="189"/>
      <c r="NLZ93" s="189"/>
      <c r="NMA93" s="189"/>
      <c r="NMB93" s="189"/>
      <c r="NMC93" s="189"/>
      <c r="NMD93" s="189"/>
      <c r="NME93" s="189"/>
      <c r="NMF93" s="189"/>
      <c r="NMG93" s="189"/>
      <c r="NMH93" s="189"/>
      <c r="NMI93" s="189"/>
      <c r="NMJ93" s="189"/>
      <c r="NMK93" s="189"/>
      <c r="NML93" s="189"/>
      <c r="NMM93" s="189"/>
      <c r="NMN93" s="189"/>
      <c r="NMO93" s="189"/>
      <c r="NMP93" s="189"/>
      <c r="NMQ93" s="189"/>
      <c r="NMR93" s="189"/>
      <c r="NMS93" s="189"/>
      <c r="NMT93" s="189"/>
      <c r="NMU93" s="189"/>
      <c r="NMV93" s="189"/>
      <c r="NMW93" s="189"/>
      <c r="NMX93" s="189"/>
      <c r="NMY93" s="189"/>
      <c r="NMZ93" s="189"/>
      <c r="NNA93" s="189"/>
      <c r="NNB93" s="189"/>
      <c r="NNC93" s="189"/>
      <c r="NND93" s="189"/>
      <c r="NNE93" s="189"/>
      <c r="NNF93" s="189"/>
      <c r="NNG93" s="189"/>
      <c r="NNH93" s="189"/>
      <c r="NNI93" s="189"/>
      <c r="NNJ93" s="189"/>
      <c r="NNK93" s="189"/>
      <c r="NNL93" s="189"/>
      <c r="NNM93" s="189"/>
      <c r="NNN93" s="189"/>
      <c r="NNO93" s="189"/>
      <c r="NNP93" s="189"/>
      <c r="NNQ93" s="189"/>
      <c r="NNR93" s="189"/>
      <c r="NNS93" s="189"/>
      <c r="NNT93" s="189"/>
      <c r="NNU93" s="189"/>
      <c r="NNV93" s="189"/>
      <c r="NNW93" s="189"/>
      <c r="NNX93" s="189"/>
      <c r="NNY93" s="189"/>
      <c r="NNZ93" s="189"/>
      <c r="NOA93" s="189"/>
      <c r="NOB93" s="189"/>
      <c r="NOC93" s="189"/>
      <c r="NOD93" s="189"/>
      <c r="NOE93" s="189"/>
      <c r="NOF93" s="189"/>
      <c r="NOG93" s="189"/>
      <c r="NOH93" s="189"/>
      <c r="NOI93" s="189"/>
      <c r="NOJ93" s="189"/>
      <c r="NOK93" s="189"/>
      <c r="NOL93" s="189"/>
      <c r="NOM93" s="189"/>
      <c r="NON93" s="189"/>
      <c r="NOO93" s="189"/>
      <c r="NOP93" s="189"/>
      <c r="NOQ93" s="189"/>
      <c r="NOR93" s="189"/>
      <c r="NOS93" s="189"/>
      <c r="NOT93" s="189"/>
      <c r="NOU93" s="189"/>
      <c r="NOV93" s="189"/>
      <c r="NOW93" s="189"/>
      <c r="NOX93" s="189"/>
      <c r="NOY93" s="189"/>
      <c r="NOZ93" s="189"/>
      <c r="NPA93" s="189"/>
      <c r="NPB93" s="189"/>
      <c r="NPC93" s="189"/>
      <c r="NPD93" s="189"/>
      <c r="NPE93" s="189"/>
      <c r="NPF93" s="189"/>
      <c r="NPG93" s="189"/>
      <c r="NPH93" s="189"/>
      <c r="NPI93" s="189"/>
      <c r="NPJ93" s="189"/>
      <c r="NPK93" s="189"/>
      <c r="NPL93" s="189"/>
      <c r="NPM93" s="189"/>
      <c r="NPN93" s="189"/>
      <c r="NPO93" s="189"/>
      <c r="NPP93" s="189"/>
      <c r="NPQ93" s="189"/>
      <c r="NPR93" s="189"/>
      <c r="NPS93" s="189"/>
      <c r="NPT93" s="189"/>
      <c r="NPU93" s="189"/>
      <c r="NPV93" s="189"/>
      <c r="NPW93" s="189"/>
      <c r="NPX93" s="189"/>
      <c r="NPY93" s="189"/>
      <c r="NPZ93" s="189"/>
      <c r="NQA93" s="189"/>
      <c r="NQB93" s="189"/>
      <c r="NQC93" s="189"/>
      <c r="NQD93" s="189"/>
      <c r="NQE93" s="189"/>
      <c r="NQF93" s="189"/>
      <c r="NQG93" s="189"/>
      <c r="NQH93" s="189"/>
      <c r="NQI93" s="189"/>
      <c r="NQJ93" s="189"/>
      <c r="NQK93" s="189"/>
      <c r="NQL93" s="189"/>
      <c r="NQM93" s="189"/>
      <c r="NQN93" s="189"/>
      <c r="NQO93" s="189"/>
      <c r="NQP93" s="189"/>
      <c r="NQQ93" s="189"/>
      <c r="NQR93" s="189"/>
      <c r="NQS93" s="189"/>
      <c r="NQT93" s="189"/>
      <c r="NQU93" s="189"/>
      <c r="NQV93" s="189"/>
      <c r="NQW93" s="189"/>
      <c r="NQX93" s="189"/>
      <c r="NQY93" s="189"/>
      <c r="NQZ93" s="189"/>
      <c r="NRA93" s="189"/>
      <c r="NRB93" s="189"/>
      <c r="NRC93" s="189"/>
      <c r="NRD93" s="189"/>
      <c r="NRE93" s="189"/>
      <c r="NRF93" s="189"/>
      <c r="NRG93" s="189"/>
      <c r="NRH93" s="189"/>
      <c r="NRI93" s="189"/>
      <c r="NRJ93" s="189"/>
      <c r="NRK93" s="189"/>
      <c r="NRL93" s="189"/>
      <c r="NRM93" s="189"/>
      <c r="NRN93" s="189"/>
      <c r="NRO93" s="189"/>
      <c r="NRP93" s="189"/>
      <c r="NRQ93" s="189"/>
      <c r="NRR93" s="189"/>
      <c r="NRS93" s="189"/>
      <c r="NRT93" s="189"/>
      <c r="NRU93" s="189"/>
      <c r="NRV93" s="189"/>
      <c r="NRW93" s="189"/>
      <c r="NRX93" s="189"/>
      <c r="NRY93" s="189"/>
      <c r="NRZ93" s="189"/>
      <c r="NSA93" s="189"/>
      <c r="NSB93" s="189"/>
      <c r="NSC93" s="189"/>
      <c r="NSD93" s="189"/>
      <c r="NSE93" s="189"/>
      <c r="NSF93" s="189"/>
      <c r="NSG93" s="189"/>
      <c r="NSH93" s="189"/>
      <c r="NSI93" s="189"/>
      <c r="NSJ93" s="189"/>
      <c r="NSK93" s="189"/>
      <c r="NSL93" s="189"/>
      <c r="NSM93" s="189"/>
      <c r="NSN93" s="189"/>
      <c r="NSO93" s="189"/>
      <c r="NSP93" s="189"/>
      <c r="NSQ93" s="189"/>
      <c r="NSR93" s="189"/>
      <c r="NSS93" s="189"/>
      <c r="NST93" s="189"/>
      <c r="NSU93" s="189"/>
      <c r="NSV93" s="189"/>
      <c r="NSW93" s="189"/>
      <c r="NSX93" s="189"/>
      <c r="NSY93" s="189"/>
      <c r="NSZ93" s="189"/>
      <c r="NTA93" s="189"/>
      <c r="NTB93" s="189"/>
      <c r="NTC93" s="189"/>
      <c r="NTD93" s="189"/>
      <c r="NTE93" s="189"/>
      <c r="NTF93" s="189"/>
      <c r="NTG93" s="189"/>
      <c r="NTH93" s="189"/>
      <c r="NTI93" s="189"/>
      <c r="NTJ93" s="189"/>
      <c r="NTK93" s="189"/>
      <c r="NTL93" s="189"/>
      <c r="NTM93" s="189"/>
      <c r="NTN93" s="189"/>
      <c r="NTO93" s="189"/>
      <c r="NTP93" s="189"/>
      <c r="NTQ93" s="189"/>
      <c r="NTR93" s="189"/>
      <c r="NTS93" s="189"/>
      <c r="NTT93" s="189"/>
      <c r="NTU93" s="189"/>
      <c r="NTV93" s="189"/>
      <c r="NTW93" s="189"/>
      <c r="NTX93" s="189"/>
      <c r="NTY93" s="189"/>
      <c r="NTZ93" s="189"/>
      <c r="NUA93" s="189"/>
      <c r="NUB93" s="189"/>
      <c r="NUC93" s="189"/>
      <c r="NUD93" s="189"/>
      <c r="NUE93" s="189"/>
      <c r="NUF93" s="189"/>
      <c r="NUG93" s="189"/>
      <c r="NUH93" s="189"/>
      <c r="NUI93" s="189"/>
      <c r="NUJ93" s="189"/>
      <c r="NUK93" s="189"/>
      <c r="NUL93" s="189"/>
      <c r="NUM93" s="189"/>
      <c r="NUN93" s="189"/>
      <c r="NUO93" s="189"/>
      <c r="NUP93" s="189"/>
      <c r="NUQ93" s="189"/>
      <c r="NUR93" s="189"/>
      <c r="NUS93" s="189"/>
      <c r="NUT93" s="189"/>
      <c r="NUU93" s="189"/>
      <c r="NUV93" s="189"/>
      <c r="NUW93" s="189"/>
      <c r="NUX93" s="189"/>
      <c r="NUY93" s="189"/>
      <c r="NUZ93" s="189"/>
      <c r="NVA93" s="189"/>
      <c r="NVB93" s="189"/>
      <c r="NVC93" s="189"/>
      <c r="NVD93" s="189"/>
      <c r="NVE93" s="189"/>
      <c r="NVF93" s="189"/>
      <c r="NVG93" s="189"/>
      <c r="NVH93" s="189"/>
      <c r="NVI93" s="189"/>
      <c r="NVJ93" s="189"/>
      <c r="NVK93" s="189"/>
      <c r="NVL93" s="189"/>
      <c r="NVM93" s="189"/>
      <c r="NVN93" s="189"/>
      <c r="NVO93" s="189"/>
      <c r="NVP93" s="189"/>
      <c r="NVQ93" s="189"/>
      <c r="NVR93" s="189"/>
      <c r="NVS93" s="189"/>
      <c r="NVT93" s="189"/>
      <c r="NVU93" s="189"/>
      <c r="NVV93" s="189"/>
      <c r="NVW93" s="189"/>
      <c r="NVX93" s="189"/>
      <c r="NVY93" s="189"/>
      <c r="NVZ93" s="189"/>
      <c r="NWA93" s="189"/>
      <c r="NWB93" s="189"/>
      <c r="NWC93" s="189"/>
      <c r="NWD93" s="189"/>
      <c r="NWE93" s="189"/>
      <c r="NWF93" s="189"/>
      <c r="NWG93" s="189"/>
      <c r="NWH93" s="189"/>
      <c r="NWI93" s="189"/>
      <c r="NWJ93" s="189"/>
      <c r="NWK93" s="189"/>
      <c r="NWL93" s="189"/>
      <c r="NWM93" s="189"/>
      <c r="NWN93" s="189"/>
      <c r="NWO93" s="189"/>
      <c r="NWP93" s="189"/>
      <c r="NWQ93" s="189"/>
      <c r="NWR93" s="189"/>
      <c r="NWS93" s="189"/>
      <c r="NWT93" s="189"/>
      <c r="NWU93" s="189"/>
      <c r="NWV93" s="189"/>
      <c r="NWW93" s="189"/>
      <c r="NWX93" s="189"/>
      <c r="NWY93" s="189"/>
      <c r="NWZ93" s="189"/>
      <c r="NXA93" s="189"/>
      <c r="NXB93" s="189"/>
      <c r="NXC93" s="189"/>
      <c r="NXD93" s="189"/>
      <c r="NXE93" s="189"/>
      <c r="NXF93" s="189"/>
      <c r="NXG93" s="189"/>
      <c r="NXH93" s="189"/>
      <c r="NXI93" s="189"/>
      <c r="NXJ93" s="189"/>
      <c r="NXK93" s="189"/>
      <c r="NXL93" s="189"/>
      <c r="NXM93" s="189"/>
      <c r="NXN93" s="189"/>
      <c r="NXO93" s="189"/>
      <c r="NXP93" s="189"/>
      <c r="NXQ93" s="189"/>
      <c r="NXR93" s="189"/>
      <c r="NXS93" s="189"/>
      <c r="NXT93" s="189"/>
      <c r="NXU93" s="189"/>
      <c r="NXV93" s="189"/>
      <c r="NXW93" s="189"/>
      <c r="NXX93" s="189"/>
      <c r="NXY93" s="189"/>
      <c r="NXZ93" s="189"/>
      <c r="NYA93" s="189"/>
      <c r="NYB93" s="189"/>
      <c r="NYC93" s="189"/>
      <c r="NYD93" s="189"/>
      <c r="NYE93" s="189"/>
      <c r="NYF93" s="189"/>
      <c r="NYG93" s="189"/>
      <c r="NYH93" s="189"/>
      <c r="NYI93" s="189"/>
      <c r="NYJ93" s="189"/>
      <c r="NYK93" s="189"/>
      <c r="NYL93" s="189"/>
      <c r="NYM93" s="189"/>
      <c r="NYN93" s="189"/>
      <c r="NYO93" s="189"/>
      <c r="NYP93" s="189"/>
      <c r="NYQ93" s="189"/>
      <c r="NYR93" s="189"/>
      <c r="NYS93" s="189"/>
      <c r="NYT93" s="189"/>
      <c r="NYU93" s="189"/>
      <c r="NYV93" s="189"/>
      <c r="NYW93" s="189"/>
      <c r="NYX93" s="189"/>
      <c r="NYY93" s="189"/>
      <c r="NYZ93" s="189"/>
      <c r="NZA93" s="189"/>
      <c r="NZB93" s="189"/>
      <c r="NZC93" s="189"/>
      <c r="NZD93" s="189"/>
      <c r="NZE93" s="189"/>
      <c r="NZF93" s="189"/>
      <c r="NZG93" s="189"/>
      <c r="NZH93" s="189"/>
      <c r="NZI93" s="189"/>
      <c r="NZJ93" s="189"/>
      <c r="NZK93" s="189"/>
      <c r="NZL93" s="189"/>
      <c r="NZM93" s="189"/>
      <c r="NZN93" s="189"/>
      <c r="NZO93" s="189"/>
      <c r="NZP93" s="189"/>
      <c r="NZQ93" s="189"/>
      <c r="NZR93" s="189"/>
      <c r="NZS93" s="189"/>
      <c r="NZT93" s="189"/>
      <c r="NZU93" s="189"/>
      <c r="NZV93" s="189"/>
      <c r="NZW93" s="189"/>
      <c r="NZX93" s="189"/>
      <c r="NZY93" s="189"/>
      <c r="NZZ93" s="189"/>
      <c r="OAA93" s="189"/>
      <c r="OAB93" s="189"/>
      <c r="OAC93" s="189"/>
      <c r="OAD93" s="189"/>
      <c r="OAE93" s="189"/>
      <c r="OAF93" s="189"/>
      <c r="OAG93" s="189"/>
      <c r="OAH93" s="189"/>
      <c r="OAI93" s="189"/>
      <c r="OAJ93" s="189"/>
      <c r="OAK93" s="189"/>
      <c r="OAL93" s="189"/>
      <c r="OAM93" s="189"/>
      <c r="OAN93" s="189"/>
      <c r="OAO93" s="189"/>
      <c r="OAP93" s="189"/>
      <c r="OAQ93" s="189"/>
      <c r="OAR93" s="189"/>
      <c r="OAS93" s="189"/>
      <c r="OAT93" s="189"/>
      <c r="OAU93" s="189"/>
      <c r="OAV93" s="189"/>
      <c r="OAW93" s="189"/>
      <c r="OAX93" s="189"/>
      <c r="OAY93" s="189"/>
      <c r="OAZ93" s="189"/>
      <c r="OBA93" s="189"/>
      <c r="OBB93" s="189"/>
      <c r="OBC93" s="189"/>
      <c r="OBD93" s="189"/>
      <c r="OBE93" s="189"/>
      <c r="OBF93" s="189"/>
      <c r="OBG93" s="189"/>
      <c r="OBH93" s="189"/>
      <c r="OBI93" s="189"/>
      <c r="OBJ93" s="189"/>
      <c r="OBK93" s="189"/>
      <c r="OBL93" s="189"/>
      <c r="OBM93" s="189"/>
      <c r="OBN93" s="189"/>
      <c r="OBO93" s="189"/>
      <c r="OBP93" s="189"/>
      <c r="OBQ93" s="189"/>
      <c r="OBR93" s="189"/>
      <c r="OBS93" s="189"/>
      <c r="OBT93" s="189"/>
      <c r="OBU93" s="189"/>
      <c r="OBV93" s="189"/>
      <c r="OBW93" s="189"/>
      <c r="OBX93" s="189"/>
      <c r="OBY93" s="189"/>
      <c r="OBZ93" s="189"/>
      <c r="OCA93" s="189"/>
      <c r="OCB93" s="189"/>
      <c r="OCC93" s="189"/>
      <c r="OCD93" s="189"/>
      <c r="OCE93" s="189"/>
      <c r="OCF93" s="189"/>
      <c r="OCG93" s="189"/>
      <c r="OCH93" s="189"/>
      <c r="OCI93" s="189"/>
      <c r="OCJ93" s="189"/>
      <c r="OCK93" s="189"/>
      <c r="OCL93" s="189"/>
      <c r="OCM93" s="189"/>
      <c r="OCN93" s="189"/>
      <c r="OCO93" s="189"/>
      <c r="OCP93" s="189"/>
      <c r="OCQ93" s="189"/>
      <c r="OCR93" s="189"/>
      <c r="OCS93" s="189"/>
      <c r="OCT93" s="189"/>
      <c r="OCU93" s="189"/>
      <c r="OCV93" s="189"/>
      <c r="OCW93" s="189"/>
      <c r="OCX93" s="189"/>
      <c r="OCY93" s="189"/>
      <c r="OCZ93" s="189"/>
      <c r="ODA93" s="189"/>
      <c r="ODB93" s="189"/>
      <c r="ODC93" s="189"/>
      <c r="ODD93" s="189"/>
      <c r="ODE93" s="189"/>
      <c r="ODF93" s="189"/>
      <c r="ODG93" s="189"/>
      <c r="ODH93" s="189"/>
      <c r="ODI93" s="189"/>
      <c r="ODJ93" s="189"/>
      <c r="ODK93" s="189"/>
      <c r="ODL93" s="189"/>
      <c r="ODM93" s="189"/>
      <c r="ODN93" s="189"/>
      <c r="ODO93" s="189"/>
      <c r="ODP93" s="189"/>
      <c r="ODQ93" s="189"/>
      <c r="ODR93" s="189"/>
      <c r="ODS93" s="189"/>
      <c r="ODT93" s="189"/>
      <c r="ODU93" s="189"/>
      <c r="ODV93" s="189"/>
      <c r="ODW93" s="189"/>
      <c r="ODX93" s="189"/>
      <c r="ODY93" s="189"/>
      <c r="ODZ93" s="189"/>
      <c r="OEA93" s="189"/>
      <c r="OEB93" s="189"/>
      <c r="OEC93" s="189"/>
      <c r="OED93" s="189"/>
      <c r="OEE93" s="189"/>
      <c r="OEF93" s="189"/>
      <c r="OEG93" s="189"/>
      <c r="OEH93" s="189"/>
      <c r="OEI93" s="189"/>
      <c r="OEJ93" s="189"/>
      <c r="OEK93" s="189"/>
      <c r="OEL93" s="189"/>
      <c r="OEM93" s="189"/>
      <c r="OEN93" s="189"/>
      <c r="OEO93" s="189"/>
      <c r="OEP93" s="189"/>
      <c r="OEQ93" s="189"/>
      <c r="OER93" s="189"/>
      <c r="OES93" s="189"/>
      <c r="OET93" s="189"/>
      <c r="OEU93" s="189"/>
      <c r="OEV93" s="189"/>
      <c r="OEW93" s="189"/>
      <c r="OEX93" s="189"/>
      <c r="OEY93" s="189"/>
      <c r="OEZ93" s="189"/>
      <c r="OFA93" s="189"/>
      <c r="OFB93" s="189"/>
      <c r="OFC93" s="189"/>
      <c r="OFD93" s="189"/>
      <c r="OFE93" s="189"/>
      <c r="OFF93" s="189"/>
      <c r="OFG93" s="189"/>
      <c r="OFH93" s="189"/>
      <c r="OFI93" s="189"/>
      <c r="OFJ93" s="189"/>
      <c r="OFK93" s="189"/>
      <c r="OFL93" s="189"/>
      <c r="OFM93" s="189"/>
      <c r="OFN93" s="189"/>
      <c r="OFO93" s="189"/>
      <c r="OFP93" s="189"/>
      <c r="OFQ93" s="189"/>
      <c r="OFR93" s="189"/>
      <c r="OFS93" s="189"/>
      <c r="OFT93" s="189"/>
      <c r="OFU93" s="189"/>
      <c r="OFV93" s="189"/>
      <c r="OFW93" s="189"/>
      <c r="OFX93" s="189"/>
      <c r="OFY93" s="189"/>
      <c r="OFZ93" s="189"/>
      <c r="OGA93" s="189"/>
      <c r="OGB93" s="189"/>
      <c r="OGC93" s="189"/>
      <c r="OGD93" s="189"/>
      <c r="OGE93" s="189"/>
      <c r="OGF93" s="189"/>
      <c r="OGG93" s="189"/>
      <c r="OGH93" s="189"/>
      <c r="OGI93" s="189"/>
      <c r="OGJ93" s="189"/>
      <c r="OGK93" s="189"/>
      <c r="OGL93" s="189"/>
      <c r="OGM93" s="189"/>
      <c r="OGN93" s="189"/>
      <c r="OGO93" s="189"/>
      <c r="OGP93" s="189"/>
      <c r="OGQ93" s="189"/>
      <c r="OGR93" s="189"/>
      <c r="OGS93" s="189"/>
      <c r="OGT93" s="189"/>
      <c r="OGU93" s="189"/>
      <c r="OGV93" s="189"/>
      <c r="OGW93" s="189"/>
      <c r="OGX93" s="189"/>
      <c r="OGY93" s="189"/>
      <c r="OGZ93" s="189"/>
      <c r="OHA93" s="189"/>
      <c r="OHB93" s="189"/>
      <c r="OHC93" s="189"/>
      <c r="OHD93" s="189"/>
      <c r="OHE93" s="189"/>
      <c r="OHF93" s="189"/>
      <c r="OHG93" s="189"/>
      <c r="OHH93" s="189"/>
      <c r="OHI93" s="189"/>
      <c r="OHJ93" s="189"/>
      <c r="OHK93" s="189"/>
      <c r="OHL93" s="189"/>
      <c r="OHM93" s="189"/>
      <c r="OHN93" s="189"/>
      <c r="OHO93" s="189"/>
      <c r="OHP93" s="189"/>
      <c r="OHQ93" s="189"/>
      <c r="OHR93" s="189"/>
      <c r="OHS93" s="189"/>
      <c r="OHT93" s="189"/>
      <c r="OHU93" s="189"/>
      <c r="OHV93" s="189"/>
      <c r="OHW93" s="189"/>
      <c r="OHX93" s="189"/>
      <c r="OHY93" s="189"/>
      <c r="OHZ93" s="189"/>
      <c r="OIA93" s="189"/>
      <c r="OIB93" s="189"/>
      <c r="OIC93" s="189"/>
      <c r="OID93" s="189"/>
      <c r="OIE93" s="189"/>
      <c r="OIF93" s="189"/>
      <c r="OIG93" s="189"/>
      <c r="OIH93" s="189"/>
      <c r="OII93" s="189"/>
      <c r="OIJ93" s="189"/>
      <c r="OIK93" s="189"/>
      <c r="OIL93" s="189"/>
      <c r="OIM93" s="189"/>
      <c r="OIN93" s="189"/>
      <c r="OIO93" s="189"/>
      <c r="OIP93" s="189"/>
      <c r="OIQ93" s="189"/>
      <c r="OIR93" s="189"/>
      <c r="OIS93" s="189"/>
      <c r="OIT93" s="189"/>
      <c r="OIU93" s="189"/>
      <c r="OIV93" s="189"/>
      <c r="OIW93" s="189"/>
      <c r="OIX93" s="189"/>
      <c r="OIY93" s="189"/>
      <c r="OIZ93" s="189"/>
      <c r="OJA93" s="189"/>
      <c r="OJB93" s="189"/>
      <c r="OJC93" s="189"/>
      <c r="OJD93" s="189"/>
      <c r="OJE93" s="189"/>
      <c r="OJF93" s="189"/>
      <c r="OJG93" s="189"/>
      <c r="OJH93" s="189"/>
      <c r="OJI93" s="189"/>
      <c r="OJJ93" s="189"/>
      <c r="OJK93" s="189"/>
      <c r="OJL93" s="189"/>
      <c r="OJM93" s="189"/>
      <c r="OJN93" s="189"/>
      <c r="OJO93" s="189"/>
      <c r="OJP93" s="189"/>
      <c r="OJQ93" s="189"/>
      <c r="OJR93" s="189"/>
      <c r="OJS93" s="189"/>
      <c r="OJT93" s="189"/>
      <c r="OJU93" s="189"/>
      <c r="OJV93" s="189"/>
      <c r="OJW93" s="189"/>
      <c r="OJX93" s="189"/>
      <c r="OJY93" s="189"/>
      <c r="OJZ93" s="189"/>
      <c r="OKA93" s="189"/>
      <c r="OKB93" s="189"/>
      <c r="OKC93" s="189"/>
      <c r="OKD93" s="189"/>
      <c r="OKE93" s="189"/>
      <c r="OKF93" s="189"/>
      <c r="OKG93" s="189"/>
      <c r="OKH93" s="189"/>
      <c r="OKI93" s="189"/>
      <c r="OKJ93" s="189"/>
      <c r="OKK93" s="189"/>
      <c r="OKL93" s="189"/>
      <c r="OKM93" s="189"/>
      <c r="OKN93" s="189"/>
      <c r="OKO93" s="189"/>
      <c r="OKP93" s="189"/>
      <c r="OKQ93" s="189"/>
      <c r="OKR93" s="189"/>
      <c r="OKS93" s="189"/>
      <c r="OKT93" s="189"/>
      <c r="OKU93" s="189"/>
      <c r="OKV93" s="189"/>
      <c r="OKW93" s="189"/>
      <c r="OKX93" s="189"/>
      <c r="OKY93" s="189"/>
      <c r="OKZ93" s="189"/>
      <c r="OLA93" s="189"/>
      <c r="OLB93" s="189"/>
      <c r="OLC93" s="189"/>
      <c r="OLD93" s="189"/>
      <c r="OLE93" s="189"/>
      <c r="OLF93" s="189"/>
      <c r="OLG93" s="189"/>
      <c r="OLH93" s="189"/>
      <c r="OLI93" s="189"/>
      <c r="OLJ93" s="189"/>
      <c r="OLK93" s="189"/>
      <c r="OLL93" s="189"/>
      <c r="OLM93" s="189"/>
      <c r="OLN93" s="189"/>
      <c r="OLO93" s="189"/>
      <c r="OLP93" s="189"/>
      <c r="OLQ93" s="189"/>
      <c r="OLR93" s="189"/>
      <c r="OLS93" s="189"/>
      <c r="OLT93" s="189"/>
      <c r="OLU93" s="189"/>
      <c r="OLV93" s="189"/>
      <c r="OLW93" s="189"/>
      <c r="OLX93" s="189"/>
      <c r="OLY93" s="189"/>
      <c r="OLZ93" s="189"/>
      <c r="OMA93" s="189"/>
      <c r="OMB93" s="189"/>
      <c r="OMC93" s="189"/>
      <c r="OMD93" s="189"/>
      <c r="OME93" s="189"/>
      <c r="OMF93" s="189"/>
      <c r="OMG93" s="189"/>
      <c r="OMH93" s="189"/>
      <c r="OMI93" s="189"/>
      <c r="OMJ93" s="189"/>
      <c r="OMK93" s="189"/>
      <c r="OML93" s="189"/>
      <c r="OMM93" s="189"/>
      <c r="OMN93" s="189"/>
      <c r="OMO93" s="189"/>
      <c r="OMP93" s="189"/>
      <c r="OMQ93" s="189"/>
      <c r="OMR93" s="189"/>
      <c r="OMS93" s="189"/>
      <c r="OMT93" s="189"/>
      <c r="OMU93" s="189"/>
      <c r="OMV93" s="189"/>
      <c r="OMW93" s="189"/>
      <c r="OMX93" s="189"/>
      <c r="OMY93" s="189"/>
      <c r="OMZ93" s="189"/>
      <c r="ONA93" s="189"/>
      <c r="ONB93" s="189"/>
      <c r="ONC93" s="189"/>
      <c r="OND93" s="189"/>
      <c r="ONE93" s="189"/>
      <c r="ONF93" s="189"/>
      <c r="ONG93" s="189"/>
      <c r="ONH93" s="189"/>
      <c r="ONI93" s="189"/>
      <c r="ONJ93" s="189"/>
      <c r="ONK93" s="189"/>
      <c r="ONL93" s="189"/>
      <c r="ONM93" s="189"/>
      <c r="ONN93" s="189"/>
      <c r="ONO93" s="189"/>
      <c r="ONP93" s="189"/>
      <c r="ONQ93" s="189"/>
      <c r="ONR93" s="189"/>
      <c r="ONS93" s="189"/>
      <c r="ONT93" s="189"/>
      <c r="ONU93" s="189"/>
      <c r="ONV93" s="189"/>
      <c r="ONW93" s="189"/>
      <c r="ONX93" s="189"/>
      <c r="ONY93" s="189"/>
      <c r="ONZ93" s="189"/>
      <c r="OOA93" s="189"/>
      <c r="OOB93" s="189"/>
      <c r="OOC93" s="189"/>
      <c r="OOD93" s="189"/>
      <c r="OOE93" s="189"/>
      <c r="OOF93" s="189"/>
      <c r="OOG93" s="189"/>
      <c r="OOH93" s="189"/>
      <c r="OOI93" s="189"/>
      <c r="OOJ93" s="189"/>
      <c r="OOK93" s="189"/>
      <c r="OOL93" s="189"/>
      <c r="OOM93" s="189"/>
      <c r="OON93" s="189"/>
      <c r="OOO93" s="189"/>
      <c r="OOP93" s="189"/>
      <c r="OOQ93" s="189"/>
      <c r="OOR93" s="189"/>
      <c r="OOS93" s="189"/>
      <c r="OOT93" s="189"/>
      <c r="OOU93" s="189"/>
      <c r="OOV93" s="189"/>
      <c r="OOW93" s="189"/>
      <c r="OOX93" s="189"/>
      <c r="OOY93" s="189"/>
      <c r="OOZ93" s="189"/>
      <c r="OPA93" s="189"/>
      <c r="OPB93" s="189"/>
      <c r="OPC93" s="189"/>
      <c r="OPD93" s="189"/>
      <c r="OPE93" s="189"/>
      <c r="OPF93" s="189"/>
      <c r="OPG93" s="189"/>
      <c r="OPH93" s="189"/>
      <c r="OPI93" s="189"/>
      <c r="OPJ93" s="189"/>
      <c r="OPK93" s="189"/>
      <c r="OPL93" s="189"/>
      <c r="OPM93" s="189"/>
      <c r="OPN93" s="189"/>
      <c r="OPO93" s="189"/>
      <c r="OPP93" s="189"/>
      <c r="OPQ93" s="189"/>
      <c r="OPR93" s="189"/>
      <c r="OPS93" s="189"/>
      <c r="OPT93" s="189"/>
      <c r="OPU93" s="189"/>
      <c r="OPV93" s="189"/>
      <c r="OPW93" s="189"/>
      <c r="OPX93" s="189"/>
      <c r="OPY93" s="189"/>
      <c r="OPZ93" s="189"/>
      <c r="OQA93" s="189"/>
      <c r="OQB93" s="189"/>
      <c r="OQC93" s="189"/>
      <c r="OQD93" s="189"/>
      <c r="OQE93" s="189"/>
      <c r="OQF93" s="189"/>
      <c r="OQG93" s="189"/>
      <c r="OQH93" s="189"/>
      <c r="OQI93" s="189"/>
      <c r="OQJ93" s="189"/>
      <c r="OQK93" s="189"/>
      <c r="OQL93" s="189"/>
      <c r="OQM93" s="189"/>
      <c r="OQN93" s="189"/>
      <c r="OQO93" s="189"/>
      <c r="OQP93" s="189"/>
      <c r="OQQ93" s="189"/>
      <c r="OQR93" s="189"/>
      <c r="OQS93" s="189"/>
      <c r="OQT93" s="189"/>
      <c r="OQU93" s="189"/>
      <c r="OQV93" s="189"/>
      <c r="OQW93" s="189"/>
      <c r="OQX93" s="189"/>
      <c r="OQY93" s="189"/>
      <c r="OQZ93" s="189"/>
      <c r="ORA93" s="189"/>
      <c r="ORB93" s="189"/>
      <c r="ORC93" s="189"/>
      <c r="ORD93" s="189"/>
      <c r="ORE93" s="189"/>
      <c r="ORF93" s="189"/>
      <c r="ORG93" s="189"/>
      <c r="ORH93" s="189"/>
      <c r="ORI93" s="189"/>
      <c r="ORJ93" s="189"/>
      <c r="ORK93" s="189"/>
      <c r="ORL93" s="189"/>
      <c r="ORM93" s="189"/>
      <c r="ORN93" s="189"/>
      <c r="ORO93" s="189"/>
      <c r="ORP93" s="189"/>
      <c r="ORQ93" s="189"/>
      <c r="ORR93" s="189"/>
      <c r="ORS93" s="189"/>
      <c r="ORT93" s="189"/>
      <c r="ORU93" s="189"/>
      <c r="ORV93" s="189"/>
      <c r="ORW93" s="189"/>
      <c r="ORX93" s="189"/>
      <c r="ORY93" s="189"/>
      <c r="ORZ93" s="189"/>
      <c r="OSA93" s="189"/>
      <c r="OSB93" s="189"/>
      <c r="OSC93" s="189"/>
      <c r="OSD93" s="189"/>
      <c r="OSE93" s="189"/>
      <c r="OSF93" s="189"/>
      <c r="OSG93" s="189"/>
      <c r="OSH93" s="189"/>
      <c r="OSI93" s="189"/>
      <c r="OSJ93" s="189"/>
      <c r="OSK93" s="189"/>
      <c r="OSL93" s="189"/>
      <c r="OSM93" s="189"/>
      <c r="OSN93" s="189"/>
      <c r="OSO93" s="189"/>
      <c r="OSP93" s="189"/>
      <c r="OSQ93" s="189"/>
      <c r="OSR93" s="189"/>
      <c r="OSS93" s="189"/>
      <c r="OST93" s="189"/>
      <c r="OSU93" s="189"/>
      <c r="OSV93" s="189"/>
      <c r="OSW93" s="189"/>
      <c r="OSX93" s="189"/>
      <c r="OSY93" s="189"/>
      <c r="OSZ93" s="189"/>
      <c r="OTA93" s="189"/>
      <c r="OTB93" s="189"/>
      <c r="OTC93" s="189"/>
      <c r="OTD93" s="189"/>
      <c r="OTE93" s="189"/>
      <c r="OTF93" s="189"/>
      <c r="OTG93" s="189"/>
      <c r="OTH93" s="189"/>
      <c r="OTI93" s="189"/>
      <c r="OTJ93" s="189"/>
      <c r="OTK93" s="189"/>
      <c r="OTL93" s="189"/>
      <c r="OTM93" s="189"/>
      <c r="OTN93" s="189"/>
      <c r="OTO93" s="189"/>
      <c r="OTP93" s="189"/>
      <c r="OTQ93" s="189"/>
      <c r="OTR93" s="189"/>
      <c r="OTS93" s="189"/>
      <c r="OTT93" s="189"/>
      <c r="OTU93" s="189"/>
      <c r="OTV93" s="189"/>
      <c r="OTW93" s="189"/>
      <c r="OTX93" s="189"/>
      <c r="OTY93" s="189"/>
      <c r="OTZ93" s="189"/>
      <c r="OUA93" s="189"/>
      <c r="OUB93" s="189"/>
      <c r="OUC93" s="189"/>
      <c r="OUD93" s="189"/>
      <c r="OUE93" s="189"/>
      <c r="OUF93" s="189"/>
      <c r="OUG93" s="189"/>
      <c r="OUH93" s="189"/>
      <c r="OUI93" s="189"/>
      <c r="OUJ93" s="189"/>
      <c r="OUK93" s="189"/>
      <c r="OUL93" s="189"/>
      <c r="OUM93" s="189"/>
      <c r="OUN93" s="189"/>
      <c r="OUO93" s="189"/>
      <c r="OUP93" s="189"/>
      <c r="OUQ93" s="189"/>
      <c r="OUR93" s="189"/>
      <c r="OUS93" s="189"/>
      <c r="OUT93" s="189"/>
      <c r="OUU93" s="189"/>
      <c r="OUV93" s="189"/>
      <c r="OUW93" s="189"/>
      <c r="OUX93" s="189"/>
      <c r="OUY93" s="189"/>
      <c r="OUZ93" s="189"/>
      <c r="OVA93" s="189"/>
      <c r="OVB93" s="189"/>
      <c r="OVC93" s="189"/>
      <c r="OVD93" s="189"/>
      <c r="OVE93" s="189"/>
      <c r="OVF93" s="189"/>
      <c r="OVG93" s="189"/>
      <c r="OVH93" s="189"/>
      <c r="OVI93" s="189"/>
      <c r="OVJ93" s="189"/>
      <c r="OVK93" s="189"/>
      <c r="OVL93" s="189"/>
      <c r="OVM93" s="189"/>
      <c r="OVN93" s="189"/>
      <c r="OVO93" s="189"/>
      <c r="OVP93" s="189"/>
      <c r="OVQ93" s="189"/>
      <c r="OVR93" s="189"/>
      <c r="OVS93" s="189"/>
      <c r="OVT93" s="189"/>
      <c r="OVU93" s="189"/>
      <c r="OVV93" s="189"/>
      <c r="OVW93" s="189"/>
      <c r="OVX93" s="189"/>
      <c r="OVY93" s="189"/>
      <c r="OVZ93" s="189"/>
      <c r="OWA93" s="189"/>
      <c r="OWB93" s="189"/>
      <c r="OWC93" s="189"/>
      <c r="OWD93" s="189"/>
      <c r="OWE93" s="189"/>
      <c r="OWF93" s="189"/>
      <c r="OWG93" s="189"/>
      <c r="OWH93" s="189"/>
      <c r="OWI93" s="189"/>
      <c r="OWJ93" s="189"/>
      <c r="OWK93" s="189"/>
      <c r="OWL93" s="189"/>
      <c r="OWM93" s="189"/>
      <c r="OWN93" s="189"/>
      <c r="OWO93" s="189"/>
      <c r="OWP93" s="189"/>
      <c r="OWQ93" s="189"/>
      <c r="OWR93" s="189"/>
      <c r="OWS93" s="189"/>
      <c r="OWT93" s="189"/>
      <c r="OWU93" s="189"/>
      <c r="OWV93" s="189"/>
      <c r="OWW93" s="189"/>
      <c r="OWX93" s="189"/>
      <c r="OWY93" s="189"/>
      <c r="OWZ93" s="189"/>
      <c r="OXA93" s="189"/>
      <c r="OXB93" s="189"/>
      <c r="OXC93" s="189"/>
      <c r="OXD93" s="189"/>
      <c r="OXE93" s="189"/>
      <c r="OXF93" s="189"/>
      <c r="OXG93" s="189"/>
      <c r="OXH93" s="189"/>
      <c r="OXI93" s="189"/>
      <c r="OXJ93" s="189"/>
      <c r="OXK93" s="189"/>
      <c r="OXL93" s="189"/>
      <c r="OXM93" s="189"/>
      <c r="OXN93" s="189"/>
      <c r="OXO93" s="189"/>
      <c r="OXP93" s="189"/>
      <c r="OXQ93" s="189"/>
      <c r="OXR93" s="189"/>
      <c r="OXS93" s="189"/>
      <c r="OXT93" s="189"/>
      <c r="OXU93" s="189"/>
      <c r="OXV93" s="189"/>
      <c r="OXW93" s="189"/>
      <c r="OXX93" s="189"/>
      <c r="OXY93" s="189"/>
      <c r="OXZ93" s="189"/>
      <c r="OYA93" s="189"/>
      <c r="OYB93" s="189"/>
      <c r="OYC93" s="189"/>
      <c r="OYD93" s="189"/>
      <c r="OYE93" s="189"/>
      <c r="OYF93" s="189"/>
      <c r="OYG93" s="189"/>
      <c r="OYH93" s="189"/>
      <c r="OYI93" s="189"/>
      <c r="OYJ93" s="189"/>
      <c r="OYK93" s="189"/>
      <c r="OYL93" s="189"/>
      <c r="OYM93" s="189"/>
      <c r="OYN93" s="189"/>
      <c r="OYO93" s="189"/>
      <c r="OYP93" s="189"/>
      <c r="OYQ93" s="189"/>
      <c r="OYR93" s="189"/>
      <c r="OYS93" s="189"/>
      <c r="OYT93" s="189"/>
      <c r="OYU93" s="189"/>
      <c r="OYV93" s="189"/>
      <c r="OYW93" s="189"/>
      <c r="OYX93" s="189"/>
      <c r="OYY93" s="189"/>
      <c r="OYZ93" s="189"/>
      <c r="OZA93" s="189"/>
      <c r="OZB93" s="189"/>
      <c r="OZC93" s="189"/>
      <c r="OZD93" s="189"/>
      <c r="OZE93" s="189"/>
      <c r="OZF93" s="189"/>
      <c r="OZG93" s="189"/>
      <c r="OZH93" s="189"/>
      <c r="OZI93" s="189"/>
      <c r="OZJ93" s="189"/>
      <c r="OZK93" s="189"/>
      <c r="OZL93" s="189"/>
      <c r="OZM93" s="189"/>
      <c r="OZN93" s="189"/>
      <c r="OZO93" s="189"/>
      <c r="OZP93" s="189"/>
      <c r="OZQ93" s="189"/>
      <c r="OZR93" s="189"/>
      <c r="OZS93" s="189"/>
      <c r="OZT93" s="189"/>
      <c r="OZU93" s="189"/>
      <c r="OZV93" s="189"/>
      <c r="OZW93" s="189"/>
      <c r="OZX93" s="189"/>
      <c r="OZY93" s="189"/>
      <c r="OZZ93" s="189"/>
      <c r="PAA93" s="189"/>
      <c r="PAB93" s="189"/>
      <c r="PAC93" s="189"/>
      <c r="PAD93" s="189"/>
      <c r="PAE93" s="189"/>
      <c r="PAF93" s="189"/>
      <c r="PAG93" s="189"/>
      <c r="PAH93" s="189"/>
      <c r="PAI93" s="189"/>
      <c r="PAJ93" s="189"/>
      <c r="PAK93" s="189"/>
      <c r="PAL93" s="189"/>
      <c r="PAM93" s="189"/>
      <c r="PAN93" s="189"/>
      <c r="PAO93" s="189"/>
      <c r="PAP93" s="189"/>
      <c r="PAQ93" s="189"/>
      <c r="PAR93" s="189"/>
      <c r="PAS93" s="189"/>
      <c r="PAT93" s="189"/>
      <c r="PAU93" s="189"/>
      <c r="PAV93" s="189"/>
      <c r="PAW93" s="189"/>
      <c r="PAX93" s="189"/>
      <c r="PAY93" s="189"/>
      <c r="PAZ93" s="189"/>
      <c r="PBA93" s="189"/>
      <c r="PBB93" s="189"/>
      <c r="PBC93" s="189"/>
      <c r="PBD93" s="189"/>
      <c r="PBE93" s="189"/>
      <c r="PBF93" s="189"/>
      <c r="PBG93" s="189"/>
      <c r="PBH93" s="189"/>
      <c r="PBI93" s="189"/>
      <c r="PBJ93" s="189"/>
      <c r="PBK93" s="189"/>
      <c r="PBL93" s="189"/>
      <c r="PBM93" s="189"/>
      <c r="PBN93" s="189"/>
      <c r="PBO93" s="189"/>
      <c r="PBP93" s="189"/>
      <c r="PBQ93" s="189"/>
      <c r="PBR93" s="189"/>
      <c r="PBS93" s="189"/>
      <c r="PBT93" s="189"/>
      <c r="PBU93" s="189"/>
      <c r="PBV93" s="189"/>
      <c r="PBW93" s="189"/>
      <c r="PBX93" s="189"/>
      <c r="PBY93" s="189"/>
      <c r="PBZ93" s="189"/>
      <c r="PCA93" s="189"/>
      <c r="PCB93" s="189"/>
      <c r="PCC93" s="189"/>
      <c r="PCD93" s="189"/>
      <c r="PCE93" s="189"/>
      <c r="PCF93" s="189"/>
      <c r="PCG93" s="189"/>
      <c r="PCH93" s="189"/>
      <c r="PCI93" s="189"/>
      <c r="PCJ93" s="189"/>
      <c r="PCK93" s="189"/>
      <c r="PCL93" s="189"/>
      <c r="PCM93" s="189"/>
      <c r="PCN93" s="189"/>
      <c r="PCO93" s="189"/>
      <c r="PCP93" s="189"/>
      <c r="PCQ93" s="189"/>
      <c r="PCR93" s="189"/>
      <c r="PCS93" s="189"/>
      <c r="PCT93" s="189"/>
      <c r="PCU93" s="189"/>
      <c r="PCV93" s="189"/>
      <c r="PCW93" s="189"/>
      <c r="PCX93" s="189"/>
      <c r="PCY93" s="189"/>
      <c r="PCZ93" s="189"/>
      <c r="PDA93" s="189"/>
      <c r="PDB93" s="189"/>
      <c r="PDC93" s="189"/>
      <c r="PDD93" s="189"/>
      <c r="PDE93" s="189"/>
      <c r="PDF93" s="189"/>
      <c r="PDG93" s="189"/>
      <c r="PDH93" s="189"/>
      <c r="PDI93" s="189"/>
      <c r="PDJ93" s="189"/>
      <c r="PDK93" s="189"/>
      <c r="PDL93" s="189"/>
      <c r="PDM93" s="189"/>
      <c r="PDN93" s="189"/>
      <c r="PDO93" s="189"/>
      <c r="PDP93" s="189"/>
      <c r="PDQ93" s="189"/>
      <c r="PDR93" s="189"/>
      <c r="PDS93" s="189"/>
      <c r="PDT93" s="189"/>
      <c r="PDU93" s="189"/>
      <c r="PDV93" s="189"/>
      <c r="PDW93" s="189"/>
      <c r="PDX93" s="189"/>
      <c r="PDY93" s="189"/>
      <c r="PDZ93" s="189"/>
      <c r="PEA93" s="189"/>
      <c r="PEB93" s="189"/>
      <c r="PEC93" s="189"/>
      <c r="PED93" s="189"/>
      <c r="PEE93" s="189"/>
      <c r="PEF93" s="189"/>
      <c r="PEG93" s="189"/>
      <c r="PEH93" s="189"/>
      <c r="PEI93" s="189"/>
      <c r="PEJ93" s="189"/>
      <c r="PEK93" s="189"/>
      <c r="PEL93" s="189"/>
      <c r="PEM93" s="189"/>
      <c r="PEN93" s="189"/>
      <c r="PEO93" s="189"/>
      <c r="PEP93" s="189"/>
      <c r="PEQ93" s="189"/>
      <c r="PER93" s="189"/>
      <c r="PES93" s="189"/>
      <c r="PET93" s="189"/>
      <c r="PEU93" s="189"/>
      <c r="PEV93" s="189"/>
      <c r="PEW93" s="189"/>
      <c r="PEX93" s="189"/>
      <c r="PEY93" s="189"/>
      <c r="PEZ93" s="189"/>
      <c r="PFA93" s="189"/>
      <c r="PFB93" s="189"/>
      <c r="PFC93" s="189"/>
      <c r="PFD93" s="189"/>
      <c r="PFE93" s="189"/>
      <c r="PFF93" s="189"/>
      <c r="PFG93" s="189"/>
      <c r="PFH93" s="189"/>
      <c r="PFI93" s="189"/>
      <c r="PFJ93" s="189"/>
      <c r="PFK93" s="189"/>
      <c r="PFL93" s="189"/>
      <c r="PFM93" s="189"/>
      <c r="PFN93" s="189"/>
      <c r="PFO93" s="189"/>
      <c r="PFP93" s="189"/>
      <c r="PFQ93" s="189"/>
      <c r="PFR93" s="189"/>
      <c r="PFS93" s="189"/>
      <c r="PFT93" s="189"/>
      <c r="PFU93" s="189"/>
      <c r="PFV93" s="189"/>
      <c r="PFW93" s="189"/>
      <c r="PFX93" s="189"/>
      <c r="PFY93" s="189"/>
      <c r="PFZ93" s="189"/>
      <c r="PGA93" s="189"/>
      <c r="PGB93" s="189"/>
      <c r="PGC93" s="189"/>
      <c r="PGD93" s="189"/>
      <c r="PGE93" s="189"/>
      <c r="PGF93" s="189"/>
      <c r="PGG93" s="189"/>
      <c r="PGH93" s="189"/>
      <c r="PGI93" s="189"/>
      <c r="PGJ93" s="189"/>
      <c r="PGK93" s="189"/>
      <c r="PGL93" s="189"/>
      <c r="PGM93" s="189"/>
      <c r="PGN93" s="189"/>
      <c r="PGO93" s="189"/>
      <c r="PGP93" s="189"/>
      <c r="PGQ93" s="189"/>
      <c r="PGR93" s="189"/>
      <c r="PGS93" s="189"/>
      <c r="PGT93" s="189"/>
      <c r="PGU93" s="189"/>
      <c r="PGV93" s="189"/>
      <c r="PGW93" s="189"/>
      <c r="PGX93" s="189"/>
      <c r="PGY93" s="189"/>
      <c r="PGZ93" s="189"/>
      <c r="PHA93" s="189"/>
      <c r="PHB93" s="189"/>
      <c r="PHC93" s="189"/>
      <c r="PHD93" s="189"/>
      <c r="PHE93" s="189"/>
      <c r="PHF93" s="189"/>
      <c r="PHG93" s="189"/>
      <c r="PHH93" s="189"/>
      <c r="PHI93" s="189"/>
      <c r="PHJ93" s="189"/>
      <c r="PHK93" s="189"/>
      <c r="PHL93" s="189"/>
      <c r="PHM93" s="189"/>
      <c r="PHN93" s="189"/>
      <c r="PHO93" s="189"/>
      <c r="PHP93" s="189"/>
      <c r="PHQ93" s="189"/>
      <c r="PHR93" s="189"/>
      <c r="PHS93" s="189"/>
      <c r="PHT93" s="189"/>
      <c r="PHU93" s="189"/>
      <c r="PHV93" s="189"/>
      <c r="PHW93" s="189"/>
      <c r="PHX93" s="189"/>
      <c r="PHY93" s="189"/>
      <c r="PHZ93" s="189"/>
      <c r="PIA93" s="189"/>
      <c r="PIB93" s="189"/>
      <c r="PIC93" s="189"/>
      <c r="PID93" s="189"/>
      <c r="PIE93" s="189"/>
      <c r="PIF93" s="189"/>
      <c r="PIG93" s="189"/>
      <c r="PIH93" s="189"/>
      <c r="PII93" s="189"/>
      <c r="PIJ93" s="189"/>
      <c r="PIK93" s="189"/>
      <c r="PIL93" s="189"/>
      <c r="PIM93" s="189"/>
      <c r="PIN93" s="189"/>
      <c r="PIO93" s="189"/>
      <c r="PIP93" s="189"/>
      <c r="PIQ93" s="189"/>
      <c r="PIR93" s="189"/>
      <c r="PIS93" s="189"/>
      <c r="PIT93" s="189"/>
      <c r="PIU93" s="189"/>
      <c r="PIV93" s="189"/>
      <c r="PIW93" s="189"/>
      <c r="PIX93" s="189"/>
      <c r="PIY93" s="189"/>
      <c r="PIZ93" s="189"/>
      <c r="PJA93" s="189"/>
      <c r="PJB93" s="189"/>
      <c r="PJC93" s="189"/>
      <c r="PJD93" s="189"/>
      <c r="PJE93" s="189"/>
      <c r="PJF93" s="189"/>
      <c r="PJG93" s="189"/>
      <c r="PJH93" s="189"/>
      <c r="PJI93" s="189"/>
      <c r="PJJ93" s="189"/>
      <c r="PJK93" s="189"/>
      <c r="PJL93" s="189"/>
      <c r="PJM93" s="189"/>
      <c r="PJN93" s="189"/>
      <c r="PJO93" s="189"/>
      <c r="PJP93" s="189"/>
      <c r="PJQ93" s="189"/>
      <c r="PJR93" s="189"/>
      <c r="PJS93" s="189"/>
      <c r="PJT93" s="189"/>
      <c r="PJU93" s="189"/>
      <c r="PJV93" s="189"/>
      <c r="PJW93" s="189"/>
      <c r="PJX93" s="189"/>
      <c r="PJY93" s="189"/>
      <c r="PJZ93" s="189"/>
      <c r="PKA93" s="189"/>
      <c r="PKB93" s="189"/>
      <c r="PKC93" s="189"/>
      <c r="PKD93" s="189"/>
      <c r="PKE93" s="189"/>
      <c r="PKF93" s="189"/>
      <c r="PKG93" s="189"/>
      <c r="PKH93" s="189"/>
      <c r="PKI93" s="189"/>
      <c r="PKJ93" s="189"/>
      <c r="PKK93" s="189"/>
      <c r="PKL93" s="189"/>
      <c r="PKM93" s="189"/>
      <c r="PKN93" s="189"/>
      <c r="PKO93" s="189"/>
      <c r="PKP93" s="189"/>
      <c r="PKQ93" s="189"/>
      <c r="PKR93" s="189"/>
      <c r="PKS93" s="189"/>
      <c r="PKT93" s="189"/>
      <c r="PKU93" s="189"/>
      <c r="PKV93" s="189"/>
      <c r="PKW93" s="189"/>
      <c r="PKX93" s="189"/>
      <c r="PKY93" s="189"/>
      <c r="PKZ93" s="189"/>
      <c r="PLA93" s="189"/>
      <c r="PLB93" s="189"/>
      <c r="PLC93" s="189"/>
      <c r="PLD93" s="189"/>
      <c r="PLE93" s="189"/>
      <c r="PLF93" s="189"/>
      <c r="PLG93" s="189"/>
      <c r="PLH93" s="189"/>
      <c r="PLI93" s="189"/>
      <c r="PLJ93" s="189"/>
      <c r="PLK93" s="189"/>
      <c r="PLL93" s="189"/>
      <c r="PLM93" s="189"/>
      <c r="PLN93" s="189"/>
      <c r="PLO93" s="189"/>
      <c r="PLP93" s="189"/>
      <c r="PLQ93" s="189"/>
      <c r="PLR93" s="189"/>
      <c r="PLS93" s="189"/>
      <c r="PLT93" s="189"/>
      <c r="PLU93" s="189"/>
      <c r="PLV93" s="189"/>
      <c r="PLW93" s="189"/>
      <c r="PLX93" s="189"/>
      <c r="PLY93" s="189"/>
      <c r="PLZ93" s="189"/>
      <c r="PMA93" s="189"/>
      <c r="PMB93" s="189"/>
      <c r="PMC93" s="189"/>
      <c r="PMD93" s="189"/>
      <c r="PME93" s="189"/>
      <c r="PMF93" s="189"/>
      <c r="PMG93" s="189"/>
      <c r="PMH93" s="189"/>
      <c r="PMI93" s="189"/>
      <c r="PMJ93" s="189"/>
      <c r="PMK93" s="189"/>
      <c r="PML93" s="189"/>
      <c r="PMM93" s="189"/>
      <c r="PMN93" s="189"/>
      <c r="PMO93" s="189"/>
      <c r="PMP93" s="189"/>
      <c r="PMQ93" s="189"/>
      <c r="PMR93" s="189"/>
      <c r="PMS93" s="189"/>
      <c r="PMT93" s="189"/>
      <c r="PMU93" s="189"/>
      <c r="PMV93" s="189"/>
      <c r="PMW93" s="189"/>
      <c r="PMX93" s="189"/>
      <c r="PMY93" s="189"/>
      <c r="PMZ93" s="189"/>
      <c r="PNA93" s="189"/>
      <c r="PNB93" s="189"/>
      <c r="PNC93" s="189"/>
      <c r="PND93" s="189"/>
      <c r="PNE93" s="189"/>
      <c r="PNF93" s="189"/>
      <c r="PNG93" s="189"/>
      <c r="PNH93" s="189"/>
      <c r="PNI93" s="189"/>
      <c r="PNJ93" s="189"/>
      <c r="PNK93" s="189"/>
      <c r="PNL93" s="189"/>
      <c r="PNM93" s="189"/>
      <c r="PNN93" s="189"/>
      <c r="PNO93" s="189"/>
      <c r="PNP93" s="189"/>
      <c r="PNQ93" s="189"/>
      <c r="PNR93" s="189"/>
      <c r="PNS93" s="189"/>
      <c r="PNT93" s="189"/>
      <c r="PNU93" s="189"/>
      <c r="PNV93" s="189"/>
      <c r="PNW93" s="189"/>
      <c r="PNX93" s="189"/>
      <c r="PNY93" s="189"/>
      <c r="PNZ93" s="189"/>
      <c r="POA93" s="189"/>
      <c r="POB93" s="189"/>
      <c r="POC93" s="189"/>
      <c r="POD93" s="189"/>
      <c r="POE93" s="189"/>
      <c r="POF93" s="189"/>
      <c r="POG93" s="189"/>
      <c r="POH93" s="189"/>
      <c r="POI93" s="189"/>
      <c r="POJ93" s="189"/>
      <c r="POK93" s="189"/>
      <c r="POL93" s="189"/>
      <c r="POM93" s="189"/>
      <c r="PON93" s="189"/>
      <c r="POO93" s="189"/>
      <c r="POP93" s="189"/>
      <c r="POQ93" s="189"/>
      <c r="POR93" s="189"/>
      <c r="POS93" s="189"/>
      <c r="POT93" s="189"/>
      <c r="POU93" s="189"/>
      <c r="POV93" s="189"/>
      <c r="POW93" s="189"/>
      <c r="POX93" s="189"/>
      <c r="POY93" s="189"/>
      <c r="POZ93" s="189"/>
      <c r="PPA93" s="189"/>
      <c r="PPB93" s="189"/>
      <c r="PPC93" s="189"/>
      <c r="PPD93" s="189"/>
      <c r="PPE93" s="189"/>
      <c r="PPF93" s="189"/>
      <c r="PPG93" s="189"/>
      <c r="PPH93" s="189"/>
      <c r="PPI93" s="189"/>
      <c r="PPJ93" s="189"/>
      <c r="PPK93" s="189"/>
      <c r="PPL93" s="189"/>
      <c r="PPM93" s="189"/>
      <c r="PPN93" s="189"/>
      <c r="PPO93" s="189"/>
      <c r="PPP93" s="189"/>
      <c r="PPQ93" s="189"/>
      <c r="PPR93" s="189"/>
      <c r="PPS93" s="189"/>
      <c r="PPT93" s="189"/>
      <c r="PPU93" s="189"/>
      <c r="PPV93" s="189"/>
      <c r="PPW93" s="189"/>
      <c r="PPX93" s="189"/>
      <c r="PPY93" s="189"/>
      <c r="PPZ93" s="189"/>
      <c r="PQA93" s="189"/>
      <c r="PQB93" s="189"/>
      <c r="PQC93" s="189"/>
      <c r="PQD93" s="189"/>
      <c r="PQE93" s="189"/>
      <c r="PQF93" s="189"/>
      <c r="PQG93" s="189"/>
      <c r="PQH93" s="189"/>
      <c r="PQI93" s="189"/>
      <c r="PQJ93" s="189"/>
      <c r="PQK93" s="189"/>
      <c r="PQL93" s="189"/>
      <c r="PQM93" s="189"/>
      <c r="PQN93" s="189"/>
      <c r="PQO93" s="189"/>
      <c r="PQP93" s="189"/>
      <c r="PQQ93" s="189"/>
      <c r="PQR93" s="189"/>
      <c r="PQS93" s="189"/>
      <c r="PQT93" s="189"/>
      <c r="PQU93" s="189"/>
      <c r="PQV93" s="189"/>
      <c r="PQW93" s="189"/>
      <c r="PQX93" s="189"/>
      <c r="PQY93" s="189"/>
      <c r="PQZ93" s="189"/>
      <c r="PRA93" s="189"/>
      <c r="PRB93" s="189"/>
      <c r="PRC93" s="189"/>
      <c r="PRD93" s="189"/>
      <c r="PRE93" s="189"/>
      <c r="PRF93" s="189"/>
      <c r="PRG93" s="189"/>
      <c r="PRH93" s="189"/>
      <c r="PRI93" s="189"/>
      <c r="PRJ93" s="189"/>
      <c r="PRK93" s="189"/>
      <c r="PRL93" s="189"/>
      <c r="PRM93" s="189"/>
      <c r="PRN93" s="189"/>
      <c r="PRO93" s="189"/>
      <c r="PRP93" s="189"/>
      <c r="PRQ93" s="189"/>
      <c r="PRR93" s="189"/>
      <c r="PRS93" s="189"/>
      <c r="PRT93" s="189"/>
      <c r="PRU93" s="189"/>
      <c r="PRV93" s="189"/>
      <c r="PRW93" s="189"/>
      <c r="PRX93" s="189"/>
      <c r="PRY93" s="189"/>
      <c r="PRZ93" s="189"/>
      <c r="PSA93" s="189"/>
      <c r="PSB93" s="189"/>
      <c r="PSC93" s="189"/>
      <c r="PSD93" s="189"/>
      <c r="PSE93" s="189"/>
      <c r="PSF93" s="189"/>
      <c r="PSG93" s="189"/>
      <c r="PSH93" s="189"/>
      <c r="PSI93" s="189"/>
      <c r="PSJ93" s="189"/>
      <c r="PSK93" s="189"/>
      <c r="PSL93" s="189"/>
      <c r="PSM93" s="189"/>
      <c r="PSN93" s="189"/>
      <c r="PSO93" s="189"/>
      <c r="PSP93" s="189"/>
      <c r="PSQ93" s="189"/>
      <c r="PSR93" s="189"/>
      <c r="PSS93" s="189"/>
      <c r="PST93" s="189"/>
      <c r="PSU93" s="189"/>
      <c r="PSV93" s="189"/>
      <c r="PSW93" s="189"/>
      <c r="PSX93" s="189"/>
      <c r="PSY93" s="189"/>
      <c r="PSZ93" s="189"/>
      <c r="PTA93" s="189"/>
      <c r="PTB93" s="189"/>
      <c r="PTC93" s="189"/>
      <c r="PTD93" s="189"/>
      <c r="PTE93" s="189"/>
      <c r="PTF93" s="189"/>
      <c r="PTG93" s="189"/>
      <c r="PTH93" s="189"/>
      <c r="PTI93" s="189"/>
      <c r="PTJ93" s="189"/>
      <c r="PTK93" s="189"/>
      <c r="PTL93" s="189"/>
      <c r="PTM93" s="189"/>
      <c r="PTN93" s="189"/>
      <c r="PTO93" s="189"/>
      <c r="PTP93" s="189"/>
      <c r="PTQ93" s="189"/>
      <c r="PTR93" s="189"/>
      <c r="PTS93" s="189"/>
      <c r="PTT93" s="189"/>
      <c r="PTU93" s="189"/>
      <c r="PTV93" s="189"/>
      <c r="PTW93" s="189"/>
      <c r="PTX93" s="189"/>
      <c r="PTY93" s="189"/>
      <c r="PTZ93" s="189"/>
      <c r="PUA93" s="189"/>
      <c r="PUB93" s="189"/>
      <c r="PUC93" s="189"/>
      <c r="PUD93" s="189"/>
      <c r="PUE93" s="189"/>
      <c r="PUF93" s="189"/>
      <c r="PUG93" s="189"/>
      <c r="PUH93" s="189"/>
      <c r="PUI93" s="189"/>
      <c r="PUJ93" s="189"/>
      <c r="PUK93" s="189"/>
      <c r="PUL93" s="189"/>
      <c r="PUM93" s="189"/>
      <c r="PUN93" s="189"/>
      <c r="PUO93" s="189"/>
      <c r="PUP93" s="189"/>
      <c r="PUQ93" s="189"/>
      <c r="PUR93" s="189"/>
      <c r="PUS93" s="189"/>
      <c r="PUT93" s="189"/>
      <c r="PUU93" s="189"/>
      <c r="PUV93" s="189"/>
      <c r="PUW93" s="189"/>
      <c r="PUX93" s="189"/>
      <c r="PUY93" s="189"/>
      <c r="PUZ93" s="189"/>
      <c r="PVA93" s="189"/>
      <c r="PVB93" s="189"/>
      <c r="PVC93" s="189"/>
      <c r="PVD93" s="189"/>
      <c r="PVE93" s="189"/>
      <c r="PVF93" s="189"/>
      <c r="PVG93" s="189"/>
      <c r="PVH93" s="189"/>
      <c r="PVI93" s="189"/>
      <c r="PVJ93" s="189"/>
      <c r="PVK93" s="189"/>
      <c r="PVL93" s="189"/>
      <c r="PVM93" s="189"/>
      <c r="PVN93" s="189"/>
      <c r="PVO93" s="189"/>
      <c r="PVP93" s="189"/>
      <c r="PVQ93" s="189"/>
      <c r="PVR93" s="189"/>
      <c r="PVS93" s="189"/>
      <c r="PVT93" s="189"/>
      <c r="PVU93" s="189"/>
      <c r="PVV93" s="189"/>
      <c r="PVW93" s="189"/>
      <c r="PVX93" s="189"/>
      <c r="PVY93" s="189"/>
      <c r="PVZ93" s="189"/>
      <c r="PWA93" s="189"/>
      <c r="PWB93" s="189"/>
      <c r="PWC93" s="189"/>
      <c r="PWD93" s="189"/>
      <c r="PWE93" s="189"/>
      <c r="PWF93" s="189"/>
      <c r="PWG93" s="189"/>
      <c r="PWH93" s="189"/>
      <c r="PWI93" s="189"/>
      <c r="PWJ93" s="189"/>
      <c r="PWK93" s="189"/>
      <c r="PWL93" s="189"/>
      <c r="PWM93" s="189"/>
      <c r="PWN93" s="189"/>
      <c r="PWO93" s="189"/>
      <c r="PWP93" s="189"/>
      <c r="PWQ93" s="189"/>
      <c r="PWR93" s="189"/>
      <c r="PWS93" s="189"/>
      <c r="PWT93" s="189"/>
      <c r="PWU93" s="189"/>
      <c r="PWV93" s="189"/>
      <c r="PWW93" s="189"/>
      <c r="PWX93" s="189"/>
      <c r="PWY93" s="189"/>
      <c r="PWZ93" s="189"/>
      <c r="PXA93" s="189"/>
      <c r="PXB93" s="189"/>
      <c r="PXC93" s="189"/>
      <c r="PXD93" s="189"/>
      <c r="PXE93" s="189"/>
      <c r="PXF93" s="189"/>
      <c r="PXG93" s="189"/>
      <c r="PXH93" s="189"/>
      <c r="PXI93" s="189"/>
      <c r="PXJ93" s="189"/>
      <c r="PXK93" s="189"/>
      <c r="PXL93" s="189"/>
      <c r="PXM93" s="189"/>
      <c r="PXN93" s="189"/>
      <c r="PXO93" s="189"/>
      <c r="PXP93" s="189"/>
      <c r="PXQ93" s="189"/>
      <c r="PXR93" s="189"/>
      <c r="PXS93" s="189"/>
      <c r="PXT93" s="189"/>
      <c r="PXU93" s="189"/>
      <c r="PXV93" s="189"/>
      <c r="PXW93" s="189"/>
      <c r="PXX93" s="189"/>
      <c r="PXY93" s="189"/>
      <c r="PXZ93" s="189"/>
      <c r="PYA93" s="189"/>
      <c r="PYB93" s="189"/>
      <c r="PYC93" s="189"/>
      <c r="PYD93" s="189"/>
      <c r="PYE93" s="189"/>
      <c r="PYF93" s="189"/>
      <c r="PYG93" s="189"/>
      <c r="PYH93" s="189"/>
      <c r="PYI93" s="189"/>
      <c r="PYJ93" s="189"/>
      <c r="PYK93" s="189"/>
      <c r="PYL93" s="189"/>
      <c r="PYM93" s="189"/>
      <c r="PYN93" s="189"/>
      <c r="PYO93" s="189"/>
      <c r="PYP93" s="189"/>
      <c r="PYQ93" s="189"/>
      <c r="PYR93" s="189"/>
      <c r="PYS93" s="189"/>
      <c r="PYT93" s="189"/>
      <c r="PYU93" s="189"/>
      <c r="PYV93" s="189"/>
      <c r="PYW93" s="189"/>
      <c r="PYX93" s="189"/>
      <c r="PYY93" s="189"/>
      <c r="PYZ93" s="189"/>
      <c r="PZA93" s="189"/>
      <c r="PZB93" s="189"/>
      <c r="PZC93" s="189"/>
      <c r="PZD93" s="189"/>
      <c r="PZE93" s="189"/>
      <c r="PZF93" s="189"/>
      <c r="PZG93" s="189"/>
      <c r="PZH93" s="189"/>
      <c r="PZI93" s="189"/>
      <c r="PZJ93" s="189"/>
      <c r="PZK93" s="189"/>
      <c r="PZL93" s="189"/>
      <c r="PZM93" s="189"/>
      <c r="PZN93" s="189"/>
      <c r="PZO93" s="189"/>
      <c r="PZP93" s="189"/>
      <c r="PZQ93" s="189"/>
      <c r="PZR93" s="189"/>
      <c r="PZS93" s="189"/>
      <c r="PZT93" s="189"/>
      <c r="PZU93" s="189"/>
      <c r="PZV93" s="189"/>
      <c r="PZW93" s="189"/>
      <c r="PZX93" s="189"/>
      <c r="PZY93" s="189"/>
      <c r="PZZ93" s="189"/>
      <c r="QAA93" s="189"/>
      <c r="QAB93" s="189"/>
      <c r="QAC93" s="189"/>
      <c r="QAD93" s="189"/>
      <c r="QAE93" s="189"/>
      <c r="QAF93" s="189"/>
      <c r="QAG93" s="189"/>
      <c r="QAH93" s="189"/>
      <c r="QAI93" s="189"/>
      <c r="QAJ93" s="189"/>
      <c r="QAK93" s="189"/>
      <c r="QAL93" s="189"/>
      <c r="QAM93" s="189"/>
      <c r="QAN93" s="189"/>
      <c r="QAO93" s="189"/>
      <c r="QAP93" s="189"/>
      <c r="QAQ93" s="189"/>
      <c r="QAR93" s="189"/>
      <c r="QAS93" s="189"/>
      <c r="QAT93" s="189"/>
      <c r="QAU93" s="189"/>
      <c r="QAV93" s="189"/>
      <c r="QAW93" s="189"/>
      <c r="QAX93" s="189"/>
      <c r="QAY93" s="189"/>
      <c r="QAZ93" s="189"/>
      <c r="QBA93" s="189"/>
      <c r="QBB93" s="189"/>
      <c r="QBC93" s="189"/>
      <c r="QBD93" s="189"/>
      <c r="QBE93" s="189"/>
      <c r="QBF93" s="189"/>
      <c r="QBG93" s="189"/>
      <c r="QBH93" s="189"/>
      <c r="QBI93" s="189"/>
      <c r="QBJ93" s="189"/>
      <c r="QBK93" s="189"/>
      <c r="QBL93" s="189"/>
      <c r="QBM93" s="189"/>
      <c r="QBN93" s="189"/>
      <c r="QBO93" s="189"/>
      <c r="QBP93" s="189"/>
      <c r="QBQ93" s="189"/>
      <c r="QBR93" s="189"/>
      <c r="QBS93" s="189"/>
      <c r="QBT93" s="189"/>
      <c r="QBU93" s="189"/>
      <c r="QBV93" s="189"/>
      <c r="QBW93" s="189"/>
      <c r="QBX93" s="189"/>
      <c r="QBY93" s="189"/>
      <c r="QBZ93" s="189"/>
      <c r="QCA93" s="189"/>
      <c r="QCB93" s="189"/>
      <c r="QCC93" s="189"/>
      <c r="QCD93" s="189"/>
      <c r="QCE93" s="189"/>
      <c r="QCF93" s="189"/>
      <c r="QCG93" s="189"/>
      <c r="QCH93" s="189"/>
      <c r="QCI93" s="189"/>
      <c r="QCJ93" s="189"/>
      <c r="QCK93" s="189"/>
      <c r="QCL93" s="189"/>
      <c r="QCM93" s="189"/>
      <c r="QCN93" s="189"/>
      <c r="QCO93" s="189"/>
      <c r="QCP93" s="189"/>
      <c r="QCQ93" s="189"/>
      <c r="QCR93" s="189"/>
      <c r="QCS93" s="189"/>
      <c r="QCT93" s="189"/>
      <c r="QCU93" s="189"/>
      <c r="QCV93" s="189"/>
      <c r="QCW93" s="189"/>
      <c r="QCX93" s="189"/>
      <c r="QCY93" s="189"/>
      <c r="QCZ93" s="189"/>
      <c r="QDA93" s="189"/>
      <c r="QDB93" s="189"/>
      <c r="QDC93" s="189"/>
      <c r="QDD93" s="189"/>
      <c r="QDE93" s="189"/>
      <c r="QDF93" s="189"/>
      <c r="QDG93" s="189"/>
      <c r="QDH93" s="189"/>
      <c r="QDI93" s="189"/>
      <c r="QDJ93" s="189"/>
      <c r="QDK93" s="189"/>
      <c r="QDL93" s="189"/>
      <c r="QDM93" s="189"/>
      <c r="QDN93" s="189"/>
      <c r="QDO93" s="189"/>
      <c r="QDP93" s="189"/>
      <c r="QDQ93" s="189"/>
      <c r="QDR93" s="189"/>
      <c r="QDS93" s="189"/>
      <c r="QDT93" s="189"/>
      <c r="QDU93" s="189"/>
      <c r="QDV93" s="189"/>
      <c r="QDW93" s="189"/>
      <c r="QDX93" s="189"/>
      <c r="QDY93" s="189"/>
      <c r="QDZ93" s="189"/>
      <c r="QEA93" s="189"/>
      <c r="QEB93" s="189"/>
      <c r="QEC93" s="189"/>
      <c r="QED93" s="189"/>
      <c r="QEE93" s="189"/>
      <c r="QEF93" s="189"/>
      <c r="QEG93" s="189"/>
      <c r="QEH93" s="189"/>
      <c r="QEI93" s="189"/>
      <c r="QEJ93" s="189"/>
      <c r="QEK93" s="189"/>
      <c r="QEL93" s="189"/>
      <c r="QEM93" s="189"/>
      <c r="QEN93" s="189"/>
      <c r="QEO93" s="189"/>
      <c r="QEP93" s="189"/>
      <c r="QEQ93" s="189"/>
      <c r="QER93" s="189"/>
      <c r="QES93" s="189"/>
      <c r="QET93" s="189"/>
      <c r="QEU93" s="189"/>
      <c r="QEV93" s="189"/>
      <c r="QEW93" s="189"/>
      <c r="QEX93" s="189"/>
      <c r="QEY93" s="189"/>
      <c r="QEZ93" s="189"/>
      <c r="QFA93" s="189"/>
      <c r="QFB93" s="189"/>
      <c r="QFC93" s="189"/>
      <c r="QFD93" s="189"/>
      <c r="QFE93" s="189"/>
      <c r="QFF93" s="189"/>
      <c r="QFG93" s="189"/>
      <c r="QFH93" s="189"/>
      <c r="QFI93" s="189"/>
      <c r="QFJ93" s="189"/>
      <c r="QFK93" s="189"/>
      <c r="QFL93" s="189"/>
      <c r="QFM93" s="189"/>
      <c r="QFN93" s="189"/>
      <c r="QFO93" s="189"/>
      <c r="QFP93" s="189"/>
      <c r="QFQ93" s="189"/>
      <c r="QFR93" s="189"/>
      <c r="QFS93" s="189"/>
      <c r="QFT93" s="189"/>
      <c r="QFU93" s="189"/>
      <c r="QFV93" s="189"/>
      <c r="QFW93" s="189"/>
      <c r="QFX93" s="189"/>
      <c r="QFY93" s="189"/>
      <c r="QFZ93" s="189"/>
      <c r="QGA93" s="189"/>
      <c r="QGB93" s="189"/>
      <c r="QGC93" s="189"/>
      <c r="QGD93" s="189"/>
      <c r="QGE93" s="189"/>
      <c r="QGF93" s="189"/>
      <c r="QGG93" s="189"/>
      <c r="QGH93" s="189"/>
      <c r="QGI93" s="189"/>
      <c r="QGJ93" s="189"/>
      <c r="QGK93" s="189"/>
      <c r="QGL93" s="189"/>
      <c r="QGM93" s="189"/>
      <c r="QGN93" s="189"/>
      <c r="QGO93" s="189"/>
      <c r="QGP93" s="189"/>
      <c r="QGQ93" s="189"/>
      <c r="QGR93" s="189"/>
      <c r="QGS93" s="189"/>
      <c r="QGT93" s="189"/>
      <c r="QGU93" s="189"/>
      <c r="QGV93" s="189"/>
      <c r="QGW93" s="189"/>
      <c r="QGX93" s="189"/>
      <c r="QGY93" s="189"/>
      <c r="QGZ93" s="189"/>
      <c r="QHA93" s="189"/>
      <c r="QHB93" s="189"/>
      <c r="QHC93" s="189"/>
      <c r="QHD93" s="189"/>
      <c r="QHE93" s="189"/>
      <c r="QHF93" s="189"/>
      <c r="QHG93" s="189"/>
      <c r="QHH93" s="189"/>
      <c r="QHI93" s="189"/>
      <c r="QHJ93" s="189"/>
      <c r="QHK93" s="189"/>
      <c r="QHL93" s="189"/>
      <c r="QHM93" s="189"/>
      <c r="QHN93" s="189"/>
      <c r="QHO93" s="189"/>
      <c r="QHP93" s="189"/>
      <c r="QHQ93" s="189"/>
      <c r="QHR93" s="189"/>
      <c r="QHS93" s="189"/>
      <c r="QHT93" s="189"/>
      <c r="QHU93" s="189"/>
      <c r="QHV93" s="189"/>
      <c r="QHW93" s="189"/>
      <c r="QHX93" s="189"/>
      <c r="QHY93" s="189"/>
      <c r="QHZ93" s="189"/>
      <c r="QIA93" s="189"/>
      <c r="QIB93" s="189"/>
      <c r="QIC93" s="189"/>
      <c r="QID93" s="189"/>
      <c r="QIE93" s="189"/>
      <c r="QIF93" s="189"/>
      <c r="QIG93" s="189"/>
      <c r="QIH93" s="189"/>
      <c r="QII93" s="189"/>
      <c r="QIJ93" s="189"/>
      <c r="QIK93" s="189"/>
      <c r="QIL93" s="189"/>
      <c r="QIM93" s="189"/>
      <c r="QIN93" s="189"/>
      <c r="QIO93" s="189"/>
      <c r="QIP93" s="189"/>
      <c r="QIQ93" s="189"/>
      <c r="QIR93" s="189"/>
      <c r="QIS93" s="189"/>
      <c r="QIT93" s="189"/>
      <c r="QIU93" s="189"/>
      <c r="QIV93" s="189"/>
      <c r="QIW93" s="189"/>
      <c r="QIX93" s="189"/>
      <c r="QIY93" s="189"/>
      <c r="QIZ93" s="189"/>
      <c r="QJA93" s="189"/>
      <c r="QJB93" s="189"/>
      <c r="QJC93" s="189"/>
      <c r="QJD93" s="189"/>
      <c r="QJE93" s="189"/>
      <c r="QJF93" s="189"/>
      <c r="QJG93" s="189"/>
      <c r="QJH93" s="189"/>
      <c r="QJI93" s="189"/>
      <c r="QJJ93" s="189"/>
      <c r="QJK93" s="189"/>
      <c r="QJL93" s="189"/>
      <c r="QJM93" s="189"/>
      <c r="QJN93" s="189"/>
      <c r="QJO93" s="189"/>
      <c r="QJP93" s="189"/>
      <c r="QJQ93" s="189"/>
      <c r="QJR93" s="189"/>
      <c r="QJS93" s="189"/>
      <c r="QJT93" s="189"/>
      <c r="QJU93" s="189"/>
      <c r="QJV93" s="189"/>
      <c r="QJW93" s="189"/>
      <c r="QJX93" s="189"/>
      <c r="QJY93" s="189"/>
      <c r="QJZ93" s="189"/>
      <c r="QKA93" s="189"/>
      <c r="QKB93" s="189"/>
      <c r="QKC93" s="189"/>
      <c r="QKD93" s="189"/>
      <c r="QKE93" s="189"/>
      <c r="QKF93" s="189"/>
      <c r="QKG93" s="189"/>
      <c r="QKH93" s="189"/>
      <c r="QKI93" s="189"/>
      <c r="QKJ93" s="189"/>
      <c r="QKK93" s="189"/>
      <c r="QKL93" s="189"/>
      <c r="QKM93" s="189"/>
      <c r="QKN93" s="189"/>
      <c r="QKO93" s="189"/>
      <c r="QKP93" s="189"/>
      <c r="QKQ93" s="189"/>
      <c r="QKR93" s="189"/>
      <c r="QKS93" s="189"/>
      <c r="QKT93" s="189"/>
      <c r="QKU93" s="189"/>
      <c r="QKV93" s="189"/>
      <c r="QKW93" s="189"/>
      <c r="QKX93" s="189"/>
      <c r="QKY93" s="189"/>
      <c r="QKZ93" s="189"/>
      <c r="QLA93" s="189"/>
      <c r="QLB93" s="189"/>
      <c r="QLC93" s="189"/>
      <c r="QLD93" s="189"/>
      <c r="QLE93" s="189"/>
      <c r="QLF93" s="189"/>
      <c r="QLG93" s="189"/>
      <c r="QLH93" s="189"/>
      <c r="QLI93" s="189"/>
      <c r="QLJ93" s="189"/>
      <c r="QLK93" s="189"/>
      <c r="QLL93" s="189"/>
      <c r="QLM93" s="189"/>
      <c r="QLN93" s="189"/>
      <c r="QLO93" s="189"/>
      <c r="QLP93" s="189"/>
      <c r="QLQ93" s="189"/>
      <c r="QLR93" s="189"/>
      <c r="QLS93" s="189"/>
      <c r="QLT93" s="189"/>
      <c r="QLU93" s="189"/>
      <c r="QLV93" s="189"/>
      <c r="QLW93" s="189"/>
      <c r="QLX93" s="189"/>
      <c r="QLY93" s="189"/>
      <c r="QLZ93" s="189"/>
      <c r="QMA93" s="189"/>
      <c r="QMB93" s="189"/>
      <c r="QMC93" s="189"/>
      <c r="QMD93" s="189"/>
      <c r="QME93" s="189"/>
      <c r="QMF93" s="189"/>
      <c r="QMG93" s="189"/>
      <c r="QMH93" s="189"/>
      <c r="QMI93" s="189"/>
      <c r="QMJ93" s="189"/>
      <c r="QMK93" s="189"/>
      <c r="QML93" s="189"/>
      <c r="QMM93" s="189"/>
      <c r="QMN93" s="189"/>
      <c r="QMO93" s="189"/>
      <c r="QMP93" s="189"/>
      <c r="QMQ93" s="189"/>
      <c r="QMR93" s="189"/>
      <c r="QMS93" s="189"/>
      <c r="QMT93" s="189"/>
      <c r="QMU93" s="189"/>
      <c r="QMV93" s="189"/>
      <c r="QMW93" s="189"/>
      <c r="QMX93" s="189"/>
      <c r="QMY93" s="189"/>
      <c r="QMZ93" s="189"/>
      <c r="QNA93" s="189"/>
      <c r="QNB93" s="189"/>
      <c r="QNC93" s="189"/>
      <c r="QND93" s="189"/>
      <c r="QNE93" s="189"/>
      <c r="QNF93" s="189"/>
      <c r="QNG93" s="189"/>
      <c r="QNH93" s="189"/>
      <c r="QNI93" s="189"/>
      <c r="QNJ93" s="189"/>
      <c r="QNK93" s="189"/>
      <c r="QNL93" s="189"/>
      <c r="QNM93" s="189"/>
      <c r="QNN93" s="189"/>
      <c r="QNO93" s="189"/>
      <c r="QNP93" s="189"/>
      <c r="QNQ93" s="189"/>
      <c r="QNR93" s="189"/>
      <c r="QNS93" s="189"/>
      <c r="QNT93" s="189"/>
      <c r="QNU93" s="189"/>
      <c r="QNV93" s="189"/>
      <c r="QNW93" s="189"/>
      <c r="QNX93" s="189"/>
      <c r="QNY93" s="189"/>
      <c r="QNZ93" s="189"/>
      <c r="QOA93" s="189"/>
      <c r="QOB93" s="189"/>
      <c r="QOC93" s="189"/>
      <c r="QOD93" s="189"/>
      <c r="QOE93" s="189"/>
      <c r="QOF93" s="189"/>
      <c r="QOG93" s="189"/>
      <c r="QOH93" s="189"/>
      <c r="QOI93" s="189"/>
      <c r="QOJ93" s="189"/>
      <c r="QOK93" s="189"/>
      <c r="QOL93" s="189"/>
      <c r="QOM93" s="189"/>
      <c r="QON93" s="189"/>
      <c r="QOO93" s="189"/>
      <c r="QOP93" s="189"/>
      <c r="QOQ93" s="189"/>
      <c r="QOR93" s="189"/>
      <c r="QOS93" s="189"/>
      <c r="QOT93" s="189"/>
      <c r="QOU93" s="189"/>
      <c r="QOV93" s="189"/>
      <c r="QOW93" s="189"/>
      <c r="QOX93" s="189"/>
      <c r="QOY93" s="189"/>
      <c r="QOZ93" s="189"/>
      <c r="QPA93" s="189"/>
      <c r="QPB93" s="189"/>
      <c r="QPC93" s="189"/>
      <c r="QPD93" s="189"/>
      <c r="QPE93" s="189"/>
      <c r="QPF93" s="189"/>
      <c r="QPG93" s="189"/>
      <c r="QPH93" s="189"/>
      <c r="QPI93" s="189"/>
      <c r="QPJ93" s="189"/>
      <c r="QPK93" s="189"/>
      <c r="QPL93" s="189"/>
      <c r="QPM93" s="189"/>
      <c r="QPN93" s="189"/>
      <c r="QPO93" s="189"/>
      <c r="QPP93" s="189"/>
      <c r="QPQ93" s="189"/>
      <c r="QPR93" s="189"/>
      <c r="QPS93" s="189"/>
      <c r="QPT93" s="189"/>
      <c r="QPU93" s="189"/>
      <c r="QPV93" s="189"/>
      <c r="QPW93" s="189"/>
      <c r="QPX93" s="189"/>
      <c r="QPY93" s="189"/>
      <c r="QPZ93" s="189"/>
      <c r="QQA93" s="189"/>
      <c r="QQB93" s="189"/>
      <c r="QQC93" s="189"/>
      <c r="QQD93" s="189"/>
      <c r="QQE93" s="189"/>
      <c r="QQF93" s="189"/>
      <c r="QQG93" s="189"/>
      <c r="QQH93" s="189"/>
      <c r="QQI93" s="189"/>
      <c r="QQJ93" s="189"/>
      <c r="QQK93" s="189"/>
      <c r="QQL93" s="189"/>
      <c r="QQM93" s="189"/>
      <c r="QQN93" s="189"/>
      <c r="QQO93" s="189"/>
      <c r="QQP93" s="189"/>
      <c r="QQQ93" s="189"/>
      <c r="QQR93" s="189"/>
      <c r="QQS93" s="189"/>
      <c r="QQT93" s="189"/>
      <c r="QQU93" s="189"/>
      <c r="QQV93" s="189"/>
      <c r="QQW93" s="189"/>
      <c r="QQX93" s="189"/>
      <c r="QQY93" s="189"/>
      <c r="QQZ93" s="189"/>
      <c r="QRA93" s="189"/>
      <c r="QRB93" s="189"/>
      <c r="QRC93" s="189"/>
      <c r="QRD93" s="189"/>
      <c r="QRE93" s="189"/>
      <c r="QRF93" s="189"/>
      <c r="QRG93" s="189"/>
      <c r="QRH93" s="189"/>
      <c r="QRI93" s="189"/>
      <c r="QRJ93" s="189"/>
      <c r="QRK93" s="189"/>
      <c r="QRL93" s="189"/>
      <c r="QRM93" s="189"/>
      <c r="QRN93" s="189"/>
      <c r="QRO93" s="189"/>
      <c r="QRP93" s="189"/>
      <c r="QRQ93" s="189"/>
      <c r="QRR93" s="189"/>
      <c r="QRS93" s="189"/>
      <c r="QRT93" s="189"/>
      <c r="QRU93" s="189"/>
      <c r="QRV93" s="189"/>
      <c r="QRW93" s="189"/>
      <c r="QRX93" s="189"/>
      <c r="QRY93" s="189"/>
      <c r="QRZ93" s="189"/>
      <c r="QSA93" s="189"/>
      <c r="QSB93" s="189"/>
      <c r="QSC93" s="189"/>
      <c r="QSD93" s="189"/>
      <c r="QSE93" s="189"/>
      <c r="QSF93" s="189"/>
      <c r="QSG93" s="189"/>
      <c r="QSH93" s="189"/>
      <c r="QSI93" s="189"/>
      <c r="QSJ93" s="189"/>
      <c r="QSK93" s="189"/>
      <c r="QSL93" s="189"/>
      <c r="QSM93" s="189"/>
      <c r="QSN93" s="189"/>
      <c r="QSO93" s="189"/>
      <c r="QSP93" s="189"/>
      <c r="QSQ93" s="189"/>
      <c r="QSR93" s="189"/>
      <c r="QSS93" s="189"/>
      <c r="QST93" s="189"/>
      <c r="QSU93" s="189"/>
      <c r="QSV93" s="189"/>
      <c r="QSW93" s="189"/>
      <c r="QSX93" s="189"/>
      <c r="QSY93" s="189"/>
      <c r="QSZ93" s="189"/>
      <c r="QTA93" s="189"/>
      <c r="QTB93" s="189"/>
      <c r="QTC93" s="189"/>
      <c r="QTD93" s="189"/>
      <c r="QTE93" s="189"/>
      <c r="QTF93" s="189"/>
      <c r="QTG93" s="189"/>
      <c r="QTH93" s="189"/>
      <c r="QTI93" s="189"/>
      <c r="QTJ93" s="189"/>
      <c r="QTK93" s="189"/>
      <c r="QTL93" s="189"/>
      <c r="QTM93" s="189"/>
      <c r="QTN93" s="189"/>
      <c r="QTO93" s="189"/>
      <c r="QTP93" s="189"/>
      <c r="QTQ93" s="189"/>
      <c r="QTR93" s="189"/>
      <c r="QTS93" s="189"/>
      <c r="QTT93" s="189"/>
      <c r="QTU93" s="189"/>
      <c r="QTV93" s="189"/>
      <c r="QTW93" s="189"/>
      <c r="QTX93" s="189"/>
      <c r="QTY93" s="189"/>
      <c r="QTZ93" s="189"/>
      <c r="QUA93" s="189"/>
      <c r="QUB93" s="189"/>
      <c r="QUC93" s="189"/>
      <c r="QUD93" s="189"/>
      <c r="QUE93" s="189"/>
      <c r="QUF93" s="189"/>
      <c r="QUG93" s="189"/>
      <c r="QUH93" s="189"/>
      <c r="QUI93" s="189"/>
      <c r="QUJ93" s="189"/>
      <c r="QUK93" s="189"/>
      <c r="QUL93" s="189"/>
      <c r="QUM93" s="189"/>
      <c r="QUN93" s="189"/>
      <c r="QUO93" s="189"/>
      <c r="QUP93" s="189"/>
      <c r="QUQ93" s="189"/>
      <c r="QUR93" s="189"/>
      <c r="QUS93" s="189"/>
      <c r="QUT93" s="189"/>
      <c r="QUU93" s="189"/>
      <c r="QUV93" s="189"/>
      <c r="QUW93" s="189"/>
      <c r="QUX93" s="189"/>
      <c r="QUY93" s="189"/>
      <c r="QUZ93" s="189"/>
      <c r="QVA93" s="189"/>
      <c r="QVB93" s="189"/>
      <c r="QVC93" s="189"/>
      <c r="QVD93" s="189"/>
      <c r="QVE93" s="189"/>
      <c r="QVF93" s="189"/>
      <c r="QVG93" s="189"/>
      <c r="QVH93" s="189"/>
      <c r="QVI93" s="189"/>
      <c r="QVJ93" s="189"/>
      <c r="QVK93" s="189"/>
      <c r="QVL93" s="189"/>
      <c r="QVM93" s="189"/>
      <c r="QVN93" s="189"/>
      <c r="QVO93" s="189"/>
      <c r="QVP93" s="189"/>
      <c r="QVQ93" s="189"/>
      <c r="QVR93" s="189"/>
      <c r="QVS93" s="189"/>
      <c r="QVT93" s="189"/>
      <c r="QVU93" s="189"/>
      <c r="QVV93" s="189"/>
      <c r="QVW93" s="189"/>
      <c r="QVX93" s="189"/>
      <c r="QVY93" s="189"/>
      <c r="QVZ93" s="189"/>
      <c r="QWA93" s="189"/>
      <c r="QWB93" s="189"/>
      <c r="QWC93" s="189"/>
      <c r="QWD93" s="189"/>
      <c r="QWE93" s="189"/>
      <c r="QWF93" s="189"/>
      <c r="QWG93" s="189"/>
      <c r="QWH93" s="189"/>
      <c r="QWI93" s="189"/>
      <c r="QWJ93" s="189"/>
      <c r="QWK93" s="189"/>
      <c r="QWL93" s="189"/>
      <c r="QWM93" s="189"/>
      <c r="QWN93" s="189"/>
      <c r="QWO93" s="189"/>
      <c r="QWP93" s="189"/>
      <c r="QWQ93" s="189"/>
      <c r="QWR93" s="189"/>
      <c r="QWS93" s="189"/>
      <c r="QWT93" s="189"/>
      <c r="QWU93" s="189"/>
      <c r="QWV93" s="189"/>
      <c r="QWW93" s="189"/>
      <c r="QWX93" s="189"/>
      <c r="QWY93" s="189"/>
      <c r="QWZ93" s="189"/>
      <c r="QXA93" s="189"/>
      <c r="QXB93" s="189"/>
      <c r="QXC93" s="189"/>
      <c r="QXD93" s="189"/>
      <c r="QXE93" s="189"/>
      <c r="QXF93" s="189"/>
      <c r="QXG93" s="189"/>
      <c r="QXH93" s="189"/>
      <c r="QXI93" s="189"/>
      <c r="QXJ93" s="189"/>
      <c r="QXK93" s="189"/>
      <c r="QXL93" s="189"/>
      <c r="QXM93" s="189"/>
      <c r="QXN93" s="189"/>
      <c r="QXO93" s="189"/>
      <c r="QXP93" s="189"/>
      <c r="QXQ93" s="189"/>
      <c r="QXR93" s="189"/>
      <c r="QXS93" s="189"/>
      <c r="QXT93" s="189"/>
      <c r="QXU93" s="189"/>
      <c r="QXV93" s="189"/>
      <c r="QXW93" s="189"/>
      <c r="QXX93" s="189"/>
      <c r="QXY93" s="189"/>
      <c r="QXZ93" s="189"/>
      <c r="QYA93" s="189"/>
      <c r="QYB93" s="189"/>
      <c r="QYC93" s="189"/>
      <c r="QYD93" s="189"/>
      <c r="QYE93" s="189"/>
      <c r="QYF93" s="189"/>
      <c r="QYG93" s="189"/>
      <c r="QYH93" s="189"/>
      <c r="QYI93" s="189"/>
      <c r="QYJ93" s="189"/>
      <c r="QYK93" s="189"/>
      <c r="QYL93" s="189"/>
      <c r="QYM93" s="189"/>
      <c r="QYN93" s="189"/>
      <c r="QYO93" s="189"/>
      <c r="QYP93" s="189"/>
      <c r="QYQ93" s="189"/>
      <c r="QYR93" s="189"/>
      <c r="QYS93" s="189"/>
      <c r="QYT93" s="189"/>
      <c r="QYU93" s="189"/>
      <c r="QYV93" s="189"/>
      <c r="QYW93" s="189"/>
      <c r="QYX93" s="189"/>
      <c r="QYY93" s="189"/>
      <c r="QYZ93" s="189"/>
      <c r="QZA93" s="189"/>
      <c r="QZB93" s="189"/>
      <c r="QZC93" s="189"/>
      <c r="QZD93" s="189"/>
      <c r="QZE93" s="189"/>
      <c r="QZF93" s="189"/>
      <c r="QZG93" s="189"/>
      <c r="QZH93" s="189"/>
      <c r="QZI93" s="189"/>
      <c r="QZJ93" s="189"/>
      <c r="QZK93" s="189"/>
      <c r="QZL93" s="189"/>
      <c r="QZM93" s="189"/>
      <c r="QZN93" s="189"/>
      <c r="QZO93" s="189"/>
      <c r="QZP93" s="189"/>
      <c r="QZQ93" s="189"/>
      <c r="QZR93" s="189"/>
      <c r="QZS93" s="189"/>
      <c r="QZT93" s="189"/>
      <c r="QZU93" s="189"/>
      <c r="QZV93" s="189"/>
      <c r="QZW93" s="189"/>
      <c r="QZX93" s="189"/>
      <c r="QZY93" s="189"/>
      <c r="QZZ93" s="189"/>
      <c r="RAA93" s="189"/>
      <c r="RAB93" s="189"/>
      <c r="RAC93" s="189"/>
      <c r="RAD93" s="189"/>
      <c r="RAE93" s="189"/>
      <c r="RAF93" s="189"/>
      <c r="RAG93" s="189"/>
      <c r="RAH93" s="189"/>
      <c r="RAI93" s="189"/>
      <c r="RAJ93" s="189"/>
      <c r="RAK93" s="189"/>
      <c r="RAL93" s="189"/>
      <c r="RAM93" s="189"/>
      <c r="RAN93" s="189"/>
      <c r="RAO93" s="189"/>
      <c r="RAP93" s="189"/>
      <c r="RAQ93" s="189"/>
      <c r="RAR93" s="189"/>
      <c r="RAS93" s="189"/>
      <c r="RAT93" s="189"/>
      <c r="RAU93" s="189"/>
      <c r="RAV93" s="189"/>
      <c r="RAW93" s="189"/>
      <c r="RAX93" s="189"/>
      <c r="RAY93" s="189"/>
      <c r="RAZ93" s="189"/>
      <c r="RBA93" s="189"/>
      <c r="RBB93" s="189"/>
      <c r="RBC93" s="189"/>
      <c r="RBD93" s="189"/>
      <c r="RBE93" s="189"/>
      <c r="RBF93" s="189"/>
      <c r="RBG93" s="189"/>
      <c r="RBH93" s="189"/>
      <c r="RBI93" s="189"/>
      <c r="RBJ93" s="189"/>
      <c r="RBK93" s="189"/>
      <c r="RBL93" s="189"/>
      <c r="RBM93" s="189"/>
      <c r="RBN93" s="189"/>
      <c r="RBO93" s="189"/>
      <c r="RBP93" s="189"/>
      <c r="RBQ93" s="189"/>
      <c r="RBR93" s="189"/>
      <c r="RBS93" s="189"/>
      <c r="RBT93" s="189"/>
      <c r="RBU93" s="189"/>
      <c r="RBV93" s="189"/>
      <c r="RBW93" s="189"/>
      <c r="RBX93" s="189"/>
      <c r="RBY93" s="189"/>
      <c r="RBZ93" s="189"/>
      <c r="RCA93" s="189"/>
      <c r="RCB93" s="189"/>
      <c r="RCC93" s="189"/>
      <c r="RCD93" s="189"/>
      <c r="RCE93" s="189"/>
      <c r="RCF93" s="189"/>
      <c r="RCG93" s="189"/>
      <c r="RCH93" s="189"/>
      <c r="RCI93" s="189"/>
      <c r="RCJ93" s="189"/>
      <c r="RCK93" s="189"/>
      <c r="RCL93" s="189"/>
      <c r="RCM93" s="189"/>
      <c r="RCN93" s="189"/>
      <c r="RCO93" s="189"/>
      <c r="RCP93" s="189"/>
      <c r="RCQ93" s="189"/>
      <c r="RCR93" s="189"/>
      <c r="RCS93" s="189"/>
      <c r="RCT93" s="189"/>
      <c r="RCU93" s="189"/>
      <c r="RCV93" s="189"/>
      <c r="RCW93" s="189"/>
      <c r="RCX93" s="189"/>
      <c r="RCY93" s="189"/>
      <c r="RCZ93" s="189"/>
      <c r="RDA93" s="189"/>
      <c r="RDB93" s="189"/>
      <c r="RDC93" s="189"/>
      <c r="RDD93" s="189"/>
      <c r="RDE93" s="189"/>
      <c r="RDF93" s="189"/>
      <c r="RDG93" s="189"/>
      <c r="RDH93" s="189"/>
      <c r="RDI93" s="189"/>
      <c r="RDJ93" s="189"/>
      <c r="RDK93" s="189"/>
      <c r="RDL93" s="189"/>
      <c r="RDM93" s="189"/>
      <c r="RDN93" s="189"/>
      <c r="RDO93" s="189"/>
      <c r="RDP93" s="189"/>
      <c r="RDQ93" s="189"/>
      <c r="RDR93" s="189"/>
      <c r="RDS93" s="189"/>
      <c r="RDT93" s="189"/>
      <c r="RDU93" s="189"/>
      <c r="RDV93" s="189"/>
      <c r="RDW93" s="189"/>
      <c r="RDX93" s="189"/>
      <c r="RDY93" s="189"/>
      <c r="RDZ93" s="189"/>
      <c r="REA93" s="189"/>
      <c r="REB93" s="189"/>
      <c r="REC93" s="189"/>
      <c r="RED93" s="189"/>
      <c r="REE93" s="189"/>
      <c r="REF93" s="189"/>
      <c r="REG93" s="189"/>
      <c r="REH93" s="189"/>
      <c r="REI93" s="189"/>
      <c r="REJ93" s="189"/>
      <c r="REK93" s="189"/>
      <c r="REL93" s="189"/>
      <c r="REM93" s="189"/>
      <c r="REN93" s="189"/>
      <c r="REO93" s="189"/>
      <c r="REP93" s="189"/>
      <c r="REQ93" s="189"/>
      <c r="RER93" s="189"/>
      <c r="RES93" s="189"/>
      <c r="RET93" s="189"/>
      <c r="REU93" s="189"/>
      <c r="REV93" s="189"/>
      <c r="REW93" s="189"/>
      <c r="REX93" s="189"/>
      <c r="REY93" s="189"/>
      <c r="REZ93" s="189"/>
      <c r="RFA93" s="189"/>
      <c r="RFB93" s="189"/>
      <c r="RFC93" s="189"/>
      <c r="RFD93" s="189"/>
      <c r="RFE93" s="189"/>
      <c r="RFF93" s="189"/>
      <c r="RFG93" s="189"/>
      <c r="RFH93" s="189"/>
      <c r="RFI93" s="189"/>
      <c r="RFJ93" s="189"/>
      <c r="RFK93" s="189"/>
      <c r="RFL93" s="189"/>
      <c r="RFM93" s="189"/>
      <c r="RFN93" s="189"/>
      <c r="RFO93" s="189"/>
      <c r="RFP93" s="189"/>
      <c r="RFQ93" s="189"/>
      <c r="RFR93" s="189"/>
      <c r="RFS93" s="189"/>
      <c r="RFT93" s="189"/>
      <c r="RFU93" s="189"/>
      <c r="RFV93" s="189"/>
      <c r="RFW93" s="189"/>
      <c r="RFX93" s="189"/>
      <c r="RFY93" s="189"/>
      <c r="RFZ93" s="189"/>
      <c r="RGA93" s="189"/>
      <c r="RGB93" s="189"/>
      <c r="RGC93" s="189"/>
      <c r="RGD93" s="189"/>
      <c r="RGE93" s="189"/>
      <c r="RGF93" s="189"/>
      <c r="RGG93" s="189"/>
      <c r="RGH93" s="189"/>
      <c r="RGI93" s="189"/>
      <c r="RGJ93" s="189"/>
      <c r="RGK93" s="189"/>
      <c r="RGL93" s="189"/>
      <c r="RGM93" s="189"/>
      <c r="RGN93" s="189"/>
      <c r="RGO93" s="189"/>
      <c r="RGP93" s="189"/>
      <c r="RGQ93" s="189"/>
      <c r="RGR93" s="189"/>
      <c r="RGS93" s="189"/>
      <c r="RGT93" s="189"/>
      <c r="RGU93" s="189"/>
      <c r="RGV93" s="189"/>
      <c r="RGW93" s="189"/>
      <c r="RGX93" s="189"/>
      <c r="RGY93" s="189"/>
      <c r="RGZ93" s="189"/>
      <c r="RHA93" s="189"/>
      <c r="RHB93" s="189"/>
      <c r="RHC93" s="189"/>
      <c r="RHD93" s="189"/>
      <c r="RHE93" s="189"/>
      <c r="RHF93" s="189"/>
      <c r="RHG93" s="189"/>
      <c r="RHH93" s="189"/>
      <c r="RHI93" s="189"/>
      <c r="RHJ93" s="189"/>
      <c r="RHK93" s="189"/>
      <c r="RHL93" s="189"/>
      <c r="RHM93" s="189"/>
      <c r="RHN93" s="189"/>
      <c r="RHO93" s="189"/>
      <c r="RHP93" s="189"/>
      <c r="RHQ93" s="189"/>
      <c r="RHR93" s="189"/>
      <c r="RHS93" s="189"/>
      <c r="RHT93" s="189"/>
      <c r="RHU93" s="189"/>
      <c r="RHV93" s="189"/>
      <c r="RHW93" s="189"/>
      <c r="RHX93" s="189"/>
      <c r="RHY93" s="189"/>
      <c r="RHZ93" s="189"/>
      <c r="RIA93" s="189"/>
      <c r="RIB93" s="189"/>
      <c r="RIC93" s="189"/>
      <c r="RID93" s="189"/>
      <c r="RIE93" s="189"/>
      <c r="RIF93" s="189"/>
      <c r="RIG93" s="189"/>
      <c r="RIH93" s="189"/>
      <c r="RII93" s="189"/>
      <c r="RIJ93" s="189"/>
      <c r="RIK93" s="189"/>
      <c r="RIL93" s="189"/>
      <c r="RIM93" s="189"/>
      <c r="RIN93" s="189"/>
      <c r="RIO93" s="189"/>
      <c r="RIP93" s="189"/>
      <c r="RIQ93" s="189"/>
      <c r="RIR93" s="189"/>
      <c r="RIS93" s="189"/>
      <c r="RIT93" s="189"/>
      <c r="RIU93" s="189"/>
      <c r="RIV93" s="189"/>
      <c r="RIW93" s="189"/>
      <c r="RIX93" s="189"/>
      <c r="RIY93" s="189"/>
      <c r="RIZ93" s="189"/>
      <c r="RJA93" s="189"/>
      <c r="RJB93" s="189"/>
      <c r="RJC93" s="189"/>
      <c r="RJD93" s="189"/>
      <c r="RJE93" s="189"/>
      <c r="RJF93" s="189"/>
      <c r="RJG93" s="189"/>
      <c r="RJH93" s="189"/>
      <c r="RJI93" s="189"/>
      <c r="RJJ93" s="189"/>
      <c r="RJK93" s="189"/>
      <c r="RJL93" s="189"/>
      <c r="RJM93" s="189"/>
      <c r="RJN93" s="189"/>
      <c r="RJO93" s="189"/>
      <c r="RJP93" s="189"/>
      <c r="RJQ93" s="189"/>
      <c r="RJR93" s="189"/>
      <c r="RJS93" s="189"/>
      <c r="RJT93" s="189"/>
      <c r="RJU93" s="189"/>
      <c r="RJV93" s="189"/>
      <c r="RJW93" s="189"/>
      <c r="RJX93" s="189"/>
      <c r="RJY93" s="189"/>
      <c r="RJZ93" s="189"/>
      <c r="RKA93" s="189"/>
      <c r="RKB93" s="189"/>
      <c r="RKC93" s="189"/>
      <c r="RKD93" s="189"/>
      <c r="RKE93" s="189"/>
      <c r="RKF93" s="189"/>
      <c r="RKG93" s="189"/>
      <c r="RKH93" s="189"/>
      <c r="RKI93" s="189"/>
      <c r="RKJ93" s="189"/>
      <c r="RKK93" s="189"/>
      <c r="RKL93" s="189"/>
      <c r="RKM93" s="189"/>
      <c r="RKN93" s="189"/>
      <c r="RKO93" s="189"/>
      <c r="RKP93" s="189"/>
      <c r="RKQ93" s="189"/>
      <c r="RKR93" s="189"/>
      <c r="RKS93" s="189"/>
      <c r="RKT93" s="189"/>
      <c r="RKU93" s="189"/>
      <c r="RKV93" s="189"/>
      <c r="RKW93" s="189"/>
      <c r="RKX93" s="189"/>
      <c r="RKY93" s="189"/>
      <c r="RKZ93" s="189"/>
      <c r="RLA93" s="189"/>
      <c r="RLB93" s="189"/>
      <c r="RLC93" s="189"/>
      <c r="RLD93" s="189"/>
      <c r="RLE93" s="189"/>
      <c r="RLF93" s="189"/>
      <c r="RLG93" s="189"/>
      <c r="RLH93" s="189"/>
      <c r="RLI93" s="189"/>
      <c r="RLJ93" s="189"/>
      <c r="RLK93" s="189"/>
      <c r="RLL93" s="189"/>
      <c r="RLM93" s="189"/>
      <c r="RLN93" s="189"/>
      <c r="RLO93" s="189"/>
      <c r="RLP93" s="189"/>
      <c r="RLQ93" s="189"/>
      <c r="RLR93" s="189"/>
      <c r="RLS93" s="189"/>
      <c r="RLT93" s="189"/>
      <c r="RLU93" s="189"/>
      <c r="RLV93" s="189"/>
      <c r="RLW93" s="189"/>
      <c r="RLX93" s="189"/>
      <c r="RLY93" s="189"/>
      <c r="RLZ93" s="189"/>
      <c r="RMA93" s="189"/>
      <c r="RMB93" s="189"/>
      <c r="RMC93" s="189"/>
      <c r="RMD93" s="189"/>
      <c r="RME93" s="189"/>
      <c r="RMF93" s="189"/>
      <c r="RMG93" s="189"/>
      <c r="RMH93" s="189"/>
      <c r="RMI93" s="189"/>
      <c r="RMJ93" s="189"/>
      <c r="RMK93" s="189"/>
      <c r="RML93" s="189"/>
      <c r="RMM93" s="189"/>
      <c r="RMN93" s="189"/>
      <c r="RMO93" s="189"/>
      <c r="RMP93" s="189"/>
      <c r="RMQ93" s="189"/>
      <c r="RMR93" s="189"/>
      <c r="RMS93" s="189"/>
      <c r="RMT93" s="189"/>
      <c r="RMU93" s="189"/>
      <c r="RMV93" s="189"/>
      <c r="RMW93" s="189"/>
      <c r="RMX93" s="189"/>
      <c r="RMY93" s="189"/>
      <c r="RMZ93" s="189"/>
      <c r="RNA93" s="189"/>
      <c r="RNB93" s="189"/>
      <c r="RNC93" s="189"/>
      <c r="RND93" s="189"/>
      <c r="RNE93" s="189"/>
      <c r="RNF93" s="189"/>
      <c r="RNG93" s="189"/>
      <c r="RNH93" s="189"/>
      <c r="RNI93" s="189"/>
      <c r="RNJ93" s="189"/>
      <c r="RNK93" s="189"/>
      <c r="RNL93" s="189"/>
      <c r="RNM93" s="189"/>
      <c r="RNN93" s="189"/>
      <c r="RNO93" s="189"/>
      <c r="RNP93" s="189"/>
      <c r="RNQ93" s="189"/>
      <c r="RNR93" s="189"/>
      <c r="RNS93" s="189"/>
      <c r="RNT93" s="189"/>
      <c r="RNU93" s="189"/>
      <c r="RNV93" s="189"/>
      <c r="RNW93" s="189"/>
      <c r="RNX93" s="189"/>
      <c r="RNY93" s="189"/>
      <c r="RNZ93" s="189"/>
      <c r="ROA93" s="189"/>
      <c r="ROB93" s="189"/>
      <c r="ROC93" s="189"/>
      <c r="ROD93" s="189"/>
      <c r="ROE93" s="189"/>
      <c r="ROF93" s="189"/>
      <c r="ROG93" s="189"/>
      <c r="ROH93" s="189"/>
      <c r="ROI93" s="189"/>
      <c r="ROJ93" s="189"/>
      <c r="ROK93" s="189"/>
      <c r="ROL93" s="189"/>
      <c r="ROM93" s="189"/>
      <c r="RON93" s="189"/>
      <c r="ROO93" s="189"/>
      <c r="ROP93" s="189"/>
      <c r="ROQ93" s="189"/>
      <c r="ROR93" s="189"/>
      <c r="ROS93" s="189"/>
      <c r="ROT93" s="189"/>
      <c r="ROU93" s="189"/>
      <c r="ROV93" s="189"/>
      <c r="ROW93" s="189"/>
      <c r="ROX93" s="189"/>
      <c r="ROY93" s="189"/>
      <c r="ROZ93" s="189"/>
      <c r="RPA93" s="189"/>
      <c r="RPB93" s="189"/>
      <c r="RPC93" s="189"/>
      <c r="RPD93" s="189"/>
      <c r="RPE93" s="189"/>
      <c r="RPF93" s="189"/>
      <c r="RPG93" s="189"/>
      <c r="RPH93" s="189"/>
      <c r="RPI93" s="189"/>
      <c r="RPJ93" s="189"/>
      <c r="RPK93" s="189"/>
      <c r="RPL93" s="189"/>
      <c r="RPM93" s="189"/>
      <c r="RPN93" s="189"/>
      <c r="RPO93" s="189"/>
      <c r="RPP93" s="189"/>
      <c r="RPQ93" s="189"/>
      <c r="RPR93" s="189"/>
      <c r="RPS93" s="189"/>
      <c r="RPT93" s="189"/>
      <c r="RPU93" s="189"/>
      <c r="RPV93" s="189"/>
      <c r="RPW93" s="189"/>
      <c r="RPX93" s="189"/>
      <c r="RPY93" s="189"/>
      <c r="RPZ93" s="189"/>
      <c r="RQA93" s="189"/>
      <c r="RQB93" s="189"/>
      <c r="RQC93" s="189"/>
      <c r="RQD93" s="189"/>
      <c r="RQE93" s="189"/>
      <c r="RQF93" s="189"/>
      <c r="RQG93" s="189"/>
      <c r="RQH93" s="189"/>
      <c r="RQI93" s="189"/>
      <c r="RQJ93" s="189"/>
      <c r="RQK93" s="189"/>
      <c r="RQL93" s="189"/>
      <c r="RQM93" s="189"/>
      <c r="RQN93" s="189"/>
      <c r="RQO93" s="189"/>
      <c r="RQP93" s="189"/>
      <c r="RQQ93" s="189"/>
      <c r="RQR93" s="189"/>
      <c r="RQS93" s="189"/>
      <c r="RQT93" s="189"/>
      <c r="RQU93" s="189"/>
      <c r="RQV93" s="189"/>
      <c r="RQW93" s="189"/>
      <c r="RQX93" s="189"/>
      <c r="RQY93" s="189"/>
      <c r="RQZ93" s="189"/>
      <c r="RRA93" s="189"/>
      <c r="RRB93" s="189"/>
      <c r="RRC93" s="189"/>
      <c r="RRD93" s="189"/>
      <c r="RRE93" s="189"/>
      <c r="RRF93" s="189"/>
      <c r="RRG93" s="189"/>
      <c r="RRH93" s="189"/>
      <c r="RRI93" s="189"/>
      <c r="RRJ93" s="189"/>
      <c r="RRK93" s="189"/>
      <c r="RRL93" s="189"/>
      <c r="RRM93" s="189"/>
      <c r="RRN93" s="189"/>
      <c r="RRO93" s="189"/>
      <c r="RRP93" s="189"/>
      <c r="RRQ93" s="189"/>
      <c r="RRR93" s="189"/>
      <c r="RRS93" s="189"/>
      <c r="RRT93" s="189"/>
      <c r="RRU93" s="189"/>
      <c r="RRV93" s="189"/>
      <c r="RRW93" s="189"/>
      <c r="RRX93" s="189"/>
      <c r="RRY93" s="189"/>
      <c r="RRZ93" s="189"/>
      <c r="RSA93" s="189"/>
      <c r="RSB93" s="189"/>
      <c r="RSC93" s="189"/>
      <c r="RSD93" s="189"/>
      <c r="RSE93" s="189"/>
      <c r="RSF93" s="189"/>
      <c r="RSG93" s="189"/>
      <c r="RSH93" s="189"/>
      <c r="RSI93" s="189"/>
      <c r="RSJ93" s="189"/>
      <c r="RSK93" s="189"/>
      <c r="RSL93" s="189"/>
      <c r="RSM93" s="189"/>
      <c r="RSN93" s="189"/>
      <c r="RSO93" s="189"/>
      <c r="RSP93" s="189"/>
      <c r="RSQ93" s="189"/>
      <c r="RSR93" s="189"/>
      <c r="RSS93" s="189"/>
      <c r="RST93" s="189"/>
      <c r="RSU93" s="189"/>
      <c r="RSV93" s="189"/>
      <c r="RSW93" s="189"/>
      <c r="RSX93" s="189"/>
      <c r="RSY93" s="189"/>
      <c r="RSZ93" s="189"/>
      <c r="RTA93" s="189"/>
      <c r="RTB93" s="189"/>
      <c r="RTC93" s="189"/>
      <c r="RTD93" s="189"/>
      <c r="RTE93" s="189"/>
      <c r="RTF93" s="189"/>
      <c r="RTG93" s="189"/>
      <c r="RTH93" s="189"/>
      <c r="RTI93" s="189"/>
      <c r="RTJ93" s="189"/>
      <c r="RTK93" s="189"/>
      <c r="RTL93" s="189"/>
      <c r="RTM93" s="189"/>
      <c r="RTN93" s="189"/>
      <c r="RTO93" s="189"/>
      <c r="RTP93" s="189"/>
      <c r="RTQ93" s="189"/>
      <c r="RTR93" s="189"/>
      <c r="RTS93" s="189"/>
      <c r="RTT93" s="189"/>
      <c r="RTU93" s="189"/>
      <c r="RTV93" s="189"/>
      <c r="RTW93" s="189"/>
      <c r="RTX93" s="189"/>
      <c r="RTY93" s="189"/>
      <c r="RTZ93" s="189"/>
      <c r="RUA93" s="189"/>
      <c r="RUB93" s="189"/>
      <c r="RUC93" s="189"/>
      <c r="RUD93" s="189"/>
      <c r="RUE93" s="189"/>
      <c r="RUF93" s="189"/>
      <c r="RUG93" s="189"/>
      <c r="RUH93" s="189"/>
      <c r="RUI93" s="189"/>
      <c r="RUJ93" s="189"/>
      <c r="RUK93" s="189"/>
      <c r="RUL93" s="189"/>
      <c r="RUM93" s="189"/>
      <c r="RUN93" s="189"/>
      <c r="RUO93" s="189"/>
      <c r="RUP93" s="189"/>
      <c r="RUQ93" s="189"/>
      <c r="RUR93" s="189"/>
      <c r="RUS93" s="189"/>
      <c r="RUT93" s="189"/>
      <c r="RUU93" s="189"/>
      <c r="RUV93" s="189"/>
      <c r="RUW93" s="189"/>
      <c r="RUX93" s="189"/>
      <c r="RUY93" s="189"/>
      <c r="RUZ93" s="189"/>
      <c r="RVA93" s="189"/>
      <c r="RVB93" s="189"/>
      <c r="RVC93" s="189"/>
      <c r="RVD93" s="189"/>
      <c r="RVE93" s="189"/>
      <c r="RVF93" s="189"/>
      <c r="RVG93" s="189"/>
      <c r="RVH93" s="189"/>
      <c r="RVI93" s="189"/>
      <c r="RVJ93" s="189"/>
      <c r="RVK93" s="189"/>
      <c r="RVL93" s="189"/>
      <c r="RVM93" s="189"/>
      <c r="RVN93" s="189"/>
      <c r="RVO93" s="189"/>
      <c r="RVP93" s="189"/>
      <c r="RVQ93" s="189"/>
      <c r="RVR93" s="189"/>
      <c r="RVS93" s="189"/>
      <c r="RVT93" s="189"/>
      <c r="RVU93" s="189"/>
      <c r="RVV93" s="189"/>
      <c r="RVW93" s="189"/>
      <c r="RVX93" s="189"/>
      <c r="RVY93" s="189"/>
      <c r="RVZ93" s="189"/>
      <c r="RWA93" s="189"/>
      <c r="RWB93" s="189"/>
      <c r="RWC93" s="189"/>
      <c r="RWD93" s="189"/>
      <c r="RWE93" s="189"/>
      <c r="RWF93" s="189"/>
      <c r="RWG93" s="189"/>
      <c r="RWH93" s="189"/>
      <c r="RWI93" s="189"/>
      <c r="RWJ93" s="189"/>
      <c r="RWK93" s="189"/>
      <c r="RWL93" s="189"/>
      <c r="RWM93" s="189"/>
      <c r="RWN93" s="189"/>
      <c r="RWO93" s="189"/>
      <c r="RWP93" s="189"/>
      <c r="RWQ93" s="189"/>
      <c r="RWR93" s="189"/>
      <c r="RWS93" s="189"/>
      <c r="RWT93" s="189"/>
      <c r="RWU93" s="189"/>
      <c r="RWV93" s="189"/>
      <c r="RWW93" s="189"/>
      <c r="RWX93" s="189"/>
      <c r="RWY93" s="189"/>
      <c r="RWZ93" s="189"/>
      <c r="RXA93" s="189"/>
      <c r="RXB93" s="189"/>
      <c r="RXC93" s="189"/>
      <c r="RXD93" s="189"/>
      <c r="RXE93" s="189"/>
      <c r="RXF93" s="189"/>
      <c r="RXG93" s="189"/>
      <c r="RXH93" s="189"/>
      <c r="RXI93" s="189"/>
      <c r="RXJ93" s="189"/>
      <c r="RXK93" s="189"/>
      <c r="RXL93" s="189"/>
      <c r="RXM93" s="189"/>
      <c r="RXN93" s="189"/>
      <c r="RXO93" s="189"/>
      <c r="RXP93" s="189"/>
      <c r="RXQ93" s="189"/>
      <c r="RXR93" s="189"/>
      <c r="RXS93" s="189"/>
      <c r="RXT93" s="189"/>
      <c r="RXU93" s="189"/>
      <c r="RXV93" s="189"/>
      <c r="RXW93" s="189"/>
      <c r="RXX93" s="189"/>
      <c r="RXY93" s="189"/>
      <c r="RXZ93" s="189"/>
      <c r="RYA93" s="189"/>
      <c r="RYB93" s="189"/>
      <c r="RYC93" s="189"/>
      <c r="RYD93" s="189"/>
      <c r="RYE93" s="189"/>
      <c r="RYF93" s="189"/>
      <c r="RYG93" s="189"/>
      <c r="RYH93" s="189"/>
      <c r="RYI93" s="189"/>
      <c r="RYJ93" s="189"/>
      <c r="RYK93" s="189"/>
      <c r="RYL93" s="189"/>
      <c r="RYM93" s="189"/>
      <c r="RYN93" s="189"/>
      <c r="RYO93" s="189"/>
      <c r="RYP93" s="189"/>
      <c r="RYQ93" s="189"/>
      <c r="RYR93" s="189"/>
      <c r="RYS93" s="189"/>
      <c r="RYT93" s="189"/>
      <c r="RYU93" s="189"/>
      <c r="RYV93" s="189"/>
      <c r="RYW93" s="189"/>
      <c r="RYX93" s="189"/>
      <c r="RYY93" s="189"/>
      <c r="RYZ93" s="189"/>
      <c r="RZA93" s="189"/>
      <c r="RZB93" s="189"/>
      <c r="RZC93" s="189"/>
      <c r="RZD93" s="189"/>
      <c r="RZE93" s="189"/>
      <c r="RZF93" s="189"/>
      <c r="RZG93" s="189"/>
      <c r="RZH93" s="189"/>
      <c r="RZI93" s="189"/>
      <c r="RZJ93" s="189"/>
      <c r="RZK93" s="189"/>
      <c r="RZL93" s="189"/>
      <c r="RZM93" s="189"/>
      <c r="RZN93" s="189"/>
      <c r="RZO93" s="189"/>
      <c r="RZP93" s="189"/>
      <c r="RZQ93" s="189"/>
      <c r="RZR93" s="189"/>
      <c r="RZS93" s="189"/>
      <c r="RZT93" s="189"/>
      <c r="RZU93" s="189"/>
      <c r="RZV93" s="189"/>
      <c r="RZW93" s="189"/>
      <c r="RZX93" s="189"/>
      <c r="RZY93" s="189"/>
      <c r="RZZ93" s="189"/>
      <c r="SAA93" s="189"/>
      <c r="SAB93" s="189"/>
      <c r="SAC93" s="189"/>
      <c r="SAD93" s="189"/>
      <c r="SAE93" s="189"/>
      <c r="SAF93" s="189"/>
      <c r="SAG93" s="189"/>
      <c r="SAH93" s="189"/>
      <c r="SAI93" s="189"/>
      <c r="SAJ93" s="189"/>
      <c r="SAK93" s="189"/>
      <c r="SAL93" s="189"/>
      <c r="SAM93" s="189"/>
      <c r="SAN93" s="189"/>
      <c r="SAO93" s="189"/>
      <c r="SAP93" s="189"/>
      <c r="SAQ93" s="189"/>
      <c r="SAR93" s="189"/>
      <c r="SAS93" s="189"/>
      <c r="SAT93" s="189"/>
      <c r="SAU93" s="189"/>
      <c r="SAV93" s="189"/>
      <c r="SAW93" s="189"/>
      <c r="SAX93" s="189"/>
      <c r="SAY93" s="189"/>
      <c r="SAZ93" s="189"/>
      <c r="SBA93" s="189"/>
      <c r="SBB93" s="189"/>
      <c r="SBC93" s="189"/>
      <c r="SBD93" s="189"/>
      <c r="SBE93" s="189"/>
      <c r="SBF93" s="189"/>
      <c r="SBG93" s="189"/>
      <c r="SBH93" s="189"/>
      <c r="SBI93" s="189"/>
      <c r="SBJ93" s="189"/>
      <c r="SBK93" s="189"/>
      <c r="SBL93" s="189"/>
      <c r="SBM93" s="189"/>
      <c r="SBN93" s="189"/>
      <c r="SBO93" s="189"/>
      <c r="SBP93" s="189"/>
      <c r="SBQ93" s="189"/>
      <c r="SBR93" s="189"/>
      <c r="SBS93" s="189"/>
      <c r="SBT93" s="189"/>
      <c r="SBU93" s="189"/>
      <c r="SBV93" s="189"/>
      <c r="SBW93" s="189"/>
      <c r="SBX93" s="189"/>
      <c r="SBY93" s="189"/>
      <c r="SBZ93" s="189"/>
      <c r="SCA93" s="189"/>
      <c r="SCB93" s="189"/>
      <c r="SCC93" s="189"/>
      <c r="SCD93" s="189"/>
      <c r="SCE93" s="189"/>
      <c r="SCF93" s="189"/>
      <c r="SCG93" s="189"/>
      <c r="SCH93" s="189"/>
      <c r="SCI93" s="189"/>
      <c r="SCJ93" s="189"/>
      <c r="SCK93" s="189"/>
      <c r="SCL93" s="189"/>
      <c r="SCM93" s="189"/>
      <c r="SCN93" s="189"/>
      <c r="SCO93" s="189"/>
      <c r="SCP93" s="189"/>
      <c r="SCQ93" s="189"/>
      <c r="SCR93" s="189"/>
      <c r="SCS93" s="189"/>
      <c r="SCT93" s="189"/>
      <c r="SCU93" s="189"/>
      <c r="SCV93" s="189"/>
      <c r="SCW93" s="189"/>
      <c r="SCX93" s="189"/>
      <c r="SCY93" s="189"/>
      <c r="SCZ93" s="189"/>
      <c r="SDA93" s="189"/>
      <c r="SDB93" s="189"/>
      <c r="SDC93" s="189"/>
      <c r="SDD93" s="189"/>
      <c r="SDE93" s="189"/>
      <c r="SDF93" s="189"/>
      <c r="SDG93" s="189"/>
      <c r="SDH93" s="189"/>
      <c r="SDI93" s="189"/>
      <c r="SDJ93" s="189"/>
      <c r="SDK93" s="189"/>
      <c r="SDL93" s="189"/>
      <c r="SDM93" s="189"/>
      <c r="SDN93" s="189"/>
      <c r="SDO93" s="189"/>
      <c r="SDP93" s="189"/>
      <c r="SDQ93" s="189"/>
      <c r="SDR93" s="189"/>
      <c r="SDS93" s="189"/>
      <c r="SDT93" s="189"/>
      <c r="SDU93" s="189"/>
      <c r="SDV93" s="189"/>
      <c r="SDW93" s="189"/>
      <c r="SDX93" s="189"/>
      <c r="SDY93" s="189"/>
      <c r="SDZ93" s="189"/>
      <c r="SEA93" s="189"/>
      <c r="SEB93" s="189"/>
      <c r="SEC93" s="189"/>
      <c r="SED93" s="189"/>
      <c r="SEE93" s="189"/>
      <c r="SEF93" s="189"/>
      <c r="SEG93" s="189"/>
      <c r="SEH93" s="189"/>
      <c r="SEI93" s="189"/>
      <c r="SEJ93" s="189"/>
      <c r="SEK93" s="189"/>
      <c r="SEL93" s="189"/>
      <c r="SEM93" s="189"/>
      <c r="SEN93" s="189"/>
      <c r="SEO93" s="189"/>
      <c r="SEP93" s="189"/>
      <c r="SEQ93" s="189"/>
      <c r="SER93" s="189"/>
      <c r="SES93" s="189"/>
      <c r="SET93" s="189"/>
      <c r="SEU93" s="189"/>
      <c r="SEV93" s="189"/>
      <c r="SEW93" s="189"/>
      <c r="SEX93" s="189"/>
      <c r="SEY93" s="189"/>
      <c r="SEZ93" s="189"/>
      <c r="SFA93" s="189"/>
      <c r="SFB93" s="189"/>
      <c r="SFC93" s="189"/>
      <c r="SFD93" s="189"/>
      <c r="SFE93" s="189"/>
      <c r="SFF93" s="189"/>
      <c r="SFG93" s="189"/>
      <c r="SFH93" s="189"/>
      <c r="SFI93" s="189"/>
      <c r="SFJ93" s="189"/>
      <c r="SFK93" s="189"/>
      <c r="SFL93" s="189"/>
      <c r="SFM93" s="189"/>
      <c r="SFN93" s="189"/>
      <c r="SFO93" s="189"/>
      <c r="SFP93" s="189"/>
      <c r="SFQ93" s="189"/>
      <c r="SFR93" s="189"/>
      <c r="SFS93" s="189"/>
      <c r="SFT93" s="189"/>
      <c r="SFU93" s="189"/>
      <c r="SFV93" s="189"/>
      <c r="SFW93" s="189"/>
      <c r="SFX93" s="189"/>
      <c r="SFY93" s="189"/>
      <c r="SFZ93" s="189"/>
      <c r="SGA93" s="189"/>
      <c r="SGB93" s="189"/>
      <c r="SGC93" s="189"/>
      <c r="SGD93" s="189"/>
      <c r="SGE93" s="189"/>
      <c r="SGF93" s="189"/>
      <c r="SGG93" s="189"/>
      <c r="SGH93" s="189"/>
      <c r="SGI93" s="189"/>
      <c r="SGJ93" s="189"/>
      <c r="SGK93" s="189"/>
      <c r="SGL93" s="189"/>
      <c r="SGM93" s="189"/>
      <c r="SGN93" s="189"/>
      <c r="SGO93" s="189"/>
      <c r="SGP93" s="189"/>
      <c r="SGQ93" s="189"/>
      <c r="SGR93" s="189"/>
      <c r="SGS93" s="189"/>
      <c r="SGT93" s="189"/>
      <c r="SGU93" s="189"/>
      <c r="SGV93" s="189"/>
      <c r="SGW93" s="189"/>
      <c r="SGX93" s="189"/>
      <c r="SGY93" s="189"/>
      <c r="SGZ93" s="189"/>
      <c r="SHA93" s="189"/>
      <c r="SHB93" s="189"/>
      <c r="SHC93" s="189"/>
      <c r="SHD93" s="189"/>
      <c r="SHE93" s="189"/>
      <c r="SHF93" s="189"/>
      <c r="SHG93" s="189"/>
      <c r="SHH93" s="189"/>
      <c r="SHI93" s="189"/>
      <c r="SHJ93" s="189"/>
      <c r="SHK93" s="189"/>
      <c r="SHL93" s="189"/>
      <c r="SHM93" s="189"/>
      <c r="SHN93" s="189"/>
      <c r="SHO93" s="189"/>
      <c r="SHP93" s="189"/>
      <c r="SHQ93" s="189"/>
      <c r="SHR93" s="189"/>
      <c r="SHS93" s="189"/>
      <c r="SHT93" s="189"/>
      <c r="SHU93" s="189"/>
      <c r="SHV93" s="189"/>
      <c r="SHW93" s="189"/>
      <c r="SHX93" s="189"/>
      <c r="SHY93" s="189"/>
      <c r="SHZ93" s="189"/>
      <c r="SIA93" s="189"/>
      <c r="SIB93" s="189"/>
      <c r="SIC93" s="189"/>
      <c r="SID93" s="189"/>
      <c r="SIE93" s="189"/>
      <c r="SIF93" s="189"/>
      <c r="SIG93" s="189"/>
      <c r="SIH93" s="189"/>
      <c r="SII93" s="189"/>
      <c r="SIJ93" s="189"/>
      <c r="SIK93" s="189"/>
      <c r="SIL93" s="189"/>
      <c r="SIM93" s="189"/>
      <c r="SIN93" s="189"/>
      <c r="SIO93" s="189"/>
      <c r="SIP93" s="189"/>
      <c r="SIQ93" s="189"/>
      <c r="SIR93" s="189"/>
      <c r="SIS93" s="189"/>
      <c r="SIT93" s="189"/>
      <c r="SIU93" s="189"/>
      <c r="SIV93" s="189"/>
      <c r="SIW93" s="189"/>
      <c r="SIX93" s="189"/>
      <c r="SIY93" s="189"/>
      <c r="SIZ93" s="189"/>
      <c r="SJA93" s="189"/>
      <c r="SJB93" s="189"/>
      <c r="SJC93" s="189"/>
      <c r="SJD93" s="189"/>
      <c r="SJE93" s="189"/>
      <c r="SJF93" s="189"/>
      <c r="SJG93" s="189"/>
      <c r="SJH93" s="189"/>
      <c r="SJI93" s="189"/>
      <c r="SJJ93" s="189"/>
      <c r="SJK93" s="189"/>
      <c r="SJL93" s="189"/>
      <c r="SJM93" s="189"/>
      <c r="SJN93" s="189"/>
      <c r="SJO93" s="189"/>
      <c r="SJP93" s="189"/>
      <c r="SJQ93" s="189"/>
      <c r="SJR93" s="189"/>
      <c r="SJS93" s="189"/>
      <c r="SJT93" s="189"/>
      <c r="SJU93" s="189"/>
      <c r="SJV93" s="189"/>
      <c r="SJW93" s="189"/>
      <c r="SJX93" s="189"/>
      <c r="SJY93" s="189"/>
      <c r="SJZ93" s="189"/>
      <c r="SKA93" s="189"/>
      <c r="SKB93" s="189"/>
      <c r="SKC93" s="189"/>
      <c r="SKD93" s="189"/>
      <c r="SKE93" s="189"/>
      <c r="SKF93" s="189"/>
      <c r="SKG93" s="189"/>
      <c r="SKH93" s="189"/>
      <c r="SKI93" s="189"/>
      <c r="SKJ93" s="189"/>
      <c r="SKK93" s="189"/>
      <c r="SKL93" s="189"/>
      <c r="SKM93" s="189"/>
      <c r="SKN93" s="189"/>
      <c r="SKO93" s="189"/>
      <c r="SKP93" s="189"/>
      <c r="SKQ93" s="189"/>
      <c r="SKR93" s="189"/>
      <c r="SKS93" s="189"/>
      <c r="SKT93" s="189"/>
      <c r="SKU93" s="189"/>
      <c r="SKV93" s="189"/>
      <c r="SKW93" s="189"/>
      <c r="SKX93" s="189"/>
      <c r="SKY93" s="189"/>
      <c r="SKZ93" s="189"/>
      <c r="SLA93" s="189"/>
      <c r="SLB93" s="189"/>
      <c r="SLC93" s="189"/>
      <c r="SLD93" s="189"/>
      <c r="SLE93" s="189"/>
      <c r="SLF93" s="189"/>
      <c r="SLG93" s="189"/>
      <c r="SLH93" s="189"/>
      <c r="SLI93" s="189"/>
      <c r="SLJ93" s="189"/>
      <c r="SLK93" s="189"/>
      <c r="SLL93" s="189"/>
      <c r="SLM93" s="189"/>
      <c r="SLN93" s="189"/>
      <c r="SLO93" s="189"/>
      <c r="SLP93" s="189"/>
      <c r="SLQ93" s="189"/>
      <c r="SLR93" s="189"/>
      <c r="SLS93" s="189"/>
      <c r="SLT93" s="189"/>
      <c r="SLU93" s="189"/>
      <c r="SLV93" s="189"/>
      <c r="SLW93" s="189"/>
      <c r="SLX93" s="189"/>
      <c r="SLY93" s="189"/>
      <c r="SLZ93" s="189"/>
      <c r="SMA93" s="189"/>
      <c r="SMB93" s="189"/>
      <c r="SMC93" s="189"/>
      <c r="SMD93" s="189"/>
      <c r="SME93" s="189"/>
      <c r="SMF93" s="189"/>
      <c r="SMG93" s="189"/>
      <c r="SMH93" s="189"/>
      <c r="SMI93" s="189"/>
      <c r="SMJ93" s="189"/>
      <c r="SMK93" s="189"/>
      <c r="SML93" s="189"/>
      <c r="SMM93" s="189"/>
      <c r="SMN93" s="189"/>
      <c r="SMO93" s="189"/>
      <c r="SMP93" s="189"/>
      <c r="SMQ93" s="189"/>
      <c r="SMR93" s="189"/>
      <c r="SMS93" s="189"/>
      <c r="SMT93" s="189"/>
      <c r="SMU93" s="189"/>
      <c r="SMV93" s="189"/>
      <c r="SMW93" s="189"/>
      <c r="SMX93" s="189"/>
      <c r="SMY93" s="189"/>
      <c r="SMZ93" s="189"/>
      <c r="SNA93" s="189"/>
      <c r="SNB93" s="189"/>
      <c r="SNC93" s="189"/>
      <c r="SND93" s="189"/>
      <c r="SNE93" s="189"/>
      <c r="SNF93" s="189"/>
      <c r="SNG93" s="189"/>
      <c r="SNH93" s="189"/>
      <c r="SNI93" s="189"/>
      <c r="SNJ93" s="189"/>
      <c r="SNK93" s="189"/>
      <c r="SNL93" s="189"/>
      <c r="SNM93" s="189"/>
      <c r="SNN93" s="189"/>
      <c r="SNO93" s="189"/>
      <c r="SNP93" s="189"/>
      <c r="SNQ93" s="189"/>
      <c r="SNR93" s="189"/>
      <c r="SNS93" s="189"/>
      <c r="SNT93" s="189"/>
      <c r="SNU93" s="189"/>
      <c r="SNV93" s="189"/>
      <c r="SNW93" s="189"/>
      <c r="SNX93" s="189"/>
      <c r="SNY93" s="189"/>
      <c r="SNZ93" s="189"/>
      <c r="SOA93" s="189"/>
      <c r="SOB93" s="189"/>
      <c r="SOC93" s="189"/>
      <c r="SOD93" s="189"/>
      <c r="SOE93" s="189"/>
      <c r="SOF93" s="189"/>
      <c r="SOG93" s="189"/>
      <c r="SOH93" s="189"/>
      <c r="SOI93" s="189"/>
      <c r="SOJ93" s="189"/>
      <c r="SOK93" s="189"/>
      <c r="SOL93" s="189"/>
      <c r="SOM93" s="189"/>
      <c r="SON93" s="189"/>
      <c r="SOO93" s="189"/>
      <c r="SOP93" s="189"/>
      <c r="SOQ93" s="189"/>
      <c r="SOR93" s="189"/>
      <c r="SOS93" s="189"/>
      <c r="SOT93" s="189"/>
      <c r="SOU93" s="189"/>
      <c r="SOV93" s="189"/>
      <c r="SOW93" s="189"/>
      <c r="SOX93" s="189"/>
      <c r="SOY93" s="189"/>
      <c r="SOZ93" s="189"/>
      <c r="SPA93" s="189"/>
      <c r="SPB93" s="189"/>
      <c r="SPC93" s="189"/>
      <c r="SPD93" s="189"/>
      <c r="SPE93" s="189"/>
      <c r="SPF93" s="189"/>
      <c r="SPG93" s="189"/>
      <c r="SPH93" s="189"/>
      <c r="SPI93" s="189"/>
      <c r="SPJ93" s="189"/>
      <c r="SPK93" s="189"/>
      <c r="SPL93" s="189"/>
      <c r="SPM93" s="189"/>
      <c r="SPN93" s="189"/>
      <c r="SPO93" s="189"/>
      <c r="SPP93" s="189"/>
      <c r="SPQ93" s="189"/>
      <c r="SPR93" s="189"/>
      <c r="SPS93" s="189"/>
      <c r="SPT93" s="189"/>
      <c r="SPU93" s="189"/>
      <c r="SPV93" s="189"/>
      <c r="SPW93" s="189"/>
      <c r="SPX93" s="189"/>
      <c r="SPY93" s="189"/>
      <c r="SPZ93" s="189"/>
      <c r="SQA93" s="189"/>
      <c r="SQB93" s="189"/>
      <c r="SQC93" s="189"/>
      <c r="SQD93" s="189"/>
      <c r="SQE93" s="189"/>
      <c r="SQF93" s="189"/>
      <c r="SQG93" s="189"/>
      <c r="SQH93" s="189"/>
      <c r="SQI93" s="189"/>
      <c r="SQJ93" s="189"/>
      <c r="SQK93" s="189"/>
      <c r="SQL93" s="189"/>
      <c r="SQM93" s="189"/>
      <c r="SQN93" s="189"/>
      <c r="SQO93" s="189"/>
      <c r="SQP93" s="189"/>
      <c r="SQQ93" s="189"/>
      <c r="SQR93" s="189"/>
      <c r="SQS93" s="189"/>
      <c r="SQT93" s="189"/>
      <c r="SQU93" s="189"/>
      <c r="SQV93" s="189"/>
      <c r="SQW93" s="189"/>
      <c r="SQX93" s="189"/>
      <c r="SQY93" s="189"/>
      <c r="SQZ93" s="189"/>
      <c r="SRA93" s="189"/>
      <c r="SRB93" s="189"/>
      <c r="SRC93" s="189"/>
      <c r="SRD93" s="189"/>
      <c r="SRE93" s="189"/>
      <c r="SRF93" s="189"/>
      <c r="SRG93" s="189"/>
      <c r="SRH93" s="189"/>
      <c r="SRI93" s="189"/>
      <c r="SRJ93" s="189"/>
      <c r="SRK93" s="189"/>
      <c r="SRL93" s="189"/>
      <c r="SRM93" s="189"/>
      <c r="SRN93" s="189"/>
      <c r="SRO93" s="189"/>
      <c r="SRP93" s="189"/>
      <c r="SRQ93" s="189"/>
      <c r="SRR93" s="189"/>
      <c r="SRS93" s="189"/>
      <c r="SRT93" s="189"/>
      <c r="SRU93" s="189"/>
      <c r="SRV93" s="189"/>
      <c r="SRW93" s="189"/>
      <c r="SRX93" s="189"/>
      <c r="SRY93" s="189"/>
      <c r="SRZ93" s="189"/>
      <c r="SSA93" s="189"/>
      <c r="SSB93" s="189"/>
      <c r="SSC93" s="189"/>
      <c r="SSD93" s="189"/>
      <c r="SSE93" s="189"/>
      <c r="SSF93" s="189"/>
      <c r="SSG93" s="189"/>
      <c r="SSH93" s="189"/>
      <c r="SSI93" s="189"/>
      <c r="SSJ93" s="189"/>
      <c r="SSK93" s="189"/>
      <c r="SSL93" s="189"/>
      <c r="SSM93" s="189"/>
      <c r="SSN93" s="189"/>
      <c r="SSO93" s="189"/>
      <c r="SSP93" s="189"/>
      <c r="SSQ93" s="189"/>
      <c r="SSR93" s="189"/>
      <c r="SSS93" s="189"/>
      <c r="SST93" s="189"/>
      <c r="SSU93" s="189"/>
      <c r="SSV93" s="189"/>
      <c r="SSW93" s="189"/>
      <c r="SSX93" s="189"/>
      <c r="SSY93" s="189"/>
      <c r="SSZ93" s="189"/>
      <c r="STA93" s="189"/>
      <c r="STB93" s="189"/>
      <c r="STC93" s="189"/>
      <c r="STD93" s="189"/>
      <c r="STE93" s="189"/>
      <c r="STF93" s="189"/>
      <c r="STG93" s="189"/>
      <c r="STH93" s="189"/>
      <c r="STI93" s="189"/>
      <c r="STJ93" s="189"/>
      <c r="STK93" s="189"/>
      <c r="STL93" s="189"/>
      <c r="STM93" s="189"/>
      <c r="STN93" s="189"/>
      <c r="STO93" s="189"/>
      <c r="STP93" s="189"/>
      <c r="STQ93" s="189"/>
      <c r="STR93" s="189"/>
      <c r="STS93" s="189"/>
      <c r="STT93" s="189"/>
      <c r="STU93" s="189"/>
      <c r="STV93" s="189"/>
      <c r="STW93" s="189"/>
      <c r="STX93" s="189"/>
      <c r="STY93" s="189"/>
      <c r="STZ93" s="189"/>
      <c r="SUA93" s="189"/>
      <c r="SUB93" s="189"/>
      <c r="SUC93" s="189"/>
      <c r="SUD93" s="189"/>
      <c r="SUE93" s="189"/>
      <c r="SUF93" s="189"/>
      <c r="SUG93" s="189"/>
      <c r="SUH93" s="189"/>
      <c r="SUI93" s="189"/>
      <c r="SUJ93" s="189"/>
      <c r="SUK93" s="189"/>
      <c r="SUL93" s="189"/>
      <c r="SUM93" s="189"/>
      <c r="SUN93" s="189"/>
      <c r="SUO93" s="189"/>
      <c r="SUP93" s="189"/>
      <c r="SUQ93" s="189"/>
      <c r="SUR93" s="189"/>
      <c r="SUS93" s="189"/>
      <c r="SUT93" s="189"/>
      <c r="SUU93" s="189"/>
      <c r="SUV93" s="189"/>
      <c r="SUW93" s="189"/>
      <c r="SUX93" s="189"/>
      <c r="SUY93" s="189"/>
      <c r="SUZ93" s="189"/>
      <c r="SVA93" s="189"/>
      <c r="SVB93" s="189"/>
      <c r="SVC93" s="189"/>
      <c r="SVD93" s="189"/>
      <c r="SVE93" s="189"/>
      <c r="SVF93" s="189"/>
      <c r="SVG93" s="189"/>
      <c r="SVH93" s="189"/>
      <c r="SVI93" s="189"/>
      <c r="SVJ93" s="189"/>
      <c r="SVK93" s="189"/>
      <c r="SVL93" s="189"/>
      <c r="SVM93" s="189"/>
      <c r="SVN93" s="189"/>
      <c r="SVO93" s="189"/>
      <c r="SVP93" s="189"/>
      <c r="SVQ93" s="189"/>
      <c r="SVR93" s="189"/>
      <c r="SVS93" s="189"/>
      <c r="SVT93" s="189"/>
      <c r="SVU93" s="189"/>
      <c r="SVV93" s="189"/>
      <c r="SVW93" s="189"/>
      <c r="SVX93" s="189"/>
      <c r="SVY93" s="189"/>
      <c r="SVZ93" s="189"/>
      <c r="SWA93" s="189"/>
      <c r="SWB93" s="189"/>
      <c r="SWC93" s="189"/>
      <c r="SWD93" s="189"/>
      <c r="SWE93" s="189"/>
      <c r="SWF93" s="189"/>
      <c r="SWG93" s="189"/>
      <c r="SWH93" s="189"/>
      <c r="SWI93" s="189"/>
      <c r="SWJ93" s="189"/>
      <c r="SWK93" s="189"/>
      <c r="SWL93" s="189"/>
      <c r="SWM93" s="189"/>
      <c r="SWN93" s="189"/>
      <c r="SWO93" s="189"/>
      <c r="SWP93" s="189"/>
      <c r="SWQ93" s="189"/>
      <c r="SWR93" s="189"/>
      <c r="SWS93" s="189"/>
      <c r="SWT93" s="189"/>
      <c r="SWU93" s="189"/>
      <c r="SWV93" s="189"/>
      <c r="SWW93" s="189"/>
      <c r="SWX93" s="189"/>
      <c r="SWY93" s="189"/>
      <c r="SWZ93" s="189"/>
      <c r="SXA93" s="189"/>
      <c r="SXB93" s="189"/>
      <c r="SXC93" s="189"/>
      <c r="SXD93" s="189"/>
      <c r="SXE93" s="189"/>
      <c r="SXF93" s="189"/>
      <c r="SXG93" s="189"/>
      <c r="SXH93" s="189"/>
      <c r="SXI93" s="189"/>
      <c r="SXJ93" s="189"/>
      <c r="SXK93" s="189"/>
      <c r="SXL93" s="189"/>
      <c r="SXM93" s="189"/>
      <c r="SXN93" s="189"/>
      <c r="SXO93" s="189"/>
      <c r="SXP93" s="189"/>
      <c r="SXQ93" s="189"/>
      <c r="SXR93" s="189"/>
      <c r="SXS93" s="189"/>
      <c r="SXT93" s="189"/>
      <c r="SXU93" s="189"/>
      <c r="SXV93" s="189"/>
      <c r="SXW93" s="189"/>
      <c r="SXX93" s="189"/>
      <c r="SXY93" s="189"/>
      <c r="SXZ93" s="189"/>
      <c r="SYA93" s="189"/>
      <c r="SYB93" s="189"/>
      <c r="SYC93" s="189"/>
      <c r="SYD93" s="189"/>
      <c r="SYE93" s="189"/>
      <c r="SYF93" s="189"/>
      <c r="SYG93" s="189"/>
      <c r="SYH93" s="189"/>
      <c r="SYI93" s="189"/>
      <c r="SYJ93" s="189"/>
      <c r="SYK93" s="189"/>
      <c r="SYL93" s="189"/>
      <c r="SYM93" s="189"/>
      <c r="SYN93" s="189"/>
      <c r="SYO93" s="189"/>
      <c r="SYP93" s="189"/>
      <c r="SYQ93" s="189"/>
      <c r="SYR93" s="189"/>
      <c r="SYS93" s="189"/>
      <c r="SYT93" s="189"/>
      <c r="SYU93" s="189"/>
      <c r="SYV93" s="189"/>
      <c r="SYW93" s="189"/>
      <c r="SYX93" s="189"/>
      <c r="SYY93" s="189"/>
      <c r="SYZ93" s="189"/>
      <c r="SZA93" s="189"/>
      <c r="SZB93" s="189"/>
      <c r="SZC93" s="189"/>
      <c r="SZD93" s="189"/>
      <c r="SZE93" s="189"/>
      <c r="SZF93" s="189"/>
      <c r="SZG93" s="189"/>
      <c r="SZH93" s="189"/>
      <c r="SZI93" s="189"/>
      <c r="SZJ93" s="189"/>
      <c r="SZK93" s="189"/>
      <c r="SZL93" s="189"/>
      <c r="SZM93" s="189"/>
      <c r="SZN93" s="189"/>
      <c r="SZO93" s="189"/>
      <c r="SZP93" s="189"/>
      <c r="SZQ93" s="189"/>
      <c r="SZR93" s="189"/>
      <c r="SZS93" s="189"/>
      <c r="SZT93" s="189"/>
      <c r="SZU93" s="189"/>
      <c r="SZV93" s="189"/>
      <c r="SZW93" s="189"/>
      <c r="SZX93" s="189"/>
      <c r="SZY93" s="189"/>
      <c r="SZZ93" s="189"/>
      <c r="TAA93" s="189"/>
      <c r="TAB93" s="189"/>
      <c r="TAC93" s="189"/>
      <c r="TAD93" s="189"/>
      <c r="TAE93" s="189"/>
      <c r="TAF93" s="189"/>
      <c r="TAG93" s="189"/>
      <c r="TAH93" s="189"/>
      <c r="TAI93" s="189"/>
      <c r="TAJ93" s="189"/>
      <c r="TAK93" s="189"/>
      <c r="TAL93" s="189"/>
      <c r="TAM93" s="189"/>
      <c r="TAN93" s="189"/>
      <c r="TAO93" s="189"/>
      <c r="TAP93" s="189"/>
      <c r="TAQ93" s="189"/>
      <c r="TAR93" s="189"/>
      <c r="TAS93" s="189"/>
      <c r="TAT93" s="189"/>
      <c r="TAU93" s="189"/>
      <c r="TAV93" s="189"/>
      <c r="TAW93" s="189"/>
      <c r="TAX93" s="189"/>
      <c r="TAY93" s="189"/>
      <c r="TAZ93" s="189"/>
      <c r="TBA93" s="189"/>
      <c r="TBB93" s="189"/>
      <c r="TBC93" s="189"/>
      <c r="TBD93" s="189"/>
      <c r="TBE93" s="189"/>
      <c r="TBF93" s="189"/>
      <c r="TBG93" s="189"/>
      <c r="TBH93" s="189"/>
      <c r="TBI93" s="189"/>
      <c r="TBJ93" s="189"/>
      <c r="TBK93" s="189"/>
      <c r="TBL93" s="189"/>
      <c r="TBM93" s="189"/>
      <c r="TBN93" s="189"/>
      <c r="TBO93" s="189"/>
      <c r="TBP93" s="189"/>
      <c r="TBQ93" s="189"/>
      <c r="TBR93" s="189"/>
      <c r="TBS93" s="189"/>
      <c r="TBT93" s="189"/>
      <c r="TBU93" s="189"/>
      <c r="TBV93" s="189"/>
      <c r="TBW93" s="189"/>
      <c r="TBX93" s="189"/>
      <c r="TBY93" s="189"/>
      <c r="TBZ93" s="189"/>
      <c r="TCA93" s="189"/>
      <c r="TCB93" s="189"/>
      <c r="TCC93" s="189"/>
      <c r="TCD93" s="189"/>
      <c r="TCE93" s="189"/>
      <c r="TCF93" s="189"/>
      <c r="TCG93" s="189"/>
      <c r="TCH93" s="189"/>
      <c r="TCI93" s="189"/>
      <c r="TCJ93" s="189"/>
      <c r="TCK93" s="189"/>
      <c r="TCL93" s="189"/>
      <c r="TCM93" s="189"/>
      <c r="TCN93" s="189"/>
      <c r="TCO93" s="189"/>
      <c r="TCP93" s="189"/>
      <c r="TCQ93" s="189"/>
      <c r="TCR93" s="189"/>
      <c r="TCS93" s="189"/>
      <c r="TCT93" s="189"/>
      <c r="TCU93" s="189"/>
      <c r="TCV93" s="189"/>
      <c r="TCW93" s="189"/>
      <c r="TCX93" s="189"/>
      <c r="TCY93" s="189"/>
      <c r="TCZ93" s="189"/>
      <c r="TDA93" s="189"/>
      <c r="TDB93" s="189"/>
      <c r="TDC93" s="189"/>
      <c r="TDD93" s="189"/>
      <c r="TDE93" s="189"/>
      <c r="TDF93" s="189"/>
      <c r="TDG93" s="189"/>
      <c r="TDH93" s="189"/>
      <c r="TDI93" s="189"/>
      <c r="TDJ93" s="189"/>
      <c r="TDK93" s="189"/>
      <c r="TDL93" s="189"/>
      <c r="TDM93" s="189"/>
      <c r="TDN93" s="189"/>
      <c r="TDO93" s="189"/>
      <c r="TDP93" s="189"/>
      <c r="TDQ93" s="189"/>
      <c r="TDR93" s="189"/>
      <c r="TDS93" s="189"/>
      <c r="TDT93" s="189"/>
      <c r="TDU93" s="189"/>
      <c r="TDV93" s="189"/>
      <c r="TDW93" s="189"/>
      <c r="TDX93" s="189"/>
      <c r="TDY93" s="189"/>
      <c r="TDZ93" s="189"/>
      <c r="TEA93" s="189"/>
      <c r="TEB93" s="189"/>
      <c r="TEC93" s="189"/>
      <c r="TED93" s="189"/>
      <c r="TEE93" s="189"/>
      <c r="TEF93" s="189"/>
      <c r="TEG93" s="189"/>
      <c r="TEH93" s="189"/>
      <c r="TEI93" s="189"/>
      <c r="TEJ93" s="189"/>
      <c r="TEK93" s="189"/>
      <c r="TEL93" s="189"/>
      <c r="TEM93" s="189"/>
      <c r="TEN93" s="189"/>
      <c r="TEO93" s="189"/>
      <c r="TEP93" s="189"/>
      <c r="TEQ93" s="189"/>
      <c r="TER93" s="189"/>
      <c r="TES93" s="189"/>
      <c r="TET93" s="189"/>
      <c r="TEU93" s="189"/>
      <c r="TEV93" s="189"/>
      <c r="TEW93" s="189"/>
      <c r="TEX93" s="189"/>
      <c r="TEY93" s="189"/>
      <c r="TEZ93" s="189"/>
      <c r="TFA93" s="189"/>
      <c r="TFB93" s="189"/>
      <c r="TFC93" s="189"/>
      <c r="TFD93" s="189"/>
      <c r="TFE93" s="189"/>
      <c r="TFF93" s="189"/>
      <c r="TFG93" s="189"/>
      <c r="TFH93" s="189"/>
      <c r="TFI93" s="189"/>
      <c r="TFJ93" s="189"/>
      <c r="TFK93" s="189"/>
      <c r="TFL93" s="189"/>
      <c r="TFM93" s="189"/>
      <c r="TFN93" s="189"/>
      <c r="TFO93" s="189"/>
      <c r="TFP93" s="189"/>
      <c r="TFQ93" s="189"/>
      <c r="TFR93" s="189"/>
      <c r="TFS93" s="189"/>
      <c r="TFT93" s="189"/>
      <c r="TFU93" s="189"/>
      <c r="TFV93" s="189"/>
      <c r="TFW93" s="189"/>
      <c r="TFX93" s="189"/>
      <c r="TFY93" s="189"/>
      <c r="TFZ93" s="189"/>
      <c r="TGA93" s="189"/>
      <c r="TGB93" s="189"/>
      <c r="TGC93" s="189"/>
      <c r="TGD93" s="189"/>
      <c r="TGE93" s="189"/>
      <c r="TGF93" s="189"/>
      <c r="TGG93" s="189"/>
      <c r="TGH93" s="189"/>
      <c r="TGI93" s="189"/>
      <c r="TGJ93" s="189"/>
      <c r="TGK93" s="189"/>
      <c r="TGL93" s="189"/>
      <c r="TGM93" s="189"/>
      <c r="TGN93" s="189"/>
      <c r="TGO93" s="189"/>
      <c r="TGP93" s="189"/>
      <c r="TGQ93" s="189"/>
      <c r="TGR93" s="189"/>
      <c r="TGS93" s="189"/>
      <c r="TGT93" s="189"/>
      <c r="TGU93" s="189"/>
      <c r="TGV93" s="189"/>
      <c r="TGW93" s="189"/>
      <c r="TGX93" s="189"/>
      <c r="TGY93" s="189"/>
      <c r="TGZ93" s="189"/>
      <c r="THA93" s="189"/>
      <c r="THB93" s="189"/>
      <c r="THC93" s="189"/>
      <c r="THD93" s="189"/>
      <c r="THE93" s="189"/>
      <c r="THF93" s="189"/>
      <c r="THG93" s="189"/>
      <c r="THH93" s="189"/>
      <c r="THI93" s="189"/>
      <c r="THJ93" s="189"/>
      <c r="THK93" s="189"/>
      <c r="THL93" s="189"/>
      <c r="THM93" s="189"/>
      <c r="THN93" s="189"/>
      <c r="THO93" s="189"/>
      <c r="THP93" s="189"/>
      <c r="THQ93" s="189"/>
      <c r="THR93" s="189"/>
      <c r="THS93" s="189"/>
      <c r="THT93" s="189"/>
      <c r="THU93" s="189"/>
      <c r="THV93" s="189"/>
      <c r="THW93" s="189"/>
      <c r="THX93" s="189"/>
      <c r="THY93" s="189"/>
      <c r="THZ93" s="189"/>
      <c r="TIA93" s="189"/>
      <c r="TIB93" s="189"/>
      <c r="TIC93" s="189"/>
      <c r="TID93" s="189"/>
      <c r="TIE93" s="189"/>
      <c r="TIF93" s="189"/>
      <c r="TIG93" s="189"/>
      <c r="TIH93" s="189"/>
      <c r="TII93" s="189"/>
      <c r="TIJ93" s="189"/>
      <c r="TIK93" s="189"/>
      <c r="TIL93" s="189"/>
      <c r="TIM93" s="189"/>
      <c r="TIN93" s="189"/>
      <c r="TIO93" s="189"/>
      <c r="TIP93" s="189"/>
      <c r="TIQ93" s="189"/>
      <c r="TIR93" s="189"/>
      <c r="TIS93" s="189"/>
      <c r="TIT93" s="189"/>
      <c r="TIU93" s="189"/>
      <c r="TIV93" s="189"/>
      <c r="TIW93" s="189"/>
      <c r="TIX93" s="189"/>
      <c r="TIY93" s="189"/>
      <c r="TIZ93" s="189"/>
      <c r="TJA93" s="189"/>
      <c r="TJB93" s="189"/>
      <c r="TJC93" s="189"/>
      <c r="TJD93" s="189"/>
      <c r="TJE93" s="189"/>
      <c r="TJF93" s="189"/>
      <c r="TJG93" s="189"/>
      <c r="TJH93" s="189"/>
      <c r="TJI93" s="189"/>
      <c r="TJJ93" s="189"/>
      <c r="TJK93" s="189"/>
      <c r="TJL93" s="189"/>
      <c r="TJM93" s="189"/>
      <c r="TJN93" s="189"/>
      <c r="TJO93" s="189"/>
      <c r="TJP93" s="189"/>
      <c r="TJQ93" s="189"/>
      <c r="TJR93" s="189"/>
      <c r="TJS93" s="189"/>
      <c r="TJT93" s="189"/>
      <c r="TJU93" s="189"/>
      <c r="TJV93" s="189"/>
      <c r="TJW93" s="189"/>
      <c r="TJX93" s="189"/>
      <c r="TJY93" s="189"/>
      <c r="TJZ93" s="189"/>
      <c r="TKA93" s="189"/>
      <c r="TKB93" s="189"/>
      <c r="TKC93" s="189"/>
      <c r="TKD93" s="189"/>
      <c r="TKE93" s="189"/>
      <c r="TKF93" s="189"/>
      <c r="TKG93" s="189"/>
      <c r="TKH93" s="189"/>
      <c r="TKI93" s="189"/>
      <c r="TKJ93" s="189"/>
      <c r="TKK93" s="189"/>
      <c r="TKL93" s="189"/>
      <c r="TKM93" s="189"/>
      <c r="TKN93" s="189"/>
      <c r="TKO93" s="189"/>
      <c r="TKP93" s="189"/>
      <c r="TKQ93" s="189"/>
      <c r="TKR93" s="189"/>
      <c r="TKS93" s="189"/>
      <c r="TKT93" s="189"/>
      <c r="TKU93" s="189"/>
      <c r="TKV93" s="189"/>
      <c r="TKW93" s="189"/>
      <c r="TKX93" s="189"/>
      <c r="TKY93" s="189"/>
      <c r="TKZ93" s="189"/>
      <c r="TLA93" s="189"/>
      <c r="TLB93" s="189"/>
      <c r="TLC93" s="189"/>
      <c r="TLD93" s="189"/>
      <c r="TLE93" s="189"/>
      <c r="TLF93" s="189"/>
      <c r="TLG93" s="189"/>
      <c r="TLH93" s="189"/>
      <c r="TLI93" s="189"/>
      <c r="TLJ93" s="189"/>
      <c r="TLK93" s="189"/>
      <c r="TLL93" s="189"/>
      <c r="TLM93" s="189"/>
      <c r="TLN93" s="189"/>
      <c r="TLO93" s="189"/>
      <c r="TLP93" s="189"/>
      <c r="TLQ93" s="189"/>
      <c r="TLR93" s="189"/>
      <c r="TLS93" s="189"/>
      <c r="TLT93" s="189"/>
      <c r="TLU93" s="189"/>
      <c r="TLV93" s="189"/>
      <c r="TLW93" s="189"/>
      <c r="TLX93" s="189"/>
      <c r="TLY93" s="189"/>
      <c r="TLZ93" s="189"/>
      <c r="TMA93" s="189"/>
      <c r="TMB93" s="189"/>
      <c r="TMC93" s="189"/>
      <c r="TMD93" s="189"/>
      <c r="TME93" s="189"/>
      <c r="TMF93" s="189"/>
      <c r="TMG93" s="189"/>
      <c r="TMH93" s="189"/>
      <c r="TMI93" s="189"/>
      <c r="TMJ93" s="189"/>
      <c r="TMK93" s="189"/>
      <c r="TML93" s="189"/>
      <c r="TMM93" s="189"/>
      <c r="TMN93" s="189"/>
      <c r="TMO93" s="189"/>
      <c r="TMP93" s="189"/>
      <c r="TMQ93" s="189"/>
      <c r="TMR93" s="189"/>
      <c r="TMS93" s="189"/>
      <c r="TMT93" s="189"/>
      <c r="TMU93" s="189"/>
      <c r="TMV93" s="189"/>
      <c r="TMW93" s="189"/>
      <c r="TMX93" s="189"/>
      <c r="TMY93" s="189"/>
      <c r="TMZ93" s="189"/>
      <c r="TNA93" s="189"/>
      <c r="TNB93" s="189"/>
      <c r="TNC93" s="189"/>
      <c r="TND93" s="189"/>
      <c r="TNE93" s="189"/>
      <c r="TNF93" s="189"/>
      <c r="TNG93" s="189"/>
      <c r="TNH93" s="189"/>
      <c r="TNI93" s="189"/>
      <c r="TNJ93" s="189"/>
      <c r="TNK93" s="189"/>
      <c r="TNL93" s="189"/>
      <c r="TNM93" s="189"/>
      <c r="TNN93" s="189"/>
      <c r="TNO93" s="189"/>
      <c r="TNP93" s="189"/>
      <c r="TNQ93" s="189"/>
      <c r="TNR93" s="189"/>
      <c r="TNS93" s="189"/>
      <c r="TNT93" s="189"/>
      <c r="TNU93" s="189"/>
      <c r="TNV93" s="189"/>
      <c r="TNW93" s="189"/>
      <c r="TNX93" s="189"/>
      <c r="TNY93" s="189"/>
      <c r="TNZ93" s="189"/>
      <c r="TOA93" s="189"/>
      <c r="TOB93" s="189"/>
      <c r="TOC93" s="189"/>
      <c r="TOD93" s="189"/>
      <c r="TOE93" s="189"/>
      <c r="TOF93" s="189"/>
      <c r="TOG93" s="189"/>
      <c r="TOH93" s="189"/>
      <c r="TOI93" s="189"/>
      <c r="TOJ93" s="189"/>
      <c r="TOK93" s="189"/>
      <c r="TOL93" s="189"/>
      <c r="TOM93" s="189"/>
      <c r="TON93" s="189"/>
      <c r="TOO93" s="189"/>
      <c r="TOP93" s="189"/>
      <c r="TOQ93" s="189"/>
      <c r="TOR93" s="189"/>
      <c r="TOS93" s="189"/>
      <c r="TOT93" s="189"/>
      <c r="TOU93" s="189"/>
      <c r="TOV93" s="189"/>
      <c r="TOW93" s="189"/>
      <c r="TOX93" s="189"/>
      <c r="TOY93" s="189"/>
      <c r="TOZ93" s="189"/>
      <c r="TPA93" s="189"/>
      <c r="TPB93" s="189"/>
      <c r="TPC93" s="189"/>
      <c r="TPD93" s="189"/>
      <c r="TPE93" s="189"/>
      <c r="TPF93" s="189"/>
      <c r="TPG93" s="189"/>
      <c r="TPH93" s="189"/>
      <c r="TPI93" s="189"/>
      <c r="TPJ93" s="189"/>
      <c r="TPK93" s="189"/>
      <c r="TPL93" s="189"/>
      <c r="TPM93" s="189"/>
      <c r="TPN93" s="189"/>
      <c r="TPO93" s="189"/>
      <c r="TPP93" s="189"/>
      <c r="TPQ93" s="189"/>
      <c r="TPR93" s="189"/>
      <c r="TPS93" s="189"/>
      <c r="TPT93" s="189"/>
      <c r="TPU93" s="189"/>
      <c r="TPV93" s="189"/>
      <c r="TPW93" s="189"/>
      <c r="TPX93" s="189"/>
      <c r="TPY93" s="189"/>
      <c r="TPZ93" s="189"/>
      <c r="TQA93" s="189"/>
      <c r="TQB93" s="189"/>
      <c r="TQC93" s="189"/>
      <c r="TQD93" s="189"/>
      <c r="TQE93" s="189"/>
      <c r="TQF93" s="189"/>
      <c r="TQG93" s="189"/>
      <c r="TQH93" s="189"/>
      <c r="TQI93" s="189"/>
      <c r="TQJ93" s="189"/>
      <c r="TQK93" s="189"/>
      <c r="TQL93" s="189"/>
      <c r="TQM93" s="189"/>
      <c r="TQN93" s="189"/>
      <c r="TQO93" s="189"/>
      <c r="TQP93" s="189"/>
      <c r="TQQ93" s="189"/>
      <c r="TQR93" s="189"/>
      <c r="TQS93" s="189"/>
      <c r="TQT93" s="189"/>
      <c r="TQU93" s="189"/>
      <c r="TQV93" s="189"/>
      <c r="TQW93" s="189"/>
      <c r="TQX93" s="189"/>
      <c r="TQY93" s="189"/>
      <c r="TQZ93" s="189"/>
      <c r="TRA93" s="189"/>
      <c r="TRB93" s="189"/>
      <c r="TRC93" s="189"/>
      <c r="TRD93" s="189"/>
      <c r="TRE93" s="189"/>
      <c r="TRF93" s="189"/>
      <c r="TRG93" s="189"/>
      <c r="TRH93" s="189"/>
      <c r="TRI93" s="189"/>
      <c r="TRJ93" s="189"/>
      <c r="TRK93" s="189"/>
      <c r="TRL93" s="189"/>
      <c r="TRM93" s="189"/>
      <c r="TRN93" s="189"/>
      <c r="TRO93" s="189"/>
      <c r="TRP93" s="189"/>
      <c r="TRQ93" s="189"/>
      <c r="TRR93" s="189"/>
      <c r="TRS93" s="189"/>
      <c r="TRT93" s="189"/>
      <c r="TRU93" s="189"/>
      <c r="TRV93" s="189"/>
      <c r="TRW93" s="189"/>
      <c r="TRX93" s="189"/>
      <c r="TRY93" s="189"/>
      <c r="TRZ93" s="189"/>
      <c r="TSA93" s="189"/>
      <c r="TSB93" s="189"/>
      <c r="TSC93" s="189"/>
      <c r="TSD93" s="189"/>
      <c r="TSE93" s="189"/>
      <c r="TSF93" s="189"/>
      <c r="TSG93" s="189"/>
      <c r="TSH93" s="189"/>
      <c r="TSI93" s="189"/>
      <c r="TSJ93" s="189"/>
      <c r="TSK93" s="189"/>
      <c r="TSL93" s="189"/>
      <c r="TSM93" s="189"/>
      <c r="TSN93" s="189"/>
      <c r="TSO93" s="189"/>
      <c r="TSP93" s="189"/>
      <c r="TSQ93" s="189"/>
      <c r="TSR93" s="189"/>
      <c r="TSS93" s="189"/>
      <c r="TST93" s="189"/>
      <c r="TSU93" s="189"/>
      <c r="TSV93" s="189"/>
      <c r="TSW93" s="189"/>
      <c r="TSX93" s="189"/>
      <c r="TSY93" s="189"/>
      <c r="TSZ93" s="189"/>
      <c r="TTA93" s="189"/>
      <c r="TTB93" s="189"/>
      <c r="TTC93" s="189"/>
      <c r="TTD93" s="189"/>
      <c r="TTE93" s="189"/>
      <c r="TTF93" s="189"/>
      <c r="TTG93" s="189"/>
      <c r="TTH93" s="189"/>
      <c r="TTI93" s="189"/>
      <c r="TTJ93" s="189"/>
      <c r="TTK93" s="189"/>
      <c r="TTL93" s="189"/>
      <c r="TTM93" s="189"/>
      <c r="TTN93" s="189"/>
      <c r="TTO93" s="189"/>
      <c r="TTP93" s="189"/>
      <c r="TTQ93" s="189"/>
      <c r="TTR93" s="189"/>
      <c r="TTS93" s="189"/>
      <c r="TTT93" s="189"/>
      <c r="TTU93" s="189"/>
      <c r="TTV93" s="189"/>
      <c r="TTW93" s="189"/>
      <c r="TTX93" s="189"/>
      <c r="TTY93" s="189"/>
      <c r="TTZ93" s="189"/>
      <c r="TUA93" s="189"/>
      <c r="TUB93" s="189"/>
      <c r="TUC93" s="189"/>
      <c r="TUD93" s="189"/>
      <c r="TUE93" s="189"/>
      <c r="TUF93" s="189"/>
      <c r="TUG93" s="189"/>
      <c r="TUH93" s="189"/>
      <c r="TUI93" s="189"/>
      <c r="TUJ93" s="189"/>
      <c r="TUK93" s="189"/>
      <c r="TUL93" s="189"/>
      <c r="TUM93" s="189"/>
      <c r="TUN93" s="189"/>
      <c r="TUO93" s="189"/>
      <c r="TUP93" s="189"/>
      <c r="TUQ93" s="189"/>
      <c r="TUR93" s="189"/>
      <c r="TUS93" s="189"/>
      <c r="TUT93" s="189"/>
      <c r="TUU93" s="189"/>
      <c r="TUV93" s="189"/>
      <c r="TUW93" s="189"/>
      <c r="TUX93" s="189"/>
      <c r="TUY93" s="189"/>
      <c r="TUZ93" s="189"/>
      <c r="TVA93" s="189"/>
      <c r="TVB93" s="189"/>
      <c r="TVC93" s="189"/>
      <c r="TVD93" s="189"/>
      <c r="TVE93" s="189"/>
      <c r="TVF93" s="189"/>
      <c r="TVG93" s="189"/>
      <c r="TVH93" s="189"/>
      <c r="TVI93" s="189"/>
      <c r="TVJ93" s="189"/>
      <c r="TVK93" s="189"/>
      <c r="TVL93" s="189"/>
      <c r="TVM93" s="189"/>
      <c r="TVN93" s="189"/>
      <c r="TVO93" s="189"/>
      <c r="TVP93" s="189"/>
      <c r="TVQ93" s="189"/>
      <c r="TVR93" s="189"/>
      <c r="TVS93" s="189"/>
      <c r="TVT93" s="189"/>
      <c r="TVU93" s="189"/>
      <c r="TVV93" s="189"/>
      <c r="TVW93" s="189"/>
      <c r="TVX93" s="189"/>
      <c r="TVY93" s="189"/>
      <c r="TVZ93" s="189"/>
      <c r="TWA93" s="189"/>
      <c r="TWB93" s="189"/>
      <c r="TWC93" s="189"/>
      <c r="TWD93" s="189"/>
      <c r="TWE93" s="189"/>
      <c r="TWF93" s="189"/>
      <c r="TWG93" s="189"/>
      <c r="TWH93" s="189"/>
      <c r="TWI93" s="189"/>
      <c r="TWJ93" s="189"/>
      <c r="TWK93" s="189"/>
      <c r="TWL93" s="189"/>
      <c r="TWM93" s="189"/>
      <c r="TWN93" s="189"/>
      <c r="TWO93" s="189"/>
      <c r="TWP93" s="189"/>
      <c r="TWQ93" s="189"/>
      <c r="TWR93" s="189"/>
      <c r="TWS93" s="189"/>
      <c r="TWT93" s="189"/>
      <c r="TWU93" s="189"/>
      <c r="TWV93" s="189"/>
      <c r="TWW93" s="189"/>
      <c r="TWX93" s="189"/>
      <c r="TWY93" s="189"/>
      <c r="TWZ93" s="189"/>
      <c r="TXA93" s="189"/>
      <c r="TXB93" s="189"/>
      <c r="TXC93" s="189"/>
      <c r="TXD93" s="189"/>
      <c r="TXE93" s="189"/>
      <c r="TXF93" s="189"/>
      <c r="TXG93" s="189"/>
      <c r="TXH93" s="189"/>
      <c r="TXI93" s="189"/>
      <c r="TXJ93" s="189"/>
      <c r="TXK93" s="189"/>
      <c r="TXL93" s="189"/>
      <c r="TXM93" s="189"/>
      <c r="TXN93" s="189"/>
      <c r="TXO93" s="189"/>
      <c r="TXP93" s="189"/>
      <c r="TXQ93" s="189"/>
      <c r="TXR93" s="189"/>
      <c r="TXS93" s="189"/>
      <c r="TXT93" s="189"/>
      <c r="TXU93" s="189"/>
      <c r="TXV93" s="189"/>
      <c r="TXW93" s="189"/>
      <c r="TXX93" s="189"/>
      <c r="TXY93" s="189"/>
      <c r="TXZ93" s="189"/>
      <c r="TYA93" s="189"/>
      <c r="TYB93" s="189"/>
      <c r="TYC93" s="189"/>
      <c r="TYD93" s="189"/>
      <c r="TYE93" s="189"/>
      <c r="TYF93" s="189"/>
      <c r="TYG93" s="189"/>
      <c r="TYH93" s="189"/>
      <c r="TYI93" s="189"/>
      <c r="TYJ93" s="189"/>
      <c r="TYK93" s="189"/>
      <c r="TYL93" s="189"/>
      <c r="TYM93" s="189"/>
      <c r="TYN93" s="189"/>
      <c r="TYO93" s="189"/>
      <c r="TYP93" s="189"/>
      <c r="TYQ93" s="189"/>
      <c r="TYR93" s="189"/>
      <c r="TYS93" s="189"/>
      <c r="TYT93" s="189"/>
      <c r="TYU93" s="189"/>
      <c r="TYV93" s="189"/>
      <c r="TYW93" s="189"/>
      <c r="TYX93" s="189"/>
      <c r="TYY93" s="189"/>
      <c r="TYZ93" s="189"/>
      <c r="TZA93" s="189"/>
      <c r="TZB93" s="189"/>
      <c r="TZC93" s="189"/>
      <c r="TZD93" s="189"/>
      <c r="TZE93" s="189"/>
      <c r="TZF93" s="189"/>
      <c r="TZG93" s="189"/>
      <c r="TZH93" s="189"/>
      <c r="TZI93" s="189"/>
      <c r="TZJ93" s="189"/>
      <c r="TZK93" s="189"/>
      <c r="TZL93" s="189"/>
      <c r="TZM93" s="189"/>
      <c r="TZN93" s="189"/>
      <c r="TZO93" s="189"/>
      <c r="TZP93" s="189"/>
      <c r="TZQ93" s="189"/>
      <c r="TZR93" s="189"/>
      <c r="TZS93" s="189"/>
      <c r="TZT93" s="189"/>
      <c r="TZU93" s="189"/>
      <c r="TZV93" s="189"/>
      <c r="TZW93" s="189"/>
      <c r="TZX93" s="189"/>
      <c r="TZY93" s="189"/>
      <c r="TZZ93" s="189"/>
      <c r="UAA93" s="189"/>
      <c r="UAB93" s="189"/>
      <c r="UAC93" s="189"/>
      <c r="UAD93" s="189"/>
      <c r="UAE93" s="189"/>
      <c r="UAF93" s="189"/>
      <c r="UAG93" s="189"/>
      <c r="UAH93" s="189"/>
      <c r="UAI93" s="189"/>
      <c r="UAJ93" s="189"/>
      <c r="UAK93" s="189"/>
      <c r="UAL93" s="189"/>
      <c r="UAM93" s="189"/>
      <c r="UAN93" s="189"/>
      <c r="UAO93" s="189"/>
      <c r="UAP93" s="189"/>
      <c r="UAQ93" s="189"/>
      <c r="UAR93" s="189"/>
      <c r="UAS93" s="189"/>
      <c r="UAT93" s="189"/>
      <c r="UAU93" s="189"/>
      <c r="UAV93" s="189"/>
      <c r="UAW93" s="189"/>
      <c r="UAX93" s="189"/>
      <c r="UAY93" s="189"/>
      <c r="UAZ93" s="189"/>
      <c r="UBA93" s="189"/>
      <c r="UBB93" s="189"/>
      <c r="UBC93" s="189"/>
      <c r="UBD93" s="189"/>
      <c r="UBE93" s="189"/>
      <c r="UBF93" s="189"/>
      <c r="UBG93" s="189"/>
      <c r="UBH93" s="189"/>
      <c r="UBI93" s="189"/>
      <c r="UBJ93" s="189"/>
      <c r="UBK93" s="189"/>
      <c r="UBL93" s="189"/>
      <c r="UBM93" s="189"/>
      <c r="UBN93" s="189"/>
      <c r="UBO93" s="189"/>
      <c r="UBP93" s="189"/>
      <c r="UBQ93" s="189"/>
      <c r="UBR93" s="189"/>
      <c r="UBS93" s="189"/>
      <c r="UBT93" s="189"/>
      <c r="UBU93" s="189"/>
      <c r="UBV93" s="189"/>
      <c r="UBW93" s="189"/>
      <c r="UBX93" s="189"/>
      <c r="UBY93" s="189"/>
      <c r="UBZ93" s="189"/>
      <c r="UCA93" s="189"/>
      <c r="UCB93" s="189"/>
      <c r="UCC93" s="189"/>
      <c r="UCD93" s="189"/>
      <c r="UCE93" s="189"/>
      <c r="UCF93" s="189"/>
      <c r="UCG93" s="189"/>
      <c r="UCH93" s="189"/>
      <c r="UCI93" s="189"/>
      <c r="UCJ93" s="189"/>
      <c r="UCK93" s="189"/>
      <c r="UCL93" s="189"/>
      <c r="UCM93" s="189"/>
      <c r="UCN93" s="189"/>
      <c r="UCO93" s="189"/>
      <c r="UCP93" s="189"/>
      <c r="UCQ93" s="189"/>
      <c r="UCR93" s="189"/>
      <c r="UCS93" s="189"/>
      <c r="UCT93" s="189"/>
      <c r="UCU93" s="189"/>
      <c r="UCV93" s="189"/>
      <c r="UCW93" s="189"/>
      <c r="UCX93" s="189"/>
      <c r="UCY93" s="189"/>
      <c r="UCZ93" s="189"/>
      <c r="UDA93" s="189"/>
      <c r="UDB93" s="189"/>
      <c r="UDC93" s="189"/>
      <c r="UDD93" s="189"/>
      <c r="UDE93" s="189"/>
      <c r="UDF93" s="189"/>
      <c r="UDG93" s="189"/>
      <c r="UDH93" s="189"/>
      <c r="UDI93" s="189"/>
      <c r="UDJ93" s="189"/>
      <c r="UDK93" s="189"/>
      <c r="UDL93" s="189"/>
      <c r="UDM93" s="189"/>
      <c r="UDN93" s="189"/>
      <c r="UDO93" s="189"/>
      <c r="UDP93" s="189"/>
      <c r="UDQ93" s="189"/>
      <c r="UDR93" s="189"/>
      <c r="UDS93" s="189"/>
      <c r="UDT93" s="189"/>
      <c r="UDU93" s="189"/>
      <c r="UDV93" s="189"/>
      <c r="UDW93" s="189"/>
      <c r="UDX93" s="189"/>
      <c r="UDY93" s="189"/>
      <c r="UDZ93" s="189"/>
      <c r="UEA93" s="189"/>
      <c r="UEB93" s="189"/>
      <c r="UEC93" s="189"/>
      <c r="UED93" s="189"/>
      <c r="UEE93" s="189"/>
      <c r="UEF93" s="189"/>
      <c r="UEG93" s="189"/>
      <c r="UEH93" s="189"/>
      <c r="UEI93" s="189"/>
      <c r="UEJ93" s="189"/>
      <c r="UEK93" s="189"/>
      <c r="UEL93" s="189"/>
      <c r="UEM93" s="189"/>
      <c r="UEN93" s="189"/>
      <c r="UEO93" s="189"/>
      <c r="UEP93" s="189"/>
      <c r="UEQ93" s="189"/>
      <c r="UER93" s="189"/>
      <c r="UES93" s="189"/>
      <c r="UET93" s="189"/>
      <c r="UEU93" s="189"/>
      <c r="UEV93" s="189"/>
      <c r="UEW93" s="189"/>
      <c r="UEX93" s="189"/>
      <c r="UEY93" s="189"/>
      <c r="UEZ93" s="189"/>
      <c r="UFA93" s="189"/>
      <c r="UFB93" s="189"/>
      <c r="UFC93" s="189"/>
      <c r="UFD93" s="189"/>
      <c r="UFE93" s="189"/>
      <c r="UFF93" s="189"/>
      <c r="UFG93" s="189"/>
      <c r="UFH93" s="189"/>
      <c r="UFI93" s="189"/>
      <c r="UFJ93" s="189"/>
      <c r="UFK93" s="189"/>
      <c r="UFL93" s="189"/>
      <c r="UFM93" s="189"/>
      <c r="UFN93" s="189"/>
      <c r="UFO93" s="189"/>
      <c r="UFP93" s="189"/>
      <c r="UFQ93" s="189"/>
      <c r="UFR93" s="189"/>
      <c r="UFS93" s="189"/>
      <c r="UFT93" s="189"/>
      <c r="UFU93" s="189"/>
      <c r="UFV93" s="189"/>
      <c r="UFW93" s="189"/>
      <c r="UFX93" s="189"/>
      <c r="UFY93" s="189"/>
      <c r="UFZ93" s="189"/>
      <c r="UGA93" s="189"/>
      <c r="UGB93" s="189"/>
      <c r="UGC93" s="189"/>
      <c r="UGD93" s="189"/>
      <c r="UGE93" s="189"/>
      <c r="UGF93" s="189"/>
      <c r="UGG93" s="189"/>
      <c r="UGH93" s="189"/>
      <c r="UGI93" s="189"/>
      <c r="UGJ93" s="189"/>
      <c r="UGK93" s="189"/>
      <c r="UGL93" s="189"/>
      <c r="UGM93" s="189"/>
      <c r="UGN93" s="189"/>
      <c r="UGO93" s="189"/>
      <c r="UGP93" s="189"/>
      <c r="UGQ93" s="189"/>
      <c r="UGR93" s="189"/>
      <c r="UGS93" s="189"/>
      <c r="UGT93" s="189"/>
      <c r="UGU93" s="189"/>
      <c r="UGV93" s="189"/>
      <c r="UGW93" s="189"/>
      <c r="UGX93" s="189"/>
      <c r="UGY93" s="189"/>
      <c r="UGZ93" s="189"/>
      <c r="UHA93" s="189"/>
      <c r="UHB93" s="189"/>
      <c r="UHC93" s="189"/>
      <c r="UHD93" s="189"/>
      <c r="UHE93" s="189"/>
      <c r="UHF93" s="189"/>
      <c r="UHG93" s="189"/>
      <c r="UHH93" s="189"/>
      <c r="UHI93" s="189"/>
      <c r="UHJ93" s="189"/>
      <c r="UHK93" s="189"/>
      <c r="UHL93" s="189"/>
      <c r="UHM93" s="189"/>
      <c r="UHN93" s="189"/>
      <c r="UHO93" s="189"/>
      <c r="UHP93" s="189"/>
      <c r="UHQ93" s="189"/>
      <c r="UHR93" s="189"/>
      <c r="UHS93" s="189"/>
      <c r="UHT93" s="189"/>
      <c r="UHU93" s="189"/>
      <c r="UHV93" s="189"/>
      <c r="UHW93" s="189"/>
      <c r="UHX93" s="189"/>
      <c r="UHY93" s="189"/>
      <c r="UHZ93" s="189"/>
      <c r="UIA93" s="189"/>
      <c r="UIB93" s="189"/>
      <c r="UIC93" s="189"/>
      <c r="UID93" s="189"/>
      <c r="UIE93" s="189"/>
      <c r="UIF93" s="189"/>
      <c r="UIG93" s="189"/>
      <c r="UIH93" s="189"/>
      <c r="UII93" s="189"/>
      <c r="UIJ93" s="189"/>
      <c r="UIK93" s="189"/>
      <c r="UIL93" s="189"/>
      <c r="UIM93" s="189"/>
      <c r="UIN93" s="189"/>
      <c r="UIO93" s="189"/>
      <c r="UIP93" s="189"/>
      <c r="UIQ93" s="189"/>
      <c r="UIR93" s="189"/>
      <c r="UIS93" s="189"/>
      <c r="UIT93" s="189"/>
      <c r="UIU93" s="189"/>
      <c r="UIV93" s="189"/>
      <c r="UIW93" s="189"/>
      <c r="UIX93" s="189"/>
      <c r="UIY93" s="189"/>
      <c r="UIZ93" s="189"/>
      <c r="UJA93" s="189"/>
      <c r="UJB93" s="189"/>
      <c r="UJC93" s="189"/>
      <c r="UJD93" s="189"/>
      <c r="UJE93" s="189"/>
      <c r="UJF93" s="189"/>
      <c r="UJG93" s="189"/>
      <c r="UJH93" s="189"/>
      <c r="UJI93" s="189"/>
      <c r="UJJ93" s="189"/>
      <c r="UJK93" s="189"/>
      <c r="UJL93" s="189"/>
      <c r="UJM93" s="189"/>
      <c r="UJN93" s="189"/>
      <c r="UJO93" s="189"/>
      <c r="UJP93" s="189"/>
      <c r="UJQ93" s="189"/>
      <c r="UJR93" s="189"/>
      <c r="UJS93" s="189"/>
      <c r="UJT93" s="189"/>
      <c r="UJU93" s="189"/>
      <c r="UJV93" s="189"/>
      <c r="UJW93" s="189"/>
      <c r="UJX93" s="189"/>
      <c r="UJY93" s="189"/>
      <c r="UJZ93" s="189"/>
      <c r="UKA93" s="189"/>
      <c r="UKB93" s="189"/>
      <c r="UKC93" s="189"/>
      <c r="UKD93" s="189"/>
      <c r="UKE93" s="189"/>
      <c r="UKF93" s="189"/>
      <c r="UKG93" s="189"/>
      <c r="UKH93" s="189"/>
      <c r="UKI93" s="189"/>
      <c r="UKJ93" s="189"/>
      <c r="UKK93" s="189"/>
      <c r="UKL93" s="189"/>
      <c r="UKM93" s="189"/>
      <c r="UKN93" s="189"/>
      <c r="UKO93" s="189"/>
      <c r="UKP93" s="189"/>
      <c r="UKQ93" s="189"/>
      <c r="UKR93" s="189"/>
      <c r="UKS93" s="189"/>
      <c r="UKT93" s="189"/>
      <c r="UKU93" s="189"/>
      <c r="UKV93" s="189"/>
      <c r="UKW93" s="189"/>
      <c r="UKX93" s="189"/>
      <c r="UKY93" s="189"/>
      <c r="UKZ93" s="189"/>
      <c r="ULA93" s="189"/>
      <c r="ULB93" s="189"/>
      <c r="ULC93" s="189"/>
      <c r="ULD93" s="189"/>
      <c r="ULE93" s="189"/>
      <c r="ULF93" s="189"/>
      <c r="ULG93" s="189"/>
      <c r="ULH93" s="189"/>
      <c r="ULI93" s="189"/>
      <c r="ULJ93" s="189"/>
      <c r="ULK93" s="189"/>
      <c r="ULL93" s="189"/>
      <c r="ULM93" s="189"/>
      <c r="ULN93" s="189"/>
      <c r="ULO93" s="189"/>
      <c r="ULP93" s="189"/>
      <c r="ULQ93" s="189"/>
      <c r="ULR93" s="189"/>
      <c r="ULS93" s="189"/>
      <c r="ULT93" s="189"/>
      <c r="ULU93" s="189"/>
      <c r="ULV93" s="189"/>
      <c r="ULW93" s="189"/>
      <c r="ULX93" s="189"/>
      <c r="ULY93" s="189"/>
      <c r="ULZ93" s="189"/>
      <c r="UMA93" s="189"/>
      <c r="UMB93" s="189"/>
      <c r="UMC93" s="189"/>
      <c r="UMD93" s="189"/>
      <c r="UME93" s="189"/>
      <c r="UMF93" s="189"/>
      <c r="UMG93" s="189"/>
      <c r="UMH93" s="189"/>
      <c r="UMI93" s="189"/>
      <c r="UMJ93" s="189"/>
      <c r="UMK93" s="189"/>
      <c r="UML93" s="189"/>
      <c r="UMM93" s="189"/>
      <c r="UMN93" s="189"/>
      <c r="UMO93" s="189"/>
      <c r="UMP93" s="189"/>
      <c r="UMQ93" s="189"/>
      <c r="UMR93" s="189"/>
      <c r="UMS93" s="189"/>
      <c r="UMT93" s="189"/>
      <c r="UMU93" s="189"/>
      <c r="UMV93" s="189"/>
      <c r="UMW93" s="189"/>
      <c r="UMX93" s="189"/>
      <c r="UMY93" s="189"/>
      <c r="UMZ93" s="189"/>
      <c r="UNA93" s="189"/>
      <c r="UNB93" s="189"/>
      <c r="UNC93" s="189"/>
      <c r="UND93" s="189"/>
      <c r="UNE93" s="189"/>
      <c r="UNF93" s="189"/>
      <c r="UNG93" s="189"/>
      <c r="UNH93" s="189"/>
      <c r="UNI93" s="189"/>
      <c r="UNJ93" s="189"/>
      <c r="UNK93" s="189"/>
      <c r="UNL93" s="189"/>
      <c r="UNM93" s="189"/>
      <c r="UNN93" s="189"/>
      <c r="UNO93" s="189"/>
      <c r="UNP93" s="189"/>
      <c r="UNQ93" s="189"/>
      <c r="UNR93" s="189"/>
      <c r="UNS93" s="189"/>
      <c r="UNT93" s="189"/>
      <c r="UNU93" s="189"/>
      <c r="UNV93" s="189"/>
      <c r="UNW93" s="189"/>
      <c r="UNX93" s="189"/>
      <c r="UNY93" s="189"/>
      <c r="UNZ93" s="189"/>
      <c r="UOA93" s="189"/>
      <c r="UOB93" s="189"/>
      <c r="UOC93" s="189"/>
      <c r="UOD93" s="189"/>
      <c r="UOE93" s="189"/>
      <c r="UOF93" s="189"/>
      <c r="UOG93" s="189"/>
      <c r="UOH93" s="189"/>
      <c r="UOI93" s="189"/>
      <c r="UOJ93" s="189"/>
      <c r="UOK93" s="189"/>
      <c r="UOL93" s="189"/>
      <c r="UOM93" s="189"/>
      <c r="UON93" s="189"/>
      <c r="UOO93" s="189"/>
      <c r="UOP93" s="189"/>
      <c r="UOQ93" s="189"/>
      <c r="UOR93" s="189"/>
      <c r="UOS93" s="189"/>
      <c r="UOT93" s="189"/>
      <c r="UOU93" s="189"/>
      <c r="UOV93" s="189"/>
      <c r="UOW93" s="189"/>
      <c r="UOX93" s="189"/>
      <c r="UOY93" s="189"/>
      <c r="UOZ93" s="189"/>
      <c r="UPA93" s="189"/>
      <c r="UPB93" s="189"/>
      <c r="UPC93" s="189"/>
      <c r="UPD93" s="189"/>
      <c r="UPE93" s="189"/>
      <c r="UPF93" s="189"/>
      <c r="UPG93" s="189"/>
      <c r="UPH93" s="189"/>
      <c r="UPI93" s="189"/>
      <c r="UPJ93" s="189"/>
      <c r="UPK93" s="189"/>
      <c r="UPL93" s="189"/>
      <c r="UPM93" s="189"/>
      <c r="UPN93" s="189"/>
      <c r="UPO93" s="189"/>
      <c r="UPP93" s="189"/>
      <c r="UPQ93" s="189"/>
      <c r="UPR93" s="189"/>
      <c r="UPS93" s="189"/>
      <c r="UPT93" s="189"/>
      <c r="UPU93" s="189"/>
      <c r="UPV93" s="189"/>
      <c r="UPW93" s="189"/>
      <c r="UPX93" s="189"/>
      <c r="UPY93" s="189"/>
      <c r="UPZ93" s="189"/>
      <c r="UQA93" s="189"/>
      <c r="UQB93" s="189"/>
      <c r="UQC93" s="189"/>
      <c r="UQD93" s="189"/>
      <c r="UQE93" s="189"/>
      <c r="UQF93" s="189"/>
      <c r="UQG93" s="189"/>
      <c r="UQH93" s="189"/>
      <c r="UQI93" s="189"/>
      <c r="UQJ93" s="189"/>
      <c r="UQK93" s="189"/>
      <c r="UQL93" s="189"/>
      <c r="UQM93" s="189"/>
      <c r="UQN93" s="189"/>
      <c r="UQO93" s="189"/>
      <c r="UQP93" s="189"/>
      <c r="UQQ93" s="189"/>
      <c r="UQR93" s="189"/>
      <c r="UQS93" s="189"/>
      <c r="UQT93" s="189"/>
      <c r="UQU93" s="189"/>
      <c r="UQV93" s="189"/>
      <c r="UQW93" s="189"/>
      <c r="UQX93" s="189"/>
      <c r="UQY93" s="189"/>
      <c r="UQZ93" s="189"/>
      <c r="URA93" s="189"/>
      <c r="URB93" s="189"/>
      <c r="URC93" s="189"/>
      <c r="URD93" s="189"/>
      <c r="URE93" s="189"/>
      <c r="URF93" s="189"/>
      <c r="URG93" s="189"/>
      <c r="URH93" s="189"/>
      <c r="URI93" s="189"/>
      <c r="URJ93" s="189"/>
      <c r="URK93" s="189"/>
      <c r="URL93" s="189"/>
      <c r="URM93" s="189"/>
      <c r="URN93" s="189"/>
      <c r="URO93" s="189"/>
      <c r="URP93" s="189"/>
      <c r="URQ93" s="189"/>
      <c r="URR93" s="189"/>
      <c r="URS93" s="189"/>
      <c r="URT93" s="189"/>
      <c r="URU93" s="189"/>
      <c r="URV93" s="189"/>
      <c r="URW93" s="189"/>
      <c r="URX93" s="189"/>
      <c r="URY93" s="189"/>
      <c r="URZ93" s="189"/>
      <c r="USA93" s="189"/>
      <c r="USB93" s="189"/>
      <c r="USC93" s="189"/>
      <c r="USD93" s="189"/>
      <c r="USE93" s="189"/>
      <c r="USF93" s="189"/>
      <c r="USG93" s="189"/>
      <c r="USH93" s="189"/>
      <c r="USI93" s="189"/>
      <c r="USJ93" s="189"/>
      <c r="USK93" s="189"/>
      <c r="USL93" s="189"/>
      <c r="USM93" s="189"/>
      <c r="USN93" s="189"/>
      <c r="USO93" s="189"/>
      <c r="USP93" s="189"/>
      <c r="USQ93" s="189"/>
      <c r="USR93" s="189"/>
      <c r="USS93" s="189"/>
      <c r="UST93" s="189"/>
      <c r="USU93" s="189"/>
      <c r="USV93" s="189"/>
      <c r="USW93" s="189"/>
      <c r="USX93" s="189"/>
      <c r="USY93" s="189"/>
      <c r="USZ93" s="189"/>
      <c r="UTA93" s="189"/>
      <c r="UTB93" s="189"/>
      <c r="UTC93" s="189"/>
      <c r="UTD93" s="189"/>
      <c r="UTE93" s="189"/>
      <c r="UTF93" s="189"/>
      <c r="UTG93" s="189"/>
      <c r="UTH93" s="189"/>
      <c r="UTI93" s="189"/>
      <c r="UTJ93" s="189"/>
      <c r="UTK93" s="189"/>
      <c r="UTL93" s="189"/>
      <c r="UTM93" s="189"/>
      <c r="UTN93" s="189"/>
      <c r="UTO93" s="189"/>
      <c r="UTP93" s="189"/>
      <c r="UTQ93" s="189"/>
      <c r="UTR93" s="189"/>
      <c r="UTS93" s="189"/>
      <c r="UTT93" s="189"/>
      <c r="UTU93" s="189"/>
      <c r="UTV93" s="189"/>
      <c r="UTW93" s="189"/>
      <c r="UTX93" s="189"/>
      <c r="UTY93" s="189"/>
      <c r="UTZ93" s="189"/>
      <c r="UUA93" s="189"/>
      <c r="UUB93" s="189"/>
      <c r="UUC93" s="189"/>
      <c r="UUD93" s="189"/>
      <c r="UUE93" s="189"/>
      <c r="UUF93" s="189"/>
      <c r="UUG93" s="189"/>
      <c r="UUH93" s="189"/>
      <c r="UUI93" s="189"/>
      <c r="UUJ93" s="189"/>
      <c r="UUK93" s="189"/>
      <c r="UUL93" s="189"/>
      <c r="UUM93" s="189"/>
      <c r="UUN93" s="189"/>
      <c r="UUO93" s="189"/>
      <c r="UUP93" s="189"/>
      <c r="UUQ93" s="189"/>
      <c r="UUR93" s="189"/>
      <c r="UUS93" s="189"/>
      <c r="UUT93" s="189"/>
      <c r="UUU93" s="189"/>
      <c r="UUV93" s="189"/>
      <c r="UUW93" s="189"/>
      <c r="UUX93" s="189"/>
      <c r="UUY93" s="189"/>
      <c r="UUZ93" s="189"/>
      <c r="UVA93" s="189"/>
      <c r="UVB93" s="189"/>
      <c r="UVC93" s="189"/>
      <c r="UVD93" s="189"/>
      <c r="UVE93" s="189"/>
      <c r="UVF93" s="189"/>
      <c r="UVG93" s="189"/>
      <c r="UVH93" s="189"/>
      <c r="UVI93" s="189"/>
      <c r="UVJ93" s="189"/>
      <c r="UVK93" s="189"/>
      <c r="UVL93" s="189"/>
      <c r="UVM93" s="189"/>
      <c r="UVN93" s="189"/>
      <c r="UVO93" s="189"/>
      <c r="UVP93" s="189"/>
      <c r="UVQ93" s="189"/>
      <c r="UVR93" s="189"/>
      <c r="UVS93" s="189"/>
      <c r="UVT93" s="189"/>
      <c r="UVU93" s="189"/>
      <c r="UVV93" s="189"/>
      <c r="UVW93" s="189"/>
      <c r="UVX93" s="189"/>
      <c r="UVY93" s="189"/>
      <c r="UVZ93" s="189"/>
      <c r="UWA93" s="189"/>
      <c r="UWB93" s="189"/>
      <c r="UWC93" s="189"/>
      <c r="UWD93" s="189"/>
      <c r="UWE93" s="189"/>
      <c r="UWF93" s="189"/>
      <c r="UWG93" s="189"/>
      <c r="UWH93" s="189"/>
      <c r="UWI93" s="189"/>
      <c r="UWJ93" s="189"/>
      <c r="UWK93" s="189"/>
      <c r="UWL93" s="189"/>
      <c r="UWM93" s="189"/>
      <c r="UWN93" s="189"/>
      <c r="UWO93" s="189"/>
      <c r="UWP93" s="189"/>
      <c r="UWQ93" s="189"/>
      <c r="UWR93" s="189"/>
      <c r="UWS93" s="189"/>
      <c r="UWT93" s="189"/>
      <c r="UWU93" s="189"/>
      <c r="UWV93" s="189"/>
      <c r="UWW93" s="189"/>
      <c r="UWX93" s="189"/>
      <c r="UWY93" s="189"/>
      <c r="UWZ93" s="189"/>
      <c r="UXA93" s="189"/>
      <c r="UXB93" s="189"/>
      <c r="UXC93" s="189"/>
      <c r="UXD93" s="189"/>
      <c r="UXE93" s="189"/>
      <c r="UXF93" s="189"/>
      <c r="UXG93" s="189"/>
      <c r="UXH93" s="189"/>
      <c r="UXI93" s="189"/>
      <c r="UXJ93" s="189"/>
      <c r="UXK93" s="189"/>
      <c r="UXL93" s="189"/>
      <c r="UXM93" s="189"/>
      <c r="UXN93" s="189"/>
      <c r="UXO93" s="189"/>
      <c r="UXP93" s="189"/>
      <c r="UXQ93" s="189"/>
      <c r="UXR93" s="189"/>
      <c r="UXS93" s="189"/>
      <c r="UXT93" s="189"/>
      <c r="UXU93" s="189"/>
      <c r="UXV93" s="189"/>
      <c r="UXW93" s="189"/>
      <c r="UXX93" s="189"/>
      <c r="UXY93" s="189"/>
      <c r="UXZ93" s="189"/>
      <c r="UYA93" s="189"/>
      <c r="UYB93" s="189"/>
      <c r="UYC93" s="189"/>
      <c r="UYD93" s="189"/>
      <c r="UYE93" s="189"/>
      <c r="UYF93" s="189"/>
      <c r="UYG93" s="189"/>
      <c r="UYH93" s="189"/>
      <c r="UYI93" s="189"/>
      <c r="UYJ93" s="189"/>
      <c r="UYK93" s="189"/>
      <c r="UYL93" s="189"/>
      <c r="UYM93" s="189"/>
      <c r="UYN93" s="189"/>
      <c r="UYO93" s="189"/>
      <c r="UYP93" s="189"/>
      <c r="UYQ93" s="189"/>
      <c r="UYR93" s="189"/>
      <c r="UYS93" s="189"/>
      <c r="UYT93" s="189"/>
      <c r="UYU93" s="189"/>
      <c r="UYV93" s="189"/>
      <c r="UYW93" s="189"/>
      <c r="UYX93" s="189"/>
      <c r="UYY93" s="189"/>
      <c r="UYZ93" s="189"/>
      <c r="UZA93" s="189"/>
      <c r="UZB93" s="189"/>
      <c r="UZC93" s="189"/>
      <c r="UZD93" s="189"/>
      <c r="UZE93" s="189"/>
      <c r="UZF93" s="189"/>
      <c r="UZG93" s="189"/>
      <c r="UZH93" s="189"/>
      <c r="UZI93" s="189"/>
      <c r="UZJ93" s="189"/>
      <c r="UZK93" s="189"/>
      <c r="UZL93" s="189"/>
      <c r="UZM93" s="189"/>
      <c r="UZN93" s="189"/>
      <c r="UZO93" s="189"/>
      <c r="UZP93" s="189"/>
      <c r="UZQ93" s="189"/>
      <c r="UZR93" s="189"/>
      <c r="UZS93" s="189"/>
      <c r="UZT93" s="189"/>
      <c r="UZU93" s="189"/>
      <c r="UZV93" s="189"/>
      <c r="UZW93" s="189"/>
      <c r="UZX93" s="189"/>
      <c r="UZY93" s="189"/>
      <c r="UZZ93" s="189"/>
      <c r="VAA93" s="189"/>
      <c r="VAB93" s="189"/>
      <c r="VAC93" s="189"/>
      <c r="VAD93" s="189"/>
      <c r="VAE93" s="189"/>
      <c r="VAF93" s="189"/>
      <c r="VAG93" s="189"/>
      <c r="VAH93" s="189"/>
      <c r="VAI93" s="189"/>
      <c r="VAJ93" s="189"/>
      <c r="VAK93" s="189"/>
      <c r="VAL93" s="189"/>
      <c r="VAM93" s="189"/>
      <c r="VAN93" s="189"/>
      <c r="VAO93" s="189"/>
      <c r="VAP93" s="189"/>
      <c r="VAQ93" s="189"/>
      <c r="VAR93" s="189"/>
      <c r="VAS93" s="189"/>
      <c r="VAT93" s="189"/>
      <c r="VAU93" s="189"/>
      <c r="VAV93" s="189"/>
      <c r="VAW93" s="189"/>
      <c r="VAX93" s="189"/>
      <c r="VAY93" s="189"/>
      <c r="VAZ93" s="189"/>
      <c r="VBA93" s="189"/>
      <c r="VBB93" s="189"/>
      <c r="VBC93" s="189"/>
      <c r="VBD93" s="189"/>
      <c r="VBE93" s="189"/>
      <c r="VBF93" s="189"/>
      <c r="VBG93" s="189"/>
      <c r="VBH93" s="189"/>
      <c r="VBI93" s="189"/>
      <c r="VBJ93" s="189"/>
      <c r="VBK93" s="189"/>
      <c r="VBL93" s="189"/>
      <c r="VBM93" s="189"/>
      <c r="VBN93" s="189"/>
      <c r="VBO93" s="189"/>
      <c r="VBP93" s="189"/>
      <c r="VBQ93" s="189"/>
      <c r="VBR93" s="189"/>
      <c r="VBS93" s="189"/>
      <c r="VBT93" s="189"/>
      <c r="VBU93" s="189"/>
      <c r="VBV93" s="189"/>
      <c r="VBW93" s="189"/>
      <c r="VBX93" s="189"/>
      <c r="VBY93" s="189"/>
      <c r="VBZ93" s="189"/>
      <c r="VCA93" s="189"/>
      <c r="VCB93" s="189"/>
      <c r="VCC93" s="189"/>
      <c r="VCD93" s="189"/>
      <c r="VCE93" s="189"/>
      <c r="VCF93" s="189"/>
      <c r="VCG93" s="189"/>
      <c r="VCH93" s="189"/>
      <c r="VCI93" s="189"/>
      <c r="VCJ93" s="189"/>
      <c r="VCK93" s="189"/>
      <c r="VCL93" s="189"/>
      <c r="VCM93" s="189"/>
      <c r="VCN93" s="189"/>
      <c r="VCO93" s="189"/>
      <c r="VCP93" s="189"/>
      <c r="VCQ93" s="189"/>
      <c r="VCR93" s="189"/>
      <c r="VCS93" s="189"/>
      <c r="VCT93" s="189"/>
      <c r="VCU93" s="189"/>
      <c r="VCV93" s="189"/>
      <c r="VCW93" s="189"/>
      <c r="VCX93" s="189"/>
      <c r="VCY93" s="189"/>
      <c r="VCZ93" s="189"/>
      <c r="VDA93" s="189"/>
      <c r="VDB93" s="189"/>
      <c r="VDC93" s="189"/>
      <c r="VDD93" s="189"/>
      <c r="VDE93" s="189"/>
      <c r="VDF93" s="189"/>
      <c r="VDG93" s="189"/>
      <c r="VDH93" s="189"/>
      <c r="VDI93" s="189"/>
      <c r="VDJ93" s="189"/>
      <c r="VDK93" s="189"/>
      <c r="VDL93" s="189"/>
      <c r="VDM93" s="189"/>
      <c r="VDN93" s="189"/>
      <c r="VDO93" s="189"/>
      <c r="VDP93" s="189"/>
      <c r="VDQ93" s="189"/>
      <c r="VDR93" s="189"/>
      <c r="VDS93" s="189"/>
      <c r="VDT93" s="189"/>
      <c r="VDU93" s="189"/>
      <c r="VDV93" s="189"/>
      <c r="VDW93" s="189"/>
      <c r="VDX93" s="189"/>
      <c r="VDY93" s="189"/>
      <c r="VDZ93" s="189"/>
      <c r="VEA93" s="189"/>
      <c r="VEB93" s="189"/>
      <c r="VEC93" s="189"/>
      <c r="VED93" s="189"/>
      <c r="VEE93" s="189"/>
      <c r="VEF93" s="189"/>
      <c r="VEG93" s="189"/>
      <c r="VEH93" s="189"/>
      <c r="VEI93" s="189"/>
      <c r="VEJ93" s="189"/>
      <c r="VEK93" s="189"/>
      <c r="VEL93" s="189"/>
      <c r="VEM93" s="189"/>
      <c r="VEN93" s="189"/>
      <c r="VEO93" s="189"/>
      <c r="VEP93" s="189"/>
      <c r="VEQ93" s="189"/>
      <c r="VER93" s="189"/>
      <c r="VES93" s="189"/>
      <c r="VET93" s="189"/>
      <c r="VEU93" s="189"/>
      <c r="VEV93" s="189"/>
      <c r="VEW93" s="189"/>
      <c r="VEX93" s="189"/>
      <c r="VEY93" s="189"/>
      <c r="VEZ93" s="189"/>
      <c r="VFA93" s="189"/>
      <c r="VFB93" s="189"/>
      <c r="VFC93" s="189"/>
      <c r="VFD93" s="189"/>
      <c r="VFE93" s="189"/>
      <c r="VFF93" s="189"/>
      <c r="VFG93" s="189"/>
      <c r="VFH93" s="189"/>
      <c r="VFI93" s="189"/>
      <c r="VFJ93" s="189"/>
      <c r="VFK93" s="189"/>
      <c r="VFL93" s="189"/>
      <c r="VFM93" s="189"/>
      <c r="VFN93" s="189"/>
      <c r="VFO93" s="189"/>
      <c r="VFP93" s="189"/>
      <c r="VFQ93" s="189"/>
      <c r="VFR93" s="189"/>
      <c r="VFS93" s="189"/>
      <c r="VFT93" s="189"/>
      <c r="VFU93" s="189"/>
      <c r="VFV93" s="189"/>
      <c r="VFW93" s="189"/>
      <c r="VFX93" s="189"/>
      <c r="VFY93" s="189"/>
      <c r="VFZ93" s="189"/>
      <c r="VGA93" s="189"/>
      <c r="VGB93" s="189"/>
      <c r="VGC93" s="189"/>
      <c r="VGD93" s="189"/>
      <c r="VGE93" s="189"/>
      <c r="VGF93" s="189"/>
      <c r="VGG93" s="189"/>
      <c r="VGH93" s="189"/>
      <c r="VGI93" s="189"/>
      <c r="VGJ93" s="189"/>
      <c r="VGK93" s="189"/>
      <c r="VGL93" s="189"/>
      <c r="VGM93" s="189"/>
      <c r="VGN93" s="189"/>
      <c r="VGO93" s="189"/>
      <c r="VGP93" s="189"/>
      <c r="VGQ93" s="189"/>
      <c r="VGR93" s="189"/>
      <c r="VGS93" s="189"/>
      <c r="VGT93" s="189"/>
      <c r="VGU93" s="189"/>
      <c r="VGV93" s="189"/>
      <c r="VGW93" s="189"/>
      <c r="VGX93" s="189"/>
      <c r="VGY93" s="189"/>
      <c r="VGZ93" s="189"/>
      <c r="VHA93" s="189"/>
      <c r="VHB93" s="189"/>
      <c r="VHC93" s="189"/>
      <c r="VHD93" s="189"/>
      <c r="VHE93" s="189"/>
      <c r="VHF93" s="189"/>
      <c r="VHG93" s="189"/>
      <c r="VHH93" s="189"/>
      <c r="VHI93" s="189"/>
      <c r="VHJ93" s="189"/>
      <c r="VHK93" s="189"/>
      <c r="VHL93" s="189"/>
      <c r="VHM93" s="189"/>
      <c r="VHN93" s="189"/>
      <c r="VHO93" s="189"/>
      <c r="VHP93" s="189"/>
      <c r="VHQ93" s="189"/>
      <c r="VHR93" s="189"/>
      <c r="VHS93" s="189"/>
      <c r="VHT93" s="189"/>
      <c r="VHU93" s="189"/>
      <c r="VHV93" s="189"/>
      <c r="VHW93" s="189"/>
      <c r="VHX93" s="189"/>
      <c r="VHY93" s="189"/>
      <c r="VHZ93" s="189"/>
      <c r="VIA93" s="189"/>
      <c r="VIB93" s="189"/>
      <c r="VIC93" s="189"/>
      <c r="VID93" s="189"/>
      <c r="VIE93" s="189"/>
      <c r="VIF93" s="189"/>
      <c r="VIG93" s="189"/>
      <c r="VIH93" s="189"/>
      <c r="VII93" s="189"/>
      <c r="VIJ93" s="189"/>
      <c r="VIK93" s="189"/>
      <c r="VIL93" s="189"/>
      <c r="VIM93" s="189"/>
      <c r="VIN93" s="189"/>
      <c r="VIO93" s="189"/>
      <c r="VIP93" s="189"/>
      <c r="VIQ93" s="189"/>
      <c r="VIR93" s="189"/>
      <c r="VIS93" s="189"/>
      <c r="VIT93" s="189"/>
      <c r="VIU93" s="189"/>
      <c r="VIV93" s="189"/>
      <c r="VIW93" s="189"/>
      <c r="VIX93" s="189"/>
      <c r="VIY93" s="189"/>
      <c r="VIZ93" s="189"/>
      <c r="VJA93" s="189"/>
      <c r="VJB93" s="189"/>
      <c r="VJC93" s="189"/>
      <c r="VJD93" s="189"/>
      <c r="VJE93" s="189"/>
      <c r="VJF93" s="189"/>
      <c r="VJG93" s="189"/>
      <c r="VJH93" s="189"/>
      <c r="VJI93" s="189"/>
      <c r="VJJ93" s="189"/>
      <c r="VJK93" s="189"/>
      <c r="VJL93" s="189"/>
      <c r="VJM93" s="189"/>
      <c r="VJN93" s="189"/>
      <c r="VJO93" s="189"/>
      <c r="VJP93" s="189"/>
      <c r="VJQ93" s="189"/>
      <c r="VJR93" s="189"/>
      <c r="VJS93" s="189"/>
      <c r="VJT93" s="189"/>
      <c r="VJU93" s="189"/>
      <c r="VJV93" s="189"/>
      <c r="VJW93" s="189"/>
      <c r="VJX93" s="189"/>
      <c r="VJY93" s="189"/>
      <c r="VJZ93" s="189"/>
      <c r="VKA93" s="189"/>
      <c r="VKB93" s="189"/>
      <c r="VKC93" s="189"/>
      <c r="VKD93" s="189"/>
      <c r="VKE93" s="189"/>
      <c r="VKF93" s="189"/>
      <c r="VKG93" s="189"/>
      <c r="VKH93" s="189"/>
      <c r="VKI93" s="189"/>
      <c r="VKJ93" s="189"/>
      <c r="VKK93" s="189"/>
      <c r="VKL93" s="189"/>
      <c r="VKM93" s="189"/>
      <c r="VKN93" s="189"/>
      <c r="VKO93" s="189"/>
      <c r="VKP93" s="189"/>
      <c r="VKQ93" s="189"/>
      <c r="VKR93" s="189"/>
      <c r="VKS93" s="189"/>
      <c r="VKT93" s="189"/>
      <c r="VKU93" s="189"/>
      <c r="VKV93" s="189"/>
      <c r="VKW93" s="189"/>
      <c r="VKX93" s="189"/>
      <c r="VKY93" s="189"/>
      <c r="VKZ93" s="189"/>
      <c r="VLA93" s="189"/>
      <c r="VLB93" s="189"/>
      <c r="VLC93" s="189"/>
      <c r="VLD93" s="189"/>
      <c r="VLE93" s="189"/>
      <c r="VLF93" s="189"/>
      <c r="VLG93" s="189"/>
      <c r="VLH93" s="189"/>
      <c r="VLI93" s="189"/>
      <c r="VLJ93" s="189"/>
      <c r="VLK93" s="189"/>
      <c r="VLL93" s="189"/>
      <c r="VLM93" s="189"/>
      <c r="VLN93" s="189"/>
      <c r="VLO93" s="189"/>
      <c r="VLP93" s="189"/>
      <c r="VLQ93" s="189"/>
      <c r="VLR93" s="189"/>
      <c r="VLS93" s="189"/>
      <c r="VLT93" s="189"/>
      <c r="VLU93" s="189"/>
      <c r="VLV93" s="189"/>
      <c r="VLW93" s="189"/>
      <c r="VLX93" s="189"/>
      <c r="VLY93" s="189"/>
      <c r="VLZ93" s="189"/>
      <c r="VMA93" s="189"/>
      <c r="VMB93" s="189"/>
      <c r="VMC93" s="189"/>
      <c r="VMD93" s="189"/>
      <c r="VME93" s="189"/>
      <c r="VMF93" s="189"/>
      <c r="VMG93" s="189"/>
      <c r="VMH93" s="189"/>
      <c r="VMI93" s="189"/>
      <c r="VMJ93" s="189"/>
      <c r="VMK93" s="189"/>
      <c r="VML93" s="189"/>
      <c r="VMM93" s="189"/>
      <c r="VMN93" s="189"/>
      <c r="VMO93" s="189"/>
      <c r="VMP93" s="189"/>
      <c r="VMQ93" s="189"/>
      <c r="VMR93" s="189"/>
      <c r="VMS93" s="189"/>
      <c r="VMT93" s="189"/>
      <c r="VMU93" s="189"/>
      <c r="VMV93" s="189"/>
      <c r="VMW93" s="189"/>
      <c r="VMX93" s="189"/>
      <c r="VMY93" s="189"/>
      <c r="VMZ93" s="189"/>
      <c r="VNA93" s="189"/>
      <c r="VNB93" s="189"/>
      <c r="VNC93" s="189"/>
      <c r="VND93" s="189"/>
      <c r="VNE93" s="189"/>
      <c r="VNF93" s="189"/>
      <c r="VNG93" s="189"/>
      <c r="VNH93" s="189"/>
      <c r="VNI93" s="189"/>
      <c r="VNJ93" s="189"/>
      <c r="VNK93" s="189"/>
      <c r="VNL93" s="189"/>
      <c r="VNM93" s="189"/>
      <c r="VNN93" s="189"/>
      <c r="VNO93" s="189"/>
      <c r="VNP93" s="189"/>
      <c r="VNQ93" s="189"/>
      <c r="VNR93" s="189"/>
      <c r="VNS93" s="189"/>
      <c r="VNT93" s="189"/>
      <c r="VNU93" s="189"/>
      <c r="VNV93" s="189"/>
      <c r="VNW93" s="189"/>
      <c r="VNX93" s="189"/>
      <c r="VNY93" s="189"/>
      <c r="VNZ93" s="189"/>
      <c r="VOA93" s="189"/>
      <c r="VOB93" s="189"/>
      <c r="VOC93" s="189"/>
      <c r="VOD93" s="189"/>
      <c r="VOE93" s="189"/>
      <c r="VOF93" s="189"/>
      <c r="VOG93" s="189"/>
      <c r="VOH93" s="189"/>
      <c r="VOI93" s="189"/>
      <c r="VOJ93" s="189"/>
      <c r="VOK93" s="189"/>
      <c r="VOL93" s="189"/>
      <c r="VOM93" s="189"/>
      <c r="VON93" s="189"/>
      <c r="VOO93" s="189"/>
      <c r="VOP93" s="189"/>
      <c r="VOQ93" s="189"/>
      <c r="VOR93" s="189"/>
      <c r="VOS93" s="189"/>
      <c r="VOT93" s="189"/>
      <c r="VOU93" s="189"/>
      <c r="VOV93" s="189"/>
      <c r="VOW93" s="189"/>
      <c r="VOX93" s="189"/>
      <c r="VOY93" s="189"/>
      <c r="VOZ93" s="189"/>
      <c r="VPA93" s="189"/>
      <c r="VPB93" s="189"/>
      <c r="VPC93" s="189"/>
      <c r="VPD93" s="189"/>
      <c r="VPE93" s="189"/>
      <c r="VPF93" s="189"/>
      <c r="VPG93" s="189"/>
      <c r="VPH93" s="189"/>
      <c r="VPI93" s="189"/>
      <c r="VPJ93" s="189"/>
      <c r="VPK93" s="189"/>
      <c r="VPL93" s="189"/>
      <c r="VPM93" s="189"/>
      <c r="VPN93" s="189"/>
      <c r="VPO93" s="189"/>
      <c r="VPP93" s="189"/>
      <c r="VPQ93" s="189"/>
      <c r="VPR93" s="189"/>
      <c r="VPS93" s="189"/>
      <c r="VPT93" s="189"/>
      <c r="VPU93" s="189"/>
      <c r="VPV93" s="189"/>
      <c r="VPW93" s="189"/>
      <c r="VPX93" s="189"/>
      <c r="VPY93" s="189"/>
      <c r="VPZ93" s="189"/>
      <c r="VQA93" s="189"/>
      <c r="VQB93" s="189"/>
      <c r="VQC93" s="189"/>
      <c r="VQD93" s="189"/>
      <c r="VQE93" s="189"/>
      <c r="VQF93" s="189"/>
      <c r="VQG93" s="189"/>
      <c r="VQH93" s="189"/>
      <c r="VQI93" s="189"/>
      <c r="VQJ93" s="189"/>
      <c r="VQK93" s="189"/>
      <c r="VQL93" s="189"/>
      <c r="VQM93" s="189"/>
      <c r="VQN93" s="189"/>
      <c r="VQO93" s="189"/>
      <c r="VQP93" s="189"/>
      <c r="VQQ93" s="189"/>
      <c r="VQR93" s="189"/>
      <c r="VQS93" s="189"/>
      <c r="VQT93" s="189"/>
      <c r="VQU93" s="189"/>
      <c r="VQV93" s="189"/>
      <c r="VQW93" s="189"/>
      <c r="VQX93" s="189"/>
      <c r="VQY93" s="189"/>
      <c r="VQZ93" s="189"/>
      <c r="VRA93" s="189"/>
      <c r="VRB93" s="189"/>
      <c r="VRC93" s="189"/>
      <c r="VRD93" s="189"/>
      <c r="VRE93" s="189"/>
      <c r="VRF93" s="189"/>
      <c r="VRG93" s="189"/>
      <c r="VRH93" s="189"/>
      <c r="VRI93" s="189"/>
      <c r="VRJ93" s="189"/>
      <c r="VRK93" s="189"/>
      <c r="VRL93" s="189"/>
      <c r="VRM93" s="189"/>
      <c r="VRN93" s="189"/>
      <c r="VRO93" s="189"/>
      <c r="VRP93" s="189"/>
      <c r="VRQ93" s="189"/>
      <c r="VRR93" s="189"/>
      <c r="VRS93" s="189"/>
      <c r="VRT93" s="189"/>
      <c r="VRU93" s="189"/>
      <c r="VRV93" s="189"/>
      <c r="VRW93" s="189"/>
      <c r="VRX93" s="189"/>
      <c r="VRY93" s="189"/>
      <c r="VRZ93" s="189"/>
      <c r="VSA93" s="189"/>
      <c r="VSB93" s="189"/>
      <c r="VSC93" s="189"/>
      <c r="VSD93" s="189"/>
      <c r="VSE93" s="189"/>
      <c r="VSF93" s="189"/>
      <c r="VSG93" s="189"/>
      <c r="VSH93" s="189"/>
      <c r="VSI93" s="189"/>
      <c r="VSJ93" s="189"/>
      <c r="VSK93" s="189"/>
      <c r="VSL93" s="189"/>
      <c r="VSM93" s="189"/>
      <c r="VSN93" s="189"/>
      <c r="VSO93" s="189"/>
      <c r="VSP93" s="189"/>
      <c r="VSQ93" s="189"/>
      <c r="VSR93" s="189"/>
      <c r="VSS93" s="189"/>
      <c r="VST93" s="189"/>
      <c r="VSU93" s="189"/>
      <c r="VSV93" s="189"/>
      <c r="VSW93" s="189"/>
      <c r="VSX93" s="189"/>
      <c r="VSY93" s="189"/>
      <c r="VSZ93" s="189"/>
      <c r="VTA93" s="189"/>
      <c r="VTB93" s="189"/>
      <c r="VTC93" s="189"/>
      <c r="VTD93" s="189"/>
      <c r="VTE93" s="189"/>
      <c r="VTF93" s="189"/>
      <c r="VTG93" s="189"/>
      <c r="VTH93" s="189"/>
      <c r="VTI93" s="189"/>
      <c r="VTJ93" s="189"/>
      <c r="VTK93" s="189"/>
      <c r="VTL93" s="189"/>
      <c r="VTM93" s="189"/>
      <c r="VTN93" s="189"/>
      <c r="VTO93" s="189"/>
      <c r="VTP93" s="189"/>
      <c r="VTQ93" s="189"/>
      <c r="VTR93" s="189"/>
      <c r="VTS93" s="189"/>
      <c r="VTT93" s="189"/>
      <c r="VTU93" s="189"/>
      <c r="VTV93" s="189"/>
      <c r="VTW93" s="189"/>
      <c r="VTX93" s="189"/>
      <c r="VTY93" s="189"/>
      <c r="VTZ93" s="189"/>
      <c r="VUA93" s="189"/>
      <c r="VUB93" s="189"/>
      <c r="VUC93" s="189"/>
      <c r="VUD93" s="189"/>
      <c r="VUE93" s="189"/>
      <c r="VUF93" s="189"/>
      <c r="VUG93" s="189"/>
      <c r="VUH93" s="189"/>
      <c r="VUI93" s="189"/>
      <c r="VUJ93" s="189"/>
      <c r="VUK93" s="189"/>
      <c r="VUL93" s="189"/>
      <c r="VUM93" s="189"/>
      <c r="VUN93" s="189"/>
      <c r="VUO93" s="189"/>
      <c r="VUP93" s="189"/>
      <c r="VUQ93" s="189"/>
      <c r="VUR93" s="189"/>
      <c r="VUS93" s="189"/>
      <c r="VUT93" s="189"/>
      <c r="VUU93" s="189"/>
      <c r="VUV93" s="189"/>
      <c r="VUW93" s="189"/>
      <c r="VUX93" s="189"/>
      <c r="VUY93" s="189"/>
      <c r="VUZ93" s="189"/>
      <c r="VVA93" s="189"/>
      <c r="VVB93" s="189"/>
      <c r="VVC93" s="189"/>
      <c r="VVD93" s="189"/>
      <c r="VVE93" s="189"/>
      <c r="VVF93" s="189"/>
      <c r="VVG93" s="189"/>
      <c r="VVH93" s="189"/>
      <c r="VVI93" s="189"/>
      <c r="VVJ93" s="189"/>
      <c r="VVK93" s="189"/>
      <c r="VVL93" s="189"/>
      <c r="VVM93" s="189"/>
      <c r="VVN93" s="189"/>
      <c r="VVO93" s="189"/>
      <c r="VVP93" s="189"/>
      <c r="VVQ93" s="189"/>
      <c r="VVR93" s="189"/>
      <c r="VVS93" s="189"/>
      <c r="VVT93" s="189"/>
      <c r="VVU93" s="189"/>
      <c r="VVV93" s="189"/>
      <c r="VVW93" s="189"/>
      <c r="VVX93" s="189"/>
      <c r="VVY93" s="189"/>
      <c r="VVZ93" s="189"/>
      <c r="VWA93" s="189"/>
      <c r="VWB93" s="189"/>
      <c r="VWC93" s="189"/>
      <c r="VWD93" s="189"/>
      <c r="VWE93" s="189"/>
      <c r="VWF93" s="189"/>
      <c r="VWG93" s="189"/>
      <c r="VWH93" s="189"/>
      <c r="VWI93" s="189"/>
      <c r="VWJ93" s="189"/>
      <c r="VWK93" s="189"/>
      <c r="VWL93" s="189"/>
      <c r="VWM93" s="189"/>
      <c r="VWN93" s="189"/>
      <c r="VWO93" s="189"/>
      <c r="VWP93" s="189"/>
      <c r="VWQ93" s="189"/>
      <c r="VWR93" s="189"/>
      <c r="VWS93" s="189"/>
      <c r="VWT93" s="189"/>
      <c r="VWU93" s="189"/>
      <c r="VWV93" s="189"/>
      <c r="VWW93" s="189"/>
      <c r="VWX93" s="189"/>
      <c r="VWY93" s="189"/>
      <c r="VWZ93" s="189"/>
      <c r="VXA93" s="189"/>
      <c r="VXB93" s="189"/>
      <c r="VXC93" s="189"/>
      <c r="VXD93" s="189"/>
      <c r="VXE93" s="189"/>
      <c r="VXF93" s="189"/>
      <c r="VXG93" s="189"/>
      <c r="VXH93" s="189"/>
      <c r="VXI93" s="189"/>
      <c r="VXJ93" s="189"/>
      <c r="VXK93" s="189"/>
      <c r="VXL93" s="189"/>
      <c r="VXM93" s="189"/>
      <c r="VXN93" s="189"/>
      <c r="VXO93" s="189"/>
      <c r="VXP93" s="189"/>
      <c r="VXQ93" s="189"/>
      <c r="VXR93" s="189"/>
      <c r="VXS93" s="189"/>
      <c r="VXT93" s="189"/>
      <c r="VXU93" s="189"/>
      <c r="VXV93" s="189"/>
      <c r="VXW93" s="189"/>
      <c r="VXX93" s="189"/>
      <c r="VXY93" s="189"/>
      <c r="VXZ93" s="189"/>
      <c r="VYA93" s="189"/>
      <c r="VYB93" s="189"/>
      <c r="VYC93" s="189"/>
      <c r="VYD93" s="189"/>
      <c r="VYE93" s="189"/>
      <c r="VYF93" s="189"/>
      <c r="VYG93" s="189"/>
      <c r="VYH93" s="189"/>
      <c r="VYI93" s="189"/>
      <c r="VYJ93" s="189"/>
      <c r="VYK93" s="189"/>
      <c r="VYL93" s="189"/>
      <c r="VYM93" s="189"/>
      <c r="VYN93" s="189"/>
      <c r="VYO93" s="189"/>
      <c r="VYP93" s="189"/>
      <c r="VYQ93" s="189"/>
      <c r="VYR93" s="189"/>
      <c r="VYS93" s="189"/>
      <c r="VYT93" s="189"/>
      <c r="VYU93" s="189"/>
      <c r="VYV93" s="189"/>
      <c r="VYW93" s="189"/>
      <c r="VYX93" s="189"/>
      <c r="VYY93" s="189"/>
      <c r="VYZ93" s="189"/>
      <c r="VZA93" s="189"/>
      <c r="VZB93" s="189"/>
      <c r="VZC93" s="189"/>
      <c r="VZD93" s="189"/>
      <c r="VZE93" s="189"/>
      <c r="VZF93" s="189"/>
      <c r="VZG93" s="189"/>
      <c r="VZH93" s="189"/>
      <c r="VZI93" s="189"/>
      <c r="VZJ93" s="189"/>
      <c r="VZK93" s="189"/>
      <c r="VZL93" s="189"/>
      <c r="VZM93" s="189"/>
      <c r="VZN93" s="189"/>
      <c r="VZO93" s="189"/>
      <c r="VZP93" s="189"/>
      <c r="VZQ93" s="189"/>
      <c r="VZR93" s="189"/>
      <c r="VZS93" s="189"/>
      <c r="VZT93" s="189"/>
      <c r="VZU93" s="189"/>
      <c r="VZV93" s="189"/>
      <c r="VZW93" s="189"/>
      <c r="VZX93" s="189"/>
      <c r="VZY93" s="189"/>
      <c r="VZZ93" s="189"/>
      <c r="WAA93" s="189"/>
      <c r="WAB93" s="189"/>
      <c r="WAC93" s="189"/>
      <c r="WAD93" s="189"/>
      <c r="WAE93" s="189"/>
      <c r="WAF93" s="189"/>
      <c r="WAG93" s="189"/>
      <c r="WAH93" s="189"/>
      <c r="WAI93" s="189"/>
      <c r="WAJ93" s="189"/>
      <c r="WAK93" s="189"/>
      <c r="WAL93" s="189"/>
      <c r="WAM93" s="189"/>
      <c r="WAN93" s="189"/>
      <c r="WAO93" s="189"/>
      <c r="WAP93" s="189"/>
      <c r="WAQ93" s="189"/>
      <c r="WAR93" s="189"/>
      <c r="WAS93" s="189"/>
      <c r="WAT93" s="189"/>
      <c r="WAU93" s="189"/>
      <c r="WAV93" s="189"/>
      <c r="WAW93" s="189"/>
      <c r="WAX93" s="189"/>
      <c r="WAY93" s="189"/>
      <c r="WAZ93" s="189"/>
      <c r="WBA93" s="189"/>
      <c r="WBB93" s="189"/>
      <c r="WBC93" s="189"/>
      <c r="WBD93" s="189"/>
      <c r="WBE93" s="189"/>
      <c r="WBF93" s="189"/>
      <c r="WBG93" s="189"/>
      <c r="WBH93" s="189"/>
      <c r="WBI93" s="189"/>
      <c r="WBJ93" s="189"/>
      <c r="WBK93" s="189"/>
      <c r="WBL93" s="189"/>
      <c r="WBM93" s="189"/>
      <c r="WBN93" s="189"/>
      <c r="WBO93" s="189"/>
      <c r="WBP93" s="189"/>
      <c r="WBQ93" s="189"/>
      <c r="WBR93" s="189"/>
      <c r="WBS93" s="189"/>
      <c r="WBT93" s="189"/>
      <c r="WBU93" s="189"/>
      <c r="WBV93" s="189"/>
      <c r="WBW93" s="189"/>
      <c r="WBX93" s="189"/>
      <c r="WBY93" s="189"/>
      <c r="WBZ93" s="189"/>
      <c r="WCA93" s="189"/>
      <c r="WCB93" s="189"/>
      <c r="WCC93" s="189"/>
      <c r="WCD93" s="189"/>
      <c r="WCE93" s="189"/>
      <c r="WCF93" s="189"/>
      <c r="WCG93" s="189"/>
      <c r="WCH93" s="189"/>
      <c r="WCI93" s="189"/>
      <c r="WCJ93" s="189"/>
      <c r="WCK93" s="189"/>
      <c r="WCL93" s="189"/>
      <c r="WCM93" s="189"/>
      <c r="WCN93" s="189"/>
      <c r="WCO93" s="189"/>
      <c r="WCP93" s="189"/>
      <c r="WCQ93" s="189"/>
      <c r="WCR93" s="189"/>
      <c r="WCS93" s="189"/>
      <c r="WCT93" s="189"/>
      <c r="WCU93" s="189"/>
      <c r="WCV93" s="189"/>
      <c r="WCW93" s="189"/>
      <c r="WCX93" s="189"/>
      <c r="WCY93" s="189"/>
      <c r="WCZ93" s="189"/>
      <c r="WDA93" s="189"/>
      <c r="WDB93" s="189"/>
      <c r="WDC93" s="189"/>
      <c r="WDD93" s="189"/>
      <c r="WDE93" s="189"/>
      <c r="WDF93" s="189"/>
      <c r="WDG93" s="189"/>
      <c r="WDH93" s="189"/>
      <c r="WDI93" s="189"/>
      <c r="WDJ93" s="189"/>
      <c r="WDK93" s="189"/>
      <c r="WDL93" s="189"/>
      <c r="WDM93" s="189"/>
      <c r="WDN93" s="189"/>
      <c r="WDO93" s="189"/>
      <c r="WDP93" s="189"/>
      <c r="WDQ93" s="189"/>
      <c r="WDR93" s="189"/>
      <c r="WDS93" s="189"/>
      <c r="WDT93" s="189"/>
      <c r="WDU93" s="189"/>
      <c r="WDV93" s="189"/>
      <c r="WDW93" s="189"/>
      <c r="WDX93" s="189"/>
      <c r="WDY93" s="189"/>
      <c r="WDZ93" s="189"/>
      <c r="WEA93" s="189"/>
      <c r="WEB93" s="189"/>
      <c r="WEC93" s="189"/>
      <c r="WED93" s="189"/>
      <c r="WEE93" s="189"/>
      <c r="WEF93" s="189"/>
      <c r="WEG93" s="189"/>
      <c r="WEH93" s="189"/>
      <c r="WEI93" s="189"/>
      <c r="WEJ93" s="189"/>
      <c r="WEK93" s="189"/>
      <c r="WEL93" s="189"/>
      <c r="WEM93" s="189"/>
      <c r="WEN93" s="189"/>
      <c r="WEO93" s="189"/>
      <c r="WEP93" s="189"/>
      <c r="WEQ93" s="189"/>
      <c r="WER93" s="189"/>
      <c r="WES93" s="189"/>
      <c r="WET93" s="189"/>
      <c r="WEU93" s="189"/>
      <c r="WEV93" s="189"/>
      <c r="WEW93" s="189"/>
      <c r="WEX93" s="189"/>
      <c r="WEY93" s="189"/>
      <c r="WEZ93" s="189"/>
      <c r="WFA93" s="189"/>
      <c r="WFB93" s="189"/>
      <c r="WFC93" s="189"/>
      <c r="WFD93" s="189"/>
      <c r="WFE93" s="189"/>
      <c r="WFF93" s="189"/>
      <c r="WFG93" s="189"/>
      <c r="WFH93" s="189"/>
      <c r="WFI93" s="189"/>
      <c r="WFJ93" s="189"/>
      <c r="WFK93" s="189"/>
      <c r="WFL93" s="189"/>
      <c r="WFM93" s="189"/>
      <c r="WFN93" s="189"/>
      <c r="WFO93" s="189"/>
      <c r="WFP93" s="189"/>
      <c r="WFQ93" s="189"/>
      <c r="WFR93" s="189"/>
      <c r="WFS93" s="189"/>
      <c r="WFT93" s="189"/>
      <c r="WFU93" s="189"/>
      <c r="WFV93" s="189"/>
      <c r="WFW93" s="189"/>
      <c r="WFX93" s="189"/>
      <c r="WFY93" s="189"/>
      <c r="WFZ93" s="189"/>
      <c r="WGA93" s="189"/>
      <c r="WGB93" s="189"/>
      <c r="WGC93" s="189"/>
      <c r="WGD93" s="189"/>
      <c r="WGE93" s="189"/>
      <c r="WGF93" s="189"/>
      <c r="WGG93" s="189"/>
      <c r="WGH93" s="189"/>
      <c r="WGI93" s="189"/>
      <c r="WGJ93" s="189"/>
      <c r="WGK93" s="189"/>
      <c r="WGL93" s="189"/>
      <c r="WGM93" s="189"/>
      <c r="WGN93" s="189"/>
      <c r="WGO93" s="189"/>
      <c r="WGP93" s="189"/>
      <c r="WGQ93" s="189"/>
      <c r="WGR93" s="189"/>
      <c r="WGS93" s="189"/>
      <c r="WGT93" s="189"/>
      <c r="WGU93" s="189"/>
      <c r="WGV93" s="189"/>
      <c r="WGW93" s="189"/>
      <c r="WGX93" s="189"/>
      <c r="WGY93" s="189"/>
      <c r="WGZ93" s="189"/>
      <c r="WHA93" s="189"/>
      <c r="WHB93" s="189"/>
      <c r="WHC93" s="189"/>
      <c r="WHD93" s="189"/>
      <c r="WHE93" s="189"/>
      <c r="WHF93" s="189"/>
      <c r="WHG93" s="189"/>
      <c r="WHH93" s="189"/>
      <c r="WHI93" s="189"/>
      <c r="WHJ93" s="189"/>
      <c r="WHK93" s="189"/>
      <c r="WHL93" s="189"/>
      <c r="WHM93" s="189"/>
      <c r="WHN93" s="189"/>
      <c r="WHO93" s="189"/>
      <c r="WHP93" s="189"/>
      <c r="WHQ93" s="189"/>
      <c r="WHR93" s="189"/>
      <c r="WHS93" s="189"/>
      <c r="WHT93" s="189"/>
      <c r="WHU93" s="189"/>
      <c r="WHV93" s="189"/>
      <c r="WHW93" s="189"/>
      <c r="WHX93" s="189"/>
      <c r="WHY93" s="189"/>
      <c r="WHZ93" s="189"/>
      <c r="WIA93" s="189"/>
      <c r="WIB93" s="189"/>
      <c r="WIC93" s="189"/>
      <c r="WID93" s="189"/>
      <c r="WIE93" s="189"/>
      <c r="WIF93" s="189"/>
      <c r="WIG93" s="189"/>
      <c r="WIH93" s="189"/>
      <c r="WII93" s="189"/>
      <c r="WIJ93" s="189"/>
      <c r="WIK93" s="189"/>
      <c r="WIL93" s="189"/>
      <c r="WIM93" s="189"/>
      <c r="WIN93" s="189"/>
      <c r="WIO93" s="189"/>
      <c r="WIP93" s="189"/>
      <c r="WIQ93" s="189"/>
      <c r="WIR93" s="189"/>
      <c r="WIS93" s="189"/>
      <c r="WIT93" s="189"/>
      <c r="WIU93" s="189"/>
      <c r="WIV93" s="189"/>
      <c r="WIW93" s="189"/>
      <c r="WIX93" s="189"/>
      <c r="WIY93" s="189"/>
      <c r="WIZ93" s="189"/>
      <c r="WJA93" s="189"/>
      <c r="WJB93" s="189"/>
      <c r="WJC93" s="189"/>
      <c r="WJD93" s="189"/>
      <c r="WJE93" s="189"/>
      <c r="WJF93" s="189"/>
      <c r="WJG93" s="189"/>
      <c r="WJH93" s="189"/>
      <c r="WJI93" s="189"/>
      <c r="WJJ93" s="189"/>
      <c r="WJK93" s="189"/>
      <c r="WJL93" s="189"/>
      <c r="WJM93" s="189"/>
      <c r="WJN93" s="189"/>
      <c r="WJO93" s="189"/>
      <c r="WJP93" s="189"/>
      <c r="WJQ93" s="189"/>
      <c r="WJR93" s="189"/>
      <c r="WJS93" s="189"/>
      <c r="WJT93" s="189"/>
      <c r="WJU93" s="189"/>
      <c r="WJV93" s="189"/>
      <c r="WJW93" s="189"/>
      <c r="WJX93" s="189"/>
      <c r="WJY93" s="189"/>
      <c r="WJZ93" s="189"/>
      <c r="WKA93" s="189"/>
      <c r="WKB93" s="189"/>
      <c r="WKC93" s="189"/>
      <c r="WKD93" s="189"/>
      <c r="WKE93" s="189"/>
      <c r="WKF93" s="189"/>
      <c r="WKG93" s="189"/>
      <c r="WKH93" s="189"/>
      <c r="WKI93" s="189"/>
      <c r="WKJ93" s="189"/>
      <c r="WKK93" s="189"/>
      <c r="WKL93" s="189"/>
      <c r="WKM93" s="189"/>
      <c r="WKN93" s="189"/>
      <c r="WKO93" s="189"/>
      <c r="WKP93" s="189"/>
      <c r="WKQ93" s="189"/>
      <c r="WKR93" s="189"/>
      <c r="WKS93" s="189"/>
      <c r="WKT93" s="189"/>
      <c r="WKU93" s="189"/>
      <c r="WKV93" s="189"/>
      <c r="WKW93" s="189"/>
      <c r="WKX93" s="189"/>
      <c r="WKY93" s="189"/>
      <c r="WKZ93" s="189"/>
      <c r="WLA93" s="189"/>
      <c r="WLB93" s="189"/>
      <c r="WLC93" s="189"/>
      <c r="WLD93" s="189"/>
      <c r="WLE93" s="189"/>
      <c r="WLF93" s="189"/>
      <c r="WLG93" s="189"/>
      <c r="WLH93" s="189"/>
      <c r="WLI93" s="189"/>
      <c r="WLJ93" s="189"/>
      <c r="WLK93" s="189"/>
      <c r="WLL93" s="189"/>
      <c r="WLM93" s="189"/>
      <c r="WLN93" s="189"/>
      <c r="WLO93" s="189"/>
      <c r="WLP93" s="189"/>
      <c r="WLQ93" s="189"/>
      <c r="WLR93" s="189"/>
      <c r="WLS93" s="189"/>
      <c r="WLT93" s="189"/>
      <c r="WLU93" s="189"/>
      <c r="WLV93" s="189"/>
      <c r="WLW93" s="189"/>
      <c r="WLX93" s="189"/>
      <c r="WLY93" s="189"/>
      <c r="WLZ93" s="189"/>
      <c r="WMA93" s="189"/>
      <c r="WMB93" s="189"/>
      <c r="WMC93" s="189"/>
      <c r="WMD93" s="189"/>
      <c r="WME93" s="189"/>
      <c r="WMF93" s="189"/>
      <c r="WMG93" s="189"/>
      <c r="WMH93" s="189"/>
      <c r="WMI93" s="189"/>
      <c r="WMJ93" s="189"/>
      <c r="WMK93" s="189"/>
      <c r="WML93" s="189"/>
      <c r="WMM93" s="189"/>
      <c r="WMN93" s="189"/>
      <c r="WMO93" s="189"/>
      <c r="WMP93" s="189"/>
      <c r="WMQ93" s="189"/>
      <c r="WMR93" s="189"/>
      <c r="WMS93" s="189"/>
      <c r="WMT93" s="189"/>
      <c r="WMU93" s="189"/>
      <c r="WMV93" s="189"/>
      <c r="WMW93" s="189"/>
      <c r="WMX93" s="189"/>
      <c r="WMY93" s="189"/>
      <c r="WMZ93" s="189"/>
      <c r="WNA93" s="189"/>
      <c r="WNB93" s="189"/>
      <c r="WNC93" s="189"/>
      <c r="WND93" s="189"/>
      <c r="WNE93" s="189"/>
      <c r="WNF93" s="189"/>
      <c r="WNG93" s="189"/>
      <c r="WNH93" s="189"/>
      <c r="WNI93" s="189"/>
      <c r="WNJ93" s="189"/>
      <c r="WNK93" s="189"/>
      <c r="WNL93" s="189"/>
      <c r="WNM93" s="189"/>
      <c r="WNN93" s="189"/>
      <c r="WNO93" s="189"/>
      <c r="WNP93" s="189"/>
      <c r="WNQ93" s="189"/>
      <c r="WNR93" s="189"/>
      <c r="WNS93" s="189"/>
      <c r="WNT93" s="189"/>
      <c r="WNU93" s="189"/>
      <c r="WNV93" s="189"/>
      <c r="WNW93" s="189"/>
      <c r="WNX93" s="189"/>
      <c r="WNY93" s="189"/>
      <c r="WNZ93" s="189"/>
      <c r="WOA93" s="189"/>
      <c r="WOB93" s="189"/>
      <c r="WOC93" s="189"/>
      <c r="WOD93" s="189"/>
      <c r="WOE93" s="189"/>
      <c r="WOF93" s="189"/>
      <c r="WOG93" s="189"/>
      <c r="WOH93" s="189"/>
      <c r="WOI93" s="189"/>
      <c r="WOJ93" s="189"/>
      <c r="WOK93" s="189"/>
      <c r="WOL93" s="189"/>
      <c r="WOM93" s="189"/>
      <c r="WON93" s="189"/>
      <c r="WOO93" s="189"/>
      <c r="WOP93" s="189"/>
      <c r="WOQ93" s="189"/>
      <c r="WOR93" s="189"/>
      <c r="WOS93" s="189"/>
      <c r="WOT93" s="189"/>
      <c r="WOU93" s="189"/>
      <c r="WOV93" s="189"/>
      <c r="WOW93" s="189"/>
      <c r="WOX93" s="189"/>
      <c r="WOY93" s="189"/>
      <c r="WOZ93" s="189"/>
      <c r="WPA93" s="189"/>
      <c r="WPB93" s="189"/>
      <c r="WPC93" s="189"/>
      <c r="WPD93" s="189"/>
      <c r="WPE93" s="189"/>
      <c r="WPF93" s="189"/>
      <c r="WPG93" s="189"/>
      <c r="WPH93" s="189"/>
      <c r="WPI93" s="189"/>
      <c r="WPJ93" s="189"/>
      <c r="WPK93" s="189"/>
      <c r="WPL93" s="189"/>
      <c r="WPM93" s="189"/>
      <c r="WPN93" s="189"/>
      <c r="WPO93" s="189"/>
      <c r="WPP93" s="189"/>
      <c r="WPQ93" s="189"/>
      <c r="WPR93" s="189"/>
      <c r="WPS93" s="189"/>
      <c r="WPT93" s="189"/>
      <c r="WPU93" s="189"/>
      <c r="WPV93" s="189"/>
      <c r="WPW93" s="189"/>
      <c r="WPX93" s="189"/>
      <c r="WPY93" s="189"/>
      <c r="WPZ93" s="189"/>
      <c r="WQA93" s="189"/>
      <c r="WQB93" s="189"/>
      <c r="WQC93" s="189"/>
      <c r="WQD93" s="189"/>
      <c r="WQE93" s="189"/>
      <c r="WQF93" s="189"/>
      <c r="WQG93" s="189"/>
      <c r="WQH93" s="189"/>
      <c r="WQI93" s="189"/>
      <c r="WQJ93" s="189"/>
      <c r="WQK93" s="189"/>
      <c r="WQL93" s="189"/>
      <c r="WQM93" s="189"/>
      <c r="WQN93" s="189"/>
      <c r="WQO93" s="189"/>
      <c r="WQP93" s="189"/>
      <c r="WQQ93" s="189"/>
      <c r="WQR93" s="189"/>
      <c r="WQS93" s="189"/>
      <c r="WQT93" s="189"/>
      <c r="WQU93" s="189"/>
      <c r="WQV93" s="189"/>
      <c r="WQW93" s="189"/>
      <c r="WQX93" s="189"/>
      <c r="WQY93" s="189"/>
      <c r="WQZ93" s="189"/>
      <c r="WRA93" s="189"/>
      <c r="WRB93" s="189"/>
      <c r="WRC93" s="189"/>
      <c r="WRD93" s="189"/>
      <c r="WRE93" s="189"/>
      <c r="WRF93" s="189"/>
      <c r="WRG93" s="189"/>
      <c r="WRH93" s="189"/>
      <c r="WRI93" s="189"/>
      <c r="WRJ93" s="189"/>
      <c r="WRK93" s="189"/>
      <c r="WRL93" s="189"/>
      <c r="WRM93" s="189"/>
      <c r="WRN93" s="189"/>
      <c r="WRO93" s="189"/>
      <c r="WRP93" s="189"/>
      <c r="WRQ93" s="189"/>
      <c r="WRR93" s="189"/>
      <c r="WRS93" s="189"/>
      <c r="WRT93" s="189"/>
      <c r="WRU93" s="189"/>
      <c r="WRV93" s="189"/>
      <c r="WRW93" s="189"/>
      <c r="WRX93" s="189"/>
      <c r="WRY93" s="189"/>
      <c r="WRZ93" s="189"/>
      <c r="WSA93" s="189"/>
      <c r="WSB93" s="189"/>
      <c r="WSC93" s="189"/>
      <c r="WSD93" s="189"/>
      <c r="WSE93" s="189"/>
      <c r="WSF93" s="189"/>
      <c r="WSG93" s="189"/>
      <c r="WSH93" s="189"/>
      <c r="WSI93" s="189"/>
      <c r="WSJ93" s="189"/>
      <c r="WSK93" s="189"/>
      <c r="WSL93" s="189"/>
      <c r="WSM93" s="189"/>
      <c r="WSN93" s="189"/>
      <c r="WSO93" s="189"/>
      <c r="WSP93" s="189"/>
      <c r="WSQ93" s="189"/>
      <c r="WSR93" s="189"/>
      <c r="WSS93" s="189"/>
      <c r="WST93" s="189"/>
      <c r="WSU93" s="189"/>
      <c r="WSV93" s="189"/>
      <c r="WSW93" s="189"/>
      <c r="WSX93" s="189"/>
      <c r="WSY93" s="189"/>
      <c r="WSZ93" s="189"/>
      <c r="WTA93" s="189"/>
      <c r="WTB93" s="189"/>
      <c r="WTC93" s="189"/>
      <c r="WTD93" s="189"/>
      <c r="WTE93" s="189"/>
      <c r="WTF93" s="189"/>
      <c r="WTG93" s="189"/>
      <c r="WTH93" s="189"/>
      <c r="WTI93" s="189"/>
      <c r="WTJ93" s="189"/>
      <c r="WTK93" s="189"/>
      <c r="WTL93" s="189"/>
      <c r="WTM93" s="189"/>
      <c r="WTN93" s="189"/>
      <c r="WTO93" s="189"/>
      <c r="WTP93" s="189"/>
      <c r="WTQ93" s="189"/>
      <c r="WTR93" s="189"/>
      <c r="WTS93" s="189"/>
      <c r="WTT93" s="189"/>
      <c r="WTU93" s="189"/>
      <c r="WTV93" s="189"/>
      <c r="WTW93" s="189"/>
      <c r="WTX93" s="189"/>
      <c r="WTY93" s="189"/>
      <c r="WTZ93" s="189"/>
      <c r="WUA93" s="189"/>
      <c r="WUB93" s="189"/>
      <c r="WUC93" s="189"/>
      <c r="WUD93" s="189"/>
      <c r="WUE93" s="189"/>
      <c r="WUF93" s="189"/>
      <c r="WUG93" s="189"/>
      <c r="WUH93" s="189"/>
      <c r="WUI93" s="189"/>
      <c r="WUJ93" s="189"/>
      <c r="WUK93" s="189"/>
      <c r="WUL93" s="189"/>
      <c r="WUM93" s="189"/>
      <c r="WUN93" s="189"/>
      <c r="WUO93" s="189"/>
      <c r="WUP93" s="189"/>
      <c r="WUQ93" s="189"/>
      <c r="WUR93" s="189"/>
      <c r="WUS93" s="189"/>
      <c r="WUT93" s="189"/>
      <c r="WUU93" s="189"/>
      <c r="WUV93" s="189"/>
      <c r="WUW93" s="189"/>
      <c r="WUX93" s="189"/>
      <c r="WUY93" s="189"/>
      <c r="WUZ93" s="189"/>
      <c r="WVA93" s="189"/>
      <c r="WVB93" s="189"/>
      <c r="WVC93" s="189"/>
      <c r="WVD93" s="189"/>
      <c r="WVE93" s="189"/>
      <c r="WVF93" s="189"/>
      <c r="WVG93" s="189"/>
      <c r="WVH93" s="189"/>
      <c r="WVI93" s="189"/>
      <c r="WVJ93" s="189"/>
      <c r="WVK93" s="189"/>
      <c r="WVL93" s="189"/>
      <c r="WVM93" s="189"/>
      <c r="WVN93" s="189"/>
      <c r="WVO93" s="189"/>
      <c r="WVP93" s="189"/>
      <c r="WVQ93" s="189"/>
      <c r="WVR93" s="189"/>
      <c r="WVS93" s="189"/>
      <c r="WVT93" s="189"/>
      <c r="WVU93" s="189"/>
      <c r="WVV93" s="189"/>
      <c r="WVW93" s="189"/>
      <c r="WVX93" s="189"/>
      <c r="WVY93" s="189"/>
      <c r="WVZ93" s="189"/>
      <c r="WWA93" s="189"/>
      <c r="WWB93" s="189"/>
      <c r="WWC93" s="189"/>
      <c r="WWD93" s="189"/>
      <c r="WWE93" s="189"/>
      <c r="WWF93" s="189"/>
      <c r="WWG93" s="189"/>
      <c r="WWH93" s="189"/>
      <c r="WWI93" s="189"/>
      <c r="WWJ93" s="189"/>
      <c r="WWK93" s="189"/>
      <c r="WWL93" s="189"/>
      <c r="WWM93" s="189"/>
      <c r="WWN93" s="189"/>
      <c r="WWO93" s="189"/>
      <c r="WWP93" s="189"/>
      <c r="WWQ93" s="189"/>
      <c r="WWR93" s="189"/>
      <c r="WWS93" s="189"/>
      <c r="WWT93" s="189"/>
      <c r="WWU93" s="189"/>
      <c r="WWV93" s="189"/>
      <c r="WWW93" s="189"/>
      <c r="WWX93" s="189"/>
      <c r="WWY93" s="189"/>
      <c r="WWZ93" s="189"/>
      <c r="WXA93" s="189"/>
      <c r="WXB93" s="189"/>
      <c r="WXC93" s="189"/>
      <c r="WXD93" s="189"/>
      <c r="WXE93" s="189"/>
      <c r="WXF93" s="189"/>
      <c r="WXG93" s="189"/>
      <c r="WXH93" s="189"/>
      <c r="WXI93" s="189"/>
      <c r="WXJ93" s="189"/>
      <c r="WXK93" s="189"/>
      <c r="WXL93" s="189"/>
      <c r="WXM93" s="189"/>
      <c r="WXN93" s="189"/>
      <c r="WXO93" s="189"/>
      <c r="WXP93" s="189"/>
      <c r="WXQ93" s="189"/>
      <c r="WXR93" s="189"/>
      <c r="WXS93" s="189"/>
      <c r="WXT93" s="189"/>
      <c r="WXU93" s="189"/>
      <c r="WXV93" s="189"/>
      <c r="WXW93" s="189"/>
      <c r="WXX93" s="189"/>
      <c r="WXY93" s="189"/>
      <c r="WXZ93" s="189"/>
      <c r="WYA93" s="189"/>
      <c r="WYB93" s="189"/>
      <c r="WYC93" s="189"/>
      <c r="WYD93" s="189"/>
      <c r="WYE93" s="189"/>
      <c r="WYF93" s="189"/>
      <c r="WYG93" s="189"/>
      <c r="WYH93" s="189"/>
      <c r="WYI93" s="189"/>
      <c r="WYJ93" s="189"/>
      <c r="WYK93" s="189"/>
      <c r="WYL93" s="189"/>
      <c r="WYM93" s="189"/>
      <c r="WYN93" s="189"/>
      <c r="WYO93" s="189"/>
      <c r="WYP93" s="189"/>
      <c r="WYQ93" s="189"/>
      <c r="WYR93" s="189"/>
      <c r="WYS93" s="189"/>
      <c r="WYT93" s="189"/>
      <c r="WYU93" s="189"/>
      <c r="WYV93" s="189"/>
      <c r="WYW93" s="189"/>
      <c r="WYX93" s="189"/>
      <c r="WYY93" s="189"/>
      <c r="WYZ93" s="189"/>
      <c r="WZA93" s="189"/>
      <c r="WZB93" s="189"/>
      <c r="WZC93" s="189"/>
      <c r="WZD93" s="189"/>
      <c r="WZE93" s="189"/>
      <c r="WZF93" s="189"/>
      <c r="WZG93" s="189"/>
      <c r="WZH93" s="189"/>
      <c r="WZI93" s="189"/>
      <c r="WZJ93" s="189"/>
      <c r="WZK93" s="189"/>
      <c r="WZL93" s="189"/>
      <c r="WZM93" s="189"/>
      <c r="WZN93" s="189"/>
      <c r="WZO93" s="189"/>
      <c r="WZP93" s="189"/>
      <c r="WZQ93" s="189"/>
      <c r="WZR93" s="189"/>
      <c r="WZS93" s="189"/>
      <c r="WZT93" s="189"/>
      <c r="WZU93" s="189"/>
      <c r="WZV93" s="189"/>
      <c r="WZW93" s="189"/>
      <c r="WZX93" s="189"/>
      <c r="WZY93" s="189"/>
      <c r="WZZ93" s="189"/>
      <c r="XAA93" s="189"/>
      <c r="XAB93" s="189"/>
      <c r="XAC93" s="189"/>
      <c r="XAD93" s="189"/>
      <c r="XAE93" s="189"/>
      <c r="XAF93" s="189"/>
      <c r="XAG93" s="189"/>
      <c r="XAH93" s="189"/>
      <c r="XAI93" s="189"/>
      <c r="XAJ93" s="189"/>
      <c r="XAK93" s="189"/>
      <c r="XAL93" s="189"/>
      <c r="XAM93" s="189"/>
      <c r="XAN93" s="189"/>
      <c r="XAO93" s="189"/>
      <c r="XAP93" s="189"/>
      <c r="XAQ93" s="189"/>
      <c r="XAR93" s="189"/>
      <c r="XAS93" s="189"/>
      <c r="XAT93" s="189"/>
      <c r="XAU93" s="189"/>
      <c r="XAV93" s="189"/>
      <c r="XAW93" s="189"/>
      <c r="XAX93" s="189"/>
      <c r="XAY93" s="189"/>
      <c r="XAZ93" s="189"/>
      <c r="XBA93" s="189"/>
      <c r="XBB93" s="189"/>
      <c r="XBC93" s="189"/>
      <c r="XBD93" s="189"/>
      <c r="XBE93" s="189"/>
      <c r="XBF93" s="189"/>
      <c r="XBG93" s="189"/>
      <c r="XBH93" s="189"/>
      <c r="XBI93" s="189"/>
      <c r="XBJ93" s="189"/>
      <c r="XBK93" s="189"/>
      <c r="XBL93" s="189"/>
      <c r="XBM93" s="189"/>
      <c r="XBN93" s="189"/>
      <c r="XBO93" s="189"/>
      <c r="XBP93" s="189"/>
      <c r="XBQ93" s="189"/>
      <c r="XBR93" s="189"/>
      <c r="XBS93" s="189"/>
      <c r="XBT93" s="189"/>
      <c r="XBU93" s="189"/>
      <c r="XBV93" s="189"/>
      <c r="XBW93" s="189"/>
      <c r="XBX93" s="189"/>
      <c r="XBY93" s="189"/>
      <c r="XBZ93" s="189"/>
      <c r="XCA93" s="189"/>
      <c r="XCB93" s="189"/>
      <c r="XCC93" s="189"/>
      <c r="XCD93" s="189"/>
      <c r="XCE93" s="189"/>
      <c r="XCF93" s="189"/>
      <c r="XCG93" s="189"/>
      <c r="XCH93" s="189"/>
      <c r="XCI93" s="189"/>
      <c r="XCJ93" s="189"/>
      <c r="XCK93" s="189"/>
      <c r="XCL93" s="189"/>
      <c r="XCM93" s="189"/>
      <c r="XCN93" s="189"/>
      <c r="XCO93" s="189"/>
      <c r="XCP93" s="189"/>
      <c r="XCQ93" s="189"/>
      <c r="XCR93" s="189"/>
      <c r="XCS93" s="189"/>
      <c r="XCT93" s="189"/>
      <c r="XCU93" s="189"/>
      <c r="XCV93" s="189"/>
      <c r="XCW93" s="189"/>
      <c r="XCX93" s="189"/>
      <c r="XCY93" s="189"/>
      <c r="XCZ93" s="189"/>
      <c r="XDA93" s="189"/>
      <c r="XDB93" s="189"/>
      <c r="XDC93" s="189"/>
      <c r="XDD93" s="189"/>
      <c r="XDE93" s="189"/>
      <c r="XDF93" s="189"/>
      <c r="XDG93" s="189"/>
      <c r="XDH93" s="189"/>
      <c r="XDI93" s="189"/>
      <c r="XDJ93" s="189"/>
      <c r="XDK93" s="189"/>
      <c r="XDL93" s="189"/>
      <c r="XDM93" s="189"/>
      <c r="XDN93" s="189"/>
      <c r="XDO93" s="189"/>
      <c r="XDP93" s="189"/>
      <c r="XDQ93" s="189"/>
      <c r="XDR93" s="189"/>
      <c r="XDS93" s="189"/>
      <c r="XDT93" s="189"/>
      <c r="XDU93" s="189"/>
      <c r="XDV93" s="189"/>
      <c r="XDW93" s="189"/>
      <c r="XDX93" s="189"/>
      <c r="XDY93" s="189"/>
      <c r="XDZ93" s="189"/>
      <c r="XEA93" s="189"/>
      <c r="XEB93" s="189"/>
      <c r="XEC93" s="189"/>
      <c r="XED93" s="189"/>
      <c r="XEE93" s="189"/>
      <c r="XEF93" s="189"/>
      <c r="XEG93" s="189"/>
      <c r="XEH93" s="189"/>
      <c r="XEI93" s="189"/>
      <c r="XEJ93" s="189"/>
      <c r="XEK93" s="189"/>
      <c r="XEL93" s="189"/>
      <c r="XEM93" s="189"/>
      <c r="XEN93" s="189"/>
      <c r="XEO93" s="189"/>
      <c r="XEP93" s="189"/>
      <c r="XEQ93" s="189"/>
      <c r="XER93" s="189"/>
      <c r="XES93" s="189"/>
      <c r="XET93" s="189"/>
      <c r="XEU93" s="189"/>
    </row>
    <row r="94" spans="1:16375" ht="15">
      <c r="A94" s="261">
        <v>2024</v>
      </c>
      <c r="B94" s="190" t="s">
        <v>229</v>
      </c>
      <c r="C94" s="191">
        <v>45450</v>
      </c>
      <c r="D94" s="270" t="s">
        <v>299</v>
      </c>
      <c r="E94" s="262" t="s">
        <v>300</v>
      </c>
      <c r="F94" s="271" t="s">
        <v>301</v>
      </c>
      <c r="G94" s="240" t="s">
        <v>302</v>
      </c>
      <c r="H94" s="264"/>
      <c r="I94" s="270">
        <v>181895</v>
      </c>
      <c r="J94" s="270">
        <v>450</v>
      </c>
      <c r="K94" s="254">
        <v>458</v>
      </c>
      <c r="L94" s="255">
        <v>458</v>
      </c>
      <c r="M94" s="250">
        <v>458</v>
      </c>
      <c r="N94" s="210">
        <f t="shared" si="18"/>
        <v>0</v>
      </c>
      <c r="O94" s="211">
        <f t="shared" si="14"/>
        <v>8</v>
      </c>
      <c r="P94" s="212">
        <f>M94/J94-1</f>
        <v>1.777777777777767E-2</v>
      </c>
      <c r="Q94" s="201">
        <f t="shared" si="16"/>
        <v>0</v>
      </c>
      <c r="R94" s="266"/>
      <c r="S94" s="267"/>
      <c r="T94" s="267"/>
      <c r="U94" s="267"/>
      <c r="V94" s="267"/>
      <c r="W94" s="267"/>
      <c r="X94" s="267"/>
      <c r="Y94" s="267"/>
      <c r="Z94" s="268"/>
      <c r="AA94" s="232"/>
      <c r="AB94" s="268"/>
      <c r="AC94" s="232"/>
      <c r="AD94" s="233"/>
      <c r="AE94" s="213"/>
      <c r="AF94" s="207">
        <f t="shared" si="17"/>
        <v>0</v>
      </c>
      <c r="AG94" s="207">
        <f t="shared" si="19"/>
        <v>0</v>
      </c>
      <c r="AH94" s="269"/>
      <c r="AI94" s="189"/>
      <c r="AJ94" s="189"/>
      <c r="AK94" s="189"/>
      <c r="AL94" s="189"/>
      <c r="AM94" s="189"/>
      <c r="AN94" s="189"/>
      <c r="AO94" s="189"/>
      <c r="AP94" s="189"/>
      <c r="AQ94" s="189"/>
      <c r="AR94" s="189"/>
      <c r="AS94" s="189"/>
      <c r="AT94" s="189"/>
      <c r="AU94" s="189"/>
      <c r="AV94" s="189"/>
      <c r="AW94" s="189"/>
      <c r="AX94" s="189"/>
      <c r="AY94" s="189"/>
      <c r="AZ94" s="189"/>
      <c r="BA94" s="189"/>
      <c r="BB94" s="189"/>
      <c r="BC94" s="189"/>
      <c r="BD94" s="189"/>
      <c r="BE94" s="189"/>
      <c r="BF94" s="189"/>
      <c r="BG94" s="189"/>
      <c r="BH94" s="189"/>
      <c r="BI94" s="189"/>
      <c r="BJ94" s="189"/>
      <c r="BK94" s="189"/>
      <c r="BL94" s="189"/>
      <c r="BM94" s="189"/>
      <c r="BN94" s="189"/>
      <c r="BO94" s="189"/>
      <c r="BP94" s="189"/>
      <c r="BQ94" s="189"/>
      <c r="BR94" s="189"/>
      <c r="BS94" s="189"/>
      <c r="BT94" s="189"/>
      <c r="BU94" s="189"/>
      <c r="BV94" s="189"/>
      <c r="BW94" s="189"/>
      <c r="BX94" s="189"/>
      <c r="BY94" s="189"/>
      <c r="BZ94" s="189"/>
      <c r="CA94" s="189"/>
      <c r="CB94" s="189"/>
      <c r="CC94" s="189"/>
      <c r="CD94" s="189"/>
      <c r="CE94" s="189"/>
      <c r="CF94" s="189"/>
      <c r="CG94" s="189"/>
      <c r="CH94" s="189"/>
      <c r="CI94" s="189"/>
      <c r="CJ94" s="189"/>
      <c r="CK94" s="189"/>
      <c r="CL94" s="189"/>
      <c r="CM94" s="189"/>
      <c r="CN94" s="189"/>
      <c r="CO94" s="189"/>
      <c r="CP94" s="189"/>
      <c r="CQ94" s="189"/>
      <c r="CR94" s="189"/>
      <c r="CS94" s="189"/>
      <c r="CT94" s="189"/>
      <c r="CU94" s="189"/>
      <c r="CV94" s="189"/>
      <c r="CW94" s="189"/>
      <c r="CX94" s="189"/>
      <c r="CY94" s="189"/>
      <c r="CZ94" s="189"/>
      <c r="DA94" s="189"/>
      <c r="DB94" s="189"/>
      <c r="DC94" s="189"/>
      <c r="DD94" s="189"/>
      <c r="DE94" s="189"/>
      <c r="DF94" s="189"/>
      <c r="DG94" s="189"/>
      <c r="DH94" s="189"/>
      <c r="DI94" s="189"/>
      <c r="DJ94" s="189"/>
      <c r="DK94" s="189"/>
      <c r="DL94" s="189"/>
      <c r="DM94" s="189"/>
      <c r="DN94" s="189"/>
      <c r="DO94" s="189"/>
      <c r="DP94" s="189"/>
      <c r="DQ94" s="189"/>
      <c r="DR94" s="189"/>
      <c r="DS94" s="189"/>
      <c r="DT94" s="189"/>
      <c r="DU94" s="189"/>
      <c r="DV94" s="189"/>
      <c r="DW94" s="189"/>
      <c r="DX94" s="189"/>
      <c r="DY94" s="189"/>
      <c r="DZ94" s="189"/>
      <c r="EA94" s="189"/>
      <c r="EB94" s="189"/>
      <c r="EC94" s="189"/>
      <c r="ED94" s="189"/>
      <c r="EE94" s="189"/>
      <c r="EF94" s="189"/>
      <c r="EG94" s="189"/>
      <c r="EH94" s="189"/>
      <c r="EI94" s="189"/>
      <c r="EJ94" s="189"/>
      <c r="EK94" s="189"/>
      <c r="EL94" s="189"/>
      <c r="EM94" s="189"/>
      <c r="EN94" s="189"/>
      <c r="EO94" s="189"/>
      <c r="EP94" s="189"/>
      <c r="EQ94" s="189"/>
      <c r="ER94" s="189"/>
      <c r="ES94" s="189"/>
      <c r="ET94" s="189"/>
      <c r="EU94" s="189"/>
      <c r="EV94" s="189"/>
      <c r="EW94" s="189"/>
      <c r="EX94" s="189"/>
      <c r="EY94" s="189"/>
      <c r="EZ94" s="189"/>
      <c r="FA94" s="189"/>
      <c r="FB94" s="189"/>
      <c r="FC94" s="189"/>
      <c r="FD94" s="189"/>
      <c r="FE94" s="189"/>
      <c r="FF94" s="189"/>
      <c r="FG94" s="189"/>
      <c r="FH94" s="189"/>
      <c r="FI94" s="189"/>
      <c r="FJ94" s="189"/>
      <c r="FK94" s="189"/>
      <c r="FL94" s="189"/>
      <c r="FM94" s="189"/>
      <c r="FN94" s="189"/>
      <c r="FO94" s="189"/>
      <c r="FP94" s="189"/>
      <c r="FQ94" s="189"/>
      <c r="FR94" s="189"/>
      <c r="FS94" s="189"/>
      <c r="FT94" s="189"/>
      <c r="FU94" s="189"/>
      <c r="FV94" s="189"/>
      <c r="FW94" s="189"/>
      <c r="FX94" s="189"/>
      <c r="FY94" s="189"/>
      <c r="FZ94" s="189"/>
      <c r="GA94" s="189"/>
      <c r="GB94" s="189"/>
      <c r="GC94" s="189"/>
      <c r="GD94" s="189"/>
      <c r="GE94" s="189"/>
      <c r="GF94" s="189"/>
      <c r="GG94" s="189"/>
      <c r="GH94" s="189"/>
      <c r="GI94" s="189"/>
      <c r="GJ94" s="189"/>
      <c r="GK94" s="189"/>
      <c r="GL94" s="189"/>
      <c r="GM94" s="189"/>
      <c r="GN94" s="189"/>
      <c r="GO94" s="189"/>
      <c r="GP94" s="189"/>
      <c r="GQ94" s="189"/>
      <c r="GR94" s="189"/>
      <c r="GS94" s="189"/>
      <c r="GT94" s="189"/>
      <c r="GU94" s="189"/>
      <c r="GV94" s="189"/>
      <c r="GW94" s="189"/>
      <c r="GX94" s="189"/>
      <c r="GY94" s="189"/>
      <c r="GZ94" s="189"/>
      <c r="HA94" s="189"/>
      <c r="HB94" s="189"/>
      <c r="HC94" s="189"/>
      <c r="HD94" s="189"/>
      <c r="HE94" s="189"/>
      <c r="HF94" s="189"/>
      <c r="HG94" s="189"/>
      <c r="HH94" s="189"/>
      <c r="HI94" s="189"/>
      <c r="HJ94" s="189"/>
      <c r="HK94" s="189"/>
      <c r="HL94" s="189"/>
      <c r="HM94" s="189"/>
      <c r="HN94" s="189"/>
      <c r="HO94" s="189"/>
      <c r="HP94" s="189"/>
      <c r="HQ94" s="189"/>
      <c r="HR94" s="189"/>
      <c r="HS94" s="189"/>
      <c r="HT94" s="189"/>
      <c r="HU94" s="189"/>
      <c r="HV94" s="189"/>
      <c r="HW94" s="189"/>
      <c r="HX94" s="189"/>
      <c r="HY94" s="189"/>
      <c r="HZ94" s="189"/>
      <c r="IA94" s="189"/>
      <c r="IB94" s="189"/>
      <c r="IC94" s="189"/>
      <c r="ID94" s="189"/>
      <c r="IE94" s="189"/>
      <c r="IF94" s="189"/>
      <c r="IG94" s="189"/>
      <c r="IH94" s="189"/>
      <c r="II94" s="189"/>
      <c r="IJ94" s="189"/>
      <c r="IK94" s="189"/>
      <c r="IL94" s="189"/>
      <c r="IM94" s="189"/>
      <c r="IN94" s="189"/>
      <c r="IO94" s="189"/>
      <c r="IP94" s="189"/>
      <c r="IQ94" s="189"/>
      <c r="IR94" s="189"/>
      <c r="IS94" s="189"/>
      <c r="IT94" s="189"/>
      <c r="IU94" s="189"/>
      <c r="IV94" s="189"/>
      <c r="IW94" s="189"/>
      <c r="IX94" s="189"/>
      <c r="IY94" s="189"/>
      <c r="IZ94" s="189"/>
      <c r="JA94" s="189"/>
      <c r="JB94" s="189"/>
      <c r="JC94" s="189"/>
      <c r="JD94" s="189"/>
      <c r="JE94" s="189"/>
      <c r="JF94" s="189"/>
      <c r="JG94" s="189"/>
      <c r="JH94" s="189"/>
      <c r="JI94" s="189"/>
      <c r="JJ94" s="189"/>
      <c r="JK94" s="189"/>
      <c r="JL94" s="189"/>
      <c r="JM94" s="189"/>
      <c r="JN94" s="189"/>
      <c r="JO94" s="189"/>
      <c r="JP94" s="189"/>
      <c r="JQ94" s="189"/>
      <c r="JR94" s="189"/>
      <c r="JS94" s="189"/>
      <c r="JT94" s="189"/>
      <c r="JU94" s="189"/>
      <c r="JV94" s="189"/>
      <c r="JW94" s="189"/>
      <c r="JX94" s="189"/>
      <c r="JY94" s="189"/>
      <c r="JZ94" s="189"/>
      <c r="KA94" s="189"/>
      <c r="KB94" s="189"/>
      <c r="KC94" s="189"/>
      <c r="KD94" s="189"/>
      <c r="KE94" s="189"/>
      <c r="KF94" s="189"/>
      <c r="KG94" s="189"/>
      <c r="KH94" s="189"/>
      <c r="KI94" s="189"/>
      <c r="KJ94" s="189"/>
      <c r="KK94" s="189"/>
      <c r="KL94" s="189"/>
      <c r="KM94" s="189"/>
      <c r="KN94" s="189"/>
      <c r="KO94" s="189"/>
      <c r="KP94" s="189"/>
      <c r="KQ94" s="189"/>
      <c r="KR94" s="189"/>
      <c r="KS94" s="189"/>
      <c r="KT94" s="189"/>
      <c r="KU94" s="189"/>
      <c r="KV94" s="189"/>
      <c r="KW94" s="189"/>
      <c r="KX94" s="189"/>
      <c r="KY94" s="189"/>
      <c r="KZ94" s="189"/>
      <c r="LA94" s="189"/>
      <c r="LB94" s="189"/>
      <c r="LC94" s="189"/>
      <c r="LD94" s="189"/>
      <c r="LE94" s="189"/>
      <c r="LF94" s="189"/>
      <c r="LG94" s="189"/>
      <c r="LH94" s="189"/>
      <c r="LI94" s="189"/>
      <c r="LJ94" s="189"/>
      <c r="LK94" s="189"/>
      <c r="LL94" s="189"/>
      <c r="LM94" s="189"/>
      <c r="LN94" s="189"/>
      <c r="LO94" s="189"/>
      <c r="LP94" s="189"/>
      <c r="LQ94" s="189"/>
      <c r="LR94" s="189"/>
      <c r="LS94" s="189"/>
      <c r="LT94" s="189"/>
      <c r="LU94" s="189"/>
      <c r="LV94" s="189"/>
      <c r="LW94" s="189"/>
      <c r="LX94" s="189"/>
      <c r="LY94" s="189"/>
      <c r="LZ94" s="189"/>
      <c r="MA94" s="189"/>
      <c r="MB94" s="189"/>
      <c r="MC94" s="189"/>
      <c r="MD94" s="189"/>
      <c r="ME94" s="189"/>
      <c r="MF94" s="189"/>
      <c r="MG94" s="189"/>
      <c r="MH94" s="189"/>
      <c r="MI94" s="189"/>
      <c r="MJ94" s="189"/>
      <c r="MK94" s="189"/>
      <c r="ML94" s="189"/>
      <c r="MM94" s="189"/>
      <c r="MN94" s="189"/>
      <c r="MO94" s="189"/>
      <c r="MP94" s="189"/>
      <c r="MQ94" s="189"/>
      <c r="MR94" s="189"/>
      <c r="MS94" s="189"/>
      <c r="MT94" s="189"/>
      <c r="MU94" s="189"/>
      <c r="MV94" s="189"/>
      <c r="MW94" s="189"/>
      <c r="MX94" s="189"/>
      <c r="MY94" s="189"/>
      <c r="MZ94" s="189"/>
      <c r="NA94" s="189"/>
      <c r="NB94" s="189"/>
      <c r="NC94" s="189"/>
      <c r="ND94" s="189"/>
      <c r="NE94" s="189"/>
      <c r="NF94" s="189"/>
      <c r="NG94" s="189"/>
      <c r="NH94" s="189"/>
      <c r="NI94" s="189"/>
      <c r="NJ94" s="189"/>
      <c r="NK94" s="189"/>
      <c r="NL94" s="189"/>
      <c r="NM94" s="189"/>
      <c r="NN94" s="189"/>
      <c r="NO94" s="189"/>
      <c r="NP94" s="189"/>
      <c r="NQ94" s="189"/>
      <c r="NR94" s="189"/>
      <c r="NS94" s="189"/>
      <c r="NT94" s="189"/>
      <c r="NU94" s="189"/>
      <c r="NV94" s="189"/>
      <c r="NW94" s="189"/>
      <c r="NX94" s="189"/>
      <c r="NY94" s="189"/>
      <c r="NZ94" s="189"/>
      <c r="OA94" s="189"/>
      <c r="OB94" s="189"/>
      <c r="OC94" s="189"/>
      <c r="OD94" s="189"/>
      <c r="OE94" s="189"/>
      <c r="OF94" s="189"/>
      <c r="OG94" s="189"/>
      <c r="OH94" s="189"/>
      <c r="OI94" s="189"/>
      <c r="OJ94" s="189"/>
      <c r="OK94" s="189"/>
      <c r="OL94" s="189"/>
      <c r="OM94" s="189"/>
      <c r="ON94" s="189"/>
      <c r="OO94" s="189"/>
      <c r="OP94" s="189"/>
      <c r="OQ94" s="189"/>
      <c r="OR94" s="189"/>
      <c r="OS94" s="189"/>
      <c r="OT94" s="189"/>
      <c r="OU94" s="189"/>
      <c r="OV94" s="189"/>
      <c r="OW94" s="189"/>
      <c r="OX94" s="189"/>
      <c r="OY94" s="189"/>
      <c r="OZ94" s="189"/>
      <c r="PA94" s="189"/>
      <c r="PB94" s="189"/>
      <c r="PC94" s="189"/>
      <c r="PD94" s="189"/>
      <c r="PE94" s="189"/>
      <c r="PF94" s="189"/>
      <c r="PG94" s="189"/>
      <c r="PH94" s="189"/>
      <c r="PI94" s="189"/>
      <c r="PJ94" s="189"/>
      <c r="PK94" s="189"/>
      <c r="PL94" s="189"/>
      <c r="PM94" s="189"/>
      <c r="PN94" s="189"/>
      <c r="PO94" s="189"/>
      <c r="PP94" s="189"/>
      <c r="PQ94" s="189"/>
      <c r="PR94" s="189"/>
      <c r="PS94" s="189"/>
      <c r="PT94" s="189"/>
      <c r="PU94" s="189"/>
      <c r="PV94" s="189"/>
      <c r="PW94" s="189"/>
      <c r="PX94" s="189"/>
      <c r="PY94" s="189"/>
      <c r="PZ94" s="189"/>
      <c r="QA94" s="189"/>
      <c r="QB94" s="189"/>
      <c r="QC94" s="189"/>
      <c r="QD94" s="189"/>
      <c r="QE94" s="189"/>
      <c r="QF94" s="189"/>
      <c r="QG94" s="189"/>
      <c r="QH94" s="189"/>
      <c r="QI94" s="189"/>
      <c r="QJ94" s="189"/>
      <c r="QK94" s="189"/>
      <c r="QL94" s="189"/>
      <c r="QM94" s="189"/>
      <c r="QN94" s="189"/>
      <c r="QO94" s="189"/>
      <c r="QP94" s="189"/>
      <c r="QQ94" s="189"/>
      <c r="QR94" s="189"/>
      <c r="QS94" s="189"/>
      <c r="QT94" s="189"/>
      <c r="QU94" s="189"/>
      <c r="QV94" s="189"/>
      <c r="QW94" s="189"/>
      <c r="QX94" s="189"/>
      <c r="QY94" s="189"/>
      <c r="QZ94" s="189"/>
      <c r="RA94" s="189"/>
      <c r="RB94" s="189"/>
      <c r="RC94" s="189"/>
      <c r="RD94" s="189"/>
      <c r="RE94" s="189"/>
      <c r="RF94" s="189"/>
      <c r="RG94" s="189"/>
      <c r="RH94" s="189"/>
      <c r="RI94" s="189"/>
      <c r="RJ94" s="189"/>
      <c r="RK94" s="189"/>
      <c r="RL94" s="189"/>
      <c r="RM94" s="189"/>
      <c r="RN94" s="189"/>
      <c r="RO94" s="189"/>
      <c r="RP94" s="189"/>
      <c r="RQ94" s="189"/>
      <c r="RR94" s="189"/>
      <c r="RS94" s="189"/>
      <c r="RT94" s="189"/>
      <c r="RU94" s="189"/>
      <c r="RV94" s="189"/>
      <c r="RW94" s="189"/>
      <c r="RX94" s="189"/>
      <c r="RY94" s="189"/>
      <c r="RZ94" s="189"/>
      <c r="SA94" s="189"/>
      <c r="SB94" s="189"/>
      <c r="SC94" s="189"/>
      <c r="SD94" s="189"/>
      <c r="SE94" s="189"/>
      <c r="SF94" s="189"/>
      <c r="SG94" s="189"/>
      <c r="SH94" s="189"/>
      <c r="SI94" s="189"/>
      <c r="SJ94" s="189"/>
      <c r="SK94" s="189"/>
      <c r="SL94" s="189"/>
      <c r="SM94" s="189"/>
      <c r="SN94" s="189"/>
      <c r="SO94" s="189"/>
      <c r="SP94" s="189"/>
      <c r="SQ94" s="189"/>
      <c r="SR94" s="189"/>
      <c r="SS94" s="189"/>
      <c r="ST94" s="189"/>
      <c r="SU94" s="189"/>
      <c r="SV94" s="189"/>
      <c r="SW94" s="189"/>
      <c r="SX94" s="189"/>
      <c r="SY94" s="189"/>
      <c r="SZ94" s="189"/>
      <c r="TA94" s="189"/>
      <c r="TB94" s="189"/>
      <c r="TC94" s="189"/>
      <c r="TD94" s="189"/>
      <c r="TE94" s="189"/>
      <c r="TF94" s="189"/>
      <c r="TG94" s="189"/>
      <c r="TH94" s="189"/>
      <c r="TI94" s="189"/>
      <c r="TJ94" s="189"/>
      <c r="TK94" s="189"/>
      <c r="TL94" s="189"/>
      <c r="TM94" s="189"/>
      <c r="TN94" s="189"/>
      <c r="TO94" s="189"/>
      <c r="TP94" s="189"/>
      <c r="TQ94" s="189"/>
      <c r="TR94" s="189"/>
      <c r="TS94" s="189"/>
      <c r="TT94" s="189"/>
      <c r="TU94" s="189"/>
      <c r="TV94" s="189"/>
      <c r="TW94" s="189"/>
      <c r="TX94" s="189"/>
      <c r="TY94" s="189"/>
      <c r="TZ94" s="189"/>
      <c r="UA94" s="189"/>
      <c r="UB94" s="189"/>
      <c r="UC94" s="189"/>
      <c r="UD94" s="189"/>
      <c r="UE94" s="189"/>
      <c r="UF94" s="189"/>
      <c r="UG94" s="189"/>
      <c r="UH94" s="189"/>
      <c r="UI94" s="189"/>
      <c r="UJ94" s="189"/>
      <c r="UK94" s="189"/>
      <c r="UL94" s="189"/>
      <c r="UM94" s="189"/>
      <c r="UN94" s="189"/>
      <c r="UO94" s="189"/>
      <c r="UP94" s="189"/>
      <c r="UQ94" s="189"/>
      <c r="UR94" s="189"/>
      <c r="US94" s="189"/>
      <c r="UT94" s="189"/>
      <c r="UU94" s="189"/>
      <c r="UV94" s="189"/>
      <c r="UW94" s="189"/>
      <c r="UX94" s="189"/>
      <c r="UY94" s="189"/>
      <c r="UZ94" s="189"/>
      <c r="VA94" s="189"/>
      <c r="VB94" s="189"/>
      <c r="VC94" s="189"/>
      <c r="VD94" s="189"/>
      <c r="VE94" s="189"/>
      <c r="VF94" s="189"/>
      <c r="VG94" s="189"/>
      <c r="VH94" s="189"/>
      <c r="VI94" s="189"/>
      <c r="VJ94" s="189"/>
      <c r="VK94" s="189"/>
      <c r="VL94" s="189"/>
      <c r="VM94" s="189"/>
      <c r="VN94" s="189"/>
      <c r="VO94" s="189"/>
      <c r="VP94" s="189"/>
      <c r="VQ94" s="189"/>
      <c r="VR94" s="189"/>
      <c r="VS94" s="189"/>
      <c r="VT94" s="189"/>
      <c r="VU94" s="189"/>
      <c r="VV94" s="189"/>
      <c r="VW94" s="189"/>
      <c r="VX94" s="189"/>
      <c r="VY94" s="189"/>
      <c r="VZ94" s="189"/>
      <c r="WA94" s="189"/>
      <c r="WB94" s="189"/>
      <c r="WC94" s="189"/>
      <c r="WD94" s="189"/>
      <c r="WE94" s="189"/>
      <c r="WF94" s="189"/>
      <c r="WG94" s="189"/>
      <c r="WH94" s="189"/>
      <c r="WI94" s="189"/>
      <c r="WJ94" s="189"/>
      <c r="WK94" s="189"/>
      <c r="WL94" s="189"/>
      <c r="WM94" s="189"/>
      <c r="WN94" s="189"/>
      <c r="WO94" s="189"/>
      <c r="WP94" s="189"/>
      <c r="WQ94" s="189"/>
      <c r="WR94" s="189"/>
      <c r="WS94" s="189"/>
      <c r="WT94" s="189"/>
      <c r="WU94" s="189"/>
      <c r="WV94" s="189"/>
      <c r="WW94" s="189"/>
      <c r="WX94" s="189"/>
      <c r="WY94" s="189"/>
      <c r="WZ94" s="189"/>
      <c r="XA94" s="189"/>
      <c r="XB94" s="189"/>
      <c r="XC94" s="189"/>
      <c r="XD94" s="189"/>
      <c r="XE94" s="189"/>
      <c r="XF94" s="189"/>
      <c r="XG94" s="189"/>
      <c r="XH94" s="189"/>
      <c r="XI94" s="189"/>
      <c r="XJ94" s="189"/>
      <c r="XK94" s="189"/>
      <c r="XL94" s="189"/>
      <c r="XM94" s="189"/>
      <c r="XN94" s="189"/>
      <c r="XO94" s="189"/>
      <c r="XP94" s="189"/>
      <c r="XQ94" s="189"/>
      <c r="XR94" s="189"/>
      <c r="XS94" s="189"/>
      <c r="XT94" s="189"/>
      <c r="XU94" s="189"/>
      <c r="XV94" s="189"/>
      <c r="XW94" s="189"/>
      <c r="XX94" s="189"/>
      <c r="XY94" s="189"/>
      <c r="XZ94" s="189"/>
      <c r="YA94" s="189"/>
      <c r="YB94" s="189"/>
      <c r="YC94" s="189"/>
      <c r="YD94" s="189"/>
      <c r="YE94" s="189"/>
      <c r="YF94" s="189"/>
      <c r="YG94" s="189"/>
      <c r="YH94" s="189"/>
      <c r="YI94" s="189"/>
      <c r="YJ94" s="189"/>
      <c r="YK94" s="189"/>
      <c r="YL94" s="189"/>
      <c r="YM94" s="189"/>
      <c r="YN94" s="189"/>
      <c r="YO94" s="189"/>
      <c r="YP94" s="189"/>
      <c r="YQ94" s="189"/>
      <c r="YR94" s="189"/>
      <c r="YS94" s="189"/>
      <c r="YT94" s="189"/>
      <c r="YU94" s="189"/>
      <c r="YV94" s="189"/>
      <c r="YW94" s="189"/>
      <c r="YX94" s="189"/>
      <c r="YY94" s="189"/>
      <c r="YZ94" s="189"/>
      <c r="ZA94" s="189"/>
      <c r="ZB94" s="189"/>
      <c r="ZC94" s="189"/>
      <c r="ZD94" s="189"/>
      <c r="ZE94" s="189"/>
      <c r="ZF94" s="189"/>
      <c r="ZG94" s="189"/>
      <c r="ZH94" s="189"/>
      <c r="ZI94" s="189"/>
      <c r="ZJ94" s="189"/>
      <c r="ZK94" s="189"/>
      <c r="ZL94" s="189"/>
      <c r="ZM94" s="189"/>
      <c r="ZN94" s="189"/>
      <c r="ZO94" s="189"/>
      <c r="ZP94" s="189"/>
      <c r="ZQ94" s="189"/>
      <c r="ZR94" s="189"/>
      <c r="ZS94" s="189"/>
      <c r="ZT94" s="189"/>
      <c r="ZU94" s="189"/>
      <c r="ZV94" s="189"/>
      <c r="ZW94" s="189"/>
      <c r="ZX94" s="189"/>
      <c r="ZY94" s="189"/>
      <c r="ZZ94" s="189"/>
      <c r="AAA94" s="189"/>
      <c r="AAB94" s="189"/>
      <c r="AAC94" s="189"/>
      <c r="AAD94" s="189"/>
      <c r="AAE94" s="189"/>
      <c r="AAF94" s="189"/>
      <c r="AAG94" s="189"/>
      <c r="AAH94" s="189"/>
      <c r="AAI94" s="189"/>
      <c r="AAJ94" s="189"/>
      <c r="AAK94" s="189"/>
      <c r="AAL94" s="189"/>
      <c r="AAM94" s="189"/>
      <c r="AAN94" s="189"/>
      <c r="AAO94" s="189"/>
      <c r="AAP94" s="189"/>
      <c r="AAQ94" s="189"/>
      <c r="AAR94" s="189"/>
      <c r="AAS94" s="189"/>
      <c r="AAT94" s="189"/>
      <c r="AAU94" s="189"/>
      <c r="AAV94" s="189"/>
      <c r="AAW94" s="189"/>
      <c r="AAX94" s="189"/>
      <c r="AAY94" s="189"/>
      <c r="AAZ94" s="189"/>
      <c r="ABA94" s="189"/>
      <c r="ABB94" s="189"/>
      <c r="ABC94" s="189"/>
      <c r="ABD94" s="189"/>
      <c r="ABE94" s="189"/>
      <c r="ABF94" s="189"/>
      <c r="ABG94" s="189"/>
      <c r="ABH94" s="189"/>
      <c r="ABI94" s="189"/>
      <c r="ABJ94" s="189"/>
      <c r="ABK94" s="189"/>
      <c r="ABL94" s="189"/>
      <c r="ABM94" s="189"/>
      <c r="ABN94" s="189"/>
      <c r="ABO94" s="189"/>
      <c r="ABP94" s="189"/>
      <c r="ABQ94" s="189"/>
      <c r="ABR94" s="189"/>
      <c r="ABS94" s="189"/>
      <c r="ABT94" s="189"/>
      <c r="ABU94" s="189"/>
      <c r="ABV94" s="189"/>
      <c r="ABW94" s="189"/>
      <c r="ABX94" s="189"/>
      <c r="ABY94" s="189"/>
      <c r="ABZ94" s="189"/>
      <c r="ACA94" s="189"/>
      <c r="ACB94" s="189"/>
      <c r="ACC94" s="189"/>
      <c r="ACD94" s="189"/>
      <c r="ACE94" s="189"/>
      <c r="ACF94" s="189"/>
      <c r="ACG94" s="189"/>
      <c r="ACH94" s="189"/>
      <c r="ACI94" s="189"/>
      <c r="ACJ94" s="189"/>
      <c r="ACK94" s="189"/>
      <c r="ACL94" s="189"/>
      <c r="ACM94" s="189"/>
      <c r="ACN94" s="189"/>
      <c r="ACO94" s="189"/>
      <c r="ACP94" s="189"/>
      <c r="ACQ94" s="189"/>
      <c r="ACR94" s="189"/>
      <c r="ACS94" s="189"/>
      <c r="ACT94" s="189"/>
      <c r="ACU94" s="189"/>
      <c r="ACV94" s="189"/>
      <c r="ACW94" s="189"/>
      <c r="ACX94" s="189"/>
      <c r="ACY94" s="189"/>
      <c r="ACZ94" s="189"/>
      <c r="ADA94" s="189"/>
      <c r="ADB94" s="189"/>
      <c r="ADC94" s="189"/>
      <c r="ADD94" s="189"/>
      <c r="ADE94" s="189"/>
      <c r="ADF94" s="189"/>
      <c r="ADG94" s="189"/>
      <c r="ADH94" s="189"/>
      <c r="ADI94" s="189"/>
      <c r="ADJ94" s="189"/>
      <c r="ADK94" s="189"/>
      <c r="ADL94" s="189"/>
      <c r="ADM94" s="189"/>
      <c r="ADN94" s="189"/>
      <c r="ADO94" s="189"/>
      <c r="ADP94" s="189"/>
      <c r="ADQ94" s="189"/>
      <c r="ADR94" s="189"/>
      <c r="ADS94" s="189"/>
      <c r="ADT94" s="189"/>
      <c r="ADU94" s="189"/>
      <c r="ADV94" s="189"/>
      <c r="ADW94" s="189"/>
      <c r="ADX94" s="189"/>
      <c r="ADY94" s="189"/>
      <c r="ADZ94" s="189"/>
      <c r="AEA94" s="189"/>
      <c r="AEB94" s="189"/>
      <c r="AEC94" s="189"/>
      <c r="AED94" s="189"/>
      <c r="AEE94" s="189"/>
      <c r="AEF94" s="189"/>
      <c r="AEG94" s="189"/>
      <c r="AEH94" s="189"/>
      <c r="AEI94" s="189"/>
      <c r="AEJ94" s="189"/>
      <c r="AEK94" s="189"/>
      <c r="AEL94" s="189"/>
      <c r="AEM94" s="189"/>
      <c r="AEN94" s="189"/>
      <c r="AEO94" s="189"/>
      <c r="AEP94" s="189"/>
      <c r="AEQ94" s="189"/>
      <c r="AER94" s="189"/>
      <c r="AES94" s="189"/>
      <c r="AET94" s="189"/>
      <c r="AEU94" s="189"/>
      <c r="AEV94" s="189"/>
      <c r="AEW94" s="189"/>
      <c r="AEX94" s="189"/>
      <c r="AEY94" s="189"/>
      <c r="AEZ94" s="189"/>
      <c r="AFA94" s="189"/>
      <c r="AFB94" s="189"/>
      <c r="AFC94" s="189"/>
      <c r="AFD94" s="189"/>
      <c r="AFE94" s="189"/>
      <c r="AFF94" s="189"/>
      <c r="AFG94" s="189"/>
      <c r="AFH94" s="189"/>
      <c r="AFI94" s="189"/>
      <c r="AFJ94" s="189"/>
      <c r="AFK94" s="189"/>
      <c r="AFL94" s="189"/>
      <c r="AFM94" s="189"/>
      <c r="AFN94" s="189"/>
      <c r="AFO94" s="189"/>
      <c r="AFP94" s="189"/>
      <c r="AFQ94" s="189"/>
      <c r="AFR94" s="189"/>
      <c r="AFS94" s="189"/>
      <c r="AFT94" s="189"/>
      <c r="AFU94" s="189"/>
      <c r="AFV94" s="189"/>
      <c r="AFW94" s="189"/>
      <c r="AFX94" s="189"/>
      <c r="AFY94" s="189"/>
      <c r="AFZ94" s="189"/>
      <c r="AGA94" s="189"/>
      <c r="AGB94" s="189"/>
      <c r="AGC94" s="189"/>
      <c r="AGD94" s="189"/>
      <c r="AGE94" s="189"/>
      <c r="AGF94" s="189"/>
      <c r="AGG94" s="189"/>
      <c r="AGH94" s="189"/>
      <c r="AGI94" s="189"/>
      <c r="AGJ94" s="189"/>
      <c r="AGK94" s="189"/>
      <c r="AGL94" s="189"/>
      <c r="AGM94" s="189"/>
      <c r="AGN94" s="189"/>
      <c r="AGO94" s="189"/>
      <c r="AGP94" s="189"/>
      <c r="AGQ94" s="189"/>
      <c r="AGR94" s="189"/>
      <c r="AGS94" s="189"/>
      <c r="AGT94" s="189"/>
      <c r="AGU94" s="189"/>
      <c r="AGV94" s="189"/>
      <c r="AGW94" s="189"/>
      <c r="AGX94" s="189"/>
      <c r="AGY94" s="189"/>
      <c r="AGZ94" s="189"/>
      <c r="AHA94" s="189"/>
      <c r="AHB94" s="189"/>
      <c r="AHC94" s="189"/>
      <c r="AHD94" s="189"/>
      <c r="AHE94" s="189"/>
      <c r="AHF94" s="189"/>
      <c r="AHG94" s="189"/>
      <c r="AHH94" s="189"/>
      <c r="AHI94" s="189"/>
      <c r="AHJ94" s="189"/>
      <c r="AHK94" s="189"/>
      <c r="AHL94" s="189"/>
      <c r="AHM94" s="189"/>
      <c r="AHN94" s="189"/>
      <c r="AHO94" s="189"/>
      <c r="AHP94" s="189"/>
      <c r="AHQ94" s="189"/>
      <c r="AHR94" s="189"/>
      <c r="AHS94" s="189"/>
      <c r="AHT94" s="189"/>
      <c r="AHU94" s="189"/>
      <c r="AHV94" s="189"/>
      <c r="AHW94" s="189"/>
      <c r="AHX94" s="189"/>
      <c r="AHY94" s="189"/>
      <c r="AHZ94" s="189"/>
      <c r="AIA94" s="189"/>
      <c r="AIB94" s="189"/>
      <c r="AIC94" s="189"/>
      <c r="AID94" s="189"/>
      <c r="AIE94" s="189"/>
      <c r="AIF94" s="189"/>
      <c r="AIG94" s="189"/>
      <c r="AIH94" s="189"/>
      <c r="AII94" s="189"/>
      <c r="AIJ94" s="189"/>
      <c r="AIK94" s="189"/>
      <c r="AIL94" s="189"/>
      <c r="AIM94" s="189"/>
      <c r="AIN94" s="189"/>
      <c r="AIO94" s="189"/>
      <c r="AIP94" s="189"/>
      <c r="AIQ94" s="189"/>
      <c r="AIR94" s="189"/>
      <c r="AIS94" s="189"/>
      <c r="AIT94" s="189"/>
      <c r="AIU94" s="189"/>
      <c r="AIV94" s="189"/>
      <c r="AIW94" s="189"/>
      <c r="AIX94" s="189"/>
      <c r="AIY94" s="189"/>
      <c r="AIZ94" s="189"/>
      <c r="AJA94" s="189"/>
      <c r="AJB94" s="189"/>
      <c r="AJC94" s="189"/>
      <c r="AJD94" s="189"/>
      <c r="AJE94" s="189"/>
      <c r="AJF94" s="189"/>
      <c r="AJG94" s="189"/>
      <c r="AJH94" s="189"/>
      <c r="AJI94" s="189"/>
      <c r="AJJ94" s="189"/>
      <c r="AJK94" s="189"/>
      <c r="AJL94" s="189"/>
      <c r="AJM94" s="189"/>
      <c r="AJN94" s="189"/>
      <c r="AJO94" s="189"/>
      <c r="AJP94" s="189"/>
      <c r="AJQ94" s="189"/>
      <c r="AJR94" s="189"/>
      <c r="AJS94" s="189"/>
      <c r="AJT94" s="189"/>
      <c r="AJU94" s="189"/>
      <c r="AJV94" s="189"/>
      <c r="AJW94" s="189"/>
      <c r="AJX94" s="189"/>
      <c r="AJY94" s="189"/>
      <c r="AJZ94" s="189"/>
      <c r="AKA94" s="189"/>
      <c r="AKB94" s="189"/>
      <c r="AKC94" s="189"/>
      <c r="AKD94" s="189"/>
      <c r="AKE94" s="189"/>
      <c r="AKF94" s="189"/>
      <c r="AKG94" s="189"/>
      <c r="AKH94" s="189"/>
      <c r="AKI94" s="189"/>
      <c r="AKJ94" s="189"/>
      <c r="AKK94" s="189"/>
      <c r="AKL94" s="189"/>
      <c r="AKM94" s="189"/>
      <c r="AKN94" s="189"/>
      <c r="AKO94" s="189"/>
      <c r="AKP94" s="189"/>
      <c r="AKQ94" s="189"/>
      <c r="AKR94" s="189"/>
      <c r="AKS94" s="189"/>
      <c r="AKT94" s="189"/>
      <c r="AKU94" s="189"/>
      <c r="AKV94" s="189"/>
      <c r="AKW94" s="189"/>
      <c r="AKX94" s="189"/>
      <c r="AKY94" s="189"/>
      <c r="AKZ94" s="189"/>
      <c r="ALA94" s="189"/>
      <c r="ALB94" s="189"/>
      <c r="ALC94" s="189"/>
      <c r="ALD94" s="189"/>
      <c r="ALE94" s="189"/>
      <c r="ALF94" s="189"/>
      <c r="ALG94" s="189"/>
      <c r="ALH94" s="189"/>
      <c r="ALI94" s="189"/>
      <c r="ALJ94" s="189"/>
      <c r="ALK94" s="189"/>
      <c r="ALL94" s="189"/>
      <c r="ALM94" s="189"/>
      <c r="ALN94" s="189"/>
      <c r="ALO94" s="189"/>
      <c r="ALP94" s="189"/>
      <c r="ALQ94" s="189"/>
      <c r="ALR94" s="189"/>
      <c r="ALS94" s="189"/>
      <c r="ALT94" s="189"/>
      <c r="ALU94" s="189"/>
      <c r="ALV94" s="189"/>
      <c r="ALW94" s="189"/>
      <c r="ALX94" s="189"/>
      <c r="ALY94" s="189"/>
      <c r="ALZ94" s="189"/>
      <c r="AMA94" s="189"/>
      <c r="AMB94" s="189"/>
      <c r="AMC94" s="189"/>
      <c r="AMD94" s="189"/>
      <c r="AME94" s="189"/>
      <c r="AMF94" s="189"/>
      <c r="AMG94" s="189"/>
      <c r="AMH94" s="189"/>
      <c r="AMI94" s="189"/>
      <c r="AMJ94" s="189"/>
      <c r="AMK94" s="189"/>
      <c r="AML94" s="189"/>
      <c r="AMM94" s="189"/>
      <c r="AMN94" s="189"/>
      <c r="AMO94" s="189"/>
      <c r="AMP94" s="189"/>
      <c r="AMQ94" s="189"/>
      <c r="AMR94" s="189"/>
      <c r="AMS94" s="189"/>
      <c r="AMT94" s="189"/>
      <c r="AMU94" s="189"/>
      <c r="AMV94" s="189"/>
      <c r="AMW94" s="189"/>
      <c r="AMX94" s="189"/>
      <c r="AMY94" s="189"/>
      <c r="AMZ94" s="189"/>
      <c r="ANA94" s="189"/>
      <c r="ANB94" s="189"/>
      <c r="ANC94" s="189"/>
      <c r="AND94" s="189"/>
      <c r="ANE94" s="189"/>
      <c r="ANF94" s="189"/>
      <c r="ANG94" s="189"/>
      <c r="ANH94" s="189"/>
      <c r="ANI94" s="189"/>
      <c r="ANJ94" s="189"/>
      <c r="ANK94" s="189"/>
      <c r="ANL94" s="189"/>
      <c r="ANM94" s="189"/>
      <c r="ANN94" s="189"/>
      <c r="ANO94" s="189"/>
      <c r="ANP94" s="189"/>
      <c r="ANQ94" s="189"/>
      <c r="ANR94" s="189"/>
      <c r="ANS94" s="189"/>
      <c r="ANT94" s="189"/>
      <c r="ANU94" s="189"/>
      <c r="ANV94" s="189"/>
      <c r="ANW94" s="189"/>
      <c r="ANX94" s="189"/>
      <c r="ANY94" s="189"/>
      <c r="ANZ94" s="189"/>
      <c r="AOA94" s="189"/>
      <c r="AOB94" s="189"/>
      <c r="AOC94" s="189"/>
      <c r="AOD94" s="189"/>
      <c r="AOE94" s="189"/>
      <c r="AOF94" s="189"/>
      <c r="AOG94" s="189"/>
      <c r="AOH94" s="189"/>
      <c r="AOI94" s="189"/>
      <c r="AOJ94" s="189"/>
      <c r="AOK94" s="189"/>
      <c r="AOL94" s="189"/>
      <c r="AOM94" s="189"/>
      <c r="AON94" s="189"/>
      <c r="AOO94" s="189"/>
      <c r="AOP94" s="189"/>
      <c r="AOQ94" s="189"/>
      <c r="AOR94" s="189"/>
      <c r="AOS94" s="189"/>
      <c r="AOT94" s="189"/>
      <c r="AOU94" s="189"/>
      <c r="AOV94" s="189"/>
      <c r="AOW94" s="189"/>
      <c r="AOX94" s="189"/>
      <c r="AOY94" s="189"/>
      <c r="AOZ94" s="189"/>
      <c r="APA94" s="189"/>
      <c r="APB94" s="189"/>
      <c r="APC94" s="189"/>
      <c r="APD94" s="189"/>
      <c r="APE94" s="189"/>
      <c r="APF94" s="189"/>
      <c r="APG94" s="189"/>
      <c r="APH94" s="189"/>
      <c r="API94" s="189"/>
      <c r="APJ94" s="189"/>
      <c r="APK94" s="189"/>
      <c r="APL94" s="189"/>
      <c r="APM94" s="189"/>
      <c r="APN94" s="189"/>
      <c r="APO94" s="189"/>
      <c r="APP94" s="189"/>
      <c r="APQ94" s="189"/>
      <c r="APR94" s="189"/>
      <c r="APS94" s="189"/>
      <c r="APT94" s="189"/>
      <c r="APU94" s="189"/>
      <c r="APV94" s="189"/>
      <c r="APW94" s="189"/>
      <c r="APX94" s="189"/>
      <c r="APY94" s="189"/>
      <c r="APZ94" s="189"/>
      <c r="AQA94" s="189"/>
      <c r="AQB94" s="189"/>
      <c r="AQC94" s="189"/>
      <c r="AQD94" s="189"/>
      <c r="AQE94" s="189"/>
      <c r="AQF94" s="189"/>
      <c r="AQG94" s="189"/>
      <c r="AQH94" s="189"/>
      <c r="AQI94" s="189"/>
      <c r="AQJ94" s="189"/>
      <c r="AQK94" s="189"/>
      <c r="AQL94" s="189"/>
      <c r="AQM94" s="189"/>
      <c r="AQN94" s="189"/>
      <c r="AQO94" s="189"/>
      <c r="AQP94" s="189"/>
      <c r="AQQ94" s="189"/>
      <c r="AQR94" s="189"/>
      <c r="AQS94" s="189"/>
      <c r="AQT94" s="189"/>
      <c r="AQU94" s="189"/>
      <c r="AQV94" s="189"/>
      <c r="AQW94" s="189"/>
      <c r="AQX94" s="189"/>
      <c r="AQY94" s="189"/>
      <c r="AQZ94" s="189"/>
      <c r="ARA94" s="189"/>
      <c r="ARB94" s="189"/>
      <c r="ARC94" s="189"/>
      <c r="ARD94" s="189"/>
      <c r="ARE94" s="189"/>
      <c r="ARF94" s="189"/>
      <c r="ARG94" s="189"/>
      <c r="ARH94" s="189"/>
      <c r="ARI94" s="189"/>
      <c r="ARJ94" s="189"/>
      <c r="ARK94" s="189"/>
      <c r="ARL94" s="189"/>
      <c r="ARM94" s="189"/>
      <c r="ARN94" s="189"/>
      <c r="ARO94" s="189"/>
      <c r="ARP94" s="189"/>
      <c r="ARQ94" s="189"/>
      <c r="ARR94" s="189"/>
      <c r="ARS94" s="189"/>
      <c r="ART94" s="189"/>
      <c r="ARU94" s="189"/>
      <c r="ARV94" s="189"/>
      <c r="ARW94" s="189"/>
      <c r="ARX94" s="189"/>
      <c r="ARY94" s="189"/>
      <c r="ARZ94" s="189"/>
      <c r="ASA94" s="189"/>
      <c r="ASB94" s="189"/>
      <c r="ASC94" s="189"/>
      <c r="ASD94" s="189"/>
      <c r="ASE94" s="189"/>
      <c r="ASF94" s="189"/>
      <c r="ASG94" s="189"/>
      <c r="ASH94" s="189"/>
      <c r="ASI94" s="189"/>
      <c r="ASJ94" s="189"/>
      <c r="ASK94" s="189"/>
      <c r="ASL94" s="189"/>
      <c r="ASM94" s="189"/>
      <c r="ASN94" s="189"/>
      <c r="ASO94" s="189"/>
      <c r="ASP94" s="189"/>
      <c r="ASQ94" s="189"/>
      <c r="ASR94" s="189"/>
      <c r="ASS94" s="189"/>
      <c r="AST94" s="189"/>
      <c r="ASU94" s="189"/>
      <c r="ASV94" s="189"/>
      <c r="ASW94" s="189"/>
      <c r="ASX94" s="189"/>
      <c r="ASY94" s="189"/>
      <c r="ASZ94" s="189"/>
      <c r="ATA94" s="189"/>
      <c r="ATB94" s="189"/>
      <c r="ATC94" s="189"/>
      <c r="ATD94" s="189"/>
      <c r="ATE94" s="189"/>
      <c r="ATF94" s="189"/>
      <c r="ATG94" s="189"/>
      <c r="ATH94" s="189"/>
      <c r="ATI94" s="189"/>
      <c r="ATJ94" s="189"/>
      <c r="ATK94" s="189"/>
      <c r="ATL94" s="189"/>
      <c r="ATM94" s="189"/>
      <c r="ATN94" s="189"/>
      <c r="ATO94" s="189"/>
      <c r="ATP94" s="189"/>
      <c r="ATQ94" s="189"/>
      <c r="ATR94" s="189"/>
      <c r="ATS94" s="189"/>
      <c r="ATT94" s="189"/>
      <c r="ATU94" s="189"/>
      <c r="ATV94" s="189"/>
      <c r="ATW94" s="189"/>
      <c r="ATX94" s="189"/>
      <c r="ATY94" s="189"/>
      <c r="ATZ94" s="189"/>
      <c r="AUA94" s="189"/>
      <c r="AUB94" s="189"/>
      <c r="AUC94" s="189"/>
      <c r="AUD94" s="189"/>
      <c r="AUE94" s="189"/>
      <c r="AUF94" s="189"/>
      <c r="AUG94" s="189"/>
      <c r="AUH94" s="189"/>
      <c r="AUI94" s="189"/>
      <c r="AUJ94" s="189"/>
      <c r="AUK94" s="189"/>
      <c r="AUL94" s="189"/>
      <c r="AUM94" s="189"/>
      <c r="AUN94" s="189"/>
      <c r="AUO94" s="189"/>
      <c r="AUP94" s="189"/>
      <c r="AUQ94" s="189"/>
      <c r="AUR94" s="189"/>
      <c r="AUS94" s="189"/>
      <c r="AUT94" s="189"/>
      <c r="AUU94" s="189"/>
      <c r="AUV94" s="189"/>
      <c r="AUW94" s="189"/>
      <c r="AUX94" s="189"/>
      <c r="AUY94" s="189"/>
      <c r="AUZ94" s="189"/>
      <c r="AVA94" s="189"/>
      <c r="AVB94" s="189"/>
      <c r="AVC94" s="189"/>
      <c r="AVD94" s="189"/>
      <c r="AVE94" s="189"/>
      <c r="AVF94" s="189"/>
      <c r="AVG94" s="189"/>
      <c r="AVH94" s="189"/>
      <c r="AVI94" s="189"/>
      <c r="AVJ94" s="189"/>
      <c r="AVK94" s="189"/>
      <c r="AVL94" s="189"/>
      <c r="AVM94" s="189"/>
      <c r="AVN94" s="189"/>
      <c r="AVO94" s="189"/>
      <c r="AVP94" s="189"/>
      <c r="AVQ94" s="189"/>
      <c r="AVR94" s="189"/>
      <c r="AVS94" s="189"/>
      <c r="AVT94" s="189"/>
      <c r="AVU94" s="189"/>
      <c r="AVV94" s="189"/>
      <c r="AVW94" s="189"/>
      <c r="AVX94" s="189"/>
      <c r="AVY94" s="189"/>
      <c r="AVZ94" s="189"/>
      <c r="AWA94" s="189"/>
      <c r="AWB94" s="189"/>
      <c r="AWC94" s="189"/>
      <c r="AWD94" s="189"/>
      <c r="AWE94" s="189"/>
      <c r="AWF94" s="189"/>
      <c r="AWG94" s="189"/>
      <c r="AWH94" s="189"/>
      <c r="AWI94" s="189"/>
      <c r="AWJ94" s="189"/>
      <c r="AWK94" s="189"/>
      <c r="AWL94" s="189"/>
      <c r="AWM94" s="189"/>
      <c r="AWN94" s="189"/>
      <c r="AWO94" s="189"/>
      <c r="AWP94" s="189"/>
      <c r="AWQ94" s="189"/>
      <c r="AWR94" s="189"/>
      <c r="AWS94" s="189"/>
      <c r="AWT94" s="189"/>
      <c r="AWU94" s="189"/>
      <c r="AWV94" s="189"/>
      <c r="AWW94" s="189"/>
      <c r="AWX94" s="189"/>
      <c r="AWY94" s="189"/>
      <c r="AWZ94" s="189"/>
      <c r="AXA94" s="189"/>
      <c r="AXB94" s="189"/>
      <c r="AXC94" s="189"/>
      <c r="AXD94" s="189"/>
      <c r="AXE94" s="189"/>
      <c r="AXF94" s="189"/>
      <c r="AXG94" s="189"/>
      <c r="AXH94" s="189"/>
      <c r="AXI94" s="189"/>
      <c r="AXJ94" s="189"/>
      <c r="AXK94" s="189"/>
      <c r="AXL94" s="189"/>
      <c r="AXM94" s="189"/>
      <c r="AXN94" s="189"/>
      <c r="AXO94" s="189"/>
      <c r="AXP94" s="189"/>
      <c r="AXQ94" s="189"/>
      <c r="AXR94" s="189"/>
      <c r="AXS94" s="189"/>
      <c r="AXT94" s="189"/>
      <c r="AXU94" s="189"/>
      <c r="AXV94" s="189"/>
      <c r="AXW94" s="189"/>
      <c r="AXX94" s="189"/>
      <c r="AXY94" s="189"/>
      <c r="AXZ94" s="189"/>
      <c r="AYA94" s="189"/>
      <c r="AYB94" s="189"/>
      <c r="AYC94" s="189"/>
      <c r="AYD94" s="189"/>
      <c r="AYE94" s="189"/>
      <c r="AYF94" s="189"/>
      <c r="AYG94" s="189"/>
      <c r="AYH94" s="189"/>
      <c r="AYI94" s="189"/>
      <c r="AYJ94" s="189"/>
      <c r="AYK94" s="189"/>
      <c r="AYL94" s="189"/>
      <c r="AYM94" s="189"/>
      <c r="AYN94" s="189"/>
      <c r="AYO94" s="189"/>
      <c r="AYP94" s="189"/>
      <c r="AYQ94" s="189"/>
      <c r="AYR94" s="189"/>
      <c r="AYS94" s="189"/>
      <c r="AYT94" s="189"/>
      <c r="AYU94" s="189"/>
      <c r="AYV94" s="189"/>
      <c r="AYW94" s="189"/>
      <c r="AYX94" s="189"/>
      <c r="AYY94" s="189"/>
      <c r="AYZ94" s="189"/>
      <c r="AZA94" s="189"/>
      <c r="AZB94" s="189"/>
      <c r="AZC94" s="189"/>
      <c r="AZD94" s="189"/>
      <c r="AZE94" s="189"/>
      <c r="AZF94" s="189"/>
      <c r="AZG94" s="189"/>
      <c r="AZH94" s="189"/>
      <c r="AZI94" s="189"/>
      <c r="AZJ94" s="189"/>
      <c r="AZK94" s="189"/>
      <c r="AZL94" s="189"/>
      <c r="AZM94" s="189"/>
      <c r="AZN94" s="189"/>
      <c r="AZO94" s="189"/>
      <c r="AZP94" s="189"/>
      <c r="AZQ94" s="189"/>
      <c r="AZR94" s="189"/>
      <c r="AZS94" s="189"/>
      <c r="AZT94" s="189"/>
      <c r="AZU94" s="189"/>
      <c r="AZV94" s="189"/>
      <c r="AZW94" s="189"/>
      <c r="AZX94" s="189"/>
      <c r="AZY94" s="189"/>
      <c r="AZZ94" s="189"/>
      <c r="BAA94" s="189"/>
      <c r="BAB94" s="189"/>
      <c r="BAC94" s="189"/>
      <c r="BAD94" s="189"/>
      <c r="BAE94" s="189"/>
      <c r="BAF94" s="189"/>
      <c r="BAG94" s="189"/>
      <c r="BAH94" s="189"/>
      <c r="BAI94" s="189"/>
      <c r="BAJ94" s="189"/>
      <c r="BAK94" s="189"/>
      <c r="BAL94" s="189"/>
      <c r="BAM94" s="189"/>
      <c r="BAN94" s="189"/>
      <c r="BAO94" s="189"/>
      <c r="BAP94" s="189"/>
      <c r="BAQ94" s="189"/>
      <c r="BAR94" s="189"/>
      <c r="BAS94" s="189"/>
      <c r="BAT94" s="189"/>
      <c r="BAU94" s="189"/>
      <c r="BAV94" s="189"/>
      <c r="BAW94" s="189"/>
      <c r="BAX94" s="189"/>
      <c r="BAY94" s="189"/>
      <c r="BAZ94" s="189"/>
      <c r="BBA94" s="189"/>
      <c r="BBB94" s="189"/>
      <c r="BBC94" s="189"/>
      <c r="BBD94" s="189"/>
      <c r="BBE94" s="189"/>
      <c r="BBF94" s="189"/>
      <c r="BBG94" s="189"/>
      <c r="BBH94" s="189"/>
      <c r="BBI94" s="189"/>
      <c r="BBJ94" s="189"/>
      <c r="BBK94" s="189"/>
      <c r="BBL94" s="189"/>
      <c r="BBM94" s="189"/>
      <c r="BBN94" s="189"/>
      <c r="BBO94" s="189"/>
      <c r="BBP94" s="189"/>
      <c r="BBQ94" s="189"/>
      <c r="BBR94" s="189"/>
      <c r="BBS94" s="189"/>
      <c r="BBT94" s="189"/>
      <c r="BBU94" s="189"/>
      <c r="BBV94" s="189"/>
      <c r="BBW94" s="189"/>
      <c r="BBX94" s="189"/>
      <c r="BBY94" s="189"/>
      <c r="BBZ94" s="189"/>
      <c r="BCA94" s="189"/>
      <c r="BCB94" s="189"/>
      <c r="BCC94" s="189"/>
      <c r="BCD94" s="189"/>
      <c r="BCE94" s="189"/>
      <c r="BCF94" s="189"/>
      <c r="BCG94" s="189"/>
      <c r="BCH94" s="189"/>
      <c r="BCI94" s="189"/>
      <c r="BCJ94" s="189"/>
      <c r="BCK94" s="189"/>
      <c r="BCL94" s="189"/>
      <c r="BCM94" s="189"/>
      <c r="BCN94" s="189"/>
      <c r="BCO94" s="189"/>
      <c r="BCP94" s="189"/>
      <c r="BCQ94" s="189"/>
      <c r="BCR94" s="189"/>
      <c r="BCS94" s="189"/>
      <c r="BCT94" s="189"/>
      <c r="BCU94" s="189"/>
      <c r="BCV94" s="189"/>
      <c r="BCW94" s="189"/>
      <c r="BCX94" s="189"/>
      <c r="BCY94" s="189"/>
      <c r="BCZ94" s="189"/>
      <c r="BDA94" s="189"/>
      <c r="BDB94" s="189"/>
      <c r="BDC94" s="189"/>
      <c r="BDD94" s="189"/>
      <c r="BDE94" s="189"/>
      <c r="BDF94" s="189"/>
      <c r="BDG94" s="189"/>
      <c r="BDH94" s="189"/>
      <c r="BDI94" s="189"/>
      <c r="BDJ94" s="189"/>
      <c r="BDK94" s="189"/>
      <c r="BDL94" s="189"/>
      <c r="BDM94" s="189"/>
      <c r="BDN94" s="189"/>
      <c r="BDO94" s="189"/>
      <c r="BDP94" s="189"/>
      <c r="BDQ94" s="189"/>
      <c r="BDR94" s="189"/>
      <c r="BDS94" s="189"/>
      <c r="BDT94" s="189"/>
      <c r="BDU94" s="189"/>
      <c r="BDV94" s="189"/>
      <c r="BDW94" s="189"/>
      <c r="BDX94" s="189"/>
      <c r="BDY94" s="189"/>
      <c r="BDZ94" s="189"/>
      <c r="BEA94" s="189"/>
      <c r="BEB94" s="189"/>
      <c r="BEC94" s="189"/>
      <c r="BED94" s="189"/>
      <c r="BEE94" s="189"/>
      <c r="BEF94" s="189"/>
      <c r="BEG94" s="189"/>
      <c r="BEH94" s="189"/>
      <c r="BEI94" s="189"/>
      <c r="BEJ94" s="189"/>
      <c r="BEK94" s="189"/>
      <c r="BEL94" s="189"/>
      <c r="BEM94" s="189"/>
      <c r="BEN94" s="189"/>
      <c r="BEO94" s="189"/>
      <c r="BEP94" s="189"/>
      <c r="BEQ94" s="189"/>
      <c r="BER94" s="189"/>
      <c r="BES94" s="189"/>
      <c r="BET94" s="189"/>
      <c r="BEU94" s="189"/>
      <c r="BEV94" s="189"/>
      <c r="BEW94" s="189"/>
      <c r="BEX94" s="189"/>
      <c r="BEY94" s="189"/>
      <c r="BEZ94" s="189"/>
      <c r="BFA94" s="189"/>
      <c r="BFB94" s="189"/>
      <c r="BFC94" s="189"/>
      <c r="BFD94" s="189"/>
      <c r="BFE94" s="189"/>
      <c r="BFF94" s="189"/>
      <c r="BFG94" s="189"/>
      <c r="BFH94" s="189"/>
      <c r="BFI94" s="189"/>
      <c r="BFJ94" s="189"/>
      <c r="BFK94" s="189"/>
      <c r="BFL94" s="189"/>
      <c r="BFM94" s="189"/>
      <c r="BFN94" s="189"/>
      <c r="BFO94" s="189"/>
      <c r="BFP94" s="189"/>
      <c r="BFQ94" s="189"/>
      <c r="BFR94" s="189"/>
      <c r="BFS94" s="189"/>
      <c r="BFT94" s="189"/>
      <c r="BFU94" s="189"/>
      <c r="BFV94" s="189"/>
      <c r="BFW94" s="189"/>
      <c r="BFX94" s="189"/>
      <c r="BFY94" s="189"/>
      <c r="BFZ94" s="189"/>
      <c r="BGA94" s="189"/>
      <c r="BGB94" s="189"/>
      <c r="BGC94" s="189"/>
      <c r="BGD94" s="189"/>
      <c r="BGE94" s="189"/>
      <c r="BGF94" s="189"/>
      <c r="BGG94" s="189"/>
      <c r="BGH94" s="189"/>
      <c r="BGI94" s="189"/>
      <c r="BGJ94" s="189"/>
      <c r="BGK94" s="189"/>
      <c r="BGL94" s="189"/>
      <c r="BGM94" s="189"/>
      <c r="BGN94" s="189"/>
      <c r="BGO94" s="189"/>
      <c r="BGP94" s="189"/>
      <c r="BGQ94" s="189"/>
      <c r="BGR94" s="189"/>
      <c r="BGS94" s="189"/>
      <c r="BGT94" s="189"/>
      <c r="BGU94" s="189"/>
      <c r="BGV94" s="189"/>
      <c r="BGW94" s="189"/>
      <c r="BGX94" s="189"/>
      <c r="BGY94" s="189"/>
      <c r="BGZ94" s="189"/>
      <c r="BHA94" s="189"/>
      <c r="BHB94" s="189"/>
      <c r="BHC94" s="189"/>
      <c r="BHD94" s="189"/>
      <c r="BHE94" s="189"/>
      <c r="BHF94" s="189"/>
      <c r="BHG94" s="189"/>
      <c r="BHH94" s="189"/>
      <c r="BHI94" s="189"/>
      <c r="BHJ94" s="189"/>
      <c r="BHK94" s="189"/>
      <c r="BHL94" s="189"/>
      <c r="BHM94" s="189"/>
      <c r="BHN94" s="189"/>
      <c r="BHO94" s="189"/>
      <c r="BHP94" s="189"/>
      <c r="BHQ94" s="189"/>
      <c r="BHR94" s="189"/>
      <c r="BHS94" s="189"/>
      <c r="BHT94" s="189"/>
      <c r="BHU94" s="189"/>
      <c r="BHV94" s="189"/>
      <c r="BHW94" s="189"/>
      <c r="BHX94" s="189"/>
      <c r="BHY94" s="189"/>
      <c r="BHZ94" s="189"/>
      <c r="BIA94" s="189"/>
      <c r="BIB94" s="189"/>
      <c r="BIC94" s="189"/>
      <c r="BID94" s="189"/>
      <c r="BIE94" s="189"/>
      <c r="BIF94" s="189"/>
      <c r="BIG94" s="189"/>
      <c r="BIH94" s="189"/>
      <c r="BII94" s="189"/>
      <c r="BIJ94" s="189"/>
      <c r="BIK94" s="189"/>
      <c r="BIL94" s="189"/>
      <c r="BIM94" s="189"/>
      <c r="BIN94" s="189"/>
      <c r="BIO94" s="189"/>
      <c r="BIP94" s="189"/>
      <c r="BIQ94" s="189"/>
      <c r="BIR94" s="189"/>
      <c r="BIS94" s="189"/>
      <c r="BIT94" s="189"/>
      <c r="BIU94" s="189"/>
      <c r="BIV94" s="189"/>
      <c r="BIW94" s="189"/>
      <c r="BIX94" s="189"/>
      <c r="BIY94" s="189"/>
      <c r="BIZ94" s="189"/>
      <c r="BJA94" s="189"/>
      <c r="BJB94" s="189"/>
      <c r="BJC94" s="189"/>
      <c r="BJD94" s="189"/>
      <c r="BJE94" s="189"/>
      <c r="BJF94" s="189"/>
      <c r="BJG94" s="189"/>
      <c r="BJH94" s="189"/>
      <c r="BJI94" s="189"/>
      <c r="BJJ94" s="189"/>
      <c r="BJK94" s="189"/>
      <c r="BJL94" s="189"/>
      <c r="BJM94" s="189"/>
      <c r="BJN94" s="189"/>
      <c r="BJO94" s="189"/>
      <c r="BJP94" s="189"/>
      <c r="BJQ94" s="189"/>
      <c r="BJR94" s="189"/>
      <c r="BJS94" s="189"/>
      <c r="BJT94" s="189"/>
      <c r="BJU94" s="189"/>
      <c r="BJV94" s="189"/>
      <c r="BJW94" s="189"/>
      <c r="BJX94" s="189"/>
      <c r="BJY94" s="189"/>
      <c r="BJZ94" s="189"/>
      <c r="BKA94" s="189"/>
      <c r="BKB94" s="189"/>
      <c r="BKC94" s="189"/>
      <c r="BKD94" s="189"/>
      <c r="BKE94" s="189"/>
      <c r="BKF94" s="189"/>
      <c r="BKG94" s="189"/>
      <c r="BKH94" s="189"/>
      <c r="BKI94" s="189"/>
      <c r="BKJ94" s="189"/>
      <c r="BKK94" s="189"/>
      <c r="BKL94" s="189"/>
      <c r="BKM94" s="189"/>
      <c r="BKN94" s="189"/>
      <c r="BKO94" s="189"/>
      <c r="BKP94" s="189"/>
      <c r="BKQ94" s="189"/>
      <c r="BKR94" s="189"/>
      <c r="BKS94" s="189"/>
      <c r="BKT94" s="189"/>
      <c r="BKU94" s="189"/>
      <c r="BKV94" s="189"/>
      <c r="BKW94" s="189"/>
      <c r="BKX94" s="189"/>
      <c r="BKY94" s="189"/>
      <c r="BKZ94" s="189"/>
      <c r="BLA94" s="189"/>
      <c r="BLB94" s="189"/>
      <c r="BLC94" s="189"/>
      <c r="BLD94" s="189"/>
      <c r="BLE94" s="189"/>
      <c r="BLF94" s="189"/>
      <c r="BLG94" s="189"/>
      <c r="BLH94" s="189"/>
      <c r="BLI94" s="189"/>
      <c r="BLJ94" s="189"/>
      <c r="BLK94" s="189"/>
      <c r="BLL94" s="189"/>
      <c r="BLM94" s="189"/>
      <c r="BLN94" s="189"/>
      <c r="BLO94" s="189"/>
      <c r="BLP94" s="189"/>
      <c r="BLQ94" s="189"/>
      <c r="BLR94" s="189"/>
      <c r="BLS94" s="189"/>
      <c r="BLT94" s="189"/>
      <c r="BLU94" s="189"/>
      <c r="BLV94" s="189"/>
      <c r="BLW94" s="189"/>
      <c r="BLX94" s="189"/>
      <c r="BLY94" s="189"/>
      <c r="BLZ94" s="189"/>
      <c r="BMA94" s="189"/>
      <c r="BMB94" s="189"/>
      <c r="BMC94" s="189"/>
      <c r="BMD94" s="189"/>
      <c r="BME94" s="189"/>
      <c r="BMF94" s="189"/>
      <c r="BMG94" s="189"/>
      <c r="BMH94" s="189"/>
      <c r="BMI94" s="189"/>
      <c r="BMJ94" s="189"/>
      <c r="BMK94" s="189"/>
      <c r="BML94" s="189"/>
      <c r="BMM94" s="189"/>
      <c r="BMN94" s="189"/>
      <c r="BMO94" s="189"/>
      <c r="BMP94" s="189"/>
      <c r="BMQ94" s="189"/>
      <c r="BMR94" s="189"/>
      <c r="BMS94" s="189"/>
      <c r="BMT94" s="189"/>
      <c r="BMU94" s="189"/>
      <c r="BMV94" s="189"/>
      <c r="BMW94" s="189"/>
      <c r="BMX94" s="189"/>
      <c r="BMY94" s="189"/>
      <c r="BMZ94" s="189"/>
      <c r="BNA94" s="189"/>
      <c r="BNB94" s="189"/>
      <c r="BNC94" s="189"/>
      <c r="BND94" s="189"/>
      <c r="BNE94" s="189"/>
      <c r="BNF94" s="189"/>
      <c r="BNG94" s="189"/>
      <c r="BNH94" s="189"/>
      <c r="BNI94" s="189"/>
      <c r="BNJ94" s="189"/>
      <c r="BNK94" s="189"/>
      <c r="BNL94" s="189"/>
      <c r="BNM94" s="189"/>
      <c r="BNN94" s="189"/>
      <c r="BNO94" s="189"/>
      <c r="BNP94" s="189"/>
      <c r="BNQ94" s="189"/>
      <c r="BNR94" s="189"/>
      <c r="BNS94" s="189"/>
      <c r="BNT94" s="189"/>
      <c r="BNU94" s="189"/>
      <c r="BNV94" s="189"/>
      <c r="BNW94" s="189"/>
      <c r="BNX94" s="189"/>
      <c r="BNY94" s="189"/>
      <c r="BNZ94" s="189"/>
      <c r="BOA94" s="189"/>
      <c r="BOB94" s="189"/>
      <c r="BOC94" s="189"/>
      <c r="BOD94" s="189"/>
      <c r="BOE94" s="189"/>
      <c r="BOF94" s="189"/>
      <c r="BOG94" s="189"/>
      <c r="BOH94" s="189"/>
      <c r="BOI94" s="189"/>
      <c r="BOJ94" s="189"/>
      <c r="BOK94" s="189"/>
      <c r="BOL94" s="189"/>
      <c r="BOM94" s="189"/>
      <c r="BON94" s="189"/>
      <c r="BOO94" s="189"/>
      <c r="BOP94" s="189"/>
      <c r="BOQ94" s="189"/>
      <c r="BOR94" s="189"/>
      <c r="BOS94" s="189"/>
      <c r="BOT94" s="189"/>
      <c r="BOU94" s="189"/>
      <c r="BOV94" s="189"/>
      <c r="BOW94" s="189"/>
      <c r="BOX94" s="189"/>
      <c r="BOY94" s="189"/>
      <c r="BOZ94" s="189"/>
      <c r="BPA94" s="189"/>
      <c r="BPB94" s="189"/>
      <c r="BPC94" s="189"/>
      <c r="BPD94" s="189"/>
      <c r="BPE94" s="189"/>
      <c r="BPF94" s="189"/>
      <c r="BPG94" s="189"/>
      <c r="BPH94" s="189"/>
      <c r="BPI94" s="189"/>
      <c r="BPJ94" s="189"/>
      <c r="BPK94" s="189"/>
      <c r="BPL94" s="189"/>
      <c r="BPM94" s="189"/>
      <c r="BPN94" s="189"/>
      <c r="BPO94" s="189"/>
      <c r="BPP94" s="189"/>
      <c r="BPQ94" s="189"/>
      <c r="BPR94" s="189"/>
      <c r="BPS94" s="189"/>
      <c r="BPT94" s="189"/>
      <c r="BPU94" s="189"/>
      <c r="BPV94" s="189"/>
      <c r="BPW94" s="189"/>
      <c r="BPX94" s="189"/>
      <c r="BPY94" s="189"/>
      <c r="BPZ94" s="189"/>
      <c r="BQA94" s="189"/>
      <c r="BQB94" s="189"/>
      <c r="BQC94" s="189"/>
      <c r="BQD94" s="189"/>
      <c r="BQE94" s="189"/>
      <c r="BQF94" s="189"/>
      <c r="BQG94" s="189"/>
      <c r="BQH94" s="189"/>
      <c r="BQI94" s="189"/>
      <c r="BQJ94" s="189"/>
      <c r="BQK94" s="189"/>
      <c r="BQL94" s="189"/>
      <c r="BQM94" s="189"/>
      <c r="BQN94" s="189"/>
      <c r="BQO94" s="189"/>
      <c r="BQP94" s="189"/>
      <c r="BQQ94" s="189"/>
      <c r="BQR94" s="189"/>
      <c r="BQS94" s="189"/>
      <c r="BQT94" s="189"/>
      <c r="BQU94" s="189"/>
      <c r="BQV94" s="189"/>
      <c r="BQW94" s="189"/>
      <c r="BQX94" s="189"/>
      <c r="BQY94" s="189"/>
      <c r="BQZ94" s="189"/>
      <c r="BRA94" s="189"/>
      <c r="BRB94" s="189"/>
      <c r="BRC94" s="189"/>
      <c r="BRD94" s="189"/>
      <c r="BRE94" s="189"/>
      <c r="BRF94" s="189"/>
      <c r="BRG94" s="189"/>
      <c r="BRH94" s="189"/>
      <c r="BRI94" s="189"/>
      <c r="BRJ94" s="189"/>
      <c r="BRK94" s="189"/>
      <c r="BRL94" s="189"/>
      <c r="BRM94" s="189"/>
      <c r="BRN94" s="189"/>
      <c r="BRO94" s="189"/>
      <c r="BRP94" s="189"/>
      <c r="BRQ94" s="189"/>
      <c r="BRR94" s="189"/>
      <c r="BRS94" s="189"/>
      <c r="BRT94" s="189"/>
      <c r="BRU94" s="189"/>
      <c r="BRV94" s="189"/>
      <c r="BRW94" s="189"/>
      <c r="BRX94" s="189"/>
      <c r="BRY94" s="189"/>
      <c r="BRZ94" s="189"/>
      <c r="BSA94" s="189"/>
      <c r="BSB94" s="189"/>
      <c r="BSC94" s="189"/>
      <c r="BSD94" s="189"/>
      <c r="BSE94" s="189"/>
      <c r="BSF94" s="189"/>
      <c r="BSG94" s="189"/>
      <c r="BSH94" s="189"/>
      <c r="BSI94" s="189"/>
      <c r="BSJ94" s="189"/>
      <c r="BSK94" s="189"/>
      <c r="BSL94" s="189"/>
      <c r="BSM94" s="189"/>
      <c r="BSN94" s="189"/>
      <c r="BSO94" s="189"/>
      <c r="BSP94" s="189"/>
      <c r="BSQ94" s="189"/>
      <c r="BSR94" s="189"/>
      <c r="BSS94" s="189"/>
      <c r="BST94" s="189"/>
      <c r="BSU94" s="189"/>
      <c r="BSV94" s="189"/>
      <c r="BSW94" s="189"/>
      <c r="BSX94" s="189"/>
      <c r="BSY94" s="189"/>
      <c r="BSZ94" s="189"/>
      <c r="BTA94" s="189"/>
      <c r="BTB94" s="189"/>
      <c r="BTC94" s="189"/>
      <c r="BTD94" s="189"/>
      <c r="BTE94" s="189"/>
      <c r="BTF94" s="189"/>
      <c r="BTG94" s="189"/>
      <c r="BTH94" s="189"/>
      <c r="BTI94" s="189"/>
      <c r="BTJ94" s="189"/>
      <c r="BTK94" s="189"/>
      <c r="BTL94" s="189"/>
      <c r="BTM94" s="189"/>
      <c r="BTN94" s="189"/>
      <c r="BTO94" s="189"/>
      <c r="BTP94" s="189"/>
      <c r="BTQ94" s="189"/>
      <c r="BTR94" s="189"/>
      <c r="BTS94" s="189"/>
      <c r="BTT94" s="189"/>
      <c r="BTU94" s="189"/>
      <c r="BTV94" s="189"/>
      <c r="BTW94" s="189"/>
      <c r="BTX94" s="189"/>
      <c r="BTY94" s="189"/>
      <c r="BTZ94" s="189"/>
      <c r="BUA94" s="189"/>
      <c r="BUB94" s="189"/>
      <c r="BUC94" s="189"/>
      <c r="BUD94" s="189"/>
      <c r="BUE94" s="189"/>
      <c r="BUF94" s="189"/>
      <c r="BUG94" s="189"/>
      <c r="BUH94" s="189"/>
      <c r="BUI94" s="189"/>
      <c r="BUJ94" s="189"/>
      <c r="BUK94" s="189"/>
      <c r="BUL94" s="189"/>
      <c r="BUM94" s="189"/>
      <c r="BUN94" s="189"/>
      <c r="BUO94" s="189"/>
      <c r="BUP94" s="189"/>
      <c r="BUQ94" s="189"/>
      <c r="BUR94" s="189"/>
      <c r="BUS94" s="189"/>
      <c r="BUT94" s="189"/>
      <c r="BUU94" s="189"/>
      <c r="BUV94" s="189"/>
      <c r="BUW94" s="189"/>
      <c r="BUX94" s="189"/>
      <c r="BUY94" s="189"/>
      <c r="BUZ94" s="189"/>
      <c r="BVA94" s="189"/>
      <c r="BVB94" s="189"/>
      <c r="BVC94" s="189"/>
      <c r="BVD94" s="189"/>
      <c r="BVE94" s="189"/>
      <c r="BVF94" s="189"/>
      <c r="BVG94" s="189"/>
      <c r="BVH94" s="189"/>
      <c r="BVI94" s="189"/>
      <c r="BVJ94" s="189"/>
      <c r="BVK94" s="189"/>
      <c r="BVL94" s="189"/>
      <c r="BVM94" s="189"/>
      <c r="BVN94" s="189"/>
      <c r="BVO94" s="189"/>
      <c r="BVP94" s="189"/>
      <c r="BVQ94" s="189"/>
      <c r="BVR94" s="189"/>
      <c r="BVS94" s="189"/>
      <c r="BVT94" s="189"/>
      <c r="BVU94" s="189"/>
      <c r="BVV94" s="189"/>
      <c r="BVW94" s="189"/>
      <c r="BVX94" s="189"/>
      <c r="BVY94" s="189"/>
      <c r="BVZ94" s="189"/>
      <c r="BWA94" s="189"/>
      <c r="BWB94" s="189"/>
      <c r="BWC94" s="189"/>
      <c r="BWD94" s="189"/>
      <c r="BWE94" s="189"/>
      <c r="BWF94" s="189"/>
      <c r="BWG94" s="189"/>
      <c r="BWH94" s="189"/>
      <c r="BWI94" s="189"/>
      <c r="BWJ94" s="189"/>
      <c r="BWK94" s="189"/>
      <c r="BWL94" s="189"/>
      <c r="BWM94" s="189"/>
      <c r="BWN94" s="189"/>
      <c r="BWO94" s="189"/>
      <c r="BWP94" s="189"/>
      <c r="BWQ94" s="189"/>
      <c r="BWR94" s="189"/>
      <c r="BWS94" s="189"/>
      <c r="BWT94" s="189"/>
      <c r="BWU94" s="189"/>
      <c r="BWV94" s="189"/>
      <c r="BWW94" s="189"/>
      <c r="BWX94" s="189"/>
      <c r="BWY94" s="189"/>
      <c r="BWZ94" s="189"/>
      <c r="BXA94" s="189"/>
      <c r="BXB94" s="189"/>
      <c r="BXC94" s="189"/>
      <c r="BXD94" s="189"/>
      <c r="BXE94" s="189"/>
      <c r="BXF94" s="189"/>
      <c r="BXG94" s="189"/>
      <c r="BXH94" s="189"/>
      <c r="BXI94" s="189"/>
      <c r="BXJ94" s="189"/>
      <c r="BXK94" s="189"/>
      <c r="BXL94" s="189"/>
      <c r="BXM94" s="189"/>
      <c r="BXN94" s="189"/>
      <c r="BXO94" s="189"/>
      <c r="BXP94" s="189"/>
      <c r="BXQ94" s="189"/>
      <c r="BXR94" s="189"/>
      <c r="BXS94" s="189"/>
      <c r="BXT94" s="189"/>
      <c r="BXU94" s="189"/>
      <c r="BXV94" s="189"/>
      <c r="BXW94" s="189"/>
      <c r="BXX94" s="189"/>
      <c r="BXY94" s="189"/>
      <c r="BXZ94" s="189"/>
      <c r="BYA94" s="189"/>
      <c r="BYB94" s="189"/>
      <c r="BYC94" s="189"/>
      <c r="BYD94" s="189"/>
      <c r="BYE94" s="189"/>
      <c r="BYF94" s="189"/>
      <c r="BYG94" s="189"/>
      <c r="BYH94" s="189"/>
      <c r="BYI94" s="189"/>
      <c r="BYJ94" s="189"/>
      <c r="BYK94" s="189"/>
      <c r="BYL94" s="189"/>
      <c r="BYM94" s="189"/>
      <c r="BYN94" s="189"/>
      <c r="BYO94" s="189"/>
      <c r="BYP94" s="189"/>
      <c r="BYQ94" s="189"/>
      <c r="BYR94" s="189"/>
      <c r="BYS94" s="189"/>
      <c r="BYT94" s="189"/>
      <c r="BYU94" s="189"/>
      <c r="BYV94" s="189"/>
      <c r="BYW94" s="189"/>
      <c r="BYX94" s="189"/>
      <c r="BYY94" s="189"/>
      <c r="BYZ94" s="189"/>
      <c r="BZA94" s="189"/>
      <c r="BZB94" s="189"/>
      <c r="BZC94" s="189"/>
      <c r="BZD94" s="189"/>
      <c r="BZE94" s="189"/>
      <c r="BZF94" s="189"/>
      <c r="BZG94" s="189"/>
      <c r="BZH94" s="189"/>
      <c r="BZI94" s="189"/>
      <c r="BZJ94" s="189"/>
      <c r="BZK94" s="189"/>
      <c r="BZL94" s="189"/>
      <c r="BZM94" s="189"/>
      <c r="BZN94" s="189"/>
      <c r="BZO94" s="189"/>
      <c r="BZP94" s="189"/>
      <c r="BZQ94" s="189"/>
      <c r="BZR94" s="189"/>
      <c r="BZS94" s="189"/>
      <c r="BZT94" s="189"/>
      <c r="BZU94" s="189"/>
      <c r="BZV94" s="189"/>
      <c r="BZW94" s="189"/>
      <c r="BZX94" s="189"/>
      <c r="BZY94" s="189"/>
      <c r="BZZ94" s="189"/>
      <c r="CAA94" s="189"/>
      <c r="CAB94" s="189"/>
      <c r="CAC94" s="189"/>
      <c r="CAD94" s="189"/>
      <c r="CAE94" s="189"/>
      <c r="CAF94" s="189"/>
      <c r="CAG94" s="189"/>
      <c r="CAH94" s="189"/>
      <c r="CAI94" s="189"/>
      <c r="CAJ94" s="189"/>
      <c r="CAK94" s="189"/>
      <c r="CAL94" s="189"/>
      <c r="CAM94" s="189"/>
      <c r="CAN94" s="189"/>
      <c r="CAO94" s="189"/>
      <c r="CAP94" s="189"/>
      <c r="CAQ94" s="189"/>
      <c r="CAR94" s="189"/>
      <c r="CAS94" s="189"/>
      <c r="CAT94" s="189"/>
      <c r="CAU94" s="189"/>
      <c r="CAV94" s="189"/>
      <c r="CAW94" s="189"/>
      <c r="CAX94" s="189"/>
      <c r="CAY94" s="189"/>
      <c r="CAZ94" s="189"/>
      <c r="CBA94" s="189"/>
      <c r="CBB94" s="189"/>
      <c r="CBC94" s="189"/>
      <c r="CBD94" s="189"/>
      <c r="CBE94" s="189"/>
      <c r="CBF94" s="189"/>
      <c r="CBG94" s="189"/>
      <c r="CBH94" s="189"/>
      <c r="CBI94" s="189"/>
      <c r="CBJ94" s="189"/>
      <c r="CBK94" s="189"/>
      <c r="CBL94" s="189"/>
      <c r="CBM94" s="189"/>
      <c r="CBN94" s="189"/>
      <c r="CBO94" s="189"/>
      <c r="CBP94" s="189"/>
      <c r="CBQ94" s="189"/>
      <c r="CBR94" s="189"/>
      <c r="CBS94" s="189"/>
      <c r="CBT94" s="189"/>
      <c r="CBU94" s="189"/>
      <c r="CBV94" s="189"/>
      <c r="CBW94" s="189"/>
      <c r="CBX94" s="189"/>
      <c r="CBY94" s="189"/>
      <c r="CBZ94" s="189"/>
      <c r="CCA94" s="189"/>
      <c r="CCB94" s="189"/>
      <c r="CCC94" s="189"/>
      <c r="CCD94" s="189"/>
      <c r="CCE94" s="189"/>
      <c r="CCF94" s="189"/>
      <c r="CCG94" s="189"/>
      <c r="CCH94" s="189"/>
      <c r="CCI94" s="189"/>
      <c r="CCJ94" s="189"/>
      <c r="CCK94" s="189"/>
      <c r="CCL94" s="189"/>
      <c r="CCM94" s="189"/>
      <c r="CCN94" s="189"/>
      <c r="CCO94" s="189"/>
      <c r="CCP94" s="189"/>
      <c r="CCQ94" s="189"/>
      <c r="CCR94" s="189"/>
      <c r="CCS94" s="189"/>
      <c r="CCT94" s="189"/>
      <c r="CCU94" s="189"/>
      <c r="CCV94" s="189"/>
      <c r="CCW94" s="189"/>
      <c r="CCX94" s="189"/>
      <c r="CCY94" s="189"/>
      <c r="CCZ94" s="189"/>
      <c r="CDA94" s="189"/>
      <c r="CDB94" s="189"/>
      <c r="CDC94" s="189"/>
      <c r="CDD94" s="189"/>
      <c r="CDE94" s="189"/>
      <c r="CDF94" s="189"/>
      <c r="CDG94" s="189"/>
      <c r="CDH94" s="189"/>
      <c r="CDI94" s="189"/>
      <c r="CDJ94" s="189"/>
      <c r="CDK94" s="189"/>
      <c r="CDL94" s="189"/>
      <c r="CDM94" s="189"/>
      <c r="CDN94" s="189"/>
      <c r="CDO94" s="189"/>
      <c r="CDP94" s="189"/>
      <c r="CDQ94" s="189"/>
      <c r="CDR94" s="189"/>
      <c r="CDS94" s="189"/>
      <c r="CDT94" s="189"/>
      <c r="CDU94" s="189"/>
      <c r="CDV94" s="189"/>
      <c r="CDW94" s="189"/>
      <c r="CDX94" s="189"/>
      <c r="CDY94" s="189"/>
      <c r="CDZ94" s="189"/>
      <c r="CEA94" s="189"/>
      <c r="CEB94" s="189"/>
      <c r="CEC94" s="189"/>
      <c r="CED94" s="189"/>
      <c r="CEE94" s="189"/>
      <c r="CEF94" s="189"/>
      <c r="CEG94" s="189"/>
      <c r="CEH94" s="189"/>
      <c r="CEI94" s="189"/>
      <c r="CEJ94" s="189"/>
      <c r="CEK94" s="189"/>
      <c r="CEL94" s="189"/>
      <c r="CEM94" s="189"/>
      <c r="CEN94" s="189"/>
      <c r="CEO94" s="189"/>
      <c r="CEP94" s="189"/>
      <c r="CEQ94" s="189"/>
      <c r="CER94" s="189"/>
      <c r="CES94" s="189"/>
      <c r="CET94" s="189"/>
      <c r="CEU94" s="189"/>
      <c r="CEV94" s="189"/>
      <c r="CEW94" s="189"/>
      <c r="CEX94" s="189"/>
      <c r="CEY94" s="189"/>
      <c r="CEZ94" s="189"/>
      <c r="CFA94" s="189"/>
      <c r="CFB94" s="189"/>
      <c r="CFC94" s="189"/>
      <c r="CFD94" s="189"/>
      <c r="CFE94" s="189"/>
      <c r="CFF94" s="189"/>
      <c r="CFG94" s="189"/>
      <c r="CFH94" s="189"/>
      <c r="CFI94" s="189"/>
      <c r="CFJ94" s="189"/>
      <c r="CFK94" s="189"/>
      <c r="CFL94" s="189"/>
      <c r="CFM94" s="189"/>
      <c r="CFN94" s="189"/>
      <c r="CFO94" s="189"/>
      <c r="CFP94" s="189"/>
      <c r="CFQ94" s="189"/>
      <c r="CFR94" s="189"/>
      <c r="CFS94" s="189"/>
      <c r="CFT94" s="189"/>
      <c r="CFU94" s="189"/>
      <c r="CFV94" s="189"/>
      <c r="CFW94" s="189"/>
      <c r="CFX94" s="189"/>
      <c r="CFY94" s="189"/>
      <c r="CFZ94" s="189"/>
      <c r="CGA94" s="189"/>
      <c r="CGB94" s="189"/>
      <c r="CGC94" s="189"/>
      <c r="CGD94" s="189"/>
      <c r="CGE94" s="189"/>
      <c r="CGF94" s="189"/>
      <c r="CGG94" s="189"/>
      <c r="CGH94" s="189"/>
      <c r="CGI94" s="189"/>
      <c r="CGJ94" s="189"/>
      <c r="CGK94" s="189"/>
      <c r="CGL94" s="189"/>
      <c r="CGM94" s="189"/>
      <c r="CGN94" s="189"/>
      <c r="CGO94" s="189"/>
      <c r="CGP94" s="189"/>
      <c r="CGQ94" s="189"/>
      <c r="CGR94" s="189"/>
      <c r="CGS94" s="189"/>
      <c r="CGT94" s="189"/>
      <c r="CGU94" s="189"/>
      <c r="CGV94" s="189"/>
      <c r="CGW94" s="189"/>
      <c r="CGX94" s="189"/>
      <c r="CGY94" s="189"/>
      <c r="CGZ94" s="189"/>
      <c r="CHA94" s="189"/>
      <c r="CHB94" s="189"/>
      <c r="CHC94" s="189"/>
      <c r="CHD94" s="189"/>
      <c r="CHE94" s="189"/>
      <c r="CHF94" s="189"/>
      <c r="CHG94" s="189"/>
      <c r="CHH94" s="189"/>
      <c r="CHI94" s="189"/>
      <c r="CHJ94" s="189"/>
      <c r="CHK94" s="189"/>
      <c r="CHL94" s="189"/>
      <c r="CHM94" s="189"/>
      <c r="CHN94" s="189"/>
      <c r="CHO94" s="189"/>
      <c r="CHP94" s="189"/>
      <c r="CHQ94" s="189"/>
      <c r="CHR94" s="189"/>
      <c r="CHS94" s="189"/>
      <c r="CHT94" s="189"/>
      <c r="CHU94" s="189"/>
      <c r="CHV94" s="189"/>
      <c r="CHW94" s="189"/>
      <c r="CHX94" s="189"/>
      <c r="CHY94" s="189"/>
      <c r="CHZ94" s="189"/>
      <c r="CIA94" s="189"/>
      <c r="CIB94" s="189"/>
      <c r="CIC94" s="189"/>
      <c r="CID94" s="189"/>
      <c r="CIE94" s="189"/>
      <c r="CIF94" s="189"/>
      <c r="CIG94" s="189"/>
      <c r="CIH94" s="189"/>
      <c r="CII94" s="189"/>
      <c r="CIJ94" s="189"/>
      <c r="CIK94" s="189"/>
      <c r="CIL94" s="189"/>
      <c r="CIM94" s="189"/>
      <c r="CIN94" s="189"/>
      <c r="CIO94" s="189"/>
      <c r="CIP94" s="189"/>
      <c r="CIQ94" s="189"/>
      <c r="CIR94" s="189"/>
      <c r="CIS94" s="189"/>
      <c r="CIT94" s="189"/>
      <c r="CIU94" s="189"/>
      <c r="CIV94" s="189"/>
      <c r="CIW94" s="189"/>
      <c r="CIX94" s="189"/>
      <c r="CIY94" s="189"/>
      <c r="CIZ94" s="189"/>
      <c r="CJA94" s="189"/>
      <c r="CJB94" s="189"/>
      <c r="CJC94" s="189"/>
      <c r="CJD94" s="189"/>
      <c r="CJE94" s="189"/>
      <c r="CJF94" s="189"/>
      <c r="CJG94" s="189"/>
      <c r="CJH94" s="189"/>
      <c r="CJI94" s="189"/>
      <c r="CJJ94" s="189"/>
      <c r="CJK94" s="189"/>
      <c r="CJL94" s="189"/>
      <c r="CJM94" s="189"/>
      <c r="CJN94" s="189"/>
      <c r="CJO94" s="189"/>
      <c r="CJP94" s="189"/>
      <c r="CJQ94" s="189"/>
      <c r="CJR94" s="189"/>
      <c r="CJS94" s="189"/>
      <c r="CJT94" s="189"/>
      <c r="CJU94" s="189"/>
      <c r="CJV94" s="189"/>
      <c r="CJW94" s="189"/>
      <c r="CJX94" s="189"/>
      <c r="CJY94" s="189"/>
      <c r="CJZ94" s="189"/>
      <c r="CKA94" s="189"/>
      <c r="CKB94" s="189"/>
      <c r="CKC94" s="189"/>
      <c r="CKD94" s="189"/>
      <c r="CKE94" s="189"/>
      <c r="CKF94" s="189"/>
      <c r="CKG94" s="189"/>
      <c r="CKH94" s="189"/>
      <c r="CKI94" s="189"/>
      <c r="CKJ94" s="189"/>
      <c r="CKK94" s="189"/>
      <c r="CKL94" s="189"/>
      <c r="CKM94" s="189"/>
      <c r="CKN94" s="189"/>
      <c r="CKO94" s="189"/>
      <c r="CKP94" s="189"/>
      <c r="CKQ94" s="189"/>
      <c r="CKR94" s="189"/>
      <c r="CKS94" s="189"/>
      <c r="CKT94" s="189"/>
      <c r="CKU94" s="189"/>
      <c r="CKV94" s="189"/>
      <c r="CKW94" s="189"/>
      <c r="CKX94" s="189"/>
      <c r="CKY94" s="189"/>
      <c r="CKZ94" s="189"/>
      <c r="CLA94" s="189"/>
      <c r="CLB94" s="189"/>
      <c r="CLC94" s="189"/>
      <c r="CLD94" s="189"/>
      <c r="CLE94" s="189"/>
      <c r="CLF94" s="189"/>
      <c r="CLG94" s="189"/>
      <c r="CLH94" s="189"/>
      <c r="CLI94" s="189"/>
      <c r="CLJ94" s="189"/>
      <c r="CLK94" s="189"/>
      <c r="CLL94" s="189"/>
      <c r="CLM94" s="189"/>
      <c r="CLN94" s="189"/>
      <c r="CLO94" s="189"/>
      <c r="CLP94" s="189"/>
      <c r="CLQ94" s="189"/>
      <c r="CLR94" s="189"/>
      <c r="CLS94" s="189"/>
      <c r="CLT94" s="189"/>
      <c r="CLU94" s="189"/>
      <c r="CLV94" s="189"/>
      <c r="CLW94" s="189"/>
      <c r="CLX94" s="189"/>
      <c r="CLY94" s="189"/>
      <c r="CLZ94" s="189"/>
      <c r="CMA94" s="189"/>
      <c r="CMB94" s="189"/>
      <c r="CMC94" s="189"/>
      <c r="CMD94" s="189"/>
      <c r="CME94" s="189"/>
      <c r="CMF94" s="189"/>
      <c r="CMG94" s="189"/>
      <c r="CMH94" s="189"/>
      <c r="CMI94" s="189"/>
      <c r="CMJ94" s="189"/>
      <c r="CMK94" s="189"/>
      <c r="CML94" s="189"/>
      <c r="CMM94" s="189"/>
      <c r="CMN94" s="189"/>
      <c r="CMO94" s="189"/>
      <c r="CMP94" s="189"/>
      <c r="CMQ94" s="189"/>
      <c r="CMR94" s="189"/>
      <c r="CMS94" s="189"/>
      <c r="CMT94" s="189"/>
      <c r="CMU94" s="189"/>
      <c r="CMV94" s="189"/>
      <c r="CMW94" s="189"/>
      <c r="CMX94" s="189"/>
      <c r="CMY94" s="189"/>
      <c r="CMZ94" s="189"/>
      <c r="CNA94" s="189"/>
      <c r="CNB94" s="189"/>
      <c r="CNC94" s="189"/>
      <c r="CND94" s="189"/>
      <c r="CNE94" s="189"/>
      <c r="CNF94" s="189"/>
      <c r="CNG94" s="189"/>
      <c r="CNH94" s="189"/>
      <c r="CNI94" s="189"/>
      <c r="CNJ94" s="189"/>
      <c r="CNK94" s="189"/>
      <c r="CNL94" s="189"/>
      <c r="CNM94" s="189"/>
      <c r="CNN94" s="189"/>
      <c r="CNO94" s="189"/>
      <c r="CNP94" s="189"/>
      <c r="CNQ94" s="189"/>
      <c r="CNR94" s="189"/>
      <c r="CNS94" s="189"/>
      <c r="CNT94" s="189"/>
      <c r="CNU94" s="189"/>
      <c r="CNV94" s="189"/>
      <c r="CNW94" s="189"/>
      <c r="CNX94" s="189"/>
      <c r="CNY94" s="189"/>
      <c r="CNZ94" s="189"/>
      <c r="COA94" s="189"/>
      <c r="COB94" s="189"/>
      <c r="COC94" s="189"/>
      <c r="COD94" s="189"/>
      <c r="COE94" s="189"/>
      <c r="COF94" s="189"/>
      <c r="COG94" s="189"/>
      <c r="COH94" s="189"/>
      <c r="COI94" s="189"/>
      <c r="COJ94" s="189"/>
      <c r="COK94" s="189"/>
      <c r="COL94" s="189"/>
      <c r="COM94" s="189"/>
      <c r="CON94" s="189"/>
      <c r="COO94" s="189"/>
      <c r="COP94" s="189"/>
      <c r="COQ94" s="189"/>
      <c r="COR94" s="189"/>
      <c r="COS94" s="189"/>
      <c r="COT94" s="189"/>
      <c r="COU94" s="189"/>
      <c r="COV94" s="189"/>
      <c r="COW94" s="189"/>
      <c r="COX94" s="189"/>
      <c r="COY94" s="189"/>
      <c r="COZ94" s="189"/>
      <c r="CPA94" s="189"/>
      <c r="CPB94" s="189"/>
      <c r="CPC94" s="189"/>
      <c r="CPD94" s="189"/>
      <c r="CPE94" s="189"/>
      <c r="CPF94" s="189"/>
      <c r="CPG94" s="189"/>
      <c r="CPH94" s="189"/>
      <c r="CPI94" s="189"/>
      <c r="CPJ94" s="189"/>
      <c r="CPK94" s="189"/>
      <c r="CPL94" s="189"/>
      <c r="CPM94" s="189"/>
      <c r="CPN94" s="189"/>
      <c r="CPO94" s="189"/>
      <c r="CPP94" s="189"/>
      <c r="CPQ94" s="189"/>
      <c r="CPR94" s="189"/>
      <c r="CPS94" s="189"/>
      <c r="CPT94" s="189"/>
      <c r="CPU94" s="189"/>
      <c r="CPV94" s="189"/>
      <c r="CPW94" s="189"/>
      <c r="CPX94" s="189"/>
      <c r="CPY94" s="189"/>
      <c r="CPZ94" s="189"/>
      <c r="CQA94" s="189"/>
      <c r="CQB94" s="189"/>
      <c r="CQC94" s="189"/>
      <c r="CQD94" s="189"/>
      <c r="CQE94" s="189"/>
      <c r="CQF94" s="189"/>
      <c r="CQG94" s="189"/>
      <c r="CQH94" s="189"/>
      <c r="CQI94" s="189"/>
      <c r="CQJ94" s="189"/>
      <c r="CQK94" s="189"/>
      <c r="CQL94" s="189"/>
      <c r="CQM94" s="189"/>
      <c r="CQN94" s="189"/>
      <c r="CQO94" s="189"/>
      <c r="CQP94" s="189"/>
      <c r="CQQ94" s="189"/>
      <c r="CQR94" s="189"/>
      <c r="CQS94" s="189"/>
      <c r="CQT94" s="189"/>
      <c r="CQU94" s="189"/>
      <c r="CQV94" s="189"/>
      <c r="CQW94" s="189"/>
      <c r="CQX94" s="189"/>
      <c r="CQY94" s="189"/>
      <c r="CQZ94" s="189"/>
      <c r="CRA94" s="189"/>
      <c r="CRB94" s="189"/>
      <c r="CRC94" s="189"/>
      <c r="CRD94" s="189"/>
      <c r="CRE94" s="189"/>
      <c r="CRF94" s="189"/>
      <c r="CRG94" s="189"/>
      <c r="CRH94" s="189"/>
      <c r="CRI94" s="189"/>
      <c r="CRJ94" s="189"/>
      <c r="CRK94" s="189"/>
      <c r="CRL94" s="189"/>
      <c r="CRM94" s="189"/>
      <c r="CRN94" s="189"/>
      <c r="CRO94" s="189"/>
      <c r="CRP94" s="189"/>
      <c r="CRQ94" s="189"/>
      <c r="CRR94" s="189"/>
      <c r="CRS94" s="189"/>
      <c r="CRT94" s="189"/>
      <c r="CRU94" s="189"/>
      <c r="CRV94" s="189"/>
      <c r="CRW94" s="189"/>
      <c r="CRX94" s="189"/>
      <c r="CRY94" s="189"/>
      <c r="CRZ94" s="189"/>
      <c r="CSA94" s="189"/>
      <c r="CSB94" s="189"/>
      <c r="CSC94" s="189"/>
      <c r="CSD94" s="189"/>
      <c r="CSE94" s="189"/>
      <c r="CSF94" s="189"/>
      <c r="CSG94" s="189"/>
      <c r="CSH94" s="189"/>
      <c r="CSI94" s="189"/>
      <c r="CSJ94" s="189"/>
      <c r="CSK94" s="189"/>
      <c r="CSL94" s="189"/>
      <c r="CSM94" s="189"/>
      <c r="CSN94" s="189"/>
      <c r="CSO94" s="189"/>
      <c r="CSP94" s="189"/>
      <c r="CSQ94" s="189"/>
      <c r="CSR94" s="189"/>
      <c r="CSS94" s="189"/>
      <c r="CST94" s="189"/>
      <c r="CSU94" s="189"/>
      <c r="CSV94" s="189"/>
      <c r="CSW94" s="189"/>
      <c r="CSX94" s="189"/>
      <c r="CSY94" s="189"/>
      <c r="CSZ94" s="189"/>
      <c r="CTA94" s="189"/>
      <c r="CTB94" s="189"/>
      <c r="CTC94" s="189"/>
      <c r="CTD94" s="189"/>
      <c r="CTE94" s="189"/>
      <c r="CTF94" s="189"/>
      <c r="CTG94" s="189"/>
      <c r="CTH94" s="189"/>
      <c r="CTI94" s="189"/>
      <c r="CTJ94" s="189"/>
      <c r="CTK94" s="189"/>
      <c r="CTL94" s="189"/>
      <c r="CTM94" s="189"/>
      <c r="CTN94" s="189"/>
      <c r="CTO94" s="189"/>
      <c r="CTP94" s="189"/>
      <c r="CTQ94" s="189"/>
      <c r="CTR94" s="189"/>
      <c r="CTS94" s="189"/>
      <c r="CTT94" s="189"/>
      <c r="CTU94" s="189"/>
      <c r="CTV94" s="189"/>
      <c r="CTW94" s="189"/>
      <c r="CTX94" s="189"/>
      <c r="CTY94" s="189"/>
      <c r="CTZ94" s="189"/>
      <c r="CUA94" s="189"/>
      <c r="CUB94" s="189"/>
      <c r="CUC94" s="189"/>
      <c r="CUD94" s="189"/>
      <c r="CUE94" s="189"/>
      <c r="CUF94" s="189"/>
      <c r="CUG94" s="189"/>
      <c r="CUH94" s="189"/>
      <c r="CUI94" s="189"/>
      <c r="CUJ94" s="189"/>
      <c r="CUK94" s="189"/>
      <c r="CUL94" s="189"/>
      <c r="CUM94" s="189"/>
      <c r="CUN94" s="189"/>
      <c r="CUO94" s="189"/>
      <c r="CUP94" s="189"/>
      <c r="CUQ94" s="189"/>
      <c r="CUR94" s="189"/>
      <c r="CUS94" s="189"/>
      <c r="CUT94" s="189"/>
      <c r="CUU94" s="189"/>
      <c r="CUV94" s="189"/>
      <c r="CUW94" s="189"/>
      <c r="CUX94" s="189"/>
      <c r="CUY94" s="189"/>
      <c r="CUZ94" s="189"/>
      <c r="CVA94" s="189"/>
      <c r="CVB94" s="189"/>
      <c r="CVC94" s="189"/>
      <c r="CVD94" s="189"/>
      <c r="CVE94" s="189"/>
      <c r="CVF94" s="189"/>
      <c r="CVG94" s="189"/>
      <c r="CVH94" s="189"/>
      <c r="CVI94" s="189"/>
      <c r="CVJ94" s="189"/>
      <c r="CVK94" s="189"/>
      <c r="CVL94" s="189"/>
      <c r="CVM94" s="189"/>
      <c r="CVN94" s="189"/>
      <c r="CVO94" s="189"/>
      <c r="CVP94" s="189"/>
      <c r="CVQ94" s="189"/>
      <c r="CVR94" s="189"/>
      <c r="CVS94" s="189"/>
      <c r="CVT94" s="189"/>
      <c r="CVU94" s="189"/>
      <c r="CVV94" s="189"/>
      <c r="CVW94" s="189"/>
      <c r="CVX94" s="189"/>
      <c r="CVY94" s="189"/>
      <c r="CVZ94" s="189"/>
      <c r="CWA94" s="189"/>
      <c r="CWB94" s="189"/>
      <c r="CWC94" s="189"/>
      <c r="CWD94" s="189"/>
      <c r="CWE94" s="189"/>
      <c r="CWF94" s="189"/>
      <c r="CWG94" s="189"/>
      <c r="CWH94" s="189"/>
      <c r="CWI94" s="189"/>
      <c r="CWJ94" s="189"/>
      <c r="CWK94" s="189"/>
      <c r="CWL94" s="189"/>
      <c r="CWM94" s="189"/>
      <c r="CWN94" s="189"/>
      <c r="CWO94" s="189"/>
      <c r="CWP94" s="189"/>
      <c r="CWQ94" s="189"/>
      <c r="CWR94" s="189"/>
      <c r="CWS94" s="189"/>
      <c r="CWT94" s="189"/>
      <c r="CWU94" s="189"/>
      <c r="CWV94" s="189"/>
      <c r="CWW94" s="189"/>
      <c r="CWX94" s="189"/>
      <c r="CWY94" s="189"/>
      <c r="CWZ94" s="189"/>
      <c r="CXA94" s="189"/>
      <c r="CXB94" s="189"/>
      <c r="CXC94" s="189"/>
      <c r="CXD94" s="189"/>
      <c r="CXE94" s="189"/>
      <c r="CXF94" s="189"/>
      <c r="CXG94" s="189"/>
      <c r="CXH94" s="189"/>
      <c r="CXI94" s="189"/>
      <c r="CXJ94" s="189"/>
      <c r="CXK94" s="189"/>
      <c r="CXL94" s="189"/>
      <c r="CXM94" s="189"/>
      <c r="CXN94" s="189"/>
      <c r="CXO94" s="189"/>
      <c r="CXP94" s="189"/>
      <c r="CXQ94" s="189"/>
      <c r="CXR94" s="189"/>
      <c r="CXS94" s="189"/>
      <c r="CXT94" s="189"/>
      <c r="CXU94" s="189"/>
      <c r="CXV94" s="189"/>
      <c r="CXW94" s="189"/>
      <c r="CXX94" s="189"/>
      <c r="CXY94" s="189"/>
      <c r="CXZ94" s="189"/>
      <c r="CYA94" s="189"/>
      <c r="CYB94" s="189"/>
      <c r="CYC94" s="189"/>
      <c r="CYD94" s="189"/>
      <c r="CYE94" s="189"/>
      <c r="CYF94" s="189"/>
      <c r="CYG94" s="189"/>
      <c r="CYH94" s="189"/>
      <c r="CYI94" s="189"/>
      <c r="CYJ94" s="189"/>
      <c r="CYK94" s="189"/>
      <c r="CYL94" s="189"/>
      <c r="CYM94" s="189"/>
      <c r="CYN94" s="189"/>
      <c r="CYO94" s="189"/>
      <c r="CYP94" s="189"/>
      <c r="CYQ94" s="189"/>
      <c r="CYR94" s="189"/>
      <c r="CYS94" s="189"/>
      <c r="CYT94" s="189"/>
      <c r="CYU94" s="189"/>
      <c r="CYV94" s="189"/>
      <c r="CYW94" s="189"/>
      <c r="CYX94" s="189"/>
      <c r="CYY94" s="189"/>
      <c r="CYZ94" s="189"/>
      <c r="CZA94" s="189"/>
      <c r="CZB94" s="189"/>
      <c r="CZC94" s="189"/>
      <c r="CZD94" s="189"/>
      <c r="CZE94" s="189"/>
      <c r="CZF94" s="189"/>
      <c r="CZG94" s="189"/>
      <c r="CZH94" s="189"/>
      <c r="CZI94" s="189"/>
      <c r="CZJ94" s="189"/>
      <c r="CZK94" s="189"/>
      <c r="CZL94" s="189"/>
      <c r="CZM94" s="189"/>
      <c r="CZN94" s="189"/>
      <c r="CZO94" s="189"/>
      <c r="CZP94" s="189"/>
      <c r="CZQ94" s="189"/>
      <c r="CZR94" s="189"/>
      <c r="CZS94" s="189"/>
      <c r="CZT94" s="189"/>
      <c r="CZU94" s="189"/>
      <c r="CZV94" s="189"/>
      <c r="CZW94" s="189"/>
      <c r="CZX94" s="189"/>
      <c r="CZY94" s="189"/>
      <c r="CZZ94" s="189"/>
      <c r="DAA94" s="189"/>
      <c r="DAB94" s="189"/>
      <c r="DAC94" s="189"/>
      <c r="DAD94" s="189"/>
      <c r="DAE94" s="189"/>
      <c r="DAF94" s="189"/>
      <c r="DAG94" s="189"/>
      <c r="DAH94" s="189"/>
      <c r="DAI94" s="189"/>
      <c r="DAJ94" s="189"/>
      <c r="DAK94" s="189"/>
      <c r="DAL94" s="189"/>
      <c r="DAM94" s="189"/>
      <c r="DAN94" s="189"/>
      <c r="DAO94" s="189"/>
      <c r="DAP94" s="189"/>
      <c r="DAQ94" s="189"/>
      <c r="DAR94" s="189"/>
      <c r="DAS94" s="189"/>
      <c r="DAT94" s="189"/>
      <c r="DAU94" s="189"/>
      <c r="DAV94" s="189"/>
      <c r="DAW94" s="189"/>
      <c r="DAX94" s="189"/>
      <c r="DAY94" s="189"/>
      <c r="DAZ94" s="189"/>
      <c r="DBA94" s="189"/>
      <c r="DBB94" s="189"/>
      <c r="DBC94" s="189"/>
      <c r="DBD94" s="189"/>
      <c r="DBE94" s="189"/>
      <c r="DBF94" s="189"/>
      <c r="DBG94" s="189"/>
      <c r="DBH94" s="189"/>
      <c r="DBI94" s="189"/>
      <c r="DBJ94" s="189"/>
      <c r="DBK94" s="189"/>
      <c r="DBL94" s="189"/>
      <c r="DBM94" s="189"/>
      <c r="DBN94" s="189"/>
      <c r="DBO94" s="189"/>
      <c r="DBP94" s="189"/>
      <c r="DBQ94" s="189"/>
      <c r="DBR94" s="189"/>
      <c r="DBS94" s="189"/>
      <c r="DBT94" s="189"/>
      <c r="DBU94" s="189"/>
      <c r="DBV94" s="189"/>
      <c r="DBW94" s="189"/>
      <c r="DBX94" s="189"/>
      <c r="DBY94" s="189"/>
      <c r="DBZ94" s="189"/>
      <c r="DCA94" s="189"/>
      <c r="DCB94" s="189"/>
      <c r="DCC94" s="189"/>
      <c r="DCD94" s="189"/>
      <c r="DCE94" s="189"/>
      <c r="DCF94" s="189"/>
      <c r="DCG94" s="189"/>
      <c r="DCH94" s="189"/>
      <c r="DCI94" s="189"/>
      <c r="DCJ94" s="189"/>
      <c r="DCK94" s="189"/>
      <c r="DCL94" s="189"/>
      <c r="DCM94" s="189"/>
      <c r="DCN94" s="189"/>
      <c r="DCO94" s="189"/>
      <c r="DCP94" s="189"/>
      <c r="DCQ94" s="189"/>
      <c r="DCR94" s="189"/>
      <c r="DCS94" s="189"/>
      <c r="DCT94" s="189"/>
      <c r="DCU94" s="189"/>
      <c r="DCV94" s="189"/>
      <c r="DCW94" s="189"/>
      <c r="DCX94" s="189"/>
      <c r="DCY94" s="189"/>
      <c r="DCZ94" s="189"/>
      <c r="DDA94" s="189"/>
      <c r="DDB94" s="189"/>
      <c r="DDC94" s="189"/>
      <c r="DDD94" s="189"/>
      <c r="DDE94" s="189"/>
      <c r="DDF94" s="189"/>
      <c r="DDG94" s="189"/>
      <c r="DDH94" s="189"/>
      <c r="DDI94" s="189"/>
      <c r="DDJ94" s="189"/>
      <c r="DDK94" s="189"/>
      <c r="DDL94" s="189"/>
      <c r="DDM94" s="189"/>
      <c r="DDN94" s="189"/>
      <c r="DDO94" s="189"/>
      <c r="DDP94" s="189"/>
      <c r="DDQ94" s="189"/>
      <c r="DDR94" s="189"/>
      <c r="DDS94" s="189"/>
      <c r="DDT94" s="189"/>
      <c r="DDU94" s="189"/>
      <c r="DDV94" s="189"/>
      <c r="DDW94" s="189"/>
      <c r="DDX94" s="189"/>
      <c r="DDY94" s="189"/>
      <c r="DDZ94" s="189"/>
      <c r="DEA94" s="189"/>
      <c r="DEB94" s="189"/>
      <c r="DEC94" s="189"/>
      <c r="DED94" s="189"/>
      <c r="DEE94" s="189"/>
      <c r="DEF94" s="189"/>
      <c r="DEG94" s="189"/>
      <c r="DEH94" s="189"/>
      <c r="DEI94" s="189"/>
      <c r="DEJ94" s="189"/>
      <c r="DEK94" s="189"/>
      <c r="DEL94" s="189"/>
      <c r="DEM94" s="189"/>
      <c r="DEN94" s="189"/>
      <c r="DEO94" s="189"/>
      <c r="DEP94" s="189"/>
      <c r="DEQ94" s="189"/>
      <c r="DER94" s="189"/>
      <c r="DES94" s="189"/>
      <c r="DET94" s="189"/>
      <c r="DEU94" s="189"/>
      <c r="DEV94" s="189"/>
      <c r="DEW94" s="189"/>
      <c r="DEX94" s="189"/>
      <c r="DEY94" s="189"/>
      <c r="DEZ94" s="189"/>
      <c r="DFA94" s="189"/>
      <c r="DFB94" s="189"/>
      <c r="DFC94" s="189"/>
      <c r="DFD94" s="189"/>
      <c r="DFE94" s="189"/>
      <c r="DFF94" s="189"/>
      <c r="DFG94" s="189"/>
      <c r="DFH94" s="189"/>
      <c r="DFI94" s="189"/>
      <c r="DFJ94" s="189"/>
      <c r="DFK94" s="189"/>
      <c r="DFL94" s="189"/>
      <c r="DFM94" s="189"/>
      <c r="DFN94" s="189"/>
      <c r="DFO94" s="189"/>
      <c r="DFP94" s="189"/>
      <c r="DFQ94" s="189"/>
      <c r="DFR94" s="189"/>
      <c r="DFS94" s="189"/>
      <c r="DFT94" s="189"/>
      <c r="DFU94" s="189"/>
      <c r="DFV94" s="189"/>
      <c r="DFW94" s="189"/>
      <c r="DFX94" s="189"/>
      <c r="DFY94" s="189"/>
      <c r="DFZ94" s="189"/>
      <c r="DGA94" s="189"/>
      <c r="DGB94" s="189"/>
      <c r="DGC94" s="189"/>
      <c r="DGD94" s="189"/>
      <c r="DGE94" s="189"/>
      <c r="DGF94" s="189"/>
      <c r="DGG94" s="189"/>
      <c r="DGH94" s="189"/>
      <c r="DGI94" s="189"/>
      <c r="DGJ94" s="189"/>
      <c r="DGK94" s="189"/>
      <c r="DGL94" s="189"/>
      <c r="DGM94" s="189"/>
      <c r="DGN94" s="189"/>
      <c r="DGO94" s="189"/>
      <c r="DGP94" s="189"/>
      <c r="DGQ94" s="189"/>
      <c r="DGR94" s="189"/>
      <c r="DGS94" s="189"/>
      <c r="DGT94" s="189"/>
      <c r="DGU94" s="189"/>
      <c r="DGV94" s="189"/>
      <c r="DGW94" s="189"/>
      <c r="DGX94" s="189"/>
      <c r="DGY94" s="189"/>
      <c r="DGZ94" s="189"/>
      <c r="DHA94" s="189"/>
      <c r="DHB94" s="189"/>
      <c r="DHC94" s="189"/>
      <c r="DHD94" s="189"/>
      <c r="DHE94" s="189"/>
      <c r="DHF94" s="189"/>
      <c r="DHG94" s="189"/>
      <c r="DHH94" s="189"/>
      <c r="DHI94" s="189"/>
      <c r="DHJ94" s="189"/>
      <c r="DHK94" s="189"/>
      <c r="DHL94" s="189"/>
      <c r="DHM94" s="189"/>
      <c r="DHN94" s="189"/>
      <c r="DHO94" s="189"/>
      <c r="DHP94" s="189"/>
      <c r="DHQ94" s="189"/>
      <c r="DHR94" s="189"/>
      <c r="DHS94" s="189"/>
      <c r="DHT94" s="189"/>
      <c r="DHU94" s="189"/>
      <c r="DHV94" s="189"/>
      <c r="DHW94" s="189"/>
      <c r="DHX94" s="189"/>
      <c r="DHY94" s="189"/>
      <c r="DHZ94" s="189"/>
      <c r="DIA94" s="189"/>
      <c r="DIB94" s="189"/>
      <c r="DIC94" s="189"/>
      <c r="DID94" s="189"/>
      <c r="DIE94" s="189"/>
      <c r="DIF94" s="189"/>
      <c r="DIG94" s="189"/>
      <c r="DIH94" s="189"/>
      <c r="DII94" s="189"/>
      <c r="DIJ94" s="189"/>
      <c r="DIK94" s="189"/>
      <c r="DIL94" s="189"/>
      <c r="DIM94" s="189"/>
      <c r="DIN94" s="189"/>
      <c r="DIO94" s="189"/>
      <c r="DIP94" s="189"/>
      <c r="DIQ94" s="189"/>
      <c r="DIR94" s="189"/>
      <c r="DIS94" s="189"/>
      <c r="DIT94" s="189"/>
      <c r="DIU94" s="189"/>
      <c r="DIV94" s="189"/>
      <c r="DIW94" s="189"/>
      <c r="DIX94" s="189"/>
      <c r="DIY94" s="189"/>
      <c r="DIZ94" s="189"/>
      <c r="DJA94" s="189"/>
      <c r="DJB94" s="189"/>
      <c r="DJC94" s="189"/>
      <c r="DJD94" s="189"/>
      <c r="DJE94" s="189"/>
      <c r="DJF94" s="189"/>
      <c r="DJG94" s="189"/>
      <c r="DJH94" s="189"/>
      <c r="DJI94" s="189"/>
      <c r="DJJ94" s="189"/>
      <c r="DJK94" s="189"/>
      <c r="DJL94" s="189"/>
      <c r="DJM94" s="189"/>
      <c r="DJN94" s="189"/>
      <c r="DJO94" s="189"/>
      <c r="DJP94" s="189"/>
      <c r="DJQ94" s="189"/>
      <c r="DJR94" s="189"/>
      <c r="DJS94" s="189"/>
      <c r="DJT94" s="189"/>
      <c r="DJU94" s="189"/>
      <c r="DJV94" s="189"/>
      <c r="DJW94" s="189"/>
      <c r="DJX94" s="189"/>
      <c r="DJY94" s="189"/>
      <c r="DJZ94" s="189"/>
      <c r="DKA94" s="189"/>
      <c r="DKB94" s="189"/>
      <c r="DKC94" s="189"/>
      <c r="DKD94" s="189"/>
      <c r="DKE94" s="189"/>
      <c r="DKF94" s="189"/>
      <c r="DKG94" s="189"/>
      <c r="DKH94" s="189"/>
      <c r="DKI94" s="189"/>
      <c r="DKJ94" s="189"/>
      <c r="DKK94" s="189"/>
      <c r="DKL94" s="189"/>
      <c r="DKM94" s="189"/>
      <c r="DKN94" s="189"/>
      <c r="DKO94" s="189"/>
      <c r="DKP94" s="189"/>
      <c r="DKQ94" s="189"/>
      <c r="DKR94" s="189"/>
      <c r="DKS94" s="189"/>
      <c r="DKT94" s="189"/>
      <c r="DKU94" s="189"/>
      <c r="DKV94" s="189"/>
      <c r="DKW94" s="189"/>
      <c r="DKX94" s="189"/>
      <c r="DKY94" s="189"/>
      <c r="DKZ94" s="189"/>
      <c r="DLA94" s="189"/>
      <c r="DLB94" s="189"/>
      <c r="DLC94" s="189"/>
      <c r="DLD94" s="189"/>
      <c r="DLE94" s="189"/>
      <c r="DLF94" s="189"/>
      <c r="DLG94" s="189"/>
      <c r="DLH94" s="189"/>
      <c r="DLI94" s="189"/>
      <c r="DLJ94" s="189"/>
      <c r="DLK94" s="189"/>
      <c r="DLL94" s="189"/>
      <c r="DLM94" s="189"/>
      <c r="DLN94" s="189"/>
      <c r="DLO94" s="189"/>
      <c r="DLP94" s="189"/>
      <c r="DLQ94" s="189"/>
      <c r="DLR94" s="189"/>
      <c r="DLS94" s="189"/>
      <c r="DLT94" s="189"/>
      <c r="DLU94" s="189"/>
      <c r="DLV94" s="189"/>
      <c r="DLW94" s="189"/>
      <c r="DLX94" s="189"/>
      <c r="DLY94" s="189"/>
      <c r="DLZ94" s="189"/>
      <c r="DMA94" s="189"/>
      <c r="DMB94" s="189"/>
      <c r="DMC94" s="189"/>
      <c r="DMD94" s="189"/>
      <c r="DME94" s="189"/>
      <c r="DMF94" s="189"/>
      <c r="DMG94" s="189"/>
      <c r="DMH94" s="189"/>
      <c r="DMI94" s="189"/>
      <c r="DMJ94" s="189"/>
      <c r="DMK94" s="189"/>
      <c r="DML94" s="189"/>
      <c r="DMM94" s="189"/>
      <c r="DMN94" s="189"/>
      <c r="DMO94" s="189"/>
      <c r="DMP94" s="189"/>
      <c r="DMQ94" s="189"/>
      <c r="DMR94" s="189"/>
      <c r="DMS94" s="189"/>
      <c r="DMT94" s="189"/>
      <c r="DMU94" s="189"/>
      <c r="DMV94" s="189"/>
      <c r="DMW94" s="189"/>
      <c r="DMX94" s="189"/>
      <c r="DMY94" s="189"/>
      <c r="DMZ94" s="189"/>
      <c r="DNA94" s="189"/>
      <c r="DNB94" s="189"/>
      <c r="DNC94" s="189"/>
      <c r="DND94" s="189"/>
      <c r="DNE94" s="189"/>
      <c r="DNF94" s="189"/>
      <c r="DNG94" s="189"/>
      <c r="DNH94" s="189"/>
      <c r="DNI94" s="189"/>
      <c r="DNJ94" s="189"/>
      <c r="DNK94" s="189"/>
      <c r="DNL94" s="189"/>
      <c r="DNM94" s="189"/>
      <c r="DNN94" s="189"/>
      <c r="DNO94" s="189"/>
      <c r="DNP94" s="189"/>
      <c r="DNQ94" s="189"/>
      <c r="DNR94" s="189"/>
      <c r="DNS94" s="189"/>
      <c r="DNT94" s="189"/>
      <c r="DNU94" s="189"/>
      <c r="DNV94" s="189"/>
      <c r="DNW94" s="189"/>
      <c r="DNX94" s="189"/>
      <c r="DNY94" s="189"/>
      <c r="DNZ94" s="189"/>
      <c r="DOA94" s="189"/>
      <c r="DOB94" s="189"/>
      <c r="DOC94" s="189"/>
      <c r="DOD94" s="189"/>
      <c r="DOE94" s="189"/>
      <c r="DOF94" s="189"/>
      <c r="DOG94" s="189"/>
      <c r="DOH94" s="189"/>
      <c r="DOI94" s="189"/>
      <c r="DOJ94" s="189"/>
      <c r="DOK94" s="189"/>
      <c r="DOL94" s="189"/>
      <c r="DOM94" s="189"/>
      <c r="DON94" s="189"/>
      <c r="DOO94" s="189"/>
      <c r="DOP94" s="189"/>
      <c r="DOQ94" s="189"/>
      <c r="DOR94" s="189"/>
      <c r="DOS94" s="189"/>
      <c r="DOT94" s="189"/>
      <c r="DOU94" s="189"/>
      <c r="DOV94" s="189"/>
      <c r="DOW94" s="189"/>
      <c r="DOX94" s="189"/>
      <c r="DOY94" s="189"/>
      <c r="DOZ94" s="189"/>
      <c r="DPA94" s="189"/>
      <c r="DPB94" s="189"/>
      <c r="DPC94" s="189"/>
      <c r="DPD94" s="189"/>
      <c r="DPE94" s="189"/>
      <c r="DPF94" s="189"/>
      <c r="DPG94" s="189"/>
      <c r="DPH94" s="189"/>
      <c r="DPI94" s="189"/>
      <c r="DPJ94" s="189"/>
      <c r="DPK94" s="189"/>
      <c r="DPL94" s="189"/>
      <c r="DPM94" s="189"/>
      <c r="DPN94" s="189"/>
      <c r="DPO94" s="189"/>
      <c r="DPP94" s="189"/>
      <c r="DPQ94" s="189"/>
      <c r="DPR94" s="189"/>
      <c r="DPS94" s="189"/>
      <c r="DPT94" s="189"/>
      <c r="DPU94" s="189"/>
      <c r="DPV94" s="189"/>
      <c r="DPW94" s="189"/>
      <c r="DPX94" s="189"/>
      <c r="DPY94" s="189"/>
      <c r="DPZ94" s="189"/>
      <c r="DQA94" s="189"/>
      <c r="DQB94" s="189"/>
      <c r="DQC94" s="189"/>
      <c r="DQD94" s="189"/>
      <c r="DQE94" s="189"/>
      <c r="DQF94" s="189"/>
      <c r="DQG94" s="189"/>
      <c r="DQH94" s="189"/>
      <c r="DQI94" s="189"/>
      <c r="DQJ94" s="189"/>
      <c r="DQK94" s="189"/>
      <c r="DQL94" s="189"/>
      <c r="DQM94" s="189"/>
      <c r="DQN94" s="189"/>
      <c r="DQO94" s="189"/>
      <c r="DQP94" s="189"/>
      <c r="DQQ94" s="189"/>
      <c r="DQR94" s="189"/>
      <c r="DQS94" s="189"/>
      <c r="DQT94" s="189"/>
      <c r="DQU94" s="189"/>
      <c r="DQV94" s="189"/>
      <c r="DQW94" s="189"/>
      <c r="DQX94" s="189"/>
      <c r="DQY94" s="189"/>
      <c r="DQZ94" s="189"/>
      <c r="DRA94" s="189"/>
      <c r="DRB94" s="189"/>
      <c r="DRC94" s="189"/>
      <c r="DRD94" s="189"/>
      <c r="DRE94" s="189"/>
      <c r="DRF94" s="189"/>
      <c r="DRG94" s="189"/>
      <c r="DRH94" s="189"/>
      <c r="DRI94" s="189"/>
      <c r="DRJ94" s="189"/>
      <c r="DRK94" s="189"/>
      <c r="DRL94" s="189"/>
      <c r="DRM94" s="189"/>
      <c r="DRN94" s="189"/>
      <c r="DRO94" s="189"/>
      <c r="DRP94" s="189"/>
      <c r="DRQ94" s="189"/>
      <c r="DRR94" s="189"/>
      <c r="DRS94" s="189"/>
      <c r="DRT94" s="189"/>
      <c r="DRU94" s="189"/>
      <c r="DRV94" s="189"/>
      <c r="DRW94" s="189"/>
      <c r="DRX94" s="189"/>
      <c r="DRY94" s="189"/>
      <c r="DRZ94" s="189"/>
      <c r="DSA94" s="189"/>
      <c r="DSB94" s="189"/>
      <c r="DSC94" s="189"/>
      <c r="DSD94" s="189"/>
      <c r="DSE94" s="189"/>
      <c r="DSF94" s="189"/>
      <c r="DSG94" s="189"/>
      <c r="DSH94" s="189"/>
      <c r="DSI94" s="189"/>
      <c r="DSJ94" s="189"/>
      <c r="DSK94" s="189"/>
      <c r="DSL94" s="189"/>
      <c r="DSM94" s="189"/>
      <c r="DSN94" s="189"/>
      <c r="DSO94" s="189"/>
      <c r="DSP94" s="189"/>
      <c r="DSQ94" s="189"/>
      <c r="DSR94" s="189"/>
      <c r="DSS94" s="189"/>
      <c r="DST94" s="189"/>
      <c r="DSU94" s="189"/>
      <c r="DSV94" s="189"/>
      <c r="DSW94" s="189"/>
      <c r="DSX94" s="189"/>
      <c r="DSY94" s="189"/>
      <c r="DSZ94" s="189"/>
      <c r="DTA94" s="189"/>
      <c r="DTB94" s="189"/>
      <c r="DTC94" s="189"/>
      <c r="DTD94" s="189"/>
      <c r="DTE94" s="189"/>
      <c r="DTF94" s="189"/>
      <c r="DTG94" s="189"/>
      <c r="DTH94" s="189"/>
      <c r="DTI94" s="189"/>
      <c r="DTJ94" s="189"/>
      <c r="DTK94" s="189"/>
      <c r="DTL94" s="189"/>
      <c r="DTM94" s="189"/>
      <c r="DTN94" s="189"/>
      <c r="DTO94" s="189"/>
      <c r="DTP94" s="189"/>
      <c r="DTQ94" s="189"/>
      <c r="DTR94" s="189"/>
      <c r="DTS94" s="189"/>
      <c r="DTT94" s="189"/>
      <c r="DTU94" s="189"/>
      <c r="DTV94" s="189"/>
      <c r="DTW94" s="189"/>
      <c r="DTX94" s="189"/>
      <c r="DTY94" s="189"/>
      <c r="DTZ94" s="189"/>
      <c r="DUA94" s="189"/>
      <c r="DUB94" s="189"/>
      <c r="DUC94" s="189"/>
      <c r="DUD94" s="189"/>
      <c r="DUE94" s="189"/>
      <c r="DUF94" s="189"/>
      <c r="DUG94" s="189"/>
      <c r="DUH94" s="189"/>
      <c r="DUI94" s="189"/>
      <c r="DUJ94" s="189"/>
      <c r="DUK94" s="189"/>
      <c r="DUL94" s="189"/>
      <c r="DUM94" s="189"/>
      <c r="DUN94" s="189"/>
      <c r="DUO94" s="189"/>
      <c r="DUP94" s="189"/>
      <c r="DUQ94" s="189"/>
      <c r="DUR94" s="189"/>
      <c r="DUS94" s="189"/>
      <c r="DUT94" s="189"/>
      <c r="DUU94" s="189"/>
      <c r="DUV94" s="189"/>
      <c r="DUW94" s="189"/>
      <c r="DUX94" s="189"/>
      <c r="DUY94" s="189"/>
      <c r="DUZ94" s="189"/>
      <c r="DVA94" s="189"/>
      <c r="DVB94" s="189"/>
      <c r="DVC94" s="189"/>
      <c r="DVD94" s="189"/>
      <c r="DVE94" s="189"/>
      <c r="DVF94" s="189"/>
      <c r="DVG94" s="189"/>
      <c r="DVH94" s="189"/>
      <c r="DVI94" s="189"/>
      <c r="DVJ94" s="189"/>
      <c r="DVK94" s="189"/>
      <c r="DVL94" s="189"/>
      <c r="DVM94" s="189"/>
      <c r="DVN94" s="189"/>
      <c r="DVO94" s="189"/>
      <c r="DVP94" s="189"/>
      <c r="DVQ94" s="189"/>
      <c r="DVR94" s="189"/>
      <c r="DVS94" s="189"/>
      <c r="DVT94" s="189"/>
      <c r="DVU94" s="189"/>
      <c r="DVV94" s="189"/>
      <c r="DVW94" s="189"/>
      <c r="DVX94" s="189"/>
      <c r="DVY94" s="189"/>
      <c r="DVZ94" s="189"/>
      <c r="DWA94" s="189"/>
      <c r="DWB94" s="189"/>
      <c r="DWC94" s="189"/>
      <c r="DWD94" s="189"/>
      <c r="DWE94" s="189"/>
      <c r="DWF94" s="189"/>
      <c r="DWG94" s="189"/>
      <c r="DWH94" s="189"/>
      <c r="DWI94" s="189"/>
      <c r="DWJ94" s="189"/>
      <c r="DWK94" s="189"/>
      <c r="DWL94" s="189"/>
      <c r="DWM94" s="189"/>
      <c r="DWN94" s="189"/>
      <c r="DWO94" s="189"/>
      <c r="DWP94" s="189"/>
      <c r="DWQ94" s="189"/>
      <c r="DWR94" s="189"/>
      <c r="DWS94" s="189"/>
      <c r="DWT94" s="189"/>
      <c r="DWU94" s="189"/>
      <c r="DWV94" s="189"/>
      <c r="DWW94" s="189"/>
      <c r="DWX94" s="189"/>
      <c r="DWY94" s="189"/>
      <c r="DWZ94" s="189"/>
      <c r="DXA94" s="189"/>
      <c r="DXB94" s="189"/>
      <c r="DXC94" s="189"/>
      <c r="DXD94" s="189"/>
      <c r="DXE94" s="189"/>
      <c r="DXF94" s="189"/>
      <c r="DXG94" s="189"/>
      <c r="DXH94" s="189"/>
      <c r="DXI94" s="189"/>
      <c r="DXJ94" s="189"/>
      <c r="DXK94" s="189"/>
      <c r="DXL94" s="189"/>
      <c r="DXM94" s="189"/>
      <c r="DXN94" s="189"/>
      <c r="DXO94" s="189"/>
      <c r="DXP94" s="189"/>
      <c r="DXQ94" s="189"/>
      <c r="DXR94" s="189"/>
      <c r="DXS94" s="189"/>
      <c r="DXT94" s="189"/>
      <c r="DXU94" s="189"/>
      <c r="DXV94" s="189"/>
      <c r="DXW94" s="189"/>
      <c r="DXX94" s="189"/>
      <c r="DXY94" s="189"/>
      <c r="DXZ94" s="189"/>
      <c r="DYA94" s="189"/>
      <c r="DYB94" s="189"/>
      <c r="DYC94" s="189"/>
      <c r="DYD94" s="189"/>
      <c r="DYE94" s="189"/>
      <c r="DYF94" s="189"/>
      <c r="DYG94" s="189"/>
      <c r="DYH94" s="189"/>
      <c r="DYI94" s="189"/>
      <c r="DYJ94" s="189"/>
      <c r="DYK94" s="189"/>
      <c r="DYL94" s="189"/>
      <c r="DYM94" s="189"/>
      <c r="DYN94" s="189"/>
      <c r="DYO94" s="189"/>
      <c r="DYP94" s="189"/>
      <c r="DYQ94" s="189"/>
      <c r="DYR94" s="189"/>
      <c r="DYS94" s="189"/>
      <c r="DYT94" s="189"/>
      <c r="DYU94" s="189"/>
      <c r="DYV94" s="189"/>
      <c r="DYW94" s="189"/>
      <c r="DYX94" s="189"/>
      <c r="DYY94" s="189"/>
      <c r="DYZ94" s="189"/>
      <c r="DZA94" s="189"/>
      <c r="DZB94" s="189"/>
      <c r="DZC94" s="189"/>
      <c r="DZD94" s="189"/>
      <c r="DZE94" s="189"/>
      <c r="DZF94" s="189"/>
      <c r="DZG94" s="189"/>
      <c r="DZH94" s="189"/>
      <c r="DZI94" s="189"/>
      <c r="DZJ94" s="189"/>
      <c r="DZK94" s="189"/>
      <c r="DZL94" s="189"/>
      <c r="DZM94" s="189"/>
      <c r="DZN94" s="189"/>
      <c r="DZO94" s="189"/>
      <c r="DZP94" s="189"/>
      <c r="DZQ94" s="189"/>
      <c r="DZR94" s="189"/>
      <c r="DZS94" s="189"/>
      <c r="DZT94" s="189"/>
      <c r="DZU94" s="189"/>
      <c r="DZV94" s="189"/>
      <c r="DZW94" s="189"/>
      <c r="DZX94" s="189"/>
      <c r="DZY94" s="189"/>
      <c r="DZZ94" s="189"/>
      <c r="EAA94" s="189"/>
      <c r="EAB94" s="189"/>
      <c r="EAC94" s="189"/>
      <c r="EAD94" s="189"/>
      <c r="EAE94" s="189"/>
      <c r="EAF94" s="189"/>
      <c r="EAG94" s="189"/>
      <c r="EAH94" s="189"/>
      <c r="EAI94" s="189"/>
      <c r="EAJ94" s="189"/>
      <c r="EAK94" s="189"/>
      <c r="EAL94" s="189"/>
      <c r="EAM94" s="189"/>
      <c r="EAN94" s="189"/>
      <c r="EAO94" s="189"/>
      <c r="EAP94" s="189"/>
      <c r="EAQ94" s="189"/>
      <c r="EAR94" s="189"/>
      <c r="EAS94" s="189"/>
      <c r="EAT94" s="189"/>
      <c r="EAU94" s="189"/>
      <c r="EAV94" s="189"/>
      <c r="EAW94" s="189"/>
      <c r="EAX94" s="189"/>
      <c r="EAY94" s="189"/>
      <c r="EAZ94" s="189"/>
      <c r="EBA94" s="189"/>
      <c r="EBB94" s="189"/>
      <c r="EBC94" s="189"/>
      <c r="EBD94" s="189"/>
      <c r="EBE94" s="189"/>
      <c r="EBF94" s="189"/>
      <c r="EBG94" s="189"/>
      <c r="EBH94" s="189"/>
      <c r="EBI94" s="189"/>
      <c r="EBJ94" s="189"/>
      <c r="EBK94" s="189"/>
      <c r="EBL94" s="189"/>
      <c r="EBM94" s="189"/>
      <c r="EBN94" s="189"/>
      <c r="EBO94" s="189"/>
      <c r="EBP94" s="189"/>
      <c r="EBQ94" s="189"/>
      <c r="EBR94" s="189"/>
      <c r="EBS94" s="189"/>
      <c r="EBT94" s="189"/>
      <c r="EBU94" s="189"/>
      <c r="EBV94" s="189"/>
      <c r="EBW94" s="189"/>
      <c r="EBX94" s="189"/>
      <c r="EBY94" s="189"/>
      <c r="EBZ94" s="189"/>
      <c r="ECA94" s="189"/>
      <c r="ECB94" s="189"/>
      <c r="ECC94" s="189"/>
      <c r="ECD94" s="189"/>
      <c r="ECE94" s="189"/>
      <c r="ECF94" s="189"/>
      <c r="ECG94" s="189"/>
      <c r="ECH94" s="189"/>
      <c r="ECI94" s="189"/>
      <c r="ECJ94" s="189"/>
      <c r="ECK94" s="189"/>
      <c r="ECL94" s="189"/>
      <c r="ECM94" s="189"/>
      <c r="ECN94" s="189"/>
      <c r="ECO94" s="189"/>
      <c r="ECP94" s="189"/>
      <c r="ECQ94" s="189"/>
      <c r="ECR94" s="189"/>
      <c r="ECS94" s="189"/>
      <c r="ECT94" s="189"/>
      <c r="ECU94" s="189"/>
      <c r="ECV94" s="189"/>
      <c r="ECW94" s="189"/>
      <c r="ECX94" s="189"/>
      <c r="ECY94" s="189"/>
      <c r="ECZ94" s="189"/>
      <c r="EDA94" s="189"/>
      <c r="EDB94" s="189"/>
      <c r="EDC94" s="189"/>
      <c r="EDD94" s="189"/>
      <c r="EDE94" s="189"/>
      <c r="EDF94" s="189"/>
      <c r="EDG94" s="189"/>
      <c r="EDH94" s="189"/>
      <c r="EDI94" s="189"/>
      <c r="EDJ94" s="189"/>
      <c r="EDK94" s="189"/>
      <c r="EDL94" s="189"/>
      <c r="EDM94" s="189"/>
      <c r="EDN94" s="189"/>
      <c r="EDO94" s="189"/>
      <c r="EDP94" s="189"/>
      <c r="EDQ94" s="189"/>
      <c r="EDR94" s="189"/>
      <c r="EDS94" s="189"/>
      <c r="EDT94" s="189"/>
      <c r="EDU94" s="189"/>
      <c r="EDV94" s="189"/>
      <c r="EDW94" s="189"/>
      <c r="EDX94" s="189"/>
      <c r="EDY94" s="189"/>
      <c r="EDZ94" s="189"/>
      <c r="EEA94" s="189"/>
      <c r="EEB94" s="189"/>
      <c r="EEC94" s="189"/>
      <c r="EED94" s="189"/>
      <c r="EEE94" s="189"/>
      <c r="EEF94" s="189"/>
      <c r="EEG94" s="189"/>
      <c r="EEH94" s="189"/>
      <c r="EEI94" s="189"/>
      <c r="EEJ94" s="189"/>
      <c r="EEK94" s="189"/>
      <c r="EEL94" s="189"/>
      <c r="EEM94" s="189"/>
      <c r="EEN94" s="189"/>
      <c r="EEO94" s="189"/>
      <c r="EEP94" s="189"/>
      <c r="EEQ94" s="189"/>
      <c r="EER94" s="189"/>
      <c r="EES94" s="189"/>
      <c r="EET94" s="189"/>
      <c r="EEU94" s="189"/>
      <c r="EEV94" s="189"/>
      <c r="EEW94" s="189"/>
      <c r="EEX94" s="189"/>
      <c r="EEY94" s="189"/>
      <c r="EEZ94" s="189"/>
      <c r="EFA94" s="189"/>
      <c r="EFB94" s="189"/>
      <c r="EFC94" s="189"/>
      <c r="EFD94" s="189"/>
      <c r="EFE94" s="189"/>
      <c r="EFF94" s="189"/>
      <c r="EFG94" s="189"/>
      <c r="EFH94" s="189"/>
      <c r="EFI94" s="189"/>
      <c r="EFJ94" s="189"/>
      <c r="EFK94" s="189"/>
      <c r="EFL94" s="189"/>
      <c r="EFM94" s="189"/>
      <c r="EFN94" s="189"/>
      <c r="EFO94" s="189"/>
      <c r="EFP94" s="189"/>
      <c r="EFQ94" s="189"/>
      <c r="EFR94" s="189"/>
      <c r="EFS94" s="189"/>
      <c r="EFT94" s="189"/>
      <c r="EFU94" s="189"/>
      <c r="EFV94" s="189"/>
      <c r="EFW94" s="189"/>
      <c r="EFX94" s="189"/>
      <c r="EFY94" s="189"/>
      <c r="EFZ94" s="189"/>
      <c r="EGA94" s="189"/>
      <c r="EGB94" s="189"/>
      <c r="EGC94" s="189"/>
      <c r="EGD94" s="189"/>
      <c r="EGE94" s="189"/>
      <c r="EGF94" s="189"/>
      <c r="EGG94" s="189"/>
      <c r="EGH94" s="189"/>
      <c r="EGI94" s="189"/>
      <c r="EGJ94" s="189"/>
      <c r="EGK94" s="189"/>
      <c r="EGL94" s="189"/>
      <c r="EGM94" s="189"/>
      <c r="EGN94" s="189"/>
      <c r="EGO94" s="189"/>
      <c r="EGP94" s="189"/>
      <c r="EGQ94" s="189"/>
      <c r="EGR94" s="189"/>
      <c r="EGS94" s="189"/>
      <c r="EGT94" s="189"/>
      <c r="EGU94" s="189"/>
      <c r="EGV94" s="189"/>
      <c r="EGW94" s="189"/>
      <c r="EGX94" s="189"/>
      <c r="EGY94" s="189"/>
      <c r="EGZ94" s="189"/>
      <c r="EHA94" s="189"/>
      <c r="EHB94" s="189"/>
      <c r="EHC94" s="189"/>
      <c r="EHD94" s="189"/>
      <c r="EHE94" s="189"/>
      <c r="EHF94" s="189"/>
      <c r="EHG94" s="189"/>
      <c r="EHH94" s="189"/>
      <c r="EHI94" s="189"/>
      <c r="EHJ94" s="189"/>
      <c r="EHK94" s="189"/>
      <c r="EHL94" s="189"/>
      <c r="EHM94" s="189"/>
      <c r="EHN94" s="189"/>
      <c r="EHO94" s="189"/>
      <c r="EHP94" s="189"/>
      <c r="EHQ94" s="189"/>
      <c r="EHR94" s="189"/>
      <c r="EHS94" s="189"/>
      <c r="EHT94" s="189"/>
      <c r="EHU94" s="189"/>
      <c r="EHV94" s="189"/>
      <c r="EHW94" s="189"/>
      <c r="EHX94" s="189"/>
      <c r="EHY94" s="189"/>
      <c r="EHZ94" s="189"/>
      <c r="EIA94" s="189"/>
      <c r="EIB94" s="189"/>
      <c r="EIC94" s="189"/>
      <c r="EID94" s="189"/>
      <c r="EIE94" s="189"/>
      <c r="EIF94" s="189"/>
      <c r="EIG94" s="189"/>
      <c r="EIH94" s="189"/>
      <c r="EII94" s="189"/>
      <c r="EIJ94" s="189"/>
      <c r="EIK94" s="189"/>
      <c r="EIL94" s="189"/>
      <c r="EIM94" s="189"/>
      <c r="EIN94" s="189"/>
      <c r="EIO94" s="189"/>
      <c r="EIP94" s="189"/>
      <c r="EIQ94" s="189"/>
      <c r="EIR94" s="189"/>
      <c r="EIS94" s="189"/>
      <c r="EIT94" s="189"/>
      <c r="EIU94" s="189"/>
      <c r="EIV94" s="189"/>
      <c r="EIW94" s="189"/>
      <c r="EIX94" s="189"/>
      <c r="EIY94" s="189"/>
      <c r="EIZ94" s="189"/>
      <c r="EJA94" s="189"/>
      <c r="EJB94" s="189"/>
      <c r="EJC94" s="189"/>
      <c r="EJD94" s="189"/>
      <c r="EJE94" s="189"/>
      <c r="EJF94" s="189"/>
      <c r="EJG94" s="189"/>
      <c r="EJH94" s="189"/>
      <c r="EJI94" s="189"/>
      <c r="EJJ94" s="189"/>
      <c r="EJK94" s="189"/>
      <c r="EJL94" s="189"/>
      <c r="EJM94" s="189"/>
      <c r="EJN94" s="189"/>
      <c r="EJO94" s="189"/>
      <c r="EJP94" s="189"/>
      <c r="EJQ94" s="189"/>
      <c r="EJR94" s="189"/>
      <c r="EJS94" s="189"/>
      <c r="EJT94" s="189"/>
      <c r="EJU94" s="189"/>
      <c r="EJV94" s="189"/>
      <c r="EJW94" s="189"/>
      <c r="EJX94" s="189"/>
      <c r="EJY94" s="189"/>
      <c r="EJZ94" s="189"/>
      <c r="EKA94" s="189"/>
      <c r="EKB94" s="189"/>
      <c r="EKC94" s="189"/>
      <c r="EKD94" s="189"/>
      <c r="EKE94" s="189"/>
      <c r="EKF94" s="189"/>
      <c r="EKG94" s="189"/>
      <c r="EKH94" s="189"/>
      <c r="EKI94" s="189"/>
      <c r="EKJ94" s="189"/>
      <c r="EKK94" s="189"/>
      <c r="EKL94" s="189"/>
      <c r="EKM94" s="189"/>
      <c r="EKN94" s="189"/>
      <c r="EKO94" s="189"/>
      <c r="EKP94" s="189"/>
      <c r="EKQ94" s="189"/>
      <c r="EKR94" s="189"/>
      <c r="EKS94" s="189"/>
      <c r="EKT94" s="189"/>
      <c r="EKU94" s="189"/>
      <c r="EKV94" s="189"/>
      <c r="EKW94" s="189"/>
      <c r="EKX94" s="189"/>
      <c r="EKY94" s="189"/>
      <c r="EKZ94" s="189"/>
      <c r="ELA94" s="189"/>
      <c r="ELB94" s="189"/>
      <c r="ELC94" s="189"/>
      <c r="ELD94" s="189"/>
      <c r="ELE94" s="189"/>
      <c r="ELF94" s="189"/>
      <c r="ELG94" s="189"/>
      <c r="ELH94" s="189"/>
      <c r="ELI94" s="189"/>
      <c r="ELJ94" s="189"/>
      <c r="ELK94" s="189"/>
      <c r="ELL94" s="189"/>
      <c r="ELM94" s="189"/>
      <c r="ELN94" s="189"/>
      <c r="ELO94" s="189"/>
      <c r="ELP94" s="189"/>
      <c r="ELQ94" s="189"/>
      <c r="ELR94" s="189"/>
      <c r="ELS94" s="189"/>
      <c r="ELT94" s="189"/>
      <c r="ELU94" s="189"/>
      <c r="ELV94" s="189"/>
      <c r="ELW94" s="189"/>
      <c r="ELX94" s="189"/>
      <c r="ELY94" s="189"/>
      <c r="ELZ94" s="189"/>
      <c r="EMA94" s="189"/>
      <c r="EMB94" s="189"/>
      <c r="EMC94" s="189"/>
      <c r="EMD94" s="189"/>
      <c r="EME94" s="189"/>
      <c r="EMF94" s="189"/>
      <c r="EMG94" s="189"/>
      <c r="EMH94" s="189"/>
      <c r="EMI94" s="189"/>
      <c r="EMJ94" s="189"/>
      <c r="EMK94" s="189"/>
      <c r="EML94" s="189"/>
      <c r="EMM94" s="189"/>
      <c r="EMN94" s="189"/>
      <c r="EMO94" s="189"/>
      <c r="EMP94" s="189"/>
      <c r="EMQ94" s="189"/>
      <c r="EMR94" s="189"/>
      <c r="EMS94" s="189"/>
      <c r="EMT94" s="189"/>
      <c r="EMU94" s="189"/>
      <c r="EMV94" s="189"/>
      <c r="EMW94" s="189"/>
      <c r="EMX94" s="189"/>
      <c r="EMY94" s="189"/>
      <c r="EMZ94" s="189"/>
      <c r="ENA94" s="189"/>
      <c r="ENB94" s="189"/>
      <c r="ENC94" s="189"/>
      <c r="END94" s="189"/>
      <c r="ENE94" s="189"/>
      <c r="ENF94" s="189"/>
      <c r="ENG94" s="189"/>
      <c r="ENH94" s="189"/>
      <c r="ENI94" s="189"/>
      <c r="ENJ94" s="189"/>
      <c r="ENK94" s="189"/>
      <c r="ENL94" s="189"/>
      <c r="ENM94" s="189"/>
      <c r="ENN94" s="189"/>
      <c r="ENO94" s="189"/>
      <c r="ENP94" s="189"/>
      <c r="ENQ94" s="189"/>
      <c r="ENR94" s="189"/>
      <c r="ENS94" s="189"/>
      <c r="ENT94" s="189"/>
      <c r="ENU94" s="189"/>
      <c r="ENV94" s="189"/>
      <c r="ENW94" s="189"/>
      <c r="ENX94" s="189"/>
      <c r="ENY94" s="189"/>
      <c r="ENZ94" s="189"/>
      <c r="EOA94" s="189"/>
      <c r="EOB94" s="189"/>
      <c r="EOC94" s="189"/>
      <c r="EOD94" s="189"/>
      <c r="EOE94" s="189"/>
      <c r="EOF94" s="189"/>
      <c r="EOG94" s="189"/>
      <c r="EOH94" s="189"/>
      <c r="EOI94" s="189"/>
      <c r="EOJ94" s="189"/>
      <c r="EOK94" s="189"/>
      <c r="EOL94" s="189"/>
      <c r="EOM94" s="189"/>
      <c r="EON94" s="189"/>
      <c r="EOO94" s="189"/>
      <c r="EOP94" s="189"/>
      <c r="EOQ94" s="189"/>
      <c r="EOR94" s="189"/>
      <c r="EOS94" s="189"/>
      <c r="EOT94" s="189"/>
      <c r="EOU94" s="189"/>
      <c r="EOV94" s="189"/>
      <c r="EOW94" s="189"/>
      <c r="EOX94" s="189"/>
      <c r="EOY94" s="189"/>
      <c r="EOZ94" s="189"/>
      <c r="EPA94" s="189"/>
      <c r="EPB94" s="189"/>
      <c r="EPC94" s="189"/>
      <c r="EPD94" s="189"/>
      <c r="EPE94" s="189"/>
      <c r="EPF94" s="189"/>
      <c r="EPG94" s="189"/>
      <c r="EPH94" s="189"/>
      <c r="EPI94" s="189"/>
      <c r="EPJ94" s="189"/>
      <c r="EPK94" s="189"/>
      <c r="EPL94" s="189"/>
      <c r="EPM94" s="189"/>
      <c r="EPN94" s="189"/>
      <c r="EPO94" s="189"/>
      <c r="EPP94" s="189"/>
      <c r="EPQ94" s="189"/>
      <c r="EPR94" s="189"/>
      <c r="EPS94" s="189"/>
      <c r="EPT94" s="189"/>
      <c r="EPU94" s="189"/>
      <c r="EPV94" s="189"/>
      <c r="EPW94" s="189"/>
      <c r="EPX94" s="189"/>
      <c r="EPY94" s="189"/>
      <c r="EPZ94" s="189"/>
      <c r="EQA94" s="189"/>
      <c r="EQB94" s="189"/>
      <c r="EQC94" s="189"/>
      <c r="EQD94" s="189"/>
      <c r="EQE94" s="189"/>
      <c r="EQF94" s="189"/>
      <c r="EQG94" s="189"/>
      <c r="EQH94" s="189"/>
      <c r="EQI94" s="189"/>
      <c r="EQJ94" s="189"/>
      <c r="EQK94" s="189"/>
      <c r="EQL94" s="189"/>
      <c r="EQM94" s="189"/>
      <c r="EQN94" s="189"/>
      <c r="EQO94" s="189"/>
      <c r="EQP94" s="189"/>
      <c r="EQQ94" s="189"/>
      <c r="EQR94" s="189"/>
      <c r="EQS94" s="189"/>
      <c r="EQT94" s="189"/>
      <c r="EQU94" s="189"/>
      <c r="EQV94" s="189"/>
      <c r="EQW94" s="189"/>
      <c r="EQX94" s="189"/>
      <c r="EQY94" s="189"/>
      <c r="EQZ94" s="189"/>
      <c r="ERA94" s="189"/>
      <c r="ERB94" s="189"/>
      <c r="ERC94" s="189"/>
      <c r="ERD94" s="189"/>
      <c r="ERE94" s="189"/>
      <c r="ERF94" s="189"/>
      <c r="ERG94" s="189"/>
      <c r="ERH94" s="189"/>
      <c r="ERI94" s="189"/>
      <c r="ERJ94" s="189"/>
      <c r="ERK94" s="189"/>
      <c r="ERL94" s="189"/>
      <c r="ERM94" s="189"/>
      <c r="ERN94" s="189"/>
      <c r="ERO94" s="189"/>
      <c r="ERP94" s="189"/>
      <c r="ERQ94" s="189"/>
      <c r="ERR94" s="189"/>
      <c r="ERS94" s="189"/>
      <c r="ERT94" s="189"/>
      <c r="ERU94" s="189"/>
      <c r="ERV94" s="189"/>
      <c r="ERW94" s="189"/>
      <c r="ERX94" s="189"/>
      <c r="ERY94" s="189"/>
      <c r="ERZ94" s="189"/>
      <c r="ESA94" s="189"/>
      <c r="ESB94" s="189"/>
      <c r="ESC94" s="189"/>
      <c r="ESD94" s="189"/>
      <c r="ESE94" s="189"/>
      <c r="ESF94" s="189"/>
      <c r="ESG94" s="189"/>
      <c r="ESH94" s="189"/>
      <c r="ESI94" s="189"/>
      <c r="ESJ94" s="189"/>
      <c r="ESK94" s="189"/>
      <c r="ESL94" s="189"/>
      <c r="ESM94" s="189"/>
      <c r="ESN94" s="189"/>
      <c r="ESO94" s="189"/>
      <c r="ESP94" s="189"/>
      <c r="ESQ94" s="189"/>
      <c r="ESR94" s="189"/>
      <c r="ESS94" s="189"/>
      <c r="EST94" s="189"/>
      <c r="ESU94" s="189"/>
      <c r="ESV94" s="189"/>
      <c r="ESW94" s="189"/>
      <c r="ESX94" s="189"/>
      <c r="ESY94" s="189"/>
      <c r="ESZ94" s="189"/>
      <c r="ETA94" s="189"/>
      <c r="ETB94" s="189"/>
      <c r="ETC94" s="189"/>
      <c r="ETD94" s="189"/>
      <c r="ETE94" s="189"/>
      <c r="ETF94" s="189"/>
      <c r="ETG94" s="189"/>
      <c r="ETH94" s="189"/>
      <c r="ETI94" s="189"/>
      <c r="ETJ94" s="189"/>
      <c r="ETK94" s="189"/>
      <c r="ETL94" s="189"/>
      <c r="ETM94" s="189"/>
      <c r="ETN94" s="189"/>
      <c r="ETO94" s="189"/>
      <c r="ETP94" s="189"/>
      <c r="ETQ94" s="189"/>
      <c r="ETR94" s="189"/>
      <c r="ETS94" s="189"/>
      <c r="ETT94" s="189"/>
      <c r="ETU94" s="189"/>
      <c r="ETV94" s="189"/>
      <c r="ETW94" s="189"/>
      <c r="ETX94" s="189"/>
      <c r="ETY94" s="189"/>
      <c r="ETZ94" s="189"/>
      <c r="EUA94" s="189"/>
      <c r="EUB94" s="189"/>
      <c r="EUC94" s="189"/>
      <c r="EUD94" s="189"/>
      <c r="EUE94" s="189"/>
      <c r="EUF94" s="189"/>
      <c r="EUG94" s="189"/>
      <c r="EUH94" s="189"/>
      <c r="EUI94" s="189"/>
      <c r="EUJ94" s="189"/>
      <c r="EUK94" s="189"/>
      <c r="EUL94" s="189"/>
      <c r="EUM94" s="189"/>
      <c r="EUN94" s="189"/>
      <c r="EUO94" s="189"/>
      <c r="EUP94" s="189"/>
      <c r="EUQ94" s="189"/>
      <c r="EUR94" s="189"/>
      <c r="EUS94" s="189"/>
      <c r="EUT94" s="189"/>
      <c r="EUU94" s="189"/>
      <c r="EUV94" s="189"/>
      <c r="EUW94" s="189"/>
      <c r="EUX94" s="189"/>
      <c r="EUY94" s="189"/>
      <c r="EUZ94" s="189"/>
      <c r="EVA94" s="189"/>
      <c r="EVB94" s="189"/>
      <c r="EVC94" s="189"/>
      <c r="EVD94" s="189"/>
      <c r="EVE94" s="189"/>
      <c r="EVF94" s="189"/>
      <c r="EVG94" s="189"/>
      <c r="EVH94" s="189"/>
      <c r="EVI94" s="189"/>
      <c r="EVJ94" s="189"/>
      <c r="EVK94" s="189"/>
      <c r="EVL94" s="189"/>
      <c r="EVM94" s="189"/>
      <c r="EVN94" s="189"/>
      <c r="EVO94" s="189"/>
      <c r="EVP94" s="189"/>
      <c r="EVQ94" s="189"/>
      <c r="EVR94" s="189"/>
      <c r="EVS94" s="189"/>
      <c r="EVT94" s="189"/>
      <c r="EVU94" s="189"/>
      <c r="EVV94" s="189"/>
      <c r="EVW94" s="189"/>
      <c r="EVX94" s="189"/>
      <c r="EVY94" s="189"/>
      <c r="EVZ94" s="189"/>
      <c r="EWA94" s="189"/>
      <c r="EWB94" s="189"/>
      <c r="EWC94" s="189"/>
      <c r="EWD94" s="189"/>
      <c r="EWE94" s="189"/>
      <c r="EWF94" s="189"/>
      <c r="EWG94" s="189"/>
      <c r="EWH94" s="189"/>
      <c r="EWI94" s="189"/>
      <c r="EWJ94" s="189"/>
      <c r="EWK94" s="189"/>
      <c r="EWL94" s="189"/>
      <c r="EWM94" s="189"/>
      <c r="EWN94" s="189"/>
      <c r="EWO94" s="189"/>
      <c r="EWP94" s="189"/>
      <c r="EWQ94" s="189"/>
      <c r="EWR94" s="189"/>
      <c r="EWS94" s="189"/>
      <c r="EWT94" s="189"/>
      <c r="EWU94" s="189"/>
      <c r="EWV94" s="189"/>
      <c r="EWW94" s="189"/>
      <c r="EWX94" s="189"/>
      <c r="EWY94" s="189"/>
      <c r="EWZ94" s="189"/>
      <c r="EXA94" s="189"/>
      <c r="EXB94" s="189"/>
      <c r="EXC94" s="189"/>
      <c r="EXD94" s="189"/>
      <c r="EXE94" s="189"/>
      <c r="EXF94" s="189"/>
      <c r="EXG94" s="189"/>
      <c r="EXH94" s="189"/>
      <c r="EXI94" s="189"/>
      <c r="EXJ94" s="189"/>
      <c r="EXK94" s="189"/>
      <c r="EXL94" s="189"/>
      <c r="EXM94" s="189"/>
      <c r="EXN94" s="189"/>
      <c r="EXO94" s="189"/>
      <c r="EXP94" s="189"/>
      <c r="EXQ94" s="189"/>
      <c r="EXR94" s="189"/>
      <c r="EXS94" s="189"/>
      <c r="EXT94" s="189"/>
      <c r="EXU94" s="189"/>
      <c r="EXV94" s="189"/>
      <c r="EXW94" s="189"/>
      <c r="EXX94" s="189"/>
      <c r="EXY94" s="189"/>
      <c r="EXZ94" s="189"/>
      <c r="EYA94" s="189"/>
      <c r="EYB94" s="189"/>
      <c r="EYC94" s="189"/>
      <c r="EYD94" s="189"/>
      <c r="EYE94" s="189"/>
      <c r="EYF94" s="189"/>
      <c r="EYG94" s="189"/>
      <c r="EYH94" s="189"/>
      <c r="EYI94" s="189"/>
      <c r="EYJ94" s="189"/>
      <c r="EYK94" s="189"/>
      <c r="EYL94" s="189"/>
      <c r="EYM94" s="189"/>
      <c r="EYN94" s="189"/>
      <c r="EYO94" s="189"/>
      <c r="EYP94" s="189"/>
      <c r="EYQ94" s="189"/>
      <c r="EYR94" s="189"/>
      <c r="EYS94" s="189"/>
      <c r="EYT94" s="189"/>
      <c r="EYU94" s="189"/>
      <c r="EYV94" s="189"/>
      <c r="EYW94" s="189"/>
      <c r="EYX94" s="189"/>
      <c r="EYY94" s="189"/>
      <c r="EYZ94" s="189"/>
      <c r="EZA94" s="189"/>
      <c r="EZB94" s="189"/>
      <c r="EZC94" s="189"/>
      <c r="EZD94" s="189"/>
      <c r="EZE94" s="189"/>
      <c r="EZF94" s="189"/>
      <c r="EZG94" s="189"/>
      <c r="EZH94" s="189"/>
      <c r="EZI94" s="189"/>
      <c r="EZJ94" s="189"/>
      <c r="EZK94" s="189"/>
      <c r="EZL94" s="189"/>
      <c r="EZM94" s="189"/>
      <c r="EZN94" s="189"/>
      <c r="EZO94" s="189"/>
      <c r="EZP94" s="189"/>
      <c r="EZQ94" s="189"/>
      <c r="EZR94" s="189"/>
      <c r="EZS94" s="189"/>
      <c r="EZT94" s="189"/>
      <c r="EZU94" s="189"/>
      <c r="EZV94" s="189"/>
      <c r="EZW94" s="189"/>
      <c r="EZX94" s="189"/>
      <c r="EZY94" s="189"/>
      <c r="EZZ94" s="189"/>
      <c r="FAA94" s="189"/>
      <c r="FAB94" s="189"/>
      <c r="FAC94" s="189"/>
      <c r="FAD94" s="189"/>
      <c r="FAE94" s="189"/>
      <c r="FAF94" s="189"/>
      <c r="FAG94" s="189"/>
      <c r="FAH94" s="189"/>
      <c r="FAI94" s="189"/>
      <c r="FAJ94" s="189"/>
      <c r="FAK94" s="189"/>
      <c r="FAL94" s="189"/>
      <c r="FAM94" s="189"/>
      <c r="FAN94" s="189"/>
      <c r="FAO94" s="189"/>
      <c r="FAP94" s="189"/>
      <c r="FAQ94" s="189"/>
      <c r="FAR94" s="189"/>
      <c r="FAS94" s="189"/>
      <c r="FAT94" s="189"/>
      <c r="FAU94" s="189"/>
      <c r="FAV94" s="189"/>
      <c r="FAW94" s="189"/>
      <c r="FAX94" s="189"/>
      <c r="FAY94" s="189"/>
      <c r="FAZ94" s="189"/>
      <c r="FBA94" s="189"/>
      <c r="FBB94" s="189"/>
      <c r="FBC94" s="189"/>
      <c r="FBD94" s="189"/>
      <c r="FBE94" s="189"/>
      <c r="FBF94" s="189"/>
      <c r="FBG94" s="189"/>
      <c r="FBH94" s="189"/>
      <c r="FBI94" s="189"/>
      <c r="FBJ94" s="189"/>
      <c r="FBK94" s="189"/>
      <c r="FBL94" s="189"/>
      <c r="FBM94" s="189"/>
      <c r="FBN94" s="189"/>
      <c r="FBO94" s="189"/>
      <c r="FBP94" s="189"/>
      <c r="FBQ94" s="189"/>
      <c r="FBR94" s="189"/>
      <c r="FBS94" s="189"/>
      <c r="FBT94" s="189"/>
      <c r="FBU94" s="189"/>
      <c r="FBV94" s="189"/>
      <c r="FBW94" s="189"/>
      <c r="FBX94" s="189"/>
      <c r="FBY94" s="189"/>
      <c r="FBZ94" s="189"/>
      <c r="FCA94" s="189"/>
      <c r="FCB94" s="189"/>
      <c r="FCC94" s="189"/>
      <c r="FCD94" s="189"/>
      <c r="FCE94" s="189"/>
      <c r="FCF94" s="189"/>
      <c r="FCG94" s="189"/>
      <c r="FCH94" s="189"/>
      <c r="FCI94" s="189"/>
      <c r="FCJ94" s="189"/>
      <c r="FCK94" s="189"/>
      <c r="FCL94" s="189"/>
      <c r="FCM94" s="189"/>
      <c r="FCN94" s="189"/>
      <c r="FCO94" s="189"/>
      <c r="FCP94" s="189"/>
      <c r="FCQ94" s="189"/>
      <c r="FCR94" s="189"/>
      <c r="FCS94" s="189"/>
      <c r="FCT94" s="189"/>
      <c r="FCU94" s="189"/>
      <c r="FCV94" s="189"/>
      <c r="FCW94" s="189"/>
      <c r="FCX94" s="189"/>
      <c r="FCY94" s="189"/>
      <c r="FCZ94" s="189"/>
      <c r="FDA94" s="189"/>
      <c r="FDB94" s="189"/>
      <c r="FDC94" s="189"/>
      <c r="FDD94" s="189"/>
      <c r="FDE94" s="189"/>
      <c r="FDF94" s="189"/>
      <c r="FDG94" s="189"/>
      <c r="FDH94" s="189"/>
      <c r="FDI94" s="189"/>
      <c r="FDJ94" s="189"/>
      <c r="FDK94" s="189"/>
      <c r="FDL94" s="189"/>
      <c r="FDM94" s="189"/>
      <c r="FDN94" s="189"/>
      <c r="FDO94" s="189"/>
      <c r="FDP94" s="189"/>
      <c r="FDQ94" s="189"/>
      <c r="FDR94" s="189"/>
      <c r="FDS94" s="189"/>
      <c r="FDT94" s="189"/>
      <c r="FDU94" s="189"/>
      <c r="FDV94" s="189"/>
      <c r="FDW94" s="189"/>
      <c r="FDX94" s="189"/>
      <c r="FDY94" s="189"/>
      <c r="FDZ94" s="189"/>
      <c r="FEA94" s="189"/>
      <c r="FEB94" s="189"/>
      <c r="FEC94" s="189"/>
      <c r="FED94" s="189"/>
      <c r="FEE94" s="189"/>
      <c r="FEF94" s="189"/>
      <c r="FEG94" s="189"/>
      <c r="FEH94" s="189"/>
      <c r="FEI94" s="189"/>
      <c r="FEJ94" s="189"/>
      <c r="FEK94" s="189"/>
      <c r="FEL94" s="189"/>
      <c r="FEM94" s="189"/>
      <c r="FEN94" s="189"/>
      <c r="FEO94" s="189"/>
      <c r="FEP94" s="189"/>
      <c r="FEQ94" s="189"/>
      <c r="FER94" s="189"/>
      <c r="FES94" s="189"/>
      <c r="FET94" s="189"/>
      <c r="FEU94" s="189"/>
      <c r="FEV94" s="189"/>
      <c r="FEW94" s="189"/>
      <c r="FEX94" s="189"/>
      <c r="FEY94" s="189"/>
      <c r="FEZ94" s="189"/>
      <c r="FFA94" s="189"/>
      <c r="FFB94" s="189"/>
      <c r="FFC94" s="189"/>
      <c r="FFD94" s="189"/>
      <c r="FFE94" s="189"/>
      <c r="FFF94" s="189"/>
      <c r="FFG94" s="189"/>
      <c r="FFH94" s="189"/>
      <c r="FFI94" s="189"/>
      <c r="FFJ94" s="189"/>
      <c r="FFK94" s="189"/>
      <c r="FFL94" s="189"/>
      <c r="FFM94" s="189"/>
      <c r="FFN94" s="189"/>
      <c r="FFO94" s="189"/>
      <c r="FFP94" s="189"/>
      <c r="FFQ94" s="189"/>
      <c r="FFR94" s="189"/>
      <c r="FFS94" s="189"/>
      <c r="FFT94" s="189"/>
      <c r="FFU94" s="189"/>
      <c r="FFV94" s="189"/>
      <c r="FFW94" s="189"/>
      <c r="FFX94" s="189"/>
      <c r="FFY94" s="189"/>
      <c r="FFZ94" s="189"/>
      <c r="FGA94" s="189"/>
      <c r="FGB94" s="189"/>
      <c r="FGC94" s="189"/>
      <c r="FGD94" s="189"/>
      <c r="FGE94" s="189"/>
      <c r="FGF94" s="189"/>
      <c r="FGG94" s="189"/>
      <c r="FGH94" s="189"/>
      <c r="FGI94" s="189"/>
      <c r="FGJ94" s="189"/>
      <c r="FGK94" s="189"/>
      <c r="FGL94" s="189"/>
      <c r="FGM94" s="189"/>
      <c r="FGN94" s="189"/>
      <c r="FGO94" s="189"/>
      <c r="FGP94" s="189"/>
      <c r="FGQ94" s="189"/>
      <c r="FGR94" s="189"/>
      <c r="FGS94" s="189"/>
      <c r="FGT94" s="189"/>
      <c r="FGU94" s="189"/>
      <c r="FGV94" s="189"/>
      <c r="FGW94" s="189"/>
      <c r="FGX94" s="189"/>
      <c r="FGY94" s="189"/>
      <c r="FGZ94" s="189"/>
      <c r="FHA94" s="189"/>
      <c r="FHB94" s="189"/>
      <c r="FHC94" s="189"/>
      <c r="FHD94" s="189"/>
      <c r="FHE94" s="189"/>
      <c r="FHF94" s="189"/>
      <c r="FHG94" s="189"/>
      <c r="FHH94" s="189"/>
      <c r="FHI94" s="189"/>
      <c r="FHJ94" s="189"/>
      <c r="FHK94" s="189"/>
      <c r="FHL94" s="189"/>
      <c r="FHM94" s="189"/>
      <c r="FHN94" s="189"/>
      <c r="FHO94" s="189"/>
      <c r="FHP94" s="189"/>
      <c r="FHQ94" s="189"/>
      <c r="FHR94" s="189"/>
      <c r="FHS94" s="189"/>
      <c r="FHT94" s="189"/>
      <c r="FHU94" s="189"/>
      <c r="FHV94" s="189"/>
      <c r="FHW94" s="189"/>
      <c r="FHX94" s="189"/>
      <c r="FHY94" s="189"/>
      <c r="FHZ94" s="189"/>
      <c r="FIA94" s="189"/>
      <c r="FIB94" s="189"/>
      <c r="FIC94" s="189"/>
      <c r="FID94" s="189"/>
      <c r="FIE94" s="189"/>
      <c r="FIF94" s="189"/>
      <c r="FIG94" s="189"/>
      <c r="FIH94" s="189"/>
      <c r="FII94" s="189"/>
      <c r="FIJ94" s="189"/>
      <c r="FIK94" s="189"/>
      <c r="FIL94" s="189"/>
      <c r="FIM94" s="189"/>
      <c r="FIN94" s="189"/>
      <c r="FIO94" s="189"/>
      <c r="FIP94" s="189"/>
      <c r="FIQ94" s="189"/>
      <c r="FIR94" s="189"/>
      <c r="FIS94" s="189"/>
      <c r="FIT94" s="189"/>
      <c r="FIU94" s="189"/>
      <c r="FIV94" s="189"/>
      <c r="FIW94" s="189"/>
      <c r="FIX94" s="189"/>
      <c r="FIY94" s="189"/>
      <c r="FIZ94" s="189"/>
      <c r="FJA94" s="189"/>
      <c r="FJB94" s="189"/>
      <c r="FJC94" s="189"/>
      <c r="FJD94" s="189"/>
      <c r="FJE94" s="189"/>
      <c r="FJF94" s="189"/>
      <c r="FJG94" s="189"/>
      <c r="FJH94" s="189"/>
      <c r="FJI94" s="189"/>
      <c r="FJJ94" s="189"/>
      <c r="FJK94" s="189"/>
      <c r="FJL94" s="189"/>
      <c r="FJM94" s="189"/>
      <c r="FJN94" s="189"/>
      <c r="FJO94" s="189"/>
      <c r="FJP94" s="189"/>
      <c r="FJQ94" s="189"/>
      <c r="FJR94" s="189"/>
      <c r="FJS94" s="189"/>
      <c r="FJT94" s="189"/>
      <c r="FJU94" s="189"/>
      <c r="FJV94" s="189"/>
      <c r="FJW94" s="189"/>
      <c r="FJX94" s="189"/>
      <c r="FJY94" s="189"/>
      <c r="FJZ94" s="189"/>
      <c r="FKA94" s="189"/>
      <c r="FKB94" s="189"/>
      <c r="FKC94" s="189"/>
      <c r="FKD94" s="189"/>
      <c r="FKE94" s="189"/>
      <c r="FKF94" s="189"/>
      <c r="FKG94" s="189"/>
      <c r="FKH94" s="189"/>
      <c r="FKI94" s="189"/>
      <c r="FKJ94" s="189"/>
      <c r="FKK94" s="189"/>
      <c r="FKL94" s="189"/>
      <c r="FKM94" s="189"/>
      <c r="FKN94" s="189"/>
      <c r="FKO94" s="189"/>
      <c r="FKP94" s="189"/>
      <c r="FKQ94" s="189"/>
      <c r="FKR94" s="189"/>
      <c r="FKS94" s="189"/>
      <c r="FKT94" s="189"/>
      <c r="FKU94" s="189"/>
      <c r="FKV94" s="189"/>
      <c r="FKW94" s="189"/>
      <c r="FKX94" s="189"/>
      <c r="FKY94" s="189"/>
      <c r="FKZ94" s="189"/>
      <c r="FLA94" s="189"/>
      <c r="FLB94" s="189"/>
      <c r="FLC94" s="189"/>
      <c r="FLD94" s="189"/>
      <c r="FLE94" s="189"/>
      <c r="FLF94" s="189"/>
      <c r="FLG94" s="189"/>
      <c r="FLH94" s="189"/>
      <c r="FLI94" s="189"/>
      <c r="FLJ94" s="189"/>
      <c r="FLK94" s="189"/>
      <c r="FLL94" s="189"/>
      <c r="FLM94" s="189"/>
      <c r="FLN94" s="189"/>
      <c r="FLO94" s="189"/>
      <c r="FLP94" s="189"/>
      <c r="FLQ94" s="189"/>
      <c r="FLR94" s="189"/>
      <c r="FLS94" s="189"/>
      <c r="FLT94" s="189"/>
      <c r="FLU94" s="189"/>
      <c r="FLV94" s="189"/>
      <c r="FLW94" s="189"/>
      <c r="FLX94" s="189"/>
      <c r="FLY94" s="189"/>
      <c r="FLZ94" s="189"/>
      <c r="FMA94" s="189"/>
      <c r="FMB94" s="189"/>
      <c r="FMC94" s="189"/>
      <c r="FMD94" s="189"/>
      <c r="FME94" s="189"/>
      <c r="FMF94" s="189"/>
      <c r="FMG94" s="189"/>
      <c r="FMH94" s="189"/>
      <c r="FMI94" s="189"/>
      <c r="FMJ94" s="189"/>
      <c r="FMK94" s="189"/>
      <c r="FML94" s="189"/>
      <c r="FMM94" s="189"/>
      <c r="FMN94" s="189"/>
      <c r="FMO94" s="189"/>
      <c r="FMP94" s="189"/>
      <c r="FMQ94" s="189"/>
      <c r="FMR94" s="189"/>
      <c r="FMS94" s="189"/>
      <c r="FMT94" s="189"/>
      <c r="FMU94" s="189"/>
      <c r="FMV94" s="189"/>
      <c r="FMW94" s="189"/>
      <c r="FMX94" s="189"/>
      <c r="FMY94" s="189"/>
      <c r="FMZ94" s="189"/>
      <c r="FNA94" s="189"/>
      <c r="FNB94" s="189"/>
      <c r="FNC94" s="189"/>
      <c r="FND94" s="189"/>
      <c r="FNE94" s="189"/>
      <c r="FNF94" s="189"/>
      <c r="FNG94" s="189"/>
      <c r="FNH94" s="189"/>
      <c r="FNI94" s="189"/>
      <c r="FNJ94" s="189"/>
      <c r="FNK94" s="189"/>
      <c r="FNL94" s="189"/>
      <c r="FNM94" s="189"/>
      <c r="FNN94" s="189"/>
      <c r="FNO94" s="189"/>
      <c r="FNP94" s="189"/>
      <c r="FNQ94" s="189"/>
      <c r="FNR94" s="189"/>
      <c r="FNS94" s="189"/>
      <c r="FNT94" s="189"/>
      <c r="FNU94" s="189"/>
      <c r="FNV94" s="189"/>
      <c r="FNW94" s="189"/>
      <c r="FNX94" s="189"/>
      <c r="FNY94" s="189"/>
      <c r="FNZ94" s="189"/>
      <c r="FOA94" s="189"/>
      <c r="FOB94" s="189"/>
      <c r="FOC94" s="189"/>
      <c r="FOD94" s="189"/>
      <c r="FOE94" s="189"/>
      <c r="FOF94" s="189"/>
      <c r="FOG94" s="189"/>
      <c r="FOH94" s="189"/>
      <c r="FOI94" s="189"/>
      <c r="FOJ94" s="189"/>
      <c r="FOK94" s="189"/>
      <c r="FOL94" s="189"/>
      <c r="FOM94" s="189"/>
      <c r="FON94" s="189"/>
      <c r="FOO94" s="189"/>
      <c r="FOP94" s="189"/>
      <c r="FOQ94" s="189"/>
      <c r="FOR94" s="189"/>
      <c r="FOS94" s="189"/>
      <c r="FOT94" s="189"/>
      <c r="FOU94" s="189"/>
      <c r="FOV94" s="189"/>
      <c r="FOW94" s="189"/>
      <c r="FOX94" s="189"/>
      <c r="FOY94" s="189"/>
      <c r="FOZ94" s="189"/>
      <c r="FPA94" s="189"/>
      <c r="FPB94" s="189"/>
      <c r="FPC94" s="189"/>
      <c r="FPD94" s="189"/>
      <c r="FPE94" s="189"/>
      <c r="FPF94" s="189"/>
      <c r="FPG94" s="189"/>
      <c r="FPH94" s="189"/>
      <c r="FPI94" s="189"/>
      <c r="FPJ94" s="189"/>
      <c r="FPK94" s="189"/>
      <c r="FPL94" s="189"/>
      <c r="FPM94" s="189"/>
      <c r="FPN94" s="189"/>
      <c r="FPO94" s="189"/>
      <c r="FPP94" s="189"/>
      <c r="FPQ94" s="189"/>
      <c r="FPR94" s="189"/>
      <c r="FPS94" s="189"/>
      <c r="FPT94" s="189"/>
      <c r="FPU94" s="189"/>
      <c r="FPV94" s="189"/>
      <c r="FPW94" s="189"/>
      <c r="FPX94" s="189"/>
      <c r="FPY94" s="189"/>
      <c r="FPZ94" s="189"/>
      <c r="FQA94" s="189"/>
      <c r="FQB94" s="189"/>
      <c r="FQC94" s="189"/>
      <c r="FQD94" s="189"/>
      <c r="FQE94" s="189"/>
      <c r="FQF94" s="189"/>
      <c r="FQG94" s="189"/>
      <c r="FQH94" s="189"/>
      <c r="FQI94" s="189"/>
      <c r="FQJ94" s="189"/>
      <c r="FQK94" s="189"/>
      <c r="FQL94" s="189"/>
      <c r="FQM94" s="189"/>
      <c r="FQN94" s="189"/>
      <c r="FQO94" s="189"/>
      <c r="FQP94" s="189"/>
      <c r="FQQ94" s="189"/>
      <c r="FQR94" s="189"/>
      <c r="FQS94" s="189"/>
      <c r="FQT94" s="189"/>
      <c r="FQU94" s="189"/>
      <c r="FQV94" s="189"/>
      <c r="FQW94" s="189"/>
      <c r="FQX94" s="189"/>
      <c r="FQY94" s="189"/>
      <c r="FQZ94" s="189"/>
      <c r="FRA94" s="189"/>
      <c r="FRB94" s="189"/>
      <c r="FRC94" s="189"/>
      <c r="FRD94" s="189"/>
      <c r="FRE94" s="189"/>
      <c r="FRF94" s="189"/>
      <c r="FRG94" s="189"/>
      <c r="FRH94" s="189"/>
      <c r="FRI94" s="189"/>
      <c r="FRJ94" s="189"/>
      <c r="FRK94" s="189"/>
      <c r="FRL94" s="189"/>
      <c r="FRM94" s="189"/>
      <c r="FRN94" s="189"/>
      <c r="FRO94" s="189"/>
      <c r="FRP94" s="189"/>
      <c r="FRQ94" s="189"/>
      <c r="FRR94" s="189"/>
      <c r="FRS94" s="189"/>
      <c r="FRT94" s="189"/>
      <c r="FRU94" s="189"/>
      <c r="FRV94" s="189"/>
      <c r="FRW94" s="189"/>
      <c r="FRX94" s="189"/>
      <c r="FRY94" s="189"/>
      <c r="FRZ94" s="189"/>
      <c r="FSA94" s="189"/>
      <c r="FSB94" s="189"/>
      <c r="FSC94" s="189"/>
      <c r="FSD94" s="189"/>
      <c r="FSE94" s="189"/>
      <c r="FSF94" s="189"/>
      <c r="FSG94" s="189"/>
      <c r="FSH94" s="189"/>
      <c r="FSI94" s="189"/>
      <c r="FSJ94" s="189"/>
      <c r="FSK94" s="189"/>
      <c r="FSL94" s="189"/>
      <c r="FSM94" s="189"/>
      <c r="FSN94" s="189"/>
      <c r="FSO94" s="189"/>
      <c r="FSP94" s="189"/>
      <c r="FSQ94" s="189"/>
      <c r="FSR94" s="189"/>
      <c r="FSS94" s="189"/>
      <c r="FST94" s="189"/>
      <c r="FSU94" s="189"/>
      <c r="FSV94" s="189"/>
      <c r="FSW94" s="189"/>
      <c r="FSX94" s="189"/>
      <c r="FSY94" s="189"/>
      <c r="FSZ94" s="189"/>
      <c r="FTA94" s="189"/>
      <c r="FTB94" s="189"/>
      <c r="FTC94" s="189"/>
      <c r="FTD94" s="189"/>
      <c r="FTE94" s="189"/>
      <c r="FTF94" s="189"/>
      <c r="FTG94" s="189"/>
      <c r="FTH94" s="189"/>
      <c r="FTI94" s="189"/>
      <c r="FTJ94" s="189"/>
      <c r="FTK94" s="189"/>
      <c r="FTL94" s="189"/>
      <c r="FTM94" s="189"/>
      <c r="FTN94" s="189"/>
      <c r="FTO94" s="189"/>
      <c r="FTP94" s="189"/>
      <c r="FTQ94" s="189"/>
      <c r="FTR94" s="189"/>
      <c r="FTS94" s="189"/>
      <c r="FTT94" s="189"/>
      <c r="FTU94" s="189"/>
      <c r="FTV94" s="189"/>
      <c r="FTW94" s="189"/>
      <c r="FTX94" s="189"/>
      <c r="FTY94" s="189"/>
      <c r="FTZ94" s="189"/>
      <c r="FUA94" s="189"/>
      <c r="FUB94" s="189"/>
      <c r="FUC94" s="189"/>
      <c r="FUD94" s="189"/>
      <c r="FUE94" s="189"/>
      <c r="FUF94" s="189"/>
      <c r="FUG94" s="189"/>
      <c r="FUH94" s="189"/>
      <c r="FUI94" s="189"/>
      <c r="FUJ94" s="189"/>
      <c r="FUK94" s="189"/>
      <c r="FUL94" s="189"/>
      <c r="FUM94" s="189"/>
      <c r="FUN94" s="189"/>
      <c r="FUO94" s="189"/>
      <c r="FUP94" s="189"/>
      <c r="FUQ94" s="189"/>
      <c r="FUR94" s="189"/>
      <c r="FUS94" s="189"/>
      <c r="FUT94" s="189"/>
      <c r="FUU94" s="189"/>
      <c r="FUV94" s="189"/>
      <c r="FUW94" s="189"/>
      <c r="FUX94" s="189"/>
      <c r="FUY94" s="189"/>
      <c r="FUZ94" s="189"/>
      <c r="FVA94" s="189"/>
      <c r="FVB94" s="189"/>
      <c r="FVC94" s="189"/>
      <c r="FVD94" s="189"/>
      <c r="FVE94" s="189"/>
      <c r="FVF94" s="189"/>
      <c r="FVG94" s="189"/>
      <c r="FVH94" s="189"/>
      <c r="FVI94" s="189"/>
      <c r="FVJ94" s="189"/>
      <c r="FVK94" s="189"/>
      <c r="FVL94" s="189"/>
      <c r="FVM94" s="189"/>
      <c r="FVN94" s="189"/>
      <c r="FVO94" s="189"/>
      <c r="FVP94" s="189"/>
      <c r="FVQ94" s="189"/>
      <c r="FVR94" s="189"/>
      <c r="FVS94" s="189"/>
      <c r="FVT94" s="189"/>
      <c r="FVU94" s="189"/>
      <c r="FVV94" s="189"/>
      <c r="FVW94" s="189"/>
      <c r="FVX94" s="189"/>
      <c r="FVY94" s="189"/>
      <c r="FVZ94" s="189"/>
      <c r="FWA94" s="189"/>
      <c r="FWB94" s="189"/>
      <c r="FWC94" s="189"/>
      <c r="FWD94" s="189"/>
      <c r="FWE94" s="189"/>
      <c r="FWF94" s="189"/>
      <c r="FWG94" s="189"/>
      <c r="FWH94" s="189"/>
      <c r="FWI94" s="189"/>
      <c r="FWJ94" s="189"/>
      <c r="FWK94" s="189"/>
      <c r="FWL94" s="189"/>
      <c r="FWM94" s="189"/>
      <c r="FWN94" s="189"/>
      <c r="FWO94" s="189"/>
      <c r="FWP94" s="189"/>
      <c r="FWQ94" s="189"/>
      <c r="FWR94" s="189"/>
      <c r="FWS94" s="189"/>
      <c r="FWT94" s="189"/>
      <c r="FWU94" s="189"/>
      <c r="FWV94" s="189"/>
      <c r="FWW94" s="189"/>
      <c r="FWX94" s="189"/>
      <c r="FWY94" s="189"/>
      <c r="FWZ94" s="189"/>
      <c r="FXA94" s="189"/>
      <c r="FXB94" s="189"/>
      <c r="FXC94" s="189"/>
      <c r="FXD94" s="189"/>
      <c r="FXE94" s="189"/>
      <c r="FXF94" s="189"/>
      <c r="FXG94" s="189"/>
      <c r="FXH94" s="189"/>
      <c r="FXI94" s="189"/>
      <c r="FXJ94" s="189"/>
      <c r="FXK94" s="189"/>
      <c r="FXL94" s="189"/>
      <c r="FXM94" s="189"/>
      <c r="FXN94" s="189"/>
      <c r="FXO94" s="189"/>
      <c r="FXP94" s="189"/>
      <c r="FXQ94" s="189"/>
      <c r="FXR94" s="189"/>
      <c r="FXS94" s="189"/>
      <c r="FXT94" s="189"/>
      <c r="FXU94" s="189"/>
      <c r="FXV94" s="189"/>
      <c r="FXW94" s="189"/>
      <c r="FXX94" s="189"/>
      <c r="FXY94" s="189"/>
      <c r="FXZ94" s="189"/>
      <c r="FYA94" s="189"/>
      <c r="FYB94" s="189"/>
      <c r="FYC94" s="189"/>
      <c r="FYD94" s="189"/>
      <c r="FYE94" s="189"/>
      <c r="FYF94" s="189"/>
      <c r="FYG94" s="189"/>
      <c r="FYH94" s="189"/>
      <c r="FYI94" s="189"/>
      <c r="FYJ94" s="189"/>
      <c r="FYK94" s="189"/>
      <c r="FYL94" s="189"/>
      <c r="FYM94" s="189"/>
      <c r="FYN94" s="189"/>
      <c r="FYO94" s="189"/>
      <c r="FYP94" s="189"/>
      <c r="FYQ94" s="189"/>
      <c r="FYR94" s="189"/>
      <c r="FYS94" s="189"/>
      <c r="FYT94" s="189"/>
      <c r="FYU94" s="189"/>
      <c r="FYV94" s="189"/>
      <c r="FYW94" s="189"/>
      <c r="FYX94" s="189"/>
      <c r="FYY94" s="189"/>
      <c r="FYZ94" s="189"/>
      <c r="FZA94" s="189"/>
      <c r="FZB94" s="189"/>
      <c r="FZC94" s="189"/>
      <c r="FZD94" s="189"/>
      <c r="FZE94" s="189"/>
      <c r="FZF94" s="189"/>
      <c r="FZG94" s="189"/>
      <c r="FZH94" s="189"/>
      <c r="FZI94" s="189"/>
      <c r="FZJ94" s="189"/>
      <c r="FZK94" s="189"/>
      <c r="FZL94" s="189"/>
      <c r="FZM94" s="189"/>
      <c r="FZN94" s="189"/>
      <c r="FZO94" s="189"/>
      <c r="FZP94" s="189"/>
      <c r="FZQ94" s="189"/>
      <c r="FZR94" s="189"/>
      <c r="FZS94" s="189"/>
      <c r="FZT94" s="189"/>
      <c r="FZU94" s="189"/>
      <c r="FZV94" s="189"/>
      <c r="FZW94" s="189"/>
      <c r="FZX94" s="189"/>
      <c r="FZY94" s="189"/>
      <c r="FZZ94" s="189"/>
      <c r="GAA94" s="189"/>
      <c r="GAB94" s="189"/>
      <c r="GAC94" s="189"/>
      <c r="GAD94" s="189"/>
      <c r="GAE94" s="189"/>
      <c r="GAF94" s="189"/>
      <c r="GAG94" s="189"/>
      <c r="GAH94" s="189"/>
      <c r="GAI94" s="189"/>
      <c r="GAJ94" s="189"/>
      <c r="GAK94" s="189"/>
      <c r="GAL94" s="189"/>
      <c r="GAM94" s="189"/>
      <c r="GAN94" s="189"/>
      <c r="GAO94" s="189"/>
      <c r="GAP94" s="189"/>
      <c r="GAQ94" s="189"/>
      <c r="GAR94" s="189"/>
      <c r="GAS94" s="189"/>
      <c r="GAT94" s="189"/>
      <c r="GAU94" s="189"/>
      <c r="GAV94" s="189"/>
      <c r="GAW94" s="189"/>
      <c r="GAX94" s="189"/>
      <c r="GAY94" s="189"/>
      <c r="GAZ94" s="189"/>
      <c r="GBA94" s="189"/>
      <c r="GBB94" s="189"/>
      <c r="GBC94" s="189"/>
      <c r="GBD94" s="189"/>
      <c r="GBE94" s="189"/>
      <c r="GBF94" s="189"/>
      <c r="GBG94" s="189"/>
      <c r="GBH94" s="189"/>
      <c r="GBI94" s="189"/>
      <c r="GBJ94" s="189"/>
      <c r="GBK94" s="189"/>
      <c r="GBL94" s="189"/>
      <c r="GBM94" s="189"/>
      <c r="GBN94" s="189"/>
      <c r="GBO94" s="189"/>
      <c r="GBP94" s="189"/>
      <c r="GBQ94" s="189"/>
      <c r="GBR94" s="189"/>
      <c r="GBS94" s="189"/>
      <c r="GBT94" s="189"/>
      <c r="GBU94" s="189"/>
      <c r="GBV94" s="189"/>
      <c r="GBW94" s="189"/>
      <c r="GBX94" s="189"/>
      <c r="GBY94" s="189"/>
      <c r="GBZ94" s="189"/>
      <c r="GCA94" s="189"/>
      <c r="GCB94" s="189"/>
      <c r="GCC94" s="189"/>
      <c r="GCD94" s="189"/>
      <c r="GCE94" s="189"/>
      <c r="GCF94" s="189"/>
      <c r="GCG94" s="189"/>
      <c r="GCH94" s="189"/>
      <c r="GCI94" s="189"/>
      <c r="GCJ94" s="189"/>
      <c r="GCK94" s="189"/>
      <c r="GCL94" s="189"/>
      <c r="GCM94" s="189"/>
      <c r="GCN94" s="189"/>
      <c r="GCO94" s="189"/>
      <c r="GCP94" s="189"/>
      <c r="GCQ94" s="189"/>
      <c r="GCR94" s="189"/>
      <c r="GCS94" s="189"/>
      <c r="GCT94" s="189"/>
      <c r="GCU94" s="189"/>
      <c r="GCV94" s="189"/>
      <c r="GCW94" s="189"/>
      <c r="GCX94" s="189"/>
      <c r="GCY94" s="189"/>
      <c r="GCZ94" s="189"/>
      <c r="GDA94" s="189"/>
      <c r="GDB94" s="189"/>
      <c r="GDC94" s="189"/>
      <c r="GDD94" s="189"/>
      <c r="GDE94" s="189"/>
      <c r="GDF94" s="189"/>
      <c r="GDG94" s="189"/>
      <c r="GDH94" s="189"/>
      <c r="GDI94" s="189"/>
      <c r="GDJ94" s="189"/>
      <c r="GDK94" s="189"/>
      <c r="GDL94" s="189"/>
      <c r="GDM94" s="189"/>
      <c r="GDN94" s="189"/>
      <c r="GDO94" s="189"/>
      <c r="GDP94" s="189"/>
      <c r="GDQ94" s="189"/>
      <c r="GDR94" s="189"/>
      <c r="GDS94" s="189"/>
      <c r="GDT94" s="189"/>
      <c r="GDU94" s="189"/>
      <c r="GDV94" s="189"/>
      <c r="GDW94" s="189"/>
      <c r="GDX94" s="189"/>
      <c r="GDY94" s="189"/>
      <c r="GDZ94" s="189"/>
      <c r="GEA94" s="189"/>
      <c r="GEB94" s="189"/>
      <c r="GEC94" s="189"/>
      <c r="GED94" s="189"/>
      <c r="GEE94" s="189"/>
      <c r="GEF94" s="189"/>
      <c r="GEG94" s="189"/>
      <c r="GEH94" s="189"/>
      <c r="GEI94" s="189"/>
      <c r="GEJ94" s="189"/>
      <c r="GEK94" s="189"/>
      <c r="GEL94" s="189"/>
      <c r="GEM94" s="189"/>
      <c r="GEN94" s="189"/>
      <c r="GEO94" s="189"/>
      <c r="GEP94" s="189"/>
      <c r="GEQ94" s="189"/>
      <c r="GER94" s="189"/>
      <c r="GES94" s="189"/>
      <c r="GET94" s="189"/>
      <c r="GEU94" s="189"/>
      <c r="GEV94" s="189"/>
      <c r="GEW94" s="189"/>
      <c r="GEX94" s="189"/>
      <c r="GEY94" s="189"/>
      <c r="GEZ94" s="189"/>
      <c r="GFA94" s="189"/>
      <c r="GFB94" s="189"/>
      <c r="GFC94" s="189"/>
      <c r="GFD94" s="189"/>
      <c r="GFE94" s="189"/>
      <c r="GFF94" s="189"/>
      <c r="GFG94" s="189"/>
      <c r="GFH94" s="189"/>
      <c r="GFI94" s="189"/>
      <c r="GFJ94" s="189"/>
      <c r="GFK94" s="189"/>
      <c r="GFL94" s="189"/>
      <c r="GFM94" s="189"/>
      <c r="GFN94" s="189"/>
      <c r="GFO94" s="189"/>
      <c r="GFP94" s="189"/>
      <c r="GFQ94" s="189"/>
      <c r="GFR94" s="189"/>
      <c r="GFS94" s="189"/>
      <c r="GFT94" s="189"/>
      <c r="GFU94" s="189"/>
      <c r="GFV94" s="189"/>
      <c r="GFW94" s="189"/>
      <c r="GFX94" s="189"/>
      <c r="GFY94" s="189"/>
      <c r="GFZ94" s="189"/>
      <c r="GGA94" s="189"/>
      <c r="GGB94" s="189"/>
      <c r="GGC94" s="189"/>
      <c r="GGD94" s="189"/>
      <c r="GGE94" s="189"/>
      <c r="GGF94" s="189"/>
      <c r="GGG94" s="189"/>
      <c r="GGH94" s="189"/>
      <c r="GGI94" s="189"/>
      <c r="GGJ94" s="189"/>
      <c r="GGK94" s="189"/>
      <c r="GGL94" s="189"/>
      <c r="GGM94" s="189"/>
      <c r="GGN94" s="189"/>
      <c r="GGO94" s="189"/>
      <c r="GGP94" s="189"/>
      <c r="GGQ94" s="189"/>
      <c r="GGR94" s="189"/>
      <c r="GGS94" s="189"/>
      <c r="GGT94" s="189"/>
      <c r="GGU94" s="189"/>
      <c r="GGV94" s="189"/>
      <c r="GGW94" s="189"/>
      <c r="GGX94" s="189"/>
      <c r="GGY94" s="189"/>
      <c r="GGZ94" s="189"/>
      <c r="GHA94" s="189"/>
      <c r="GHB94" s="189"/>
      <c r="GHC94" s="189"/>
      <c r="GHD94" s="189"/>
      <c r="GHE94" s="189"/>
      <c r="GHF94" s="189"/>
      <c r="GHG94" s="189"/>
      <c r="GHH94" s="189"/>
      <c r="GHI94" s="189"/>
      <c r="GHJ94" s="189"/>
      <c r="GHK94" s="189"/>
      <c r="GHL94" s="189"/>
      <c r="GHM94" s="189"/>
      <c r="GHN94" s="189"/>
      <c r="GHO94" s="189"/>
      <c r="GHP94" s="189"/>
      <c r="GHQ94" s="189"/>
      <c r="GHR94" s="189"/>
      <c r="GHS94" s="189"/>
      <c r="GHT94" s="189"/>
      <c r="GHU94" s="189"/>
      <c r="GHV94" s="189"/>
      <c r="GHW94" s="189"/>
      <c r="GHX94" s="189"/>
      <c r="GHY94" s="189"/>
      <c r="GHZ94" s="189"/>
      <c r="GIA94" s="189"/>
      <c r="GIB94" s="189"/>
      <c r="GIC94" s="189"/>
      <c r="GID94" s="189"/>
      <c r="GIE94" s="189"/>
      <c r="GIF94" s="189"/>
      <c r="GIG94" s="189"/>
      <c r="GIH94" s="189"/>
      <c r="GII94" s="189"/>
      <c r="GIJ94" s="189"/>
      <c r="GIK94" s="189"/>
      <c r="GIL94" s="189"/>
      <c r="GIM94" s="189"/>
      <c r="GIN94" s="189"/>
      <c r="GIO94" s="189"/>
      <c r="GIP94" s="189"/>
      <c r="GIQ94" s="189"/>
      <c r="GIR94" s="189"/>
      <c r="GIS94" s="189"/>
      <c r="GIT94" s="189"/>
      <c r="GIU94" s="189"/>
      <c r="GIV94" s="189"/>
      <c r="GIW94" s="189"/>
      <c r="GIX94" s="189"/>
      <c r="GIY94" s="189"/>
      <c r="GIZ94" s="189"/>
      <c r="GJA94" s="189"/>
      <c r="GJB94" s="189"/>
      <c r="GJC94" s="189"/>
      <c r="GJD94" s="189"/>
      <c r="GJE94" s="189"/>
      <c r="GJF94" s="189"/>
      <c r="GJG94" s="189"/>
      <c r="GJH94" s="189"/>
      <c r="GJI94" s="189"/>
      <c r="GJJ94" s="189"/>
      <c r="GJK94" s="189"/>
      <c r="GJL94" s="189"/>
      <c r="GJM94" s="189"/>
      <c r="GJN94" s="189"/>
      <c r="GJO94" s="189"/>
      <c r="GJP94" s="189"/>
      <c r="GJQ94" s="189"/>
      <c r="GJR94" s="189"/>
      <c r="GJS94" s="189"/>
      <c r="GJT94" s="189"/>
      <c r="GJU94" s="189"/>
      <c r="GJV94" s="189"/>
      <c r="GJW94" s="189"/>
      <c r="GJX94" s="189"/>
      <c r="GJY94" s="189"/>
      <c r="GJZ94" s="189"/>
      <c r="GKA94" s="189"/>
      <c r="GKB94" s="189"/>
      <c r="GKC94" s="189"/>
      <c r="GKD94" s="189"/>
      <c r="GKE94" s="189"/>
      <c r="GKF94" s="189"/>
      <c r="GKG94" s="189"/>
      <c r="GKH94" s="189"/>
      <c r="GKI94" s="189"/>
      <c r="GKJ94" s="189"/>
      <c r="GKK94" s="189"/>
      <c r="GKL94" s="189"/>
      <c r="GKM94" s="189"/>
      <c r="GKN94" s="189"/>
      <c r="GKO94" s="189"/>
      <c r="GKP94" s="189"/>
      <c r="GKQ94" s="189"/>
      <c r="GKR94" s="189"/>
      <c r="GKS94" s="189"/>
      <c r="GKT94" s="189"/>
      <c r="GKU94" s="189"/>
      <c r="GKV94" s="189"/>
      <c r="GKW94" s="189"/>
      <c r="GKX94" s="189"/>
      <c r="GKY94" s="189"/>
      <c r="GKZ94" s="189"/>
      <c r="GLA94" s="189"/>
      <c r="GLB94" s="189"/>
      <c r="GLC94" s="189"/>
      <c r="GLD94" s="189"/>
      <c r="GLE94" s="189"/>
      <c r="GLF94" s="189"/>
      <c r="GLG94" s="189"/>
      <c r="GLH94" s="189"/>
      <c r="GLI94" s="189"/>
      <c r="GLJ94" s="189"/>
      <c r="GLK94" s="189"/>
      <c r="GLL94" s="189"/>
      <c r="GLM94" s="189"/>
      <c r="GLN94" s="189"/>
      <c r="GLO94" s="189"/>
      <c r="GLP94" s="189"/>
      <c r="GLQ94" s="189"/>
      <c r="GLR94" s="189"/>
      <c r="GLS94" s="189"/>
      <c r="GLT94" s="189"/>
      <c r="GLU94" s="189"/>
      <c r="GLV94" s="189"/>
      <c r="GLW94" s="189"/>
      <c r="GLX94" s="189"/>
      <c r="GLY94" s="189"/>
      <c r="GLZ94" s="189"/>
      <c r="GMA94" s="189"/>
      <c r="GMB94" s="189"/>
      <c r="GMC94" s="189"/>
      <c r="GMD94" s="189"/>
      <c r="GME94" s="189"/>
      <c r="GMF94" s="189"/>
      <c r="GMG94" s="189"/>
      <c r="GMH94" s="189"/>
      <c r="GMI94" s="189"/>
      <c r="GMJ94" s="189"/>
      <c r="GMK94" s="189"/>
      <c r="GML94" s="189"/>
      <c r="GMM94" s="189"/>
      <c r="GMN94" s="189"/>
      <c r="GMO94" s="189"/>
      <c r="GMP94" s="189"/>
      <c r="GMQ94" s="189"/>
      <c r="GMR94" s="189"/>
      <c r="GMS94" s="189"/>
      <c r="GMT94" s="189"/>
      <c r="GMU94" s="189"/>
      <c r="GMV94" s="189"/>
      <c r="GMW94" s="189"/>
      <c r="GMX94" s="189"/>
      <c r="GMY94" s="189"/>
      <c r="GMZ94" s="189"/>
      <c r="GNA94" s="189"/>
      <c r="GNB94" s="189"/>
      <c r="GNC94" s="189"/>
      <c r="GND94" s="189"/>
      <c r="GNE94" s="189"/>
      <c r="GNF94" s="189"/>
      <c r="GNG94" s="189"/>
      <c r="GNH94" s="189"/>
      <c r="GNI94" s="189"/>
      <c r="GNJ94" s="189"/>
      <c r="GNK94" s="189"/>
      <c r="GNL94" s="189"/>
      <c r="GNM94" s="189"/>
      <c r="GNN94" s="189"/>
      <c r="GNO94" s="189"/>
      <c r="GNP94" s="189"/>
      <c r="GNQ94" s="189"/>
      <c r="GNR94" s="189"/>
      <c r="GNS94" s="189"/>
      <c r="GNT94" s="189"/>
      <c r="GNU94" s="189"/>
      <c r="GNV94" s="189"/>
      <c r="GNW94" s="189"/>
      <c r="GNX94" s="189"/>
      <c r="GNY94" s="189"/>
      <c r="GNZ94" s="189"/>
      <c r="GOA94" s="189"/>
      <c r="GOB94" s="189"/>
      <c r="GOC94" s="189"/>
      <c r="GOD94" s="189"/>
      <c r="GOE94" s="189"/>
      <c r="GOF94" s="189"/>
      <c r="GOG94" s="189"/>
      <c r="GOH94" s="189"/>
      <c r="GOI94" s="189"/>
      <c r="GOJ94" s="189"/>
      <c r="GOK94" s="189"/>
      <c r="GOL94" s="189"/>
      <c r="GOM94" s="189"/>
      <c r="GON94" s="189"/>
      <c r="GOO94" s="189"/>
      <c r="GOP94" s="189"/>
      <c r="GOQ94" s="189"/>
      <c r="GOR94" s="189"/>
      <c r="GOS94" s="189"/>
      <c r="GOT94" s="189"/>
      <c r="GOU94" s="189"/>
      <c r="GOV94" s="189"/>
      <c r="GOW94" s="189"/>
      <c r="GOX94" s="189"/>
      <c r="GOY94" s="189"/>
      <c r="GOZ94" s="189"/>
      <c r="GPA94" s="189"/>
      <c r="GPB94" s="189"/>
      <c r="GPC94" s="189"/>
      <c r="GPD94" s="189"/>
      <c r="GPE94" s="189"/>
      <c r="GPF94" s="189"/>
      <c r="GPG94" s="189"/>
      <c r="GPH94" s="189"/>
      <c r="GPI94" s="189"/>
      <c r="GPJ94" s="189"/>
      <c r="GPK94" s="189"/>
      <c r="GPL94" s="189"/>
      <c r="GPM94" s="189"/>
      <c r="GPN94" s="189"/>
      <c r="GPO94" s="189"/>
      <c r="GPP94" s="189"/>
      <c r="GPQ94" s="189"/>
      <c r="GPR94" s="189"/>
      <c r="GPS94" s="189"/>
      <c r="GPT94" s="189"/>
      <c r="GPU94" s="189"/>
      <c r="GPV94" s="189"/>
      <c r="GPW94" s="189"/>
      <c r="GPX94" s="189"/>
      <c r="GPY94" s="189"/>
      <c r="GPZ94" s="189"/>
      <c r="GQA94" s="189"/>
      <c r="GQB94" s="189"/>
      <c r="GQC94" s="189"/>
      <c r="GQD94" s="189"/>
      <c r="GQE94" s="189"/>
      <c r="GQF94" s="189"/>
      <c r="GQG94" s="189"/>
      <c r="GQH94" s="189"/>
      <c r="GQI94" s="189"/>
      <c r="GQJ94" s="189"/>
      <c r="GQK94" s="189"/>
      <c r="GQL94" s="189"/>
      <c r="GQM94" s="189"/>
      <c r="GQN94" s="189"/>
      <c r="GQO94" s="189"/>
      <c r="GQP94" s="189"/>
      <c r="GQQ94" s="189"/>
      <c r="GQR94" s="189"/>
      <c r="GQS94" s="189"/>
      <c r="GQT94" s="189"/>
      <c r="GQU94" s="189"/>
      <c r="GQV94" s="189"/>
      <c r="GQW94" s="189"/>
      <c r="GQX94" s="189"/>
      <c r="GQY94" s="189"/>
      <c r="GQZ94" s="189"/>
      <c r="GRA94" s="189"/>
      <c r="GRB94" s="189"/>
      <c r="GRC94" s="189"/>
      <c r="GRD94" s="189"/>
      <c r="GRE94" s="189"/>
      <c r="GRF94" s="189"/>
      <c r="GRG94" s="189"/>
      <c r="GRH94" s="189"/>
      <c r="GRI94" s="189"/>
      <c r="GRJ94" s="189"/>
      <c r="GRK94" s="189"/>
      <c r="GRL94" s="189"/>
      <c r="GRM94" s="189"/>
      <c r="GRN94" s="189"/>
      <c r="GRO94" s="189"/>
      <c r="GRP94" s="189"/>
      <c r="GRQ94" s="189"/>
      <c r="GRR94" s="189"/>
      <c r="GRS94" s="189"/>
      <c r="GRT94" s="189"/>
      <c r="GRU94" s="189"/>
      <c r="GRV94" s="189"/>
      <c r="GRW94" s="189"/>
      <c r="GRX94" s="189"/>
      <c r="GRY94" s="189"/>
      <c r="GRZ94" s="189"/>
      <c r="GSA94" s="189"/>
      <c r="GSB94" s="189"/>
      <c r="GSC94" s="189"/>
      <c r="GSD94" s="189"/>
      <c r="GSE94" s="189"/>
      <c r="GSF94" s="189"/>
      <c r="GSG94" s="189"/>
      <c r="GSH94" s="189"/>
      <c r="GSI94" s="189"/>
      <c r="GSJ94" s="189"/>
      <c r="GSK94" s="189"/>
      <c r="GSL94" s="189"/>
      <c r="GSM94" s="189"/>
      <c r="GSN94" s="189"/>
      <c r="GSO94" s="189"/>
      <c r="GSP94" s="189"/>
      <c r="GSQ94" s="189"/>
      <c r="GSR94" s="189"/>
      <c r="GSS94" s="189"/>
      <c r="GST94" s="189"/>
      <c r="GSU94" s="189"/>
      <c r="GSV94" s="189"/>
      <c r="GSW94" s="189"/>
      <c r="GSX94" s="189"/>
      <c r="GSY94" s="189"/>
      <c r="GSZ94" s="189"/>
      <c r="GTA94" s="189"/>
      <c r="GTB94" s="189"/>
      <c r="GTC94" s="189"/>
      <c r="GTD94" s="189"/>
      <c r="GTE94" s="189"/>
      <c r="GTF94" s="189"/>
      <c r="GTG94" s="189"/>
      <c r="GTH94" s="189"/>
      <c r="GTI94" s="189"/>
      <c r="GTJ94" s="189"/>
      <c r="GTK94" s="189"/>
      <c r="GTL94" s="189"/>
      <c r="GTM94" s="189"/>
      <c r="GTN94" s="189"/>
      <c r="GTO94" s="189"/>
      <c r="GTP94" s="189"/>
      <c r="GTQ94" s="189"/>
      <c r="GTR94" s="189"/>
      <c r="GTS94" s="189"/>
      <c r="GTT94" s="189"/>
      <c r="GTU94" s="189"/>
      <c r="GTV94" s="189"/>
      <c r="GTW94" s="189"/>
      <c r="GTX94" s="189"/>
      <c r="GTY94" s="189"/>
      <c r="GTZ94" s="189"/>
      <c r="GUA94" s="189"/>
      <c r="GUB94" s="189"/>
      <c r="GUC94" s="189"/>
      <c r="GUD94" s="189"/>
      <c r="GUE94" s="189"/>
      <c r="GUF94" s="189"/>
      <c r="GUG94" s="189"/>
      <c r="GUH94" s="189"/>
      <c r="GUI94" s="189"/>
      <c r="GUJ94" s="189"/>
      <c r="GUK94" s="189"/>
      <c r="GUL94" s="189"/>
      <c r="GUM94" s="189"/>
      <c r="GUN94" s="189"/>
      <c r="GUO94" s="189"/>
      <c r="GUP94" s="189"/>
      <c r="GUQ94" s="189"/>
      <c r="GUR94" s="189"/>
      <c r="GUS94" s="189"/>
      <c r="GUT94" s="189"/>
      <c r="GUU94" s="189"/>
      <c r="GUV94" s="189"/>
      <c r="GUW94" s="189"/>
      <c r="GUX94" s="189"/>
      <c r="GUY94" s="189"/>
      <c r="GUZ94" s="189"/>
      <c r="GVA94" s="189"/>
      <c r="GVB94" s="189"/>
      <c r="GVC94" s="189"/>
      <c r="GVD94" s="189"/>
      <c r="GVE94" s="189"/>
      <c r="GVF94" s="189"/>
      <c r="GVG94" s="189"/>
      <c r="GVH94" s="189"/>
      <c r="GVI94" s="189"/>
      <c r="GVJ94" s="189"/>
      <c r="GVK94" s="189"/>
      <c r="GVL94" s="189"/>
      <c r="GVM94" s="189"/>
      <c r="GVN94" s="189"/>
      <c r="GVO94" s="189"/>
      <c r="GVP94" s="189"/>
      <c r="GVQ94" s="189"/>
      <c r="GVR94" s="189"/>
      <c r="GVS94" s="189"/>
      <c r="GVT94" s="189"/>
      <c r="GVU94" s="189"/>
      <c r="GVV94" s="189"/>
      <c r="GVW94" s="189"/>
      <c r="GVX94" s="189"/>
      <c r="GVY94" s="189"/>
      <c r="GVZ94" s="189"/>
      <c r="GWA94" s="189"/>
      <c r="GWB94" s="189"/>
      <c r="GWC94" s="189"/>
      <c r="GWD94" s="189"/>
      <c r="GWE94" s="189"/>
      <c r="GWF94" s="189"/>
      <c r="GWG94" s="189"/>
      <c r="GWH94" s="189"/>
      <c r="GWI94" s="189"/>
      <c r="GWJ94" s="189"/>
      <c r="GWK94" s="189"/>
      <c r="GWL94" s="189"/>
      <c r="GWM94" s="189"/>
      <c r="GWN94" s="189"/>
      <c r="GWO94" s="189"/>
      <c r="GWP94" s="189"/>
      <c r="GWQ94" s="189"/>
      <c r="GWR94" s="189"/>
      <c r="GWS94" s="189"/>
      <c r="GWT94" s="189"/>
      <c r="GWU94" s="189"/>
      <c r="GWV94" s="189"/>
      <c r="GWW94" s="189"/>
      <c r="GWX94" s="189"/>
      <c r="GWY94" s="189"/>
      <c r="GWZ94" s="189"/>
      <c r="GXA94" s="189"/>
      <c r="GXB94" s="189"/>
      <c r="GXC94" s="189"/>
      <c r="GXD94" s="189"/>
      <c r="GXE94" s="189"/>
      <c r="GXF94" s="189"/>
      <c r="GXG94" s="189"/>
      <c r="GXH94" s="189"/>
      <c r="GXI94" s="189"/>
      <c r="GXJ94" s="189"/>
      <c r="GXK94" s="189"/>
      <c r="GXL94" s="189"/>
      <c r="GXM94" s="189"/>
      <c r="GXN94" s="189"/>
      <c r="GXO94" s="189"/>
      <c r="GXP94" s="189"/>
      <c r="GXQ94" s="189"/>
      <c r="GXR94" s="189"/>
      <c r="GXS94" s="189"/>
      <c r="GXT94" s="189"/>
      <c r="GXU94" s="189"/>
      <c r="GXV94" s="189"/>
      <c r="GXW94" s="189"/>
      <c r="GXX94" s="189"/>
      <c r="GXY94" s="189"/>
      <c r="GXZ94" s="189"/>
      <c r="GYA94" s="189"/>
      <c r="GYB94" s="189"/>
      <c r="GYC94" s="189"/>
      <c r="GYD94" s="189"/>
      <c r="GYE94" s="189"/>
      <c r="GYF94" s="189"/>
      <c r="GYG94" s="189"/>
      <c r="GYH94" s="189"/>
      <c r="GYI94" s="189"/>
      <c r="GYJ94" s="189"/>
      <c r="GYK94" s="189"/>
      <c r="GYL94" s="189"/>
      <c r="GYM94" s="189"/>
      <c r="GYN94" s="189"/>
      <c r="GYO94" s="189"/>
      <c r="GYP94" s="189"/>
      <c r="GYQ94" s="189"/>
      <c r="GYR94" s="189"/>
      <c r="GYS94" s="189"/>
      <c r="GYT94" s="189"/>
      <c r="GYU94" s="189"/>
      <c r="GYV94" s="189"/>
      <c r="GYW94" s="189"/>
      <c r="GYX94" s="189"/>
      <c r="GYY94" s="189"/>
      <c r="GYZ94" s="189"/>
      <c r="GZA94" s="189"/>
      <c r="GZB94" s="189"/>
      <c r="GZC94" s="189"/>
      <c r="GZD94" s="189"/>
      <c r="GZE94" s="189"/>
      <c r="GZF94" s="189"/>
      <c r="GZG94" s="189"/>
      <c r="GZH94" s="189"/>
      <c r="GZI94" s="189"/>
      <c r="GZJ94" s="189"/>
      <c r="GZK94" s="189"/>
      <c r="GZL94" s="189"/>
      <c r="GZM94" s="189"/>
      <c r="GZN94" s="189"/>
      <c r="GZO94" s="189"/>
      <c r="GZP94" s="189"/>
      <c r="GZQ94" s="189"/>
      <c r="GZR94" s="189"/>
      <c r="GZS94" s="189"/>
      <c r="GZT94" s="189"/>
      <c r="GZU94" s="189"/>
      <c r="GZV94" s="189"/>
      <c r="GZW94" s="189"/>
      <c r="GZX94" s="189"/>
      <c r="GZY94" s="189"/>
      <c r="GZZ94" s="189"/>
      <c r="HAA94" s="189"/>
      <c r="HAB94" s="189"/>
      <c r="HAC94" s="189"/>
      <c r="HAD94" s="189"/>
      <c r="HAE94" s="189"/>
      <c r="HAF94" s="189"/>
      <c r="HAG94" s="189"/>
      <c r="HAH94" s="189"/>
      <c r="HAI94" s="189"/>
      <c r="HAJ94" s="189"/>
      <c r="HAK94" s="189"/>
      <c r="HAL94" s="189"/>
      <c r="HAM94" s="189"/>
      <c r="HAN94" s="189"/>
      <c r="HAO94" s="189"/>
      <c r="HAP94" s="189"/>
      <c r="HAQ94" s="189"/>
      <c r="HAR94" s="189"/>
      <c r="HAS94" s="189"/>
      <c r="HAT94" s="189"/>
      <c r="HAU94" s="189"/>
      <c r="HAV94" s="189"/>
      <c r="HAW94" s="189"/>
      <c r="HAX94" s="189"/>
      <c r="HAY94" s="189"/>
      <c r="HAZ94" s="189"/>
      <c r="HBA94" s="189"/>
      <c r="HBB94" s="189"/>
      <c r="HBC94" s="189"/>
      <c r="HBD94" s="189"/>
      <c r="HBE94" s="189"/>
      <c r="HBF94" s="189"/>
      <c r="HBG94" s="189"/>
      <c r="HBH94" s="189"/>
      <c r="HBI94" s="189"/>
      <c r="HBJ94" s="189"/>
      <c r="HBK94" s="189"/>
      <c r="HBL94" s="189"/>
      <c r="HBM94" s="189"/>
      <c r="HBN94" s="189"/>
      <c r="HBO94" s="189"/>
      <c r="HBP94" s="189"/>
      <c r="HBQ94" s="189"/>
      <c r="HBR94" s="189"/>
      <c r="HBS94" s="189"/>
      <c r="HBT94" s="189"/>
      <c r="HBU94" s="189"/>
      <c r="HBV94" s="189"/>
      <c r="HBW94" s="189"/>
      <c r="HBX94" s="189"/>
      <c r="HBY94" s="189"/>
      <c r="HBZ94" s="189"/>
      <c r="HCA94" s="189"/>
      <c r="HCB94" s="189"/>
      <c r="HCC94" s="189"/>
      <c r="HCD94" s="189"/>
      <c r="HCE94" s="189"/>
      <c r="HCF94" s="189"/>
      <c r="HCG94" s="189"/>
      <c r="HCH94" s="189"/>
      <c r="HCI94" s="189"/>
      <c r="HCJ94" s="189"/>
      <c r="HCK94" s="189"/>
      <c r="HCL94" s="189"/>
      <c r="HCM94" s="189"/>
      <c r="HCN94" s="189"/>
      <c r="HCO94" s="189"/>
      <c r="HCP94" s="189"/>
      <c r="HCQ94" s="189"/>
      <c r="HCR94" s="189"/>
      <c r="HCS94" s="189"/>
      <c r="HCT94" s="189"/>
      <c r="HCU94" s="189"/>
      <c r="HCV94" s="189"/>
      <c r="HCW94" s="189"/>
      <c r="HCX94" s="189"/>
      <c r="HCY94" s="189"/>
      <c r="HCZ94" s="189"/>
      <c r="HDA94" s="189"/>
      <c r="HDB94" s="189"/>
      <c r="HDC94" s="189"/>
      <c r="HDD94" s="189"/>
      <c r="HDE94" s="189"/>
      <c r="HDF94" s="189"/>
      <c r="HDG94" s="189"/>
      <c r="HDH94" s="189"/>
      <c r="HDI94" s="189"/>
      <c r="HDJ94" s="189"/>
      <c r="HDK94" s="189"/>
      <c r="HDL94" s="189"/>
      <c r="HDM94" s="189"/>
      <c r="HDN94" s="189"/>
      <c r="HDO94" s="189"/>
      <c r="HDP94" s="189"/>
      <c r="HDQ94" s="189"/>
      <c r="HDR94" s="189"/>
      <c r="HDS94" s="189"/>
      <c r="HDT94" s="189"/>
      <c r="HDU94" s="189"/>
      <c r="HDV94" s="189"/>
      <c r="HDW94" s="189"/>
      <c r="HDX94" s="189"/>
      <c r="HDY94" s="189"/>
      <c r="HDZ94" s="189"/>
      <c r="HEA94" s="189"/>
      <c r="HEB94" s="189"/>
      <c r="HEC94" s="189"/>
      <c r="HED94" s="189"/>
      <c r="HEE94" s="189"/>
      <c r="HEF94" s="189"/>
      <c r="HEG94" s="189"/>
      <c r="HEH94" s="189"/>
      <c r="HEI94" s="189"/>
      <c r="HEJ94" s="189"/>
      <c r="HEK94" s="189"/>
      <c r="HEL94" s="189"/>
      <c r="HEM94" s="189"/>
      <c r="HEN94" s="189"/>
      <c r="HEO94" s="189"/>
      <c r="HEP94" s="189"/>
      <c r="HEQ94" s="189"/>
      <c r="HER94" s="189"/>
      <c r="HES94" s="189"/>
      <c r="HET94" s="189"/>
      <c r="HEU94" s="189"/>
      <c r="HEV94" s="189"/>
      <c r="HEW94" s="189"/>
      <c r="HEX94" s="189"/>
      <c r="HEY94" s="189"/>
      <c r="HEZ94" s="189"/>
      <c r="HFA94" s="189"/>
      <c r="HFB94" s="189"/>
      <c r="HFC94" s="189"/>
      <c r="HFD94" s="189"/>
      <c r="HFE94" s="189"/>
      <c r="HFF94" s="189"/>
      <c r="HFG94" s="189"/>
      <c r="HFH94" s="189"/>
      <c r="HFI94" s="189"/>
      <c r="HFJ94" s="189"/>
      <c r="HFK94" s="189"/>
      <c r="HFL94" s="189"/>
      <c r="HFM94" s="189"/>
      <c r="HFN94" s="189"/>
      <c r="HFO94" s="189"/>
      <c r="HFP94" s="189"/>
      <c r="HFQ94" s="189"/>
      <c r="HFR94" s="189"/>
      <c r="HFS94" s="189"/>
      <c r="HFT94" s="189"/>
      <c r="HFU94" s="189"/>
      <c r="HFV94" s="189"/>
      <c r="HFW94" s="189"/>
      <c r="HFX94" s="189"/>
      <c r="HFY94" s="189"/>
      <c r="HFZ94" s="189"/>
      <c r="HGA94" s="189"/>
      <c r="HGB94" s="189"/>
      <c r="HGC94" s="189"/>
      <c r="HGD94" s="189"/>
      <c r="HGE94" s="189"/>
      <c r="HGF94" s="189"/>
      <c r="HGG94" s="189"/>
      <c r="HGH94" s="189"/>
      <c r="HGI94" s="189"/>
      <c r="HGJ94" s="189"/>
      <c r="HGK94" s="189"/>
      <c r="HGL94" s="189"/>
      <c r="HGM94" s="189"/>
      <c r="HGN94" s="189"/>
      <c r="HGO94" s="189"/>
      <c r="HGP94" s="189"/>
      <c r="HGQ94" s="189"/>
      <c r="HGR94" s="189"/>
      <c r="HGS94" s="189"/>
      <c r="HGT94" s="189"/>
      <c r="HGU94" s="189"/>
      <c r="HGV94" s="189"/>
      <c r="HGW94" s="189"/>
      <c r="HGX94" s="189"/>
      <c r="HGY94" s="189"/>
      <c r="HGZ94" s="189"/>
      <c r="HHA94" s="189"/>
      <c r="HHB94" s="189"/>
      <c r="HHC94" s="189"/>
      <c r="HHD94" s="189"/>
      <c r="HHE94" s="189"/>
      <c r="HHF94" s="189"/>
      <c r="HHG94" s="189"/>
      <c r="HHH94" s="189"/>
      <c r="HHI94" s="189"/>
      <c r="HHJ94" s="189"/>
      <c r="HHK94" s="189"/>
      <c r="HHL94" s="189"/>
      <c r="HHM94" s="189"/>
      <c r="HHN94" s="189"/>
      <c r="HHO94" s="189"/>
      <c r="HHP94" s="189"/>
      <c r="HHQ94" s="189"/>
      <c r="HHR94" s="189"/>
      <c r="HHS94" s="189"/>
      <c r="HHT94" s="189"/>
      <c r="HHU94" s="189"/>
      <c r="HHV94" s="189"/>
      <c r="HHW94" s="189"/>
      <c r="HHX94" s="189"/>
      <c r="HHY94" s="189"/>
      <c r="HHZ94" s="189"/>
      <c r="HIA94" s="189"/>
      <c r="HIB94" s="189"/>
      <c r="HIC94" s="189"/>
      <c r="HID94" s="189"/>
      <c r="HIE94" s="189"/>
      <c r="HIF94" s="189"/>
      <c r="HIG94" s="189"/>
      <c r="HIH94" s="189"/>
      <c r="HII94" s="189"/>
      <c r="HIJ94" s="189"/>
      <c r="HIK94" s="189"/>
      <c r="HIL94" s="189"/>
      <c r="HIM94" s="189"/>
      <c r="HIN94" s="189"/>
      <c r="HIO94" s="189"/>
      <c r="HIP94" s="189"/>
      <c r="HIQ94" s="189"/>
      <c r="HIR94" s="189"/>
      <c r="HIS94" s="189"/>
      <c r="HIT94" s="189"/>
      <c r="HIU94" s="189"/>
      <c r="HIV94" s="189"/>
      <c r="HIW94" s="189"/>
      <c r="HIX94" s="189"/>
      <c r="HIY94" s="189"/>
      <c r="HIZ94" s="189"/>
      <c r="HJA94" s="189"/>
      <c r="HJB94" s="189"/>
      <c r="HJC94" s="189"/>
      <c r="HJD94" s="189"/>
      <c r="HJE94" s="189"/>
      <c r="HJF94" s="189"/>
      <c r="HJG94" s="189"/>
      <c r="HJH94" s="189"/>
      <c r="HJI94" s="189"/>
      <c r="HJJ94" s="189"/>
      <c r="HJK94" s="189"/>
      <c r="HJL94" s="189"/>
      <c r="HJM94" s="189"/>
      <c r="HJN94" s="189"/>
      <c r="HJO94" s="189"/>
      <c r="HJP94" s="189"/>
      <c r="HJQ94" s="189"/>
      <c r="HJR94" s="189"/>
      <c r="HJS94" s="189"/>
      <c r="HJT94" s="189"/>
      <c r="HJU94" s="189"/>
      <c r="HJV94" s="189"/>
      <c r="HJW94" s="189"/>
      <c r="HJX94" s="189"/>
      <c r="HJY94" s="189"/>
      <c r="HJZ94" s="189"/>
      <c r="HKA94" s="189"/>
      <c r="HKB94" s="189"/>
      <c r="HKC94" s="189"/>
      <c r="HKD94" s="189"/>
      <c r="HKE94" s="189"/>
      <c r="HKF94" s="189"/>
      <c r="HKG94" s="189"/>
      <c r="HKH94" s="189"/>
      <c r="HKI94" s="189"/>
      <c r="HKJ94" s="189"/>
      <c r="HKK94" s="189"/>
      <c r="HKL94" s="189"/>
      <c r="HKM94" s="189"/>
      <c r="HKN94" s="189"/>
      <c r="HKO94" s="189"/>
      <c r="HKP94" s="189"/>
      <c r="HKQ94" s="189"/>
      <c r="HKR94" s="189"/>
      <c r="HKS94" s="189"/>
      <c r="HKT94" s="189"/>
      <c r="HKU94" s="189"/>
      <c r="HKV94" s="189"/>
      <c r="HKW94" s="189"/>
      <c r="HKX94" s="189"/>
      <c r="HKY94" s="189"/>
      <c r="HKZ94" s="189"/>
      <c r="HLA94" s="189"/>
      <c r="HLB94" s="189"/>
      <c r="HLC94" s="189"/>
      <c r="HLD94" s="189"/>
      <c r="HLE94" s="189"/>
      <c r="HLF94" s="189"/>
      <c r="HLG94" s="189"/>
      <c r="HLH94" s="189"/>
      <c r="HLI94" s="189"/>
      <c r="HLJ94" s="189"/>
      <c r="HLK94" s="189"/>
      <c r="HLL94" s="189"/>
      <c r="HLM94" s="189"/>
      <c r="HLN94" s="189"/>
      <c r="HLO94" s="189"/>
      <c r="HLP94" s="189"/>
      <c r="HLQ94" s="189"/>
      <c r="HLR94" s="189"/>
      <c r="HLS94" s="189"/>
      <c r="HLT94" s="189"/>
      <c r="HLU94" s="189"/>
      <c r="HLV94" s="189"/>
      <c r="HLW94" s="189"/>
      <c r="HLX94" s="189"/>
      <c r="HLY94" s="189"/>
      <c r="HLZ94" s="189"/>
      <c r="HMA94" s="189"/>
      <c r="HMB94" s="189"/>
      <c r="HMC94" s="189"/>
      <c r="HMD94" s="189"/>
      <c r="HME94" s="189"/>
      <c r="HMF94" s="189"/>
      <c r="HMG94" s="189"/>
      <c r="HMH94" s="189"/>
      <c r="HMI94" s="189"/>
      <c r="HMJ94" s="189"/>
      <c r="HMK94" s="189"/>
      <c r="HML94" s="189"/>
      <c r="HMM94" s="189"/>
      <c r="HMN94" s="189"/>
      <c r="HMO94" s="189"/>
      <c r="HMP94" s="189"/>
      <c r="HMQ94" s="189"/>
      <c r="HMR94" s="189"/>
      <c r="HMS94" s="189"/>
      <c r="HMT94" s="189"/>
      <c r="HMU94" s="189"/>
      <c r="HMV94" s="189"/>
      <c r="HMW94" s="189"/>
      <c r="HMX94" s="189"/>
      <c r="HMY94" s="189"/>
      <c r="HMZ94" s="189"/>
      <c r="HNA94" s="189"/>
      <c r="HNB94" s="189"/>
      <c r="HNC94" s="189"/>
      <c r="HND94" s="189"/>
      <c r="HNE94" s="189"/>
      <c r="HNF94" s="189"/>
      <c r="HNG94" s="189"/>
      <c r="HNH94" s="189"/>
      <c r="HNI94" s="189"/>
      <c r="HNJ94" s="189"/>
      <c r="HNK94" s="189"/>
      <c r="HNL94" s="189"/>
      <c r="HNM94" s="189"/>
      <c r="HNN94" s="189"/>
      <c r="HNO94" s="189"/>
      <c r="HNP94" s="189"/>
      <c r="HNQ94" s="189"/>
      <c r="HNR94" s="189"/>
      <c r="HNS94" s="189"/>
      <c r="HNT94" s="189"/>
      <c r="HNU94" s="189"/>
      <c r="HNV94" s="189"/>
      <c r="HNW94" s="189"/>
      <c r="HNX94" s="189"/>
      <c r="HNY94" s="189"/>
      <c r="HNZ94" s="189"/>
      <c r="HOA94" s="189"/>
      <c r="HOB94" s="189"/>
      <c r="HOC94" s="189"/>
      <c r="HOD94" s="189"/>
      <c r="HOE94" s="189"/>
      <c r="HOF94" s="189"/>
      <c r="HOG94" s="189"/>
      <c r="HOH94" s="189"/>
      <c r="HOI94" s="189"/>
      <c r="HOJ94" s="189"/>
      <c r="HOK94" s="189"/>
      <c r="HOL94" s="189"/>
      <c r="HOM94" s="189"/>
      <c r="HON94" s="189"/>
      <c r="HOO94" s="189"/>
      <c r="HOP94" s="189"/>
      <c r="HOQ94" s="189"/>
      <c r="HOR94" s="189"/>
      <c r="HOS94" s="189"/>
      <c r="HOT94" s="189"/>
      <c r="HOU94" s="189"/>
      <c r="HOV94" s="189"/>
      <c r="HOW94" s="189"/>
      <c r="HOX94" s="189"/>
      <c r="HOY94" s="189"/>
      <c r="HOZ94" s="189"/>
      <c r="HPA94" s="189"/>
      <c r="HPB94" s="189"/>
      <c r="HPC94" s="189"/>
      <c r="HPD94" s="189"/>
      <c r="HPE94" s="189"/>
      <c r="HPF94" s="189"/>
      <c r="HPG94" s="189"/>
      <c r="HPH94" s="189"/>
      <c r="HPI94" s="189"/>
      <c r="HPJ94" s="189"/>
      <c r="HPK94" s="189"/>
      <c r="HPL94" s="189"/>
      <c r="HPM94" s="189"/>
      <c r="HPN94" s="189"/>
      <c r="HPO94" s="189"/>
      <c r="HPP94" s="189"/>
      <c r="HPQ94" s="189"/>
      <c r="HPR94" s="189"/>
      <c r="HPS94" s="189"/>
      <c r="HPT94" s="189"/>
      <c r="HPU94" s="189"/>
      <c r="HPV94" s="189"/>
      <c r="HPW94" s="189"/>
      <c r="HPX94" s="189"/>
      <c r="HPY94" s="189"/>
      <c r="HPZ94" s="189"/>
      <c r="HQA94" s="189"/>
      <c r="HQB94" s="189"/>
      <c r="HQC94" s="189"/>
      <c r="HQD94" s="189"/>
      <c r="HQE94" s="189"/>
      <c r="HQF94" s="189"/>
      <c r="HQG94" s="189"/>
      <c r="HQH94" s="189"/>
      <c r="HQI94" s="189"/>
      <c r="HQJ94" s="189"/>
      <c r="HQK94" s="189"/>
      <c r="HQL94" s="189"/>
      <c r="HQM94" s="189"/>
      <c r="HQN94" s="189"/>
      <c r="HQO94" s="189"/>
      <c r="HQP94" s="189"/>
      <c r="HQQ94" s="189"/>
      <c r="HQR94" s="189"/>
      <c r="HQS94" s="189"/>
      <c r="HQT94" s="189"/>
      <c r="HQU94" s="189"/>
      <c r="HQV94" s="189"/>
      <c r="HQW94" s="189"/>
      <c r="HQX94" s="189"/>
      <c r="HQY94" s="189"/>
      <c r="HQZ94" s="189"/>
      <c r="HRA94" s="189"/>
      <c r="HRB94" s="189"/>
      <c r="HRC94" s="189"/>
      <c r="HRD94" s="189"/>
      <c r="HRE94" s="189"/>
      <c r="HRF94" s="189"/>
      <c r="HRG94" s="189"/>
      <c r="HRH94" s="189"/>
      <c r="HRI94" s="189"/>
      <c r="HRJ94" s="189"/>
      <c r="HRK94" s="189"/>
      <c r="HRL94" s="189"/>
      <c r="HRM94" s="189"/>
      <c r="HRN94" s="189"/>
      <c r="HRO94" s="189"/>
      <c r="HRP94" s="189"/>
      <c r="HRQ94" s="189"/>
      <c r="HRR94" s="189"/>
      <c r="HRS94" s="189"/>
      <c r="HRT94" s="189"/>
      <c r="HRU94" s="189"/>
      <c r="HRV94" s="189"/>
      <c r="HRW94" s="189"/>
      <c r="HRX94" s="189"/>
      <c r="HRY94" s="189"/>
      <c r="HRZ94" s="189"/>
      <c r="HSA94" s="189"/>
      <c r="HSB94" s="189"/>
      <c r="HSC94" s="189"/>
      <c r="HSD94" s="189"/>
      <c r="HSE94" s="189"/>
      <c r="HSF94" s="189"/>
      <c r="HSG94" s="189"/>
      <c r="HSH94" s="189"/>
      <c r="HSI94" s="189"/>
      <c r="HSJ94" s="189"/>
      <c r="HSK94" s="189"/>
      <c r="HSL94" s="189"/>
      <c r="HSM94" s="189"/>
      <c r="HSN94" s="189"/>
      <c r="HSO94" s="189"/>
      <c r="HSP94" s="189"/>
      <c r="HSQ94" s="189"/>
      <c r="HSR94" s="189"/>
      <c r="HSS94" s="189"/>
      <c r="HST94" s="189"/>
      <c r="HSU94" s="189"/>
      <c r="HSV94" s="189"/>
      <c r="HSW94" s="189"/>
      <c r="HSX94" s="189"/>
      <c r="HSY94" s="189"/>
      <c r="HSZ94" s="189"/>
      <c r="HTA94" s="189"/>
      <c r="HTB94" s="189"/>
      <c r="HTC94" s="189"/>
      <c r="HTD94" s="189"/>
      <c r="HTE94" s="189"/>
      <c r="HTF94" s="189"/>
      <c r="HTG94" s="189"/>
      <c r="HTH94" s="189"/>
      <c r="HTI94" s="189"/>
      <c r="HTJ94" s="189"/>
      <c r="HTK94" s="189"/>
      <c r="HTL94" s="189"/>
      <c r="HTM94" s="189"/>
      <c r="HTN94" s="189"/>
      <c r="HTO94" s="189"/>
      <c r="HTP94" s="189"/>
      <c r="HTQ94" s="189"/>
      <c r="HTR94" s="189"/>
      <c r="HTS94" s="189"/>
      <c r="HTT94" s="189"/>
      <c r="HTU94" s="189"/>
      <c r="HTV94" s="189"/>
      <c r="HTW94" s="189"/>
      <c r="HTX94" s="189"/>
      <c r="HTY94" s="189"/>
      <c r="HTZ94" s="189"/>
      <c r="HUA94" s="189"/>
      <c r="HUB94" s="189"/>
      <c r="HUC94" s="189"/>
      <c r="HUD94" s="189"/>
      <c r="HUE94" s="189"/>
      <c r="HUF94" s="189"/>
      <c r="HUG94" s="189"/>
      <c r="HUH94" s="189"/>
      <c r="HUI94" s="189"/>
      <c r="HUJ94" s="189"/>
      <c r="HUK94" s="189"/>
      <c r="HUL94" s="189"/>
      <c r="HUM94" s="189"/>
      <c r="HUN94" s="189"/>
      <c r="HUO94" s="189"/>
      <c r="HUP94" s="189"/>
      <c r="HUQ94" s="189"/>
      <c r="HUR94" s="189"/>
      <c r="HUS94" s="189"/>
      <c r="HUT94" s="189"/>
      <c r="HUU94" s="189"/>
      <c r="HUV94" s="189"/>
      <c r="HUW94" s="189"/>
      <c r="HUX94" s="189"/>
      <c r="HUY94" s="189"/>
      <c r="HUZ94" s="189"/>
      <c r="HVA94" s="189"/>
      <c r="HVB94" s="189"/>
      <c r="HVC94" s="189"/>
      <c r="HVD94" s="189"/>
      <c r="HVE94" s="189"/>
      <c r="HVF94" s="189"/>
      <c r="HVG94" s="189"/>
      <c r="HVH94" s="189"/>
      <c r="HVI94" s="189"/>
      <c r="HVJ94" s="189"/>
      <c r="HVK94" s="189"/>
      <c r="HVL94" s="189"/>
      <c r="HVM94" s="189"/>
      <c r="HVN94" s="189"/>
      <c r="HVO94" s="189"/>
      <c r="HVP94" s="189"/>
      <c r="HVQ94" s="189"/>
      <c r="HVR94" s="189"/>
      <c r="HVS94" s="189"/>
      <c r="HVT94" s="189"/>
      <c r="HVU94" s="189"/>
      <c r="HVV94" s="189"/>
      <c r="HVW94" s="189"/>
      <c r="HVX94" s="189"/>
      <c r="HVY94" s="189"/>
      <c r="HVZ94" s="189"/>
      <c r="HWA94" s="189"/>
      <c r="HWB94" s="189"/>
      <c r="HWC94" s="189"/>
      <c r="HWD94" s="189"/>
      <c r="HWE94" s="189"/>
      <c r="HWF94" s="189"/>
      <c r="HWG94" s="189"/>
      <c r="HWH94" s="189"/>
      <c r="HWI94" s="189"/>
      <c r="HWJ94" s="189"/>
      <c r="HWK94" s="189"/>
      <c r="HWL94" s="189"/>
      <c r="HWM94" s="189"/>
      <c r="HWN94" s="189"/>
      <c r="HWO94" s="189"/>
      <c r="HWP94" s="189"/>
      <c r="HWQ94" s="189"/>
      <c r="HWR94" s="189"/>
      <c r="HWS94" s="189"/>
      <c r="HWT94" s="189"/>
      <c r="HWU94" s="189"/>
      <c r="HWV94" s="189"/>
      <c r="HWW94" s="189"/>
      <c r="HWX94" s="189"/>
      <c r="HWY94" s="189"/>
      <c r="HWZ94" s="189"/>
      <c r="HXA94" s="189"/>
      <c r="HXB94" s="189"/>
      <c r="HXC94" s="189"/>
      <c r="HXD94" s="189"/>
      <c r="HXE94" s="189"/>
      <c r="HXF94" s="189"/>
      <c r="HXG94" s="189"/>
      <c r="HXH94" s="189"/>
      <c r="HXI94" s="189"/>
      <c r="HXJ94" s="189"/>
      <c r="HXK94" s="189"/>
      <c r="HXL94" s="189"/>
      <c r="HXM94" s="189"/>
      <c r="HXN94" s="189"/>
      <c r="HXO94" s="189"/>
      <c r="HXP94" s="189"/>
      <c r="HXQ94" s="189"/>
      <c r="HXR94" s="189"/>
      <c r="HXS94" s="189"/>
      <c r="HXT94" s="189"/>
      <c r="HXU94" s="189"/>
      <c r="HXV94" s="189"/>
      <c r="HXW94" s="189"/>
      <c r="HXX94" s="189"/>
      <c r="HXY94" s="189"/>
      <c r="HXZ94" s="189"/>
      <c r="HYA94" s="189"/>
      <c r="HYB94" s="189"/>
      <c r="HYC94" s="189"/>
      <c r="HYD94" s="189"/>
      <c r="HYE94" s="189"/>
      <c r="HYF94" s="189"/>
      <c r="HYG94" s="189"/>
      <c r="HYH94" s="189"/>
      <c r="HYI94" s="189"/>
      <c r="HYJ94" s="189"/>
      <c r="HYK94" s="189"/>
      <c r="HYL94" s="189"/>
      <c r="HYM94" s="189"/>
      <c r="HYN94" s="189"/>
      <c r="HYO94" s="189"/>
      <c r="HYP94" s="189"/>
      <c r="HYQ94" s="189"/>
      <c r="HYR94" s="189"/>
      <c r="HYS94" s="189"/>
      <c r="HYT94" s="189"/>
      <c r="HYU94" s="189"/>
      <c r="HYV94" s="189"/>
      <c r="HYW94" s="189"/>
      <c r="HYX94" s="189"/>
      <c r="HYY94" s="189"/>
      <c r="HYZ94" s="189"/>
      <c r="HZA94" s="189"/>
      <c r="HZB94" s="189"/>
      <c r="HZC94" s="189"/>
      <c r="HZD94" s="189"/>
      <c r="HZE94" s="189"/>
      <c r="HZF94" s="189"/>
      <c r="HZG94" s="189"/>
      <c r="HZH94" s="189"/>
      <c r="HZI94" s="189"/>
      <c r="HZJ94" s="189"/>
      <c r="HZK94" s="189"/>
      <c r="HZL94" s="189"/>
      <c r="HZM94" s="189"/>
      <c r="HZN94" s="189"/>
      <c r="HZO94" s="189"/>
      <c r="HZP94" s="189"/>
      <c r="HZQ94" s="189"/>
      <c r="HZR94" s="189"/>
      <c r="HZS94" s="189"/>
      <c r="HZT94" s="189"/>
      <c r="HZU94" s="189"/>
      <c r="HZV94" s="189"/>
      <c r="HZW94" s="189"/>
      <c r="HZX94" s="189"/>
      <c r="HZY94" s="189"/>
      <c r="HZZ94" s="189"/>
      <c r="IAA94" s="189"/>
      <c r="IAB94" s="189"/>
      <c r="IAC94" s="189"/>
      <c r="IAD94" s="189"/>
      <c r="IAE94" s="189"/>
      <c r="IAF94" s="189"/>
      <c r="IAG94" s="189"/>
      <c r="IAH94" s="189"/>
      <c r="IAI94" s="189"/>
      <c r="IAJ94" s="189"/>
      <c r="IAK94" s="189"/>
      <c r="IAL94" s="189"/>
      <c r="IAM94" s="189"/>
      <c r="IAN94" s="189"/>
      <c r="IAO94" s="189"/>
      <c r="IAP94" s="189"/>
      <c r="IAQ94" s="189"/>
      <c r="IAR94" s="189"/>
      <c r="IAS94" s="189"/>
      <c r="IAT94" s="189"/>
      <c r="IAU94" s="189"/>
      <c r="IAV94" s="189"/>
      <c r="IAW94" s="189"/>
      <c r="IAX94" s="189"/>
      <c r="IAY94" s="189"/>
      <c r="IAZ94" s="189"/>
      <c r="IBA94" s="189"/>
      <c r="IBB94" s="189"/>
      <c r="IBC94" s="189"/>
      <c r="IBD94" s="189"/>
      <c r="IBE94" s="189"/>
      <c r="IBF94" s="189"/>
      <c r="IBG94" s="189"/>
      <c r="IBH94" s="189"/>
      <c r="IBI94" s="189"/>
      <c r="IBJ94" s="189"/>
      <c r="IBK94" s="189"/>
      <c r="IBL94" s="189"/>
      <c r="IBM94" s="189"/>
      <c r="IBN94" s="189"/>
      <c r="IBO94" s="189"/>
      <c r="IBP94" s="189"/>
      <c r="IBQ94" s="189"/>
      <c r="IBR94" s="189"/>
      <c r="IBS94" s="189"/>
      <c r="IBT94" s="189"/>
      <c r="IBU94" s="189"/>
      <c r="IBV94" s="189"/>
      <c r="IBW94" s="189"/>
      <c r="IBX94" s="189"/>
      <c r="IBY94" s="189"/>
      <c r="IBZ94" s="189"/>
      <c r="ICA94" s="189"/>
      <c r="ICB94" s="189"/>
      <c r="ICC94" s="189"/>
      <c r="ICD94" s="189"/>
      <c r="ICE94" s="189"/>
      <c r="ICF94" s="189"/>
      <c r="ICG94" s="189"/>
      <c r="ICH94" s="189"/>
      <c r="ICI94" s="189"/>
      <c r="ICJ94" s="189"/>
      <c r="ICK94" s="189"/>
      <c r="ICL94" s="189"/>
      <c r="ICM94" s="189"/>
      <c r="ICN94" s="189"/>
      <c r="ICO94" s="189"/>
      <c r="ICP94" s="189"/>
      <c r="ICQ94" s="189"/>
      <c r="ICR94" s="189"/>
      <c r="ICS94" s="189"/>
      <c r="ICT94" s="189"/>
      <c r="ICU94" s="189"/>
      <c r="ICV94" s="189"/>
      <c r="ICW94" s="189"/>
      <c r="ICX94" s="189"/>
      <c r="ICY94" s="189"/>
      <c r="ICZ94" s="189"/>
      <c r="IDA94" s="189"/>
      <c r="IDB94" s="189"/>
      <c r="IDC94" s="189"/>
      <c r="IDD94" s="189"/>
      <c r="IDE94" s="189"/>
      <c r="IDF94" s="189"/>
      <c r="IDG94" s="189"/>
      <c r="IDH94" s="189"/>
      <c r="IDI94" s="189"/>
      <c r="IDJ94" s="189"/>
      <c r="IDK94" s="189"/>
      <c r="IDL94" s="189"/>
      <c r="IDM94" s="189"/>
      <c r="IDN94" s="189"/>
      <c r="IDO94" s="189"/>
      <c r="IDP94" s="189"/>
      <c r="IDQ94" s="189"/>
      <c r="IDR94" s="189"/>
      <c r="IDS94" s="189"/>
      <c r="IDT94" s="189"/>
      <c r="IDU94" s="189"/>
      <c r="IDV94" s="189"/>
      <c r="IDW94" s="189"/>
      <c r="IDX94" s="189"/>
      <c r="IDY94" s="189"/>
      <c r="IDZ94" s="189"/>
      <c r="IEA94" s="189"/>
      <c r="IEB94" s="189"/>
      <c r="IEC94" s="189"/>
      <c r="IED94" s="189"/>
      <c r="IEE94" s="189"/>
      <c r="IEF94" s="189"/>
      <c r="IEG94" s="189"/>
      <c r="IEH94" s="189"/>
      <c r="IEI94" s="189"/>
      <c r="IEJ94" s="189"/>
      <c r="IEK94" s="189"/>
      <c r="IEL94" s="189"/>
      <c r="IEM94" s="189"/>
      <c r="IEN94" s="189"/>
      <c r="IEO94" s="189"/>
      <c r="IEP94" s="189"/>
      <c r="IEQ94" s="189"/>
      <c r="IER94" s="189"/>
      <c r="IES94" s="189"/>
      <c r="IET94" s="189"/>
      <c r="IEU94" s="189"/>
      <c r="IEV94" s="189"/>
      <c r="IEW94" s="189"/>
      <c r="IEX94" s="189"/>
      <c r="IEY94" s="189"/>
      <c r="IEZ94" s="189"/>
      <c r="IFA94" s="189"/>
      <c r="IFB94" s="189"/>
      <c r="IFC94" s="189"/>
      <c r="IFD94" s="189"/>
      <c r="IFE94" s="189"/>
      <c r="IFF94" s="189"/>
      <c r="IFG94" s="189"/>
      <c r="IFH94" s="189"/>
      <c r="IFI94" s="189"/>
      <c r="IFJ94" s="189"/>
      <c r="IFK94" s="189"/>
      <c r="IFL94" s="189"/>
      <c r="IFM94" s="189"/>
      <c r="IFN94" s="189"/>
      <c r="IFO94" s="189"/>
      <c r="IFP94" s="189"/>
      <c r="IFQ94" s="189"/>
      <c r="IFR94" s="189"/>
      <c r="IFS94" s="189"/>
      <c r="IFT94" s="189"/>
      <c r="IFU94" s="189"/>
      <c r="IFV94" s="189"/>
      <c r="IFW94" s="189"/>
      <c r="IFX94" s="189"/>
      <c r="IFY94" s="189"/>
      <c r="IFZ94" s="189"/>
      <c r="IGA94" s="189"/>
      <c r="IGB94" s="189"/>
      <c r="IGC94" s="189"/>
      <c r="IGD94" s="189"/>
      <c r="IGE94" s="189"/>
      <c r="IGF94" s="189"/>
      <c r="IGG94" s="189"/>
      <c r="IGH94" s="189"/>
      <c r="IGI94" s="189"/>
      <c r="IGJ94" s="189"/>
      <c r="IGK94" s="189"/>
      <c r="IGL94" s="189"/>
      <c r="IGM94" s="189"/>
      <c r="IGN94" s="189"/>
      <c r="IGO94" s="189"/>
      <c r="IGP94" s="189"/>
      <c r="IGQ94" s="189"/>
      <c r="IGR94" s="189"/>
      <c r="IGS94" s="189"/>
      <c r="IGT94" s="189"/>
      <c r="IGU94" s="189"/>
      <c r="IGV94" s="189"/>
      <c r="IGW94" s="189"/>
      <c r="IGX94" s="189"/>
      <c r="IGY94" s="189"/>
      <c r="IGZ94" s="189"/>
      <c r="IHA94" s="189"/>
      <c r="IHB94" s="189"/>
      <c r="IHC94" s="189"/>
      <c r="IHD94" s="189"/>
      <c r="IHE94" s="189"/>
      <c r="IHF94" s="189"/>
      <c r="IHG94" s="189"/>
      <c r="IHH94" s="189"/>
      <c r="IHI94" s="189"/>
      <c r="IHJ94" s="189"/>
      <c r="IHK94" s="189"/>
      <c r="IHL94" s="189"/>
      <c r="IHM94" s="189"/>
      <c r="IHN94" s="189"/>
      <c r="IHO94" s="189"/>
      <c r="IHP94" s="189"/>
      <c r="IHQ94" s="189"/>
      <c r="IHR94" s="189"/>
      <c r="IHS94" s="189"/>
      <c r="IHT94" s="189"/>
      <c r="IHU94" s="189"/>
      <c r="IHV94" s="189"/>
      <c r="IHW94" s="189"/>
      <c r="IHX94" s="189"/>
      <c r="IHY94" s="189"/>
      <c r="IHZ94" s="189"/>
      <c r="IIA94" s="189"/>
      <c r="IIB94" s="189"/>
      <c r="IIC94" s="189"/>
      <c r="IID94" s="189"/>
      <c r="IIE94" s="189"/>
      <c r="IIF94" s="189"/>
      <c r="IIG94" s="189"/>
      <c r="IIH94" s="189"/>
      <c r="III94" s="189"/>
      <c r="IIJ94" s="189"/>
      <c r="IIK94" s="189"/>
      <c r="IIL94" s="189"/>
      <c r="IIM94" s="189"/>
      <c r="IIN94" s="189"/>
      <c r="IIO94" s="189"/>
      <c r="IIP94" s="189"/>
      <c r="IIQ94" s="189"/>
      <c r="IIR94" s="189"/>
      <c r="IIS94" s="189"/>
      <c r="IIT94" s="189"/>
      <c r="IIU94" s="189"/>
      <c r="IIV94" s="189"/>
      <c r="IIW94" s="189"/>
      <c r="IIX94" s="189"/>
      <c r="IIY94" s="189"/>
      <c r="IIZ94" s="189"/>
      <c r="IJA94" s="189"/>
      <c r="IJB94" s="189"/>
      <c r="IJC94" s="189"/>
      <c r="IJD94" s="189"/>
      <c r="IJE94" s="189"/>
      <c r="IJF94" s="189"/>
      <c r="IJG94" s="189"/>
      <c r="IJH94" s="189"/>
      <c r="IJI94" s="189"/>
      <c r="IJJ94" s="189"/>
      <c r="IJK94" s="189"/>
      <c r="IJL94" s="189"/>
      <c r="IJM94" s="189"/>
      <c r="IJN94" s="189"/>
      <c r="IJO94" s="189"/>
      <c r="IJP94" s="189"/>
      <c r="IJQ94" s="189"/>
      <c r="IJR94" s="189"/>
      <c r="IJS94" s="189"/>
      <c r="IJT94" s="189"/>
      <c r="IJU94" s="189"/>
      <c r="IJV94" s="189"/>
      <c r="IJW94" s="189"/>
      <c r="IJX94" s="189"/>
      <c r="IJY94" s="189"/>
      <c r="IJZ94" s="189"/>
      <c r="IKA94" s="189"/>
      <c r="IKB94" s="189"/>
      <c r="IKC94" s="189"/>
      <c r="IKD94" s="189"/>
      <c r="IKE94" s="189"/>
      <c r="IKF94" s="189"/>
      <c r="IKG94" s="189"/>
      <c r="IKH94" s="189"/>
      <c r="IKI94" s="189"/>
      <c r="IKJ94" s="189"/>
      <c r="IKK94" s="189"/>
      <c r="IKL94" s="189"/>
      <c r="IKM94" s="189"/>
      <c r="IKN94" s="189"/>
      <c r="IKO94" s="189"/>
      <c r="IKP94" s="189"/>
      <c r="IKQ94" s="189"/>
      <c r="IKR94" s="189"/>
      <c r="IKS94" s="189"/>
      <c r="IKT94" s="189"/>
      <c r="IKU94" s="189"/>
      <c r="IKV94" s="189"/>
      <c r="IKW94" s="189"/>
      <c r="IKX94" s="189"/>
      <c r="IKY94" s="189"/>
      <c r="IKZ94" s="189"/>
      <c r="ILA94" s="189"/>
      <c r="ILB94" s="189"/>
      <c r="ILC94" s="189"/>
      <c r="ILD94" s="189"/>
      <c r="ILE94" s="189"/>
      <c r="ILF94" s="189"/>
      <c r="ILG94" s="189"/>
      <c r="ILH94" s="189"/>
      <c r="ILI94" s="189"/>
      <c r="ILJ94" s="189"/>
      <c r="ILK94" s="189"/>
      <c r="ILL94" s="189"/>
      <c r="ILM94" s="189"/>
      <c r="ILN94" s="189"/>
      <c r="ILO94" s="189"/>
      <c r="ILP94" s="189"/>
      <c r="ILQ94" s="189"/>
      <c r="ILR94" s="189"/>
      <c r="ILS94" s="189"/>
      <c r="ILT94" s="189"/>
      <c r="ILU94" s="189"/>
      <c r="ILV94" s="189"/>
      <c r="ILW94" s="189"/>
      <c r="ILX94" s="189"/>
      <c r="ILY94" s="189"/>
      <c r="ILZ94" s="189"/>
      <c r="IMA94" s="189"/>
      <c r="IMB94" s="189"/>
      <c r="IMC94" s="189"/>
      <c r="IMD94" s="189"/>
      <c r="IME94" s="189"/>
      <c r="IMF94" s="189"/>
      <c r="IMG94" s="189"/>
      <c r="IMH94" s="189"/>
      <c r="IMI94" s="189"/>
      <c r="IMJ94" s="189"/>
      <c r="IMK94" s="189"/>
      <c r="IML94" s="189"/>
      <c r="IMM94" s="189"/>
      <c r="IMN94" s="189"/>
      <c r="IMO94" s="189"/>
      <c r="IMP94" s="189"/>
      <c r="IMQ94" s="189"/>
      <c r="IMR94" s="189"/>
      <c r="IMS94" s="189"/>
      <c r="IMT94" s="189"/>
      <c r="IMU94" s="189"/>
      <c r="IMV94" s="189"/>
      <c r="IMW94" s="189"/>
      <c r="IMX94" s="189"/>
      <c r="IMY94" s="189"/>
      <c r="IMZ94" s="189"/>
      <c r="INA94" s="189"/>
      <c r="INB94" s="189"/>
      <c r="INC94" s="189"/>
      <c r="IND94" s="189"/>
      <c r="INE94" s="189"/>
      <c r="INF94" s="189"/>
      <c r="ING94" s="189"/>
      <c r="INH94" s="189"/>
      <c r="INI94" s="189"/>
      <c r="INJ94" s="189"/>
      <c r="INK94" s="189"/>
      <c r="INL94" s="189"/>
      <c r="INM94" s="189"/>
      <c r="INN94" s="189"/>
      <c r="INO94" s="189"/>
      <c r="INP94" s="189"/>
      <c r="INQ94" s="189"/>
      <c r="INR94" s="189"/>
      <c r="INS94" s="189"/>
      <c r="INT94" s="189"/>
      <c r="INU94" s="189"/>
      <c r="INV94" s="189"/>
      <c r="INW94" s="189"/>
      <c r="INX94" s="189"/>
      <c r="INY94" s="189"/>
      <c r="INZ94" s="189"/>
      <c r="IOA94" s="189"/>
      <c r="IOB94" s="189"/>
      <c r="IOC94" s="189"/>
      <c r="IOD94" s="189"/>
      <c r="IOE94" s="189"/>
      <c r="IOF94" s="189"/>
      <c r="IOG94" s="189"/>
      <c r="IOH94" s="189"/>
      <c r="IOI94" s="189"/>
      <c r="IOJ94" s="189"/>
      <c r="IOK94" s="189"/>
      <c r="IOL94" s="189"/>
      <c r="IOM94" s="189"/>
      <c r="ION94" s="189"/>
      <c r="IOO94" s="189"/>
      <c r="IOP94" s="189"/>
      <c r="IOQ94" s="189"/>
      <c r="IOR94" s="189"/>
      <c r="IOS94" s="189"/>
      <c r="IOT94" s="189"/>
      <c r="IOU94" s="189"/>
      <c r="IOV94" s="189"/>
      <c r="IOW94" s="189"/>
      <c r="IOX94" s="189"/>
      <c r="IOY94" s="189"/>
      <c r="IOZ94" s="189"/>
      <c r="IPA94" s="189"/>
      <c r="IPB94" s="189"/>
      <c r="IPC94" s="189"/>
      <c r="IPD94" s="189"/>
      <c r="IPE94" s="189"/>
      <c r="IPF94" s="189"/>
      <c r="IPG94" s="189"/>
      <c r="IPH94" s="189"/>
      <c r="IPI94" s="189"/>
      <c r="IPJ94" s="189"/>
      <c r="IPK94" s="189"/>
      <c r="IPL94" s="189"/>
      <c r="IPM94" s="189"/>
      <c r="IPN94" s="189"/>
      <c r="IPO94" s="189"/>
      <c r="IPP94" s="189"/>
      <c r="IPQ94" s="189"/>
      <c r="IPR94" s="189"/>
      <c r="IPS94" s="189"/>
      <c r="IPT94" s="189"/>
      <c r="IPU94" s="189"/>
      <c r="IPV94" s="189"/>
      <c r="IPW94" s="189"/>
      <c r="IPX94" s="189"/>
      <c r="IPY94" s="189"/>
      <c r="IPZ94" s="189"/>
      <c r="IQA94" s="189"/>
      <c r="IQB94" s="189"/>
      <c r="IQC94" s="189"/>
      <c r="IQD94" s="189"/>
      <c r="IQE94" s="189"/>
      <c r="IQF94" s="189"/>
      <c r="IQG94" s="189"/>
      <c r="IQH94" s="189"/>
      <c r="IQI94" s="189"/>
      <c r="IQJ94" s="189"/>
      <c r="IQK94" s="189"/>
      <c r="IQL94" s="189"/>
      <c r="IQM94" s="189"/>
      <c r="IQN94" s="189"/>
      <c r="IQO94" s="189"/>
      <c r="IQP94" s="189"/>
      <c r="IQQ94" s="189"/>
      <c r="IQR94" s="189"/>
      <c r="IQS94" s="189"/>
      <c r="IQT94" s="189"/>
      <c r="IQU94" s="189"/>
      <c r="IQV94" s="189"/>
      <c r="IQW94" s="189"/>
      <c r="IQX94" s="189"/>
      <c r="IQY94" s="189"/>
      <c r="IQZ94" s="189"/>
      <c r="IRA94" s="189"/>
      <c r="IRB94" s="189"/>
      <c r="IRC94" s="189"/>
      <c r="IRD94" s="189"/>
      <c r="IRE94" s="189"/>
      <c r="IRF94" s="189"/>
      <c r="IRG94" s="189"/>
      <c r="IRH94" s="189"/>
      <c r="IRI94" s="189"/>
      <c r="IRJ94" s="189"/>
      <c r="IRK94" s="189"/>
      <c r="IRL94" s="189"/>
      <c r="IRM94" s="189"/>
      <c r="IRN94" s="189"/>
      <c r="IRO94" s="189"/>
      <c r="IRP94" s="189"/>
      <c r="IRQ94" s="189"/>
      <c r="IRR94" s="189"/>
      <c r="IRS94" s="189"/>
      <c r="IRT94" s="189"/>
      <c r="IRU94" s="189"/>
      <c r="IRV94" s="189"/>
      <c r="IRW94" s="189"/>
      <c r="IRX94" s="189"/>
      <c r="IRY94" s="189"/>
      <c r="IRZ94" s="189"/>
      <c r="ISA94" s="189"/>
      <c r="ISB94" s="189"/>
      <c r="ISC94" s="189"/>
      <c r="ISD94" s="189"/>
      <c r="ISE94" s="189"/>
      <c r="ISF94" s="189"/>
      <c r="ISG94" s="189"/>
      <c r="ISH94" s="189"/>
      <c r="ISI94" s="189"/>
      <c r="ISJ94" s="189"/>
      <c r="ISK94" s="189"/>
      <c r="ISL94" s="189"/>
      <c r="ISM94" s="189"/>
      <c r="ISN94" s="189"/>
      <c r="ISO94" s="189"/>
      <c r="ISP94" s="189"/>
      <c r="ISQ94" s="189"/>
      <c r="ISR94" s="189"/>
      <c r="ISS94" s="189"/>
      <c r="IST94" s="189"/>
      <c r="ISU94" s="189"/>
      <c r="ISV94" s="189"/>
      <c r="ISW94" s="189"/>
      <c r="ISX94" s="189"/>
      <c r="ISY94" s="189"/>
      <c r="ISZ94" s="189"/>
      <c r="ITA94" s="189"/>
      <c r="ITB94" s="189"/>
      <c r="ITC94" s="189"/>
      <c r="ITD94" s="189"/>
      <c r="ITE94" s="189"/>
      <c r="ITF94" s="189"/>
      <c r="ITG94" s="189"/>
      <c r="ITH94" s="189"/>
      <c r="ITI94" s="189"/>
      <c r="ITJ94" s="189"/>
      <c r="ITK94" s="189"/>
      <c r="ITL94" s="189"/>
      <c r="ITM94" s="189"/>
      <c r="ITN94" s="189"/>
      <c r="ITO94" s="189"/>
      <c r="ITP94" s="189"/>
      <c r="ITQ94" s="189"/>
      <c r="ITR94" s="189"/>
      <c r="ITS94" s="189"/>
      <c r="ITT94" s="189"/>
      <c r="ITU94" s="189"/>
      <c r="ITV94" s="189"/>
      <c r="ITW94" s="189"/>
      <c r="ITX94" s="189"/>
      <c r="ITY94" s="189"/>
      <c r="ITZ94" s="189"/>
      <c r="IUA94" s="189"/>
      <c r="IUB94" s="189"/>
      <c r="IUC94" s="189"/>
      <c r="IUD94" s="189"/>
      <c r="IUE94" s="189"/>
      <c r="IUF94" s="189"/>
      <c r="IUG94" s="189"/>
      <c r="IUH94" s="189"/>
      <c r="IUI94" s="189"/>
      <c r="IUJ94" s="189"/>
      <c r="IUK94" s="189"/>
      <c r="IUL94" s="189"/>
      <c r="IUM94" s="189"/>
      <c r="IUN94" s="189"/>
      <c r="IUO94" s="189"/>
      <c r="IUP94" s="189"/>
      <c r="IUQ94" s="189"/>
      <c r="IUR94" s="189"/>
      <c r="IUS94" s="189"/>
      <c r="IUT94" s="189"/>
      <c r="IUU94" s="189"/>
      <c r="IUV94" s="189"/>
      <c r="IUW94" s="189"/>
      <c r="IUX94" s="189"/>
      <c r="IUY94" s="189"/>
      <c r="IUZ94" s="189"/>
      <c r="IVA94" s="189"/>
      <c r="IVB94" s="189"/>
      <c r="IVC94" s="189"/>
      <c r="IVD94" s="189"/>
      <c r="IVE94" s="189"/>
      <c r="IVF94" s="189"/>
      <c r="IVG94" s="189"/>
      <c r="IVH94" s="189"/>
      <c r="IVI94" s="189"/>
      <c r="IVJ94" s="189"/>
      <c r="IVK94" s="189"/>
      <c r="IVL94" s="189"/>
      <c r="IVM94" s="189"/>
      <c r="IVN94" s="189"/>
      <c r="IVO94" s="189"/>
      <c r="IVP94" s="189"/>
      <c r="IVQ94" s="189"/>
      <c r="IVR94" s="189"/>
      <c r="IVS94" s="189"/>
      <c r="IVT94" s="189"/>
      <c r="IVU94" s="189"/>
      <c r="IVV94" s="189"/>
      <c r="IVW94" s="189"/>
      <c r="IVX94" s="189"/>
      <c r="IVY94" s="189"/>
      <c r="IVZ94" s="189"/>
      <c r="IWA94" s="189"/>
      <c r="IWB94" s="189"/>
      <c r="IWC94" s="189"/>
      <c r="IWD94" s="189"/>
      <c r="IWE94" s="189"/>
      <c r="IWF94" s="189"/>
      <c r="IWG94" s="189"/>
      <c r="IWH94" s="189"/>
      <c r="IWI94" s="189"/>
      <c r="IWJ94" s="189"/>
      <c r="IWK94" s="189"/>
      <c r="IWL94" s="189"/>
      <c r="IWM94" s="189"/>
      <c r="IWN94" s="189"/>
      <c r="IWO94" s="189"/>
      <c r="IWP94" s="189"/>
      <c r="IWQ94" s="189"/>
      <c r="IWR94" s="189"/>
      <c r="IWS94" s="189"/>
      <c r="IWT94" s="189"/>
      <c r="IWU94" s="189"/>
      <c r="IWV94" s="189"/>
      <c r="IWW94" s="189"/>
      <c r="IWX94" s="189"/>
      <c r="IWY94" s="189"/>
      <c r="IWZ94" s="189"/>
      <c r="IXA94" s="189"/>
      <c r="IXB94" s="189"/>
      <c r="IXC94" s="189"/>
      <c r="IXD94" s="189"/>
      <c r="IXE94" s="189"/>
      <c r="IXF94" s="189"/>
      <c r="IXG94" s="189"/>
      <c r="IXH94" s="189"/>
      <c r="IXI94" s="189"/>
      <c r="IXJ94" s="189"/>
      <c r="IXK94" s="189"/>
      <c r="IXL94" s="189"/>
      <c r="IXM94" s="189"/>
      <c r="IXN94" s="189"/>
      <c r="IXO94" s="189"/>
      <c r="IXP94" s="189"/>
      <c r="IXQ94" s="189"/>
      <c r="IXR94" s="189"/>
      <c r="IXS94" s="189"/>
      <c r="IXT94" s="189"/>
      <c r="IXU94" s="189"/>
      <c r="IXV94" s="189"/>
      <c r="IXW94" s="189"/>
      <c r="IXX94" s="189"/>
      <c r="IXY94" s="189"/>
      <c r="IXZ94" s="189"/>
      <c r="IYA94" s="189"/>
      <c r="IYB94" s="189"/>
      <c r="IYC94" s="189"/>
      <c r="IYD94" s="189"/>
      <c r="IYE94" s="189"/>
      <c r="IYF94" s="189"/>
      <c r="IYG94" s="189"/>
      <c r="IYH94" s="189"/>
      <c r="IYI94" s="189"/>
      <c r="IYJ94" s="189"/>
      <c r="IYK94" s="189"/>
      <c r="IYL94" s="189"/>
      <c r="IYM94" s="189"/>
      <c r="IYN94" s="189"/>
      <c r="IYO94" s="189"/>
      <c r="IYP94" s="189"/>
      <c r="IYQ94" s="189"/>
      <c r="IYR94" s="189"/>
      <c r="IYS94" s="189"/>
      <c r="IYT94" s="189"/>
      <c r="IYU94" s="189"/>
      <c r="IYV94" s="189"/>
      <c r="IYW94" s="189"/>
      <c r="IYX94" s="189"/>
      <c r="IYY94" s="189"/>
      <c r="IYZ94" s="189"/>
      <c r="IZA94" s="189"/>
      <c r="IZB94" s="189"/>
      <c r="IZC94" s="189"/>
      <c r="IZD94" s="189"/>
      <c r="IZE94" s="189"/>
      <c r="IZF94" s="189"/>
      <c r="IZG94" s="189"/>
      <c r="IZH94" s="189"/>
      <c r="IZI94" s="189"/>
      <c r="IZJ94" s="189"/>
      <c r="IZK94" s="189"/>
      <c r="IZL94" s="189"/>
      <c r="IZM94" s="189"/>
      <c r="IZN94" s="189"/>
      <c r="IZO94" s="189"/>
      <c r="IZP94" s="189"/>
      <c r="IZQ94" s="189"/>
      <c r="IZR94" s="189"/>
      <c r="IZS94" s="189"/>
      <c r="IZT94" s="189"/>
      <c r="IZU94" s="189"/>
      <c r="IZV94" s="189"/>
      <c r="IZW94" s="189"/>
      <c r="IZX94" s="189"/>
      <c r="IZY94" s="189"/>
      <c r="IZZ94" s="189"/>
      <c r="JAA94" s="189"/>
      <c r="JAB94" s="189"/>
      <c r="JAC94" s="189"/>
      <c r="JAD94" s="189"/>
      <c r="JAE94" s="189"/>
      <c r="JAF94" s="189"/>
      <c r="JAG94" s="189"/>
      <c r="JAH94" s="189"/>
      <c r="JAI94" s="189"/>
      <c r="JAJ94" s="189"/>
      <c r="JAK94" s="189"/>
      <c r="JAL94" s="189"/>
      <c r="JAM94" s="189"/>
      <c r="JAN94" s="189"/>
      <c r="JAO94" s="189"/>
      <c r="JAP94" s="189"/>
      <c r="JAQ94" s="189"/>
      <c r="JAR94" s="189"/>
      <c r="JAS94" s="189"/>
      <c r="JAT94" s="189"/>
      <c r="JAU94" s="189"/>
      <c r="JAV94" s="189"/>
      <c r="JAW94" s="189"/>
      <c r="JAX94" s="189"/>
      <c r="JAY94" s="189"/>
      <c r="JAZ94" s="189"/>
      <c r="JBA94" s="189"/>
      <c r="JBB94" s="189"/>
      <c r="JBC94" s="189"/>
      <c r="JBD94" s="189"/>
      <c r="JBE94" s="189"/>
      <c r="JBF94" s="189"/>
      <c r="JBG94" s="189"/>
      <c r="JBH94" s="189"/>
      <c r="JBI94" s="189"/>
      <c r="JBJ94" s="189"/>
      <c r="JBK94" s="189"/>
      <c r="JBL94" s="189"/>
      <c r="JBM94" s="189"/>
      <c r="JBN94" s="189"/>
      <c r="JBO94" s="189"/>
      <c r="JBP94" s="189"/>
      <c r="JBQ94" s="189"/>
      <c r="JBR94" s="189"/>
      <c r="JBS94" s="189"/>
      <c r="JBT94" s="189"/>
      <c r="JBU94" s="189"/>
      <c r="JBV94" s="189"/>
      <c r="JBW94" s="189"/>
      <c r="JBX94" s="189"/>
      <c r="JBY94" s="189"/>
      <c r="JBZ94" s="189"/>
      <c r="JCA94" s="189"/>
      <c r="JCB94" s="189"/>
      <c r="JCC94" s="189"/>
      <c r="JCD94" s="189"/>
      <c r="JCE94" s="189"/>
      <c r="JCF94" s="189"/>
      <c r="JCG94" s="189"/>
      <c r="JCH94" s="189"/>
      <c r="JCI94" s="189"/>
      <c r="JCJ94" s="189"/>
      <c r="JCK94" s="189"/>
      <c r="JCL94" s="189"/>
      <c r="JCM94" s="189"/>
      <c r="JCN94" s="189"/>
      <c r="JCO94" s="189"/>
      <c r="JCP94" s="189"/>
      <c r="JCQ94" s="189"/>
      <c r="JCR94" s="189"/>
      <c r="JCS94" s="189"/>
      <c r="JCT94" s="189"/>
      <c r="JCU94" s="189"/>
      <c r="JCV94" s="189"/>
      <c r="JCW94" s="189"/>
      <c r="JCX94" s="189"/>
      <c r="JCY94" s="189"/>
      <c r="JCZ94" s="189"/>
      <c r="JDA94" s="189"/>
      <c r="JDB94" s="189"/>
      <c r="JDC94" s="189"/>
      <c r="JDD94" s="189"/>
      <c r="JDE94" s="189"/>
      <c r="JDF94" s="189"/>
      <c r="JDG94" s="189"/>
      <c r="JDH94" s="189"/>
      <c r="JDI94" s="189"/>
      <c r="JDJ94" s="189"/>
      <c r="JDK94" s="189"/>
      <c r="JDL94" s="189"/>
      <c r="JDM94" s="189"/>
      <c r="JDN94" s="189"/>
      <c r="JDO94" s="189"/>
      <c r="JDP94" s="189"/>
      <c r="JDQ94" s="189"/>
      <c r="JDR94" s="189"/>
      <c r="JDS94" s="189"/>
      <c r="JDT94" s="189"/>
      <c r="JDU94" s="189"/>
      <c r="JDV94" s="189"/>
      <c r="JDW94" s="189"/>
      <c r="JDX94" s="189"/>
      <c r="JDY94" s="189"/>
      <c r="JDZ94" s="189"/>
      <c r="JEA94" s="189"/>
      <c r="JEB94" s="189"/>
      <c r="JEC94" s="189"/>
      <c r="JED94" s="189"/>
      <c r="JEE94" s="189"/>
      <c r="JEF94" s="189"/>
      <c r="JEG94" s="189"/>
      <c r="JEH94" s="189"/>
      <c r="JEI94" s="189"/>
      <c r="JEJ94" s="189"/>
      <c r="JEK94" s="189"/>
      <c r="JEL94" s="189"/>
      <c r="JEM94" s="189"/>
      <c r="JEN94" s="189"/>
      <c r="JEO94" s="189"/>
      <c r="JEP94" s="189"/>
      <c r="JEQ94" s="189"/>
      <c r="JER94" s="189"/>
      <c r="JES94" s="189"/>
      <c r="JET94" s="189"/>
      <c r="JEU94" s="189"/>
      <c r="JEV94" s="189"/>
      <c r="JEW94" s="189"/>
      <c r="JEX94" s="189"/>
      <c r="JEY94" s="189"/>
      <c r="JEZ94" s="189"/>
      <c r="JFA94" s="189"/>
      <c r="JFB94" s="189"/>
      <c r="JFC94" s="189"/>
      <c r="JFD94" s="189"/>
      <c r="JFE94" s="189"/>
      <c r="JFF94" s="189"/>
      <c r="JFG94" s="189"/>
      <c r="JFH94" s="189"/>
      <c r="JFI94" s="189"/>
      <c r="JFJ94" s="189"/>
      <c r="JFK94" s="189"/>
      <c r="JFL94" s="189"/>
      <c r="JFM94" s="189"/>
      <c r="JFN94" s="189"/>
      <c r="JFO94" s="189"/>
      <c r="JFP94" s="189"/>
      <c r="JFQ94" s="189"/>
      <c r="JFR94" s="189"/>
      <c r="JFS94" s="189"/>
      <c r="JFT94" s="189"/>
      <c r="JFU94" s="189"/>
      <c r="JFV94" s="189"/>
      <c r="JFW94" s="189"/>
      <c r="JFX94" s="189"/>
      <c r="JFY94" s="189"/>
      <c r="JFZ94" s="189"/>
      <c r="JGA94" s="189"/>
      <c r="JGB94" s="189"/>
      <c r="JGC94" s="189"/>
      <c r="JGD94" s="189"/>
      <c r="JGE94" s="189"/>
      <c r="JGF94" s="189"/>
      <c r="JGG94" s="189"/>
      <c r="JGH94" s="189"/>
      <c r="JGI94" s="189"/>
      <c r="JGJ94" s="189"/>
      <c r="JGK94" s="189"/>
      <c r="JGL94" s="189"/>
      <c r="JGM94" s="189"/>
      <c r="JGN94" s="189"/>
      <c r="JGO94" s="189"/>
      <c r="JGP94" s="189"/>
      <c r="JGQ94" s="189"/>
      <c r="JGR94" s="189"/>
      <c r="JGS94" s="189"/>
      <c r="JGT94" s="189"/>
      <c r="JGU94" s="189"/>
      <c r="JGV94" s="189"/>
      <c r="JGW94" s="189"/>
      <c r="JGX94" s="189"/>
      <c r="JGY94" s="189"/>
      <c r="JGZ94" s="189"/>
      <c r="JHA94" s="189"/>
      <c r="JHB94" s="189"/>
      <c r="JHC94" s="189"/>
      <c r="JHD94" s="189"/>
      <c r="JHE94" s="189"/>
      <c r="JHF94" s="189"/>
      <c r="JHG94" s="189"/>
      <c r="JHH94" s="189"/>
      <c r="JHI94" s="189"/>
      <c r="JHJ94" s="189"/>
      <c r="JHK94" s="189"/>
      <c r="JHL94" s="189"/>
      <c r="JHM94" s="189"/>
      <c r="JHN94" s="189"/>
      <c r="JHO94" s="189"/>
      <c r="JHP94" s="189"/>
      <c r="JHQ94" s="189"/>
      <c r="JHR94" s="189"/>
      <c r="JHS94" s="189"/>
      <c r="JHT94" s="189"/>
      <c r="JHU94" s="189"/>
      <c r="JHV94" s="189"/>
      <c r="JHW94" s="189"/>
      <c r="JHX94" s="189"/>
      <c r="JHY94" s="189"/>
      <c r="JHZ94" s="189"/>
      <c r="JIA94" s="189"/>
      <c r="JIB94" s="189"/>
      <c r="JIC94" s="189"/>
      <c r="JID94" s="189"/>
      <c r="JIE94" s="189"/>
      <c r="JIF94" s="189"/>
      <c r="JIG94" s="189"/>
      <c r="JIH94" s="189"/>
      <c r="JII94" s="189"/>
      <c r="JIJ94" s="189"/>
      <c r="JIK94" s="189"/>
      <c r="JIL94" s="189"/>
      <c r="JIM94" s="189"/>
      <c r="JIN94" s="189"/>
      <c r="JIO94" s="189"/>
      <c r="JIP94" s="189"/>
      <c r="JIQ94" s="189"/>
      <c r="JIR94" s="189"/>
      <c r="JIS94" s="189"/>
      <c r="JIT94" s="189"/>
      <c r="JIU94" s="189"/>
      <c r="JIV94" s="189"/>
      <c r="JIW94" s="189"/>
      <c r="JIX94" s="189"/>
      <c r="JIY94" s="189"/>
      <c r="JIZ94" s="189"/>
      <c r="JJA94" s="189"/>
      <c r="JJB94" s="189"/>
      <c r="JJC94" s="189"/>
      <c r="JJD94" s="189"/>
      <c r="JJE94" s="189"/>
      <c r="JJF94" s="189"/>
      <c r="JJG94" s="189"/>
      <c r="JJH94" s="189"/>
      <c r="JJI94" s="189"/>
      <c r="JJJ94" s="189"/>
      <c r="JJK94" s="189"/>
      <c r="JJL94" s="189"/>
      <c r="JJM94" s="189"/>
      <c r="JJN94" s="189"/>
      <c r="JJO94" s="189"/>
      <c r="JJP94" s="189"/>
      <c r="JJQ94" s="189"/>
      <c r="JJR94" s="189"/>
      <c r="JJS94" s="189"/>
      <c r="JJT94" s="189"/>
      <c r="JJU94" s="189"/>
      <c r="JJV94" s="189"/>
      <c r="JJW94" s="189"/>
      <c r="JJX94" s="189"/>
      <c r="JJY94" s="189"/>
      <c r="JJZ94" s="189"/>
      <c r="JKA94" s="189"/>
      <c r="JKB94" s="189"/>
      <c r="JKC94" s="189"/>
      <c r="JKD94" s="189"/>
      <c r="JKE94" s="189"/>
      <c r="JKF94" s="189"/>
      <c r="JKG94" s="189"/>
      <c r="JKH94" s="189"/>
      <c r="JKI94" s="189"/>
      <c r="JKJ94" s="189"/>
      <c r="JKK94" s="189"/>
      <c r="JKL94" s="189"/>
      <c r="JKM94" s="189"/>
      <c r="JKN94" s="189"/>
      <c r="JKO94" s="189"/>
      <c r="JKP94" s="189"/>
      <c r="JKQ94" s="189"/>
      <c r="JKR94" s="189"/>
      <c r="JKS94" s="189"/>
      <c r="JKT94" s="189"/>
      <c r="JKU94" s="189"/>
      <c r="JKV94" s="189"/>
      <c r="JKW94" s="189"/>
      <c r="JKX94" s="189"/>
      <c r="JKY94" s="189"/>
      <c r="JKZ94" s="189"/>
      <c r="JLA94" s="189"/>
      <c r="JLB94" s="189"/>
      <c r="JLC94" s="189"/>
      <c r="JLD94" s="189"/>
      <c r="JLE94" s="189"/>
      <c r="JLF94" s="189"/>
      <c r="JLG94" s="189"/>
      <c r="JLH94" s="189"/>
      <c r="JLI94" s="189"/>
      <c r="JLJ94" s="189"/>
      <c r="JLK94" s="189"/>
      <c r="JLL94" s="189"/>
      <c r="JLM94" s="189"/>
      <c r="JLN94" s="189"/>
      <c r="JLO94" s="189"/>
      <c r="JLP94" s="189"/>
      <c r="JLQ94" s="189"/>
      <c r="JLR94" s="189"/>
      <c r="JLS94" s="189"/>
      <c r="JLT94" s="189"/>
      <c r="JLU94" s="189"/>
      <c r="JLV94" s="189"/>
      <c r="JLW94" s="189"/>
      <c r="JLX94" s="189"/>
      <c r="JLY94" s="189"/>
      <c r="JLZ94" s="189"/>
      <c r="JMA94" s="189"/>
      <c r="JMB94" s="189"/>
      <c r="JMC94" s="189"/>
      <c r="JMD94" s="189"/>
      <c r="JME94" s="189"/>
      <c r="JMF94" s="189"/>
      <c r="JMG94" s="189"/>
      <c r="JMH94" s="189"/>
      <c r="JMI94" s="189"/>
      <c r="JMJ94" s="189"/>
      <c r="JMK94" s="189"/>
      <c r="JML94" s="189"/>
      <c r="JMM94" s="189"/>
      <c r="JMN94" s="189"/>
      <c r="JMO94" s="189"/>
      <c r="JMP94" s="189"/>
      <c r="JMQ94" s="189"/>
      <c r="JMR94" s="189"/>
      <c r="JMS94" s="189"/>
      <c r="JMT94" s="189"/>
      <c r="JMU94" s="189"/>
      <c r="JMV94" s="189"/>
      <c r="JMW94" s="189"/>
      <c r="JMX94" s="189"/>
      <c r="JMY94" s="189"/>
      <c r="JMZ94" s="189"/>
      <c r="JNA94" s="189"/>
      <c r="JNB94" s="189"/>
      <c r="JNC94" s="189"/>
      <c r="JND94" s="189"/>
      <c r="JNE94" s="189"/>
      <c r="JNF94" s="189"/>
      <c r="JNG94" s="189"/>
      <c r="JNH94" s="189"/>
      <c r="JNI94" s="189"/>
      <c r="JNJ94" s="189"/>
      <c r="JNK94" s="189"/>
      <c r="JNL94" s="189"/>
      <c r="JNM94" s="189"/>
      <c r="JNN94" s="189"/>
      <c r="JNO94" s="189"/>
      <c r="JNP94" s="189"/>
      <c r="JNQ94" s="189"/>
      <c r="JNR94" s="189"/>
      <c r="JNS94" s="189"/>
      <c r="JNT94" s="189"/>
      <c r="JNU94" s="189"/>
      <c r="JNV94" s="189"/>
      <c r="JNW94" s="189"/>
      <c r="JNX94" s="189"/>
      <c r="JNY94" s="189"/>
      <c r="JNZ94" s="189"/>
      <c r="JOA94" s="189"/>
      <c r="JOB94" s="189"/>
      <c r="JOC94" s="189"/>
      <c r="JOD94" s="189"/>
      <c r="JOE94" s="189"/>
      <c r="JOF94" s="189"/>
      <c r="JOG94" s="189"/>
      <c r="JOH94" s="189"/>
      <c r="JOI94" s="189"/>
      <c r="JOJ94" s="189"/>
      <c r="JOK94" s="189"/>
      <c r="JOL94" s="189"/>
      <c r="JOM94" s="189"/>
      <c r="JON94" s="189"/>
      <c r="JOO94" s="189"/>
      <c r="JOP94" s="189"/>
      <c r="JOQ94" s="189"/>
      <c r="JOR94" s="189"/>
      <c r="JOS94" s="189"/>
      <c r="JOT94" s="189"/>
      <c r="JOU94" s="189"/>
      <c r="JOV94" s="189"/>
      <c r="JOW94" s="189"/>
      <c r="JOX94" s="189"/>
      <c r="JOY94" s="189"/>
      <c r="JOZ94" s="189"/>
      <c r="JPA94" s="189"/>
      <c r="JPB94" s="189"/>
      <c r="JPC94" s="189"/>
      <c r="JPD94" s="189"/>
      <c r="JPE94" s="189"/>
      <c r="JPF94" s="189"/>
      <c r="JPG94" s="189"/>
      <c r="JPH94" s="189"/>
      <c r="JPI94" s="189"/>
      <c r="JPJ94" s="189"/>
      <c r="JPK94" s="189"/>
      <c r="JPL94" s="189"/>
      <c r="JPM94" s="189"/>
      <c r="JPN94" s="189"/>
      <c r="JPO94" s="189"/>
      <c r="JPP94" s="189"/>
      <c r="JPQ94" s="189"/>
      <c r="JPR94" s="189"/>
      <c r="JPS94" s="189"/>
      <c r="JPT94" s="189"/>
      <c r="JPU94" s="189"/>
      <c r="JPV94" s="189"/>
      <c r="JPW94" s="189"/>
      <c r="JPX94" s="189"/>
      <c r="JPY94" s="189"/>
      <c r="JPZ94" s="189"/>
      <c r="JQA94" s="189"/>
      <c r="JQB94" s="189"/>
      <c r="JQC94" s="189"/>
      <c r="JQD94" s="189"/>
      <c r="JQE94" s="189"/>
      <c r="JQF94" s="189"/>
      <c r="JQG94" s="189"/>
      <c r="JQH94" s="189"/>
      <c r="JQI94" s="189"/>
      <c r="JQJ94" s="189"/>
      <c r="JQK94" s="189"/>
      <c r="JQL94" s="189"/>
      <c r="JQM94" s="189"/>
      <c r="JQN94" s="189"/>
      <c r="JQO94" s="189"/>
      <c r="JQP94" s="189"/>
      <c r="JQQ94" s="189"/>
      <c r="JQR94" s="189"/>
      <c r="JQS94" s="189"/>
      <c r="JQT94" s="189"/>
      <c r="JQU94" s="189"/>
      <c r="JQV94" s="189"/>
      <c r="JQW94" s="189"/>
      <c r="JQX94" s="189"/>
      <c r="JQY94" s="189"/>
      <c r="JQZ94" s="189"/>
      <c r="JRA94" s="189"/>
      <c r="JRB94" s="189"/>
      <c r="JRC94" s="189"/>
      <c r="JRD94" s="189"/>
      <c r="JRE94" s="189"/>
      <c r="JRF94" s="189"/>
      <c r="JRG94" s="189"/>
      <c r="JRH94" s="189"/>
      <c r="JRI94" s="189"/>
      <c r="JRJ94" s="189"/>
      <c r="JRK94" s="189"/>
      <c r="JRL94" s="189"/>
      <c r="JRM94" s="189"/>
      <c r="JRN94" s="189"/>
      <c r="JRO94" s="189"/>
      <c r="JRP94" s="189"/>
      <c r="JRQ94" s="189"/>
      <c r="JRR94" s="189"/>
      <c r="JRS94" s="189"/>
      <c r="JRT94" s="189"/>
      <c r="JRU94" s="189"/>
      <c r="JRV94" s="189"/>
      <c r="JRW94" s="189"/>
      <c r="JRX94" s="189"/>
      <c r="JRY94" s="189"/>
      <c r="JRZ94" s="189"/>
      <c r="JSA94" s="189"/>
      <c r="JSB94" s="189"/>
      <c r="JSC94" s="189"/>
      <c r="JSD94" s="189"/>
      <c r="JSE94" s="189"/>
      <c r="JSF94" s="189"/>
      <c r="JSG94" s="189"/>
      <c r="JSH94" s="189"/>
      <c r="JSI94" s="189"/>
      <c r="JSJ94" s="189"/>
      <c r="JSK94" s="189"/>
      <c r="JSL94" s="189"/>
      <c r="JSM94" s="189"/>
      <c r="JSN94" s="189"/>
      <c r="JSO94" s="189"/>
      <c r="JSP94" s="189"/>
      <c r="JSQ94" s="189"/>
      <c r="JSR94" s="189"/>
      <c r="JSS94" s="189"/>
      <c r="JST94" s="189"/>
      <c r="JSU94" s="189"/>
      <c r="JSV94" s="189"/>
      <c r="JSW94" s="189"/>
      <c r="JSX94" s="189"/>
      <c r="JSY94" s="189"/>
      <c r="JSZ94" s="189"/>
      <c r="JTA94" s="189"/>
      <c r="JTB94" s="189"/>
      <c r="JTC94" s="189"/>
      <c r="JTD94" s="189"/>
      <c r="JTE94" s="189"/>
      <c r="JTF94" s="189"/>
      <c r="JTG94" s="189"/>
      <c r="JTH94" s="189"/>
      <c r="JTI94" s="189"/>
      <c r="JTJ94" s="189"/>
      <c r="JTK94" s="189"/>
      <c r="JTL94" s="189"/>
      <c r="JTM94" s="189"/>
      <c r="JTN94" s="189"/>
      <c r="JTO94" s="189"/>
      <c r="JTP94" s="189"/>
      <c r="JTQ94" s="189"/>
      <c r="JTR94" s="189"/>
      <c r="JTS94" s="189"/>
      <c r="JTT94" s="189"/>
      <c r="JTU94" s="189"/>
      <c r="JTV94" s="189"/>
      <c r="JTW94" s="189"/>
      <c r="JTX94" s="189"/>
      <c r="JTY94" s="189"/>
      <c r="JTZ94" s="189"/>
      <c r="JUA94" s="189"/>
      <c r="JUB94" s="189"/>
      <c r="JUC94" s="189"/>
      <c r="JUD94" s="189"/>
      <c r="JUE94" s="189"/>
      <c r="JUF94" s="189"/>
      <c r="JUG94" s="189"/>
      <c r="JUH94" s="189"/>
      <c r="JUI94" s="189"/>
      <c r="JUJ94" s="189"/>
      <c r="JUK94" s="189"/>
      <c r="JUL94" s="189"/>
      <c r="JUM94" s="189"/>
      <c r="JUN94" s="189"/>
      <c r="JUO94" s="189"/>
      <c r="JUP94" s="189"/>
      <c r="JUQ94" s="189"/>
      <c r="JUR94" s="189"/>
      <c r="JUS94" s="189"/>
      <c r="JUT94" s="189"/>
      <c r="JUU94" s="189"/>
      <c r="JUV94" s="189"/>
      <c r="JUW94" s="189"/>
      <c r="JUX94" s="189"/>
      <c r="JUY94" s="189"/>
      <c r="JUZ94" s="189"/>
      <c r="JVA94" s="189"/>
      <c r="JVB94" s="189"/>
      <c r="JVC94" s="189"/>
      <c r="JVD94" s="189"/>
      <c r="JVE94" s="189"/>
      <c r="JVF94" s="189"/>
      <c r="JVG94" s="189"/>
      <c r="JVH94" s="189"/>
      <c r="JVI94" s="189"/>
      <c r="JVJ94" s="189"/>
      <c r="JVK94" s="189"/>
      <c r="JVL94" s="189"/>
      <c r="JVM94" s="189"/>
      <c r="JVN94" s="189"/>
      <c r="JVO94" s="189"/>
      <c r="JVP94" s="189"/>
      <c r="JVQ94" s="189"/>
      <c r="JVR94" s="189"/>
      <c r="JVS94" s="189"/>
      <c r="JVT94" s="189"/>
      <c r="JVU94" s="189"/>
      <c r="JVV94" s="189"/>
      <c r="JVW94" s="189"/>
      <c r="JVX94" s="189"/>
      <c r="JVY94" s="189"/>
      <c r="JVZ94" s="189"/>
      <c r="JWA94" s="189"/>
      <c r="JWB94" s="189"/>
      <c r="JWC94" s="189"/>
      <c r="JWD94" s="189"/>
      <c r="JWE94" s="189"/>
      <c r="JWF94" s="189"/>
      <c r="JWG94" s="189"/>
      <c r="JWH94" s="189"/>
      <c r="JWI94" s="189"/>
      <c r="JWJ94" s="189"/>
      <c r="JWK94" s="189"/>
      <c r="JWL94" s="189"/>
      <c r="JWM94" s="189"/>
      <c r="JWN94" s="189"/>
      <c r="JWO94" s="189"/>
      <c r="JWP94" s="189"/>
      <c r="JWQ94" s="189"/>
      <c r="JWR94" s="189"/>
      <c r="JWS94" s="189"/>
      <c r="JWT94" s="189"/>
      <c r="JWU94" s="189"/>
      <c r="JWV94" s="189"/>
      <c r="JWW94" s="189"/>
      <c r="JWX94" s="189"/>
      <c r="JWY94" s="189"/>
      <c r="JWZ94" s="189"/>
      <c r="JXA94" s="189"/>
      <c r="JXB94" s="189"/>
      <c r="JXC94" s="189"/>
      <c r="JXD94" s="189"/>
      <c r="JXE94" s="189"/>
      <c r="JXF94" s="189"/>
      <c r="JXG94" s="189"/>
      <c r="JXH94" s="189"/>
      <c r="JXI94" s="189"/>
      <c r="JXJ94" s="189"/>
      <c r="JXK94" s="189"/>
      <c r="JXL94" s="189"/>
      <c r="JXM94" s="189"/>
      <c r="JXN94" s="189"/>
      <c r="JXO94" s="189"/>
      <c r="JXP94" s="189"/>
      <c r="JXQ94" s="189"/>
      <c r="JXR94" s="189"/>
      <c r="JXS94" s="189"/>
      <c r="JXT94" s="189"/>
      <c r="JXU94" s="189"/>
      <c r="JXV94" s="189"/>
      <c r="JXW94" s="189"/>
      <c r="JXX94" s="189"/>
      <c r="JXY94" s="189"/>
      <c r="JXZ94" s="189"/>
      <c r="JYA94" s="189"/>
      <c r="JYB94" s="189"/>
      <c r="JYC94" s="189"/>
      <c r="JYD94" s="189"/>
      <c r="JYE94" s="189"/>
      <c r="JYF94" s="189"/>
      <c r="JYG94" s="189"/>
      <c r="JYH94" s="189"/>
      <c r="JYI94" s="189"/>
      <c r="JYJ94" s="189"/>
      <c r="JYK94" s="189"/>
      <c r="JYL94" s="189"/>
      <c r="JYM94" s="189"/>
      <c r="JYN94" s="189"/>
      <c r="JYO94" s="189"/>
      <c r="JYP94" s="189"/>
      <c r="JYQ94" s="189"/>
      <c r="JYR94" s="189"/>
      <c r="JYS94" s="189"/>
      <c r="JYT94" s="189"/>
      <c r="JYU94" s="189"/>
      <c r="JYV94" s="189"/>
      <c r="JYW94" s="189"/>
      <c r="JYX94" s="189"/>
      <c r="JYY94" s="189"/>
      <c r="JYZ94" s="189"/>
      <c r="JZA94" s="189"/>
      <c r="JZB94" s="189"/>
      <c r="JZC94" s="189"/>
      <c r="JZD94" s="189"/>
      <c r="JZE94" s="189"/>
      <c r="JZF94" s="189"/>
      <c r="JZG94" s="189"/>
      <c r="JZH94" s="189"/>
      <c r="JZI94" s="189"/>
      <c r="JZJ94" s="189"/>
      <c r="JZK94" s="189"/>
      <c r="JZL94" s="189"/>
      <c r="JZM94" s="189"/>
      <c r="JZN94" s="189"/>
      <c r="JZO94" s="189"/>
      <c r="JZP94" s="189"/>
      <c r="JZQ94" s="189"/>
      <c r="JZR94" s="189"/>
      <c r="JZS94" s="189"/>
      <c r="JZT94" s="189"/>
      <c r="JZU94" s="189"/>
      <c r="JZV94" s="189"/>
      <c r="JZW94" s="189"/>
      <c r="JZX94" s="189"/>
      <c r="JZY94" s="189"/>
      <c r="JZZ94" s="189"/>
      <c r="KAA94" s="189"/>
      <c r="KAB94" s="189"/>
      <c r="KAC94" s="189"/>
      <c r="KAD94" s="189"/>
      <c r="KAE94" s="189"/>
      <c r="KAF94" s="189"/>
      <c r="KAG94" s="189"/>
      <c r="KAH94" s="189"/>
      <c r="KAI94" s="189"/>
      <c r="KAJ94" s="189"/>
      <c r="KAK94" s="189"/>
      <c r="KAL94" s="189"/>
      <c r="KAM94" s="189"/>
      <c r="KAN94" s="189"/>
      <c r="KAO94" s="189"/>
      <c r="KAP94" s="189"/>
      <c r="KAQ94" s="189"/>
      <c r="KAR94" s="189"/>
      <c r="KAS94" s="189"/>
      <c r="KAT94" s="189"/>
      <c r="KAU94" s="189"/>
      <c r="KAV94" s="189"/>
      <c r="KAW94" s="189"/>
      <c r="KAX94" s="189"/>
      <c r="KAY94" s="189"/>
      <c r="KAZ94" s="189"/>
      <c r="KBA94" s="189"/>
      <c r="KBB94" s="189"/>
      <c r="KBC94" s="189"/>
      <c r="KBD94" s="189"/>
      <c r="KBE94" s="189"/>
      <c r="KBF94" s="189"/>
      <c r="KBG94" s="189"/>
      <c r="KBH94" s="189"/>
      <c r="KBI94" s="189"/>
      <c r="KBJ94" s="189"/>
      <c r="KBK94" s="189"/>
      <c r="KBL94" s="189"/>
      <c r="KBM94" s="189"/>
      <c r="KBN94" s="189"/>
      <c r="KBO94" s="189"/>
      <c r="KBP94" s="189"/>
      <c r="KBQ94" s="189"/>
      <c r="KBR94" s="189"/>
      <c r="KBS94" s="189"/>
      <c r="KBT94" s="189"/>
      <c r="KBU94" s="189"/>
      <c r="KBV94" s="189"/>
      <c r="KBW94" s="189"/>
      <c r="KBX94" s="189"/>
      <c r="KBY94" s="189"/>
      <c r="KBZ94" s="189"/>
      <c r="KCA94" s="189"/>
      <c r="KCB94" s="189"/>
      <c r="KCC94" s="189"/>
      <c r="KCD94" s="189"/>
      <c r="KCE94" s="189"/>
      <c r="KCF94" s="189"/>
      <c r="KCG94" s="189"/>
      <c r="KCH94" s="189"/>
      <c r="KCI94" s="189"/>
      <c r="KCJ94" s="189"/>
      <c r="KCK94" s="189"/>
      <c r="KCL94" s="189"/>
      <c r="KCM94" s="189"/>
      <c r="KCN94" s="189"/>
      <c r="KCO94" s="189"/>
      <c r="KCP94" s="189"/>
      <c r="KCQ94" s="189"/>
      <c r="KCR94" s="189"/>
      <c r="KCS94" s="189"/>
      <c r="KCT94" s="189"/>
      <c r="KCU94" s="189"/>
      <c r="KCV94" s="189"/>
      <c r="KCW94" s="189"/>
      <c r="KCX94" s="189"/>
      <c r="KCY94" s="189"/>
      <c r="KCZ94" s="189"/>
      <c r="KDA94" s="189"/>
      <c r="KDB94" s="189"/>
      <c r="KDC94" s="189"/>
      <c r="KDD94" s="189"/>
      <c r="KDE94" s="189"/>
      <c r="KDF94" s="189"/>
      <c r="KDG94" s="189"/>
      <c r="KDH94" s="189"/>
      <c r="KDI94" s="189"/>
      <c r="KDJ94" s="189"/>
      <c r="KDK94" s="189"/>
      <c r="KDL94" s="189"/>
      <c r="KDM94" s="189"/>
      <c r="KDN94" s="189"/>
      <c r="KDO94" s="189"/>
      <c r="KDP94" s="189"/>
      <c r="KDQ94" s="189"/>
      <c r="KDR94" s="189"/>
      <c r="KDS94" s="189"/>
      <c r="KDT94" s="189"/>
      <c r="KDU94" s="189"/>
      <c r="KDV94" s="189"/>
      <c r="KDW94" s="189"/>
      <c r="KDX94" s="189"/>
      <c r="KDY94" s="189"/>
      <c r="KDZ94" s="189"/>
      <c r="KEA94" s="189"/>
      <c r="KEB94" s="189"/>
      <c r="KEC94" s="189"/>
      <c r="KED94" s="189"/>
      <c r="KEE94" s="189"/>
      <c r="KEF94" s="189"/>
      <c r="KEG94" s="189"/>
      <c r="KEH94" s="189"/>
      <c r="KEI94" s="189"/>
      <c r="KEJ94" s="189"/>
      <c r="KEK94" s="189"/>
      <c r="KEL94" s="189"/>
      <c r="KEM94" s="189"/>
      <c r="KEN94" s="189"/>
      <c r="KEO94" s="189"/>
      <c r="KEP94" s="189"/>
      <c r="KEQ94" s="189"/>
      <c r="KER94" s="189"/>
      <c r="KES94" s="189"/>
      <c r="KET94" s="189"/>
      <c r="KEU94" s="189"/>
      <c r="KEV94" s="189"/>
      <c r="KEW94" s="189"/>
      <c r="KEX94" s="189"/>
      <c r="KEY94" s="189"/>
      <c r="KEZ94" s="189"/>
      <c r="KFA94" s="189"/>
      <c r="KFB94" s="189"/>
      <c r="KFC94" s="189"/>
      <c r="KFD94" s="189"/>
      <c r="KFE94" s="189"/>
      <c r="KFF94" s="189"/>
      <c r="KFG94" s="189"/>
      <c r="KFH94" s="189"/>
      <c r="KFI94" s="189"/>
      <c r="KFJ94" s="189"/>
      <c r="KFK94" s="189"/>
      <c r="KFL94" s="189"/>
      <c r="KFM94" s="189"/>
      <c r="KFN94" s="189"/>
      <c r="KFO94" s="189"/>
      <c r="KFP94" s="189"/>
      <c r="KFQ94" s="189"/>
      <c r="KFR94" s="189"/>
      <c r="KFS94" s="189"/>
      <c r="KFT94" s="189"/>
      <c r="KFU94" s="189"/>
      <c r="KFV94" s="189"/>
      <c r="KFW94" s="189"/>
      <c r="KFX94" s="189"/>
      <c r="KFY94" s="189"/>
      <c r="KFZ94" s="189"/>
      <c r="KGA94" s="189"/>
      <c r="KGB94" s="189"/>
      <c r="KGC94" s="189"/>
      <c r="KGD94" s="189"/>
      <c r="KGE94" s="189"/>
      <c r="KGF94" s="189"/>
      <c r="KGG94" s="189"/>
      <c r="KGH94" s="189"/>
      <c r="KGI94" s="189"/>
      <c r="KGJ94" s="189"/>
      <c r="KGK94" s="189"/>
      <c r="KGL94" s="189"/>
      <c r="KGM94" s="189"/>
      <c r="KGN94" s="189"/>
      <c r="KGO94" s="189"/>
      <c r="KGP94" s="189"/>
      <c r="KGQ94" s="189"/>
      <c r="KGR94" s="189"/>
      <c r="KGS94" s="189"/>
      <c r="KGT94" s="189"/>
      <c r="KGU94" s="189"/>
      <c r="KGV94" s="189"/>
      <c r="KGW94" s="189"/>
      <c r="KGX94" s="189"/>
      <c r="KGY94" s="189"/>
      <c r="KGZ94" s="189"/>
      <c r="KHA94" s="189"/>
      <c r="KHB94" s="189"/>
      <c r="KHC94" s="189"/>
      <c r="KHD94" s="189"/>
      <c r="KHE94" s="189"/>
      <c r="KHF94" s="189"/>
      <c r="KHG94" s="189"/>
      <c r="KHH94" s="189"/>
      <c r="KHI94" s="189"/>
      <c r="KHJ94" s="189"/>
      <c r="KHK94" s="189"/>
      <c r="KHL94" s="189"/>
      <c r="KHM94" s="189"/>
      <c r="KHN94" s="189"/>
      <c r="KHO94" s="189"/>
      <c r="KHP94" s="189"/>
      <c r="KHQ94" s="189"/>
      <c r="KHR94" s="189"/>
      <c r="KHS94" s="189"/>
      <c r="KHT94" s="189"/>
      <c r="KHU94" s="189"/>
      <c r="KHV94" s="189"/>
      <c r="KHW94" s="189"/>
      <c r="KHX94" s="189"/>
      <c r="KHY94" s="189"/>
      <c r="KHZ94" s="189"/>
      <c r="KIA94" s="189"/>
      <c r="KIB94" s="189"/>
      <c r="KIC94" s="189"/>
      <c r="KID94" s="189"/>
      <c r="KIE94" s="189"/>
      <c r="KIF94" s="189"/>
      <c r="KIG94" s="189"/>
      <c r="KIH94" s="189"/>
      <c r="KII94" s="189"/>
      <c r="KIJ94" s="189"/>
      <c r="KIK94" s="189"/>
      <c r="KIL94" s="189"/>
      <c r="KIM94" s="189"/>
      <c r="KIN94" s="189"/>
      <c r="KIO94" s="189"/>
      <c r="KIP94" s="189"/>
      <c r="KIQ94" s="189"/>
      <c r="KIR94" s="189"/>
      <c r="KIS94" s="189"/>
      <c r="KIT94" s="189"/>
      <c r="KIU94" s="189"/>
      <c r="KIV94" s="189"/>
      <c r="KIW94" s="189"/>
      <c r="KIX94" s="189"/>
      <c r="KIY94" s="189"/>
      <c r="KIZ94" s="189"/>
      <c r="KJA94" s="189"/>
      <c r="KJB94" s="189"/>
      <c r="KJC94" s="189"/>
      <c r="KJD94" s="189"/>
      <c r="KJE94" s="189"/>
      <c r="KJF94" s="189"/>
      <c r="KJG94" s="189"/>
      <c r="KJH94" s="189"/>
      <c r="KJI94" s="189"/>
      <c r="KJJ94" s="189"/>
      <c r="KJK94" s="189"/>
      <c r="KJL94" s="189"/>
      <c r="KJM94" s="189"/>
      <c r="KJN94" s="189"/>
      <c r="KJO94" s="189"/>
      <c r="KJP94" s="189"/>
      <c r="KJQ94" s="189"/>
      <c r="KJR94" s="189"/>
      <c r="KJS94" s="189"/>
      <c r="KJT94" s="189"/>
      <c r="KJU94" s="189"/>
      <c r="KJV94" s="189"/>
      <c r="KJW94" s="189"/>
      <c r="KJX94" s="189"/>
      <c r="KJY94" s="189"/>
      <c r="KJZ94" s="189"/>
      <c r="KKA94" s="189"/>
      <c r="KKB94" s="189"/>
      <c r="KKC94" s="189"/>
      <c r="KKD94" s="189"/>
      <c r="KKE94" s="189"/>
      <c r="KKF94" s="189"/>
      <c r="KKG94" s="189"/>
      <c r="KKH94" s="189"/>
      <c r="KKI94" s="189"/>
      <c r="KKJ94" s="189"/>
      <c r="KKK94" s="189"/>
      <c r="KKL94" s="189"/>
      <c r="KKM94" s="189"/>
      <c r="KKN94" s="189"/>
      <c r="KKO94" s="189"/>
      <c r="KKP94" s="189"/>
      <c r="KKQ94" s="189"/>
      <c r="KKR94" s="189"/>
      <c r="KKS94" s="189"/>
      <c r="KKT94" s="189"/>
      <c r="KKU94" s="189"/>
      <c r="KKV94" s="189"/>
      <c r="KKW94" s="189"/>
      <c r="KKX94" s="189"/>
      <c r="KKY94" s="189"/>
      <c r="KKZ94" s="189"/>
      <c r="KLA94" s="189"/>
      <c r="KLB94" s="189"/>
      <c r="KLC94" s="189"/>
      <c r="KLD94" s="189"/>
      <c r="KLE94" s="189"/>
      <c r="KLF94" s="189"/>
      <c r="KLG94" s="189"/>
      <c r="KLH94" s="189"/>
      <c r="KLI94" s="189"/>
      <c r="KLJ94" s="189"/>
      <c r="KLK94" s="189"/>
      <c r="KLL94" s="189"/>
      <c r="KLM94" s="189"/>
      <c r="KLN94" s="189"/>
      <c r="KLO94" s="189"/>
      <c r="KLP94" s="189"/>
      <c r="KLQ94" s="189"/>
      <c r="KLR94" s="189"/>
      <c r="KLS94" s="189"/>
      <c r="KLT94" s="189"/>
      <c r="KLU94" s="189"/>
      <c r="KLV94" s="189"/>
      <c r="KLW94" s="189"/>
      <c r="KLX94" s="189"/>
      <c r="KLY94" s="189"/>
      <c r="KLZ94" s="189"/>
      <c r="KMA94" s="189"/>
      <c r="KMB94" s="189"/>
      <c r="KMC94" s="189"/>
      <c r="KMD94" s="189"/>
      <c r="KME94" s="189"/>
      <c r="KMF94" s="189"/>
      <c r="KMG94" s="189"/>
      <c r="KMH94" s="189"/>
      <c r="KMI94" s="189"/>
      <c r="KMJ94" s="189"/>
      <c r="KMK94" s="189"/>
      <c r="KML94" s="189"/>
      <c r="KMM94" s="189"/>
      <c r="KMN94" s="189"/>
      <c r="KMO94" s="189"/>
      <c r="KMP94" s="189"/>
      <c r="KMQ94" s="189"/>
      <c r="KMR94" s="189"/>
      <c r="KMS94" s="189"/>
      <c r="KMT94" s="189"/>
      <c r="KMU94" s="189"/>
      <c r="KMV94" s="189"/>
      <c r="KMW94" s="189"/>
      <c r="KMX94" s="189"/>
      <c r="KMY94" s="189"/>
      <c r="KMZ94" s="189"/>
      <c r="KNA94" s="189"/>
      <c r="KNB94" s="189"/>
      <c r="KNC94" s="189"/>
      <c r="KND94" s="189"/>
      <c r="KNE94" s="189"/>
      <c r="KNF94" s="189"/>
      <c r="KNG94" s="189"/>
      <c r="KNH94" s="189"/>
      <c r="KNI94" s="189"/>
      <c r="KNJ94" s="189"/>
      <c r="KNK94" s="189"/>
      <c r="KNL94" s="189"/>
      <c r="KNM94" s="189"/>
      <c r="KNN94" s="189"/>
      <c r="KNO94" s="189"/>
      <c r="KNP94" s="189"/>
      <c r="KNQ94" s="189"/>
      <c r="KNR94" s="189"/>
      <c r="KNS94" s="189"/>
      <c r="KNT94" s="189"/>
      <c r="KNU94" s="189"/>
      <c r="KNV94" s="189"/>
      <c r="KNW94" s="189"/>
      <c r="KNX94" s="189"/>
      <c r="KNY94" s="189"/>
      <c r="KNZ94" s="189"/>
      <c r="KOA94" s="189"/>
      <c r="KOB94" s="189"/>
      <c r="KOC94" s="189"/>
      <c r="KOD94" s="189"/>
      <c r="KOE94" s="189"/>
      <c r="KOF94" s="189"/>
      <c r="KOG94" s="189"/>
      <c r="KOH94" s="189"/>
      <c r="KOI94" s="189"/>
      <c r="KOJ94" s="189"/>
      <c r="KOK94" s="189"/>
      <c r="KOL94" s="189"/>
      <c r="KOM94" s="189"/>
      <c r="KON94" s="189"/>
      <c r="KOO94" s="189"/>
      <c r="KOP94" s="189"/>
      <c r="KOQ94" s="189"/>
      <c r="KOR94" s="189"/>
      <c r="KOS94" s="189"/>
      <c r="KOT94" s="189"/>
      <c r="KOU94" s="189"/>
      <c r="KOV94" s="189"/>
      <c r="KOW94" s="189"/>
      <c r="KOX94" s="189"/>
      <c r="KOY94" s="189"/>
      <c r="KOZ94" s="189"/>
      <c r="KPA94" s="189"/>
      <c r="KPB94" s="189"/>
      <c r="KPC94" s="189"/>
      <c r="KPD94" s="189"/>
      <c r="KPE94" s="189"/>
      <c r="KPF94" s="189"/>
      <c r="KPG94" s="189"/>
      <c r="KPH94" s="189"/>
      <c r="KPI94" s="189"/>
      <c r="KPJ94" s="189"/>
      <c r="KPK94" s="189"/>
      <c r="KPL94" s="189"/>
      <c r="KPM94" s="189"/>
      <c r="KPN94" s="189"/>
      <c r="KPO94" s="189"/>
      <c r="KPP94" s="189"/>
      <c r="KPQ94" s="189"/>
      <c r="KPR94" s="189"/>
      <c r="KPS94" s="189"/>
      <c r="KPT94" s="189"/>
      <c r="KPU94" s="189"/>
      <c r="KPV94" s="189"/>
      <c r="KPW94" s="189"/>
      <c r="KPX94" s="189"/>
      <c r="KPY94" s="189"/>
      <c r="KPZ94" s="189"/>
      <c r="KQA94" s="189"/>
      <c r="KQB94" s="189"/>
      <c r="KQC94" s="189"/>
      <c r="KQD94" s="189"/>
      <c r="KQE94" s="189"/>
      <c r="KQF94" s="189"/>
      <c r="KQG94" s="189"/>
      <c r="KQH94" s="189"/>
      <c r="KQI94" s="189"/>
      <c r="KQJ94" s="189"/>
      <c r="KQK94" s="189"/>
      <c r="KQL94" s="189"/>
      <c r="KQM94" s="189"/>
      <c r="KQN94" s="189"/>
      <c r="KQO94" s="189"/>
      <c r="KQP94" s="189"/>
      <c r="KQQ94" s="189"/>
      <c r="KQR94" s="189"/>
      <c r="KQS94" s="189"/>
      <c r="KQT94" s="189"/>
      <c r="KQU94" s="189"/>
      <c r="KQV94" s="189"/>
      <c r="KQW94" s="189"/>
      <c r="KQX94" s="189"/>
      <c r="KQY94" s="189"/>
      <c r="KQZ94" s="189"/>
      <c r="KRA94" s="189"/>
      <c r="KRB94" s="189"/>
      <c r="KRC94" s="189"/>
      <c r="KRD94" s="189"/>
      <c r="KRE94" s="189"/>
      <c r="KRF94" s="189"/>
      <c r="KRG94" s="189"/>
      <c r="KRH94" s="189"/>
      <c r="KRI94" s="189"/>
      <c r="KRJ94" s="189"/>
      <c r="KRK94" s="189"/>
      <c r="KRL94" s="189"/>
      <c r="KRM94" s="189"/>
      <c r="KRN94" s="189"/>
      <c r="KRO94" s="189"/>
      <c r="KRP94" s="189"/>
      <c r="KRQ94" s="189"/>
      <c r="KRR94" s="189"/>
      <c r="KRS94" s="189"/>
      <c r="KRT94" s="189"/>
      <c r="KRU94" s="189"/>
      <c r="KRV94" s="189"/>
      <c r="KRW94" s="189"/>
      <c r="KRX94" s="189"/>
      <c r="KRY94" s="189"/>
      <c r="KRZ94" s="189"/>
      <c r="KSA94" s="189"/>
      <c r="KSB94" s="189"/>
      <c r="KSC94" s="189"/>
      <c r="KSD94" s="189"/>
      <c r="KSE94" s="189"/>
      <c r="KSF94" s="189"/>
      <c r="KSG94" s="189"/>
      <c r="KSH94" s="189"/>
      <c r="KSI94" s="189"/>
      <c r="KSJ94" s="189"/>
      <c r="KSK94" s="189"/>
      <c r="KSL94" s="189"/>
      <c r="KSM94" s="189"/>
      <c r="KSN94" s="189"/>
      <c r="KSO94" s="189"/>
      <c r="KSP94" s="189"/>
      <c r="KSQ94" s="189"/>
      <c r="KSR94" s="189"/>
      <c r="KSS94" s="189"/>
      <c r="KST94" s="189"/>
      <c r="KSU94" s="189"/>
      <c r="KSV94" s="189"/>
      <c r="KSW94" s="189"/>
      <c r="KSX94" s="189"/>
      <c r="KSY94" s="189"/>
      <c r="KSZ94" s="189"/>
      <c r="KTA94" s="189"/>
      <c r="KTB94" s="189"/>
      <c r="KTC94" s="189"/>
      <c r="KTD94" s="189"/>
      <c r="KTE94" s="189"/>
      <c r="KTF94" s="189"/>
      <c r="KTG94" s="189"/>
      <c r="KTH94" s="189"/>
      <c r="KTI94" s="189"/>
      <c r="KTJ94" s="189"/>
      <c r="KTK94" s="189"/>
      <c r="KTL94" s="189"/>
      <c r="KTM94" s="189"/>
      <c r="KTN94" s="189"/>
      <c r="KTO94" s="189"/>
      <c r="KTP94" s="189"/>
      <c r="KTQ94" s="189"/>
      <c r="KTR94" s="189"/>
      <c r="KTS94" s="189"/>
      <c r="KTT94" s="189"/>
      <c r="KTU94" s="189"/>
      <c r="KTV94" s="189"/>
      <c r="KTW94" s="189"/>
      <c r="KTX94" s="189"/>
      <c r="KTY94" s="189"/>
      <c r="KTZ94" s="189"/>
      <c r="KUA94" s="189"/>
      <c r="KUB94" s="189"/>
      <c r="KUC94" s="189"/>
      <c r="KUD94" s="189"/>
      <c r="KUE94" s="189"/>
      <c r="KUF94" s="189"/>
      <c r="KUG94" s="189"/>
      <c r="KUH94" s="189"/>
      <c r="KUI94" s="189"/>
      <c r="KUJ94" s="189"/>
      <c r="KUK94" s="189"/>
      <c r="KUL94" s="189"/>
      <c r="KUM94" s="189"/>
      <c r="KUN94" s="189"/>
      <c r="KUO94" s="189"/>
      <c r="KUP94" s="189"/>
      <c r="KUQ94" s="189"/>
      <c r="KUR94" s="189"/>
      <c r="KUS94" s="189"/>
      <c r="KUT94" s="189"/>
      <c r="KUU94" s="189"/>
      <c r="KUV94" s="189"/>
      <c r="KUW94" s="189"/>
      <c r="KUX94" s="189"/>
      <c r="KUY94" s="189"/>
      <c r="KUZ94" s="189"/>
      <c r="KVA94" s="189"/>
      <c r="KVB94" s="189"/>
      <c r="KVC94" s="189"/>
      <c r="KVD94" s="189"/>
      <c r="KVE94" s="189"/>
      <c r="KVF94" s="189"/>
      <c r="KVG94" s="189"/>
      <c r="KVH94" s="189"/>
      <c r="KVI94" s="189"/>
      <c r="KVJ94" s="189"/>
      <c r="KVK94" s="189"/>
      <c r="KVL94" s="189"/>
      <c r="KVM94" s="189"/>
      <c r="KVN94" s="189"/>
      <c r="KVO94" s="189"/>
      <c r="KVP94" s="189"/>
      <c r="KVQ94" s="189"/>
      <c r="KVR94" s="189"/>
      <c r="KVS94" s="189"/>
      <c r="KVT94" s="189"/>
      <c r="KVU94" s="189"/>
      <c r="KVV94" s="189"/>
      <c r="KVW94" s="189"/>
      <c r="KVX94" s="189"/>
      <c r="KVY94" s="189"/>
      <c r="KVZ94" s="189"/>
      <c r="KWA94" s="189"/>
      <c r="KWB94" s="189"/>
      <c r="KWC94" s="189"/>
      <c r="KWD94" s="189"/>
      <c r="KWE94" s="189"/>
      <c r="KWF94" s="189"/>
      <c r="KWG94" s="189"/>
      <c r="KWH94" s="189"/>
      <c r="KWI94" s="189"/>
      <c r="KWJ94" s="189"/>
      <c r="KWK94" s="189"/>
      <c r="KWL94" s="189"/>
      <c r="KWM94" s="189"/>
      <c r="KWN94" s="189"/>
      <c r="KWO94" s="189"/>
      <c r="KWP94" s="189"/>
      <c r="KWQ94" s="189"/>
      <c r="KWR94" s="189"/>
      <c r="KWS94" s="189"/>
      <c r="KWT94" s="189"/>
      <c r="KWU94" s="189"/>
      <c r="KWV94" s="189"/>
      <c r="KWW94" s="189"/>
      <c r="KWX94" s="189"/>
      <c r="KWY94" s="189"/>
      <c r="KWZ94" s="189"/>
      <c r="KXA94" s="189"/>
      <c r="KXB94" s="189"/>
      <c r="KXC94" s="189"/>
      <c r="KXD94" s="189"/>
      <c r="KXE94" s="189"/>
      <c r="KXF94" s="189"/>
      <c r="KXG94" s="189"/>
      <c r="KXH94" s="189"/>
      <c r="KXI94" s="189"/>
      <c r="KXJ94" s="189"/>
      <c r="KXK94" s="189"/>
      <c r="KXL94" s="189"/>
      <c r="KXM94" s="189"/>
      <c r="KXN94" s="189"/>
      <c r="KXO94" s="189"/>
      <c r="KXP94" s="189"/>
      <c r="KXQ94" s="189"/>
      <c r="KXR94" s="189"/>
      <c r="KXS94" s="189"/>
      <c r="KXT94" s="189"/>
      <c r="KXU94" s="189"/>
      <c r="KXV94" s="189"/>
      <c r="KXW94" s="189"/>
      <c r="KXX94" s="189"/>
      <c r="KXY94" s="189"/>
      <c r="KXZ94" s="189"/>
      <c r="KYA94" s="189"/>
      <c r="KYB94" s="189"/>
      <c r="KYC94" s="189"/>
      <c r="KYD94" s="189"/>
      <c r="KYE94" s="189"/>
      <c r="KYF94" s="189"/>
      <c r="KYG94" s="189"/>
      <c r="KYH94" s="189"/>
      <c r="KYI94" s="189"/>
      <c r="KYJ94" s="189"/>
      <c r="KYK94" s="189"/>
      <c r="KYL94" s="189"/>
      <c r="KYM94" s="189"/>
      <c r="KYN94" s="189"/>
      <c r="KYO94" s="189"/>
      <c r="KYP94" s="189"/>
      <c r="KYQ94" s="189"/>
      <c r="KYR94" s="189"/>
      <c r="KYS94" s="189"/>
      <c r="KYT94" s="189"/>
      <c r="KYU94" s="189"/>
      <c r="KYV94" s="189"/>
      <c r="KYW94" s="189"/>
      <c r="KYX94" s="189"/>
      <c r="KYY94" s="189"/>
      <c r="KYZ94" s="189"/>
      <c r="KZA94" s="189"/>
      <c r="KZB94" s="189"/>
      <c r="KZC94" s="189"/>
      <c r="KZD94" s="189"/>
      <c r="KZE94" s="189"/>
      <c r="KZF94" s="189"/>
      <c r="KZG94" s="189"/>
      <c r="KZH94" s="189"/>
      <c r="KZI94" s="189"/>
      <c r="KZJ94" s="189"/>
      <c r="KZK94" s="189"/>
      <c r="KZL94" s="189"/>
      <c r="KZM94" s="189"/>
      <c r="KZN94" s="189"/>
      <c r="KZO94" s="189"/>
      <c r="KZP94" s="189"/>
      <c r="KZQ94" s="189"/>
      <c r="KZR94" s="189"/>
      <c r="KZS94" s="189"/>
      <c r="KZT94" s="189"/>
      <c r="KZU94" s="189"/>
      <c r="KZV94" s="189"/>
      <c r="KZW94" s="189"/>
      <c r="KZX94" s="189"/>
      <c r="KZY94" s="189"/>
      <c r="KZZ94" s="189"/>
      <c r="LAA94" s="189"/>
      <c r="LAB94" s="189"/>
      <c r="LAC94" s="189"/>
      <c r="LAD94" s="189"/>
      <c r="LAE94" s="189"/>
      <c r="LAF94" s="189"/>
      <c r="LAG94" s="189"/>
      <c r="LAH94" s="189"/>
      <c r="LAI94" s="189"/>
      <c r="LAJ94" s="189"/>
      <c r="LAK94" s="189"/>
      <c r="LAL94" s="189"/>
      <c r="LAM94" s="189"/>
      <c r="LAN94" s="189"/>
      <c r="LAO94" s="189"/>
      <c r="LAP94" s="189"/>
      <c r="LAQ94" s="189"/>
      <c r="LAR94" s="189"/>
      <c r="LAS94" s="189"/>
      <c r="LAT94" s="189"/>
      <c r="LAU94" s="189"/>
      <c r="LAV94" s="189"/>
      <c r="LAW94" s="189"/>
      <c r="LAX94" s="189"/>
      <c r="LAY94" s="189"/>
      <c r="LAZ94" s="189"/>
      <c r="LBA94" s="189"/>
      <c r="LBB94" s="189"/>
      <c r="LBC94" s="189"/>
      <c r="LBD94" s="189"/>
      <c r="LBE94" s="189"/>
      <c r="LBF94" s="189"/>
      <c r="LBG94" s="189"/>
      <c r="LBH94" s="189"/>
      <c r="LBI94" s="189"/>
      <c r="LBJ94" s="189"/>
      <c r="LBK94" s="189"/>
      <c r="LBL94" s="189"/>
      <c r="LBM94" s="189"/>
      <c r="LBN94" s="189"/>
      <c r="LBO94" s="189"/>
      <c r="LBP94" s="189"/>
      <c r="LBQ94" s="189"/>
      <c r="LBR94" s="189"/>
      <c r="LBS94" s="189"/>
      <c r="LBT94" s="189"/>
      <c r="LBU94" s="189"/>
      <c r="LBV94" s="189"/>
      <c r="LBW94" s="189"/>
      <c r="LBX94" s="189"/>
      <c r="LBY94" s="189"/>
      <c r="LBZ94" s="189"/>
      <c r="LCA94" s="189"/>
      <c r="LCB94" s="189"/>
      <c r="LCC94" s="189"/>
      <c r="LCD94" s="189"/>
      <c r="LCE94" s="189"/>
      <c r="LCF94" s="189"/>
      <c r="LCG94" s="189"/>
      <c r="LCH94" s="189"/>
      <c r="LCI94" s="189"/>
      <c r="LCJ94" s="189"/>
      <c r="LCK94" s="189"/>
      <c r="LCL94" s="189"/>
      <c r="LCM94" s="189"/>
      <c r="LCN94" s="189"/>
      <c r="LCO94" s="189"/>
      <c r="LCP94" s="189"/>
      <c r="LCQ94" s="189"/>
      <c r="LCR94" s="189"/>
      <c r="LCS94" s="189"/>
      <c r="LCT94" s="189"/>
      <c r="LCU94" s="189"/>
      <c r="LCV94" s="189"/>
      <c r="LCW94" s="189"/>
      <c r="LCX94" s="189"/>
      <c r="LCY94" s="189"/>
      <c r="LCZ94" s="189"/>
      <c r="LDA94" s="189"/>
      <c r="LDB94" s="189"/>
      <c r="LDC94" s="189"/>
      <c r="LDD94" s="189"/>
      <c r="LDE94" s="189"/>
      <c r="LDF94" s="189"/>
      <c r="LDG94" s="189"/>
      <c r="LDH94" s="189"/>
      <c r="LDI94" s="189"/>
      <c r="LDJ94" s="189"/>
      <c r="LDK94" s="189"/>
      <c r="LDL94" s="189"/>
      <c r="LDM94" s="189"/>
      <c r="LDN94" s="189"/>
      <c r="LDO94" s="189"/>
      <c r="LDP94" s="189"/>
      <c r="LDQ94" s="189"/>
      <c r="LDR94" s="189"/>
      <c r="LDS94" s="189"/>
      <c r="LDT94" s="189"/>
      <c r="LDU94" s="189"/>
      <c r="LDV94" s="189"/>
      <c r="LDW94" s="189"/>
      <c r="LDX94" s="189"/>
      <c r="LDY94" s="189"/>
      <c r="LDZ94" s="189"/>
      <c r="LEA94" s="189"/>
      <c r="LEB94" s="189"/>
      <c r="LEC94" s="189"/>
      <c r="LED94" s="189"/>
      <c r="LEE94" s="189"/>
      <c r="LEF94" s="189"/>
      <c r="LEG94" s="189"/>
      <c r="LEH94" s="189"/>
      <c r="LEI94" s="189"/>
      <c r="LEJ94" s="189"/>
      <c r="LEK94" s="189"/>
      <c r="LEL94" s="189"/>
      <c r="LEM94" s="189"/>
      <c r="LEN94" s="189"/>
      <c r="LEO94" s="189"/>
      <c r="LEP94" s="189"/>
      <c r="LEQ94" s="189"/>
      <c r="LER94" s="189"/>
      <c r="LES94" s="189"/>
      <c r="LET94" s="189"/>
      <c r="LEU94" s="189"/>
      <c r="LEV94" s="189"/>
      <c r="LEW94" s="189"/>
      <c r="LEX94" s="189"/>
      <c r="LEY94" s="189"/>
      <c r="LEZ94" s="189"/>
      <c r="LFA94" s="189"/>
      <c r="LFB94" s="189"/>
      <c r="LFC94" s="189"/>
      <c r="LFD94" s="189"/>
      <c r="LFE94" s="189"/>
      <c r="LFF94" s="189"/>
      <c r="LFG94" s="189"/>
      <c r="LFH94" s="189"/>
      <c r="LFI94" s="189"/>
      <c r="LFJ94" s="189"/>
      <c r="LFK94" s="189"/>
      <c r="LFL94" s="189"/>
      <c r="LFM94" s="189"/>
      <c r="LFN94" s="189"/>
      <c r="LFO94" s="189"/>
      <c r="LFP94" s="189"/>
      <c r="LFQ94" s="189"/>
      <c r="LFR94" s="189"/>
      <c r="LFS94" s="189"/>
      <c r="LFT94" s="189"/>
      <c r="LFU94" s="189"/>
      <c r="LFV94" s="189"/>
      <c r="LFW94" s="189"/>
      <c r="LFX94" s="189"/>
      <c r="LFY94" s="189"/>
      <c r="LFZ94" s="189"/>
      <c r="LGA94" s="189"/>
      <c r="LGB94" s="189"/>
      <c r="LGC94" s="189"/>
      <c r="LGD94" s="189"/>
      <c r="LGE94" s="189"/>
      <c r="LGF94" s="189"/>
      <c r="LGG94" s="189"/>
      <c r="LGH94" s="189"/>
      <c r="LGI94" s="189"/>
      <c r="LGJ94" s="189"/>
      <c r="LGK94" s="189"/>
      <c r="LGL94" s="189"/>
      <c r="LGM94" s="189"/>
      <c r="LGN94" s="189"/>
      <c r="LGO94" s="189"/>
      <c r="LGP94" s="189"/>
      <c r="LGQ94" s="189"/>
      <c r="LGR94" s="189"/>
      <c r="LGS94" s="189"/>
      <c r="LGT94" s="189"/>
      <c r="LGU94" s="189"/>
      <c r="LGV94" s="189"/>
      <c r="LGW94" s="189"/>
      <c r="LGX94" s="189"/>
      <c r="LGY94" s="189"/>
      <c r="LGZ94" s="189"/>
      <c r="LHA94" s="189"/>
      <c r="LHB94" s="189"/>
      <c r="LHC94" s="189"/>
      <c r="LHD94" s="189"/>
      <c r="LHE94" s="189"/>
      <c r="LHF94" s="189"/>
      <c r="LHG94" s="189"/>
      <c r="LHH94" s="189"/>
      <c r="LHI94" s="189"/>
      <c r="LHJ94" s="189"/>
      <c r="LHK94" s="189"/>
      <c r="LHL94" s="189"/>
      <c r="LHM94" s="189"/>
      <c r="LHN94" s="189"/>
      <c r="LHO94" s="189"/>
      <c r="LHP94" s="189"/>
      <c r="LHQ94" s="189"/>
      <c r="LHR94" s="189"/>
      <c r="LHS94" s="189"/>
      <c r="LHT94" s="189"/>
      <c r="LHU94" s="189"/>
      <c r="LHV94" s="189"/>
      <c r="LHW94" s="189"/>
      <c r="LHX94" s="189"/>
      <c r="LHY94" s="189"/>
      <c r="LHZ94" s="189"/>
      <c r="LIA94" s="189"/>
      <c r="LIB94" s="189"/>
      <c r="LIC94" s="189"/>
      <c r="LID94" s="189"/>
      <c r="LIE94" s="189"/>
      <c r="LIF94" s="189"/>
      <c r="LIG94" s="189"/>
      <c r="LIH94" s="189"/>
      <c r="LII94" s="189"/>
      <c r="LIJ94" s="189"/>
      <c r="LIK94" s="189"/>
      <c r="LIL94" s="189"/>
      <c r="LIM94" s="189"/>
      <c r="LIN94" s="189"/>
      <c r="LIO94" s="189"/>
      <c r="LIP94" s="189"/>
      <c r="LIQ94" s="189"/>
      <c r="LIR94" s="189"/>
      <c r="LIS94" s="189"/>
      <c r="LIT94" s="189"/>
      <c r="LIU94" s="189"/>
      <c r="LIV94" s="189"/>
      <c r="LIW94" s="189"/>
      <c r="LIX94" s="189"/>
      <c r="LIY94" s="189"/>
      <c r="LIZ94" s="189"/>
      <c r="LJA94" s="189"/>
      <c r="LJB94" s="189"/>
      <c r="LJC94" s="189"/>
      <c r="LJD94" s="189"/>
      <c r="LJE94" s="189"/>
      <c r="LJF94" s="189"/>
      <c r="LJG94" s="189"/>
      <c r="LJH94" s="189"/>
      <c r="LJI94" s="189"/>
      <c r="LJJ94" s="189"/>
      <c r="LJK94" s="189"/>
      <c r="LJL94" s="189"/>
      <c r="LJM94" s="189"/>
      <c r="LJN94" s="189"/>
      <c r="LJO94" s="189"/>
      <c r="LJP94" s="189"/>
      <c r="LJQ94" s="189"/>
      <c r="LJR94" s="189"/>
      <c r="LJS94" s="189"/>
      <c r="LJT94" s="189"/>
      <c r="LJU94" s="189"/>
      <c r="LJV94" s="189"/>
      <c r="LJW94" s="189"/>
      <c r="LJX94" s="189"/>
      <c r="LJY94" s="189"/>
      <c r="LJZ94" s="189"/>
      <c r="LKA94" s="189"/>
      <c r="LKB94" s="189"/>
      <c r="LKC94" s="189"/>
      <c r="LKD94" s="189"/>
      <c r="LKE94" s="189"/>
      <c r="LKF94" s="189"/>
      <c r="LKG94" s="189"/>
      <c r="LKH94" s="189"/>
      <c r="LKI94" s="189"/>
      <c r="LKJ94" s="189"/>
      <c r="LKK94" s="189"/>
      <c r="LKL94" s="189"/>
      <c r="LKM94" s="189"/>
      <c r="LKN94" s="189"/>
      <c r="LKO94" s="189"/>
      <c r="LKP94" s="189"/>
      <c r="LKQ94" s="189"/>
      <c r="LKR94" s="189"/>
      <c r="LKS94" s="189"/>
      <c r="LKT94" s="189"/>
      <c r="LKU94" s="189"/>
      <c r="LKV94" s="189"/>
      <c r="LKW94" s="189"/>
      <c r="LKX94" s="189"/>
      <c r="LKY94" s="189"/>
      <c r="LKZ94" s="189"/>
      <c r="LLA94" s="189"/>
      <c r="LLB94" s="189"/>
      <c r="LLC94" s="189"/>
      <c r="LLD94" s="189"/>
      <c r="LLE94" s="189"/>
      <c r="LLF94" s="189"/>
      <c r="LLG94" s="189"/>
      <c r="LLH94" s="189"/>
      <c r="LLI94" s="189"/>
      <c r="LLJ94" s="189"/>
      <c r="LLK94" s="189"/>
      <c r="LLL94" s="189"/>
      <c r="LLM94" s="189"/>
      <c r="LLN94" s="189"/>
      <c r="LLO94" s="189"/>
      <c r="LLP94" s="189"/>
      <c r="LLQ94" s="189"/>
      <c r="LLR94" s="189"/>
      <c r="LLS94" s="189"/>
      <c r="LLT94" s="189"/>
      <c r="LLU94" s="189"/>
      <c r="LLV94" s="189"/>
      <c r="LLW94" s="189"/>
      <c r="LLX94" s="189"/>
      <c r="LLY94" s="189"/>
      <c r="LLZ94" s="189"/>
      <c r="LMA94" s="189"/>
      <c r="LMB94" s="189"/>
      <c r="LMC94" s="189"/>
      <c r="LMD94" s="189"/>
      <c r="LME94" s="189"/>
      <c r="LMF94" s="189"/>
      <c r="LMG94" s="189"/>
      <c r="LMH94" s="189"/>
      <c r="LMI94" s="189"/>
      <c r="LMJ94" s="189"/>
      <c r="LMK94" s="189"/>
      <c r="LML94" s="189"/>
      <c r="LMM94" s="189"/>
      <c r="LMN94" s="189"/>
      <c r="LMO94" s="189"/>
      <c r="LMP94" s="189"/>
      <c r="LMQ94" s="189"/>
      <c r="LMR94" s="189"/>
      <c r="LMS94" s="189"/>
      <c r="LMT94" s="189"/>
      <c r="LMU94" s="189"/>
      <c r="LMV94" s="189"/>
      <c r="LMW94" s="189"/>
      <c r="LMX94" s="189"/>
      <c r="LMY94" s="189"/>
      <c r="LMZ94" s="189"/>
      <c r="LNA94" s="189"/>
      <c r="LNB94" s="189"/>
      <c r="LNC94" s="189"/>
      <c r="LND94" s="189"/>
      <c r="LNE94" s="189"/>
      <c r="LNF94" s="189"/>
      <c r="LNG94" s="189"/>
      <c r="LNH94" s="189"/>
      <c r="LNI94" s="189"/>
      <c r="LNJ94" s="189"/>
      <c r="LNK94" s="189"/>
      <c r="LNL94" s="189"/>
      <c r="LNM94" s="189"/>
      <c r="LNN94" s="189"/>
      <c r="LNO94" s="189"/>
      <c r="LNP94" s="189"/>
      <c r="LNQ94" s="189"/>
      <c r="LNR94" s="189"/>
      <c r="LNS94" s="189"/>
      <c r="LNT94" s="189"/>
      <c r="LNU94" s="189"/>
      <c r="LNV94" s="189"/>
      <c r="LNW94" s="189"/>
      <c r="LNX94" s="189"/>
      <c r="LNY94" s="189"/>
      <c r="LNZ94" s="189"/>
      <c r="LOA94" s="189"/>
      <c r="LOB94" s="189"/>
      <c r="LOC94" s="189"/>
      <c r="LOD94" s="189"/>
      <c r="LOE94" s="189"/>
      <c r="LOF94" s="189"/>
      <c r="LOG94" s="189"/>
      <c r="LOH94" s="189"/>
      <c r="LOI94" s="189"/>
      <c r="LOJ94" s="189"/>
      <c r="LOK94" s="189"/>
      <c r="LOL94" s="189"/>
      <c r="LOM94" s="189"/>
      <c r="LON94" s="189"/>
      <c r="LOO94" s="189"/>
      <c r="LOP94" s="189"/>
      <c r="LOQ94" s="189"/>
      <c r="LOR94" s="189"/>
      <c r="LOS94" s="189"/>
      <c r="LOT94" s="189"/>
      <c r="LOU94" s="189"/>
      <c r="LOV94" s="189"/>
      <c r="LOW94" s="189"/>
      <c r="LOX94" s="189"/>
      <c r="LOY94" s="189"/>
      <c r="LOZ94" s="189"/>
      <c r="LPA94" s="189"/>
      <c r="LPB94" s="189"/>
      <c r="LPC94" s="189"/>
      <c r="LPD94" s="189"/>
      <c r="LPE94" s="189"/>
      <c r="LPF94" s="189"/>
      <c r="LPG94" s="189"/>
      <c r="LPH94" s="189"/>
      <c r="LPI94" s="189"/>
      <c r="LPJ94" s="189"/>
      <c r="LPK94" s="189"/>
      <c r="LPL94" s="189"/>
      <c r="LPM94" s="189"/>
      <c r="LPN94" s="189"/>
      <c r="LPO94" s="189"/>
      <c r="LPP94" s="189"/>
      <c r="LPQ94" s="189"/>
      <c r="LPR94" s="189"/>
      <c r="LPS94" s="189"/>
      <c r="LPT94" s="189"/>
      <c r="LPU94" s="189"/>
      <c r="LPV94" s="189"/>
      <c r="LPW94" s="189"/>
      <c r="LPX94" s="189"/>
      <c r="LPY94" s="189"/>
      <c r="LPZ94" s="189"/>
      <c r="LQA94" s="189"/>
      <c r="LQB94" s="189"/>
      <c r="LQC94" s="189"/>
      <c r="LQD94" s="189"/>
      <c r="LQE94" s="189"/>
      <c r="LQF94" s="189"/>
      <c r="LQG94" s="189"/>
      <c r="LQH94" s="189"/>
      <c r="LQI94" s="189"/>
      <c r="LQJ94" s="189"/>
      <c r="LQK94" s="189"/>
      <c r="LQL94" s="189"/>
      <c r="LQM94" s="189"/>
      <c r="LQN94" s="189"/>
      <c r="LQO94" s="189"/>
      <c r="LQP94" s="189"/>
      <c r="LQQ94" s="189"/>
      <c r="LQR94" s="189"/>
      <c r="LQS94" s="189"/>
      <c r="LQT94" s="189"/>
      <c r="LQU94" s="189"/>
      <c r="LQV94" s="189"/>
      <c r="LQW94" s="189"/>
      <c r="LQX94" s="189"/>
      <c r="LQY94" s="189"/>
      <c r="LQZ94" s="189"/>
      <c r="LRA94" s="189"/>
      <c r="LRB94" s="189"/>
      <c r="LRC94" s="189"/>
      <c r="LRD94" s="189"/>
      <c r="LRE94" s="189"/>
      <c r="LRF94" s="189"/>
      <c r="LRG94" s="189"/>
      <c r="LRH94" s="189"/>
      <c r="LRI94" s="189"/>
      <c r="LRJ94" s="189"/>
      <c r="LRK94" s="189"/>
      <c r="LRL94" s="189"/>
      <c r="LRM94" s="189"/>
      <c r="LRN94" s="189"/>
      <c r="LRO94" s="189"/>
      <c r="LRP94" s="189"/>
      <c r="LRQ94" s="189"/>
      <c r="LRR94" s="189"/>
      <c r="LRS94" s="189"/>
      <c r="LRT94" s="189"/>
      <c r="LRU94" s="189"/>
      <c r="LRV94" s="189"/>
      <c r="LRW94" s="189"/>
      <c r="LRX94" s="189"/>
      <c r="LRY94" s="189"/>
      <c r="LRZ94" s="189"/>
      <c r="LSA94" s="189"/>
      <c r="LSB94" s="189"/>
      <c r="LSC94" s="189"/>
      <c r="LSD94" s="189"/>
      <c r="LSE94" s="189"/>
      <c r="LSF94" s="189"/>
      <c r="LSG94" s="189"/>
      <c r="LSH94" s="189"/>
      <c r="LSI94" s="189"/>
      <c r="LSJ94" s="189"/>
      <c r="LSK94" s="189"/>
      <c r="LSL94" s="189"/>
      <c r="LSM94" s="189"/>
      <c r="LSN94" s="189"/>
      <c r="LSO94" s="189"/>
      <c r="LSP94" s="189"/>
      <c r="LSQ94" s="189"/>
      <c r="LSR94" s="189"/>
      <c r="LSS94" s="189"/>
      <c r="LST94" s="189"/>
      <c r="LSU94" s="189"/>
      <c r="LSV94" s="189"/>
      <c r="LSW94" s="189"/>
      <c r="LSX94" s="189"/>
      <c r="LSY94" s="189"/>
      <c r="LSZ94" s="189"/>
      <c r="LTA94" s="189"/>
      <c r="LTB94" s="189"/>
      <c r="LTC94" s="189"/>
      <c r="LTD94" s="189"/>
      <c r="LTE94" s="189"/>
      <c r="LTF94" s="189"/>
      <c r="LTG94" s="189"/>
      <c r="LTH94" s="189"/>
      <c r="LTI94" s="189"/>
      <c r="LTJ94" s="189"/>
      <c r="LTK94" s="189"/>
      <c r="LTL94" s="189"/>
      <c r="LTM94" s="189"/>
      <c r="LTN94" s="189"/>
      <c r="LTO94" s="189"/>
      <c r="LTP94" s="189"/>
      <c r="LTQ94" s="189"/>
      <c r="LTR94" s="189"/>
      <c r="LTS94" s="189"/>
      <c r="LTT94" s="189"/>
      <c r="LTU94" s="189"/>
      <c r="LTV94" s="189"/>
      <c r="LTW94" s="189"/>
      <c r="LTX94" s="189"/>
      <c r="LTY94" s="189"/>
      <c r="LTZ94" s="189"/>
      <c r="LUA94" s="189"/>
      <c r="LUB94" s="189"/>
      <c r="LUC94" s="189"/>
      <c r="LUD94" s="189"/>
      <c r="LUE94" s="189"/>
      <c r="LUF94" s="189"/>
      <c r="LUG94" s="189"/>
      <c r="LUH94" s="189"/>
      <c r="LUI94" s="189"/>
      <c r="LUJ94" s="189"/>
      <c r="LUK94" s="189"/>
      <c r="LUL94" s="189"/>
      <c r="LUM94" s="189"/>
      <c r="LUN94" s="189"/>
      <c r="LUO94" s="189"/>
      <c r="LUP94" s="189"/>
      <c r="LUQ94" s="189"/>
      <c r="LUR94" s="189"/>
      <c r="LUS94" s="189"/>
      <c r="LUT94" s="189"/>
      <c r="LUU94" s="189"/>
      <c r="LUV94" s="189"/>
      <c r="LUW94" s="189"/>
      <c r="LUX94" s="189"/>
      <c r="LUY94" s="189"/>
      <c r="LUZ94" s="189"/>
      <c r="LVA94" s="189"/>
      <c r="LVB94" s="189"/>
      <c r="LVC94" s="189"/>
      <c r="LVD94" s="189"/>
      <c r="LVE94" s="189"/>
      <c r="LVF94" s="189"/>
      <c r="LVG94" s="189"/>
      <c r="LVH94" s="189"/>
      <c r="LVI94" s="189"/>
      <c r="LVJ94" s="189"/>
      <c r="LVK94" s="189"/>
      <c r="LVL94" s="189"/>
      <c r="LVM94" s="189"/>
      <c r="LVN94" s="189"/>
      <c r="LVO94" s="189"/>
      <c r="LVP94" s="189"/>
      <c r="LVQ94" s="189"/>
      <c r="LVR94" s="189"/>
      <c r="LVS94" s="189"/>
      <c r="LVT94" s="189"/>
      <c r="LVU94" s="189"/>
      <c r="LVV94" s="189"/>
      <c r="LVW94" s="189"/>
      <c r="LVX94" s="189"/>
      <c r="LVY94" s="189"/>
      <c r="LVZ94" s="189"/>
      <c r="LWA94" s="189"/>
      <c r="LWB94" s="189"/>
      <c r="LWC94" s="189"/>
      <c r="LWD94" s="189"/>
      <c r="LWE94" s="189"/>
      <c r="LWF94" s="189"/>
      <c r="LWG94" s="189"/>
      <c r="LWH94" s="189"/>
      <c r="LWI94" s="189"/>
      <c r="LWJ94" s="189"/>
      <c r="LWK94" s="189"/>
      <c r="LWL94" s="189"/>
      <c r="LWM94" s="189"/>
      <c r="LWN94" s="189"/>
      <c r="LWO94" s="189"/>
      <c r="LWP94" s="189"/>
      <c r="LWQ94" s="189"/>
      <c r="LWR94" s="189"/>
      <c r="LWS94" s="189"/>
      <c r="LWT94" s="189"/>
      <c r="LWU94" s="189"/>
      <c r="LWV94" s="189"/>
      <c r="LWW94" s="189"/>
      <c r="LWX94" s="189"/>
      <c r="LWY94" s="189"/>
      <c r="LWZ94" s="189"/>
      <c r="LXA94" s="189"/>
      <c r="LXB94" s="189"/>
      <c r="LXC94" s="189"/>
      <c r="LXD94" s="189"/>
      <c r="LXE94" s="189"/>
      <c r="LXF94" s="189"/>
      <c r="LXG94" s="189"/>
      <c r="LXH94" s="189"/>
      <c r="LXI94" s="189"/>
      <c r="LXJ94" s="189"/>
      <c r="LXK94" s="189"/>
      <c r="LXL94" s="189"/>
      <c r="LXM94" s="189"/>
      <c r="LXN94" s="189"/>
      <c r="LXO94" s="189"/>
      <c r="LXP94" s="189"/>
      <c r="LXQ94" s="189"/>
      <c r="LXR94" s="189"/>
      <c r="LXS94" s="189"/>
      <c r="LXT94" s="189"/>
      <c r="LXU94" s="189"/>
      <c r="LXV94" s="189"/>
      <c r="LXW94" s="189"/>
      <c r="LXX94" s="189"/>
      <c r="LXY94" s="189"/>
      <c r="LXZ94" s="189"/>
      <c r="LYA94" s="189"/>
      <c r="LYB94" s="189"/>
      <c r="LYC94" s="189"/>
      <c r="LYD94" s="189"/>
      <c r="LYE94" s="189"/>
      <c r="LYF94" s="189"/>
      <c r="LYG94" s="189"/>
      <c r="LYH94" s="189"/>
      <c r="LYI94" s="189"/>
      <c r="LYJ94" s="189"/>
      <c r="LYK94" s="189"/>
      <c r="LYL94" s="189"/>
      <c r="LYM94" s="189"/>
      <c r="LYN94" s="189"/>
      <c r="LYO94" s="189"/>
      <c r="LYP94" s="189"/>
      <c r="LYQ94" s="189"/>
      <c r="LYR94" s="189"/>
      <c r="LYS94" s="189"/>
      <c r="LYT94" s="189"/>
      <c r="LYU94" s="189"/>
      <c r="LYV94" s="189"/>
      <c r="LYW94" s="189"/>
      <c r="LYX94" s="189"/>
      <c r="LYY94" s="189"/>
      <c r="LYZ94" s="189"/>
      <c r="LZA94" s="189"/>
      <c r="LZB94" s="189"/>
      <c r="LZC94" s="189"/>
      <c r="LZD94" s="189"/>
      <c r="LZE94" s="189"/>
      <c r="LZF94" s="189"/>
      <c r="LZG94" s="189"/>
      <c r="LZH94" s="189"/>
      <c r="LZI94" s="189"/>
      <c r="LZJ94" s="189"/>
      <c r="LZK94" s="189"/>
      <c r="LZL94" s="189"/>
      <c r="LZM94" s="189"/>
      <c r="LZN94" s="189"/>
      <c r="LZO94" s="189"/>
      <c r="LZP94" s="189"/>
      <c r="LZQ94" s="189"/>
      <c r="LZR94" s="189"/>
      <c r="LZS94" s="189"/>
      <c r="LZT94" s="189"/>
      <c r="LZU94" s="189"/>
      <c r="LZV94" s="189"/>
      <c r="LZW94" s="189"/>
      <c r="LZX94" s="189"/>
      <c r="LZY94" s="189"/>
      <c r="LZZ94" s="189"/>
      <c r="MAA94" s="189"/>
      <c r="MAB94" s="189"/>
      <c r="MAC94" s="189"/>
      <c r="MAD94" s="189"/>
      <c r="MAE94" s="189"/>
      <c r="MAF94" s="189"/>
      <c r="MAG94" s="189"/>
      <c r="MAH94" s="189"/>
      <c r="MAI94" s="189"/>
      <c r="MAJ94" s="189"/>
      <c r="MAK94" s="189"/>
      <c r="MAL94" s="189"/>
      <c r="MAM94" s="189"/>
      <c r="MAN94" s="189"/>
      <c r="MAO94" s="189"/>
      <c r="MAP94" s="189"/>
      <c r="MAQ94" s="189"/>
      <c r="MAR94" s="189"/>
      <c r="MAS94" s="189"/>
      <c r="MAT94" s="189"/>
      <c r="MAU94" s="189"/>
      <c r="MAV94" s="189"/>
      <c r="MAW94" s="189"/>
      <c r="MAX94" s="189"/>
      <c r="MAY94" s="189"/>
      <c r="MAZ94" s="189"/>
      <c r="MBA94" s="189"/>
      <c r="MBB94" s="189"/>
      <c r="MBC94" s="189"/>
      <c r="MBD94" s="189"/>
      <c r="MBE94" s="189"/>
      <c r="MBF94" s="189"/>
      <c r="MBG94" s="189"/>
      <c r="MBH94" s="189"/>
      <c r="MBI94" s="189"/>
      <c r="MBJ94" s="189"/>
      <c r="MBK94" s="189"/>
      <c r="MBL94" s="189"/>
      <c r="MBM94" s="189"/>
      <c r="MBN94" s="189"/>
      <c r="MBO94" s="189"/>
      <c r="MBP94" s="189"/>
      <c r="MBQ94" s="189"/>
      <c r="MBR94" s="189"/>
      <c r="MBS94" s="189"/>
      <c r="MBT94" s="189"/>
      <c r="MBU94" s="189"/>
      <c r="MBV94" s="189"/>
      <c r="MBW94" s="189"/>
      <c r="MBX94" s="189"/>
      <c r="MBY94" s="189"/>
      <c r="MBZ94" s="189"/>
      <c r="MCA94" s="189"/>
      <c r="MCB94" s="189"/>
      <c r="MCC94" s="189"/>
      <c r="MCD94" s="189"/>
      <c r="MCE94" s="189"/>
      <c r="MCF94" s="189"/>
      <c r="MCG94" s="189"/>
      <c r="MCH94" s="189"/>
      <c r="MCI94" s="189"/>
      <c r="MCJ94" s="189"/>
      <c r="MCK94" s="189"/>
      <c r="MCL94" s="189"/>
      <c r="MCM94" s="189"/>
      <c r="MCN94" s="189"/>
      <c r="MCO94" s="189"/>
      <c r="MCP94" s="189"/>
      <c r="MCQ94" s="189"/>
      <c r="MCR94" s="189"/>
      <c r="MCS94" s="189"/>
      <c r="MCT94" s="189"/>
      <c r="MCU94" s="189"/>
      <c r="MCV94" s="189"/>
      <c r="MCW94" s="189"/>
      <c r="MCX94" s="189"/>
      <c r="MCY94" s="189"/>
      <c r="MCZ94" s="189"/>
      <c r="MDA94" s="189"/>
      <c r="MDB94" s="189"/>
      <c r="MDC94" s="189"/>
      <c r="MDD94" s="189"/>
      <c r="MDE94" s="189"/>
      <c r="MDF94" s="189"/>
      <c r="MDG94" s="189"/>
      <c r="MDH94" s="189"/>
      <c r="MDI94" s="189"/>
      <c r="MDJ94" s="189"/>
      <c r="MDK94" s="189"/>
      <c r="MDL94" s="189"/>
      <c r="MDM94" s="189"/>
      <c r="MDN94" s="189"/>
      <c r="MDO94" s="189"/>
      <c r="MDP94" s="189"/>
      <c r="MDQ94" s="189"/>
      <c r="MDR94" s="189"/>
      <c r="MDS94" s="189"/>
      <c r="MDT94" s="189"/>
      <c r="MDU94" s="189"/>
      <c r="MDV94" s="189"/>
      <c r="MDW94" s="189"/>
      <c r="MDX94" s="189"/>
      <c r="MDY94" s="189"/>
      <c r="MDZ94" s="189"/>
      <c r="MEA94" s="189"/>
      <c r="MEB94" s="189"/>
      <c r="MEC94" s="189"/>
      <c r="MED94" s="189"/>
      <c r="MEE94" s="189"/>
      <c r="MEF94" s="189"/>
      <c r="MEG94" s="189"/>
      <c r="MEH94" s="189"/>
      <c r="MEI94" s="189"/>
      <c r="MEJ94" s="189"/>
      <c r="MEK94" s="189"/>
      <c r="MEL94" s="189"/>
      <c r="MEM94" s="189"/>
      <c r="MEN94" s="189"/>
      <c r="MEO94" s="189"/>
      <c r="MEP94" s="189"/>
      <c r="MEQ94" s="189"/>
      <c r="MER94" s="189"/>
      <c r="MES94" s="189"/>
      <c r="MET94" s="189"/>
      <c r="MEU94" s="189"/>
      <c r="MEV94" s="189"/>
      <c r="MEW94" s="189"/>
      <c r="MEX94" s="189"/>
      <c r="MEY94" s="189"/>
      <c r="MEZ94" s="189"/>
      <c r="MFA94" s="189"/>
      <c r="MFB94" s="189"/>
      <c r="MFC94" s="189"/>
      <c r="MFD94" s="189"/>
      <c r="MFE94" s="189"/>
      <c r="MFF94" s="189"/>
      <c r="MFG94" s="189"/>
      <c r="MFH94" s="189"/>
      <c r="MFI94" s="189"/>
      <c r="MFJ94" s="189"/>
      <c r="MFK94" s="189"/>
      <c r="MFL94" s="189"/>
      <c r="MFM94" s="189"/>
      <c r="MFN94" s="189"/>
      <c r="MFO94" s="189"/>
      <c r="MFP94" s="189"/>
      <c r="MFQ94" s="189"/>
      <c r="MFR94" s="189"/>
      <c r="MFS94" s="189"/>
      <c r="MFT94" s="189"/>
      <c r="MFU94" s="189"/>
      <c r="MFV94" s="189"/>
      <c r="MFW94" s="189"/>
      <c r="MFX94" s="189"/>
      <c r="MFY94" s="189"/>
      <c r="MFZ94" s="189"/>
      <c r="MGA94" s="189"/>
      <c r="MGB94" s="189"/>
      <c r="MGC94" s="189"/>
      <c r="MGD94" s="189"/>
      <c r="MGE94" s="189"/>
      <c r="MGF94" s="189"/>
      <c r="MGG94" s="189"/>
      <c r="MGH94" s="189"/>
      <c r="MGI94" s="189"/>
      <c r="MGJ94" s="189"/>
      <c r="MGK94" s="189"/>
      <c r="MGL94" s="189"/>
      <c r="MGM94" s="189"/>
      <c r="MGN94" s="189"/>
      <c r="MGO94" s="189"/>
      <c r="MGP94" s="189"/>
      <c r="MGQ94" s="189"/>
      <c r="MGR94" s="189"/>
      <c r="MGS94" s="189"/>
      <c r="MGT94" s="189"/>
      <c r="MGU94" s="189"/>
      <c r="MGV94" s="189"/>
      <c r="MGW94" s="189"/>
      <c r="MGX94" s="189"/>
      <c r="MGY94" s="189"/>
      <c r="MGZ94" s="189"/>
      <c r="MHA94" s="189"/>
      <c r="MHB94" s="189"/>
      <c r="MHC94" s="189"/>
      <c r="MHD94" s="189"/>
      <c r="MHE94" s="189"/>
      <c r="MHF94" s="189"/>
      <c r="MHG94" s="189"/>
      <c r="MHH94" s="189"/>
      <c r="MHI94" s="189"/>
      <c r="MHJ94" s="189"/>
      <c r="MHK94" s="189"/>
      <c r="MHL94" s="189"/>
      <c r="MHM94" s="189"/>
      <c r="MHN94" s="189"/>
      <c r="MHO94" s="189"/>
      <c r="MHP94" s="189"/>
      <c r="MHQ94" s="189"/>
      <c r="MHR94" s="189"/>
      <c r="MHS94" s="189"/>
      <c r="MHT94" s="189"/>
      <c r="MHU94" s="189"/>
      <c r="MHV94" s="189"/>
      <c r="MHW94" s="189"/>
      <c r="MHX94" s="189"/>
      <c r="MHY94" s="189"/>
      <c r="MHZ94" s="189"/>
      <c r="MIA94" s="189"/>
      <c r="MIB94" s="189"/>
      <c r="MIC94" s="189"/>
      <c r="MID94" s="189"/>
      <c r="MIE94" s="189"/>
      <c r="MIF94" s="189"/>
      <c r="MIG94" s="189"/>
      <c r="MIH94" s="189"/>
      <c r="MII94" s="189"/>
      <c r="MIJ94" s="189"/>
      <c r="MIK94" s="189"/>
      <c r="MIL94" s="189"/>
      <c r="MIM94" s="189"/>
      <c r="MIN94" s="189"/>
      <c r="MIO94" s="189"/>
      <c r="MIP94" s="189"/>
      <c r="MIQ94" s="189"/>
      <c r="MIR94" s="189"/>
      <c r="MIS94" s="189"/>
      <c r="MIT94" s="189"/>
      <c r="MIU94" s="189"/>
      <c r="MIV94" s="189"/>
      <c r="MIW94" s="189"/>
      <c r="MIX94" s="189"/>
      <c r="MIY94" s="189"/>
      <c r="MIZ94" s="189"/>
      <c r="MJA94" s="189"/>
      <c r="MJB94" s="189"/>
      <c r="MJC94" s="189"/>
      <c r="MJD94" s="189"/>
      <c r="MJE94" s="189"/>
      <c r="MJF94" s="189"/>
      <c r="MJG94" s="189"/>
      <c r="MJH94" s="189"/>
      <c r="MJI94" s="189"/>
      <c r="MJJ94" s="189"/>
      <c r="MJK94" s="189"/>
      <c r="MJL94" s="189"/>
      <c r="MJM94" s="189"/>
      <c r="MJN94" s="189"/>
      <c r="MJO94" s="189"/>
      <c r="MJP94" s="189"/>
      <c r="MJQ94" s="189"/>
      <c r="MJR94" s="189"/>
      <c r="MJS94" s="189"/>
      <c r="MJT94" s="189"/>
      <c r="MJU94" s="189"/>
      <c r="MJV94" s="189"/>
      <c r="MJW94" s="189"/>
      <c r="MJX94" s="189"/>
      <c r="MJY94" s="189"/>
      <c r="MJZ94" s="189"/>
      <c r="MKA94" s="189"/>
      <c r="MKB94" s="189"/>
      <c r="MKC94" s="189"/>
      <c r="MKD94" s="189"/>
      <c r="MKE94" s="189"/>
      <c r="MKF94" s="189"/>
      <c r="MKG94" s="189"/>
      <c r="MKH94" s="189"/>
      <c r="MKI94" s="189"/>
      <c r="MKJ94" s="189"/>
      <c r="MKK94" s="189"/>
      <c r="MKL94" s="189"/>
      <c r="MKM94" s="189"/>
      <c r="MKN94" s="189"/>
      <c r="MKO94" s="189"/>
      <c r="MKP94" s="189"/>
      <c r="MKQ94" s="189"/>
      <c r="MKR94" s="189"/>
      <c r="MKS94" s="189"/>
      <c r="MKT94" s="189"/>
      <c r="MKU94" s="189"/>
      <c r="MKV94" s="189"/>
      <c r="MKW94" s="189"/>
      <c r="MKX94" s="189"/>
      <c r="MKY94" s="189"/>
      <c r="MKZ94" s="189"/>
      <c r="MLA94" s="189"/>
      <c r="MLB94" s="189"/>
      <c r="MLC94" s="189"/>
      <c r="MLD94" s="189"/>
      <c r="MLE94" s="189"/>
      <c r="MLF94" s="189"/>
      <c r="MLG94" s="189"/>
      <c r="MLH94" s="189"/>
      <c r="MLI94" s="189"/>
      <c r="MLJ94" s="189"/>
      <c r="MLK94" s="189"/>
      <c r="MLL94" s="189"/>
      <c r="MLM94" s="189"/>
      <c r="MLN94" s="189"/>
      <c r="MLO94" s="189"/>
      <c r="MLP94" s="189"/>
      <c r="MLQ94" s="189"/>
      <c r="MLR94" s="189"/>
      <c r="MLS94" s="189"/>
      <c r="MLT94" s="189"/>
      <c r="MLU94" s="189"/>
      <c r="MLV94" s="189"/>
      <c r="MLW94" s="189"/>
      <c r="MLX94" s="189"/>
      <c r="MLY94" s="189"/>
      <c r="MLZ94" s="189"/>
      <c r="MMA94" s="189"/>
      <c r="MMB94" s="189"/>
      <c r="MMC94" s="189"/>
      <c r="MMD94" s="189"/>
      <c r="MME94" s="189"/>
      <c r="MMF94" s="189"/>
      <c r="MMG94" s="189"/>
      <c r="MMH94" s="189"/>
      <c r="MMI94" s="189"/>
      <c r="MMJ94" s="189"/>
      <c r="MMK94" s="189"/>
      <c r="MML94" s="189"/>
      <c r="MMM94" s="189"/>
      <c r="MMN94" s="189"/>
      <c r="MMO94" s="189"/>
      <c r="MMP94" s="189"/>
      <c r="MMQ94" s="189"/>
      <c r="MMR94" s="189"/>
      <c r="MMS94" s="189"/>
      <c r="MMT94" s="189"/>
      <c r="MMU94" s="189"/>
      <c r="MMV94" s="189"/>
      <c r="MMW94" s="189"/>
      <c r="MMX94" s="189"/>
      <c r="MMY94" s="189"/>
      <c r="MMZ94" s="189"/>
      <c r="MNA94" s="189"/>
      <c r="MNB94" s="189"/>
      <c r="MNC94" s="189"/>
      <c r="MND94" s="189"/>
      <c r="MNE94" s="189"/>
      <c r="MNF94" s="189"/>
      <c r="MNG94" s="189"/>
      <c r="MNH94" s="189"/>
      <c r="MNI94" s="189"/>
      <c r="MNJ94" s="189"/>
      <c r="MNK94" s="189"/>
      <c r="MNL94" s="189"/>
      <c r="MNM94" s="189"/>
      <c r="MNN94" s="189"/>
      <c r="MNO94" s="189"/>
      <c r="MNP94" s="189"/>
      <c r="MNQ94" s="189"/>
      <c r="MNR94" s="189"/>
      <c r="MNS94" s="189"/>
      <c r="MNT94" s="189"/>
      <c r="MNU94" s="189"/>
      <c r="MNV94" s="189"/>
      <c r="MNW94" s="189"/>
      <c r="MNX94" s="189"/>
      <c r="MNY94" s="189"/>
      <c r="MNZ94" s="189"/>
      <c r="MOA94" s="189"/>
      <c r="MOB94" s="189"/>
      <c r="MOC94" s="189"/>
      <c r="MOD94" s="189"/>
      <c r="MOE94" s="189"/>
      <c r="MOF94" s="189"/>
      <c r="MOG94" s="189"/>
      <c r="MOH94" s="189"/>
      <c r="MOI94" s="189"/>
      <c r="MOJ94" s="189"/>
      <c r="MOK94" s="189"/>
      <c r="MOL94" s="189"/>
      <c r="MOM94" s="189"/>
      <c r="MON94" s="189"/>
      <c r="MOO94" s="189"/>
      <c r="MOP94" s="189"/>
      <c r="MOQ94" s="189"/>
      <c r="MOR94" s="189"/>
      <c r="MOS94" s="189"/>
      <c r="MOT94" s="189"/>
      <c r="MOU94" s="189"/>
      <c r="MOV94" s="189"/>
      <c r="MOW94" s="189"/>
      <c r="MOX94" s="189"/>
      <c r="MOY94" s="189"/>
      <c r="MOZ94" s="189"/>
      <c r="MPA94" s="189"/>
      <c r="MPB94" s="189"/>
      <c r="MPC94" s="189"/>
      <c r="MPD94" s="189"/>
      <c r="MPE94" s="189"/>
      <c r="MPF94" s="189"/>
      <c r="MPG94" s="189"/>
      <c r="MPH94" s="189"/>
      <c r="MPI94" s="189"/>
      <c r="MPJ94" s="189"/>
      <c r="MPK94" s="189"/>
      <c r="MPL94" s="189"/>
      <c r="MPM94" s="189"/>
      <c r="MPN94" s="189"/>
      <c r="MPO94" s="189"/>
      <c r="MPP94" s="189"/>
      <c r="MPQ94" s="189"/>
      <c r="MPR94" s="189"/>
      <c r="MPS94" s="189"/>
      <c r="MPT94" s="189"/>
      <c r="MPU94" s="189"/>
      <c r="MPV94" s="189"/>
      <c r="MPW94" s="189"/>
      <c r="MPX94" s="189"/>
      <c r="MPY94" s="189"/>
      <c r="MPZ94" s="189"/>
      <c r="MQA94" s="189"/>
      <c r="MQB94" s="189"/>
      <c r="MQC94" s="189"/>
      <c r="MQD94" s="189"/>
      <c r="MQE94" s="189"/>
      <c r="MQF94" s="189"/>
      <c r="MQG94" s="189"/>
      <c r="MQH94" s="189"/>
      <c r="MQI94" s="189"/>
      <c r="MQJ94" s="189"/>
      <c r="MQK94" s="189"/>
      <c r="MQL94" s="189"/>
      <c r="MQM94" s="189"/>
      <c r="MQN94" s="189"/>
      <c r="MQO94" s="189"/>
      <c r="MQP94" s="189"/>
      <c r="MQQ94" s="189"/>
      <c r="MQR94" s="189"/>
      <c r="MQS94" s="189"/>
      <c r="MQT94" s="189"/>
      <c r="MQU94" s="189"/>
      <c r="MQV94" s="189"/>
      <c r="MQW94" s="189"/>
      <c r="MQX94" s="189"/>
      <c r="MQY94" s="189"/>
      <c r="MQZ94" s="189"/>
      <c r="MRA94" s="189"/>
      <c r="MRB94" s="189"/>
      <c r="MRC94" s="189"/>
      <c r="MRD94" s="189"/>
      <c r="MRE94" s="189"/>
      <c r="MRF94" s="189"/>
      <c r="MRG94" s="189"/>
      <c r="MRH94" s="189"/>
      <c r="MRI94" s="189"/>
      <c r="MRJ94" s="189"/>
      <c r="MRK94" s="189"/>
      <c r="MRL94" s="189"/>
      <c r="MRM94" s="189"/>
      <c r="MRN94" s="189"/>
      <c r="MRO94" s="189"/>
      <c r="MRP94" s="189"/>
      <c r="MRQ94" s="189"/>
      <c r="MRR94" s="189"/>
      <c r="MRS94" s="189"/>
      <c r="MRT94" s="189"/>
      <c r="MRU94" s="189"/>
      <c r="MRV94" s="189"/>
      <c r="MRW94" s="189"/>
      <c r="MRX94" s="189"/>
      <c r="MRY94" s="189"/>
      <c r="MRZ94" s="189"/>
      <c r="MSA94" s="189"/>
      <c r="MSB94" s="189"/>
      <c r="MSC94" s="189"/>
      <c r="MSD94" s="189"/>
      <c r="MSE94" s="189"/>
      <c r="MSF94" s="189"/>
      <c r="MSG94" s="189"/>
      <c r="MSH94" s="189"/>
      <c r="MSI94" s="189"/>
      <c r="MSJ94" s="189"/>
      <c r="MSK94" s="189"/>
      <c r="MSL94" s="189"/>
      <c r="MSM94" s="189"/>
      <c r="MSN94" s="189"/>
      <c r="MSO94" s="189"/>
      <c r="MSP94" s="189"/>
      <c r="MSQ94" s="189"/>
      <c r="MSR94" s="189"/>
      <c r="MSS94" s="189"/>
      <c r="MST94" s="189"/>
      <c r="MSU94" s="189"/>
      <c r="MSV94" s="189"/>
      <c r="MSW94" s="189"/>
      <c r="MSX94" s="189"/>
      <c r="MSY94" s="189"/>
      <c r="MSZ94" s="189"/>
      <c r="MTA94" s="189"/>
      <c r="MTB94" s="189"/>
      <c r="MTC94" s="189"/>
      <c r="MTD94" s="189"/>
      <c r="MTE94" s="189"/>
      <c r="MTF94" s="189"/>
      <c r="MTG94" s="189"/>
      <c r="MTH94" s="189"/>
      <c r="MTI94" s="189"/>
      <c r="MTJ94" s="189"/>
      <c r="MTK94" s="189"/>
      <c r="MTL94" s="189"/>
      <c r="MTM94" s="189"/>
      <c r="MTN94" s="189"/>
      <c r="MTO94" s="189"/>
      <c r="MTP94" s="189"/>
      <c r="MTQ94" s="189"/>
      <c r="MTR94" s="189"/>
      <c r="MTS94" s="189"/>
      <c r="MTT94" s="189"/>
      <c r="MTU94" s="189"/>
      <c r="MTV94" s="189"/>
      <c r="MTW94" s="189"/>
      <c r="MTX94" s="189"/>
      <c r="MTY94" s="189"/>
      <c r="MTZ94" s="189"/>
      <c r="MUA94" s="189"/>
      <c r="MUB94" s="189"/>
      <c r="MUC94" s="189"/>
      <c r="MUD94" s="189"/>
      <c r="MUE94" s="189"/>
      <c r="MUF94" s="189"/>
      <c r="MUG94" s="189"/>
      <c r="MUH94" s="189"/>
      <c r="MUI94" s="189"/>
      <c r="MUJ94" s="189"/>
      <c r="MUK94" s="189"/>
      <c r="MUL94" s="189"/>
      <c r="MUM94" s="189"/>
      <c r="MUN94" s="189"/>
      <c r="MUO94" s="189"/>
      <c r="MUP94" s="189"/>
      <c r="MUQ94" s="189"/>
      <c r="MUR94" s="189"/>
      <c r="MUS94" s="189"/>
      <c r="MUT94" s="189"/>
      <c r="MUU94" s="189"/>
      <c r="MUV94" s="189"/>
      <c r="MUW94" s="189"/>
      <c r="MUX94" s="189"/>
      <c r="MUY94" s="189"/>
      <c r="MUZ94" s="189"/>
      <c r="MVA94" s="189"/>
      <c r="MVB94" s="189"/>
      <c r="MVC94" s="189"/>
      <c r="MVD94" s="189"/>
      <c r="MVE94" s="189"/>
      <c r="MVF94" s="189"/>
      <c r="MVG94" s="189"/>
      <c r="MVH94" s="189"/>
      <c r="MVI94" s="189"/>
      <c r="MVJ94" s="189"/>
      <c r="MVK94" s="189"/>
      <c r="MVL94" s="189"/>
      <c r="MVM94" s="189"/>
      <c r="MVN94" s="189"/>
      <c r="MVO94" s="189"/>
      <c r="MVP94" s="189"/>
      <c r="MVQ94" s="189"/>
      <c r="MVR94" s="189"/>
      <c r="MVS94" s="189"/>
      <c r="MVT94" s="189"/>
      <c r="MVU94" s="189"/>
      <c r="MVV94" s="189"/>
      <c r="MVW94" s="189"/>
      <c r="MVX94" s="189"/>
      <c r="MVY94" s="189"/>
      <c r="MVZ94" s="189"/>
      <c r="MWA94" s="189"/>
      <c r="MWB94" s="189"/>
      <c r="MWC94" s="189"/>
      <c r="MWD94" s="189"/>
      <c r="MWE94" s="189"/>
      <c r="MWF94" s="189"/>
      <c r="MWG94" s="189"/>
      <c r="MWH94" s="189"/>
      <c r="MWI94" s="189"/>
      <c r="MWJ94" s="189"/>
      <c r="MWK94" s="189"/>
      <c r="MWL94" s="189"/>
      <c r="MWM94" s="189"/>
      <c r="MWN94" s="189"/>
      <c r="MWO94" s="189"/>
      <c r="MWP94" s="189"/>
      <c r="MWQ94" s="189"/>
      <c r="MWR94" s="189"/>
      <c r="MWS94" s="189"/>
      <c r="MWT94" s="189"/>
      <c r="MWU94" s="189"/>
      <c r="MWV94" s="189"/>
      <c r="MWW94" s="189"/>
      <c r="MWX94" s="189"/>
      <c r="MWY94" s="189"/>
      <c r="MWZ94" s="189"/>
      <c r="MXA94" s="189"/>
      <c r="MXB94" s="189"/>
      <c r="MXC94" s="189"/>
      <c r="MXD94" s="189"/>
      <c r="MXE94" s="189"/>
      <c r="MXF94" s="189"/>
      <c r="MXG94" s="189"/>
      <c r="MXH94" s="189"/>
      <c r="MXI94" s="189"/>
      <c r="MXJ94" s="189"/>
      <c r="MXK94" s="189"/>
      <c r="MXL94" s="189"/>
      <c r="MXM94" s="189"/>
      <c r="MXN94" s="189"/>
      <c r="MXO94" s="189"/>
      <c r="MXP94" s="189"/>
      <c r="MXQ94" s="189"/>
      <c r="MXR94" s="189"/>
      <c r="MXS94" s="189"/>
      <c r="MXT94" s="189"/>
      <c r="MXU94" s="189"/>
      <c r="MXV94" s="189"/>
      <c r="MXW94" s="189"/>
      <c r="MXX94" s="189"/>
      <c r="MXY94" s="189"/>
      <c r="MXZ94" s="189"/>
      <c r="MYA94" s="189"/>
      <c r="MYB94" s="189"/>
      <c r="MYC94" s="189"/>
      <c r="MYD94" s="189"/>
      <c r="MYE94" s="189"/>
      <c r="MYF94" s="189"/>
      <c r="MYG94" s="189"/>
      <c r="MYH94" s="189"/>
      <c r="MYI94" s="189"/>
      <c r="MYJ94" s="189"/>
      <c r="MYK94" s="189"/>
      <c r="MYL94" s="189"/>
      <c r="MYM94" s="189"/>
      <c r="MYN94" s="189"/>
      <c r="MYO94" s="189"/>
      <c r="MYP94" s="189"/>
      <c r="MYQ94" s="189"/>
      <c r="MYR94" s="189"/>
      <c r="MYS94" s="189"/>
      <c r="MYT94" s="189"/>
      <c r="MYU94" s="189"/>
      <c r="MYV94" s="189"/>
      <c r="MYW94" s="189"/>
      <c r="MYX94" s="189"/>
      <c r="MYY94" s="189"/>
      <c r="MYZ94" s="189"/>
      <c r="MZA94" s="189"/>
      <c r="MZB94" s="189"/>
      <c r="MZC94" s="189"/>
      <c r="MZD94" s="189"/>
      <c r="MZE94" s="189"/>
      <c r="MZF94" s="189"/>
      <c r="MZG94" s="189"/>
      <c r="MZH94" s="189"/>
      <c r="MZI94" s="189"/>
      <c r="MZJ94" s="189"/>
      <c r="MZK94" s="189"/>
      <c r="MZL94" s="189"/>
      <c r="MZM94" s="189"/>
      <c r="MZN94" s="189"/>
      <c r="MZO94" s="189"/>
      <c r="MZP94" s="189"/>
      <c r="MZQ94" s="189"/>
      <c r="MZR94" s="189"/>
      <c r="MZS94" s="189"/>
      <c r="MZT94" s="189"/>
      <c r="MZU94" s="189"/>
      <c r="MZV94" s="189"/>
      <c r="MZW94" s="189"/>
      <c r="MZX94" s="189"/>
      <c r="MZY94" s="189"/>
      <c r="MZZ94" s="189"/>
      <c r="NAA94" s="189"/>
      <c r="NAB94" s="189"/>
      <c r="NAC94" s="189"/>
      <c r="NAD94" s="189"/>
      <c r="NAE94" s="189"/>
      <c r="NAF94" s="189"/>
      <c r="NAG94" s="189"/>
      <c r="NAH94" s="189"/>
      <c r="NAI94" s="189"/>
      <c r="NAJ94" s="189"/>
      <c r="NAK94" s="189"/>
      <c r="NAL94" s="189"/>
      <c r="NAM94" s="189"/>
      <c r="NAN94" s="189"/>
      <c r="NAO94" s="189"/>
      <c r="NAP94" s="189"/>
      <c r="NAQ94" s="189"/>
      <c r="NAR94" s="189"/>
      <c r="NAS94" s="189"/>
      <c r="NAT94" s="189"/>
      <c r="NAU94" s="189"/>
      <c r="NAV94" s="189"/>
      <c r="NAW94" s="189"/>
      <c r="NAX94" s="189"/>
      <c r="NAY94" s="189"/>
      <c r="NAZ94" s="189"/>
      <c r="NBA94" s="189"/>
      <c r="NBB94" s="189"/>
      <c r="NBC94" s="189"/>
      <c r="NBD94" s="189"/>
      <c r="NBE94" s="189"/>
      <c r="NBF94" s="189"/>
      <c r="NBG94" s="189"/>
      <c r="NBH94" s="189"/>
      <c r="NBI94" s="189"/>
      <c r="NBJ94" s="189"/>
      <c r="NBK94" s="189"/>
      <c r="NBL94" s="189"/>
      <c r="NBM94" s="189"/>
      <c r="NBN94" s="189"/>
      <c r="NBO94" s="189"/>
      <c r="NBP94" s="189"/>
      <c r="NBQ94" s="189"/>
      <c r="NBR94" s="189"/>
      <c r="NBS94" s="189"/>
      <c r="NBT94" s="189"/>
      <c r="NBU94" s="189"/>
      <c r="NBV94" s="189"/>
      <c r="NBW94" s="189"/>
      <c r="NBX94" s="189"/>
      <c r="NBY94" s="189"/>
      <c r="NBZ94" s="189"/>
      <c r="NCA94" s="189"/>
      <c r="NCB94" s="189"/>
      <c r="NCC94" s="189"/>
      <c r="NCD94" s="189"/>
      <c r="NCE94" s="189"/>
      <c r="NCF94" s="189"/>
      <c r="NCG94" s="189"/>
      <c r="NCH94" s="189"/>
      <c r="NCI94" s="189"/>
      <c r="NCJ94" s="189"/>
      <c r="NCK94" s="189"/>
      <c r="NCL94" s="189"/>
      <c r="NCM94" s="189"/>
      <c r="NCN94" s="189"/>
      <c r="NCO94" s="189"/>
      <c r="NCP94" s="189"/>
      <c r="NCQ94" s="189"/>
      <c r="NCR94" s="189"/>
      <c r="NCS94" s="189"/>
      <c r="NCT94" s="189"/>
      <c r="NCU94" s="189"/>
      <c r="NCV94" s="189"/>
      <c r="NCW94" s="189"/>
      <c r="NCX94" s="189"/>
      <c r="NCY94" s="189"/>
      <c r="NCZ94" s="189"/>
      <c r="NDA94" s="189"/>
      <c r="NDB94" s="189"/>
      <c r="NDC94" s="189"/>
      <c r="NDD94" s="189"/>
      <c r="NDE94" s="189"/>
      <c r="NDF94" s="189"/>
      <c r="NDG94" s="189"/>
      <c r="NDH94" s="189"/>
      <c r="NDI94" s="189"/>
      <c r="NDJ94" s="189"/>
      <c r="NDK94" s="189"/>
      <c r="NDL94" s="189"/>
      <c r="NDM94" s="189"/>
      <c r="NDN94" s="189"/>
      <c r="NDO94" s="189"/>
      <c r="NDP94" s="189"/>
      <c r="NDQ94" s="189"/>
      <c r="NDR94" s="189"/>
      <c r="NDS94" s="189"/>
      <c r="NDT94" s="189"/>
      <c r="NDU94" s="189"/>
      <c r="NDV94" s="189"/>
      <c r="NDW94" s="189"/>
      <c r="NDX94" s="189"/>
      <c r="NDY94" s="189"/>
      <c r="NDZ94" s="189"/>
      <c r="NEA94" s="189"/>
      <c r="NEB94" s="189"/>
      <c r="NEC94" s="189"/>
      <c r="NED94" s="189"/>
      <c r="NEE94" s="189"/>
      <c r="NEF94" s="189"/>
      <c r="NEG94" s="189"/>
      <c r="NEH94" s="189"/>
      <c r="NEI94" s="189"/>
      <c r="NEJ94" s="189"/>
      <c r="NEK94" s="189"/>
      <c r="NEL94" s="189"/>
      <c r="NEM94" s="189"/>
      <c r="NEN94" s="189"/>
      <c r="NEO94" s="189"/>
      <c r="NEP94" s="189"/>
      <c r="NEQ94" s="189"/>
      <c r="NER94" s="189"/>
      <c r="NES94" s="189"/>
      <c r="NET94" s="189"/>
      <c r="NEU94" s="189"/>
      <c r="NEV94" s="189"/>
      <c r="NEW94" s="189"/>
      <c r="NEX94" s="189"/>
      <c r="NEY94" s="189"/>
      <c r="NEZ94" s="189"/>
      <c r="NFA94" s="189"/>
      <c r="NFB94" s="189"/>
      <c r="NFC94" s="189"/>
      <c r="NFD94" s="189"/>
      <c r="NFE94" s="189"/>
      <c r="NFF94" s="189"/>
      <c r="NFG94" s="189"/>
      <c r="NFH94" s="189"/>
      <c r="NFI94" s="189"/>
      <c r="NFJ94" s="189"/>
      <c r="NFK94" s="189"/>
      <c r="NFL94" s="189"/>
      <c r="NFM94" s="189"/>
      <c r="NFN94" s="189"/>
      <c r="NFO94" s="189"/>
      <c r="NFP94" s="189"/>
      <c r="NFQ94" s="189"/>
      <c r="NFR94" s="189"/>
      <c r="NFS94" s="189"/>
      <c r="NFT94" s="189"/>
      <c r="NFU94" s="189"/>
      <c r="NFV94" s="189"/>
      <c r="NFW94" s="189"/>
      <c r="NFX94" s="189"/>
      <c r="NFY94" s="189"/>
      <c r="NFZ94" s="189"/>
      <c r="NGA94" s="189"/>
      <c r="NGB94" s="189"/>
      <c r="NGC94" s="189"/>
      <c r="NGD94" s="189"/>
      <c r="NGE94" s="189"/>
      <c r="NGF94" s="189"/>
      <c r="NGG94" s="189"/>
      <c r="NGH94" s="189"/>
      <c r="NGI94" s="189"/>
      <c r="NGJ94" s="189"/>
      <c r="NGK94" s="189"/>
      <c r="NGL94" s="189"/>
      <c r="NGM94" s="189"/>
      <c r="NGN94" s="189"/>
      <c r="NGO94" s="189"/>
      <c r="NGP94" s="189"/>
      <c r="NGQ94" s="189"/>
      <c r="NGR94" s="189"/>
      <c r="NGS94" s="189"/>
      <c r="NGT94" s="189"/>
      <c r="NGU94" s="189"/>
      <c r="NGV94" s="189"/>
      <c r="NGW94" s="189"/>
      <c r="NGX94" s="189"/>
      <c r="NGY94" s="189"/>
      <c r="NGZ94" s="189"/>
      <c r="NHA94" s="189"/>
      <c r="NHB94" s="189"/>
      <c r="NHC94" s="189"/>
      <c r="NHD94" s="189"/>
      <c r="NHE94" s="189"/>
      <c r="NHF94" s="189"/>
      <c r="NHG94" s="189"/>
      <c r="NHH94" s="189"/>
      <c r="NHI94" s="189"/>
      <c r="NHJ94" s="189"/>
      <c r="NHK94" s="189"/>
      <c r="NHL94" s="189"/>
      <c r="NHM94" s="189"/>
      <c r="NHN94" s="189"/>
      <c r="NHO94" s="189"/>
      <c r="NHP94" s="189"/>
      <c r="NHQ94" s="189"/>
      <c r="NHR94" s="189"/>
      <c r="NHS94" s="189"/>
      <c r="NHT94" s="189"/>
      <c r="NHU94" s="189"/>
      <c r="NHV94" s="189"/>
      <c r="NHW94" s="189"/>
      <c r="NHX94" s="189"/>
      <c r="NHY94" s="189"/>
      <c r="NHZ94" s="189"/>
      <c r="NIA94" s="189"/>
      <c r="NIB94" s="189"/>
      <c r="NIC94" s="189"/>
      <c r="NID94" s="189"/>
      <c r="NIE94" s="189"/>
      <c r="NIF94" s="189"/>
      <c r="NIG94" s="189"/>
      <c r="NIH94" s="189"/>
      <c r="NII94" s="189"/>
      <c r="NIJ94" s="189"/>
      <c r="NIK94" s="189"/>
      <c r="NIL94" s="189"/>
      <c r="NIM94" s="189"/>
      <c r="NIN94" s="189"/>
      <c r="NIO94" s="189"/>
      <c r="NIP94" s="189"/>
      <c r="NIQ94" s="189"/>
      <c r="NIR94" s="189"/>
      <c r="NIS94" s="189"/>
      <c r="NIT94" s="189"/>
      <c r="NIU94" s="189"/>
      <c r="NIV94" s="189"/>
      <c r="NIW94" s="189"/>
      <c r="NIX94" s="189"/>
      <c r="NIY94" s="189"/>
      <c r="NIZ94" s="189"/>
      <c r="NJA94" s="189"/>
      <c r="NJB94" s="189"/>
      <c r="NJC94" s="189"/>
      <c r="NJD94" s="189"/>
      <c r="NJE94" s="189"/>
      <c r="NJF94" s="189"/>
      <c r="NJG94" s="189"/>
      <c r="NJH94" s="189"/>
      <c r="NJI94" s="189"/>
      <c r="NJJ94" s="189"/>
      <c r="NJK94" s="189"/>
      <c r="NJL94" s="189"/>
      <c r="NJM94" s="189"/>
      <c r="NJN94" s="189"/>
      <c r="NJO94" s="189"/>
      <c r="NJP94" s="189"/>
      <c r="NJQ94" s="189"/>
      <c r="NJR94" s="189"/>
      <c r="NJS94" s="189"/>
      <c r="NJT94" s="189"/>
      <c r="NJU94" s="189"/>
      <c r="NJV94" s="189"/>
      <c r="NJW94" s="189"/>
      <c r="NJX94" s="189"/>
      <c r="NJY94" s="189"/>
      <c r="NJZ94" s="189"/>
      <c r="NKA94" s="189"/>
      <c r="NKB94" s="189"/>
      <c r="NKC94" s="189"/>
      <c r="NKD94" s="189"/>
      <c r="NKE94" s="189"/>
      <c r="NKF94" s="189"/>
      <c r="NKG94" s="189"/>
      <c r="NKH94" s="189"/>
      <c r="NKI94" s="189"/>
      <c r="NKJ94" s="189"/>
      <c r="NKK94" s="189"/>
      <c r="NKL94" s="189"/>
      <c r="NKM94" s="189"/>
      <c r="NKN94" s="189"/>
      <c r="NKO94" s="189"/>
      <c r="NKP94" s="189"/>
      <c r="NKQ94" s="189"/>
      <c r="NKR94" s="189"/>
      <c r="NKS94" s="189"/>
      <c r="NKT94" s="189"/>
      <c r="NKU94" s="189"/>
      <c r="NKV94" s="189"/>
      <c r="NKW94" s="189"/>
      <c r="NKX94" s="189"/>
      <c r="NKY94" s="189"/>
      <c r="NKZ94" s="189"/>
      <c r="NLA94" s="189"/>
      <c r="NLB94" s="189"/>
      <c r="NLC94" s="189"/>
      <c r="NLD94" s="189"/>
      <c r="NLE94" s="189"/>
      <c r="NLF94" s="189"/>
      <c r="NLG94" s="189"/>
      <c r="NLH94" s="189"/>
      <c r="NLI94" s="189"/>
      <c r="NLJ94" s="189"/>
      <c r="NLK94" s="189"/>
      <c r="NLL94" s="189"/>
      <c r="NLM94" s="189"/>
      <c r="NLN94" s="189"/>
      <c r="NLO94" s="189"/>
      <c r="NLP94" s="189"/>
      <c r="NLQ94" s="189"/>
      <c r="NLR94" s="189"/>
      <c r="NLS94" s="189"/>
      <c r="NLT94" s="189"/>
      <c r="NLU94" s="189"/>
      <c r="NLV94" s="189"/>
      <c r="NLW94" s="189"/>
      <c r="NLX94" s="189"/>
      <c r="NLY94" s="189"/>
      <c r="NLZ94" s="189"/>
      <c r="NMA94" s="189"/>
      <c r="NMB94" s="189"/>
      <c r="NMC94" s="189"/>
      <c r="NMD94" s="189"/>
      <c r="NME94" s="189"/>
      <c r="NMF94" s="189"/>
      <c r="NMG94" s="189"/>
      <c r="NMH94" s="189"/>
      <c r="NMI94" s="189"/>
      <c r="NMJ94" s="189"/>
      <c r="NMK94" s="189"/>
      <c r="NML94" s="189"/>
      <c r="NMM94" s="189"/>
      <c r="NMN94" s="189"/>
      <c r="NMO94" s="189"/>
      <c r="NMP94" s="189"/>
      <c r="NMQ94" s="189"/>
      <c r="NMR94" s="189"/>
      <c r="NMS94" s="189"/>
      <c r="NMT94" s="189"/>
      <c r="NMU94" s="189"/>
      <c r="NMV94" s="189"/>
      <c r="NMW94" s="189"/>
      <c r="NMX94" s="189"/>
      <c r="NMY94" s="189"/>
      <c r="NMZ94" s="189"/>
      <c r="NNA94" s="189"/>
      <c r="NNB94" s="189"/>
      <c r="NNC94" s="189"/>
      <c r="NND94" s="189"/>
      <c r="NNE94" s="189"/>
      <c r="NNF94" s="189"/>
      <c r="NNG94" s="189"/>
      <c r="NNH94" s="189"/>
      <c r="NNI94" s="189"/>
      <c r="NNJ94" s="189"/>
      <c r="NNK94" s="189"/>
      <c r="NNL94" s="189"/>
      <c r="NNM94" s="189"/>
      <c r="NNN94" s="189"/>
      <c r="NNO94" s="189"/>
      <c r="NNP94" s="189"/>
      <c r="NNQ94" s="189"/>
      <c r="NNR94" s="189"/>
      <c r="NNS94" s="189"/>
      <c r="NNT94" s="189"/>
      <c r="NNU94" s="189"/>
      <c r="NNV94" s="189"/>
      <c r="NNW94" s="189"/>
      <c r="NNX94" s="189"/>
      <c r="NNY94" s="189"/>
      <c r="NNZ94" s="189"/>
      <c r="NOA94" s="189"/>
      <c r="NOB94" s="189"/>
      <c r="NOC94" s="189"/>
      <c r="NOD94" s="189"/>
      <c r="NOE94" s="189"/>
      <c r="NOF94" s="189"/>
      <c r="NOG94" s="189"/>
      <c r="NOH94" s="189"/>
      <c r="NOI94" s="189"/>
      <c r="NOJ94" s="189"/>
      <c r="NOK94" s="189"/>
      <c r="NOL94" s="189"/>
      <c r="NOM94" s="189"/>
      <c r="NON94" s="189"/>
      <c r="NOO94" s="189"/>
      <c r="NOP94" s="189"/>
      <c r="NOQ94" s="189"/>
      <c r="NOR94" s="189"/>
      <c r="NOS94" s="189"/>
      <c r="NOT94" s="189"/>
      <c r="NOU94" s="189"/>
      <c r="NOV94" s="189"/>
      <c r="NOW94" s="189"/>
      <c r="NOX94" s="189"/>
      <c r="NOY94" s="189"/>
      <c r="NOZ94" s="189"/>
      <c r="NPA94" s="189"/>
      <c r="NPB94" s="189"/>
      <c r="NPC94" s="189"/>
      <c r="NPD94" s="189"/>
      <c r="NPE94" s="189"/>
      <c r="NPF94" s="189"/>
      <c r="NPG94" s="189"/>
      <c r="NPH94" s="189"/>
      <c r="NPI94" s="189"/>
      <c r="NPJ94" s="189"/>
      <c r="NPK94" s="189"/>
      <c r="NPL94" s="189"/>
      <c r="NPM94" s="189"/>
      <c r="NPN94" s="189"/>
      <c r="NPO94" s="189"/>
      <c r="NPP94" s="189"/>
      <c r="NPQ94" s="189"/>
      <c r="NPR94" s="189"/>
      <c r="NPS94" s="189"/>
      <c r="NPT94" s="189"/>
      <c r="NPU94" s="189"/>
      <c r="NPV94" s="189"/>
      <c r="NPW94" s="189"/>
      <c r="NPX94" s="189"/>
      <c r="NPY94" s="189"/>
      <c r="NPZ94" s="189"/>
      <c r="NQA94" s="189"/>
      <c r="NQB94" s="189"/>
      <c r="NQC94" s="189"/>
      <c r="NQD94" s="189"/>
      <c r="NQE94" s="189"/>
      <c r="NQF94" s="189"/>
      <c r="NQG94" s="189"/>
      <c r="NQH94" s="189"/>
      <c r="NQI94" s="189"/>
      <c r="NQJ94" s="189"/>
      <c r="NQK94" s="189"/>
      <c r="NQL94" s="189"/>
      <c r="NQM94" s="189"/>
      <c r="NQN94" s="189"/>
      <c r="NQO94" s="189"/>
      <c r="NQP94" s="189"/>
      <c r="NQQ94" s="189"/>
      <c r="NQR94" s="189"/>
      <c r="NQS94" s="189"/>
      <c r="NQT94" s="189"/>
      <c r="NQU94" s="189"/>
      <c r="NQV94" s="189"/>
      <c r="NQW94" s="189"/>
      <c r="NQX94" s="189"/>
      <c r="NQY94" s="189"/>
      <c r="NQZ94" s="189"/>
      <c r="NRA94" s="189"/>
      <c r="NRB94" s="189"/>
      <c r="NRC94" s="189"/>
      <c r="NRD94" s="189"/>
      <c r="NRE94" s="189"/>
      <c r="NRF94" s="189"/>
      <c r="NRG94" s="189"/>
      <c r="NRH94" s="189"/>
      <c r="NRI94" s="189"/>
      <c r="NRJ94" s="189"/>
      <c r="NRK94" s="189"/>
      <c r="NRL94" s="189"/>
      <c r="NRM94" s="189"/>
      <c r="NRN94" s="189"/>
      <c r="NRO94" s="189"/>
      <c r="NRP94" s="189"/>
      <c r="NRQ94" s="189"/>
      <c r="NRR94" s="189"/>
      <c r="NRS94" s="189"/>
      <c r="NRT94" s="189"/>
      <c r="NRU94" s="189"/>
      <c r="NRV94" s="189"/>
      <c r="NRW94" s="189"/>
      <c r="NRX94" s="189"/>
      <c r="NRY94" s="189"/>
      <c r="NRZ94" s="189"/>
      <c r="NSA94" s="189"/>
      <c r="NSB94" s="189"/>
      <c r="NSC94" s="189"/>
      <c r="NSD94" s="189"/>
      <c r="NSE94" s="189"/>
      <c r="NSF94" s="189"/>
      <c r="NSG94" s="189"/>
      <c r="NSH94" s="189"/>
      <c r="NSI94" s="189"/>
      <c r="NSJ94" s="189"/>
      <c r="NSK94" s="189"/>
      <c r="NSL94" s="189"/>
      <c r="NSM94" s="189"/>
      <c r="NSN94" s="189"/>
      <c r="NSO94" s="189"/>
      <c r="NSP94" s="189"/>
      <c r="NSQ94" s="189"/>
      <c r="NSR94" s="189"/>
      <c r="NSS94" s="189"/>
      <c r="NST94" s="189"/>
      <c r="NSU94" s="189"/>
      <c r="NSV94" s="189"/>
      <c r="NSW94" s="189"/>
      <c r="NSX94" s="189"/>
      <c r="NSY94" s="189"/>
      <c r="NSZ94" s="189"/>
      <c r="NTA94" s="189"/>
      <c r="NTB94" s="189"/>
      <c r="NTC94" s="189"/>
      <c r="NTD94" s="189"/>
      <c r="NTE94" s="189"/>
      <c r="NTF94" s="189"/>
      <c r="NTG94" s="189"/>
      <c r="NTH94" s="189"/>
      <c r="NTI94" s="189"/>
      <c r="NTJ94" s="189"/>
      <c r="NTK94" s="189"/>
      <c r="NTL94" s="189"/>
      <c r="NTM94" s="189"/>
      <c r="NTN94" s="189"/>
      <c r="NTO94" s="189"/>
      <c r="NTP94" s="189"/>
      <c r="NTQ94" s="189"/>
      <c r="NTR94" s="189"/>
      <c r="NTS94" s="189"/>
      <c r="NTT94" s="189"/>
      <c r="NTU94" s="189"/>
      <c r="NTV94" s="189"/>
      <c r="NTW94" s="189"/>
      <c r="NTX94" s="189"/>
      <c r="NTY94" s="189"/>
      <c r="NTZ94" s="189"/>
      <c r="NUA94" s="189"/>
      <c r="NUB94" s="189"/>
      <c r="NUC94" s="189"/>
      <c r="NUD94" s="189"/>
      <c r="NUE94" s="189"/>
      <c r="NUF94" s="189"/>
      <c r="NUG94" s="189"/>
      <c r="NUH94" s="189"/>
      <c r="NUI94" s="189"/>
      <c r="NUJ94" s="189"/>
      <c r="NUK94" s="189"/>
      <c r="NUL94" s="189"/>
      <c r="NUM94" s="189"/>
      <c r="NUN94" s="189"/>
      <c r="NUO94" s="189"/>
      <c r="NUP94" s="189"/>
      <c r="NUQ94" s="189"/>
      <c r="NUR94" s="189"/>
      <c r="NUS94" s="189"/>
      <c r="NUT94" s="189"/>
      <c r="NUU94" s="189"/>
      <c r="NUV94" s="189"/>
      <c r="NUW94" s="189"/>
      <c r="NUX94" s="189"/>
      <c r="NUY94" s="189"/>
      <c r="NUZ94" s="189"/>
      <c r="NVA94" s="189"/>
      <c r="NVB94" s="189"/>
      <c r="NVC94" s="189"/>
      <c r="NVD94" s="189"/>
      <c r="NVE94" s="189"/>
      <c r="NVF94" s="189"/>
      <c r="NVG94" s="189"/>
      <c r="NVH94" s="189"/>
      <c r="NVI94" s="189"/>
      <c r="NVJ94" s="189"/>
      <c r="NVK94" s="189"/>
      <c r="NVL94" s="189"/>
      <c r="NVM94" s="189"/>
      <c r="NVN94" s="189"/>
      <c r="NVO94" s="189"/>
      <c r="NVP94" s="189"/>
      <c r="NVQ94" s="189"/>
      <c r="NVR94" s="189"/>
      <c r="NVS94" s="189"/>
      <c r="NVT94" s="189"/>
      <c r="NVU94" s="189"/>
      <c r="NVV94" s="189"/>
      <c r="NVW94" s="189"/>
      <c r="NVX94" s="189"/>
      <c r="NVY94" s="189"/>
      <c r="NVZ94" s="189"/>
      <c r="NWA94" s="189"/>
      <c r="NWB94" s="189"/>
      <c r="NWC94" s="189"/>
      <c r="NWD94" s="189"/>
      <c r="NWE94" s="189"/>
      <c r="NWF94" s="189"/>
      <c r="NWG94" s="189"/>
      <c r="NWH94" s="189"/>
      <c r="NWI94" s="189"/>
      <c r="NWJ94" s="189"/>
      <c r="NWK94" s="189"/>
      <c r="NWL94" s="189"/>
      <c r="NWM94" s="189"/>
      <c r="NWN94" s="189"/>
      <c r="NWO94" s="189"/>
      <c r="NWP94" s="189"/>
      <c r="NWQ94" s="189"/>
      <c r="NWR94" s="189"/>
      <c r="NWS94" s="189"/>
      <c r="NWT94" s="189"/>
      <c r="NWU94" s="189"/>
      <c r="NWV94" s="189"/>
      <c r="NWW94" s="189"/>
      <c r="NWX94" s="189"/>
      <c r="NWY94" s="189"/>
      <c r="NWZ94" s="189"/>
      <c r="NXA94" s="189"/>
      <c r="NXB94" s="189"/>
      <c r="NXC94" s="189"/>
      <c r="NXD94" s="189"/>
      <c r="NXE94" s="189"/>
      <c r="NXF94" s="189"/>
      <c r="NXG94" s="189"/>
      <c r="NXH94" s="189"/>
      <c r="NXI94" s="189"/>
      <c r="NXJ94" s="189"/>
      <c r="NXK94" s="189"/>
      <c r="NXL94" s="189"/>
      <c r="NXM94" s="189"/>
      <c r="NXN94" s="189"/>
      <c r="NXO94" s="189"/>
      <c r="NXP94" s="189"/>
      <c r="NXQ94" s="189"/>
      <c r="NXR94" s="189"/>
      <c r="NXS94" s="189"/>
      <c r="NXT94" s="189"/>
      <c r="NXU94" s="189"/>
      <c r="NXV94" s="189"/>
      <c r="NXW94" s="189"/>
      <c r="NXX94" s="189"/>
      <c r="NXY94" s="189"/>
      <c r="NXZ94" s="189"/>
      <c r="NYA94" s="189"/>
      <c r="NYB94" s="189"/>
      <c r="NYC94" s="189"/>
      <c r="NYD94" s="189"/>
      <c r="NYE94" s="189"/>
      <c r="NYF94" s="189"/>
      <c r="NYG94" s="189"/>
      <c r="NYH94" s="189"/>
      <c r="NYI94" s="189"/>
      <c r="NYJ94" s="189"/>
      <c r="NYK94" s="189"/>
      <c r="NYL94" s="189"/>
      <c r="NYM94" s="189"/>
      <c r="NYN94" s="189"/>
      <c r="NYO94" s="189"/>
      <c r="NYP94" s="189"/>
      <c r="NYQ94" s="189"/>
      <c r="NYR94" s="189"/>
      <c r="NYS94" s="189"/>
      <c r="NYT94" s="189"/>
      <c r="NYU94" s="189"/>
      <c r="NYV94" s="189"/>
      <c r="NYW94" s="189"/>
      <c r="NYX94" s="189"/>
      <c r="NYY94" s="189"/>
      <c r="NYZ94" s="189"/>
      <c r="NZA94" s="189"/>
      <c r="NZB94" s="189"/>
      <c r="NZC94" s="189"/>
      <c r="NZD94" s="189"/>
      <c r="NZE94" s="189"/>
      <c r="NZF94" s="189"/>
      <c r="NZG94" s="189"/>
      <c r="NZH94" s="189"/>
      <c r="NZI94" s="189"/>
      <c r="NZJ94" s="189"/>
      <c r="NZK94" s="189"/>
      <c r="NZL94" s="189"/>
      <c r="NZM94" s="189"/>
      <c r="NZN94" s="189"/>
      <c r="NZO94" s="189"/>
      <c r="NZP94" s="189"/>
      <c r="NZQ94" s="189"/>
      <c r="NZR94" s="189"/>
      <c r="NZS94" s="189"/>
      <c r="NZT94" s="189"/>
      <c r="NZU94" s="189"/>
      <c r="NZV94" s="189"/>
      <c r="NZW94" s="189"/>
      <c r="NZX94" s="189"/>
      <c r="NZY94" s="189"/>
      <c r="NZZ94" s="189"/>
      <c r="OAA94" s="189"/>
      <c r="OAB94" s="189"/>
      <c r="OAC94" s="189"/>
      <c r="OAD94" s="189"/>
      <c r="OAE94" s="189"/>
      <c r="OAF94" s="189"/>
      <c r="OAG94" s="189"/>
      <c r="OAH94" s="189"/>
      <c r="OAI94" s="189"/>
      <c r="OAJ94" s="189"/>
      <c r="OAK94" s="189"/>
      <c r="OAL94" s="189"/>
      <c r="OAM94" s="189"/>
      <c r="OAN94" s="189"/>
      <c r="OAO94" s="189"/>
      <c r="OAP94" s="189"/>
      <c r="OAQ94" s="189"/>
      <c r="OAR94" s="189"/>
      <c r="OAS94" s="189"/>
      <c r="OAT94" s="189"/>
      <c r="OAU94" s="189"/>
      <c r="OAV94" s="189"/>
      <c r="OAW94" s="189"/>
      <c r="OAX94" s="189"/>
      <c r="OAY94" s="189"/>
      <c r="OAZ94" s="189"/>
      <c r="OBA94" s="189"/>
      <c r="OBB94" s="189"/>
      <c r="OBC94" s="189"/>
      <c r="OBD94" s="189"/>
      <c r="OBE94" s="189"/>
      <c r="OBF94" s="189"/>
      <c r="OBG94" s="189"/>
      <c r="OBH94" s="189"/>
      <c r="OBI94" s="189"/>
      <c r="OBJ94" s="189"/>
      <c r="OBK94" s="189"/>
      <c r="OBL94" s="189"/>
      <c r="OBM94" s="189"/>
      <c r="OBN94" s="189"/>
      <c r="OBO94" s="189"/>
      <c r="OBP94" s="189"/>
      <c r="OBQ94" s="189"/>
      <c r="OBR94" s="189"/>
      <c r="OBS94" s="189"/>
      <c r="OBT94" s="189"/>
      <c r="OBU94" s="189"/>
      <c r="OBV94" s="189"/>
      <c r="OBW94" s="189"/>
      <c r="OBX94" s="189"/>
      <c r="OBY94" s="189"/>
      <c r="OBZ94" s="189"/>
      <c r="OCA94" s="189"/>
      <c r="OCB94" s="189"/>
      <c r="OCC94" s="189"/>
      <c r="OCD94" s="189"/>
      <c r="OCE94" s="189"/>
      <c r="OCF94" s="189"/>
      <c r="OCG94" s="189"/>
      <c r="OCH94" s="189"/>
      <c r="OCI94" s="189"/>
      <c r="OCJ94" s="189"/>
      <c r="OCK94" s="189"/>
      <c r="OCL94" s="189"/>
      <c r="OCM94" s="189"/>
      <c r="OCN94" s="189"/>
      <c r="OCO94" s="189"/>
      <c r="OCP94" s="189"/>
      <c r="OCQ94" s="189"/>
      <c r="OCR94" s="189"/>
      <c r="OCS94" s="189"/>
      <c r="OCT94" s="189"/>
      <c r="OCU94" s="189"/>
      <c r="OCV94" s="189"/>
      <c r="OCW94" s="189"/>
      <c r="OCX94" s="189"/>
      <c r="OCY94" s="189"/>
      <c r="OCZ94" s="189"/>
      <c r="ODA94" s="189"/>
      <c r="ODB94" s="189"/>
      <c r="ODC94" s="189"/>
      <c r="ODD94" s="189"/>
      <c r="ODE94" s="189"/>
      <c r="ODF94" s="189"/>
      <c r="ODG94" s="189"/>
      <c r="ODH94" s="189"/>
      <c r="ODI94" s="189"/>
      <c r="ODJ94" s="189"/>
      <c r="ODK94" s="189"/>
      <c r="ODL94" s="189"/>
      <c r="ODM94" s="189"/>
      <c r="ODN94" s="189"/>
      <c r="ODO94" s="189"/>
      <c r="ODP94" s="189"/>
      <c r="ODQ94" s="189"/>
      <c r="ODR94" s="189"/>
      <c r="ODS94" s="189"/>
      <c r="ODT94" s="189"/>
      <c r="ODU94" s="189"/>
      <c r="ODV94" s="189"/>
      <c r="ODW94" s="189"/>
      <c r="ODX94" s="189"/>
      <c r="ODY94" s="189"/>
      <c r="ODZ94" s="189"/>
      <c r="OEA94" s="189"/>
      <c r="OEB94" s="189"/>
      <c r="OEC94" s="189"/>
      <c r="OED94" s="189"/>
      <c r="OEE94" s="189"/>
      <c r="OEF94" s="189"/>
      <c r="OEG94" s="189"/>
      <c r="OEH94" s="189"/>
      <c r="OEI94" s="189"/>
      <c r="OEJ94" s="189"/>
      <c r="OEK94" s="189"/>
      <c r="OEL94" s="189"/>
      <c r="OEM94" s="189"/>
      <c r="OEN94" s="189"/>
      <c r="OEO94" s="189"/>
      <c r="OEP94" s="189"/>
      <c r="OEQ94" s="189"/>
      <c r="OER94" s="189"/>
      <c r="OES94" s="189"/>
      <c r="OET94" s="189"/>
      <c r="OEU94" s="189"/>
      <c r="OEV94" s="189"/>
      <c r="OEW94" s="189"/>
      <c r="OEX94" s="189"/>
      <c r="OEY94" s="189"/>
      <c r="OEZ94" s="189"/>
      <c r="OFA94" s="189"/>
      <c r="OFB94" s="189"/>
      <c r="OFC94" s="189"/>
      <c r="OFD94" s="189"/>
      <c r="OFE94" s="189"/>
      <c r="OFF94" s="189"/>
      <c r="OFG94" s="189"/>
      <c r="OFH94" s="189"/>
      <c r="OFI94" s="189"/>
      <c r="OFJ94" s="189"/>
      <c r="OFK94" s="189"/>
      <c r="OFL94" s="189"/>
      <c r="OFM94" s="189"/>
      <c r="OFN94" s="189"/>
      <c r="OFO94" s="189"/>
      <c r="OFP94" s="189"/>
      <c r="OFQ94" s="189"/>
      <c r="OFR94" s="189"/>
      <c r="OFS94" s="189"/>
      <c r="OFT94" s="189"/>
      <c r="OFU94" s="189"/>
      <c r="OFV94" s="189"/>
      <c r="OFW94" s="189"/>
      <c r="OFX94" s="189"/>
      <c r="OFY94" s="189"/>
      <c r="OFZ94" s="189"/>
      <c r="OGA94" s="189"/>
      <c r="OGB94" s="189"/>
      <c r="OGC94" s="189"/>
      <c r="OGD94" s="189"/>
      <c r="OGE94" s="189"/>
      <c r="OGF94" s="189"/>
      <c r="OGG94" s="189"/>
      <c r="OGH94" s="189"/>
      <c r="OGI94" s="189"/>
      <c r="OGJ94" s="189"/>
      <c r="OGK94" s="189"/>
      <c r="OGL94" s="189"/>
      <c r="OGM94" s="189"/>
      <c r="OGN94" s="189"/>
      <c r="OGO94" s="189"/>
      <c r="OGP94" s="189"/>
      <c r="OGQ94" s="189"/>
      <c r="OGR94" s="189"/>
      <c r="OGS94" s="189"/>
      <c r="OGT94" s="189"/>
      <c r="OGU94" s="189"/>
      <c r="OGV94" s="189"/>
      <c r="OGW94" s="189"/>
      <c r="OGX94" s="189"/>
      <c r="OGY94" s="189"/>
      <c r="OGZ94" s="189"/>
      <c r="OHA94" s="189"/>
      <c r="OHB94" s="189"/>
      <c r="OHC94" s="189"/>
      <c r="OHD94" s="189"/>
      <c r="OHE94" s="189"/>
      <c r="OHF94" s="189"/>
      <c r="OHG94" s="189"/>
      <c r="OHH94" s="189"/>
      <c r="OHI94" s="189"/>
      <c r="OHJ94" s="189"/>
      <c r="OHK94" s="189"/>
      <c r="OHL94" s="189"/>
      <c r="OHM94" s="189"/>
      <c r="OHN94" s="189"/>
      <c r="OHO94" s="189"/>
      <c r="OHP94" s="189"/>
      <c r="OHQ94" s="189"/>
      <c r="OHR94" s="189"/>
      <c r="OHS94" s="189"/>
      <c r="OHT94" s="189"/>
      <c r="OHU94" s="189"/>
      <c r="OHV94" s="189"/>
      <c r="OHW94" s="189"/>
      <c r="OHX94" s="189"/>
      <c r="OHY94" s="189"/>
      <c r="OHZ94" s="189"/>
      <c r="OIA94" s="189"/>
      <c r="OIB94" s="189"/>
      <c r="OIC94" s="189"/>
      <c r="OID94" s="189"/>
      <c r="OIE94" s="189"/>
      <c r="OIF94" s="189"/>
      <c r="OIG94" s="189"/>
      <c r="OIH94" s="189"/>
      <c r="OII94" s="189"/>
      <c r="OIJ94" s="189"/>
      <c r="OIK94" s="189"/>
      <c r="OIL94" s="189"/>
      <c r="OIM94" s="189"/>
      <c r="OIN94" s="189"/>
      <c r="OIO94" s="189"/>
      <c r="OIP94" s="189"/>
      <c r="OIQ94" s="189"/>
      <c r="OIR94" s="189"/>
      <c r="OIS94" s="189"/>
      <c r="OIT94" s="189"/>
      <c r="OIU94" s="189"/>
      <c r="OIV94" s="189"/>
      <c r="OIW94" s="189"/>
      <c r="OIX94" s="189"/>
      <c r="OIY94" s="189"/>
      <c r="OIZ94" s="189"/>
      <c r="OJA94" s="189"/>
      <c r="OJB94" s="189"/>
      <c r="OJC94" s="189"/>
      <c r="OJD94" s="189"/>
      <c r="OJE94" s="189"/>
      <c r="OJF94" s="189"/>
      <c r="OJG94" s="189"/>
      <c r="OJH94" s="189"/>
      <c r="OJI94" s="189"/>
      <c r="OJJ94" s="189"/>
      <c r="OJK94" s="189"/>
      <c r="OJL94" s="189"/>
      <c r="OJM94" s="189"/>
      <c r="OJN94" s="189"/>
      <c r="OJO94" s="189"/>
      <c r="OJP94" s="189"/>
      <c r="OJQ94" s="189"/>
      <c r="OJR94" s="189"/>
      <c r="OJS94" s="189"/>
      <c r="OJT94" s="189"/>
      <c r="OJU94" s="189"/>
      <c r="OJV94" s="189"/>
      <c r="OJW94" s="189"/>
      <c r="OJX94" s="189"/>
      <c r="OJY94" s="189"/>
      <c r="OJZ94" s="189"/>
      <c r="OKA94" s="189"/>
      <c r="OKB94" s="189"/>
      <c r="OKC94" s="189"/>
      <c r="OKD94" s="189"/>
      <c r="OKE94" s="189"/>
      <c r="OKF94" s="189"/>
      <c r="OKG94" s="189"/>
      <c r="OKH94" s="189"/>
      <c r="OKI94" s="189"/>
      <c r="OKJ94" s="189"/>
      <c r="OKK94" s="189"/>
      <c r="OKL94" s="189"/>
      <c r="OKM94" s="189"/>
      <c r="OKN94" s="189"/>
      <c r="OKO94" s="189"/>
      <c r="OKP94" s="189"/>
      <c r="OKQ94" s="189"/>
      <c r="OKR94" s="189"/>
      <c r="OKS94" s="189"/>
      <c r="OKT94" s="189"/>
      <c r="OKU94" s="189"/>
      <c r="OKV94" s="189"/>
      <c r="OKW94" s="189"/>
      <c r="OKX94" s="189"/>
      <c r="OKY94" s="189"/>
      <c r="OKZ94" s="189"/>
      <c r="OLA94" s="189"/>
      <c r="OLB94" s="189"/>
      <c r="OLC94" s="189"/>
      <c r="OLD94" s="189"/>
      <c r="OLE94" s="189"/>
      <c r="OLF94" s="189"/>
      <c r="OLG94" s="189"/>
      <c r="OLH94" s="189"/>
      <c r="OLI94" s="189"/>
      <c r="OLJ94" s="189"/>
      <c r="OLK94" s="189"/>
      <c r="OLL94" s="189"/>
      <c r="OLM94" s="189"/>
      <c r="OLN94" s="189"/>
      <c r="OLO94" s="189"/>
      <c r="OLP94" s="189"/>
      <c r="OLQ94" s="189"/>
      <c r="OLR94" s="189"/>
      <c r="OLS94" s="189"/>
      <c r="OLT94" s="189"/>
      <c r="OLU94" s="189"/>
      <c r="OLV94" s="189"/>
      <c r="OLW94" s="189"/>
      <c r="OLX94" s="189"/>
      <c r="OLY94" s="189"/>
      <c r="OLZ94" s="189"/>
      <c r="OMA94" s="189"/>
      <c r="OMB94" s="189"/>
      <c r="OMC94" s="189"/>
      <c r="OMD94" s="189"/>
      <c r="OME94" s="189"/>
      <c r="OMF94" s="189"/>
      <c r="OMG94" s="189"/>
      <c r="OMH94" s="189"/>
      <c r="OMI94" s="189"/>
      <c r="OMJ94" s="189"/>
      <c r="OMK94" s="189"/>
      <c r="OML94" s="189"/>
      <c r="OMM94" s="189"/>
      <c r="OMN94" s="189"/>
      <c r="OMO94" s="189"/>
      <c r="OMP94" s="189"/>
      <c r="OMQ94" s="189"/>
      <c r="OMR94" s="189"/>
      <c r="OMS94" s="189"/>
      <c r="OMT94" s="189"/>
      <c r="OMU94" s="189"/>
      <c r="OMV94" s="189"/>
      <c r="OMW94" s="189"/>
      <c r="OMX94" s="189"/>
      <c r="OMY94" s="189"/>
      <c r="OMZ94" s="189"/>
      <c r="ONA94" s="189"/>
      <c r="ONB94" s="189"/>
      <c r="ONC94" s="189"/>
      <c r="OND94" s="189"/>
      <c r="ONE94" s="189"/>
      <c r="ONF94" s="189"/>
      <c r="ONG94" s="189"/>
      <c r="ONH94" s="189"/>
      <c r="ONI94" s="189"/>
      <c r="ONJ94" s="189"/>
      <c r="ONK94" s="189"/>
      <c r="ONL94" s="189"/>
      <c r="ONM94" s="189"/>
      <c r="ONN94" s="189"/>
      <c r="ONO94" s="189"/>
      <c r="ONP94" s="189"/>
      <c r="ONQ94" s="189"/>
      <c r="ONR94" s="189"/>
      <c r="ONS94" s="189"/>
      <c r="ONT94" s="189"/>
      <c r="ONU94" s="189"/>
      <c r="ONV94" s="189"/>
      <c r="ONW94" s="189"/>
      <c r="ONX94" s="189"/>
      <c r="ONY94" s="189"/>
      <c r="ONZ94" s="189"/>
      <c r="OOA94" s="189"/>
      <c r="OOB94" s="189"/>
      <c r="OOC94" s="189"/>
      <c r="OOD94" s="189"/>
      <c r="OOE94" s="189"/>
      <c r="OOF94" s="189"/>
      <c r="OOG94" s="189"/>
      <c r="OOH94" s="189"/>
      <c r="OOI94" s="189"/>
      <c r="OOJ94" s="189"/>
      <c r="OOK94" s="189"/>
      <c r="OOL94" s="189"/>
      <c r="OOM94" s="189"/>
      <c r="OON94" s="189"/>
      <c r="OOO94" s="189"/>
      <c r="OOP94" s="189"/>
      <c r="OOQ94" s="189"/>
      <c r="OOR94" s="189"/>
      <c r="OOS94" s="189"/>
      <c r="OOT94" s="189"/>
      <c r="OOU94" s="189"/>
      <c r="OOV94" s="189"/>
      <c r="OOW94" s="189"/>
      <c r="OOX94" s="189"/>
      <c r="OOY94" s="189"/>
      <c r="OOZ94" s="189"/>
      <c r="OPA94" s="189"/>
      <c r="OPB94" s="189"/>
      <c r="OPC94" s="189"/>
      <c r="OPD94" s="189"/>
      <c r="OPE94" s="189"/>
      <c r="OPF94" s="189"/>
      <c r="OPG94" s="189"/>
      <c r="OPH94" s="189"/>
      <c r="OPI94" s="189"/>
      <c r="OPJ94" s="189"/>
      <c r="OPK94" s="189"/>
      <c r="OPL94" s="189"/>
      <c r="OPM94" s="189"/>
      <c r="OPN94" s="189"/>
      <c r="OPO94" s="189"/>
      <c r="OPP94" s="189"/>
      <c r="OPQ94" s="189"/>
      <c r="OPR94" s="189"/>
      <c r="OPS94" s="189"/>
      <c r="OPT94" s="189"/>
      <c r="OPU94" s="189"/>
      <c r="OPV94" s="189"/>
      <c r="OPW94" s="189"/>
      <c r="OPX94" s="189"/>
      <c r="OPY94" s="189"/>
      <c r="OPZ94" s="189"/>
      <c r="OQA94" s="189"/>
      <c r="OQB94" s="189"/>
      <c r="OQC94" s="189"/>
      <c r="OQD94" s="189"/>
      <c r="OQE94" s="189"/>
      <c r="OQF94" s="189"/>
      <c r="OQG94" s="189"/>
      <c r="OQH94" s="189"/>
      <c r="OQI94" s="189"/>
      <c r="OQJ94" s="189"/>
      <c r="OQK94" s="189"/>
      <c r="OQL94" s="189"/>
      <c r="OQM94" s="189"/>
      <c r="OQN94" s="189"/>
      <c r="OQO94" s="189"/>
      <c r="OQP94" s="189"/>
      <c r="OQQ94" s="189"/>
      <c r="OQR94" s="189"/>
      <c r="OQS94" s="189"/>
      <c r="OQT94" s="189"/>
      <c r="OQU94" s="189"/>
      <c r="OQV94" s="189"/>
      <c r="OQW94" s="189"/>
      <c r="OQX94" s="189"/>
      <c r="OQY94" s="189"/>
      <c r="OQZ94" s="189"/>
      <c r="ORA94" s="189"/>
      <c r="ORB94" s="189"/>
      <c r="ORC94" s="189"/>
      <c r="ORD94" s="189"/>
      <c r="ORE94" s="189"/>
      <c r="ORF94" s="189"/>
      <c r="ORG94" s="189"/>
      <c r="ORH94" s="189"/>
      <c r="ORI94" s="189"/>
      <c r="ORJ94" s="189"/>
      <c r="ORK94" s="189"/>
      <c r="ORL94" s="189"/>
      <c r="ORM94" s="189"/>
      <c r="ORN94" s="189"/>
      <c r="ORO94" s="189"/>
      <c r="ORP94" s="189"/>
      <c r="ORQ94" s="189"/>
      <c r="ORR94" s="189"/>
      <c r="ORS94" s="189"/>
      <c r="ORT94" s="189"/>
      <c r="ORU94" s="189"/>
      <c r="ORV94" s="189"/>
      <c r="ORW94" s="189"/>
      <c r="ORX94" s="189"/>
      <c r="ORY94" s="189"/>
      <c r="ORZ94" s="189"/>
      <c r="OSA94" s="189"/>
      <c r="OSB94" s="189"/>
      <c r="OSC94" s="189"/>
      <c r="OSD94" s="189"/>
      <c r="OSE94" s="189"/>
      <c r="OSF94" s="189"/>
      <c r="OSG94" s="189"/>
      <c r="OSH94" s="189"/>
      <c r="OSI94" s="189"/>
      <c r="OSJ94" s="189"/>
      <c r="OSK94" s="189"/>
      <c r="OSL94" s="189"/>
      <c r="OSM94" s="189"/>
      <c r="OSN94" s="189"/>
      <c r="OSO94" s="189"/>
      <c r="OSP94" s="189"/>
      <c r="OSQ94" s="189"/>
      <c r="OSR94" s="189"/>
      <c r="OSS94" s="189"/>
      <c r="OST94" s="189"/>
      <c r="OSU94" s="189"/>
      <c r="OSV94" s="189"/>
      <c r="OSW94" s="189"/>
      <c r="OSX94" s="189"/>
      <c r="OSY94" s="189"/>
      <c r="OSZ94" s="189"/>
      <c r="OTA94" s="189"/>
      <c r="OTB94" s="189"/>
      <c r="OTC94" s="189"/>
      <c r="OTD94" s="189"/>
      <c r="OTE94" s="189"/>
      <c r="OTF94" s="189"/>
      <c r="OTG94" s="189"/>
      <c r="OTH94" s="189"/>
      <c r="OTI94" s="189"/>
      <c r="OTJ94" s="189"/>
      <c r="OTK94" s="189"/>
      <c r="OTL94" s="189"/>
      <c r="OTM94" s="189"/>
      <c r="OTN94" s="189"/>
      <c r="OTO94" s="189"/>
      <c r="OTP94" s="189"/>
      <c r="OTQ94" s="189"/>
      <c r="OTR94" s="189"/>
      <c r="OTS94" s="189"/>
      <c r="OTT94" s="189"/>
      <c r="OTU94" s="189"/>
      <c r="OTV94" s="189"/>
      <c r="OTW94" s="189"/>
      <c r="OTX94" s="189"/>
      <c r="OTY94" s="189"/>
      <c r="OTZ94" s="189"/>
      <c r="OUA94" s="189"/>
      <c r="OUB94" s="189"/>
      <c r="OUC94" s="189"/>
      <c r="OUD94" s="189"/>
      <c r="OUE94" s="189"/>
      <c r="OUF94" s="189"/>
      <c r="OUG94" s="189"/>
      <c r="OUH94" s="189"/>
      <c r="OUI94" s="189"/>
      <c r="OUJ94" s="189"/>
      <c r="OUK94" s="189"/>
      <c r="OUL94" s="189"/>
      <c r="OUM94" s="189"/>
      <c r="OUN94" s="189"/>
      <c r="OUO94" s="189"/>
      <c r="OUP94" s="189"/>
      <c r="OUQ94" s="189"/>
      <c r="OUR94" s="189"/>
      <c r="OUS94" s="189"/>
      <c r="OUT94" s="189"/>
      <c r="OUU94" s="189"/>
      <c r="OUV94" s="189"/>
      <c r="OUW94" s="189"/>
      <c r="OUX94" s="189"/>
      <c r="OUY94" s="189"/>
      <c r="OUZ94" s="189"/>
      <c r="OVA94" s="189"/>
      <c r="OVB94" s="189"/>
      <c r="OVC94" s="189"/>
      <c r="OVD94" s="189"/>
      <c r="OVE94" s="189"/>
      <c r="OVF94" s="189"/>
      <c r="OVG94" s="189"/>
      <c r="OVH94" s="189"/>
      <c r="OVI94" s="189"/>
      <c r="OVJ94" s="189"/>
      <c r="OVK94" s="189"/>
      <c r="OVL94" s="189"/>
      <c r="OVM94" s="189"/>
      <c r="OVN94" s="189"/>
      <c r="OVO94" s="189"/>
      <c r="OVP94" s="189"/>
      <c r="OVQ94" s="189"/>
      <c r="OVR94" s="189"/>
      <c r="OVS94" s="189"/>
      <c r="OVT94" s="189"/>
      <c r="OVU94" s="189"/>
      <c r="OVV94" s="189"/>
      <c r="OVW94" s="189"/>
      <c r="OVX94" s="189"/>
      <c r="OVY94" s="189"/>
      <c r="OVZ94" s="189"/>
      <c r="OWA94" s="189"/>
      <c r="OWB94" s="189"/>
      <c r="OWC94" s="189"/>
      <c r="OWD94" s="189"/>
      <c r="OWE94" s="189"/>
      <c r="OWF94" s="189"/>
      <c r="OWG94" s="189"/>
      <c r="OWH94" s="189"/>
      <c r="OWI94" s="189"/>
      <c r="OWJ94" s="189"/>
      <c r="OWK94" s="189"/>
      <c r="OWL94" s="189"/>
      <c r="OWM94" s="189"/>
      <c r="OWN94" s="189"/>
      <c r="OWO94" s="189"/>
      <c r="OWP94" s="189"/>
      <c r="OWQ94" s="189"/>
      <c r="OWR94" s="189"/>
      <c r="OWS94" s="189"/>
      <c r="OWT94" s="189"/>
      <c r="OWU94" s="189"/>
      <c r="OWV94" s="189"/>
      <c r="OWW94" s="189"/>
      <c r="OWX94" s="189"/>
      <c r="OWY94" s="189"/>
      <c r="OWZ94" s="189"/>
      <c r="OXA94" s="189"/>
      <c r="OXB94" s="189"/>
      <c r="OXC94" s="189"/>
      <c r="OXD94" s="189"/>
      <c r="OXE94" s="189"/>
      <c r="OXF94" s="189"/>
      <c r="OXG94" s="189"/>
      <c r="OXH94" s="189"/>
      <c r="OXI94" s="189"/>
      <c r="OXJ94" s="189"/>
      <c r="OXK94" s="189"/>
      <c r="OXL94" s="189"/>
      <c r="OXM94" s="189"/>
      <c r="OXN94" s="189"/>
      <c r="OXO94" s="189"/>
      <c r="OXP94" s="189"/>
      <c r="OXQ94" s="189"/>
      <c r="OXR94" s="189"/>
      <c r="OXS94" s="189"/>
      <c r="OXT94" s="189"/>
      <c r="OXU94" s="189"/>
      <c r="OXV94" s="189"/>
      <c r="OXW94" s="189"/>
      <c r="OXX94" s="189"/>
      <c r="OXY94" s="189"/>
      <c r="OXZ94" s="189"/>
      <c r="OYA94" s="189"/>
      <c r="OYB94" s="189"/>
      <c r="OYC94" s="189"/>
      <c r="OYD94" s="189"/>
      <c r="OYE94" s="189"/>
      <c r="OYF94" s="189"/>
      <c r="OYG94" s="189"/>
      <c r="OYH94" s="189"/>
      <c r="OYI94" s="189"/>
      <c r="OYJ94" s="189"/>
      <c r="OYK94" s="189"/>
      <c r="OYL94" s="189"/>
      <c r="OYM94" s="189"/>
      <c r="OYN94" s="189"/>
      <c r="OYO94" s="189"/>
      <c r="OYP94" s="189"/>
      <c r="OYQ94" s="189"/>
      <c r="OYR94" s="189"/>
      <c r="OYS94" s="189"/>
      <c r="OYT94" s="189"/>
      <c r="OYU94" s="189"/>
      <c r="OYV94" s="189"/>
      <c r="OYW94" s="189"/>
      <c r="OYX94" s="189"/>
      <c r="OYY94" s="189"/>
      <c r="OYZ94" s="189"/>
      <c r="OZA94" s="189"/>
      <c r="OZB94" s="189"/>
      <c r="OZC94" s="189"/>
      <c r="OZD94" s="189"/>
      <c r="OZE94" s="189"/>
      <c r="OZF94" s="189"/>
      <c r="OZG94" s="189"/>
      <c r="OZH94" s="189"/>
      <c r="OZI94" s="189"/>
      <c r="OZJ94" s="189"/>
      <c r="OZK94" s="189"/>
      <c r="OZL94" s="189"/>
      <c r="OZM94" s="189"/>
      <c r="OZN94" s="189"/>
      <c r="OZO94" s="189"/>
      <c r="OZP94" s="189"/>
      <c r="OZQ94" s="189"/>
      <c r="OZR94" s="189"/>
      <c r="OZS94" s="189"/>
      <c r="OZT94" s="189"/>
      <c r="OZU94" s="189"/>
      <c r="OZV94" s="189"/>
      <c r="OZW94" s="189"/>
      <c r="OZX94" s="189"/>
      <c r="OZY94" s="189"/>
      <c r="OZZ94" s="189"/>
      <c r="PAA94" s="189"/>
      <c r="PAB94" s="189"/>
      <c r="PAC94" s="189"/>
      <c r="PAD94" s="189"/>
      <c r="PAE94" s="189"/>
      <c r="PAF94" s="189"/>
      <c r="PAG94" s="189"/>
      <c r="PAH94" s="189"/>
      <c r="PAI94" s="189"/>
      <c r="PAJ94" s="189"/>
      <c r="PAK94" s="189"/>
      <c r="PAL94" s="189"/>
      <c r="PAM94" s="189"/>
      <c r="PAN94" s="189"/>
      <c r="PAO94" s="189"/>
      <c r="PAP94" s="189"/>
      <c r="PAQ94" s="189"/>
      <c r="PAR94" s="189"/>
      <c r="PAS94" s="189"/>
      <c r="PAT94" s="189"/>
      <c r="PAU94" s="189"/>
      <c r="PAV94" s="189"/>
      <c r="PAW94" s="189"/>
      <c r="PAX94" s="189"/>
      <c r="PAY94" s="189"/>
      <c r="PAZ94" s="189"/>
      <c r="PBA94" s="189"/>
      <c r="PBB94" s="189"/>
      <c r="PBC94" s="189"/>
      <c r="PBD94" s="189"/>
      <c r="PBE94" s="189"/>
      <c r="PBF94" s="189"/>
      <c r="PBG94" s="189"/>
      <c r="PBH94" s="189"/>
      <c r="PBI94" s="189"/>
      <c r="PBJ94" s="189"/>
      <c r="PBK94" s="189"/>
      <c r="PBL94" s="189"/>
      <c r="PBM94" s="189"/>
      <c r="PBN94" s="189"/>
      <c r="PBO94" s="189"/>
      <c r="PBP94" s="189"/>
      <c r="PBQ94" s="189"/>
      <c r="PBR94" s="189"/>
      <c r="PBS94" s="189"/>
      <c r="PBT94" s="189"/>
      <c r="PBU94" s="189"/>
      <c r="PBV94" s="189"/>
      <c r="PBW94" s="189"/>
      <c r="PBX94" s="189"/>
      <c r="PBY94" s="189"/>
      <c r="PBZ94" s="189"/>
      <c r="PCA94" s="189"/>
      <c r="PCB94" s="189"/>
      <c r="PCC94" s="189"/>
      <c r="PCD94" s="189"/>
      <c r="PCE94" s="189"/>
      <c r="PCF94" s="189"/>
      <c r="PCG94" s="189"/>
      <c r="PCH94" s="189"/>
      <c r="PCI94" s="189"/>
      <c r="PCJ94" s="189"/>
      <c r="PCK94" s="189"/>
      <c r="PCL94" s="189"/>
      <c r="PCM94" s="189"/>
      <c r="PCN94" s="189"/>
      <c r="PCO94" s="189"/>
      <c r="PCP94" s="189"/>
      <c r="PCQ94" s="189"/>
      <c r="PCR94" s="189"/>
      <c r="PCS94" s="189"/>
      <c r="PCT94" s="189"/>
      <c r="PCU94" s="189"/>
      <c r="PCV94" s="189"/>
      <c r="PCW94" s="189"/>
      <c r="PCX94" s="189"/>
      <c r="PCY94" s="189"/>
      <c r="PCZ94" s="189"/>
      <c r="PDA94" s="189"/>
      <c r="PDB94" s="189"/>
      <c r="PDC94" s="189"/>
      <c r="PDD94" s="189"/>
      <c r="PDE94" s="189"/>
      <c r="PDF94" s="189"/>
      <c r="PDG94" s="189"/>
      <c r="PDH94" s="189"/>
      <c r="PDI94" s="189"/>
      <c r="PDJ94" s="189"/>
      <c r="PDK94" s="189"/>
      <c r="PDL94" s="189"/>
      <c r="PDM94" s="189"/>
      <c r="PDN94" s="189"/>
      <c r="PDO94" s="189"/>
      <c r="PDP94" s="189"/>
      <c r="PDQ94" s="189"/>
      <c r="PDR94" s="189"/>
      <c r="PDS94" s="189"/>
      <c r="PDT94" s="189"/>
      <c r="PDU94" s="189"/>
      <c r="PDV94" s="189"/>
      <c r="PDW94" s="189"/>
      <c r="PDX94" s="189"/>
      <c r="PDY94" s="189"/>
      <c r="PDZ94" s="189"/>
      <c r="PEA94" s="189"/>
      <c r="PEB94" s="189"/>
      <c r="PEC94" s="189"/>
      <c r="PED94" s="189"/>
      <c r="PEE94" s="189"/>
      <c r="PEF94" s="189"/>
      <c r="PEG94" s="189"/>
      <c r="PEH94" s="189"/>
      <c r="PEI94" s="189"/>
      <c r="PEJ94" s="189"/>
      <c r="PEK94" s="189"/>
      <c r="PEL94" s="189"/>
      <c r="PEM94" s="189"/>
      <c r="PEN94" s="189"/>
      <c r="PEO94" s="189"/>
      <c r="PEP94" s="189"/>
      <c r="PEQ94" s="189"/>
      <c r="PER94" s="189"/>
      <c r="PES94" s="189"/>
      <c r="PET94" s="189"/>
      <c r="PEU94" s="189"/>
      <c r="PEV94" s="189"/>
      <c r="PEW94" s="189"/>
      <c r="PEX94" s="189"/>
      <c r="PEY94" s="189"/>
      <c r="PEZ94" s="189"/>
      <c r="PFA94" s="189"/>
      <c r="PFB94" s="189"/>
      <c r="PFC94" s="189"/>
      <c r="PFD94" s="189"/>
      <c r="PFE94" s="189"/>
      <c r="PFF94" s="189"/>
      <c r="PFG94" s="189"/>
      <c r="PFH94" s="189"/>
      <c r="PFI94" s="189"/>
      <c r="PFJ94" s="189"/>
      <c r="PFK94" s="189"/>
      <c r="PFL94" s="189"/>
      <c r="PFM94" s="189"/>
      <c r="PFN94" s="189"/>
      <c r="PFO94" s="189"/>
      <c r="PFP94" s="189"/>
      <c r="PFQ94" s="189"/>
      <c r="PFR94" s="189"/>
      <c r="PFS94" s="189"/>
      <c r="PFT94" s="189"/>
      <c r="PFU94" s="189"/>
      <c r="PFV94" s="189"/>
      <c r="PFW94" s="189"/>
      <c r="PFX94" s="189"/>
      <c r="PFY94" s="189"/>
      <c r="PFZ94" s="189"/>
      <c r="PGA94" s="189"/>
      <c r="PGB94" s="189"/>
      <c r="PGC94" s="189"/>
      <c r="PGD94" s="189"/>
      <c r="PGE94" s="189"/>
      <c r="PGF94" s="189"/>
      <c r="PGG94" s="189"/>
      <c r="PGH94" s="189"/>
      <c r="PGI94" s="189"/>
      <c r="PGJ94" s="189"/>
      <c r="PGK94" s="189"/>
      <c r="PGL94" s="189"/>
      <c r="PGM94" s="189"/>
      <c r="PGN94" s="189"/>
      <c r="PGO94" s="189"/>
      <c r="PGP94" s="189"/>
      <c r="PGQ94" s="189"/>
      <c r="PGR94" s="189"/>
      <c r="PGS94" s="189"/>
      <c r="PGT94" s="189"/>
      <c r="PGU94" s="189"/>
      <c r="PGV94" s="189"/>
      <c r="PGW94" s="189"/>
      <c r="PGX94" s="189"/>
      <c r="PGY94" s="189"/>
      <c r="PGZ94" s="189"/>
      <c r="PHA94" s="189"/>
      <c r="PHB94" s="189"/>
      <c r="PHC94" s="189"/>
      <c r="PHD94" s="189"/>
      <c r="PHE94" s="189"/>
      <c r="PHF94" s="189"/>
      <c r="PHG94" s="189"/>
      <c r="PHH94" s="189"/>
      <c r="PHI94" s="189"/>
      <c r="PHJ94" s="189"/>
      <c r="PHK94" s="189"/>
      <c r="PHL94" s="189"/>
      <c r="PHM94" s="189"/>
      <c r="PHN94" s="189"/>
      <c r="PHO94" s="189"/>
      <c r="PHP94" s="189"/>
      <c r="PHQ94" s="189"/>
      <c r="PHR94" s="189"/>
      <c r="PHS94" s="189"/>
      <c r="PHT94" s="189"/>
      <c r="PHU94" s="189"/>
      <c r="PHV94" s="189"/>
      <c r="PHW94" s="189"/>
      <c r="PHX94" s="189"/>
      <c r="PHY94" s="189"/>
      <c r="PHZ94" s="189"/>
      <c r="PIA94" s="189"/>
      <c r="PIB94" s="189"/>
      <c r="PIC94" s="189"/>
      <c r="PID94" s="189"/>
      <c r="PIE94" s="189"/>
      <c r="PIF94" s="189"/>
      <c r="PIG94" s="189"/>
      <c r="PIH94" s="189"/>
      <c r="PII94" s="189"/>
      <c r="PIJ94" s="189"/>
      <c r="PIK94" s="189"/>
      <c r="PIL94" s="189"/>
      <c r="PIM94" s="189"/>
      <c r="PIN94" s="189"/>
      <c r="PIO94" s="189"/>
      <c r="PIP94" s="189"/>
      <c r="PIQ94" s="189"/>
      <c r="PIR94" s="189"/>
      <c r="PIS94" s="189"/>
      <c r="PIT94" s="189"/>
      <c r="PIU94" s="189"/>
      <c r="PIV94" s="189"/>
      <c r="PIW94" s="189"/>
      <c r="PIX94" s="189"/>
      <c r="PIY94" s="189"/>
      <c r="PIZ94" s="189"/>
      <c r="PJA94" s="189"/>
      <c r="PJB94" s="189"/>
      <c r="PJC94" s="189"/>
      <c r="PJD94" s="189"/>
      <c r="PJE94" s="189"/>
      <c r="PJF94" s="189"/>
      <c r="PJG94" s="189"/>
      <c r="PJH94" s="189"/>
      <c r="PJI94" s="189"/>
      <c r="PJJ94" s="189"/>
      <c r="PJK94" s="189"/>
      <c r="PJL94" s="189"/>
      <c r="PJM94" s="189"/>
      <c r="PJN94" s="189"/>
      <c r="PJO94" s="189"/>
      <c r="PJP94" s="189"/>
      <c r="PJQ94" s="189"/>
      <c r="PJR94" s="189"/>
      <c r="PJS94" s="189"/>
      <c r="PJT94" s="189"/>
      <c r="PJU94" s="189"/>
      <c r="PJV94" s="189"/>
      <c r="PJW94" s="189"/>
      <c r="PJX94" s="189"/>
      <c r="PJY94" s="189"/>
      <c r="PJZ94" s="189"/>
      <c r="PKA94" s="189"/>
      <c r="PKB94" s="189"/>
      <c r="PKC94" s="189"/>
      <c r="PKD94" s="189"/>
      <c r="PKE94" s="189"/>
      <c r="PKF94" s="189"/>
      <c r="PKG94" s="189"/>
      <c r="PKH94" s="189"/>
      <c r="PKI94" s="189"/>
      <c r="PKJ94" s="189"/>
      <c r="PKK94" s="189"/>
      <c r="PKL94" s="189"/>
      <c r="PKM94" s="189"/>
      <c r="PKN94" s="189"/>
      <c r="PKO94" s="189"/>
      <c r="PKP94" s="189"/>
      <c r="PKQ94" s="189"/>
      <c r="PKR94" s="189"/>
      <c r="PKS94" s="189"/>
      <c r="PKT94" s="189"/>
      <c r="PKU94" s="189"/>
      <c r="PKV94" s="189"/>
      <c r="PKW94" s="189"/>
      <c r="PKX94" s="189"/>
      <c r="PKY94" s="189"/>
      <c r="PKZ94" s="189"/>
      <c r="PLA94" s="189"/>
      <c r="PLB94" s="189"/>
      <c r="PLC94" s="189"/>
      <c r="PLD94" s="189"/>
      <c r="PLE94" s="189"/>
      <c r="PLF94" s="189"/>
      <c r="PLG94" s="189"/>
      <c r="PLH94" s="189"/>
      <c r="PLI94" s="189"/>
      <c r="PLJ94" s="189"/>
      <c r="PLK94" s="189"/>
      <c r="PLL94" s="189"/>
      <c r="PLM94" s="189"/>
      <c r="PLN94" s="189"/>
      <c r="PLO94" s="189"/>
      <c r="PLP94" s="189"/>
      <c r="PLQ94" s="189"/>
      <c r="PLR94" s="189"/>
      <c r="PLS94" s="189"/>
      <c r="PLT94" s="189"/>
      <c r="PLU94" s="189"/>
      <c r="PLV94" s="189"/>
      <c r="PLW94" s="189"/>
      <c r="PLX94" s="189"/>
      <c r="PLY94" s="189"/>
      <c r="PLZ94" s="189"/>
      <c r="PMA94" s="189"/>
      <c r="PMB94" s="189"/>
      <c r="PMC94" s="189"/>
      <c r="PMD94" s="189"/>
      <c r="PME94" s="189"/>
      <c r="PMF94" s="189"/>
      <c r="PMG94" s="189"/>
      <c r="PMH94" s="189"/>
      <c r="PMI94" s="189"/>
      <c r="PMJ94" s="189"/>
      <c r="PMK94" s="189"/>
      <c r="PML94" s="189"/>
      <c r="PMM94" s="189"/>
      <c r="PMN94" s="189"/>
      <c r="PMO94" s="189"/>
      <c r="PMP94" s="189"/>
      <c r="PMQ94" s="189"/>
      <c r="PMR94" s="189"/>
      <c r="PMS94" s="189"/>
      <c r="PMT94" s="189"/>
      <c r="PMU94" s="189"/>
      <c r="PMV94" s="189"/>
      <c r="PMW94" s="189"/>
      <c r="PMX94" s="189"/>
      <c r="PMY94" s="189"/>
      <c r="PMZ94" s="189"/>
      <c r="PNA94" s="189"/>
      <c r="PNB94" s="189"/>
      <c r="PNC94" s="189"/>
      <c r="PND94" s="189"/>
      <c r="PNE94" s="189"/>
      <c r="PNF94" s="189"/>
      <c r="PNG94" s="189"/>
      <c r="PNH94" s="189"/>
      <c r="PNI94" s="189"/>
      <c r="PNJ94" s="189"/>
      <c r="PNK94" s="189"/>
      <c r="PNL94" s="189"/>
      <c r="PNM94" s="189"/>
      <c r="PNN94" s="189"/>
      <c r="PNO94" s="189"/>
      <c r="PNP94" s="189"/>
      <c r="PNQ94" s="189"/>
      <c r="PNR94" s="189"/>
      <c r="PNS94" s="189"/>
      <c r="PNT94" s="189"/>
      <c r="PNU94" s="189"/>
      <c r="PNV94" s="189"/>
      <c r="PNW94" s="189"/>
      <c r="PNX94" s="189"/>
      <c r="PNY94" s="189"/>
      <c r="PNZ94" s="189"/>
      <c r="POA94" s="189"/>
      <c r="POB94" s="189"/>
      <c r="POC94" s="189"/>
      <c r="POD94" s="189"/>
      <c r="POE94" s="189"/>
      <c r="POF94" s="189"/>
      <c r="POG94" s="189"/>
      <c r="POH94" s="189"/>
      <c r="POI94" s="189"/>
      <c r="POJ94" s="189"/>
      <c r="POK94" s="189"/>
      <c r="POL94" s="189"/>
      <c r="POM94" s="189"/>
      <c r="PON94" s="189"/>
      <c r="POO94" s="189"/>
      <c r="POP94" s="189"/>
      <c r="POQ94" s="189"/>
      <c r="POR94" s="189"/>
      <c r="POS94" s="189"/>
      <c r="POT94" s="189"/>
      <c r="POU94" s="189"/>
      <c r="POV94" s="189"/>
      <c r="POW94" s="189"/>
      <c r="POX94" s="189"/>
      <c r="POY94" s="189"/>
      <c r="POZ94" s="189"/>
      <c r="PPA94" s="189"/>
      <c r="PPB94" s="189"/>
      <c r="PPC94" s="189"/>
      <c r="PPD94" s="189"/>
      <c r="PPE94" s="189"/>
      <c r="PPF94" s="189"/>
      <c r="PPG94" s="189"/>
      <c r="PPH94" s="189"/>
      <c r="PPI94" s="189"/>
      <c r="PPJ94" s="189"/>
      <c r="PPK94" s="189"/>
      <c r="PPL94" s="189"/>
      <c r="PPM94" s="189"/>
      <c r="PPN94" s="189"/>
      <c r="PPO94" s="189"/>
      <c r="PPP94" s="189"/>
      <c r="PPQ94" s="189"/>
      <c r="PPR94" s="189"/>
      <c r="PPS94" s="189"/>
      <c r="PPT94" s="189"/>
      <c r="PPU94" s="189"/>
      <c r="PPV94" s="189"/>
      <c r="PPW94" s="189"/>
      <c r="PPX94" s="189"/>
      <c r="PPY94" s="189"/>
      <c r="PPZ94" s="189"/>
      <c r="PQA94" s="189"/>
      <c r="PQB94" s="189"/>
      <c r="PQC94" s="189"/>
      <c r="PQD94" s="189"/>
      <c r="PQE94" s="189"/>
      <c r="PQF94" s="189"/>
      <c r="PQG94" s="189"/>
      <c r="PQH94" s="189"/>
      <c r="PQI94" s="189"/>
      <c r="PQJ94" s="189"/>
      <c r="PQK94" s="189"/>
      <c r="PQL94" s="189"/>
      <c r="PQM94" s="189"/>
      <c r="PQN94" s="189"/>
      <c r="PQO94" s="189"/>
      <c r="PQP94" s="189"/>
      <c r="PQQ94" s="189"/>
      <c r="PQR94" s="189"/>
      <c r="PQS94" s="189"/>
      <c r="PQT94" s="189"/>
      <c r="PQU94" s="189"/>
      <c r="PQV94" s="189"/>
      <c r="PQW94" s="189"/>
      <c r="PQX94" s="189"/>
      <c r="PQY94" s="189"/>
      <c r="PQZ94" s="189"/>
      <c r="PRA94" s="189"/>
      <c r="PRB94" s="189"/>
      <c r="PRC94" s="189"/>
      <c r="PRD94" s="189"/>
      <c r="PRE94" s="189"/>
      <c r="PRF94" s="189"/>
      <c r="PRG94" s="189"/>
      <c r="PRH94" s="189"/>
      <c r="PRI94" s="189"/>
      <c r="PRJ94" s="189"/>
      <c r="PRK94" s="189"/>
      <c r="PRL94" s="189"/>
      <c r="PRM94" s="189"/>
      <c r="PRN94" s="189"/>
      <c r="PRO94" s="189"/>
      <c r="PRP94" s="189"/>
      <c r="PRQ94" s="189"/>
      <c r="PRR94" s="189"/>
      <c r="PRS94" s="189"/>
      <c r="PRT94" s="189"/>
      <c r="PRU94" s="189"/>
      <c r="PRV94" s="189"/>
      <c r="PRW94" s="189"/>
      <c r="PRX94" s="189"/>
      <c r="PRY94" s="189"/>
      <c r="PRZ94" s="189"/>
      <c r="PSA94" s="189"/>
      <c r="PSB94" s="189"/>
      <c r="PSC94" s="189"/>
      <c r="PSD94" s="189"/>
      <c r="PSE94" s="189"/>
      <c r="PSF94" s="189"/>
      <c r="PSG94" s="189"/>
      <c r="PSH94" s="189"/>
      <c r="PSI94" s="189"/>
      <c r="PSJ94" s="189"/>
      <c r="PSK94" s="189"/>
      <c r="PSL94" s="189"/>
      <c r="PSM94" s="189"/>
      <c r="PSN94" s="189"/>
      <c r="PSO94" s="189"/>
      <c r="PSP94" s="189"/>
      <c r="PSQ94" s="189"/>
      <c r="PSR94" s="189"/>
      <c r="PSS94" s="189"/>
      <c r="PST94" s="189"/>
      <c r="PSU94" s="189"/>
      <c r="PSV94" s="189"/>
      <c r="PSW94" s="189"/>
      <c r="PSX94" s="189"/>
      <c r="PSY94" s="189"/>
      <c r="PSZ94" s="189"/>
      <c r="PTA94" s="189"/>
      <c r="PTB94" s="189"/>
      <c r="PTC94" s="189"/>
      <c r="PTD94" s="189"/>
      <c r="PTE94" s="189"/>
      <c r="PTF94" s="189"/>
      <c r="PTG94" s="189"/>
      <c r="PTH94" s="189"/>
      <c r="PTI94" s="189"/>
      <c r="PTJ94" s="189"/>
      <c r="PTK94" s="189"/>
      <c r="PTL94" s="189"/>
      <c r="PTM94" s="189"/>
      <c r="PTN94" s="189"/>
      <c r="PTO94" s="189"/>
      <c r="PTP94" s="189"/>
      <c r="PTQ94" s="189"/>
      <c r="PTR94" s="189"/>
      <c r="PTS94" s="189"/>
      <c r="PTT94" s="189"/>
      <c r="PTU94" s="189"/>
      <c r="PTV94" s="189"/>
      <c r="PTW94" s="189"/>
      <c r="PTX94" s="189"/>
      <c r="PTY94" s="189"/>
      <c r="PTZ94" s="189"/>
      <c r="PUA94" s="189"/>
      <c r="PUB94" s="189"/>
      <c r="PUC94" s="189"/>
      <c r="PUD94" s="189"/>
      <c r="PUE94" s="189"/>
      <c r="PUF94" s="189"/>
      <c r="PUG94" s="189"/>
      <c r="PUH94" s="189"/>
      <c r="PUI94" s="189"/>
      <c r="PUJ94" s="189"/>
      <c r="PUK94" s="189"/>
      <c r="PUL94" s="189"/>
      <c r="PUM94" s="189"/>
      <c r="PUN94" s="189"/>
      <c r="PUO94" s="189"/>
      <c r="PUP94" s="189"/>
      <c r="PUQ94" s="189"/>
      <c r="PUR94" s="189"/>
      <c r="PUS94" s="189"/>
      <c r="PUT94" s="189"/>
      <c r="PUU94" s="189"/>
      <c r="PUV94" s="189"/>
      <c r="PUW94" s="189"/>
      <c r="PUX94" s="189"/>
      <c r="PUY94" s="189"/>
      <c r="PUZ94" s="189"/>
      <c r="PVA94" s="189"/>
      <c r="PVB94" s="189"/>
      <c r="PVC94" s="189"/>
      <c r="PVD94" s="189"/>
      <c r="PVE94" s="189"/>
      <c r="PVF94" s="189"/>
      <c r="PVG94" s="189"/>
      <c r="PVH94" s="189"/>
      <c r="PVI94" s="189"/>
      <c r="PVJ94" s="189"/>
      <c r="PVK94" s="189"/>
      <c r="PVL94" s="189"/>
      <c r="PVM94" s="189"/>
      <c r="PVN94" s="189"/>
      <c r="PVO94" s="189"/>
      <c r="PVP94" s="189"/>
      <c r="PVQ94" s="189"/>
      <c r="PVR94" s="189"/>
      <c r="PVS94" s="189"/>
      <c r="PVT94" s="189"/>
      <c r="PVU94" s="189"/>
      <c r="PVV94" s="189"/>
      <c r="PVW94" s="189"/>
      <c r="PVX94" s="189"/>
      <c r="PVY94" s="189"/>
      <c r="PVZ94" s="189"/>
      <c r="PWA94" s="189"/>
      <c r="PWB94" s="189"/>
      <c r="PWC94" s="189"/>
      <c r="PWD94" s="189"/>
      <c r="PWE94" s="189"/>
      <c r="PWF94" s="189"/>
      <c r="PWG94" s="189"/>
      <c r="PWH94" s="189"/>
      <c r="PWI94" s="189"/>
      <c r="PWJ94" s="189"/>
      <c r="PWK94" s="189"/>
      <c r="PWL94" s="189"/>
      <c r="PWM94" s="189"/>
      <c r="PWN94" s="189"/>
      <c r="PWO94" s="189"/>
      <c r="PWP94" s="189"/>
      <c r="PWQ94" s="189"/>
      <c r="PWR94" s="189"/>
      <c r="PWS94" s="189"/>
      <c r="PWT94" s="189"/>
      <c r="PWU94" s="189"/>
      <c r="PWV94" s="189"/>
      <c r="PWW94" s="189"/>
      <c r="PWX94" s="189"/>
      <c r="PWY94" s="189"/>
      <c r="PWZ94" s="189"/>
      <c r="PXA94" s="189"/>
      <c r="PXB94" s="189"/>
      <c r="PXC94" s="189"/>
      <c r="PXD94" s="189"/>
      <c r="PXE94" s="189"/>
      <c r="PXF94" s="189"/>
      <c r="PXG94" s="189"/>
      <c r="PXH94" s="189"/>
      <c r="PXI94" s="189"/>
      <c r="PXJ94" s="189"/>
      <c r="PXK94" s="189"/>
      <c r="PXL94" s="189"/>
      <c r="PXM94" s="189"/>
      <c r="PXN94" s="189"/>
      <c r="PXO94" s="189"/>
      <c r="PXP94" s="189"/>
      <c r="PXQ94" s="189"/>
      <c r="PXR94" s="189"/>
      <c r="PXS94" s="189"/>
      <c r="PXT94" s="189"/>
      <c r="PXU94" s="189"/>
      <c r="PXV94" s="189"/>
      <c r="PXW94" s="189"/>
      <c r="PXX94" s="189"/>
      <c r="PXY94" s="189"/>
      <c r="PXZ94" s="189"/>
      <c r="PYA94" s="189"/>
      <c r="PYB94" s="189"/>
      <c r="PYC94" s="189"/>
      <c r="PYD94" s="189"/>
      <c r="PYE94" s="189"/>
      <c r="PYF94" s="189"/>
      <c r="PYG94" s="189"/>
      <c r="PYH94" s="189"/>
      <c r="PYI94" s="189"/>
      <c r="PYJ94" s="189"/>
      <c r="PYK94" s="189"/>
      <c r="PYL94" s="189"/>
      <c r="PYM94" s="189"/>
      <c r="PYN94" s="189"/>
      <c r="PYO94" s="189"/>
      <c r="PYP94" s="189"/>
      <c r="PYQ94" s="189"/>
      <c r="PYR94" s="189"/>
      <c r="PYS94" s="189"/>
      <c r="PYT94" s="189"/>
      <c r="PYU94" s="189"/>
      <c r="PYV94" s="189"/>
      <c r="PYW94" s="189"/>
      <c r="PYX94" s="189"/>
      <c r="PYY94" s="189"/>
      <c r="PYZ94" s="189"/>
      <c r="PZA94" s="189"/>
      <c r="PZB94" s="189"/>
      <c r="PZC94" s="189"/>
      <c r="PZD94" s="189"/>
      <c r="PZE94" s="189"/>
      <c r="PZF94" s="189"/>
      <c r="PZG94" s="189"/>
      <c r="PZH94" s="189"/>
      <c r="PZI94" s="189"/>
      <c r="PZJ94" s="189"/>
      <c r="PZK94" s="189"/>
      <c r="PZL94" s="189"/>
      <c r="PZM94" s="189"/>
      <c r="PZN94" s="189"/>
      <c r="PZO94" s="189"/>
      <c r="PZP94" s="189"/>
      <c r="PZQ94" s="189"/>
      <c r="PZR94" s="189"/>
      <c r="PZS94" s="189"/>
      <c r="PZT94" s="189"/>
      <c r="PZU94" s="189"/>
      <c r="PZV94" s="189"/>
      <c r="PZW94" s="189"/>
      <c r="PZX94" s="189"/>
      <c r="PZY94" s="189"/>
      <c r="PZZ94" s="189"/>
      <c r="QAA94" s="189"/>
      <c r="QAB94" s="189"/>
      <c r="QAC94" s="189"/>
      <c r="QAD94" s="189"/>
      <c r="QAE94" s="189"/>
      <c r="QAF94" s="189"/>
      <c r="QAG94" s="189"/>
      <c r="QAH94" s="189"/>
      <c r="QAI94" s="189"/>
      <c r="QAJ94" s="189"/>
      <c r="QAK94" s="189"/>
      <c r="QAL94" s="189"/>
      <c r="QAM94" s="189"/>
      <c r="QAN94" s="189"/>
      <c r="QAO94" s="189"/>
      <c r="QAP94" s="189"/>
      <c r="QAQ94" s="189"/>
      <c r="QAR94" s="189"/>
      <c r="QAS94" s="189"/>
      <c r="QAT94" s="189"/>
      <c r="QAU94" s="189"/>
      <c r="QAV94" s="189"/>
      <c r="QAW94" s="189"/>
      <c r="QAX94" s="189"/>
      <c r="QAY94" s="189"/>
      <c r="QAZ94" s="189"/>
      <c r="QBA94" s="189"/>
      <c r="QBB94" s="189"/>
      <c r="QBC94" s="189"/>
      <c r="QBD94" s="189"/>
      <c r="QBE94" s="189"/>
      <c r="QBF94" s="189"/>
      <c r="QBG94" s="189"/>
      <c r="QBH94" s="189"/>
      <c r="QBI94" s="189"/>
      <c r="QBJ94" s="189"/>
      <c r="QBK94" s="189"/>
      <c r="QBL94" s="189"/>
      <c r="QBM94" s="189"/>
      <c r="QBN94" s="189"/>
      <c r="QBO94" s="189"/>
      <c r="QBP94" s="189"/>
      <c r="QBQ94" s="189"/>
      <c r="QBR94" s="189"/>
      <c r="QBS94" s="189"/>
      <c r="QBT94" s="189"/>
      <c r="QBU94" s="189"/>
      <c r="QBV94" s="189"/>
      <c r="QBW94" s="189"/>
      <c r="QBX94" s="189"/>
      <c r="QBY94" s="189"/>
      <c r="QBZ94" s="189"/>
      <c r="QCA94" s="189"/>
      <c r="QCB94" s="189"/>
      <c r="QCC94" s="189"/>
      <c r="QCD94" s="189"/>
      <c r="QCE94" s="189"/>
      <c r="QCF94" s="189"/>
      <c r="QCG94" s="189"/>
      <c r="QCH94" s="189"/>
      <c r="QCI94" s="189"/>
      <c r="QCJ94" s="189"/>
      <c r="QCK94" s="189"/>
      <c r="QCL94" s="189"/>
      <c r="QCM94" s="189"/>
      <c r="QCN94" s="189"/>
      <c r="QCO94" s="189"/>
      <c r="QCP94" s="189"/>
      <c r="QCQ94" s="189"/>
      <c r="QCR94" s="189"/>
      <c r="QCS94" s="189"/>
      <c r="QCT94" s="189"/>
      <c r="QCU94" s="189"/>
      <c r="QCV94" s="189"/>
      <c r="QCW94" s="189"/>
      <c r="QCX94" s="189"/>
      <c r="QCY94" s="189"/>
      <c r="QCZ94" s="189"/>
      <c r="QDA94" s="189"/>
      <c r="QDB94" s="189"/>
      <c r="QDC94" s="189"/>
      <c r="QDD94" s="189"/>
      <c r="QDE94" s="189"/>
      <c r="QDF94" s="189"/>
      <c r="QDG94" s="189"/>
      <c r="QDH94" s="189"/>
      <c r="QDI94" s="189"/>
      <c r="QDJ94" s="189"/>
      <c r="QDK94" s="189"/>
      <c r="QDL94" s="189"/>
      <c r="QDM94" s="189"/>
      <c r="QDN94" s="189"/>
      <c r="QDO94" s="189"/>
      <c r="QDP94" s="189"/>
      <c r="QDQ94" s="189"/>
      <c r="QDR94" s="189"/>
      <c r="QDS94" s="189"/>
      <c r="QDT94" s="189"/>
      <c r="QDU94" s="189"/>
      <c r="QDV94" s="189"/>
      <c r="QDW94" s="189"/>
      <c r="QDX94" s="189"/>
      <c r="QDY94" s="189"/>
      <c r="QDZ94" s="189"/>
      <c r="QEA94" s="189"/>
      <c r="QEB94" s="189"/>
      <c r="QEC94" s="189"/>
      <c r="QED94" s="189"/>
      <c r="QEE94" s="189"/>
      <c r="QEF94" s="189"/>
      <c r="QEG94" s="189"/>
      <c r="QEH94" s="189"/>
      <c r="QEI94" s="189"/>
      <c r="QEJ94" s="189"/>
      <c r="QEK94" s="189"/>
      <c r="QEL94" s="189"/>
      <c r="QEM94" s="189"/>
      <c r="QEN94" s="189"/>
      <c r="QEO94" s="189"/>
      <c r="QEP94" s="189"/>
      <c r="QEQ94" s="189"/>
      <c r="QER94" s="189"/>
      <c r="QES94" s="189"/>
      <c r="QET94" s="189"/>
      <c r="QEU94" s="189"/>
      <c r="QEV94" s="189"/>
      <c r="QEW94" s="189"/>
      <c r="QEX94" s="189"/>
      <c r="QEY94" s="189"/>
      <c r="QEZ94" s="189"/>
      <c r="QFA94" s="189"/>
      <c r="QFB94" s="189"/>
      <c r="QFC94" s="189"/>
      <c r="QFD94" s="189"/>
      <c r="QFE94" s="189"/>
      <c r="QFF94" s="189"/>
      <c r="QFG94" s="189"/>
      <c r="QFH94" s="189"/>
      <c r="QFI94" s="189"/>
      <c r="QFJ94" s="189"/>
      <c r="QFK94" s="189"/>
      <c r="QFL94" s="189"/>
      <c r="QFM94" s="189"/>
      <c r="QFN94" s="189"/>
      <c r="QFO94" s="189"/>
      <c r="QFP94" s="189"/>
      <c r="QFQ94" s="189"/>
      <c r="QFR94" s="189"/>
      <c r="QFS94" s="189"/>
      <c r="QFT94" s="189"/>
      <c r="QFU94" s="189"/>
      <c r="QFV94" s="189"/>
      <c r="QFW94" s="189"/>
      <c r="QFX94" s="189"/>
      <c r="QFY94" s="189"/>
      <c r="QFZ94" s="189"/>
      <c r="QGA94" s="189"/>
      <c r="QGB94" s="189"/>
      <c r="QGC94" s="189"/>
      <c r="QGD94" s="189"/>
      <c r="QGE94" s="189"/>
      <c r="QGF94" s="189"/>
      <c r="QGG94" s="189"/>
      <c r="QGH94" s="189"/>
      <c r="QGI94" s="189"/>
      <c r="QGJ94" s="189"/>
      <c r="QGK94" s="189"/>
      <c r="QGL94" s="189"/>
      <c r="QGM94" s="189"/>
      <c r="QGN94" s="189"/>
      <c r="QGO94" s="189"/>
      <c r="QGP94" s="189"/>
      <c r="QGQ94" s="189"/>
      <c r="QGR94" s="189"/>
      <c r="QGS94" s="189"/>
      <c r="QGT94" s="189"/>
      <c r="QGU94" s="189"/>
      <c r="QGV94" s="189"/>
      <c r="QGW94" s="189"/>
      <c r="QGX94" s="189"/>
      <c r="QGY94" s="189"/>
      <c r="QGZ94" s="189"/>
      <c r="QHA94" s="189"/>
      <c r="QHB94" s="189"/>
      <c r="QHC94" s="189"/>
      <c r="QHD94" s="189"/>
      <c r="QHE94" s="189"/>
      <c r="QHF94" s="189"/>
      <c r="QHG94" s="189"/>
      <c r="QHH94" s="189"/>
      <c r="QHI94" s="189"/>
      <c r="QHJ94" s="189"/>
      <c r="QHK94" s="189"/>
      <c r="QHL94" s="189"/>
      <c r="QHM94" s="189"/>
      <c r="QHN94" s="189"/>
      <c r="QHO94" s="189"/>
      <c r="QHP94" s="189"/>
      <c r="QHQ94" s="189"/>
      <c r="QHR94" s="189"/>
      <c r="QHS94" s="189"/>
      <c r="QHT94" s="189"/>
      <c r="QHU94" s="189"/>
      <c r="QHV94" s="189"/>
      <c r="QHW94" s="189"/>
      <c r="QHX94" s="189"/>
      <c r="QHY94" s="189"/>
      <c r="QHZ94" s="189"/>
      <c r="QIA94" s="189"/>
      <c r="QIB94" s="189"/>
      <c r="QIC94" s="189"/>
      <c r="QID94" s="189"/>
      <c r="QIE94" s="189"/>
      <c r="QIF94" s="189"/>
      <c r="QIG94" s="189"/>
      <c r="QIH94" s="189"/>
      <c r="QII94" s="189"/>
      <c r="QIJ94" s="189"/>
      <c r="QIK94" s="189"/>
      <c r="QIL94" s="189"/>
      <c r="QIM94" s="189"/>
      <c r="QIN94" s="189"/>
      <c r="QIO94" s="189"/>
      <c r="QIP94" s="189"/>
      <c r="QIQ94" s="189"/>
      <c r="QIR94" s="189"/>
      <c r="QIS94" s="189"/>
      <c r="QIT94" s="189"/>
      <c r="QIU94" s="189"/>
      <c r="QIV94" s="189"/>
      <c r="QIW94" s="189"/>
      <c r="QIX94" s="189"/>
      <c r="QIY94" s="189"/>
      <c r="QIZ94" s="189"/>
      <c r="QJA94" s="189"/>
      <c r="QJB94" s="189"/>
      <c r="QJC94" s="189"/>
      <c r="QJD94" s="189"/>
      <c r="QJE94" s="189"/>
      <c r="QJF94" s="189"/>
      <c r="QJG94" s="189"/>
      <c r="QJH94" s="189"/>
      <c r="QJI94" s="189"/>
      <c r="QJJ94" s="189"/>
      <c r="QJK94" s="189"/>
      <c r="QJL94" s="189"/>
      <c r="QJM94" s="189"/>
      <c r="QJN94" s="189"/>
      <c r="QJO94" s="189"/>
      <c r="QJP94" s="189"/>
      <c r="QJQ94" s="189"/>
      <c r="QJR94" s="189"/>
      <c r="QJS94" s="189"/>
      <c r="QJT94" s="189"/>
      <c r="QJU94" s="189"/>
      <c r="QJV94" s="189"/>
      <c r="QJW94" s="189"/>
      <c r="QJX94" s="189"/>
      <c r="QJY94" s="189"/>
      <c r="QJZ94" s="189"/>
      <c r="QKA94" s="189"/>
      <c r="QKB94" s="189"/>
      <c r="QKC94" s="189"/>
      <c r="QKD94" s="189"/>
      <c r="QKE94" s="189"/>
      <c r="QKF94" s="189"/>
      <c r="QKG94" s="189"/>
      <c r="QKH94" s="189"/>
      <c r="QKI94" s="189"/>
      <c r="QKJ94" s="189"/>
      <c r="QKK94" s="189"/>
      <c r="QKL94" s="189"/>
      <c r="QKM94" s="189"/>
      <c r="QKN94" s="189"/>
      <c r="QKO94" s="189"/>
      <c r="QKP94" s="189"/>
      <c r="QKQ94" s="189"/>
      <c r="QKR94" s="189"/>
      <c r="QKS94" s="189"/>
      <c r="QKT94" s="189"/>
      <c r="QKU94" s="189"/>
      <c r="QKV94" s="189"/>
      <c r="QKW94" s="189"/>
      <c r="QKX94" s="189"/>
      <c r="QKY94" s="189"/>
      <c r="QKZ94" s="189"/>
      <c r="QLA94" s="189"/>
      <c r="QLB94" s="189"/>
      <c r="QLC94" s="189"/>
      <c r="QLD94" s="189"/>
      <c r="QLE94" s="189"/>
      <c r="QLF94" s="189"/>
      <c r="QLG94" s="189"/>
      <c r="QLH94" s="189"/>
      <c r="QLI94" s="189"/>
      <c r="QLJ94" s="189"/>
      <c r="QLK94" s="189"/>
      <c r="QLL94" s="189"/>
      <c r="QLM94" s="189"/>
      <c r="QLN94" s="189"/>
      <c r="QLO94" s="189"/>
      <c r="QLP94" s="189"/>
      <c r="QLQ94" s="189"/>
      <c r="QLR94" s="189"/>
      <c r="QLS94" s="189"/>
      <c r="QLT94" s="189"/>
      <c r="QLU94" s="189"/>
      <c r="QLV94" s="189"/>
      <c r="QLW94" s="189"/>
      <c r="QLX94" s="189"/>
      <c r="QLY94" s="189"/>
      <c r="QLZ94" s="189"/>
      <c r="QMA94" s="189"/>
      <c r="QMB94" s="189"/>
      <c r="QMC94" s="189"/>
      <c r="QMD94" s="189"/>
      <c r="QME94" s="189"/>
      <c r="QMF94" s="189"/>
      <c r="QMG94" s="189"/>
      <c r="QMH94" s="189"/>
      <c r="QMI94" s="189"/>
      <c r="QMJ94" s="189"/>
      <c r="QMK94" s="189"/>
      <c r="QML94" s="189"/>
      <c r="QMM94" s="189"/>
      <c r="QMN94" s="189"/>
      <c r="QMO94" s="189"/>
      <c r="QMP94" s="189"/>
      <c r="QMQ94" s="189"/>
      <c r="QMR94" s="189"/>
      <c r="QMS94" s="189"/>
      <c r="QMT94" s="189"/>
      <c r="QMU94" s="189"/>
      <c r="QMV94" s="189"/>
      <c r="QMW94" s="189"/>
      <c r="QMX94" s="189"/>
      <c r="QMY94" s="189"/>
      <c r="QMZ94" s="189"/>
      <c r="QNA94" s="189"/>
      <c r="QNB94" s="189"/>
      <c r="QNC94" s="189"/>
      <c r="QND94" s="189"/>
      <c r="QNE94" s="189"/>
      <c r="QNF94" s="189"/>
      <c r="QNG94" s="189"/>
      <c r="QNH94" s="189"/>
      <c r="QNI94" s="189"/>
      <c r="QNJ94" s="189"/>
      <c r="QNK94" s="189"/>
      <c r="QNL94" s="189"/>
      <c r="QNM94" s="189"/>
      <c r="QNN94" s="189"/>
      <c r="QNO94" s="189"/>
      <c r="QNP94" s="189"/>
      <c r="QNQ94" s="189"/>
      <c r="QNR94" s="189"/>
      <c r="QNS94" s="189"/>
      <c r="QNT94" s="189"/>
      <c r="QNU94" s="189"/>
      <c r="QNV94" s="189"/>
      <c r="QNW94" s="189"/>
      <c r="QNX94" s="189"/>
      <c r="QNY94" s="189"/>
      <c r="QNZ94" s="189"/>
      <c r="QOA94" s="189"/>
      <c r="QOB94" s="189"/>
      <c r="QOC94" s="189"/>
      <c r="QOD94" s="189"/>
      <c r="QOE94" s="189"/>
      <c r="QOF94" s="189"/>
      <c r="QOG94" s="189"/>
      <c r="QOH94" s="189"/>
      <c r="QOI94" s="189"/>
      <c r="QOJ94" s="189"/>
      <c r="QOK94" s="189"/>
      <c r="QOL94" s="189"/>
      <c r="QOM94" s="189"/>
      <c r="QON94" s="189"/>
      <c r="QOO94" s="189"/>
      <c r="QOP94" s="189"/>
      <c r="QOQ94" s="189"/>
      <c r="QOR94" s="189"/>
      <c r="QOS94" s="189"/>
      <c r="QOT94" s="189"/>
      <c r="QOU94" s="189"/>
      <c r="QOV94" s="189"/>
      <c r="QOW94" s="189"/>
      <c r="QOX94" s="189"/>
      <c r="QOY94" s="189"/>
      <c r="QOZ94" s="189"/>
      <c r="QPA94" s="189"/>
      <c r="QPB94" s="189"/>
      <c r="QPC94" s="189"/>
      <c r="QPD94" s="189"/>
      <c r="QPE94" s="189"/>
      <c r="QPF94" s="189"/>
      <c r="QPG94" s="189"/>
      <c r="QPH94" s="189"/>
      <c r="QPI94" s="189"/>
      <c r="QPJ94" s="189"/>
      <c r="QPK94" s="189"/>
      <c r="QPL94" s="189"/>
      <c r="QPM94" s="189"/>
      <c r="QPN94" s="189"/>
      <c r="QPO94" s="189"/>
      <c r="QPP94" s="189"/>
      <c r="QPQ94" s="189"/>
      <c r="QPR94" s="189"/>
      <c r="QPS94" s="189"/>
      <c r="QPT94" s="189"/>
      <c r="QPU94" s="189"/>
      <c r="QPV94" s="189"/>
      <c r="QPW94" s="189"/>
      <c r="QPX94" s="189"/>
      <c r="QPY94" s="189"/>
      <c r="QPZ94" s="189"/>
      <c r="QQA94" s="189"/>
      <c r="QQB94" s="189"/>
      <c r="QQC94" s="189"/>
      <c r="QQD94" s="189"/>
      <c r="QQE94" s="189"/>
      <c r="QQF94" s="189"/>
      <c r="QQG94" s="189"/>
      <c r="QQH94" s="189"/>
      <c r="QQI94" s="189"/>
      <c r="QQJ94" s="189"/>
      <c r="QQK94" s="189"/>
      <c r="QQL94" s="189"/>
      <c r="QQM94" s="189"/>
      <c r="QQN94" s="189"/>
      <c r="QQO94" s="189"/>
      <c r="QQP94" s="189"/>
      <c r="QQQ94" s="189"/>
      <c r="QQR94" s="189"/>
      <c r="QQS94" s="189"/>
      <c r="QQT94" s="189"/>
      <c r="QQU94" s="189"/>
      <c r="QQV94" s="189"/>
      <c r="QQW94" s="189"/>
      <c r="QQX94" s="189"/>
      <c r="QQY94" s="189"/>
      <c r="QQZ94" s="189"/>
      <c r="QRA94" s="189"/>
      <c r="QRB94" s="189"/>
      <c r="QRC94" s="189"/>
      <c r="QRD94" s="189"/>
      <c r="QRE94" s="189"/>
      <c r="QRF94" s="189"/>
      <c r="QRG94" s="189"/>
      <c r="QRH94" s="189"/>
      <c r="QRI94" s="189"/>
      <c r="QRJ94" s="189"/>
      <c r="QRK94" s="189"/>
      <c r="QRL94" s="189"/>
      <c r="QRM94" s="189"/>
      <c r="QRN94" s="189"/>
      <c r="QRO94" s="189"/>
      <c r="QRP94" s="189"/>
      <c r="QRQ94" s="189"/>
      <c r="QRR94" s="189"/>
      <c r="QRS94" s="189"/>
      <c r="QRT94" s="189"/>
      <c r="QRU94" s="189"/>
      <c r="QRV94" s="189"/>
      <c r="QRW94" s="189"/>
      <c r="QRX94" s="189"/>
      <c r="QRY94" s="189"/>
      <c r="QRZ94" s="189"/>
      <c r="QSA94" s="189"/>
      <c r="QSB94" s="189"/>
      <c r="QSC94" s="189"/>
      <c r="QSD94" s="189"/>
      <c r="QSE94" s="189"/>
      <c r="QSF94" s="189"/>
      <c r="QSG94" s="189"/>
      <c r="QSH94" s="189"/>
      <c r="QSI94" s="189"/>
      <c r="QSJ94" s="189"/>
      <c r="QSK94" s="189"/>
      <c r="QSL94" s="189"/>
      <c r="QSM94" s="189"/>
      <c r="QSN94" s="189"/>
      <c r="QSO94" s="189"/>
      <c r="QSP94" s="189"/>
      <c r="QSQ94" s="189"/>
      <c r="QSR94" s="189"/>
      <c r="QSS94" s="189"/>
      <c r="QST94" s="189"/>
      <c r="QSU94" s="189"/>
      <c r="QSV94" s="189"/>
      <c r="QSW94" s="189"/>
      <c r="QSX94" s="189"/>
      <c r="QSY94" s="189"/>
      <c r="QSZ94" s="189"/>
      <c r="QTA94" s="189"/>
      <c r="QTB94" s="189"/>
      <c r="QTC94" s="189"/>
      <c r="QTD94" s="189"/>
      <c r="QTE94" s="189"/>
      <c r="QTF94" s="189"/>
      <c r="QTG94" s="189"/>
      <c r="QTH94" s="189"/>
      <c r="QTI94" s="189"/>
      <c r="QTJ94" s="189"/>
      <c r="QTK94" s="189"/>
      <c r="QTL94" s="189"/>
      <c r="QTM94" s="189"/>
      <c r="QTN94" s="189"/>
      <c r="QTO94" s="189"/>
      <c r="QTP94" s="189"/>
      <c r="QTQ94" s="189"/>
      <c r="QTR94" s="189"/>
      <c r="QTS94" s="189"/>
      <c r="QTT94" s="189"/>
      <c r="QTU94" s="189"/>
      <c r="QTV94" s="189"/>
      <c r="QTW94" s="189"/>
      <c r="QTX94" s="189"/>
      <c r="QTY94" s="189"/>
      <c r="QTZ94" s="189"/>
      <c r="QUA94" s="189"/>
      <c r="QUB94" s="189"/>
      <c r="QUC94" s="189"/>
      <c r="QUD94" s="189"/>
      <c r="QUE94" s="189"/>
      <c r="QUF94" s="189"/>
      <c r="QUG94" s="189"/>
      <c r="QUH94" s="189"/>
      <c r="QUI94" s="189"/>
      <c r="QUJ94" s="189"/>
      <c r="QUK94" s="189"/>
      <c r="QUL94" s="189"/>
      <c r="QUM94" s="189"/>
      <c r="QUN94" s="189"/>
      <c r="QUO94" s="189"/>
      <c r="QUP94" s="189"/>
      <c r="QUQ94" s="189"/>
      <c r="QUR94" s="189"/>
      <c r="QUS94" s="189"/>
      <c r="QUT94" s="189"/>
      <c r="QUU94" s="189"/>
      <c r="QUV94" s="189"/>
      <c r="QUW94" s="189"/>
      <c r="QUX94" s="189"/>
      <c r="QUY94" s="189"/>
      <c r="QUZ94" s="189"/>
      <c r="QVA94" s="189"/>
      <c r="QVB94" s="189"/>
      <c r="QVC94" s="189"/>
      <c r="QVD94" s="189"/>
      <c r="QVE94" s="189"/>
      <c r="QVF94" s="189"/>
      <c r="QVG94" s="189"/>
      <c r="QVH94" s="189"/>
      <c r="QVI94" s="189"/>
      <c r="QVJ94" s="189"/>
      <c r="QVK94" s="189"/>
      <c r="QVL94" s="189"/>
      <c r="QVM94" s="189"/>
      <c r="QVN94" s="189"/>
      <c r="QVO94" s="189"/>
      <c r="QVP94" s="189"/>
      <c r="QVQ94" s="189"/>
      <c r="QVR94" s="189"/>
      <c r="QVS94" s="189"/>
      <c r="QVT94" s="189"/>
      <c r="QVU94" s="189"/>
      <c r="QVV94" s="189"/>
      <c r="QVW94" s="189"/>
      <c r="QVX94" s="189"/>
      <c r="QVY94" s="189"/>
      <c r="QVZ94" s="189"/>
      <c r="QWA94" s="189"/>
      <c r="QWB94" s="189"/>
      <c r="QWC94" s="189"/>
      <c r="QWD94" s="189"/>
      <c r="QWE94" s="189"/>
      <c r="QWF94" s="189"/>
      <c r="QWG94" s="189"/>
      <c r="QWH94" s="189"/>
      <c r="QWI94" s="189"/>
      <c r="QWJ94" s="189"/>
      <c r="QWK94" s="189"/>
      <c r="QWL94" s="189"/>
      <c r="QWM94" s="189"/>
      <c r="QWN94" s="189"/>
      <c r="QWO94" s="189"/>
      <c r="QWP94" s="189"/>
      <c r="QWQ94" s="189"/>
      <c r="QWR94" s="189"/>
      <c r="QWS94" s="189"/>
      <c r="QWT94" s="189"/>
      <c r="QWU94" s="189"/>
      <c r="QWV94" s="189"/>
      <c r="QWW94" s="189"/>
      <c r="QWX94" s="189"/>
      <c r="QWY94" s="189"/>
      <c r="QWZ94" s="189"/>
      <c r="QXA94" s="189"/>
      <c r="QXB94" s="189"/>
      <c r="QXC94" s="189"/>
      <c r="QXD94" s="189"/>
      <c r="QXE94" s="189"/>
      <c r="QXF94" s="189"/>
      <c r="QXG94" s="189"/>
      <c r="QXH94" s="189"/>
      <c r="QXI94" s="189"/>
      <c r="QXJ94" s="189"/>
      <c r="QXK94" s="189"/>
      <c r="QXL94" s="189"/>
      <c r="QXM94" s="189"/>
      <c r="QXN94" s="189"/>
      <c r="QXO94" s="189"/>
      <c r="QXP94" s="189"/>
      <c r="QXQ94" s="189"/>
      <c r="QXR94" s="189"/>
      <c r="QXS94" s="189"/>
      <c r="QXT94" s="189"/>
      <c r="QXU94" s="189"/>
      <c r="QXV94" s="189"/>
      <c r="QXW94" s="189"/>
      <c r="QXX94" s="189"/>
      <c r="QXY94" s="189"/>
      <c r="QXZ94" s="189"/>
      <c r="QYA94" s="189"/>
      <c r="QYB94" s="189"/>
      <c r="QYC94" s="189"/>
      <c r="QYD94" s="189"/>
      <c r="QYE94" s="189"/>
      <c r="QYF94" s="189"/>
      <c r="QYG94" s="189"/>
      <c r="QYH94" s="189"/>
      <c r="QYI94" s="189"/>
      <c r="QYJ94" s="189"/>
      <c r="QYK94" s="189"/>
      <c r="QYL94" s="189"/>
      <c r="QYM94" s="189"/>
      <c r="QYN94" s="189"/>
      <c r="QYO94" s="189"/>
      <c r="QYP94" s="189"/>
      <c r="QYQ94" s="189"/>
      <c r="QYR94" s="189"/>
      <c r="QYS94" s="189"/>
      <c r="QYT94" s="189"/>
      <c r="QYU94" s="189"/>
      <c r="QYV94" s="189"/>
      <c r="QYW94" s="189"/>
      <c r="QYX94" s="189"/>
      <c r="QYY94" s="189"/>
      <c r="QYZ94" s="189"/>
      <c r="QZA94" s="189"/>
      <c r="QZB94" s="189"/>
      <c r="QZC94" s="189"/>
      <c r="QZD94" s="189"/>
      <c r="QZE94" s="189"/>
      <c r="QZF94" s="189"/>
      <c r="QZG94" s="189"/>
      <c r="QZH94" s="189"/>
      <c r="QZI94" s="189"/>
      <c r="QZJ94" s="189"/>
      <c r="QZK94" s="189"/>
      <c r="QZL94" s="189"/>
      <c r="QZM94" s="189"/>
      <c r="QZN94" s="189"/>
      <c r="QZO94" s="189"/>
      <c r="QZP94" s="189"/>
      <c r="QZQ94" s="189"/>
      <c r="QZR94" s="189"/>
      <c r="QZS94" s="189"/>
      <c r="QZT94" s="189"/>
      <c r="QZU94" s="189"/>
      <c r="QZV94" s="189"/>
      <c r="QZW94" s="189"/>
      <c r="QZX94" s="189"/>
      <c r="QZY94" s="189"/>
      <c r="QZZ94" s="189"/>
      <c r="RAA94" s="189"/>
      <c r="RAB94" s="189"/>
      <c r="RAC94" s="189"/>
      <c r="RAD94" s="189"/>
      <c r="RAE94" s="189"/>
      <c r="RAF94" s="189"/>
      <c r="RAG94" s="189"/>
      <c r="RAH94" s="189"/>
      <c r="RAI94" s="189"/>
      <c r="RAJ94" s="189"/>
      <c r="RAK94" s="189"/>
      <c r="RAL94" s="189"/>
      <c r="RAM94" s="189"/>
      <c r="RAN94" s="189"/>
      <c r="RAO94" s="189"/>
      <c r="RAP94" s="189"/>
      <c r="RAQ94" s="189"/>
      <c r="RAR94" s="189"/>
      <c r="RAS94" s="189"/>
      <c r="RAT94" s="189"/>
      <c r="RAU94" s="189"/>
      <c r="RAV94" s="189"/>
      <c r="RAW94" s="189"/>
      <c r="RAX94" s="189"/>
      <c r="RAY94" s="189"/>
      <c r="RAZ94" s="189"/>
      <c r="RBA94" s="189"/>
      <c r="RBB94" s="189"/>
      <c r="RBC94" s="189"/>
      <c r="RBD94" s="189"/>
      <c r="RBE94" s="189"/>
      <c r="RBF94" s="189"/>
      <c r="RBG94" s="189"/>
      <c r="RBH94" s="189"/>
      <c r="RBI94" s="189"/>
      <c r="RBJ94" s="189"/>
      <c r="RBK94" s="189"/>
      <c r="RBL94" s="189"/>
      <c r="RBM94" s="189"/>
      <c r="RBN94" s="189"/>
      <c r="RBO94" s="189"/>
      <c r="RBP94" s="189"/>
      <c r="RBQ94" s="189"/>
      <c r="RBR94" s="189"/>
      <c r="RBS94" s="189"/>
      <c r="RBT94" s="189"/>
      <c r="RBU94" s="189"/>
      <c r="RBV94" s="189"/>
      <c r="RBW94" s="189"/>
      <c r="RBX94" s="189"/>
      <c r="RBY94" s="189"/>
      <c r="RBZ94" s="189"/>
      <c r="RCA94" s="189"/>
      <c r="RCB94" s="189"/>
      <c r="RCC94" s="189"/>
      <c r="RCD94" s="189"/>
      <c r="RCE94" s="189"/>
      <c r="RCF94" s="189"/>
      <c r="RCG94" s="189"/>
      <c r="RCH94" s="189"/>
      <c r="RCI94" s="189"/>
      <c r="RCJ94" s="189"/>
      <c r="RCK94" s="189"/>
      <c r="RCL94" s="189"/>
      <c r="RCM94" s="189"/>
      <c r="RCN94" s="189"/>
      <c r="RCO94" s="189"/>
      <c r="RCP94" s="189"/>
      <c r="RCQ94" s="189"/>
      <c r="RCR94" s="189"/>
      <c r="RCS94" s="189"/>
      <c r="RCT94" s="189"/>
      <c r="RCU94" s="189"/>
      <c r="RCV94" s="189"/>
      <c r="RCW94" s="189"/>
      <c r="RCX94" s="189"/>
      <c r="RCY94" s="189"/>
      <c r="RCZ94" s="189"/>
      <c r="RDA94" s="189"/>
      <c r="RDB94" s="189"/>
      <c r="RDC94" s="189"/>
      <c r="RDD94" s="189"/>
      <c r="RDE94" s="189"/>
      <c r="RDF94" s="189"/>
      <c r="RDG94" s="189"/>
      <c r="RDH94" s="189"/>
      <c r="RDI94" s="189"/>
      <c r="RDJ94" s="189"/>
      <c r="RDK94" s="189"/>
      <c r="RDL94" s="189"/>
      <c r="RDM94" s="189"/>
      <c r="RDN94" s="189"/>
      <c r="RDO94" s="189"/>
      <c r="RDP94" s="189"/>
      <c r="RDQ94" s="189"/>
      <c r="RDR94" s="189"/>
      <c r="RDS94" s="189"/>
      <c r="RDT94" s="189"/>
      <c r="RDU94" s="189"/>
      <c r="RDV94" s="189"/>
      <c r="RDW94" s="189"/>
      <c r="RDX94" s="189"/>
      <c r="RDY94" s="189"/>
      <c r="RDZ94" s="189"/>
      <c r="REA94" s="189"/>
      <c r="REB94" s="189"/>
      <c r="REC94" s="189"/>
      <c r="RED94" s="189"/>
      <c r="REE94" s="189"/>
      <c r="REF94" s="189"/>
      <c r="REG94" s="189"/>
      <c r="REH94" s="189"/>
      <c r="REI94" s="189"/>
      <c r="REJ94" s="189"/>
      <c r="REK94" s="189"/>
      <c r="REL94" s="189"/>
      <c r="REM94" s="189"/>
      <c r="REN94" s="189"/>
      <c r="REO94" s="189"/>
      <c r="REP94" s="189"/>
      <c r="REQ94" s="189"/>
      <c r="RER94" s="189"/>
      <c r="RES94" s="189"/>
      <c r="RET94" s="189"/>
      <c r="REU94" s="189"/>
      <c r="REV94" s="189"/>
      <c r="REW94" s="189"/>
      <c r="REX94" s="189"/>
      <c r="REY94" s="189"/>
      <c r="REZ94" s="189"/>
      <c r="RFA94" s="189"/>
      <c r="RFB94" s="189"/>
      <c r="RFC94" s="189"/>
      <c r="RFD94" s="189"/>
      <c r="RFE94" s="189"/>
      <c r="RFF94" s="189"/>
      <c r="RFG94" s="189"/>
      <c r="RFH94" s="189"/>
      <c r="RFI94" s="189"/>
      <c r="RFJ94" s="189"/>
      <c r="RFK94" s="189"/>
      <c r="RFL94" s="189"/>
      <c r="RFM94" s="189"/>
      <c r="RFN94" s="189"/>
      <c r="RFO94" s="189"/>
      <c r="RFP94" s="189"/>
      <c r="RFQ94" s="189"/>
      <c r="RFR94" s="189"/>
      <c r="RFS94" s="189"/>
      <c r="RFT94" s="189"/>
      <c r="RFU94" s="189"/>
      <c r="RFV94" s="189"/>
      <c r="RFW94" s="189"/>
      <c r="RFX94" s="189"/>
      <c r="RFY94" s="189"/>
      <c r="RFZ94" s="189"/>
      <c r="RGA94" s="189"/>
      <c r="RGB94" s="189"/>
      <c r="RGC94" s="189"/>
      <c r="RGD94" s="189"/>
      <c r="RGE94" s="189"/>
      <c r="RGF94" s="189"/>
      <c r="RGG94" s="189"/>
      <c r="RGH94" s="189"/>
      <c r="RGI94" s="189"/>
      <c r="RGJ94" s="189"/>
      <c r="RGK94" s="189"/>
      <c r="RGL94" s="189"/>
      <c r="RGM94" s="189"/>
      <c r="RGN94" s="189"/>
      <c r="RGO94" s="189"/>
      <c r="RGP94" s="189"/>
      <c r="RGQ94" s="189"/>
      <c r="RGR94" s="189"/>
      <c r="RGS94" s="189"/>
      <c r="RGT94" s="189"/>
      <c r="RGU94" s="189"/>
      <c r="RGV94" s="189"/>
      <c r="RGW94" s="189"/>
      <c r="RGX94" s="189"/>
      <c r="RGY94" s="189"/>
      <c r="RGZ94" s="189"/>
      <c r="RHA94" s="189"/>
      <c r="RHB94" s="189"/>
      <c r="RHC94" s="189"/>
      <c r="RHD94" s="189"/>
      <c r="RHE94" s="189"/>
      <c r="RHF94" s="189"/>
      <c r="RHG94" s="189"/>
      <c r="RHH94" s="189"/>
      <c r="RHI94" s="189"/>
      <c r="RHJ94" s="189"/>
      <c r="RHK94" s="189"/>
      <c r="RHL94" s="189"/>
      <c r="RHM94" s="189"/>
      <c r="RHN94" s="189"/>
      <c r="RHO94" s="189"/>
      <c r="RHP94" s="189"/>
      <c r="RHQ94" s="189"/>
      <c r="RHR94" s="189"/>
      <c r="RHS94" s="189"/>
      <c r="RHT94" s="189"/>
      <c r="RHU94" s="189"/>
      <c r="RHV94" s="189"/>
      <c r="RHW94" s="189"/>
      <c r="RHX94" s="189"/>
      <c r="RHY94" s="189"/>
      <c r="RHZ94" s="189"/>
      <c r="RIA94" s="189"/>
      <c r="RIB94" s="189"/>
      <c r="RIC94" s="189"/>
      <c r="RID94" s="189"/>
      <c r="RIE94" s="189"/>
      <c r="RIF94" s="189"/>
      <c r="RIG94" s="189"/>
      <c r="RIH94" s="189"/>
      <c r="RII94" s="189"/>
      <c r="RIJ94" s="189"/>
      <c r="RIK94" s="189"/>
      <c r="RIL94" s="189"/>
      <c r="RIM94" s="189"/>
      <c r="RIN94" s="189"/>
      <c r="RIO94" s="189"/>
      <c r="RIP94" s="189"/>
      <c r="RIQ94" s="189"/>
      <c r="RIR94" s="189"/>
      <c r="RIS94" s="189"/>
      <c r="RIT94" s="189"/>
      <c r="RIU94" s="189"/>
      <c r="RIV94" s="189"/>
      <c r="RIW94" s="189"/>
      <c r="RIX94" s="189"/>
      <c r="RIY94" s="189"/>
      <c r="RIZ94" s="189"/>
      <c r="RJA94" s="189"/>
      <c r="RJB94" s="189"/>
      <c r="RJC94" s="189"/>
      <c r="RJD94" s="189"/>
      <c r="RJE94" s="189"/>
      <c r="RJF94" s="189"/>
      <c r="RJG94" s="189"/>
      <c r="RJH94" s="189"/>
      <c r="RJI94" s="189"/>
      <c r="RJJ94" s="189"/>
      <c r="RJK94" s="189"/>
      <c r="RJL94" s="189"/>
      <c r="RJM94" s="189"/>
      <c r="RJN94" s="189"/>
      <c r="RJO94" s="189"/>
      <c r="RJP94" s="189"/>
      <c r="RJQ94" s="189"/>
      <c r="RJR94" s="189"/>
      <c r="RJS94" s="189"/>
      <c r="RJT94" s="189"/>
      <c r="RJU94" s="189"/>
      <c r="RJV94" s="189"/>
      <c r="RJW94" s="189"/>
      <c r="RJX94" s="189"/>
      <c r="RJY94" s="189"/>
      <c r="RJZ94" s="189"/>
      <c r="RKA94" s="189"/>
      <c r="RKB94" s="189"/>
      <c r="RKC94" s="189"/>
      <c r="RKD94" s="189"/>
      <c r="RKE94" s="189"/>
      <c r="RKF94" s="189"/>
      <c r="RKG94" s="189"/>
      <c r="RKH94" s="189"/>
      <c r="RKI94" s="189"/>
      <c r="RKJ94" s="189"/>
      <c r="RKK94" s="189"/>
      <c r="RKL94" s="189"/>
      <c r="RKM94" s="189"/>
      <c r="RKN94" s="189"/>
      <c r="RKO94" s="189"/>
      <c r="RKP94" s="189"/>
      <c r="RKQ94" s="189"/>
      <c r="RKR94" s="189"/>
      <c r="RKS94" s="189"/>
      <c r="RKT94" s="189"/>
      <c r="RKU94" s="189"/>
      <c r="RKV94" s="189"/>
      <c r="RKW94" s="189"/>
      <c r="RKX94" s="189"/>
      <c r="RKY94" s="189"/>
      <c r="RKZ94" s="189"/>
      <c r="RLA94" s="189"/>
      <c r="RLB94" s="189"/>
      <c r="RLC94" s="189"/>
      <c r="RLD94" s="189"/>
      <c r="RLE94" s="189"/>
      <c r="RLF94" s="189"/>
      <c r="RLG94" s="189"/>
      <c r="RLH94" s="189"/>
      <c r="RLI94" s="189"/>
      <c r="RLJ94" s="189"/>
      <c r="RLK94" s="189"/>
      <c r="RLL94" s="189"/>
      <c r="RLM94" s="189"/>
      <c r="RLN94" s="189"/>
      <c r="RLO94" s="189"/>
      <c r="RLP94" s="189"/>
      <c r="RLQ94" s="189"/>
      <c r="RLR94" s="189"/>
      <c r="RLS94" s="189"/>
      <c r="RLT94" s="189"/>
      <c r="RLU94" s="189"/>
      <c r="RLV94" s="189"/>
      <c r="RLW94" s="189"/>
      <c r="RLX94" s="189"/>
      <c r="RLY94" s="189"/>
      <c r="RLZ94" s="189"/>
      <c r="RMA94" s="189"/>
      <c r="RMB94" s="189"/>
      <c r="RMC94" s="189"/>
      <c r="RMD94" s="189"/>
      <c r="RME94" s="189"/>
      <c r="RMF94" s="189"/>
      <c r="RMG94" s="189"/>
      <c r="RMH94" s="189"/>
      <c r="RMI94" s="189"/>
      <c r="RMJ94" s="189"/>
      <c r="RMK94" s="189"/>
      <c r="RML94" s="189"/>
      <c r="RMM94" s="189"/>
      <c r="RMN94" s="189"/>
      <c r="RMO94" s="189"/>
      <c r="RMP94" s="189"/>
      <c r="RMQ94" s="189"/>
      <c r="RMR94" s="189"/>
      <c r="RMS94" s="189"/>
      <c r="RMT94" s="189"/>
      <c r="RMU94" s="189"/>
      <c r="RMV94" s="189"/>
      <c r="RMW94" s="189"/>
      <c r="RMX94" s="189"/>
      <c r="RMY94" s="189"/>
      <c r="RMZ94" s="189"/>
      <c r="RNA94" s="189"/>
      <c r="RNB94" s="189"/>
      <c r="RNC94" s="189"/>
      <c r="RND94" s="189"/>
      <c r="RNE94" s="189"/>
      <c r="RNF94" s="189"/>
      <c r="RNG94" s="189"/>
      <c r="RNH94" s="189"/>
      <c r="RNI94" s="189"/>
      <c r="RNJ94" s="189"/>
      <c r="RNK94" s="189"/>
      <c r="RNL94" s="189"/>
      <c r="RNM94" s="189"/>
      <c r="RNN94" s="189"/>
      <c r="RNO94" s="189"/>
      <c r="RNP94" s="189"/>
      <c r="RNQ94" s="189"/>
      <c r="RNR94" s="189"/>
      <c r="RNS94" s="189"/>
      <c r="RNT94" s="189"/>
      <c r="RNU94" s="189"/>
      <c r="RNV94" s="189"/>
      <c r="RNW94" s="189"/>
      <c r="RNX94" s="189"/>
      <c r="RNY94" s="189"/>
      <c r="RNZ94" s="189"/>
      <c r="ROA94" s="189"/>
      <c r="ROB94" s="189"/>
      <c r="ROC94" s="189"/>
      <c r="ROD94" s="189"/>
      <c r="ROE94" s="189"/>
      <c r="ROF94" s="189"/>
      <c r="ROG94" s="189"/>
      <c r="ROH94" s="189"/>
      <c r="ROI94" s="189"/>
      <c r="ROJ94" s="189"/>
      <c r="ROK94" s="189"/>
      <c r="ROL94" s="189"/>
      <c r="ROM94" s="189"/>
      <c r="RON94" s="189"/>
      <c r="ROO94" s="189"/>
      <c r="ROP94" s="189"/>
      <c r="ROQ94" s="189"/>
      <c r="ROR94" s="189"/>
      <c r="ROS94" s="189"/>
      <c r="ROT94" s="189"/>
      <c r="ROU94" s="189"/>
      <c r="ROV94" s="189"/>
      <c r="ROW94" s="189"/>
      <c r="ROX94" s="189"/>
      <c r="ROY94" s="189"/>
      <c r="ROZ94" s="189"/>
      <c r="RPA94" s="189"/>
      <c r="RPB94" s="189"/>
      <c r="RPC94" s="189"/>
      <c r="RPD94" s="189"/>
      <c r="RPE94" s="189"/>
      <c r="RPF94" s="189"/>
      <c r="RPG94" s="189"/>
      <c r="RPH94" s="189"/>
      <c r="RPI94" s="189"/>
      <c r="RPJ94" s="189"/>
      <c r="RPK94" s="189"/>
      <c r="RPL94" s="189"/>
      <c r="RPM94" s="189"/>
      <c r="RPN94" s="189"/>
      <c r="RPO94" s="189"/>
      <c r="RPP94" s="189"/>
      <c r="RPQ94" s="189"/>
      <c r="RPR94" s="189"/>
      <c r="RPS94" s="189"/>
      <c r="RPT94" s="189"/>
      <c r="RPU94" s="189"/>
      <c r="RPV94" s="189"/>
      <c r="RPW94" s="189"/>
      <c r="RPX94" s="189"/>
      <c r="RPY94" s="189"/>
      <c r="RPZ94" s="189"/>
      <c r="RQA94" s="189"/>
      <c r="RQB94" s="189"/>
      <c r="RQC94" s="189"/>
      <c r="RQD94" s="189"/>
      <c r="RQE94" s="189"/>
      <c r="RQF94" s="189"/>
      <c r="RQG94" s="189"/>
      <c r="RQH94" s="189"/>
      <c r="RQI94" s="189"/>
      <c r="RQJ94" s="189"/>
      <c r="RQK94" s="189"/>
      <c r="RQL94" s="189"/>
      <c r="RQM94" s="189"/>
      <c r="RQN94" s="189"/>
      <c r="RQO94" s="189"/>
      <c r="RQP94" s="189"/>
      <c r="RQQ94" s="189"/>
      <c r="RQR94" s="189"/>
      <c r="RQS94" s="189"/>
      <c r="RQT94" s="189"/>
      <c r="RQU94" s="189"/>
      <c r="RQV94" s="189"/>
      <c r="RQW94" s="189"/>
      <c r="RQX94" s="189"/>
      <c r="RQY94" s="189"/>
      <c r="RQZ94" s="189"/>
      <c r="RRA94" s="189"/>
      <c r="RRB94" s="189"/>
      <c r="RRC94" s="189"/>
      <c r="RRD94" s="189"/>
      <c r="RRE94" s="189"/>
      <c r="RRF94" s="189"/>
      <c r="RRG94" s="189"/>
      <c r="RRH94" s="189"/>
      <c r="RRI94" s="189"/>
      <c r="RRJ94" s="189"/>
      <c r="RRK94" s="189"/>
      <c r="RRL94" s="189"/>
      <c r="RRM94" s="189"/>
      <c r="RRN94" s="189"/>
      <c r="RRO94" s="189"/>
      <c r="RRP94" s="189"/>
      <c r="RRQ94" s="189"/>
      <c r="RRR94" s="189"/>
      <c r="RRS94" s="189"/>
      <c r="RRT94" s="189"/>
      <c r="RRU94" s="189"/>
      <c r="RRV94" s="189"/>
      <c r="RRW94" s="189"/>
      <c r="RRX94" s="189"/>
      <c r="RRY94" s="189"/>
      <c r="RRZ94" s="189"/>
      <c r="RSA94" s="189"/>
      <c r="RSB94" s="189"/>
      <c r="RSC94" s="189"/>
      <c r="RSD94" s="189"/>
      <c r="RSE94" s="189"/>
      <c r="RSF94" s="189"/>
      <c r="RSG94" s="189"/>
      <c r="RSH94" s="189"/>
      <c r="RSI94" s="189"/>
      <c r="RSJ94" s="189"/>
      <c r="RSK94" s="189"/>
      <c r="RSL94" s="189"/>
      <c r="RSM94" s="189"/>
      <c r="RSN94" s="189"/>
      <c r="RSO94" s="189"/>
      <c r="RSP94" s="189"/>
      <c r="RSQ94" s="189"/>
      <c r="RSR94" s="189"/>
      <c r="RSS94" s="189"/>
      <c r="RST94" s="189"/>
      <c r="RSU94" s="189"/>
      <c r="RSV94" s="189"/>
      <c r="RSW94" s="189"/>
      <c r="RSX94" s="189"/>
      <c r="RSY94" s="189"/>
      <c r="RSZ94" s="189"/>
      <c r="RTA94" s="189"/>
      <c r="RTB94" s="189"/>
      <c r="RTC94" s="189"/>
      <c r="RTD94" s="189"/>
      <c r="RTE94" s="189"/>
      <c r="RTF94" s="189"/>
      <c r="RTG94" s="189"/>
      <c r="RTH94" s="189"/>
      <c r="RTI94" s="189"/>
      <c r="RTJ94" s="189"/>
      <c r="RTK94" s="189"/>
      <c r="RTL94" s="189"/>
      <c r="RTM94" s="189"/>
      <c r="RTN94" s="189"/>
      <c r="RTO94" s="189"/>
      <c r="RTP94" s="189"/>
      <c r="RTQ94" s="189"/>
      <c r="RTR94" s="189"/>
      <c r="RTS94" s="189"/>
      <c r="RTT94" s="189"/>
      <c r="RTU94" s="189"/>
      <c r="RTV94" s="189"/>
      <c r="RTW94" s="189"/>
      <c r="RTX94" s="189"/>
      <c r="RTY94" s="189"/>
      <c r="RTZ94" s="189"/>
      <c r="RUA94" s="189"/>
      <c r="RUB94" s="189"/>
      <c r="RUC94" s="189"/>
      <c r="RUD94" s="189"/>
      <c r="RUE94" s="189"/>
      <c r="RUF94" s="189"/>
      <c r="RUG94" s="189"/>
      <c r="RUH94" s="189"/>
      <c r="RUI94" s="189"/>
      <c r="RUJ94" s="189"/>
      <c r="RUK94" s="189"/>
      <c r="RUL94" s="189"/>
      <c r="RUM94" s="189"/>
      <c r="RUN94" s="189"/>
      <c r="RUO94" s="189"/>
      <c r="RUP94" s="189"/>
      <c r="RUQ94" s="189"/>
      <c r="RUR94" s="189"/>
      <c r="RUS94" s="189"/>
      <c r="RUT94" s="189"/>
      <c r="RUU94" s="189"/>
      <c r="RUV94" s="189"/>
      <c r="RUW94" s="189"/>
      <c r="RUX94" s="189"/>
      <c r="RUY94" s="189"/>
      <c r="RUZ94" s="189"/>
      <c r="RVA94" s="189"/>
      <c r="RVB94" s="189"/>
      <c r="RVC94" s="189"/>
      <c r="RVD94" s="189"/>
      <c r="RVE94" s="189"/>
      <c r="RVF94" s="189"/>
      <c r="RVG94" s="189"/>
      <c r="RVH94" s="189"/>
      <c r="RVI94" s="189"/>
      <c r="RVJ94" s="189"/>
      <c r="RVK94" s="189"/>
      <c r="RVL94" s="189"/>
      <c r="RVM94" s="189"/>
      <c r="RVN94" s="189"/>
      <c r="RVO94" s="189"/>
      <c r="RVP94" s="189"/>
      <c r="RVQ94" s="189"/>
      <c r="RVR94" s="189"/>
      <c r="RVS94" s="189"/>
      <c r="RVT94" s="189"/>
      <c r="RVU94" s="189"/>
      <c r="RVV94" s="189"/>
      <c r="RVW94" s="189"/>
      <c r="RVX94" s="189"/>
      <c r="RVY94" s="189"/>
      <c r="RVZ94" s="189"/>
      <c r="RWA94" s="189"/>
      <c r="RWB94" s="189"/>
      <c r="RWC94" s="189"/>
      <c r="RWD94" s="189"/>
      <c r="RWE94" s="189"/>
      <c r="RWF94" s="189"/>
      <c r="RWG94" s="189"/>
      <c r="RWH94" s="189"/>
      <c r="RWI94" s="189"/>
      <c r="RWJ94" s="189"/>
      <c r="RWK94" s="189"/>
      <c r="RWL94" s="189"/>
      <c r="RWM94" s="189"/>
      <c r="RWN94" s="189"/>
      <c r="RWO94" s="189"/>
      <c r="RWP94" s="189"/>
      <c r="RWQ94" s="189"/>
      <c r="RWR94" s="189"/>
      <c r="RWS94" s="189"/>
      <c r="RWT94" s="189"/>
      <c r="RWU94" s="189"/>
      <c r="RWV94" s="189"/>
      <c r="RWW94" s="189"/>
      <c r="RWX94" s="189"/>
      <c r="RWY94" s="189"/>
      <c r="RWZ94" s="189"/>
      <c r="RXA94" s="189"/>
      <c r="RXB94" s="189"/>
      <c r="RXC94" s="189"/>
      <c r="RXD94" s="189"/>
      <c r="RXE94" s="189"/>
      <c r="RXF94" s="189"/>
      <c r="RXG94" s="189"/>
      <c r="RXH94" s="189"/>
      <c r="RXI94" s="189"/>
      <c r="RXJ94" s="189"/>
      <c r="RXK94" s="189"/>
      <c r="RXL94" s="189"/>
      <c r="RXM94" s="189"/>
      <c r="RXN94" s="189"/>
      <c r="RXO94" s="189"/>
      <c r="RXP94" s="189"/>
      <c r="RXQ94" s="189"/>
      <c r="RXR94" s="189"/>
      <c r="RXS94" s="189"/>
      <c r="RXT94" s="189"/>
      <c r="RXU94" s="189"/>
      <c r="RXV94" s="189"/>
      <c r="RXW94" s="189"/>
      <c r="RXX94" s="189"/>
      <c r="RXY94" s="189"/>
      <c r="RXZ94" s="189"/>
      <c r="RYA94" s="189"/>
      <c r="RYB94" s="189"/>
      <c r="RYC94" s="189"/>
      <c r="RYD94" s="189"/>
      <c r="RYE94" s="189"/>
      <c r="RYF94" s="189"/>
      <c r="RYG94" s="189"/>
      <c r="RYH94" s="189"/>
      <c r="RYI94" s="189"/>
      <c r="RYJ94" s="189"/>
      <c r="RYK94" s="189"/>
      <c r="RYL94" s="189"/>
      <c r="RYM94" s="189"/>
      <c r="RYN94" s="189"/>
      <c r="RYO94" s="189"/>
      <c r="RYP94" s="189"/>
      <c r="RYQ94" s="189"/>
      <c r="RYR94" s="189"/>
      <c r="RYS94" s="189"/>
      <c r="RYT94" s="189"/>
      <c r="RYU94" s="189"/>
      <c r="RYV94" s="189"/>
      <c r="RYW94" s="189"/>
      <c r="RYX94" s="189"/>
      <c r="RYY94" s="189"/>
      <c r="RYZ94" s="189"/>
      <c r="RZA94" s="189"/>
      <c r="RZB94" s="189"/>
      <c r="RZC94" s="189"/>
      <c r="RZD94" s="189"/>
      <c r="RZE94" s="189"/>
      <c r="RZF94" s="189"/>
      <c r="RZG94" s="189"/>
      <c r="RZH94" s="189"/>
      <c r="RZI94" s="189"/>
      <c r="RZJ94" s="189"/>
      <c r="RZK94" s="189"/>
      <c r="RZL94" s="189"/>
      <c r="RZM94" s="189"/>
      <c r="RZN94" s="189"/>
      <c r="RZO94" s="189"/>
      <c r="RZP94" s="189"/>
      <c r="RZQ94" s="189"/>
      <c r="RZR94" s="189"/>
      <c r="RZS94" s="189"/>
      <c r="RZT94" s="189"/>
      <c r="RZU94" s="189"/>
      <c r="RZV94" s="189"/>
      <c r="RZW94" s="189"/>
      <c r="RZX94" s="189"/>
      <c r="RZY94" s="189"/>
      <c r="RZZ94" s="189"/>
      <c r="SAA94" s="189"/>
      <c r="SAB94" s="189"/>
      <c r="SAC94" s="189"/>
      <c r="SAD94" s="189"/>
      <c r="SAE94" s="189"/>
      <c r="SAF94" s="189"/>
      <c r="SAG94" s="189"/>
      <c r="SAH94" s="189"/>
      <c r="SAI94" s="189"/>
      <c r="SAJ94" s="189"/>
      <c r="SAK94" s="189"/>
      <c r="SAL94" s="189"/>
      <c r="SAM94" s="189"/>
      <c r="SAN94" s="189"/>
      <c r="SAO94" s="189"/>
      <c r="SAP94" s="189"/>
      <c r="SAQ94" s="189"/>
      <c r="SAR94" s="189"/>
      <c r="SAS94" s="189"/>
      <c r="SAT94" s="189"/>
      <c r="SAU94" s="189"/>
      <c r="SAV94" s="189"/>
      <c r="SAW94" s="189"/>
      <c r="SAX94" s="189"/>
      <c r="SAY94" s="189"/>
      <c r="SAZ94" s="189"/>
      <c r="SBA94" s="189"/>
      <c r="SBB94" s="189"/>
      <c r="SBC94" s="189"/>
      <c r="SBD94" s="189"/>
      <c r="SBE94" s="189"/>
      <c r="SBF94" s="189"/>
      <c r="SBG94" s="189"/>
      <c r="SBH94" s="189"/>
      <c r="SBI94" s="189"/>
      <c r="SBJ94" s="189"/>
      <c r="SBK94" s="189"/>
      <c r="SBL94" s="189"/>
      <c r="SBM94" s="189"/>
      <c r="SBN94" s="189"/>
      <c r="SBO94" s="189"/>
      <c r="SBP94" s="189"/>
      <c r="SBQ94" s="189"/>
      <c r="SBR94" s="189"/>
      <c r="SBS94" s="189"/>
      <c r="SBT94" s="189"/>
      <c r="SBU94" s="189"/>
      <c r="SBV94" s="189"/>
      <c r="SBW94" s="189"/>
      <c r="SBX94" s="189"/>
      <c r="SBY94" s="189"/>
      <c r="SBZ94" s="189"/>
      <c r="SCA94" s="189"/>
      <c r="SCB94" s="189"/>
      <c r="SCC94" s="189"/>
      <c r="SCD94" s="189"/>
      <c r="SCE94" s="189"/>
      <c r="SCF94" s="189"/>
      <c r="SCG94" s="189"/>
      <c r="SCH94" s="189"/>
      <c r="SCI94" s="189"/>
      <c r="SCJ94" s="189"/>
      <c r="SCK94" s="189"/>
      <c r="SCL94" s="189"/>
      <c r="SCM94" s="189"/>
      <c r="SCN94" s="189"/>
      <c r="SCO94" s="189"/>
      <c r="SCP94" s="189"/>
      <c r="SCQ94" s="189"/>
      <c r="SCR94" s="189"/>
      <c r="SCS94" s="189"/>
      <c r="SCT94" s="189"/>
      <c r="SCU94" s="189"/>
      <c r="SCV94" s="189"/>
      <c r="SCW94" s="189"/>
      <c r="SCX94" s="189"/>
      <c r="SCY94" s="189"/>
      <c r="SCZ94" s="189"/>
      <c r="SDA94" s="189"/>
      <c r="SDB94" s="189"/>
      <c r="SDC94" s="189"/>
      <c r="SDD94" s="189"/>
      <c r="SDE94" s="189"/>
      <c r="SDF94" s="189"/>
      <c r="SDG94" s="189"/>
      <c r="SDH94" s="189"/>
      <c r="SDI94" s="189"/>
      <c r="SDJ94" s="189"/>
      <c r="SDK94" s="189"/>
      <c r="SDL94" s="189"/>
      <c r="SDM94" s="189"/>
      <c r="SDN94" s="189"/>
      <c r="SDO94" s="189"/>
      <c r="SDP94" s="189"/>
      <c r="SDQ94" s="189"/>
      <c r="SDR94" s="189"/>
      <c r="SDS94" s="189"/>
      <c r="SDT94" s="189"/>
      <c r="SDU94" s="189"/>
      <c r="SDV94" s="189"/>
      <c r="SDW94" s="189"/>
      <c r="SDX94" s="189"/>
      <c r="SDY94" s="189"/>
      <c r="SDZ94" s="189"/>
      <c r="SEA94" s="189"/>
      <c r="SEB94" s="189"/>
      <c r="SEC94" s="189"/>
      <c r="SED94" s="189"/>
      <c r="SEE94" s="189"/>
      <c r="SEF94" s="189"/>
      <c r="SEG94" s="189"/>
      <c r="SEH94" s="189"/>
      <c r="SEI94" s="189"/>
      <c r="SEJ94" s="189"/>
      <c r="SEK94" s="189"/>
      <c r="SEL94" s="189"/>
      <c r="SEM94" s="189"/>
      <c r="SEN94" s="189"/>
      <c r="SEO94" s="189"/>
      <c r="SEP94" s="189"/>
      <c r="SEQ94" s="189"/>
      <c r="SER94" s="189"/>
      <c r="SES94" s="189"/>
      <c r="SET94" s="189"/>
      <c r="SEU94" s="189"/>
      <c r="SEV94" s="189"/>
      <c r="SEW94" s="189"/>
      <c r="SEX94" s="189"/>
      <c r="SEY94" s="189"/>
      <c r="SEZ94" s="189"/>
      <c r="SFA94" s="189"/>
      <c r="SFB94" s="189"/>
      <c r="SFC94" s="189"/>
      <c r="SFD94" s="189"/>
      <c r="SFE94" s="189"/>
      <c r="SFF94" s="189"/>
      <c r="SFG94" s="189"/>
      <c r="SFH94" s="189"/>
      <c r="SFI94" s="189"/>
      <c r="SFJ94" s="189"/>
      <c r="SFK94" s="189"/>
      <c r="SFL94" s="189"/>
      <c r="SFM94" s="189"/>
      <c r="SFN94" s="189"/>
      <c r="SFO94" s="189"/>
      <c r="SFP94" s="189"/>
      <c r="SFQ94" s="189"/>
      <c r="SFR94" s="189"/>
      <c r="SFS94" s="189"/>
      <c r="SFT94" s="189"/>
      <c r="SFU94" s="189"/>
      <c r="SFV94" s="189"/>
      <c r="SFW94" s="189"/>
      <c r="SFX94" s="189"/>
      <c r="SFY94" s="189"/>
      <c r="SFZ94" s="189"/>
      <c r="SGA94" s="189"/>
      <c r="SGB94" s="189"/>
      <c r="SGC94" s="189"/>
      <c r="SGD94" s="189"/>
      <c r="SGE94" s="189"/>
      <c r="SGF94" s="189"/>
      <c r="SGG94" s="189"/>
      <c r="SGH94" s="189"/>
      <c r="SGI94" s="189"/>
      <c r="SGJ94" s="189"/>
      <c r="SGK94" s="189"/>
      <c r="SGL94" s="189"/>
      <c r="SGM94" s="189"/>
      <c r="SGN94" s="189"/>
      <c r="SGO94" s="189"/>
      <c r="SGP94" s="189"/>
      <c r="SGQ94" s="189"/>
      <c r="SGR94" s="189"/>
      <c r="SGS94" s="189"/>
      <c r="SGT94" s="189"/>
      <c r="SGU94" s="189"/>
      <c r="SGV94" s="189"/>
      <c r="SGW94" s="189"/>
      <c r="SGX94" s="189"/>
      <c r="SGY94" s="189"/>
      <c r="SGZ94" s="189"/>
      <c r="SHA94" s="189"/>
      <c r="SHB94" s="189"/>
      <c r="SHC94" s="189"/>
      <c r="SHD94" s="189"/>
      <c r="SHE94" s="189"/>
      <c r="SHF94" s="189"/>
      <c r="SHG94" s="189"/>
      <c r="SHH94" s="189"/>
      <c r="SHI94" s="189"/>
      <c r="SHJ94" s="189"/>
      <c r="SHK94" s="189"/>
      <c r="SHL94" s="189"/>
      <c r="SHM94" s="189"/>
      <c r="SHN94" s="189"/>
      <c r="SHO94" s="189"/>
      <c r="SHP94" s="189"/>
      <c r="SHQ94" s="189"/>
      <c r="SHR94" s="189"/>
      <c r="SHS94" s="189"/>
      <c r="SHT94" s="189"/>
      <c r="SHU94" s="189"/>
      <c r="SHV94" s="189"/>
      <c r="SHW94" s="189"/>
      <c r="SHX94" s="189"/>
      <c r="SHY94" s="189"/>
      <c r="SHZ94" s="189"/>
      <c r="SIA94" s="189"/>
      <c r="SIB94" s="189"/>
      <c r="SIC94" s="189"/>
      <c r="SID94" s="189"/>
      <c r="SIE94" s="189"/>
      <c r="SIF94" s="189"/>
      <c r="SIG94" s="189"/>
      <c r="SIH94" s="189"/>
      <c r="SII94" s="189"/>
      <c r="SIJ94" s="189"/>
      <c r="SIK94" s="189"/>
      <c r="SIL94" s="189"/>
      <c r="SIM94" s="189"/>
      <c r="SIN94" s="189"/>
      <c r="SIO94" s="189"/>
      <c r="SIP94" s="189"/>
      <c r="SIQ94" s="189"/>
      <c r="SIR94" s="189"/>
      <c r="SIS94" s="189"/>
      <c r="SIT94" s="189"/>
      <c r="SIU94" s="189"/>
      <c r="SIV94" s="189"/>
      <c r="SIW94" s="189"/>
      <c r="SIX94" s="189"/>
      <c r="SIY94" s="189"/>
      <c r="SIZ94" s="189"/>
      <c r="SJA94" s="189"/>
      <c r="SJB94" s="189"/>
      <c r="SJC94" s="189"/>
      <c r="SJD94" s="189"/>
      <c r="SJE94" s="189"/>
      <c r="SJF94" s="189"/>
      <c r="SJG94" s="189"/>
      <c r="SJH94" s="189"/>
      <c r="SJI94" s="189"/>
      <c r="SJJ94" s="189"/>
      <c r="SJK94" s="189"/>
      <c r="SJL94" s="189"/>
      <c r="SJM94" s="189"/>
      <c r="SJN94" s="189"/>
      <c r="SJO94" s="189"/>
      <c r="SJP94" s="189"/>
      <c r="SJQ94" s="189"/>
      <c r="SJR94" s="189"/>
      <c r="SJS94" s="189"/>
      <c r="SJT94" s="189"/>
      <c r="SJU94" s="189"/>
      <c r="SJV94" s="189"/>
      <c r="SJW94" s="189"/>
      <c r="SJX94" s="189"/>
      <c r="SJY94" s="189"/>
      <c r="SJZ94" s="189"/>
      <c r="SKA94" s="189"/>
      <c r="SKB94" s="189"/>
      <c r="SKC94" s="189"/>
      <c r="SKD94" s="189"/>
      <c r="SKE94" s="189"/>
      <c r="SKF94" s="189"/>
      <c r="SKG94" s="189"/>
      <c r="SKH94" s="189"/>
      <c r="SKI94" s="189"/>
      <c r="SKJ94" s="189"/>
      <c r="SKK94" s="189"/>
      <c r="SKL94" s="189"/>
      <c r="SKM94" s="189"/>
      <c r="SKN94" s="189"/>
      <c r="SKO94" s="189"/>
      <c r="SKP94" s="189"/>
      <c r="SKQ94" s="189"/>
      <c r="SKR94" s="189"/>
      <c r="SKS94" s="189"/>
      <c r="SKT94" s="189"/>
      <c r="SKU94" s="189"/>
      <c r="SKV94" s="189"/>
      <c r="SKW94" s="189"/>
      <c r="SKX94" s="189"/>
      <c r="SKY94" s="189"/>
      <c r="SKZ94" s="189"/>
      <c r="SLA94" s="189"/>
      <c r="SLB94" s="189"/>
      <c r="SLC94" s="189"/>
      <c r="SLD94" s="189"/>
      <c r="SLE94" s="189"/>
      <c r="SLF94" s="189"/>
      <c r="SLG94" s="189"/>
      <c r="SLH94" s="189"/>
      <c r="SLI94" s="189"/>
      <c r="SLJ94" s="189"/>
      <c r="SLK94" s="189"/>
      <c r="SLL94" s="189"/>
      <c r="SLM94" s="189"/>
      <c r="SLN94" s="189"/>
      <c r="SLO94" s="189"/>
      <c r="SLP94" s="189"/>
      <c r="SLQ94" s="189"/>
      <c r="SLR94" s="189"/>
      <c r="SLS94" s="189"/>
      <c r="SLT94" s="189"/>
      <c r="SLU94" s="189"/>
      <c r="SLV94" s="189"/>
      <c r="SLW94" s="189"/>
      <c r="SLX94" s="189"/>
      <c r="SLY94" s="189"/>
      <c r="SLZ94" s="189"/>
      <c r="SMA94" s="189"/>
      <c r="SMB94" s="189"/>
      <c r="SMC94" s="189"/>
      <c r="SMD94" s="189"/>
      <c r="SME94" s="189"/>
      <c r="SMF94" s="189"/>
      <c r="SMG94" s="189"/>
      <c r="SMH94" s="189"/>
      <c r="SMI94" s="189"/>
      <c r="SMJ94" s="189"/>
      <c r="SMK94" s="189"/>
      <c r="SML94" s="189"/>
      <c r="SMM94" s="189"/>
      <c r="SMN94" s="189"/>
      <c r="SMO94" s="189"/>
      <c r="SMP94" s="189"/>
      <c r="SMQ94" s="189"/>
      <c r="SMR94" s="189"/>
      <c r="SMS94" s="189"/>
      <c r="SMT94" s="189"/>
      <c r="SMU94" s="189"/>
      <c r="SMV94" s="189"/>
      <c r="SMW94" s="189"/>
      <c r="SMX94" s="189"/>
      <c r="SMY94" s="189"/>
      <c r="SMZ94" s="189"/>
      <c r="SNA94" s="189"/>
      <c r="SNB94" s="189"/>
      <c r="SNC94" s="189"/>
      <c r="SND94" s="189"/>
      <c r="SNE94" s="189"/>
      <c r="SNF94" s="189"/>
      <c r="SNG94" s="189"/>
      <c r="SNH94" s="189"/>
      <c r="SNI94" s="189"/>
      <c r="SNJ94" s="189"/>
      <c r="SNK94" s="189"/>
      <c r="SNL94" s="189"/>
      <c r="SNM94" s="189"/>
      <c r="SNN94" s="189"/>
      <c r="SNO94" s="189"/>
      <c r="SNP94" s="189"/>
      <c r="SNQ94" s="189"/>
      <c r="SNR94" s="189"/>
      <c r="SNS94" s="189"/>
      <c r="SNT94" s="189"/>
      <c r="SNU94" s="189"/>
      <c r="SNV94" s="189"/>
      <c r="SNW94" s="189"/>
      <c r="SNX94" s="189"/>
      <c r="SNY94" s="189"/>
      <c r="SNZ94" s="189"/>
      <c r="SOA94" s="189"/>
      <c r="SOB94" s="189"/>
      <c r="SOC94" s="189"/>
      <c r="SOD94" s="189"/>
      <c r="SOE94" s="189"/>
      <c r="SOF94" s="189"/>
      <c r="SOG94" s="189"/>
      <c r="SOH94" s="189"/>
      <c r="SOI94" s="189"/>
      <c r="SOJ94" s="189"/>
      <c r="SOK94" s="189"/>
      <c r="SOL94" s="189"/>
      <c r="SOM94" s="189"/>
      <c r="SON94" s="189"/>
      <c r="SOO94" s="189"/>
      <c r="SOP94" s="189"/>
      <c r="SOQ94" s="189"/>
      <c r="SOR94" s="189"/>
      <c r="SOS94" s="189"/>
      <c r="SOT94" s="189"/>
      <c r="SOU94" s="189"/>
      <c r="SOV94" s="189"/>
      <c r="SOW94" s="189"/>
      <c r="SOX94" s="189"/>
      <c r="SOY94" s="189"/>
      <c r="SOZ94" s="189"/>
      <c r="SPA94" s="189"/>
      <c r="SPB94" s="189"/>
      <c r="SPC94" s="189"/>
      <c r="SPD94" s="189"/>
      <c r="SPE94" s="189"/>
      <c r="SPF94" s="189"/>
      <c r="SPG94" s="189"/>
      <c r="SPH94" s="189"/>
      <c r="SPI94" s="189"/>
      <c r="SPJ94" s="189"/>
      <c r="SPK94" s="189"/>
      <c r="SPL94" s="189"/>
      <c r="SPM94" s="189"/>
      <c r="SPN94" s="189"/>
      <c r="SPO94" s="189"/>
      <c r="SPP94" s="189"/>
      <c r="SPQ94" s="189"/>
      <c r="SPR94" s="189"/>
      <c r="SPS94" s="189"/>
      <c r="SPT94" s="189"/>
      <c r="SPU94" s="189"/>
      <c r="SPV94" s="189"/>
      <c r="SPW94" s="189"/>
      <c r="SPX94" s="189"/>
      <c r="SPY94" s="189"/>
      <c r="SPZ94" s="189"/>
      <c r="SQA94" s="189"/>
      <c r="SQB94" s="189"/>
      <c r="SQC94" s="189"/>
      <c r="SQD94" s="189"/>
      <c r="SQE94" s="189"/>
      <c r="SQF94" s="189"/>
      <c r="SQG94" s="189"/>
      <c r="SQH94" s="189"/>
      <c r="SQI94" s="189"/>
      <c r="SQJ94" s="189"/>
      <c r="SQK94" s="189"/>
      <c r="SQL94" s="189"/>
      <c r="SQM94" s="189"/>
      <c r="SQN94" s="189"/>
      <c r="SQO94" s="189"/>
      <c r="SQP94" s="189"/>
      <c r="SQQ94" s="189"/>
      <c r="SQR94" s="189"/>
      <c r="SQS94" s="189"/>
      <c r="SQT94" s="189"/>
      <c r="SQU94" s="189"/>
      <c r="SQV94" s="189"/>
      <c r="SQW94" s="189"/>
      <c r="SQX94" s="189"/>
      <c r="SQY94" s="189"/>
      <c r="SQZ94" s="189"/>
      <c r="SRA94" s="189"/>
      <c r="SRB94" s="189"/>
      <c r="SRC94" s="189"/>
      <c r="SRD94" s="189"/>
      <c r="SRE94" s="189"/>
      <c r="SRF94" s="189"/>
      <c r="SRG94" s="189"/>
      <c r="SRH94" s="189"/>
      <c r="SRI94" s="189"/>
      <c r="SRJ94" s="189"/>
      <c r="SRK94" s="189"/>
      <c r="SRL94" s="189"/>
      <c r="SRM94" s="189"/>
      <c r="SRN94" s="189"/>
      <c r="SRO94" s="189"/>
      <c r="SRP94" s="189"/>
      <c r="SRQ94" s="189"/>
      <c r="SRR94" s="189"/>
      <c r="SRS94" s="189"/>
      <c r="SRT94" s="189"/>
      <c r="SRU94" s="189"/>
      <c r="SRV94" s="189"/>
      <c r="SRW94" s="189"/>
      <c r="SRX94" s="189"/>
      <c r="SRY94" s="189"/>
      <c r="SRZ94" s="189"/>
      <c r="SSA94" s="189"/>
      <c r="SSB94" s="189"/>
      <c r="SSC94" s="189"/>
      <c r="SSD94" s="189"/>
      <c r="SSE94" s="189"/>
      <c r="SSF94" s="189"/>
      <c r="SSG94" s="189"/>
      <c r="SSH94" s="189"/>
      <c r="SSI94" s="189"/>
      <c r="SSJ94" s="189"/>
      <c r="SSK94" s="189"/>
      <c r="SSL94" s="189"/>
      <c r="SSM94" s="189"/>
      <c r="SSN94" s="189"/>
      <c r="SSO94" s="189"/>
      <c r="SSP94" s="189"/>
      <c r="SSQ94" s="189"/>
      <c r="SSR94" s="189"/>
      <c r="SSS94" s="189"/>
      <c r="SST94" s="189"/>
      <c r="SSU94" s="189"/>
      <c r="SSV94" s="189"/>
      <c r="SSW94" s="189"/>
      <c r="SSX94" s="189"/>
      <c r="SSY94" s="189"/>
      <c r="SSZ94" s="189"/>
      <c r="STA94" s="189"/>
      <c r="STB94" s="189"/>
      <c r="STC94" s="189"/>
      <c r="STD94" s="189"/>
      <c r="STE94" s="189"/>
      <c r="STF94" s="189"/>
      <c r="STG94" s="189"/>
      <c r="STH94" s="189"/>
      <c r="STI94" s="189"/>
      <c r="STJ94" s="189"/>
      <c r="STK94" s="189"/>
      <c r="STL94" s="189"/>
      <c r="STM94" s="189"/>
      <c r="STN94" s="189"/>
      <c r="STO94" s="189"/>
      <c r="STP94" s="189"/>
      <c r="STQ94" s="189"/>
      <c r="STR94" s="189"/>
      <c r="STS94" s="189"/>
      <c r="STT94" s="189"/>
      <c r="STU94" s="189"/>
      <c r="STV94" s="189"/>
      <c r="STW94" s="189"/>
      <c r="STX94" s="189"/>
      <c r="STY94" s="189"/>
      <c r="STZ94" s="189"/>
      <c r="SUA94" s="189"/>
      <c r="SUB94" s="189"/>
      <c r="SUC94" s="189"/>
      <c r="SUD94" s="189"/>
      <c r="SUE94" s="189"/>
      <c r="SUF94" s="189"/>
      <c r="SUG94" s="189"/>
      <c r="SUH94" s="189"/>
      <c r="SUI94" s="189"/>
      <c r="SUJ94" s="189"/>
      <c r="SUK94" s="189"/>
      <c r="SUL94" s="189"/>
      <c r="SUM94" s="189"/>
      <c r="SUN94" s="189"/>
      <c r="SUO94" s="189"/>
      <c r="SUP94" s="189"/>
      <c r="SUQ94" s="189"/>
      <c r="SUR94" s="189"/>
      <c r="SUS94" s="189"/>
      <c r="SUT94" s="189"/>
      <c r="SUU94" s="189"/>
      <c r="SUV94" s="189"/>
      <c r="SUW94" s="189"/>
      <c r="SUX94" s="189"/>
      <c r="SUY94" s="189"/>
      <c r="SUZ94" s="189"/>
      <c r="SVA94" s="189"/>
      <c r="SVB94" s="189"/>
      <c r="SVC94" s="189"/>
      <c r="SVD94" s="189"/>
      <c r="SVE94" s="189"/>
      <c r="SVF94" s="189"/>
      <c r="SVG94" s="189"/>
      <c r="SVH94" s="189"/>
      <c r="SVI94" s="189"/>
      <c r="SVJ94" s="189"/>
      <c r="SVK94" s="189"/>
      <c r="SVL94" s="189"/>
      <c r="SVM94" s="189"/>
      <c r="SVN94" s="189"/>
      <c r="SVO94" s="189"/>
      <c r="SVP94" s="189"/>
      <c r="SVQ94" s="189"/>
      <c r="SVR94" s="189"/>
      <c r="SVS94" s="189"/>
      <c r="SVT94" s="189"/>
      <c r="SVU94" s="189"/>
      <c r="SVV94" s="189"/>
      <c r="SVW94" s="189"/>
      <c r="SVX94" s="189"/>
      <c r="SVY94" s="189"/>
      <c r="SVZ94" s="189"/>
      <c r="SWA94" s="189"/>
      <c r="SWB94" s="189"/>
      <c r="SWC94" s="189"/>
      <c r="SWD94" s="189"/>
      <c r="SWE94" s="189"/>
      <c r="SWF94" s="189"/>
      <c r="SWG94" s="189"/>
      <c r="SWH94" s="189"/>
      <c r="SWI94" s="189"/>
      <c r="SWJ94" s="189"/>
      <c r="SWK94" s="189"/>
      <c r="SWL94" s="189"/>
      <c r="SWM94" s="189"/>
      <c r="SWN94" s="189"/>
      <c r="SWO94" s="189"/>
      <c r="SWP94" s="189"/>
      <c r="SWQ94" s="189"/>
      <c r="SWR94" s="189"/>
      <c r="SWS94" s="189"/>
      <c r="SWT94" s="189"/>
      <c r="SWU94" s="189"/>
      <c r="SWV94" s="189"/>
      <c r="SWW94" s="189"/>
      <c r="SWX94" s="189"/>
      <c r="SWY94" s="189"/>
      <c r="SWZ94" s="189"/>
      <c r="SXA94" s="189"/>
      <c r="SXB94" s="189"/>
      <c r="SXC94" s="189"/>
      <c r="SXD94" s="189"/>
      <c r="SXE94" s="189"/>
      <c r="SXF94" s="189"/>
      <c r="SXG94" s="189"/>
      <c r="SXH94" s="189"/>
      <c r="SXI94" s="189"/>
      <c r="SXJ94" s="189"/>
      <c r="SXK94" s="189"/>
      <c r="SXL94" s="189"/>
      <c r="SXM94" s="189"/>
      <c r="SXN94" s="189"/>
      <c r="SXO94" s="189"/>
      <c r="SXP94" s="189"/>
      <c r="SXQ94" s="189"/>
      <c r="SXR94" s="189"/>
      <c r="SXS94" s="189"/>
      <c r="SXT94" s="189"/>
      <c r="SXU94" s="189"/>
      <c r="SXV94" s="189"/>
      <c r="SXW94" s="189"/>
      <c r="SXX94" s="189"/>
      <c r="SXY94" s="189"/>
      <c r="SXZ94" s="189"/>
      <c r="SYA94" s="189"/>
      <c r="SYB94" s="189"/>
      <c r="SYC94" s="189"/>
      <c r="SYD94" s="189"/>
      <c r="SYE94" s="189"/>
      <c r="SYF94" s="189"/>
      <c r="SYG94" s="189"/>
      <c r="SYH94" s="189"/>
      <c r="SYI94" s="189"/>
      <c r="SYJ94" s="189"/>
      <c r="SYK94" s="189"/>
      <c r="SYL94" s="189"/>
      <c r="SYM94" s="189"/>
      <c r="SYN94" s="189"/>
      <c r="SYO94" s="189"/>
      <c r="SYP94" s="189"/>
      <c r="SYQ94" s="189"/>
      <c r="SYR94" s="189"/>
      <c r="SYS94" s="189"/>
      <c r="SYT94" s="189"/>
      <c r="SYU94" s="189"/>
      <c r="SYV94" s="189"/>
      <c r="SYW94" s="189"/>
      <c r="SYX94" s="189"/>
      <c r="SYY94" s="189"/>
      <c r="SYZ94" s="189"/>
      <c r="SZA94" s="189"/>
      <c r="SZB94" s="189"/>
      <c r="SZC94" s="189"/>
      <c r="SZD94" s="189"/>
      <c r="SZE94" s="189"/>
      <c r="SZF94" s="189"/>
      <c r="SZG94" s="189"/>
      <c r="SZH94" s="189"/>
      <c r="SZI94" s="189"/>
      <c r="SZJ94" s="189"/>
      <c r="SZK94" s="189"/>
      <c r="SZL94" s="189"/>
      <c r="SZM94" s="189"/>
      <c r="SZN94" s="189"/>
      <c r="SZO94" s="189"/>
      <c r="SZP94" s="189"/>
      <c r="SZQ94" s="189"/>
      <c r="SZR94" s="189"/>
      <c r="SZS94" s="189"/>
      <c r="SZT94" s="189"/>
      <c r="SZU94" s="189"/>
      <c r="SZV94" s="189"/>
      <c r="SZW94" s="189"/>
      <c r="SZX94" s="189"/>
      <c r="SZY94" s="189"/>
      <c r="SZZ94" s="189"/>
      <c r="TAA94" s="189"/>
      <c r="TAB94" s="189"/>
      <c r="TAC94" s="189"/>
      <c r="TAD94" s="189"/>
      <c r="TAE94" s="189"/>
      <c r="TAF94" s="189"/>
      <c r="TAG94" s="189"/>
      <c r="TAH94" s="189"/>
      <c r="TAI94" s="189"/>
      <c r="TAJ94" s="189"/>
      <c r="TAK94" s="189"/>
      <c r="TAL94" s="189"/>
      <c r="TAM94" s="189"/>
      <c r="TAN94" s="189"/>
      <c r="TAO94" s="189"/>
      <c r="TAP94" s="189"/>
      <c r="TAQ94" s="189"/>
      <c r="TAR94" s="189"/>
      <c r="TAS94" s="189"/>
      <c r="TAT94" s="189"/>
      <c r="TAU94" s="189"/>
      <c r="TAV94" s="189"/>
      <c r="TAW94" s="189"/>
      <c r="TAX94" s="189"/>
      <c r="TAY94" s="189"/>
      <c r="TAZ94" s="189"/>
      <c r="TBA94" s="189"/>
      <c r="TBB94" s="189"/>
      <c r="TBC94" s="189"/>
      <c r="TBD94" s="189"/>
      <c r="TBE94" s="189"/>
      <c r="TBF94" s="189"/>
      <c r="TBG94" s="189"/>
      <c r="TBH94" s="189"/>
      <c r="TBI94" s="189"/>
      <c r="TBJ94" s="189"/>
      <c r="TBK94" s="189"/>
      <c r="TBL94" s="189"/>
      <c r="TBM94" s="189"/>
      <c r="TBN94" s="189"/>
      <c r="TBO94" s="189"/>
      <c r="TBP94" s="189"/>
      <c r="TBQ94" s="189"/>
      <c r="TBR94" s="189"/>
      <c r="TBS94" s="189"/>
      <c r="TBT94" s="189"/>
      <c r="TBU94" s="189"/>
      <c r="TBV94" s="189"/>
      <c r="TBW94" s="189"/>
      <c r="TBX94" s="189"/>
      <c r="TBY94" s="189"/>
      <c r="TBZ94" s="189"/>
      <c r="TCA94" s="189"/>
      <c r="TCB94" s="189"/>
      <c r="TCC94" s="189"/>
      <c r="TCD94" s="189"/>
      <c r="TCE94" s="189"/>
      <c r="TCF94" s="189"/>
      <c r="TCG94" s="189"/>
      <c r="TCH94" s="189"/>
      <c r="TCI94" s="189"/>
      <c r="TCJ94" s="189"/>
      <c r="TCK94" s="189"/>
      <c r="TCL94" s="189"/>
      <c r="TCM94" s="189"/>
      <c r="TCN94" s="189"/>
      <c r="TCO94" s="189"/>
      <c r="TCP94" s="189"/>
      <c r="TCQ94" s="189"/>
      <c r="TCR94" s="189"/>
      <c r="TCS94" s="189"/>
      <c r="TCT94" s="189"/>
      <c r="TCU94" s="189"/>
      <c r="TCV94" s="189"/>
      <c r="TCW94" s="189"/>
      <c r="TCX94" s="189"/>
      <c r="TCY94" s="189"/>
      <c r="TCZ94" s="189"/>
      <c r="TDA94" s="189"/>
      <c r="TDB94" s="189"/>
      <c r="TDC94" s="189"/>
      <c r="TDD94" s="189"/>
      <c r="TDE94" s="189"/>
      <c r="TDF94" s="189"/>
      <c r="TDG94" s="189"/>
      <c r="TDH94" s="189"/>
      <c r="TDI94" s="189"/>
      <c r="TDJ94" s="189"/>
      <c r="TDK94" s="189"/>
      <c r="TDL94" s="189"/>
      <c r="TDM94" s="189"/>
      <c r="TDN94" s="189"/>
      <c r="TDO94" s="189"/>
      <c r="TDP94" s="189"/>
      <c r="TDQ94" s="189"/>
      <c r="TDR94" s="189"/>
      <c r="TDS94" s="189"/>
      <c r="TDT94" s="189"/>
      <c r="TDU94" s="189"/>
      <c r="TDV94" s="189"/>
      <c r="TDW94" s="189"/>
      <c r="TDX94" s="189"/>
      <c r="TDY94" s="189"/>
      <c r="TDZ94" s="189"/>
      <c r="TEA94" s="189"/>
      <c r="TEB94" s="189"/>
      <c r="TEC94" s="189"/>
      <c r="TED94" s="189"/>
      <c r="TEE94" s="189"/>
      <c r="TEF94" s="189"/>
      <c r="TEG94" s="189"/>
      <c r="TEH94" s="189"/>
      <c r="TEI94" s="189"/>
      <c r="TEJ94" s="189"/>
      <c r="TEK94" s="189"/>
      <c r="TEL94" s="189"/>
      <c r="TEM94" s="189"/>
      <c r="TEN94" s="189"/>
      <c r="TEO94" s="189"/>
      <c r="TEP94" s="189"/>
      <c r="TEQ94" s="189"/>
      <c r="TER94" s="189"/>
      <c r="TES94" s="189"/>
      <c r="TET94" s="189"/>
      <c r="TEU94" s="189"/>
      <c r="TEV94" s="189"/>
      <c r="TEW94" s="189"/>
      <c r="TEX94" s="189"/>
      <c r="TEY94" s="189"/>
      <c r="TEZ94" s="189"/>
      <c r="TFA94" s="189"/>
      <c r="TFB94" s="189"/>
      <c r="TFC94" s="189"/>
      <c r="TFD94" s="189"/>
      <c r="TFE94" s="189"/>
      <c r="TFF94" s="189"/>
      <c r="TFG94" s="189"/>
      <c r="TFH94" s="189"/>
      <c r="TFI94" s="189"/>
      <c r="TFJ94" s="189"/>
      <c r="TFK94" s="189"/>
      <c r="TFL94" s="189"/>
      <c r="TFM94" s="189"/>
      <c r="TFN94" s="189"/>
      <c r="TFO94" s="189"/>
      <c r="TFP94" s="189"/>
      <c r="TFQ94" s="189"/>
      <c r="TFR94" s="189"/>
      <c r="TFS94" s="189"/>
      <c r="TFT94" s="189"/>
      <c r="TFU94" s="189"/>
      <c r="TFV94" s="189"/>
      <c r="TFW94" s="189"/>
      <c r="TFX94" s="189"/>
      <c r="TFY94" s="189"/>
      <c r="TFZ94" s="189"/>
      <c r="TGA94" s="189"/>
      <c r="TGB94" s="189"/>
      <c r="TGC94" s="189"/>
      <c r="TGD94" s="189"/>
      <c r="TGE94" s="189"/>
      <c r="TGF94" s="189"/>
      <c r="TGG94" s="189"/>
      <c r="TGH94" s="189"/>
      <c r="TGI94" s="189"/>
      <c r="TGJ94" s="189"/>
      <c r="TGK94" s="189"/>
      <c r="TGL94" s="189"/>
      <c r="TGM94" s="189"/>
      <c r="TGN94" s="189"/>
      <c r="TGO94" s="189"/>
      <c r="TGP94" s="189"/>
      <c r="TGQ94" s="189"/>
      <c r="TGR94" s="189"/>
      <c r="TGS94" s="189"/>
      <c r="TGT94" s="189"/>
      <c r="TGU94" s="189"/>
      <c r="TGV94" s="189"/>
      <c r="TGW94" s="189"/>
      <c r="TGX94" s="189"/>
      <c r="TGY94" s="189"/>
      <c r="TGZ94" s="189"/>
      <c r="THA94" s="189"/>
      <c r="THB94" s="189"/>
      <c r="THC94" s="189"/>
      <c r="THD94" s="189"/>
      <c r="THE94" s="189"/>
      <c r="THF94" s="189"/>
      <c r="THG94" s="189"/>
      <c r="THH94" s="189"/>
      <c r="THI94" s="189"/>
      <c r="THJ94" s="189"/>
      <c r="THK94" s="189"/>
      <c r="THL94" s="189"/>
      <c r="THM94" s="189"/>
      <c r="THN94" s="189"/>
      <c r="THO94" s="189"/>
      <c r="THP94" s="189"/>
      <c r="THQ94" s="189"/>
      <c r="THR94" s="189"/>
      <c r="THS94" s="189"/>
      <c r="THT94" s="189"/>
      <c r="THU94" s="189"/>
      <c r="THV94" s="189"/>
      <c r="THW94" s="189"/>
      <c r="THX94" s="189"/>
      <c r="THY94" s="189"/>
      <c r="THZ94" s="189"/>
      <c r="TIA94" s="189"/>
      <c r="TIB94" s="189"/>
      <c r="TIC94" s="189"/>
      <c r="TID94" s="189"/>
      <c r="TIE94" s="189"/>
      <c r="TIF94" s="189"/>
      <c r="TIG94" s="189"/>
      <c r="TIH94" s="189"/>
      <c r="TII94" s="189"/>
      <c r="TIJ94" s="189"/>
      <c r="TIK94" s="189"/>
      <c r="TIL94" s="189"/>
      <c r="TIM94" s="189"/>
      <c r="TIN94" s="189"/>
      <c r="TIO94" s="189"/>
      <c r="TIP94" s="189"/>
      <c r="TIQ94" s="189"/>
      <c r="TIR94" s="189"/>
      <c r="TIS94" s="189"/>
      <c r="TIT94" s="189"/>
      <c r="TIU94" s="189"/>
      <c r="TIV94" s="189"/>
      <c r="TIW94" s="189"/>
      <c r="TIX94" s="189"/>
      <c r="TIY94" s="189"/>
      <c r="TIZ94" s="189"/>
      <c r="TJA94" s="189"/>
      <c r="TJB94" s="189"/>
      <c r="TJC94" s="189"/>
      <c r="TJD94" s="189"/>
      <c r="TJE94" s="189"/>
      <c r="TJF94" s="189"/>
      <c r="TJG94" s="189"/>
      <c r="TJH94" s="189"/>
      <c r="TJI94" s="189"/>
      <c r="TJJ94" s="189"/>
      <c r="TJK94" s="189"/>
      <c r="TJL94" s="189"/>
      <c r="TJM94" s="189"/>
      <c r="TJN94" s="189"/>
      <c r="TJO94" s="189"/>
      <c r="TJP94" s="189"/>
      <c r="TJQ94" s="189"/>
      <c r="TJR94" s="189"/>
      <c r="TJS94" s="189"/>
      <c r="TJT94" s="189"/>
      <c r="TJU94" s="189"/>
      <c r="TJV94" s="189"/>
      <c r="TJW94" s="189"/>
      <c r="TJX94" s="189"/>
      <c r="TJY94" s="189"/>
      <c r="TJZ94" s="189"/>
      <c r="TKA94" s="189"/>
      <c r="TKB94" s="189"/>
      <c r="TKC94" s="189"/>
      <c r="TKD94" s="189"/>
      <c r="TKE94" s="189"/>
      <c r="TKF94" s="189"/>
      <c r="TKG94" s="189"/>
      <c r="TKH94" s="189"/>
      <c r="TKI94" s="189"/>
      <c r="TKJ94" s="189"/>
      <c r="TKK94" s="189"/>
      <c r="TKL94" s="189"/>
      <c r="TKM94" s="189"/>
      <c r="TKN94" s="189"/>
      <c r="TKO94" s="189"/>
      <c r="TKP94" s="189"/>
      <c r="TKQ94" s="189"/>
      <c r="TKR94" s="189"/>
      <c r="TKS94" s="189"/>
      <c r="TKT94" s="189"/>
      <c r="TKU94" s="189"/>
      <c r="TKV94" s="189"/>
      <c r="TKW94" s="189"/>
      <c r="TKX94" s="189"/>
      <c r="TKY94" s="189"/>
      <c r="TKZ94" s="189"/>
      <c r="TLA94" s="189"/>
      <c r="TLB94" s="189"/>
      <c r="TLC94" s="189"/>
      <c r="TLD94" s="189"/>
      <c r="TLE94" s="189"/>
      <c r="TLF94" s="189"/>
      <c r="TLG94" s="189"/>
      <c r="TLH94" s="189"/>
      <c r="TLI94" s="189"/>
      <c r="TLJ94" s="189"/>
      <c r="TLK94" s="189"/>
      <c r="TLL94" s="189"/>
      <c r="TLM94" s="189"/>
      <c r="TLN94" s="189"/>
      <c r="TLO94" s="189"/>
      <c r="TLP94" s="189"/>
      <c r="TLQ94" s="189"/>
      <c r="TLR94" s="189"/>
      <c r="TLS94" s="189"/>
      <c r="TLT94" s="189"/>
      <c r="TLU94" s="189"/>
      <c r="TLV94" s="189"/>
      <c r="TLW94" s="189"/>
      <c r="TLX94" s="189"/>
      <c r="TLY94" s="189"/>
      <c r="TLZ94" s="189"/>
      <c r="TMA94" s="189"/>
      <c r="TMB94" s="189"/>
      <c r="TMC94" s="189"/>
      <c r="TMD94" s="189"/>
      <c r="TME94" s="189"/>
      <c r="TMF94" s="189"/>
      <c r="TMG94" s="189"/>
      <c r="TMH94" s="189"/>
      <c r="TMI94" s="189"/>
      <c r="TMJ94" s="189"/>
      <c r="TMK94" s="189"/>
      <c r="TML94" s="189"/>
      <c r="TMM94" s="189"/>
      <c r="TMN94" s="189"/>
      <c r="TMO94" s="189"/>
      <c r="TMP94" s="189"/>
      <c r="TMQ94" s="189"/>
      <c r="TMR94" s="189"/>
      <c r="TMS94" s="189"/>
      <c r="TMT94" s="189"/>
      <c r="TMU94" s="189"/>
      <c r="TMV94" s="189"/>
      <c r="TMW94" s="189"/>
      <c r="TMX94" s="189"/>
      <c r="TMY94" s="189"/>
      <c r="TMZ94" s="189"/>
      <c r="TNA94" s="189"/>
      <c r="TNB94" s="189"/>
      <c r="TNC94" s="189"/>
      <c r="TND94" s="189"/>
      <c r="TNE94" s="189"/>
      <c r="TNF94" s="189"/>
      <c r="TNG94" s="189"/>
      <c r="TNH94" s="189"/>
      <c r="TNI94" s="189"/>
      <c r="TNJ94" s="189"/>
      <c r="TNK94" s="189"/>
      <c r="TNL94" s="189"/>
      <c r="TNM94" s="189"/>
      <c r="TNN94" s="189"/>
      <c r="TNO94" s="189"/>
      <c r="TNP94" s="189"/>
      <c r="TNQ94" s="189"/>
      <c r="TNR94" s="189"/>
      <c r="TNS94" s="189"/>
      <c r="TNT94" s="189"/>
      <c r="TNU94" s="189"/>
      <c r="TNV94" s="189"/>
      <c r="TNW94" s="189"/>
      <c r="TNX94" s="189"/>
      <c r="TNY94" s="189"/>
      <c r="TNZ94" s="189"/>
      <c r="TOA94" s="189"/>
      <c r="TOB94" s="189"/>
      <c r="TOC94" s="189"/>
      <c r="TOD94" s="189"/>
      <c r="TOE94" s="189"/>
      <c r="TOF94" s="189"/>
      <c r="TOG94" s="189"/>
      <c r="TOH94" s="189"/>
      <c r="TOI94" s="189"/>
      <c r="TOJ94" s="189"/>
      <c r="TOK94" s="189"/>
      <c r="TOL94" s="189"/>
      <c r="TOM94" s="189"/>
      <c r="TON94" s="189"/>
      <c r="TOO94" s="189"/>
      <c r="TOP94" s="189"/>
      <c r="TOQ94" s="189"/>
      <c r="TOR94" s="189"/>
      <c r="TOS94" s="189"/>
      <c r="TOT94" s="189"/>
      <c r="TOU94" s="189"/>
      <c r="TOV94" s="189"/>
      <c r="TOW94" s="189"/>
      <c r="TOX94" s="189"/>
      <c r="TOY94" s="189"/>
      <c r="TOZ94" s="189"/>
      <c r="TPA94" s="189"/>
      <c r="TPB94" s="189"/>
      <c r="TPC94" s="189"/>
      <c r="TPD94" s="189"/>
      <c r="TPE94" s="189"/>
      <c r="TPF94" s="189"/>
      <c r="TPG94" s="189"/>
      <c r="TPH94" s="189"/>
      <c r="TPI94" s="189"/>
      <c r="TPJ94" s="189"/>
      <c r="TPK94" s="189"/>
      <c r="TPL94" s="189"/>
      <c r="TPM94" s="189"/>
      <c r="TPN94" s="189"/>
      <c r="TPO94" s="189"/>
      <c r="TPP94" s="189"/>
      <c r="TPQ94" s="189"/>
      <c r="TPR94" s="189"/>
      <c r="TPS94" s="189"/>
      <c r="TPT94" s="189"/>
      <c r="TPU94" s="189"/>
      <c r="TPV94" s="189"/>
      <c r="TPW94" s="189"/>
      <c r="TPX94" s="189"/>
      <c r="TPY94" s="189"/>
      <c r="TPZ94" s="189"/>
      <c r="TQA94" s="189"/>
      <c r="TQB94" s="189"/>
      <c r="TQC94" s="189"/>
      <c r="TQD94" s="189"/>
      <c r="TQE94" s="189"/>
      <c r="TQF94" s="189"/>
      <c r="TQG94" s="189"/>
      <c r="TQH94" s="189"/>
      <c r="TQI94" s="189"/>
      <c r="TQJ94" s="189"/>
      <c r="TQK94" s="189"/>
      <c r="TQL94" s="189"/>
      <c r="TQM94" s="189"/>
      <c r="TQN94" s="189"/>
      <c r="TQO94" s="189"/>
      <c r="TQP94" s="189"/>
      <c r="TQQ94" s="189"/>
      <c r="TQR94" s="189"/>
      <c r="TQS94" s="189"/>
      <c r="TQT94" s="189"/>
      <c r="TQU94" s="189"/>
      <c r="TQV94" s="189"/>
      <c r="TQW94" s="189"/>
      <c r="TQX94" s="189"/>
      <c r="TQY94" s="189"/>
      <c r="TQZ94" s="189"/>
      <c r="TRA94" s="189"/>
      <c r="TRB94" s="189"/>
      <c r="TRC94" s="189"/>
      <c r="TRD94" s="189"/>
      <c r="TRE94" s="189"/>
      <c r="TRF94" s="189"/>
      <c r="TRG94" s="189"/>
      <c r="TRH94" s="189"/>
      <c r="TRI94" s="189"/>
      <c r="TRJ94" s="189"/>
      <c r="TRK94" s="189"/>
      <c r="TRL94" s="189"/>
      <c r="TRM94" s="189"/>
      <c r="TRN94" s="189"/>
      <c r="TRO94" s="189"/>
      <c r="TRP94" s="189"/>
      <c r="TRQ94" s="189"/>
      <c r="TRR94" s="189"/>
      <c r="TRS94" s="189"/>
      <c r="TRT94" s="189"/>
      <c r="TRU94" s="189"/>
      <c r="TRV94" s="189"/>
      <c r="TRW94" s="189"/>
      <c r="TRX94" s="189"/>
      <c r="TRY94" s="189"/>
      <c r="TRZ94" s="189"/>
      <c r="TSA94" s="189"/>
      <c r="TSB94" s="189"/>
      <c r="TSC94" s="189"/>
      <c r="TSD94" s="189"/>
      <c r="TSE94" s="189"/>
      <c r="TSF94" s="189"/>
      <c r="TSG94" s="189"/>
      <c r="TSH94" s="189"/>
      <c r="TSI94" s="189"/>
      <c r="TSJ94" s="189"/>
      <c r="TSK94" s="189"/>
      <c r="TSL94" s="189"/>
      <c r="TSM94" s="189"/>
      <c r="TSN94" s="189"/>
      <c r="TSO94" s="189"/>
      <c r="TSP94" s="189"/>
      <c r="TSQ94" s="189"/>
      <c r="TSR94" s="189"/>
      <c r="TSS94" s="189"/>
      <c r="TST94" s="189"/>
      <c r="TSU94" s="189"/>
      <c r="TSV94" s="189"/>
      <c r="TSW94" s="189"/>
      <c r="TSX94" s="189"/>
      <c r="TSY94" s="189"/>
      <c r="TSZ94" s="189"/>
      <c r="TTA94" s="189"/>
      <c r="TTB94" s="189"/>
      <c r="TTC94" s="189"/>
      <c r="TTD94" s="189"/>
      <c r="TTE94" s="189"/>
      <c r="TTF94" s="189"/>
      <c r="TTG94" s="189"/>
      <c r="TTH94" s="189"/>
      <c r="TTI94" s="189"/>
      <c r="TTJ94" s="189"/>
      <c r="TTK94" s="189"/>
      <c r="TTL94" s="189"/>
      <c r="TTM94" s="189"/>
      <c r="TTN94" s="189"/>
      <c r="TTO94" s="189"/>
      <c r="TTP94" s="189"/>
      <c r="TTQ94" s="189"/>
      <c r="TTR94" s="189"/>
      <c r="TTS94" s="189"/>
      <c r="TTT94" s="189"/>
      <c r="TTU94" s="189"/>
      <c r="TTV94" s="189"/>
      <c r="TTW94" s="189"/>
      <c r="TTX94" s="189"/>
      <c r="TTY94" s="189"/>
      <c r="TTZ94" s="189"/>
      <c r="TUA94" s="189"/>
      <c r="TUB94" s="189"/>
      <c r="TUC94" s="189"/>
      <c r="TUD94" s="189"/>
      <c r="TUE94" s="189"/>
      <c r="TUF94" s="189"/>
      <c r="TUG94" s="189"/>
      <c r="TUH94" s="189"/>
      <c r="TUI94" s="189"/>
      <c r="TUJ94" s="189"/>
      <c r="TUK94" s="189"/>
      <c r="TUL94" s="189"/>
      <c r="TUM94" s="189"/>
      <c r="TUN94" s="189"/>
      <c r="TUO94" s="189"/>
      <c r="TUP94" s="189"/>
      <c r="TUQ94" s="189"/>
      <c r="TUR94" s="189"/>
      <c r="TUS94" s="189"/>
      <c r="TUT94" s="189"/>
      <c r="TUU94" s="189"/>
      <c r="TUV94" s="189"/>
      <c r="TUW94" s="189"/>
      <c r="TUX94" s="189"/>
      <c r="TUY94" s="189"/>
      <c r="TUZ94" s="189"/>
      <c r="TVA94" s="189"/>
      <c r="TVB94" s="189"/>
      <c r="TVC94" s="189"/>
      <c r="TVD94" s="189"/>
      <c r="TVE94" s="189"/>
      <c r="TVF94" s="189"/>
      <c r="TVG94" s="189"/>
      <c r="TVH94" s="189"/>
      <c r="TVI94" s="189"/>
      <c r="TVJ94" s="189"/>
      <c r="TVK94" s="189"/>
      <c r="TVL94" s="189"/>
      <c r="TVM94" s="189"/>
      <c r="TVN94" s="189"/>
      <c r="TVO94" s="189"/>
      <c r="TVP94" s="189"/>
      <c r="TVQ94" s="189"/>
      <c r="TVR94" s="189"/>
      <c r="TVS94" s="189"/>
      <c r="TVT94" s="189"/>
      <c r="TVU94" s="189"/>
      <c r="TVV94" s="189"/>
      <c r="TVW94" s="189"/>
      <c r="TVX94" s="189"/>
      <c r="TVY94" s="189"/>
      <c r="TVZ94" s="189"/>
      <c r="TWA94" s="189"/>
      <c r="TWB94" s="189"/>
      <c r="TWC94" s="189"/>
      <c r="TWD94" s="189"/>
      <c r="TWE94" s="189"/>
      <c r="TWF94" s="189"/>
      <c r="TWG94" s="189"/>
      <c r="TWH94" s="189"/>
      <c r="TWI94" s="189"/>
      <c r="TWJ94" s="189"/>
      <c r="TWK94" s="189"/>
      <c r="TWL94" s="189"/>
      <c r="TWM94" s="189"/>
      <c r="TWN94" s="189"/>
      <c r="TWO94" s="189"/>
      <c r="TWP94" s="189"/>
      <c r="TWQ94" s="189"/>
      <c r="TWR94" s="189"/>
      <c r="TWS94" s="189"/>
      <c r="TWT94" s="189"/>
      <c r="TWU94" s="189"/>
      <c r="TWV94" s="189"/>
      <c r="TWW94" s="189"/>
      <c r="TWX94" s="189"/>
      <c r="TWY94" s="189"/>
      <c r="TWZ94" s="189"/>
      <c r="TXA94" s="189"/>
      <c r="TXB94" s="189"/>
      <c r="TXC94" s="189"/>
      <c r="TXD94" s="189"/>
      <c r="TXE94" s="189"/>
      <c r="TXF94" s="189"/>
      <c r="TXG94" s="189"/>
      <c r="TXH94" s="189"/>
      <c r="TXI94" s="189"/>
      <c r="TXJ94" s="189"/>
      <c r="TXK94" s="189"/>
      <c r="TXL94" s="189"/>
      <c r="TXM94" s="189"/>
      <c r="TXN94" s="189"/>
      <c r="TXO94" s="189"/>
      <c r="TXP94" s="189"/>
      <c r="TXQ94" s="189"/>
      <c r="TXR94" s="189"/>
      <c r="TXS94" s="189"/>
      <c r="TXT94" s="189"/>
      <c r="TXU94" s="189"/>
      <c r="TXV94" s="189"/>
      <c r="TXW94" s="189"/>
      <c r="TXX94" s="189"/>
      <c r="TXY94" s="189"/>
      <c r="TXZ94" s="189"/>
      <c r="TYA94" s="189"/>
      <c r="TYB94" s="189"/>
      <c r="TYC94" s="189"/>
      <c r="TYD94" s="189"/>
      <c r="TYE94" s="189"/>
      <c r="TYF94" s="189"/>
      <c r="TYG94" s="189"/>
      <c r="TYH94" s="189"/>
      <c r="TYI94" s="189"/>
      <c r="TYJ94" s="189"/>
      <c r="TYK94" s="189"/>
      <c r="TYL94" s="189"/>
      <c r="TYM94" s="189"/>
      <c r="TYN94" s="189"/>
      <c r="TYO94" s="189"/>
      <c r="TYP94" s="189"/>
      <c r="TYQ94" s="189"/>
      <c r="TYR94" s="189"/>
      <c r="TYS94" s="189"/>
      <c r="TYT94" s="189"/>
      <c r="TYU94" s="189"/>
      <c r="TYV94" s="189"/>
      <c r="TYW94" s="189"/>
      <c r="TYX94" s="189"/>
      <c r="TYY94" s="189"/>
      <c r="TYZ94" s="189"/>
      <c r="TZA94" s="189"/>
      <c r="TZB94" s="189"/>
      <c r="TZC94" s="189"/>
      <c r="TZD94" s="189"/>
      <c r="TZE94" s="189"/>
      <c r="TZF94" s="189"/>
      <c r="TZG94" s="189"/>
      <c r="TZH94" s="189"/>
      <c r="TZI94" s="189"/>
      <c r="TZJ94" s="189"/>
      <c r="TZK94" s="189"/>
      <c r="TZL94" s="189"/>
      <c r="TZM94" s="189"/>
      <c r="TZN94" s="189"/>
      <c r="TZO94" s="189"/>
      <c r="TZP94" s="189"/>
      <c r="TZQ94" s="189"/>
      <c r="TZR94" s="189"/>
      <c r="TZS94" s="189"/>
      <c r="TZT94" s="189"/>
      <c r="TZU94" s="189"/>
      <c r="TZV94" s="189"/>
      <c r="TZW94" s="189"/>
      <c r="TZX94" s="189"/>
      <c r="TZY94" s="189"/>
      <c r="TZZ94" s="189"/>
      <c r="UAA94" s="189"/>
      <c r="UAB94" s="189"/>
      <c r="UAC94" s="189"/>
      <c r="UAD94" s="189"/>
      <c r="UAE94" s="189"/>
      <c r="UAF94" s="189"/>
      <c r="UAG94" s="189"/>
      <c r="UAH94" s="189"/>
      <c r="UAI94" s="189"/>
      <c r="UAJ94" s="189"/>
      <c r="UAK94" s="189"/>
      <c r="UAL94" s="189"/>
      <c r="UAM94" s="189"/>
      <c r="UAN94" s="189"/>
      <c r="UAO94" s="189"/>
      <c r="UAP94" s="189"/>
      <c r="UAQ94" s="189"/>
      <c r="UAR94" s="189"/>
      <c r="UAS94" s="189"/>
      <c r="UAT94" s="189"/>
      <c r="UAU94" s="189"/>
      <c r="UAV94" s="189"/>
      <c r="UAW94" s="189"/>
      <c r="UAX94" s="189"/>
      <c r="UAY94" s="189"/>
      <c r="UAZ94" s="189"/>
      <c r="UBA94" s="189"/>
      <c r="UBB94" s="189"/>
      <c r="UBC94" s="189"/>
      <c r="UBD94" s="189"/>
      <c r="UBE94" s="189"/>
      <c r="UBF94" s="189"/>
      <c r="UBG94" s="189"/>
      <c r="UBH94" s="189"/>
      <c r="UBI94" s="189"/>
      <c r="UBJ94" s="189"/>
      <c r="UBK94" s="189"/>
      <c r="UBL94" s="189"/>
      <c r="UBM94" s="189"/>
      <c r="UBN94" s="189"/>
      <c r="UBO94" s="189"/>
      <c r="UBP94" s="189"/>
      <c r="UBQ94" s="189"/>
      <c r="UBR94" s="189"/>
      <c r="UBS94" s="189"/>
      <c r="UBT94" s="189"/>
      <c r="UBU94" s="189"/>
      <c r="UBV94" s="189"/>
      <c r="UBW94" s="189"/>
      <c r="UBX94" s="189"/>
      <c r="UBY94" s="189"/>
      <c r="UBZ94" s="189"/>
      <c r="UCA94" s="189"/>
      <c r="UCB94" s="189"/>
      <c r="UCC94" s="189"/>
      <c r="UCD94" s="189"/>
      <c r="UCE94" s="189"/>
      <c r="UCF94" s="189"/>
      <c r="UCG94" s="189"/>
      <c r="UCH94" s="189"/>
      <c r="UCI94" s="189"/>
      <c r="UCJ94" s="189"/>
      <c r="UCK94" s="189"/>
      <c r="UCL94" s="189"/>
      <c r="UCM94" s="189"/>
      <c r="UCN94" s="189"/>
      <c r="UCO94" s="189"/>
      <c r="UCP94" s="189"/>
      <c r="UCQ94" s="189"/>
      <c r="UCR94" s="189"/>
      <c r="UCS94" s="189"/>
      <c r="UCT94" s="189"/>
      <c r="UCU94" s="189"/>
      <c r="UCV94" s="189"/>
      <c r="UCW94" s="189"/>
      <c r="UCX94" s="189"/>
      <c r="UCY94" s="189"/>
      <c r="UCZ94" s="189"/>
      <c r="UDA94" s="189"/>
      <c r="UDB94" s="189"/>
      <c r="UDC94" s="189"/>
      <c r="UDD94" s="189"/>
      <c r="UDE94" s="189"/>
      <c r="UDF94" s="189"/>
      <c r="UDG94" s="189"/>
      <c r="UDH94" s="189"/>
      <c r="UDI94" s="189"/>
      <c r="UDJ94" s="189"/>
      <c r="UDK94" s="189"/>
      <c r="UDL94" s="189"/>
      <c r="UDM94" s="189"/>
      <c r="UDN94" s="189"/>
      <c r="UDO94" s="189"/>
      <c r="UDP94" s="189"/>
      <c r="UDQ94" s="189"/>
      <c r="UDR94" s="189"/>
      <c r="UDS94" s="189"/>
      <c r="UDT94" s="189"/>
      <c r="UDU94" s="189"/>
      <c r="UDV94" s="189"/>
      <c r="UDW94" s="189"/>
      <c r="UDX94" s="189"/>
      <c r="UDY94" s="189"/>
      <c r="UDZ94" s="189"/>
      <c r="UEA94" s="189"/>
      <c r="UEB94" s="189"/>
      <c r="UEC94" s="189"/>
      <c r="UED94" s="189"/>
      <c r="UEE94" s="189"/>
      <c r="UEF94" s="189"/>
      <c r="UEG94" s="189"/>
      <c r="UEH94" s="189"/>
      <c r="UEI94" s="189"/>
      <c r="UEJ94" s="189"/>
      <c r="UEK94" s="189"/>
      <c r="UEL94" s="189"/>
      <c r="UEM94" s="189"/>
      <c r="UEN94" s="189"/>
      <c r="UEO94" s="189"/>
      <c r="UEP94" s="189"/>
      <c r="UEQ94" s="189"/>
      <c r="UER94" s="189"/>
      <c r="UES94" s="189"/>
      <c r="UET94" s="189"/>
      <c r="UEU94" s="189"/>
      <c r="UEV94" s="189"/>
      <c r="UEW94" s="189"/>
      <c r="UEX94" s="189"/>
      <c r="UEY94" s="189"/>
      <c r="UEZ94" s="189"/>
      <c r="UFA94" s="189"/>
      <c r="UFB94" s="189"/>
      <c r="UFC94" s="189"/>
      <c r="UFD94" s="189"/>
      <c r="UFE94" s="189"/>
      <c r="UFF94" s="189"/>
      <c r="UFG94" s="189"/>
      <c r="UFH94" s="189"/>
      <c r="UFI94" s="189"/>
      <c r="UFJ94" s="189"/>
      <c r="UFK94" s="189"/>
      <c r="UFL94" s="189"/>
      <c r="UFM94" s="189"/>
      <c r="UFN94" s="189"/>
      <c r="UFO94" s="189"/>
      <c r="UFP94" s="189"/>
      <c r="UFQ94" s="189"/>
      <c r="UFR94" s="189"/>
      <c r="UFS94" s="189"/>
      <c r="UFT94" s="189"/>
      <c r="UFU94" s="189"/>
      <c r="UFV94" s="189"/>
      <c r="UFW94" s="189"/>
      <c r="UFX94" s="189"/>
      <c r="UFY94" s="189"/>
      <c r="UFZ94" s="189"/>
      <c r="UGA94" s="189"/>
      <c r="UGB94" s="189"/>
      <c r="UGC94" s="189"/>
      <c r="UGD94" s="189"/>
      <c r="UGE94" s="189"/>
      <c r="UGF94" s="189"/>
      <c r="UGG94" s="189"/>
      <c r="UGH94" s="189"/>
      <c r="UGI94" s="189"/>
      <c r="UGJ94" s="189"/>
      <c r="UGK94" s="189"/>
      <c r="UGL94" s="189"/>
      <c r="UGM94" s="189"/>
      <c r="UGN94" s="189"/>
      <c r="UGO94" s="189"/>
      <c r="UGP94" s="189"/>
      <c r="UGQ94" s="189"/>
      <c r="UGR94" s="189"/>
      <c r="UGS94" s="189"/>
      <c r="UGT94" s="189"/>
      <c r="UGU94" s="189"/>
      <c r="UGV94" s="189"/>
      <c r="UGW94" s="189"/>
      <c r="UGX94" s="189"/>
      <c r="UGY94" s="189"/>
      <c r="UGZ94" s="189"/>
      <c r="UHA94" s="189"/>
      <c r="UHB94" s="189"/>
      <c r="UHC94" s="189"/>
      <c r="UHD94" s="189"/>
      <c r="UHE94" s="189"/>
      <c r="UHF94" s="189"/>
      <c r="UHG94" s="189"/>
      <c r="UHH94" s="189"/>
      <c r="UHI94" s="189"/>
      <c r="UHJ94" s="189"/>
      <c r="UHK94" s="189"/>
      <c r="UHL94" s="189"/>
      <c r="UHM94" s="189"/>
      <c r="UHN94" s="189"/>
      <c r="UHO94" s="189"/>
      <c r="UHP94" s="189"/>
      <c r="UHQ94" s="189"/>
      <c r="UHR94" s="189"/>
      <c r="UHS94" s="189"/>
      <c r="UHT94" s="189"/>
      <c r="UHU94" s="189"/>
      <c r="UHV94" s="189"/>
      <c r="UHW94" s="189"/>
      <c r="UHX94" s="189"/>
      <c r="UHY94" s="189"/>
      <c r="UHZ94" s="189"/>
      <c r="UIA94" s="189"/>
      <c r="UIB94" s="189"/>
      <c r="UIC94" s="189"/>
      <c r="UID94" s="189"/>
      <c r="UIE94" s="189"/>
      <c r="UIF94" s="189"/>
      <c r="UIG94" s="189"/>
      <c r="UIH94" s="189"/>
      <c r="UII94" s="189"/>
      <c r="UIJ94" s="189"/>
      <c r="UIK94" s="189"/>
      <c r="UIL94" s="189"/>
      <c r="UIM94" s="189"/>
      <c r="UIN94" s="189"/>
      <c r="UIO94" s="189"/>
      <c r="UIP94" s="189"/>
      <c r="UIQ94" s="189"/>
      <c r="UIR94" s="189"/>
      <c r="UIS94" s="189"/>
      <c r="UIT94" s="189"/>
      <c r="UIU94" s="189"/>
      <c r="UIV94" s="189"/>
      <c r="UIW94" s="189"/>
      <c r="UIX94" s="189"/>
      <c r="UIY94" s="189"/>
      <c r="UIZ94" s="189"/>
      <c r="UJA94" s="189"/>
      <c r="UJB94" s="189"/>
      <c r="UJC94" s="189"/>
      <c r="UJD94" s="189"/>
      <c r="UJE94" s="189"/>
      <c r="UJF94" s="189"/>
      <c r="UJG94" s="189"/>
      <c r="UJH94" s="189"/>
      <c r="UJI94" s="189"/>
      <c r="UJJ94" s="189"/>
      <c r="UJK94" s="189"/>
      <c r="UJL94" s="189"/>
      <c r="UJM94" s="189"/>
      <c r="UJN94" s="189"/>
      <c r="UJO94" s="189"/>
      <c r="UJP94" s="189"/>
      <c r="UJQ94" s="189"/>
      <c r="UJR94" s="189"/>
      <c r="UJS94" s="189"/>
      <c r="UJT94" s="189"/>
      <c r="UJU94" s="189"/>
      <c r="UJV94" s="189"/>
      <c r="UJW94" s="189"/>
      <c r="UJX94" s="189"/>
      <c r="UJY94" s="189"/>
      <c r="UJZ94" s="189"/>
      <c r="UKA94" s="189"/>
      <c r="UKB94" s="189"/>
      <c r="UKC94" s="189"/>
      <c r="UKD94" s="189"/>
      <c r="UKE94" s="189"/>
      <c r="UKF94" s="189"/>
      <c r="UKG94" s="189"/>
      <c r="UKH94" s="189"/>
      <c r="UKI94" s="189"/>
      <c r="UKJ94" s="189"/>
      <c r="UKK94" s="189"/>
      <c r="UKL94" s="189"/>
      <c r="UKM94" s="189"/>
      <c r="UKN94" s="189"/>
      <c r="UKO94" s="189"/>
      <c r="UKP94" s="189"/>
      <c r="UKQ94" s="189"/>
      <c r="UKR94" s="189"/>
      <c r="UKS94" s="189"/>
      <c r="UKT94" s="189"/>
      <c r="UKU94" s="189"/>
      <c r="UKV94" s="189"/>
      <c r="UKW94" s="189"/>
      <c r="UKX94" s="189"/>
      <c r="UKY94" s="189"/>
      <c r="UKZ94" s="189"/>
      <c r="ULA94" s="189"/>
      <c r="ULB94" s="189"/>
      <c r="ULC94" s="189"/>
      <c r="ULD94" s="189"/>
      <c r="ULE94" s="189"/>
      <c r="ULF94" s="189"/>
      <c r="ULG94" s="189"/>
      <c r="ULH94" s="189"/>
      <c r="ULI94" s="189"/>
      <c r="ULJ94" s="189"/>
      <c r="ULK94" s="189"/>
      <c r="ULL94" s="189"/>
      <c r="ULM94" s="189"/>
      <c r="ULN94" s="189"/>
      <c r="ULO94" s="189"/>
      <c r="ULP94" s="189"/>
      <c r="ULQ94" s="189"/>
      <c r="ULR94" s="189"/>
      <c r="ULS94" s="189"/>
      <c r="ULT94" s="189"/>
      <c r="ULU94" s="189"/>
      <c r="ULV94" s="189"/>
      <c r="ULW94" s="189"/>
      <c r="ULX94" s="189"/>
      <c r="ULY94" s="189"/>
      <c r="ULZ94" s="189"/>
      <c r="UMA94" s="189"/>
      <c r="UMB94" s="189"/>
      <c r="UMC94" s="189"/>
      <c r="UMD94" s="189"/>
      <c r="UME94" s="189"/>
      <c r="UMF94" s="189"/>
      <c r="UMG94" s="189"/>
      <c r="UMH94" s="189"/>
      <c r="UMI94" s="189"/>
      <c r="UMJ94" s="189"/>
      <c r="UMK94" s="189"/>
      <c r="UML94" s="189"/>
      <c r="UMM94" s="189"/>
      <c r="UMN94" s="189"/>
      <c r="UMO94" s="189"/>
      <c r="UMP94" s="189"/>
      <c r="UMQ94" s="189"/>
      <c r="UMR94" s="189"/>
      <c r="UMS94" s="189"/>
      <c r="UMT94" s="189"/>
      <c r="UMU94" s="189"/>
      <c r="UMV94" s="189"/>
      <c r="UMW94" s="189"/>
      <c r="UMX94" s="189"/>
      <c r="UMY94" s="189"/>
      <c r="UMZ94" s="189"/>
      <c r="UNA94" s="189"/>
      <c r="UNB94" s="189"/>
      <c r="UNC94" s="189"/>
      <c r="UND94" s="189"/>
      <c r="UNE94" s="189"/>
      <c r="UNF94" s="189"/>
      <c r="UNG94" s="189"/>
      <c r="UNH94" s="189"/>
      <c r="UNI94" s="189"/>
      <c r="UNJ94" s="189"/>
      <c r="UNK94" s="189"/>
      <c r="UNL94" s="189"/>
      <c r="UNM94" s="189"/>
      <c r="UNN94" s="189"/>
      <c r="UNO94" s="189"/>
      <c r="UNP94" s="189"/>
      <c r="UNQ94" s="189"/>
      <c r="UNR94" s="189"/>
      <c r="UNS94" s="189"/>
      <c r="UNT94" s="189"/>
      <c r="UNU94" s="189"/>
      <c r="UNV94" s="189"/>
      <c r="UNW94" s="189"/>
      <c r="UNX94" s="189"/>
      <c r="UNY94" s="189"/>
      <c r="UNZ94" s="189"/>
      <c r="UOA94" s="189"/>
      <c r="UOB94" s="189"/>
      <c r="UOC94" s="189"/>
      <c r="UOD94" s="189"/>
      <c r="UOE94" s="189"/>
      <c r="UOF94" s="189"/>
      <c r="UOG94" s="189"/>
      <c r="UOH94" s="189"/>
      <c r="UOI94" s="189"/>
      <c r="UOJ94" s="189"/>
      <c r="UOK94" s="189"/>
      <c r="UOL94" s="189"/>
      <c r="UOM94" s="189"/>
      <c r="UON94" s="189"/>
      <c r="UOO94" s="189"/>
      <c r="UOP94" s="189"/>
      <c r="UOQ94" s="189"/>
      <c r="UOR94" s="189"/>
      <c r="UOS94" s="189"/>
      <c r="UOT94" s="189"/>
      <c r="UOU94" s="189"/>
      <c r="UOV94" s="189"/>
      <c r="UOW94" s="189"/>
      <c r="UOX94" s="189"/>
      <c r="UOY94" s="189"/>
      <c r="UOZ94" s="189"/>
      <c r="UPA94" s="189"/>
      <c r="UPB94" s="189"/>
      <c r="UPC94" s="189"/>
      <c r="UPD94" s="189"/>
      <c r="UPE94" s="189"/>
      <c r="UPF94" s="189"/>
      <c r="UPG94" s="189"/>
      <c r="UPH94" s="189"/>
      <c r="UPI94" s="189"/>
      <c r="UPJ94" s="189"/>
      <c r="UPK94" s="189"/>
      <c r="UPL94" s="189"/>
      <c r="UPM94" s="189"/>
      <c r="UPN94" s="189"/>
      <c r="UPO94" s="189"/>
      <c r="UPP94" s="189"/>
      <c r="UPQ94" s="189"/>
      <c r="UPR94" s="189"/>
      <c r="UPS94" s="189"/>
      <c r="UPT94" s="189"/>
      <c r="UPU94" s="189"/>
      <c r="UPV94" s="189"/>
      <c r="UPW94" s="189"/>
      <c r="UPX94" s="189"/>
      <c r="UPY94" s="189"/>
      <c r="UPZ94" s="189"/>
      <c r="UQA94" s="189"/>
      <c r="UQB94" s="189"/>
      <c r="UQC94" s="189"/>
      <c r="UQD94" s="189"/>
      <c r="UQE94" s="189"/>
      <c r="UQF94" s="189"/>
      <c r="UQG94" s="189"/>
      <c r="UQH94" s="189"/>
      <c r="UQI94" s="189"/>
      <c r="UQJ94" s="189"/>
      <c r="UQK94" s="189"/>
      <c r="UQL94" s="189"/>
      <c r="UQM94" s="189"/>
      <c r="UQN94" s="189"/>
      <c r="UQO94" s="189"/>
      <c r="UQP94" s="189"/>
      <c r="UQQ94" s="189"/>
      <c r="UQR94" s="189"/>
      <c r="UQS94" s="189"/>
      <c r="UQT94" s="189"/>
      <c r="UQU94" s="189"/>
      <c r="UQV94" s="189"/>
      <c r="UQW94" s="189"/>
      <c r="UQX94" s="189"/>
      <c r="UQY94" s="189"/>
      <c r="UQZ94" s="189"/>
      <c r="URA94" s="189"/>
      <c r="URB94" s="189"/>
      <c r="URC94" s="189"/>
      <c r="URD94" s="189"/>
      <c r="URE94" s="189"/>
      <c r="URF94" s="189"/>
      <c r="URG94" s="189"/>
      <c r="URH94" s="189"/>
      <c r="URI94" s="189"/>
      <c r="URJ94" s="189"/>
      <c r="URK94" s="189"/>
      <c r="URL94" s="189"/>
      <c r="URM94" s="189"/>
      <c r="URN94" s="189"/>
      <c r="URO94" s="189"/>
      <c r="URP94" s="189"/>
      <c r="URQ94" s="189"/>
      <c r="URR94" s="189"/>
      <c r="URS94" s="189"/>
      <c r="URT94" s="189"/>
      <c r="URU94" s="189"/>
      <c r="URV94" s="189"/>
      <c r="URW94" s="189"/>
      <c r="URX94" s="189"/>
      <c r="URY94" s="189"/>
      <c r="URZ94" s="189"/>
      <c r="USA94" s="189"/>
      <c r="USB94" s="189"/>
      <c r="USC94" s="189"/>
      <c r="USD94" s="189"/>
      <c r="USE94" s="189"/>
      <c r="USF94" s="189"/>
      <c r="USG94" s="189"/>
      <c r="USH94" s="189"/>
      <c r="USI94" s="189"/>
      <c r="USJ94" s="189"/>
      <c r="USK94" s="189"/>
      <c r="USL94" s="189"/>
      <c r="USM94" s="189"/>
      <c r="USN94" s="189"/>
      <c r="USO94" s="189"/>
      <c r="USP94" s="189"/>
      <c r="USQ94" s="189"/>
      <c r="USR94" s="189"/>
      <c r="USS94" s="189"/>
      <c r="UST94" s="189"/>
      <c r="USU94" s="189"/>
      <c r="USV94" s="189"/>
      <c r="USW94" s="189"/>
      <c r="USX94" s="189"/>
      <c r="USY94" s="189"/>
      <c r="USZ94" s="189"/>
      <c r="UTA94" s="189"/>
      <c r="UTB94" s="189"/>
      <c r="UTC94" s="189"/>
      <c r="UTD94" s="189"/>
      <c r="UTE94" s="189"/>
      <c r="UTF94" s="189"/>
      <c r="UTG94" s="189"/>
      <c r="UTH94" s="189"/>
      <c r="UTI94" s="189"/>
      <c r="UTJ94" s="189"/>
      <c r="UTK94" s="189"/>
      <c r="UTL94" s="189"/>
      <c r="UTM94" s="189"/>
      <c r="UTN94" s="189"/>
      <c r="UTO94" s="189"/>
      <c r="UTP94" s="189"/>
      <c r="UTQ94" s="189"/>
      <c r="UTR94" s="189"/>
      <c r="UTS94" s="189"/>
      <c r="UTT94" s="189"/>
      <c r="UTU94" s="189"/>
      <c r="UTV94" s="189"/>
      <c r="UTW94" s="189"/>
      <c r="UTX94" s="189"/>
      <c r="UTY94" s="189"/>
      <c r="UTZ94" s="189"/>
      <c r="UUA94" s="189"/>
      <c r="UUB94" s="189"/>
      <c r="UUC94" s="189"/>
      <c r="UUD94" s="189"/>
      <c r="UUE94" s="189"/>
      <c r="UUF94" s="189"/>
      <c r="UUG94" s="189"/>
      <c r="UUH94" s="189"/>
      <c r="UUI94" s="189"/>
      <c r="UUJ94" s="189"/>
      <c r="UUK94" s="189"/>
      <c r="UUL94" s="189"/>
      <c r="UUM94" s="189"/>
      <c r="UUN94" s="189"/>
      <c r="UUO94" s="189"/>
      <c r="UUP94" s="189"/>
      <c r="UUQ94" s="189"/>
      <c r="UUR94" s="189"/>
      <c r="UUS94" s="189"/>
      <c r="UUT94" s="189"/>
      <c r="UUU94" s="189"/>
      <c r="UUV94" s="189"/>
      <c r="UUW94" s="189"/>
      <c r="UUX94" s="189"/>
      <c r="UUY94" s="189"/>
      <c r="UUZ94" s="189"/>
      <c r="UVA94" s="189"/>
      <c r="UVB94" s="189"/>
      <c r="UVC94" s="189"/>
      <c r="UVD94" s="189"/>
      <c r="UVE94" s="189"/>
      <c r="UVF94" s="189"/>
      <c r="UVG94" s="189"/>
      <c r="UVH94" s="189"/>
      <c r="UVI94" s="189"/>
      <c r="UVJ94" s="189"/>
      <c r="UVK94" s="189"/>
      <c r="UVL94" s="189"/>
      <c r="UVM94" s="189"/>
      <c r="UVN94" s="189"/>
      <c r="UVO94" s="189"/>
      <c r="UVP94" s="189"/>
      <c r="UVQ94" s="189"/>
      <c r="UVR94" s="189"/>
      <c r="UVS94" s="189"/>
      <c r="UVT94" s="189"/>
      <c r="UVU94" s="189"/>
      <c r="UVV94" s="189"/>
      <c r="UVW94" s="189"/>
      <c r="UVX94" s="189"/>
      <c r="UVY94" s="189"/>
      <c r="UVZ94" s="189"/>
      <c r="UWA94" s="189"/>
      <c r="UWB94" s="189"/>
      <c r="UWC94" s="189"/>
      <c r="UWD94" s="189"/>
      <c r="UWE94" s="189"/>
      <c r="UWF94" s="189"/>
      <c r="UWG94" s="189"/>
      <c r="UWH94" s="189"/>
      <c r="UWI94" s="189"/>
      <c r="UWJ94" s="189"/>
      <c r="UWK94" s="189"/>
      <c r="UWL94" s="189"/>
      <c r="UWM94" s="189"/>
      <c r="UWN94" s="189"/>
      <c r="UWO94" s="189"/>
      <c r="UWP94" s="189"/>
      <c r="UWQ94" s="189"/>
      <c r="UWR94" s="189"/>
      <c r="UWS94" s="189"/>
      <c r="UWT94" s="189"/>
      <c r="UWU94" s="189"/>
      <c r="UWV94" s="189"/>
      <c r="UWW94" s="189"/>
      <c r="UWX94" s="189"/>
      <c r="UWY94" s="189"/>
      <c r="UWZ94" s="189"/>
      <c r="UXA94" s="189"/>
      <c r="UXB94" s="189"/>
      <c r="UXC94" s="189"/>
      <c r="UXD94" s="189"/>
      <c r="UXE94" s="189"/>
      <c r="UXF94" s="189"/>
      <c r="UXG94" s="189"/>
      <c r="UXH94" s="189"/>
      <c r="UXI94" s="189"/>
      <c r="UXJ94" s="189"/>
      <c r="UXK94" s="189"/>
      <c r="UXL94" s="189"/>
      <c r="UXM94" s="189"/>
      <c r="UXN94" s="189"/>
      <c r="UXO94" s="189"/>
      <c r="UXP94" s="189"/>
      <c r="UXQ94" s="189"/>
      <c r="UXR94" s="189"/>
      <c r="UXS94" s="189"/>
      <c r="UXT94" s="189"/>
      <c r="UXU94" s="189"/>
      <c r="UXV94" s="189"/>
      <c r="UXW94" s="189"/>
      <c r="UXX94" s="189"/>
      <c r="UXY94" s="189"/>
      <c r="UXZ94" s="189"/>
      <c r="UYA94" s="189"/>
      <c r="UYB94" s="189"/>
      <c r="UYC94" s="189"/>
      <c r="UYD94" s="189"/>
      <c r="UYE94" s="189"/>
      <c r="UYF94" s="189"/>
      <c r="UYG94" s="189"/>
      <c r="UYH94" s="189"/>
      <c r="UYI94" s="189"/>
      <c r="UYJ94" s="189"/>
      <c r="UYK94" s="189"/>
      <c r="UYL94" s="189"/>
      <c r="UYM94" s="189"/>
      <c r="UYN94" s="189"/>
      <c r="UYO94" s="189"/>
      <c r="UYP94" s="189"/>
      <c r="UYQ94" s="189"/>
      <c r="UYR94" s="189"/>
      <c r="UYS94" s="189"/>
      <c r="UYT94" s="189"/>
      <c r="UYU94" s="189"/>
      <c r="UYV94" s="189"/>
      <c r="UYW94" s="189"/>
      <c r="UYX94" s="189"/>
      <c r="UYY94" s="189"/>
      <c r="UYZ94" s="189"/>
      <c r="UZA94" s="189"/>
      <c r="UZB94" s="189"/>
      <c r="UZC94" s="189"/>
      <c r="UZD94" s="189"/>
      <c r="UZE94" s="189"/>
      <c r="UZF94" s="189"/>
      <c r="UZG94" s="189"/>
      <c r="UZH94" s="189"/>
      <c r="UZI94" s="189"/>
      <c r="UZJ94" s="189"/>
      <c r="UZK94" s="189"/>
      <c r="UZL94" s="189"/>
      <c r="UZM94" s="189"/>
      <c r="UZN94" s="189"/>
      <c r="UZO94" s="189"/>
      <c r="UZP94" s="189"/>
      <c r="UZQ94" s="189"/>
      <c r="UZR94" s="189"/>
      <c r="UZS94" s="189"/>
      <c r="UZT94" s="189"/>
      <c r="UZU94" s="189"/>
      <c r="UZV94" s="189"/>
      <c r="UZW94" s="189"/>
      <c r="UZX94" s="189"/>
      <c r="UZY94" s="189"/>
      <c r="UZZ94" s="189"/>
      <c r="VAA94" s="189"/>
      <c r="VAB94" s="189"/>
      <c r="VAC94" s="189"/>
      <c r="VAD94" s="189"/>
      <c r="VAE94" s="189"/>
      <c r="VAF94" s="189"/>
      <c r="VAG94" s="189"/>
      <c r="VAH94" s="189"/>
      <c r="VAI94" s="189"/>
      <c r="VAJ94" s="189"/>
      <c r="VAK94" s="189"/>
      <c r="VAL94" s="189"/>
      <c r="VAM94" s="189"/>
      <c r="VAN94" s="189"/>
      <c r="VAO94" s="189"/>
      <c r="VAP94" s="189"/>
      <c r="VAQ94" s="189"/>
      <c r="VAR94" s="189"/>
      <c r="VAS94" s="189"/>
      <c r="VAT94" s="189"/>
      <c r="VAU94" s="189"/>
      <c r="VAV94" s="189"/>
      <c r="VAW94" s="189"/>
      <c r="VAX94" s="189"/>
      <c r="VAY94" s="189"/>
      <c r="VAZ94" s="189"/>
      <c r="VBA94" s="189"/>
      <c r="VBB94" s="189"/>
      <c r="VBC94" s="189"/>
      <c r="VBD94" s="189"/>
      <c r="VBE94" s="189"/>
      <c r="VBF94" s="189"/>
      <c r="VBG94" s="189"/>
      <c r="VBH94" s="189"/>
      <c r="VBI94" s="189"/>
      <c r="VBJ94" s="189"/>
      <c r="VBK94" s="189"/>
      <c r="VBL94" s="189"/>
      <c r="VBM94" s="189"/>
      <c r="VBN94" s="189"/>
      <c r="VBO94" s="189"/>
      <c r="VBP94" s="189"/>
      <c r="VBQ94" s="189"/>
      <c r="VBR94" s="189"/>
      <c r="VBS94" s="189"/>
      <c r="VBT94" s="189"/>
      <c r="VBU94" s="189"/>
      <c r="VBV94" s="189"/>
      <c r="VBW94" s="189"/>
      <c r="VBX94" s="189"/>
      <c r="VBY94" s="189"/>
      <c r="VBZ94" s="189"/>
      <c r="VCA94" s="189"/>
      <c r="VCB94" s="189"/>
      <c r="VCC94" s="189"/>
      <c r="VCD94" s="189"/>
      <c r="VCE94" s="189"/>
      <c r="VCF94" s="189"/>
      <c r="VCG94" s="189"/>
      <c r="VCH94" s="189"/>
      <c r="VCI94" s="189"/>
      <c r="VCJ94" s="189"/>
      <c r="VCK94" s="189"/>
      <c r="VCL94" s="189"/>
      <c r="VCM94" s="189"/>
      <c r="VCN94" s="189"/>
      <c r="VCO94" s="189"/>
      <c r="VCP94" s="189"/>
      <c r="VCQ94" s="189"/>
      <c r="VCR94" s="189"/>
      <c r="VCS94" s="189"/>
      <c r="VCT94" s="189"/>
      <c r="VCU94" s="189"/>
      <c r="VCV94" s="189"/>
      <c r="VCW94" s="189"/>
      <c r="VCX94" s="189"/>
      <c r="VCY94" s="189"/>
      <c r="VCZ94" s="189"/>
      <c r="VDA94" s="189"/>
      <c r="VDB94" s="189"/>
      <c r="VDC94" s="189"/>
      <c r="VDD94" s="189"/>
      <c r="VDE94" s="189"/>
      <c r="VDF94" s="189"/>
      <c r="VDG94" s="189"/>
      <c r="VDH94" s="189"/>
      <c r="VDI94" s="189"/>
      <c r="VDJ94" s="189"/>
      <c r="VDK94" s="189"/>
      <c r="VDL94" s="189"/>
      <c r="VDM94" s="189"/>
      <c r="VDN94" s="189"/>
      <c r="VDO94" s="189"/>
      <c r="VDP94" s="189"/>
      <c r="VDQ94" s="189"/>
      <c r="VDR94" s="189"/>
      <c r="VDS94" s="189"/>
      <c r="VDT94" s="189"/>
      <c r="VDU94" s="189"/>
      <c r="VDV94" s="189"/>
      <c r="VDW94" s="189"/>
      <c r="VDX94" s="189"/>
      <c r="VDY94" s="189"/>
      <c r="VDZ94" s="189"/>
      <c r="VEA94" s="189"/>
      <c r="VEB94" s="189"/>
      <c r="VEC94" s="189"/>
      <c r="VED94" s="189"/>
      <c r="VEE94" s="189"/>
      <c r="VEF94" s="189"/>
      <c r="VEG94" s="189"/>
      <c r="VEH94" s="189"/>
      <c r="VEI94" s="189"/>
      <c r="VEJ94" s="189"/>
      <c r="VEK94" s="189"/>
      <c r="VEL94" s="189"/>
      <c r="VEM94" s="189"/>
      <c r="VEN94" s="189"/>
      <c r="VEO94" s="189"/>
      <c r="VEP94" s="189"/>
      <c r="VEQ94" s="189"/>
      <c r="VER94" s="189"/>
      <c r="VES94" s="189"/>
      <c r="VET94" s="189"/>
      <c r="VEU94" s="189"/>
      <c r="VEV94" s="189"/>
      <c r="VEW94" s="189"/>
      <c r="VEX94" s="189"/>
      <c r="VEY94" s="189"/>
      <c r="VEZ94" s="189"/>
      <c r="VFA94" s="189"/>
      <c r="VFB94" s="189"/>
      <c r="VFC94" s="189"/>
      <c r="VFD94" s="189"/>
      <c r="VFE94" s="189"/>
      <c r="VFF94" s="189"/>
      <c r="VFG94" s="189"/>
      <c r="VFH94" s="189"/>
      <c r="VFI94" s="189"/>
      <c r="VFJ94" s="189"/>
      <c r="VFK94" s="189"/>
      <c r="VFL94" s="189"/>
      <c r="VFM94" s="189"/>
      <c r="VFN94" s="189"/>
      <c r="VFO94" s="189"/>
      <c r="VFP94" s="189"/>
      <c r="VFQ94" s="189"/>
      <c r="VFR94" s="189"/>
      <c r="VFS94" s="189"/>
      <c r="VFT94" s="189"/>
      <c r="VFU94" s="189"/>
      <c r="VFV94" s="189"/>
      <c r="VFW94" s="189"/>
      <c r="VFX94" s="189"/>
      <c r="VFY94" s="189"/>
      <c r="VFZ94" s="189"/>
      <c r="VGA94" s="189"/>
      <c r="VGB94" s="189"/>
      <c r="VGC94" s="189"/>
      <c r="VGD94" s="189"/>
      <c r="VGE94" s="189"/>
      <c r="VGF94" s="189"/>
      <c r="VGG94" s="189"/>
      <c r="VGH94" s="189"/>
      <c r="VGI94" s="189"/>
      <c r="VGJ94" s="189"/>
      <c r="VGK94" s="189"/>
      <c r="VGL94" s="189"/>
      <c r="VGM94" s="189"/>
      <c r="VGN94" s="189"/>
      <c r="VGO94" s="189"/>
      <c r="VGP94" s="189"/>
      <c r="VGQ94" s="189"/>
      <c r="VGR94" s="189"/>
      <c r="VGS94" s="189"/>
      <c r="VGT94" s="189"/>
      <c r="VGU94" s="189"/>
      <c r="VGV94" s="189"/>
      <c r="VGW94" s="189"/>
      <c r="VGX94" s="189"/>
      <c r="VGY94" s="189"/>
      <c r="VGZ94" s="189"/>
      <c r="VHA94" s="189"/>
      <c r="VHB94" s="189"/>
      <c r="VHC94" s="189"/>
      <c r="VHD94" s="189"/>
      <c r="VHE94" s="189"/>
      <c r="VHF94" s="189"/>
      <c r="VHG94" s="189"/>
      <c r="VHH94" s="189"/>
      <c r="VHI94" s="189"/>
      <c r="VHJ94" s="189"/>
      <c r="VHK94" s="189"/>
      <c r="VHL94" s="189"/>
      <c r="VHM94" s="189"/>
      <c r="VHN94" s="189"/>
      <c r="VHO94" s="189"/>
      <c r="VHP94" s="189"/>
      <c r="VHQ94" s="189"/>
      <c r="VHR94" s="189"/>
      <c r="VHS94" s="189"/>
      <c r="VHT94" s="189"/>
      <c r="VHU94" s="189"/>
      <c r="VHV94" s="189"/>
      <c r="VHW94" s="189"/>
      <c r="VHX94" s="189"/>
      <c r="VHY94" s="189"/>
      <c r="VHZ94" s="189"/>
      <c r="VIA94" s="189"/>
      <c r="VIB94" s="189"/>
      <c r="VIC94" s="189"/>
      <c r="VID94" s="189"/>
      <c r="VIE94" s="189"/>
      <c r="VIF94" s="189"/>
      <c r="VIG94" s="189"/>
      <c r="VIH94" s="189"/>
      <c r="VII94" s="189"/>
      <c r="VIJ94" s="189"/>
      <c r="VIK94" s="189"/>
      <c r="VIL94" s="189"/>
      <c r="VIM94" s="189"/>
      <c r="VIN94" s="189"/>
      <c r="VIO94" s="189"/>
      <c r="VIP94" s="189"/>
      <c r="VIQ94" s="189"/>
      <c r="VIR94" s="189"/>
      <c r="VIS94" s="189"/>
      <c r="VIT94" s="189"/>
      <c r="VIU94" s="189"/>
      <c r="VIV94" s="189"/>
      <c r="VIW94" s="189"/>
      <c r="VIX94" s="189"/>
      <c r="VIY94" s="189"/>
      <c r="VIZ94" s="189"/>
      <c r="VJA94" s="189"/>
      <c r="VJB94" s="189"/>
      <c r="VJC94" s="189"/>
      <c r="VJD94" s="189"/>
      <c r="VJE94" s="189"/>
      <c r="VJF94" s="189"/>
      <c r="VJG94" s="189"/>
      <c r="VJH94" s="189"/>
      <c r="VJI94" s="189"/>
      <c r="VJJ94" s="189"/>
      <c r="VJK94" s="189"/>
      <c r="VJL94" s="189"/>
      <c r="VJM94" s="189"/>
      <c r="VJN94" s="189"/>
      <c r="VJO94" s="189"/>
      <c r="VJP94" s="189"/>
      <c r="VJQ94" s="189"/>
      <c r="VJR94" s="189"/>
      <c r="VJS94" s="189"/>
      <c r="VJT94" s="189"/>
      <c r="VJU94" s="189"/>
      <c r="VJV94" s="189"/>
      <c r="VJW94" s="189"/>
      <c r="VJX94" s="189"/>
      <c r="VJY94" s="189"/>
      <c r="VJZ94" s="189"/>
      <c r="VKA94" s="189"/>
      <c r="VKB94" s="189"/>
      <c r="VKC94" s="189"/>
      <c r="VKD94" s="189"/>
      <c r="VKE94" s="189"/>
      <c r="VKF94" s="189"/>
      <c r="VKG94" s="189"/>
      <c r="VKH94" s="189"/>
      <c r="VKI94" s="189"/>
      <c r="VKJ94" s="189"/>
      <c r="VKK94" s="189"/>
      <c r="VKL94" s="189"/>
      <c r="VKM94" s="189"/>
      <c r="VKN94" s="189"/>
      <c r="VKO94" s="189"/>
      <c r="VKP94" s="189"/>
      <c r="VKQ94" s="189"/>
      <c r="VKR94" s="189"/>
      <c r="VKS94" s="189"/>
      <c r="VKT94" s="189"/>
      <c r="VKU94" s="189"/>
      <c r="VKV94" s="189"/>
      <c r="VKW94" s="189"/>
      <c r="VKX94" s="189"/>
      <c r="VKY94" s="189"/>
      <c r="VKZ94" s="189"/>
      <c r="VLA94" s="189"/>
      <c r="VLB94" s="189"/>
      <c r="VLC94" s="189"/>
      <c r="VLD94" s="189"/>
      <c r="VLE94" s="189"/>
      <c r="VLF94" s="189"/>
      <c r="VLG94" s="189"/>
      <c r="VLH94" s="189"/>
      <c r="VLI94" s="189"/>
      <c r="VLJ94" s="189"/>
      <c r="VLK94" s="189"/>
      <c r="VLL94" s="189"/>
      <c r="VLM94" s="189"/>
      <c r="VLN94" s="189"/>
      <c r="VLO94" s="189"/>
      <c r="VLP94" s="189"/>
      <c r="VLQ94" s="189"/>
      <c r="VLR94" s="189"/>
      <c r="VLS94" s="189"/>
      <c r="VLT94" s="189"/>
      <c r="VLU94" s="189"/>
      <c r="VLV94" s="189"/>
      <c r="VLW94" s="189"/>
      <c r="VLX94" s="189"/>
      <c r="VLY94" s="189"/>
      <c r="VLZ94" s="189"/>
      <c r="VMA94" s="189"/>
      <c r="VMB94" s="189"/>
      <c r="VMC94" s="189"/>
      <c r="VMD94" s="189"/>
      <c r="VME94" s="189"/>
      <c r="VMF94" s="189"/>
      <c r="VMG94" s="189"/>
      <c r="VMH94" s="189"/>
      <c r="VMI94" s="189"/>
      <c r="VMJ94" s="189"/>
      <c r="VMK94" s="189"/>
      <c r="VML94" s="189"/>
      <c r="VMM94" s="189"/>
      <c r="VMN94" s="189"/>
      <c r="VMO94" s="189"/>
      <c r="VMP94" s="189"/>
      <c r="VMQ94" s="189"/>
      <c r="VMR94" s="189"/>
      <c r="VMS94" s="189"/>
      <c r="VMT94" s="189"/>
      <c r="VMU94" s="189"/>
      <c r="VMV94" s="189"/>
      <c r="VMW94" s="189"/>
      <c r="VMX94" s="189"/>
      <c r="VMY94" s="189"/>
      <c r="VMZ94" s="189"/>
      <c r="VNA94" s="189"/>
      <c r="VNB94" s="189"/>
      <c r="VNC94" s="189"/>
      <c r="VND94" s="189"/>
      <c r="VNE94" s="189"/>
      <c r="VNF94" s="189"/>
      <c r="VNG94" s="189"/>
      <c r="VNH94" s="189"/>
      <c r="VNI94" s="189"/>
      <c r="VNJ94" s="189"/>
      <c r="VNK94" s="189"/>
      <c r="VNL94" s="189"/>
      <c r="VNM94" s="189"/>
      <c r="VNN94" s="189"/>
      <c r="VNO94" s="189"/>
      <c r="VNP94" s="189"/>
      <c r="VNQ94" s="189"/>
      <c r="VNR94" s="189"/>
      <c r="VNS94" s="189"/>
      <c r="VNT94" s="189"/>
      <c r="VNU94" s="189"/>
      <c r="VNV94" s="189"/>
      <c r="VNW94" s="189"/>
      <c r="VNX94" s="189"/>
      <c r="VNY94" s="189"/>
      <c r="VNZ94" s="189"/>
      <c r="VOA94" s="189"/>
      <c r="VOB94" s="189"/>
      <c r="VOC94" s="189"/>
      <c r="VOD94" s="189"/>
      <c r="VOE94" s="189"/>
      <c r="VOF94" s="189"/>
      <c r="VOG94" s="189"/>
      <c r="VOH94" s="189"/>
      <c r="VOI94" s="189"/>
      <c r="VOJ94" s="189"/>
      <c r="VOK94" s="189"/>
      <c r="VOL94" s="189"/>
      <c r="VOM94" s="189"/>
      <c r="VON94" s="189"/>
      <c r="VOO94" s="189"/>
      <c r="VOP94" s="189"/>
      <c r="VOQ94" s="189"/>
      <c r="VOR94" s="189"/>
      <c r="VOS94" s="189"/>
      <c r="VOT94" s="189"/>
      <c r="VOU94" s="189"/>
      <c r="VOV94" s="189"/>
      <c r="VOW94" s="189"/>
      <c r="VOX94" s="189"/>
      <c r="VOY94" s="189"/>
      <c r="VOZ94" s="189"/>
      <c r="VPA94" s="189"/>
      <c r="VPB94" s="189"/>
      <c r="VPC94" s="189"/>
      <c r="VPD94" s="189"/>
      <c r="VPE94" s="189"/>
      <c r="VPF94" s="189"/>
      <c r="VPG94" s="189"/>
      <c r="VPH94" s="189"/>
      <c r="VPI94" s="189"/>
      <c r="VPJ94" s="189"/>
      <c r="VPK94" s="189"/>
      <c r="VPL94" s="189"/>
      <c r="VPM94" s="189"/>
      <c r="VPN94" s="189"/>
      <c r="VPO94" s="189"/>
      <c r="VPP94" s="189"/>
      <c r="VPQ94" s="189"/>
      <c r="VPR94" s="189"/>
      <c r="VPS94" s="189"/>
      <c r="VPT94" s="189"/>
      <c r="VPU94" s="189"/>
      <c r="VPV94" s="189"/>
      <c r="VPW94" s="189"/>
      <c r="VPX94" s="189"/>
      <c r="VPY94" s="189"/>
      <c r="VPZ94" s="189"/>
      <c r="VQA94" s="189"/>
      <c r="VQB94" s="189"/>
      <c r="VQC94" s="189"/>
      <c r="VQD94" s="189"/>
      <c r="VQE94" s="189"/>
      <c r="VQF94" s="189"/>
      <c r="VQG94" s="189"/>
      <c r="VQH94" s="189"/>
      <c r="VQI94" s="189"/>
      <c r="VQJ94" s="189"/>
      <c r="VQK94" s="189"/>
      <c r="VQL94" s="189"/>
      <c r="VQM94" s="189"/>
      <c r="VQN94" s="189"/>
      <c r="VQO94" s="189"/>
      <c r="VQP94" s="189"/>
      <c r="VQQ94" s="189"/>
      <c r="VQR94" s="189"/>
      <c r="VQS94" s="189"/>
      <c r="VQT94" s="189"/>
      <c r="VQU94" s="189"/>
      <c r="VQV94" s="189"/>
      <c r="VQW94" s="189"/>
      <c r="VQX94" s="189"/>
      <c r="VQY94" s="189"/>
      <c r="VQZ94" s="189"/>
      <c r="VRA94" s="189"/>
      <c r="VRB94" s="189"/>
      <c r="VRC94" s="189"/>
      <c r="VRD94" s="189"/>
      <c r="VRE94" s="189"/>
      <c r="VRF94" s="189"/>
      <c r="VRG94" s="189"/>
      <c r="VRH94" s="189"/>
      <c r="VRI94" s="189"/>
      <c r="VRJ94" s="189"/>
      <c r="VRK94" s="189"/>
      <c r="VRL94" s="189"/>
      <c r="VRM94" s="189"/>
      <c r="VRN94" s="189"/>
      <c r="VRO94" s="189"/>
      <c r="VRP94" s="189"/>
      <c r="VRQ94" s="189"/>
      <c r="VRR94" s="189"/>
      <c r="VRS94" s="189"/>
      <c r="VRT94" s="189"/>
      <c r="VRU94" s="189"/>
      <c r="VRV94" s="189"/>
      <c r="VRW94" s="189"/>
      <c r="VRX94" s="189"/>
      <c r="VRY94" s="189"/>
      <c r="VRZ94" s="189"/>
      <c r="VSA94" s="189"/>
      <c r="VSB94" s="189"/>
      <c r="VSC94" s="189"/>
      <c r="VSD94" s="189"/>
      <c r="VSE94" s="189"/>
      <c r="VSF94" s="189"/>
      <c r="VSG94" s="189"/>
      <c r="VSH94" s="189"/>
      <c r="VSI94" s="189"/>
      <c r="VSJ94" s="189"/>
      <c r="VSK94" s="189"/>
      <c r="VSL94" s="189"/>
      <c r="VSM94" s="189"/>
      <c r="VSN94" s="189"/>
      <c r="VSO94" s="189"/>
      <c r="VSP94" s="189"/>
      <c r="VSQ94" s="189"/>
      <c r="VSR94" s="189"/>
      <c r="VSS94" s="189"/>
      <c r="VST94" s="189"/>
      <c r="VSU94" s="189"/>
      <c r="VSV94" s="189"/>
      <c r="VSW94" s="189"/>
      <c r="VSX94" s="189"/>
      <c r="VSY94" s="189"/>
      <c r="VSZ94" s="189"/>
      <c r="VTA94" s="189"/>
      <c r="VTB94" s="189"/>
      <c r="VTC94" s="189"/>
      <c r="VTD94" s="189"/>
      <c r="VTE94" s="189"/>
      <c r="VTF94" s="189"/>
      <c r="VTG94" s="189"/>
      <c r="VTH94" s="189"/>
      <c r="VTI94" s="189"/>
      <c r="VTJ94" s="189"/>
      <c r="VTK94" s="189"/>
      <c r="VTL94" s="189"/>
      <c r="VTM94" s="189"/>
      <c r="VTN94" s="189"/>
      <c r="VTO94" s="189"/>
      <c r="VTP94" s="189"/>
      <c r="VTQ94" s="189"/>
      <c r="VTR94" s="189"/>
      <c r="VTS94" s="189"/>
      <c r="VTT94" s="189"/>
      <c r="VTU94" s="189"/>
      <c r="VTV94" s="189"/>
      <c r="VTW94" s="189"/>
      <c r="VTX94" s="189"/>
      <c r="VTY94" s="189"/>
      <c r="VTZ94" s="189"/>
      <c r="VUA94" s="189"/>
      <c r="VUB94" s="189"/>
      <c r="VUC94" s="189"/>
      <c r="VUD94" s="189"/>
      <c r="VUE94" s="189"/>
      <c r="VUF94" s="189"/>
      <c r="VUG94" s="189"/>
      <c r="VUH94" s="189"/>
      <c r="VUI94" s="189"/>
      <c r="VUJ94" s="189"/>
      <c r="VUK94" s="189"/>
      <c r="VUL94" s="189"/>
      <c r="VUM94" s="189"/>
      <c r="VUN94" s="189"/>
      <c r="VUO94" s="189"/>
      <c r="VUP94" s="189"/>
      <c r="VUQ94" s="189"/>
      <c r="VUR94" s="189"/>
      <c r="VUS94" s="189"/>
      <c r="VUT94" s="189"/>
      <c r="VUU94" s="189"/>
      <c r="VUV94" s="189"/>
      <c r="VUW94" s="189"/>
      <c r="VUX94" s="189"/>
      <c r="VUY94" s="189"/>
      <c r="VUZ94" s="189"/>
      <c r="VVA94" s="189"/>
      <c r="VVB94" s="189"/>
      <c r="VVC94" s="189"/>
      <c r="VVD94" s="189"/>
      <c r="VVE94" s="189"/>
      <c r="VVF94" s="189"/>
      <c r="VVG94" s="189"/>
      <c r="VVH94" s="189"/>
      <c r="VVI94" s="189"/>
      <c r="VVJ94" s="189"/>
      <c r="VVK94" s="189"/>
      <c r="VVL94" s="189"/>
      <c r="VVM94" s="189"/>
      <c r="VVN94" s="189"/>
      <c r="VVO94" s="189"/>
      <c r="VVP94" s="189"/>
      <c r="VVQ94" s="189"/>
      <c r="VVR94" s="189"/>
      <c r="VVS94" s="189"/>
      <c r="VVT94" s="189"/>
      <c r="VVU94" s="189"/>
      <c r="VVV94" s="189"/>
      <c r="VVW94" s="189"/>
      <c r="VVX94" s="189"/>
      <c r="VVY94" s="189"/>
      <c r="VVZ94" s="189"/>
      <c r="VWA94" s="189"/>
      <c r="VWB94" s="189"/>
      <c r="VWC94" s="189"/>
      <c r="VWD94" s="189"/>
      <c r="VWE94" s="189"/>
      <c r="VWF94" s="189"/>
      <c r="VWG94" s="189"/>
      <c r="VWH94" s="189"/>
      <c r="VWI94" s="189"/>
      <c r="VWJ94" s="189"/>
      <c r="VWK94" s="189"/>
      <c r="VWL94" s="189"/>
      <c r="VWM94" s="189"/>
      <c r="VWN94" s="189"/>
      <c r="VWO94" s="189"/>
      <c r="VWP94" s="189"/>
      <c r="VWQ94" s="189"/>
      <c r="VWR94" s="189"/>
      <c r="VWS94" s="189"/>
      <c r="VWT94" s="189"/>
      <c r="VWU94" s="189"/>
      <c r="VWV94" s="189"/>
      <c r="VWW94" s="189"/>
      <c r="VWX94" s="189"/>
      <c r="VWY94" s="189"/>
      <c r="VWZ94" s="189"/>
      <c r="VXA94" s="189"/>
      <c r="VXB94" s="189"/>
      <c r="VXC94" s="189"/>
      <c r="VXD94" s="189"/>
      <c r="VXE94" s="189"/>
      <c r="VXF94" s="189"/>
      <c r="VXG94" s="189"/>
      <c r="VXH94" s="189"/>
      <c r="VXI94" s="189"/>
      <c r="VXJ94" s="189"/>
      <c r="VXK94" s="189"/>
      <c r="VXL94" s="189"/>
      <c r="VXM94" s="189"/>
      <c r="VXN94" s="189"/>
      <c r="VXO94" s="189"/>
      <c r="VXP94" s="189"/>
      <c r="VXQ94" s="189"/>
      <c r="VXR94" s="189"/>
      <c r="VXS94" s="189"/>
      <c r="VXT94" s="189"/>
      <c r="VXU94" s="189"/>
      <c r="VXV94" s="189"/>
      <c r="VXW94" s="189"/>
      <c r="VXX94" s="189"/>
      <c r="VXY94" s="189"/>
      <c r="VXZ94" s="189"/>
      <c r="VYA94" s="189"/>
      <c r="VYB94" s="189"/>
      <c r="VYC94" s="189"/>
      <c r="VYD94" s="189"/>
      <c r="VYE94" s="189"/>
      <c r="VYF94" s="189"/>
      <c r="VYG94" s="189"/>
      <c r="VYH94" s="189"/>
      <c r="VYI94" s="189"/>
      <c r="VYJ94" s="189"/>
      <c r="VYK94" s="189"/>
      <c r="VYL94" s="189"/>
      <c r="VYM94" s="189"/>
      <c r="VYN94" s="189"/>
      <c r="VYO94" s="189"/>
      <c r="VYP94" s="189"/>
      <c r="VYQ94" s="189"/>
      <c r="VYR94" s="189"/>
      <c r="VYS94" s="189"/>
      <c r="VYT94" s="189"/>
      <c r="VYU94" s="189"/>
      <c r="VYV94" s="189"/>
      <c r="VYW94" s="189"/>
      <c r="VYX94" s="189"/>
      <c r="VYY94" s="189"/>
      <c r="VYZ94" s="189"/>
      <c r="VZA94" s="189"/>
      <c r="VZB94" s="189"/>
      <c r="VZC94" s="189"/>
      <c r="VZD94" s="189"/>
      <c r="VZE94" s="189"/>
      <c r="VZF94" s="189"/>
      <c r="VZG94" s="189"/>
      <c r="VZH94" s="189"/>
      <c r="VZI94" s="189"/>
      <c r="VZJ94" s="189"/>
      <c r="VZK94" s="189"/>
      <c r="VZL94" s="189"/>
      <c r="VZM94" s="189"/>
      <c r="VZN94" s="189"/>
      <c r="VZO94" s="189"/>
      <c r="VZP94" s="189"/>
      <c r="VZQ94" s="189"/>
      <c r="VZR94" s="189"/>
      <c r="VZS94" s="189"/>
      <c r="VZT94" s="189"/>
      <c r="VZU94" s="189"/>
      <c r="VZV94" s="189"/>
      <c r="VZW94" s="189"/>
      <c r="VZX94" s="189"/>
      <c r="VZY94" s="189"/>
      <c r="VZZ94" s="189"/>
      <c r="WAA94" s="189"/>
      <c r="WAB94" s="189"/>
      <c r="WAC94" s="189"/>
      <c r="WAD94" s="189"/>
      <c r="WAE94" s="189"/>
      <c r="WAF94" s="189"/>
      <c r="WAG94" s="189"/>
      <c r="WAH94" s="189"/>
      <c r="WAI94" s="189"/>
      <c r="WAJ94" s="189"/>
      <c r="WAK94" s="189"/>
      <c r="WAL94" s="189"/>
      <c r="WAM94" s="189"/>
      <c r="WAN94" s="189"/>
      <c r="WAO94" s="189"/>
      <c r="WAP94" s="189"/>
      <c r="WAQ94" s="189"/>
      <c r="WAR94" s="189"/>
      <c r="WAS94" s="189"/>
      <c r="WAT94" s="189"/>
      <c r="WAU94" s="189"/>
      <c r="WAV94" s="189"/>
      <c r="WAW94" s="189"/>
      <c r="WAX94" s="189"/>
      <c r="WAY94" s="189"/>
      <c r="WAZ94" s="189"/>
      <c r="WBA94" s="189"/>
      <c r="WBB94" s="189"/>
      <c r="WBC94" s="189"/>
      <c r="WBD94" s="189"/>
      <c r="WBE94" s="189"/>
      <c r="WBF94" s="189"/>
      <c r="WBG94" s="189"/>
      <c r="WBH94" s="189"/>
      <c r="WBI94" s="189"/>
      <c r="WBJ94" s="189"/>
      <c r="WBK94" s="189"/>
      <c r="WBL94" s="189"/>
      <c r="WBM94" s="189"/>
      <c r="WBN94" s="189"/>
      <c r="WBO94" s="189"/>
      <c r="WBP94" s="189"/>
      <c r="WBQ94" s="189"/>
      <c r="WBR94" s="189"/>
      <c r="WBS94" s="189"/>
      <c r="WBT94" s="189"/>
      <c r="WBU94" s="189"/>
      <c r="WBV94" s="189"/>
      <c r="WBW94" s="189"/>
      <c r="WBX94" s="189"/>
      <c r="WBY94" s="189"/>
      <c r="WBZ94" s="189"/>
      <c r="WCA94" s="189"/>
      <c r="WCB94" s="189"/>
      <c r="WCC94" s="189"/>
      <c r="WCD94" s="189"/>
      <c r="WCE94" s="189"/>
      <c r="WCF94" s="189"/>
      <c r="WCG94" s="189"/>
      <c r="WCH94" s="189"/>
      <c r="WCI94" s="189"/>
      <c r="WCJ94" s="189"/>
      <c r="WCK94" s="189"/>
      <c r="WCL94" s="189"/>
      <c r="WCM94" s="189"/>
      <c r="WCN94" s="189"/>
      <c r="WCO94" s="189"/>
      <c r="WCP94" s="189"/>
      <c r="WCQ94" s="189"/>
      <c r="WCR94" s="189"/>
      <c r="WCS94" s="189"/>
      <c r="WCT94" s="189"/>
      <c r="WCU94" s="189"/>
      <c r="WCV94" s="189"/>
      <c r="WCW94" s="189"/>
      <c r="WCX94" s="189"/>
      <c r="WCY94" s="189"/>
      <c r="WCZ94" s="189"/>
      <c r="WDA94" s="189"/>
      <c r="WDB94" s="189"/>
      <c r="WDC94" s="189"/>
      <c r="WDD94" s="189"/>
      <c r="WDE94" s="189"/>
      <c r="WDF94" s="189"/>
      <c r="WDG94" s="189"/>
      <c r="WDH94" s="189"/>
      <c r="WDI94" s="189"/>
      <c r="WDJ94" s="189"/>
      <c r="WDK94" s="189"/>
      <c r="WDL94" s="189"/>
      <c r="WDM94" s="189"/>
      <c r="WDN94" s="189"/>
      <c r="WDO94" s="189"/>
      <c r="WDP94" s="189"/>
      <c r="WDQ94" s="189"/>
      <c r="WDR94" s="189"/>
      <c r="WDS94" s="189"/>
      <c r="WDT94" s="189"/>
      <c r="WDU94" s="189"/>
      <c r="WDV94" s="189"/>
      <c r="WDW94" s="189"/>
      <c r="WDX94" s="189"/>
      <c r="WDY94" s="189"/>
      <c r="WDZ94" s="189"/>
      <c r="WEA94" s="189"/>
      <c r="WEB94" s="189"/>
      <c r="WEC94" s="189"/>
      <c r="WED94" s="189"/>
      <c r="WEE94" s="189"/>
      <c r="WEF94" s="189"/>
      <c r="WEG94" s="189"/>
      <c r="WEH94" s="189"/>
      <c r="WEI94" s="189"/>
      <c r="WEJ94" s="189"/>
      <c r="WEK94" s="189"/>
      <c r="WEL94" s="189"/>
      <c r="WEM94" s="189"/>
      <c r="WEN94" s="189"/>
      <c r="WEO94" s="189"/>
      <c r="WEP94" s="189"/>
      <c r="WEQ94" s="189"/>
      <c r="WER94" s="189"/>
      <c r="WES94" s="189"/>
      <c r="WET94" s="189"/>
      <c r="WEU94" s="189"/>
      <c r="WEV94" s="189"/>
      <c r="WEW94" s="189"/>
      <c r="WEX94" s="189"/>
      <c r="WEY94" s="189"/>
      <c r="WEZ94" s="189"/>
      <c r="WFA94" s="189"/>
      <c r="WFB94" s="189"/>
      <c r="WFC94" s="189"/>
      <c r="WFD94" s="189"/>
      <c r="WFE94" s="189"/>
      <c r="WFF94" s="189"/>
      <c r="WFG94" s="189"/>
      <c r="WFH94" s="189"/>
      <c r="WFI94" s="189"/>
      <c r="WFJ94" s="189"/>
      <c r="WFK94" s="189"/>
      <c r="WFL94" s="189"/>
      <c r="WFM94" s="189"/>
      <c r="WFN94" s="189"/>
      <c r="WFO94" s="189"/>
      <c r="WFP94" s="189"/>
      <c r="WFQ94" s="189"/>
      <c r="WFR94" s="189"/>
      <c r="WFS94" s="189"/>
      <c r="WFT94" s="189"/>
      <c r="WFU94" s="189"/>
      <c r="WFV94" s="189"/>
      <c r="WFW94" s="189"/>
      <c r="WFX94" s="189"/>
      <c r="WFY94" s="189"/>
      <c r="WFZ94" s="189"/>
      <c r="WGA94" s="189"/>
      <c r="WGB94" s="189"/>
      <c r="WGC94" s="189"/>
      <c r="WGD94" s="189"/>
      <c r="WGE94" s="189"/>
      <c r="WGF94" s="189"/>
      <c r="WGG94" s="189"/>
      <c r="WGH94" s="189"/>
      <c r="WGI94" s="189"/>
      <c r="WGJ94" s="189"/>
      <c r="WGK94" s="189"/>
      <c r="WGL94" s="189"/>
      <c r="WGM94" s="189"/>
      <c r="WGN94" s="189"/>
      <c r="WGO94" s="189"/>
      <c r="WGP94" s="189"/>
      <c r="WGQ94" s="189"/>
      <c r="WGR94" s="189"/>
      <c r="WGS94" s="189"/>
      <c r="WGT94" s="189"/>
      <c r="WGU94" s="189"/>
      <c r="WGV94" s="189"/>
      <c r="WGW94" s="189"/>
      <c r="WGX94" s="189"/>
      <c r="WGY94" s="189"/>
      <c r="WGZ94" s="189"/>
      <c r="WHA94" s="189"/>
      <c r="WHB94" s="189"/>
      <c r="WHC94" s="189"/>
      <c r="WHD94" s="189"/>
      <c r="WHE94" s="189"/>
      <c r="WHF94" s="189"/>
      <c r="WHG94" s="189"/>
      <c r="WHH94" s="189"/>
      <c r="WHI94" s="189"/>
      <c r="WHJ94" s="189"/>
      <c r="WHK94" s="189"/>
      <c r="WHL94" s="189"/>
      <c r="WHM94" s="189"/>
      <c r="WHN94" s="189"/>
      <c r="WHO94" s="189"/>
      <c r="WHP94" s="189"/>
      <c r="WHQ94" s="189"/>
      <c r="WHR94" s="189"/>
      <c r="WHS94" s="189"/>
      <c r="WHT94" s="189"/>
      <c r="WHU94" s="189"/>
      <c r="WHV94" s="189"/>
      <c r="WHW94" s="189"/>
      <c r="WHX94" s="189"/>
      <c r="WHY94" s="189"/>
      <c r="WHZ94" s="189"/>
      <c r="WIA94" s="189"/>
      <c r="WIB94" s="189"/>
      <c r="WIC94" s="189"/>
      <c r="WID94" s="189"/>
      <c r="WIE94" s="189"/>
      <c r="WIF94" s="189"/>
      <c r="WIG94" s="189"/>
      <c r="WIH94" s="189"/>
      <c r="WII94" s="189"/>
      <c r="WIJ94" s="189"/>
      <c r="WIK94" s="189"/>
      <c r="WIL94" s="189"/>
      <c r="WIM94" s="189"/>
      <c r="WIN94" s="189"/>
      <c r="WIO94" s="189"/>
      <c r="WIP94" s="189"/>
      <c r="WIQ94" s="189"/>
      <c r="WIR94" s="189"/>
      <c r="WIS94" s="189"/>
      <c r="WIT94" s="189"/>
      <c r="WIU94" s="189"/>
      <c r="WIV94" s="189"/>
      <c r="WIW94" s="189"/>
      <c r="WIX94" s="189"/>
      <c r="WIY94" s="189"/>
      <c r="WIZ94" s="189"/>
      <c r="WJA94" s="189"/>
      <c r="WJB94" s="189"/>
      <c r="WJC94" s="189"/>
      <c r="WJD94" s="189"/>
      <c r="WJE94" s="189"/>
      <c r="WJF94" s="189"/>
      <c r="WJG94" s="189"/>
      <c r="WJH94" s="189"/>
      <c r="WJI94" s="189"/>
      <c r="WJJ94" s="189"/>
      <c r="WJK94" s="189"/>
      <c r="WJL94" s="189"/>
      <c r="WJM94" s="189"/>
      <c r="WJN94" s="189"/>
      <c r="WJO94" s="189"/>
      <c r="WJP94" s="189"/>
      <c r="WJQ94" s="189"/>
      <c r="WJR94" s="189"/>
      <c r="WJS94" s="189"/>
      <c r="WJT94" s="189"/>
      <c r="WJU94" s="189"/>
      <c r="WJV94" s="189"/>
      <c r="WJW94" s="189"/>
      <c r="WJX94" s="189"/>
      <c r="WJY94" s="189"/>
      <c r="WJZ94" s="189"/>
      <c r="WKA94" s="189"/>
      <c r="WKB94" s="189"/>
      <c r="WKC94" s="189"/>
      <c r="WKD94" s="189"/>
      <c r="WKE94" s="189"/>
      <c r="WKF94" s="189"/>
      <c r="WKG94" s="189"/>
      <c r="WKH94" s="189"/>
      <c r="WKI94" s="189"/>
      <c r="WKJ94" s="189"/>
      <c r="WKK94" s="189"/>
      <c r="WKL94" s="189"/>
      <c r="WKM94" s="189"/>
      <c r="WKN94" s="189"/>
      <c r="WKO94" s="189"/>
      <c r="WKP94" s="189"/>
      <c r="WKQ94" s="189"/>
      <c r="WKR94" s="189"/>
      <c r="WKS94" s="189"/>
      <c r="WKT94" s="189"/>
      <c r="WKU94" s="189"/>
      <c r="WKV94" s="189"/>
      <c r="WKW94" s="189"/>
      <c r="WKX94" s="189"/>
      <c r="WKY94" s="189"/>
      <c r="WKZ94" s="189"/>
      <c r="WLA94" s="189"/>
      <c r="WLB94" s="189"/>
      <c r="WLC94" s="189"/>
      <c r="WLD94" s="189"/>
      <c r="WLE94" s="189"/>
      <c r="WLF94" s="189"/>
      <c r="WLG94" s="189"/>
      <c r="WLH94" s="189"/>
      <c r="WLI94" s="189"/>
      <c r="WLJ94" s="189"/>
      <c r="WLK94" s="189"/>
      <c r="WLL94" s="189"/>
      <c r="WLM94" s="189"/>
      <c r="WLN94" s="189"/>
      <c r="WLO94" s="189"/>
      <c r="WLP94" s="189"/>
      <c r="WLQ94" s="189"/>
      <c r="WLR94" s="189"/>
      <c r="WLS94" s="189"/>
      <c r="WLT94" s="189"/>
      <c r="WLU94" s="189"/>
      <c r="WLV94" s="189"/>
      <c r="WLW94" s="189"/>
      <c r="WLX94" s="189"/>
      <c r="WLY94" s="189"/>
      <c r="WLZ94" s="189"/>
      <c r="WMA94" s="189"/>
      <c r="WMB94" s="189"/>
      <c r="WMC94" s="189"/>
      <c r="WMD94" s="189"/>
      <c r="WME94" s="189"/>
      <c r="WMF94" s="189"/>
      <c r="WMG94" s="189"/>
      <c r="WMH94" s="189"/>
      <c r="WMI94" s="189"/>
      <c r="WMJ94" s="189"/>
      <c r="WMK94" s="189"/>
      <c r="WML94" s="189"/>
      <c r="WMM94" s="189"/>
      <c r="WMN94" s="189"/>
      <c r="WMO94" s="189"/>
      <c r="WMP94" s="189"/>
      <c r="WMQ94" s="189"/>
      <c r="WMR94" s="189"/>
      <c r="WMS94" s="189"/>
      <c r="WMT94" s="189"/>
      <c r="WMU94" s="189"/>
      <c r="WMV94" s="189"/>
      <c r="WMW94" s="189"/>
      <c r="WMX94" s="189"/>
      <c r="WMY94" s="189"/>
      <c r="WMZ94" s="189"/>
      <c r="WNA94" s="189"/>
      <c r="WNB94" s="189"/>
      <c r="WNC94" s="189"/>
      <c r="WND94" s="189"/>
      <c r="WNE94" s="189"/>
      <c r="WNF94" s="189"/>
      <c r="WNG94" s="189"/>
      <c r="WNH94" s="189"/>
      <c r="WNI94" s="189"/>
      <c r="WNJ94" s="189"/>
      <c r="WNK94" s="189"/>
      <c r="WNL94" s="189"/>
      <c r="WNM94" s="189"/>
      <c r="WNN94" s="189"/>
      <c r="WNO94" s="189"/>
      <c r="WNP94" s="189"/>
      <c r="WNQ94" s="189"/>
      <c r="WNR94" s="189"/>
      <c r="WNS94" s="189"/>
      <c r="WNT94" s="189"/>
      <c r="WNU94" s="189"/>
      <c r="WNV94" s="189"/>
      <c r="WNW94" s="189"/>
      <c r="WNX94" s="189"/>
      <c r="WNY94" s="189"/>
      <c r="WNZ94" s="189"/>
      <c r="WOA94" s="189"/>
      <c r="WOB94" s="189"/>
      <c r="WOC94" s="189"/>
      <c r="WOD94" s="189"/>
      <c r="WOE94" s="189"/>
      <c r="WOF94" s="189"/>
      <c r="WOG94" s="189"/>
      <c r="WOH94" s="189"/>
      <c r="WOI94" s="189"/>
      <c r="WOJ94" s="189"/>
      <c r="WOK94" s="189"/>
      <c r="WOL94" s="189"/>
      <c r="WOM94" s="189"/>
      <c r="WON94" s="189"/>
      <c r="WOO94" s="189"/>
      <c r="WOP94" s="189"/>
      <c r="WOQ94" s="189"/>
      <c r="WOR94" s="189"/>
      <c r="WOS94" s="189"/>
      <c r="WOT94" s="189"/>
      <c r="WOU94" s="189"/>
      <c r="WOV94" s="189"/>
      <c r="WOW94" s="189"/>
      <c r="WOX94" s="189"/>
      <c r="WOY94" s="189"/>
      <c r="WOZ94" s="189"/>
      <c r="WPA94" s="189"/>
      <c r="WPB94" s="189"/>
      <c r="WPC94" s="189"/>
      <c r="WPD94" s="189"/>
      <c r="WPE94" s="189"/>
      <c r="WPF94" s="189"/>
      <c r="WPG94" s="189"/>
      <c r="WPH94" s="189"/>
      <c r="WPI94" s="189"/>
      <c r="WPJ94" s="189"/>
      <c r="WPK94" s="189"/>
      <c r="WPL94" s="189"/>
      <c r="WPM94" s="189"/>
      <c r="WPN94" s="189"/>
      <c r="WPO94" s="189"/>
      <c r="WPP94" s="189"/>
      <c r="WPQ94" s="189"/>
      <c r="WPR94" s="189"/>
      <c r="WPS94" s="189"/>
      <c r="WPT94" s="189"/>
      <c r="WPU94" s="189"/>
      <c r="WPV94" s="189"/>
      <c r="WPW94" s="189"/>
      <c r="WPX94" s="189"/>
      <c r="WPY94" s="189"/>
      <c r="WPZ94" s="189"/>
      <c r="WQA94" s="189"/>
      <c r="WQB94" s="189"/>
      <c r="WQC94" s="189"/>
      <c r="WQD94" s="189"/>
      <c r="WQE94" s="189"/>
      <c r="WQF94" s="189"/>
      <c r="WQG94" s="189"/>
      <c r="WQH94" s="189"/>
      <c r="WQI94" s="189"/>
      <c r="WQJ94" s="189"/>
      <c r="WQK94" s="189"/>
      <c r="WQL94" s="189"/>
      <c r="WQM94" s="189"/>
      <c r="WQN94" s="189"/>
      <c r="WQO94" s="189"/>
      <c r="WQP94" s="189"/>
      <c r="WQQ94" s="189"/>
      <c r="WQR94" s="189"/>
      <c r="WQS94" s="189"/>
      <c r="WQT94" s="189"/>
      <c r="WQU94" s="189"/>
      <c r="WQV94" s="189"/>
      <c r="WQW94" s="189"/>
      <c r="WQX94" s="189"/>
      <c r="WQY94" s="189"/>
      <c r="WQZ94" s="189"/>
      <c r="WRA94" s="189"/>
      <c r="WRB94" s="189"/>
      <c r="WRC94" s="189"/>
      <c r="WRD94" s="189"/>
      <c r="WRE94" s="189"/>
      <c r="WRF94" s="189"/>
      <c r="WRG94" s="189"/>
      <c r="WRH94" s="189"/>
      <c r="WRI94" s="189"/>
      <c r="WRJ94" s="189"/>
      <c r="WRK94" s="189"/>
      <c r="WRL94" s="189"/>
      <c r="WRM94" s="189"/>
      <c r="WRN94" s="189"/>
      <c r="WRO94" s="189"/>
      <c r="WRP94" s="189"/>
      <c r="WRQ94" s="189"/>
      <c r="WRR94" s="189"/>
      <c r="WRS94" s="189"/>
      <c r="WRT94" s="189"/>
      <c r="WRU94" s="189"/>
      <c r="WRV94" s="189"/>
      <c r="WRW94" s="189"/>
      <c r="WRX94" s="189"/>
      <c r="WRY94" s="189"/>
      <c r="WRZ94" s="189"/>
      <c r="WSA94" s="189"/>
      <c r="WSB94" s="189"/>
      <c r="WSC94" s="189"/>
      <c r="WSD94" s="189"/>
      <c r="WSE94" s="189"/>
      <c r="WSF94" s="189"/>
      <c r="WSG94" s="189"/>
      <c r="WSH94" s="189"/>
      <c r="WSI94" s="189"/>
      <c r="WSJ94" s="189"/>
      <c r="WSK94" s="189"/>
      <c r="WSL94" s="189"/>
      <c r="WSM94" s="189"/>
      <c r="WSN94" s="189"/>
      <c r="WSO94" s="189"/>
      <c r="WSP94" s="189"/>
      <c r="WSQ94" s="189"/>
      <c r="WSR94" s="189"/>
      <c r="WSS94" s="189"/>
      <c r="WST94" s="189"/>
      <c r="WSU94" s="189"/>
      <c r="WSV94" s="189"/>
      <c r="WSW94" s="189"/>
      <c r="WSX94" s="189"/>
      <c r="WSY94" s="189"/>
      <c r="WSZ94" s="189"/>
      <c r="WTA94" s="189"/>
      <c r="WTB94" s="189"/>
      <c r="WTC94" s="189"/>
      <c r="WTD94" s="189"/>
      <c r="WTE94" s="189"/>
      <c r="WTF94" s="189"/>
      <c r="WTG94" s="189"/>
      <c r="WTH94" s="189"/>
      <c r="WTI94" s="189"/>
      <c r="WTJ94" s="189"/>
      <c r="WTK94" s="189"/>
      <c r="WTL94" s="189"/>
      <c r="WTM94" s="189"/>
      <c r="WTN94" s="189"/>
      <c r="WTO94" s="189"/>
      <c r="WTP94" s="189"/>
      <c r="WTQ94" s="189"/>
      <c r="WTR94" s="189"/>
      <c r="WTS94" s="189"/>
      <c r="WTT94" s="189"/>
      <c r="WTU94" s="189"/>
      <c r="WTV94" s="189"/>
      <c r="WTW94" s="189"/>
      <c r="WTX94" s="189"/>
      <c r="WTY94" s="189"/>
      <c r="WTZ94" s="189"/>
      <c r="WUA94" s="189"/>
      <c r="WUB94" s="189"/>
      <c r="WUC94" s="189"/>
      <c r="WUD94" s="189"/>
      <c r="WUE94" s="189"/>
      <c r="WUF94" s="189"/>
      <c r="WUG94" s="189"/>
      <c r="WUH94" s="189"/>
      <c r="WUI94" s="189"/>
      <c r="WUJ94" s="189"/>
      <c r="WUK94" s="189"/>
      <c r="WUL94" s="189"/>
      <c r="WUM94" s="189"/>
      <c r="WUN94" s="189"/>
      <c r="WUO94" s="189"/>
      <c r="WUP94" s="189"/>
      <c r="WUQ94" s="189"/>
      <c r="WUR94" s="189"/>
      <c r="WUS94" s="189"/>
      <c r="WUT94" s="189"/>
      <c r="WUU94" s="189"/>
      <c r="WUV94" s="189"/>
      <c r="WUW94" s="189"/>
      <c r="WUX94" s="189"/>
      <c r="WUY94" s="189"/>
      <c r="WUZ94" s="189"/>
      <c r="WVA94" s="189"/>
      <c r="WVB94" s="189"/>
      <c r="WVC94" s="189"/>
      <c r="WVD94" s="189"/>
      <c r="WVE94" s="189"/>
      <c r="WVF94" s="189"/>
      <c r="WVG94" s="189"/>
      <c r="WVH94" s="189"/>
      <c r="WVI94" s="189"/>
      <c r="WVJ94" s="189"/>
      <c r="WVK94" s="189"/>
      <c r="WVL94" s="189"/>
      <c r="WVM94" s="189"/>
      <c r="WVN94" s="189"/>
      <c r="WVO94" s="189"/>
      <c r="WVP94" s="189"/>
      <c r="WVQ94" s="189"/>
      <c r="WVR94" s="189"/>
      <c r="WVS94" s="189"/>
      <c r="WVT94" s="189"/>
      <c r="WVU94" s="189"/>
      <c r="WVV94" s="189"/>
      <c r="WVW94" s="189"/>
      <c r="WVX94" s="189"/>
      <c r="WVY94" s="189"/>
      <c r="WVZ94" s="189"/>
      <c r="WWA94" s="189"/>
      <c r="WWB94" s="189"/>
      <c r="WWC94" s="189"/>
      <c r="WWD94" s="189"/>
      <c r="WWE94" s="189"/>
      <c r="WWF94" s="189"/>
      <c r="WWG94" s="189"/>
      <c r="WWH94" s="189"/>
      <c r="WWI94" s="189"/>
      <c r="WWJ94" s="189"/>
      <c r="WWK94" s="189"/>
      <c r="WWL94" s="189"/>
      <c r="WWM94" s="189"/>
      <c r="WWN94" s="189"/>
      <c r="WWO94" s="189"/>
      <c r="WWP94" s="189"/>
      <c r="WWQ94" s="189"/>
      <c r="WWR94" s="189"/>
      <c r="WWS94" s="189"/>
      <c r="WWT94" s="189"/>
      <c r="WWU94" s="189"/>
      <c r="WWV94" s="189"/>
      <c r="WWW94" s="189"/>
      <c r="WWX94" s="189"/>
      <c r="WWY94" s="189"/>
      <c r="WWZ94" s="189"/>
      <c r="WXA94" s="189"/>
      <c r="WXB94" s="189"/>
      <c r="WXC94" s="189"/>
      <c r="WXD94" s="189"/>
      <c r="WXE94" s="189"/>
      <c r="WXF94" s="189"/>
      <c r="WXG94" s="189"/>
      <c r="WXH94" s="189"/>
      <c r="WXI94" s="189"/>
      <c r="WXJ94" s="189"/>
      <c r="WXK94" s="189"/>
      <c r="WXL94" s="189"/>
      <c r="WXM94" s="189"/>
      <c r="WXN94" s="189"/>
      <c r="WXO94" s="189"/>
      <c r="WXP94" s="189"/>
      <c r="WXQ94" s="189"/>
      <c r="WXR94" s="189"/>
      <c r="WXS94" s="189"/>
      <c r="WXT94" s="189"/>
      <c r="WXU94" s="189"/>
      <c r="WXV94" s="189"/>
      <c r="WXW94" s="189"/>
      <c r="WXX94" s="189"/>
      <c r="WXY94" s="189"/>
      <c r="WXZ94" s="189"/>
      <c r="WYA94" s="189"/>
      <c r="WYB94" s="189"/>
      <c r="WYC94" s="189"/>
      <c r="WYD94" s="189"/>
      <c r="WYE94" s="189"/>
      <c r="WYF94" s="189"/>
      <c r="WYG94" s="189"/>
      <c r="WYH94" s="189"/>
      <c r="WYI94" s="189"/>
      <c r="WYJ94" s="189"/>
      <c r="WYK94" s="189"/>
      <c r="WYL94" s="189"/>
      <c r="WYM94" s="189"/>
      <c r="WYN94" s="189"/>
      <c r="WYO94" s="189"/>
      <c r="WYP94" s="189"/>
      <c r="WYQ94" s="189"/>
      <c r="WYR94" s="189"/>
      <c r="WYS94" s="189"/>
      <c r="WYT94" s="189"/>
      <c r="WYU94" s="189"/>
      <c r="WYV94" s="189"/>
      <c r="WYW94" s="189"/>
      <c r="WYX94" s="189"/>
      <c r="WYY94" s="189"/>
      <c r="WYZ94" s="189"/>
      <c r="WZA94" s="189"/>
      <c r="WZB94" s="189"/>
      <c r="WZC94" s="189"/>
      <c r="WZD94" s="189"/>
      <c r="WZE94" s="189"/>
      <c r="WZF94" s="189"/>
      <c r="WZG94" s="189"/>
      <c r="WZH94" s="189"/>
      <c r="WZI94" s="189"/>
      <c r="WZJ94" s="189"/>
      <c r="WZK94" s="189"/>
      <c r="WZL94" s="189"/>
      <c r="WZM94" s="189"/>
      <c r="WZN94" s="189"/>
      <c r="WZO94" s="189"/>
      <c r="WZP94" s="189"/>
      <c r="WZQ94" s="189"/>
      <c r="WZR94" s="189"/>
      <c r="WZS94" s="189"/>
      <c r="WZT94" s="189"/>
      <c r="WZU94" s="189"/>
      <c r="WZV94" s="189"/>
      <c r="WZW94" s="189"/>
      <c r="WZX94" s="189"/>
      <c r="WZY94" s="189"/>
      <c r="WZZ94" s="189"/>
      <c r="XAA94" s="189"/>
      <c r="XAB94" s="189"/>
      <c r="XAC94" s="189"/>
      <c r="XAD94" s="189"/>
      <c r="XAE94" s="189"/>
      <c r="XAF94" s="189"/>
      <c r="XAG94" s="189"/>
      <c r="XAH94" s="189"/>
      <c r="XAI94" s="189"/>
      <c r="XAJ94" s="189"/>
      <c r="XAK94" s="189"/>
      <c r="XAL94" s="189"/>
      <c r="XAM94" s="189"/>
      <c r="XAN94" s="189"/>
      <c r="XAO94" s="189"/>
      <c r="XAP94" s="189"/>
      <c r="XAQ94" s="189"/>
      <c r="XAR94" s="189"/>
      <c r="XAS94" s="189"/>
      <c r="XAT94" s="189"/>
      <c r="XAU94" s="189"/>
      <c r="XAV94" s="189"/>
      <c r="XAW94" s="189"/>
      <c r="XAX94" s="189"/>
      <c r="XAY94" s="189"/>
      <c r="XAZ94" s="189"/>
      <c r="XBA94" s="189"/>
      <c r="XBB94" s="189"/>
      <c r="XBC94" s="189"/>
      <c r="XBD94" s="189"/>
      <c r="XBE94" s="189"/>
      <c r="XBF94" s="189"/>
      <c r="XBG94" s="189"/>
      <c r="XBH94" s="189"/>
      <c r="XBI94" s="189"/>
      <c r="XBJ94" s="189"/>
      <c r="XBK94" s="189"/>
      <c r="XBL94" s="189"/>
      <c r="XBM94" s="189"/>
      <c r="XBN94" s="189"/>
      <c r="XBO94" s="189"/>
      <c r="XBP94" s="189"/>
      <c r="XBQ94" s="189"/>
      <c r="XBR94" s="189"/>
      <c r="XBS94" s="189"/>
      <c r="XBT94" s="189"/>
      <c r="XBU94" s="189"/>
      <c r="XBV94" s="189"/>
      <c r="XBW94" s="189"/>
      <c r="XBX94" s="189"/>
      <c r="XBY94" s="189"/>
      <c r="XBZ94" s="189"/>
      <c r="XCA94" s="189"/>
      <c r="XCB94" s="189"/>
      <c r="XCC94" s="189"/>
      <c r="XCD94" s="189"/>
      <c r="XCE94" s="189"/>
      <c r="XCF94" s="189"/>
      <c r="XCG94" s="189"/>
      <c r="XCH94" s="189"/>
      <c r="XCI94" s="189"/>
      <c r="XCJ94" s="189"/>
      <c r="XCK94" s="189"/>
      <c r="XCL94" s="189"/>
      <c r="XCM94" s="189"/>
      <c r="XCN94" s="189"/>
      <c r="XCO94" s="189"/>
      <c r="XCP94" s="189"/>
      <c r="XCQ94" s="189"/>
      <c r="XCR94" s="189"/>
      <c r="XCS94" s="189"/>
      <c r="XCT94" s="189"/>
      <c r="XCU94" s="189"/>
      <c r="XCV94" s="189"/>
      <c r="XCW94" s="189"/>
      <c r="XCX94" s="189"/>
      <c r="XCY94" s="189"/>
      <c r="XCZ94" s="189"/>
      <c r="XDA94" s="189"/>
      <c r="XDB94" s="189"/>
      <c r="XDC94" s="189"/>
      <c r="XDD94" s="189"/>
      <c r="XDE94" s="189"/>
      <c r="XDF94" s="189"/>
      <c r="XDG94" s="189"/>
      <c r="XDH94" s="189"/>
      <c r="XDI94" s="189"/>
      <c r="XDJ94" s="189"/>
      <c r="XDK94" s="189"/>
      <c r="XDL94" s="189"/>
      <c r="XDM94" s="189"/>
      <c r="XDN94" s="189"/>
      <c r="XDO94" s="189"/>
      <c r="XDP94" s="189"/>
      <c r="XDQ94" s="189"/>
      <c r="XDR94" s="189"/>
      <c r="XDS94" s="189"/>
      <c r="XDT94" s="189"/>
      <c r="XDU94" s="189"/>
      <c r="XDV94" s="189"/>
      <c r="XDW94" s="189"/>
      <c r="XDX94" s="189"/>
      <c r="XDY94" s="189"/>
      <c r="XDZ94" s="189"/>
      <c r="XEA94" s="189"/>
      <c r="XEB94" s="189"/>
      <c r="XEC94" s="189"/>
      <c r="XED94" s="189"/>
      <c r="XEE94" s="189"/>
      <c r="XEF94" s="189"/>
      <c r="XEG94" s="189"/>
      <c r="XEH94" s="189"/>
      <c r="XEI94" s="189"/>
      <c r="XEJ94" s="189"/>
      <c r="XEK94" s="189"/>
      <c r="XEL94" s="189"/>
      <c r="XEM94" s="189"/>
      <c r="XEN94" s="189"/>
      <c r="XEO94" s="189"/>
      <c r="XEP94" s="189"/>
      <c r="XEQ94" s="189"/>
      <c r="XER94" s="189"/>
      <c r="XES94" s="189"/>
      <c r="XET94" s="189"/>
      <c r="XEU94" s="189"/>
    </row>
    <row r="95" spans="1:16375" ht="15">
      <c r="A95" s="261">
        <v>2024</v>
      </c>
      <c r="B95" s="190" t="s">
        <v>229</v>
      </c>
      <c r="C95" s="191">
        <v>45450</v>
      </c>
      <c r="D95" s="270" t="s">
        <v>299</v>
      </c>
      <c r="E95" s="262" t="s">
        <v>300</v>
      </c>
      <c r="F95" s="271" t="s">
        <v>301</v>
      </c>
      <c r="G95" s="240" t="s">
        <v>302</v>
      </c>
      <c r="H95" s="264"/>
      <c r="I95" s="270">
        <v>181896</v>
      </c>
      <c r="J95" s="265">
        <v>1050</v>
      </c>
      <c r="K95" s="254">
        <v>1090</v>
      </c>
      <c r="L95" s="255">
        <v>1090</v>
      </c>
      <c r="M95" s="250">
        <v>1050</v>
      </c>
      <c r="N95" s="210">
        <f t="shared" si="18"/>
        <v>-40</v>
      </c>
      <c r="O95" s="211">
        <f t="shared" si="14"/>
        <v>0</v>
      </c>
      <c r="P95" s="212">
        <f t="shared" si="15"/>
        <v>0</v>
      </c>
      <c r="Q95" s="201">
        <f t="shared" si="16"/>
        <v>-3.669724770642202E-2</v>
      </c>
      <c r="R95" s="266"/>
      <c r="S95" s="267"/>
      <c r="T95" s="267"/>
      <c r="U95" s="272"/>
      <c r="V95" s="272"/>
      <c r="W95" s="272">
        <v>21</v>
      </c>
      <c r="X95" s="272">
        <v>8</v>
      </c>
      <c r="Y95" s="272"/>
      <c r="Z95" s="272"/>
      <c r="AA95" s="272"/>
      <c r="AB95" s="272"/>
      <c r="AC95" s="272">
        <v>11</v>
      </c>
      <c r="AD95" s="233"/>
      <c r="AE95" s="213"/>
      <c r="AF95" s="207">
        <f t="shared" si="17"/>
        <v>40</v>
      </c>
      <c r="AG95" s="207">
        <f t="shared" si="19"/>
        <v>0</v>
      </c>
      <c r="AH95" s="269"/>
      <c r="AI95" s="189"/>
      <c r="AJ95" s="189"/>
      <c r="AK95" s="189"/>
      <c r="AL95" s="189"/>
      <c r="AM95" s="189"/>
      <c r="AN95" s="189"/>
      <c r="AO95" s="189"/>
      <c r="AP95" s="189"/>
      <c r="AQ95" s="189"/>
      <c r="AR95" s="189"/>
      <c r="AS95" s="189"/>
      <c r="AT95" s="189"/>
      <c r="AU95" s="189"/>
      <c r="AV95" s="189"/>
      <c r="AW95" s="189"/>
      <c r="AX95" s="189"/>
      <c r="AY95" s="189"/>
      <c r="AZ95" s="189"/>
      <c r="BA95" s="189"/>
      <c r="BB95" s="189"/>
      <c r="BC95" s="189"/>
      <c r="BD95" s="189"/>
      <c r="BE95" s="189"/>
      <c r="BF95" s="189"/>
      <c r="BG95" s="189"/>
      <c r="BH95" s="189"/>
      <c r="BI95" s="189"/>
      <c r="BJ95" s="189"/>
      <c r="BK95" s="189"/>
      <c r="BL95" s="189"/>
      <c r="BM95" s="189"/>
      <c r="BN95" s="189"/>
      <c r="BO95" s="189"/>
      <c r="BP95" s="189"/>
      <c r="BQ95" s="189"/>
      <c r="BR95" s="189"/>
      <c r="BS95" s="189"/>
      <c r="BT95" s="189"/>
      <c r="BU95" s="189"/>
      <c r="BV95" s="189"/>
      <c r="BW95" s="189"/>
      <c r="BX95" s="189"/>
      <c r="BY95" s="189"/>
      <c r="BZ95" s="189"/>
      <c r="CA95" s="189"/>
      <c r="CB95" s="189"/>
      <c r="CC95" s="189"/>
      <c r="CD95" s="189"/>
      <c r="CE95" s="189"/>
      <c r="CF95" s="189"/>
      <c r="CG95" s="189"/>
      <c r="CH95" s="189"/>
      <c r="CI95" s="189"/>
      <c r="CJ95" s="189"/>
      <c r="CK95" s="189"/>
      <c r="CL95" s="189"/>
      <c r="CM95" s="189"/>
      <c r="CN95" s="189"/>
      <c r="CO95" s="189"/>
      <c r="CP95" s="189"/>
      <c r="CQ95" s="189"/>
      <c r="CR95" s="189"/>
      <c r="CS95" s="189"/>
      <c r="CT95" s="189"/>
      <c r="CU95" s="189"/>
      <c r="CV95" s="189"/>
      <c r="CW95" s="189"/>
      <c r="CX95" s="189"/>
      <c r="CY95" s="189"/>
      <c r="CZ95" s="189"/>
      <c r="DA95" s="189"/>
      <c r="DB95" s="189"/>
      <c r="DC95" s="189"/>
      <c r="DD95" s="189"/>
      <c r="DE95" s="189"/>
      <c r="DF95" s="189"/>
      <c r="DG95" s="189"/>
      <c r="DH95" s="189"/>
      <c r="DI95" s="189"/>
      <c r="DJ95" s="189"/>
      <c r="DK95" s="189"/>
      <c r="DL95" s="189"/>
      <c r="DM95" s="189"/>
      <c r="DN95" s="189"/>
      <c r="DO95" s="189"/>
      <c r="DP95" s="189"/>
      <c r="DQ95" s="189"/>
      <c r="DR95" s="189"/>
      <c r="DS95" s="189"/>
      <c r="DT95" s="189"/>
      <c r="DU95" s="189"/>
      <c r="DV95" s="189"/>
      <c r="DW95" s="189"/>
      <c r="DX95" s="189"/>
      <c r="DY95" s="189"/>
      <c r="DZ95" s="189"/>
      <c r="EA95" s="189"/>
      <c r="EB95" s="189"/>
      <c r="EC95" s="189"/>
      <c r="ED95" s="189"/>
      <c r="EE95" s="189"/>
      <c r="EF95" s="189"/>
      <c r="EG95" s="189"/>
      <c r="EH95" s="189"/>
      <c r="EI95" s="189"/>
      <c r="EJ95" s="189"/>
      <c r="EK95" s="189"/>
      <c r="EL95" s="189"/>
      <c r="EM95" s="189"/>
      <c r="EN95" s="189"/>
      <c r="EO95" s="189"/>
      <c r="EP95" s="189"/>
      <c r="EQ95" s="189"/>
      <c r="ER95" s="189"/>
      <c r="ES95" s="189"/>
      <c r="ET95" s="189"/>
      <c r="EU95" s="189"/>
      <c r="EV95" s="189"/>
      <c r="EW95" s="189"/>
      <c r="EX95" s="189"/>
      <c r="EY95" s="189"/>
      <c r="EZ95" s="189"/>
      <c r="FA95" s="189"/>
      <c r="FB95" s="189"/>
      <c r="FC95" s="189"/>
      <c r="FD95" s="189"/>
      <c r="FE95" s="189"/>
      <c r="FF95" s="189"/>
      <c r="FG95" s="189"/>
      <c r="FH95" s="189"/>
      <c r="FI95" s="189"/>
      <c r="FJ95" s="189"/>
      <c r="FK95" s="189"/>
      <c r="FL95" s="189"/>
      <c r="FM95" s="189"/>
      <c r="FN95" s="189"/>
      <c r="FO95" s="189"/>
      <c r="FP95" s="189"/>
      <c r="FQ95" s="189"/>
      <c r="FR95" s="189"/>
      <c r="FS95" s="189"/>
      <c r="FT95" s="189"/>
      <c r="FU95" s="189"/>
      <c r="FV95" s="189"/>
      <c r="FW95" s="189"/>
      <c r="FX95" s="189"/>
      <c r="FY95" s="189"/>
      <c r="FZ95" s="189"/>
      <c r="GA95" s="189"/>
      <c r="GB95" s="189"/>
      <c r="GC95" s="189"/>
      <c r="GD95" s="189"/>
      <c r="GE95" s="189"/>
      <c r="GF95" s="189"/>
      <c r="GG95" s="189"/>
      <c r="GH95" s="189"/>
      <c r="GI95" s="189"/>
      <c r="GJ95" s="189"/>
      <c r="GK95" s="189"/>
      <c r="GL95" s="189"/>
      <c r="GM95" s="189"/>
      <c r="GN95" s="189"/>
      <c r="GO95" s="189"/>
      <c r="GP95" s="189"/>
      <c r="GQ95" s="189"/>
      <c r="GR95" s="189"/>
      <c r="GS95" s="189"/>
      <c r="GT95" s="189"/>
      <c r="GU95" s="189"/>
      <c r="GV95" s="189"/>
      <c r="GW95" s="189"/>
      <c r="GX95" s="189"/>
      <c r="GY95" s="189"/>
      <c r="GZ95" s="189"/>
      <c r="HA95" s="189"/>
      <c r="HB95" s="189"/>
      <c r="HC95" s="189"/>
      <c r="HD95" s="189"/>
      <c r="HE95" s="189"/>
      <c r="HF95" s="189"/>
      <c r="HG95" s="189"/>
      <c r="HH95" s="189"/>
      <c r="HI95" s="189"/>
      <c r="HJ95" s="189"/>
      <c r="HK95" s="189"/>
      <c r="HL95" s="189"/>
      <c r="HM95" s="189"/>
      <c r="HN95" s="189"/>
      <c r="HO95" s="189"/>
      <c r="HP95" s="189"/>
      <c r="HQ95" s="189"/>
      <c r="HR95" s="189"/>
      <c r="HS95" s="189"/>
      <c r="HT95" s="189"/>
      <c r="HU95" s="189"/>
      <c r="HV95" s="189"/>
      <c r="HW95" s="189"/>
      <c r="HX95" s="189"/>
      <c r="HY95" s="189"/>
      <c r="HZ95" s="189"/>
      <c r="IA95" s="189"/>
      <c r="IB95" s="189"/>
      <c r="IC95" s="189"/>
      <c r="ID95" s="189"/>
      <c r="IE95" s="189"/>
      <c r="IF95" s="189"/>
      <c r="IG95" s="189"/>
      <c r="IH95" s="189"/>
      <c r="II95" s="189"/>
      <c r="IJ95" s="189"/>
      <c r="IK95" s="189"/>
      <c r="IL95" s="189"/>
      <c r="IM95" s="189"/>
      <c r="IN95" s="189"/>
      <c r="IO95" s="189"/>
      <c r="IP95" s="189"/>
      <c r="IQ95" s="189"/>
      <c r="IR95" s="189"/>
      <c r="IS95" s="189"/>
      <c r="IT95" s="189"/>
      <c r="IU95" s="189"/>
      <c r="IV95" s="189"/>
      <c r="IW95" s="189"/>
      <c r="IX95" s="189"/>
      <c r="IY95" s="189"/>
      <c r="IZ95" s="189"/>
      <c r="JA95" s="189"/>
      <c r="JB95" s="189"/>
      <c r="JC95" s="189"/>
      <c r="JD95" s="189"/>
      <c r="JE95" s="189"/>
      <c r="JF95" s="189"/>
      <c r="JG95" s="189"/>
      <c r="JH95" s="189"/>
      <c r="JI95" s="189"/>
      <c r="JJ95" s="189"/>
      <c r="JK95" s="189"/>
      <c r="JL95" s="189"/>
      <c r="JM95" s="189"/>
      <c r="JN95" s="189"/>
      <c r="JO95" s="189"/>
      <c r="JP95" s="189"/>
      <c r="JQ95" s="189"/>
      <c r="JR95" s="189"/>
      <c r="JS95" s="189"/>
      <c r="JT95" s="189"/>
      <c r="JU95" s="189"/>
      <c r="JV95" s="189"/>
      <c r="JW95" s="189"/>
      <c r="JX95" s="189"/>
      <c r="JY95" s="189"/>
      <c r="JZ95" s="189"/>
      <c r="KA95" s="189"/>
      <c r="KB95" s="189"/>
      <c r="KC95" s="189"/>
      <c r="KD95" s="189"/>
      <c r="KE95" s="189"/>
      <c r="KF95" s="189"/>
      <c r="KG95" s="189"/>
      <c r="KH95" s="189"/>
      <c r="KI95" s="189"/>
      <c r="KJ95" s="189"/>
      <c r="KK95" s="189"/>
      <c r="KL95" s="189"/>
      <c r="KM95" s="189"/>
      <c r="KN95" s="189"/>
      <c r="KO95" s="189"/>
      <c r="KP95" s="189"/>
      <c r="KQ95" s="189"/>
      <c r="KR95" s="189"/>
      <c r="KS95" s="189"/>
      <c r="KT95" s="189"/>
      <c r="KU95" s="189"/>
      <c r="KV95" s="189"/>
      <c r="KW95" s="189"/>
      <c r="KX95" s="189"/>
      <c r="KY95" s="189"/>
      <c r="KZ95" s="189"/>
      <c r="LA95" s="189"/>
      <c r="LB95" s="189"/>
      <c r="LC95" s="189"/>
      <c r="LD95" s="189"/>
      <c r="LE95" s="189"/>
      <c r="LF95" s="189"/>
      <c r="LG95" s="189"/>
      <c r="LH95" s="189"/>
      <c r="LI95" s="189"/>
      <c r="LJ95" s="189"/>
      <c r="LK95" s="189"/>
      <c r="LL95" s="189"/>
      <c r="LM95" s="189"/>
      <c r="LN95" s="189"/>
      <c r="LO95" s="189"/>
      <c r="LP95" s="189"/>
      <c r="LQ95" s="189"/>
      <c r="LR95" s="189"/>
      <c r="LS95" s="189"/>
      <c r="LT95" s="189"/>
      <c r="LU95" s="189"/>
      <c r="LV95" s="189"/>
      <c r="LW95" s="189"/>
      <c r="LX95" s="189"/>
      <c r="LY95" s="189"/>
      <c r="LZ95" s="189"/>
      <c r="MA95" s="189"/>
      <c r="MB95" s="189"/>
      <c r="MC95" s="189"/>
      <c r="MD95" s="189"/>
      <c r="ME95" s="189"/>
      <c r="MF95" s="189"/>
      <c r="MG95" s="189"/>
      <c r="MH95" s="189"/>
      <c r="MI95" s="189"/>
      <c r="MJ95" s="189"/>
      <c r="MK95" s="189"/>
      <c r="ML95" s="189"/>
      <c r="MM95" s="189"/>
      <c r="MN95" s="189"/>
      <c r="MO95" s="189"/>
      <c r="MP95" s="189"/>
      <c r="MQ95" s="189"/>
      <c r="MR95" s="189"/>
      <c r="MS95" s="189"/>
      <c r="MT95" s="189"/>
      <c r="MU95" s="189"/>
      <c r="MV95" s="189"/>
      <c r="MW95" s="189"/>
      <c r="MX95" s="189"/>
      <c r="MY95" s="189"/>
      <c r="MZ95" s="189"/>
      <c r="NA95" s="189"/>
      <c r="NB95" s="189"/>
      <c r="NC95" s="189"/>
      <c r="ND95" s="189"/>
      <c r="NE95" s="189"/>
      <c r="NF95" s="189"/>
      <c r="NG95" s="189"/>
      <c r="NH95" s="189"/>
      <c r="NI95" s="189"/>
      <c r="NJ95" s="189"/>
      <c r="NK95" s="189"/>
      <c r="NL95" s="189"/>
      <c r="NM95" s="189"/>
      <c r="NN95" s="189"/>
      <c r="NO95" s="189"/>
      <c r="NP95" s="189"/>
      <c r="NQ95" s="189"/>
      <c r="NR95" s="189"/>
      <c r="NS95" s="189"/>
      <c r="NT95" s="189"/>
      <c r="NU95" s="189"/>
      <c r="NV95" s="189"/>
      <c r="NW95" s="189"/>
      <c r="NX95" s="189"/>
      <c r="NY95" s="189"/>
      <c r="NZ95" s="189"/>
      <c r="OA95" s="189"/>
      <c r="OB95" s="189"/>
      <c r="OC95" s="189"/>
      <c r="OD95" s="189"/>
      <c r="OE95" s="189"/>
      <c r="OF95" s="189"/>
      <c r="OG95" s="189"/>
      <c r="OH95" s="189"/>
      <c r="OI95" s="189"/>
      <c r="OJ95" s="189"/>
      <c r="OK95" s="189"/>
      <c r="OL95" s="189"/>
      <c r="OM95" s="189"/>
      <c r="ON95" s="189"/>
      <c r="OO95" s="189"/>
      <c r="OP95" s="189"/>
      <c r="OQ95" s="189"/>
      <c r="OR95" s="189"/>
      <c r="OS95" s="189"/>
      <c r="OT95" s="189"/>
      <c r="OU95" s="189"/>
      <c r="OV95" s="189"/>
      <c r="OW95" s="189"/>
      <c r="OX95" s="189"/>
      <c r="OY95" s="189"/>
      <c r="OZ95" s="189"/>
      <c r="PA95" s="189"/>
      <c r="PB95" s="189"/>
      <c r="PC95" s="189"/>
      <c r="PD95" s="189"/>
      <c r="PE95" s="189"/>
      <c r="PF95" s="189"/>
      <c r="PG95" s="189"/>
      <c r="PH95" s="189"/>
      <c r="PI95" s="189"/>
      <c r="PJ95" s="189"/>
      <c r="PK95" s="189"/>
      <c r="PL95" s="189"/>
      <c r="PM95" s="189"/>
      <c r="PN95" s="189"/>
      <c r="PO95" s="189"/>
      <c r="PP95" s="189"/>
      <c r="PQ95" s="189"/>
      <c r="PR95" s="189"/>
      <c r="PS95" s="189"/>
      <c r="PT95" s="189"/>
      <c r="PU95" s="189"/>
      <c r="PV95" s="189"/>
      <c r="PW95" s="189"/>
      <c r="PX95" s="189"/>
      <c r="PY95" s="189"/>
      <c r="PZ95" s="189"/>
      <c r="QA95" s="189"/>
      <c r="QB95" s="189"/>
      <c r="QC95" s="189"/>
      <c r="QD95" s="189"/>
      <c r="QE95" s="189"/>
      <c r="QF95" s="189"/>
      <c r="QG95" s="189"/>
      <c r="QH95" s="189"/>
      <c r="QI95" s="189"/>
      <c r="QJ95" s="189"/>
      <c r="QK95" s="189"/>
      <c r="QL95" s="189"/>
      <c r="QM95" s="189"/>
      <c r="QN95" s="189"/>
      <c r="QO95" s="189"/>
      <c r="QP95" s="189"/>
      <c r="QQ95" s="189"/>
      <c r="QR95" s="189"/>
      <c r="QS95" s="189"/>
      <c r="QT95" s="189"/>
      <c r="QU95" s="189"/>
      <c r="QV95" s="189"/>
      <c r="QW95" s="189"/>
      <c r="QX95" s="189"/>
      <c r="QY95" s="189"/>
      <c r="QZ95" s="189"/>
      <c r="RA95" s="189"/>
      <c r="RB95" s="189"/>
      <c r="RC95" s="189"/>
      <c r="RD95" s="189"/>
      <c r="RE95" s="189"/>
      <c r="RF95" s="189"/>
      <c r="RG95" s="189"/>
      <c r="RH95" s="189"/>
      <c r="RI95" s="189"/>
      <c r="RJ95" s="189"/>
      <c r="RK95" s="189"/>
      <c r="RL95" s="189"/>
      <c r="RM95" s="189"/>
      <c r="RN95" s="189"/>
      <c r="RO95" s="189"/>
      <c r="RP95" s="189"/>
      <c r="RQ95" s="189"/>
      <c r="RR95" s="189"/>
      <c r="RS95" s="189"/>
      <c r="RT95" s="189"/>
      <c r="RU95" s="189"/>
      <c r="RV95" s="189"/>
      <c r="RW95" s="189"/>
      <c r="RX95" s="189"/>
      <c r="RY95" s="189"/>
      <c r="RZ95" s="189"/>
      <c r="SA95" s="189"/>
      <c r="SB95" s="189"/>
      <c r="SC95" s="189"/>
      <c r="SD95" s="189"/>
      <c r="SE95" s="189"/>
      <c r="SF95" s="189"/>
      <c r="SG95" s="189"/>
      <c r="SH95" s="189"/>
      <c r="SI95" s="189"/>
      <c r="SJ95" s="189"/>
      <c r="SK95" s="189"/>
      <c r="SL95" s="189"/>
      <c r="SM95" s="189"/>
      <c r="SN95" s="189"/>
      <c r="SO95" s="189"/>
      <c r="SP95" s="189"/>
      <c r="SQ95" s="189"/>
      <c r="SR95" s="189"/>
      <c r="SS95" s="189"/>
      <c r="ST95" s="189"/>
      <c r="SU95" s="189"/>
      <c r="SV95" s="189"/>
      <c r="SW95" s="189"/>
      <c r="SX95" s="189"/>
      <c r="SY95" s="189"/>
      <c r="SZ95" s="189"/>
      <c r="TA95" s="189"/>
      <c r="TB95" s="189"/>
      <c r="TC95" s="189"/>
      <c r="TD95" s="189"/>
      <c r="TE95" s="189"/>
      <c r="TF95" s="189"/>
      <c r="TG95" s="189"/>
      <c r="TH95" s="189"/>
      <c r="TI95" s="189"/>
      <c r="TJ95" s="189"/>
      <c r="TK95" s="189"/>
      <c r="TL95" s="189"/>
      <c r="TM95" s="189"/>
      <c r="TN95" s="189"/>
      <c r="TO95" s="189"/>
      <c r="TP95" s="189"/>
      <c r="TQ95" s="189"/>
      <c r="TR95" s="189"/>
      <c r="TS95" s="189"/>
      <c r="TT95" s="189"/>
      <c r="TU95" s="189"/>
      <c r="TV95" s="189"/>
      <c r="TW95" s="189"/>
      <c r="TX95" s="189"/>
      <c r="TY95" s="189"/>
      <c r="TZ95" s="189"/>
      <c r="UA95" s="189"/>
      <c r="UB95" s="189"/>
      <c r="UC95" s="189"/>
      <c r="UD95" s="189"/>
      <c r="UE95" s="189"/>
      <c r="UF95" s="189"/>
      <c r="UG95" s="189"/>
      <c r="UH95" s="189"/>
      <c r="UI95" s="189"/>
      <c r="UJ95" s="189"/>
      <c r="UK95" s="189"/>
      <c r="UL95" s="189"/>
      <c r="UM95" s="189"/>
      <c r="UN95" s="189"/>
      <c r="UO95" s="189"/>
      <c r="UP95" s="189"/>
      <c r="UQ95" s="189"/>
      <c r="UR95" s="189"/>
      <c r="US95" s="189"/>
      <c r="UT95" s="189"/>
      <c r="UU95" s="189"/>
      <c r="UV95" s="189"/>
      <c r="UW95" s="189"/>
      <c r="UX95" s="189"/>
      <c r="UY95" s="189"/>
      <c r="UZ95" s="189"/>
      <c r="VA95" s="189"/>
      <c r="VB95" s="189"/>
      <c r="VC95" s="189"/>
      <c r="VD95" s="189"/>
      <c r="VE95" s="189"/>
      <c r="VF95" s="189"/>
      <c r="VG95" s="189"/>
      <c r="VH95" s="189"/>
      <c r="VI95" s="189"/>
      <c r="VJ95" s="189"/>
      <c r="VK95" s="189"/>
      <c r="VL95" s="189"/>
      <c r="VM95" s="189"/>
      <c r="VN95" s="189"/>
      <c r="VO95" s="189"/>
      <c r="VP95" s="189"/>
      <c r="VQ95" s="189"/>
      <c r="VR95" s="189"/>
      <c r="VS95" s="189"/>
      <c r="VT95" s="189"/>
      <c r="VU95" s="189"/>
      <c r="VV95" s="189"/>
      <c r="VW95" s="189"/>
      <c r="VX95" s="189"/>
      <c r="VY95" s="189"/>
      <c r="VZ95" s="189"/>
      <c r="WA95" s="189"/>
      <c r="WB95" s="189"/>
      <c r="WC95" s="189"/>
      <c r="WD95" s="189"/>
      <c r="WE95" s="189"/>
      <c r="WF95" s="189"/>
      <c r="WG95" s="189"/>
      <c r="WH95" s="189"/>
      <c r="WI95" s="189"/>
      <c r="WJ95" s="189"/>
      <c r="WK95" s="189"/>
      <c r="WL95" s="189"/>
      <c r="WM95" s="189"/>
      <c r="WN95" s="189"/>
      <c r="WO95" s="189"/>
      <c r="WP95" s="189"/>
      <c r="WQ95" s="189"/>
      <c r="WR95" s="189"/>
      <c r="WS95" s="189"/>
      <c r="WT95" s="189"/>
      <c r="WU95" s="189"/>
      <c r="WV95" s="189"/>
      <c r="WW95" s="189"/>
      <c r="WX95" s="189"/>
      <c r="WY95" s="189"/>
      <c r="WZ95" s="189"/>
      <c r="XA95" s="189"/>
      <c r="XB95" s="189"/>
      <c r="XC95" s="189"/>
      <c r="XD95" s="189"/>
      <c r="XE95" s="189"/>
      <c r="XF95" s="189"/>
      <c r="XG95" s="189"/>
      <c r="XH95" s="189"/>
      <c r="XI95" s="189"/>
      <c r="XJ95" s="189"/>
      <c r="XK95" s="189"/>
      <c r="XL95" s="189"/>
      <c r="XM95" s="189"/>
      <c r="XN95" s="189"/>
      <c r="XO95" s="189"/>
      <c r="XP95" s="189"/>
      <c r="XQ95" s="189"/>
      <c r="XR95" s="189"/>
      <c r="XS95" s="189"/>
      <c r="XT95" s="189"/>
      <c r="XU95" s="189"/>
      <c r="XV95" s="189"/>
      <c r="XW95" s="189"/>
      <c r="XX95" s="189"/>
      <c r="XY95" s="189"/>
      <c r="XZ95" s="189"/>
      <c r="YA95" s="189"/>
      <c r="YB95" s="189"/>
      <c r="YC95" s="189"/>
      <c r="YD95" s="189"/>
      <c r="YE95" s="189"/>
      <c r="YF95" s="189"/>
      <c r="YG95" s="189"/>
      <c r="YH95" s="189"/>
      <c r="YI95" s="189"/>
      <c r="YJ95" s="189"/>
      <c r="YK95" s="189"/>
      <c r="YL95" s="189"/>
      <c r="YM95" s="189"/>
      <c r="YN95" s="189"/>
      <c r="YO95" s="189"/>
      <c r="YP95" s="189"/>
      <c r="YQ95" s="189"/>
      <c r="YR95" s="189"/>
      <c r="YS95" s="189"/>
      <c r="YT95" s="189"/>
      <c r="YU95" s="189"/>
      <c r="YV95" s="189"/>
      <c r="YW95" s="189"/>
      <c r="YX95" s="189"/>
      <c r="YY95" s="189"/>
      <c r="YZ95" s="189"/>
      <c r="ZA95" s="189"/>
      <c r="ZB95" s="189"/>
      <c r="ZC95" s="189"/>
      <c r="ZD95" s="189"/>
      <c r="ZE95" s="189"/>
      <c r="ZF95" s="189"/>
      <c r="ZG95" s="189"/>
      <c r="ZH95" s="189"/>
      <c r="ZI95" s="189"/>
      <c r="ZJ95" s="189"/>
      <c r="ZK95" s="189"/>
      <c r="ZL95" s="189"/>
      <c r="ZM95" s="189"/>
      <c r="ZN95" s="189"/>
      <c r="ZO95" s="189"/>
      <c r="ZP95" s="189"/>
      <c r="ZQ95" s="189"/>
      <c r="ZR95" s="189"/>
      <c r="ZS95" s="189"/>
      <c r="ZT95" s="189"/>
      <c r="ZU95" s="189"/>
      <c r="ZV95" s="189"/>
      <c r="ZW95" s="189"/>
      <c r="ZX95" s="189"/>
      <c r="ZY95" s="189"/>
      <c r="ZZ95" s="189"/>
      <c r="AAA95" s="189"/>
      <c r="AAB95" s="189"/>
      <c r="AAC95" s="189"/>
      <c r="AAD95" s="189"/>
      <c r="AAE95" s="189"/>
      <c r="AAF95" s="189"/>
      <c r="AAG95" s="189"/>
      <c r="AAH95" s="189"/>
      <c r="AAI95" s="189"/>
      <c r="AAJ95" s="189"/>
      <c r="AAK95" s="189"/>
      <c r="AAL95" s="189"/>
      <c r="AAM95" s="189"/>
      <c r="AAN95" s="189"/>
      <c r="AAO95" s="189"/>
      <c r="AAP95" s="189"/>
      <c r="AAQ95" s="189"/>
      <c r="AAR95" s="189"/>
      <c r="AAS95" s="189"/>
      <c r="AAT95" s="189"/>
      <c r="AAU95" s="189"/>
      <c r="AAV95" s="189"/>
      <c r="AAW95" s="189"/>
      <c r="AAX95" s="189"/>
      <c r="AAY95" s="189"/>
      <c r="AAZ95" s="189"/>
      <c r="ABA95" s="189"/>
      <c r="ABB95" s="189"/>
      <c r="ABC95" s="189"/>
      <c r="ABD95" s="189"/>
      <c r="ABE95" s="189"/>
      <c r="ABF95" s="189"/>
      <c r="ABG95" s="189"/>
      <c r="ABH95" s="189"/>
      <c r="ABI95" s="189"/>
      <c r="ABJ95" s="189"/>
      <c r="ABK95" s="189"/>
      <c r="ABL95" s="189"/>
      <c r="ABM95" s="189"/>
      <c r="ABN95" s="189"/>
      <c r="ABO95" s="189"/>
      <c r="ABP95" s="189"/>
      <c r="ABQ95" s="189"/>
      <c r="ABR95" s="189"/>
      <c r="ABS95" s="189"/>
      <c r="ABT95" s="189"/>
      <c r="ABU95" s="189"/>
      <c r="ABV95" s="189"/>
      <c r="ABW95" s="189"/>
      <c r="ABX95" s="189"/>
      <c r="ABY95" s="189"/>
      <c r="ABZ95" s="189"/>
      <c r="ACA95" s="189"/>
      <c r="ACB95" s="189"/>
      <c r="ACC95" s="189"/>
      <c r="ACD95" s="189"/>
      <c r="ACE95" s="189"/>
      <c r="ACF95" s="189"/>
      <c r="ACG95" s="189"/>
      <c r="ACH95" s="189"/>
      <c r="ACI95" s="189"/>
      <c r="ACJ95" s="189"/>
      <c r="ACK95" s="189"/>
      <c r="ACL95" s="189"/>
      <c r="ACM95" s="189"/>
      <c r="ACN95" s="189"/>
      <c r="ACO95" s="189"/>
      <c r="ACP95" s="189"/>
      <c r="ACQ95" s="189"/>
      <c r="ACR95" s="189"/>
      <c r="ACS95" s="189"/>
      <c r="ACT95" s="189"/>
      <c r="ACU95" s="189"/>
      <c r="ACV95" s="189"/>
      <c r="ACW95" s="189"/>
      <c r="ACX95" s="189"/>
      <c r="ACY95" s="189"/>
      <c r="ACZ95" s="189"/>
      <c r="ADA95" s="189"/>
      <c r="ADB95" s="189"/>
      <c r="ADC95" s="189"/>
      <c r="ADD95" s="189"/>
      <c r="ADE95" s="189"/>
      <c r="ADF95" s="189"/>
      <c r="ADG95" s="189"/>
      <c r="ADH95" s="189"/>
      <c r="ADI95" s="189"/>
      <c r="ADJ95" s="189"/>
      <c r="ADK95" s="189"/>
      <c r="ADL95" s="189"/>
      <c r="ADM95" s="189"/>
      <c r="ADN95" s="189"/>
      <c r="ADO95" s="189"/>
      <c r="ADP95" s="189"/>
      <c r="ADQ95" s="189"/>
      <c r="ADR95" s="189"/>
      <c r="ADS95" s="189"/>
      <c r="ADT95" s="189"/>
      <c r="ADU95" s="189"/>
      <c r="ADV95" s="189"/>
      <c r="ADW95" s="189"/>
      <c r="ADX95" s="189"/>
      <c r="ADY95" s="189"/>
      <c r="ADZ95" s="189"/>
      <c r="AEA95" s="189"/>
      <c r="AEB95" s="189"/>
      <c r="AEC95" s="189"/>
      <c r="AED95" s="189"/>
      <c r="AEE95" s="189"/>
      <c r="AEF95" s="189"/>
      <c r="AEG95" s="189"/>
      <c r="AEH95" s="189"/>
      <c r="AEI95" s="189"/>
      <c r="AEJ95" s="189"/>
      <c r="AEK95" s="189"/>
      <c r="AEL95" s="189"/>
      <c r="AEM95" s="189"/>
      <c r="AEN95" s="189"/>
      <c r="AEO95" s="189"/>
      <c r="AEP95" s="189"/>
      <c r="AEQ95" s="189"/>
      <c r="AER95" s="189"/>
      <c r="AES95" s="189"/>
      <c r="AET95" s="189"/>
      <c r="AEU95" s="189"/>
      <c r="AEV95" s="189"/>
      <c r="AEW95" s="189"/>
      <c r="AEX95" s="189"/>
      <c r="AEY95" s="189"/>
      <c r="AEZ95" s="189"/>
      <c r="AFA95" s="189"/>
      <c r="AFB95" s="189"/>
      <c r="AFC95" s="189"/>
      <c r="AFD95" s="189"/>
      <c r="AFE95" s="189"/>
      <c r="AFF95" s="189"/>
      <c r="AFG95" s="189"/>
      <c r="AFH95" s="189"/>
      <c r="AFI95" s="189"/>
      <c r="AFJ95" s="189"/>
      <c r="AFK95" s="189"/>
      <c r="AFL95" s="189"/>
      <c r="AFM95" s="189"/>
      <c r="AFN95" s="189"/>
      <c r="AFO95" s="189"/>
      <c r="AFP95" s="189"/>
      <c r="AFQ95" s="189"/>
      <c r="AFR95" s="189"/>
      <c r="AFS95" s="189"/>
      <c r="AFT95" s="189"/>
      <c r="AFU95" s="189"/>
      <c r="AFV95" s="189"/>
      <c r="AFW95" s="189"/>
      <c r="AFX95" s="189"/>
      <c r="AFY95" s="189"/>
      <c r="AFZ95" s="189"/>
      <c r="AGA95" s="189"/>
      <c r="AGB95" s="189"/>
      <c r="AGC95" s="189"/>
      <c r="AGD95" s="189"/>
      <c r="AGE95" s="189"/>
      <c r="AGF95" s="189"/>
      <c r="AGG95" s="189"/>
      <c r="AGH95" s="189"/>
      <c r="AGI95" s="189"/>
      <c r="AGJ95" s="189"/>
      <c r="AGK95" s="189"/>
      <c r="AGL95" s="189"/>
      <c r="AGM95" s="189"/>
      <c r="AGN95" s="189"/>
      <c r="AGO95" s="189"/>
      <c r="AGP95" s="189"/>
      <c r="AGQ95" s="189"/>
      <c r="AGR95" s="189"/>
      <c r="AGS95" s="189"/>
      <c r="AGT95" s="189"/>
      <c r="AGU95" s="189"/>
      <c r="AGV95" s="189"/>
      <c r="AGW95" s="189"/>
      <c r="AGX95" s="189"/>
      <c r="AGY95" s="189"/>
      <c r="AGZ95" s="189"/>
      <c r="AHA95" s="189"/>
      <c r="AHB95" s="189"/>
      <c r="AHC95" s="189"/>
      <c r="AHD95" s="189"/>
      <c r="AHE95" s="189"/>
      <c r="AHF95" s="189"/>
      <c r="AHG95" s="189"/>
      <c r="AHH95" s="189"/>
      <c r="AHI95" s="189"/>
      <c r="AHJ95" s="189"/>
      <c r="AHK95" s="189"/>
      <c r="AHL95" s="189"/>
      <c r="AHM95" s="189"/>
      <c r="AHN95" s="189"/>
      <c r="AHO95" s="189"/>
      <c r="AHP95" s="189"/>
      <c r="AHQ95" s="189"/>
      <c r="AHR95" s="189"/>
      <c r="AHS95" s="189"/>
      <c r="AHT95" s="189"/>
      <c r="AHU95" s="189"/>
      <c r="AHV95" s="189"/>
      <c r="AHW95" s="189"/>
      <c r="AHX95" s="189"/>
      <c r="AHY95" s="189"/>
      <c r="AHZ95" s="189"/>
      <c r="AIA95" s="189"/>
      <c r="AIB95" s="189"/>
      <c r="AIC95" s="189"/>
      <c r="AID95" s="189"/>
      <c r="AIE95" s="189"/>
      <c r="AIF95" s="189"/>
      <c r="AIG95" s="189"/>
      <c r="AIH95" s="189"/>
      <c r="AII95" s="189"/>
      <c r="AIJ95" s="189"/>
      <c r="AIK95" s="189"/>
      <c r="AIL95" s="189"/>
      <c r="AIM95" s="189"/>
      <c r="AIN95" s="189"/>
      <c r="AIO95" s="189"/>
      <c r="AIP95" s="189"/>
      <c r="AIQ95" s="189"/>
      <c r="AIR95" s="189"/>
      <c r="AIS95" s="189"/>
      <c r="AIT95" s="189"/>
      <c r="AIU95" s="189"/>
      <c r="AIV95" s="189"/>
      <c r="AIW95" s="189"/>
      <c r="AIX95" s="189"/>
      <c r="AIY95" s="189"/>
      <c r="AIZ95" s="189"/>
      <c r="AJA95" s="189"/>
      <c r="AJB95" s="189"/>
      <c r="AJC95" s="189"/>
      <c r="AJD95" s="189"/>
      <c r="AJE95" s="189"/>
      <c r="AJF95" s="189"/>
      <c r="AJG95" s="189"/>
      <c r="AJH95" s="189"/>
      <c r="AJI95" s="189"/>
      <c r="AJJ95" s="189"/>
      <c r="AJK95" s="189"/>
      <c r="AJL95" s="189"/>
      <c r="AJM95" s="189"/>
      <c r="AJN95" s="189"/>
      <c r="AJO95" s="189"/>
      <c r="AJP95" s="189"/>
      <c r="AJQ95" s="189"/>
      <c r="AJR95" s="189"/>
      <c r="AJS95" s="189"/>
      <c r="AJT95" s="189"/>
      <c r="AJU95" s="189"/>
      <c r="AJV95" s="189"/>
      <c r="AJW95" s="189"/>
      <c r="AJX95" s="189"/>
      <c r="AJY95" s="189"/>
      <c r="AJZ95" s="189"/>
      <c r="AKA95" s="189"/>
      <c r="AKB95" s="189"/>
      <c r="AKC95" s="189"/>
      <c r="AKD95" s="189"/>
      <c r="AKE95" s="189"/>
      <c r="AKF95" s="189"/>
      <c r="AKG95" s="189"/>
      <c r="AKH95" s="189"/>
      <c r="AKI95" s="189"/>
      <c r="AKJ95" s="189"/>
      <c r="AKK95" s="189"/>
      <c r="AKL95" s="189"/>
      <c r="AKM95" s="189"/>
      <c r="AKN95" s="189"/>
      <c r="AKO95" s="189"/>
      <c r="AKP95" s="189"/>
      <c r="AKQ95" s="189"/>
      <c r="AKR95" s="189"/>
      <c r="AKS95" s="189"/>
      <c r="AKT95" s="189"/>
      <c r="AKU95" s="189"/>
      <c r="AKV95" s="189"/>
      <c r="AKW95" s="189"/>
      <c r="AKX95" s="189"/>
      <c r="AKY95" s="189"/>
      <c r="AKZ95" s="189"/>
      <c r="ALA95" s="189"/>
      <c r="ALB95" s="189"/>
      <c r="ALC95" s="189"/>
      <c r="ALD95" s="189"/>
      <c r="ALE95" s="189"/>
      <c r="ALF95" s="189"/>
      <c r="ALG95" s="189"/>
      <c r="ALH95" s="189"/>
      <c r="ALI95" s="189"/>
      <c r="ALJ95" s="189"/>
      <c r="ALK95" s="189"/>
      <c r="ALL95" s="189"/>
      <c r="ALM95" s="189"/>
      <c r="ALN95" s="189"/>
      <c r="ALO95" s="189"/>
      <c r="ALP95" s="189"/>
      <c r="ALQ95" s="189"/>
      <c r="ALR95" s="189"/>
      <c r="ALS95" s="189"/>
      <c r="ALT95" s="189"/>
      <c r="ALU95" s="189"/>
      <c r="ALV95" s="189"/>
      <c r="ALW95" s="189"/>
      <c r="ALX95" s="189"/>
      <c r="ALY95" s="189"/>
      <c r="ALZ95" s="189"/>
      <c r="AMA95" s="189"/>
      <c r="AMB95" s="189"/>
      <c r="AMC95" s="189"/>
      <c r="AMD95" s="189"/>
      <c r="AME95" s="189"/>
      <c r="AMF95" s="189"/>
      <c r="AMG95" s="189"/>
      <c r="AMH95" s="189"/>
      <c r="AMI95" s="189"/>
      <c r="AMJ95" s="189"/>
      <c r="AMK95" s="189"/>
      <c r="AML95" s="189"/>
      <c r="AMM95" s="189"/>
      <c r="AMN95" s="189"/>
      <c r="AMO95" s="189"/>
      <c r="AMP95" s="189"/>
      <c r="AMQ95" s="189"/>
      <c r="AMR95" s="189"/>
      <c r="AMS95" s="189"/>
      <c r="AMT95" s="189"/>
      <c r="AMU95" s="189"/>
      <c r="AMV95" s="189"/>
      <c r="AMW95" s="189"/>
      <c r="AMX95" s="189"/>
      <c r="AMY95" s="189"/>
      <c r="AMZ95" s="189"/>
      <c r="ANA95" s="189"/>
      <c r="ANB95" s="189"/>
      <c r="ANC95" s="189"/>
      <c r="AND95" s="189"/>
      <c r="ANE95" s="189"/>
      <c r="ANF95" s="189"/>
      <c r="ANG95" s="189"/>
      <c r="ANH95" s="189"/>
      <c r="ANI95" s="189"/>
      <c r="ANJ95" s="189"/>
      <c r="ANK95" s="189"/>
      <c r="ANL95" s="189"/>
      <c r="ANM95" s="189"/>
      <c r="ANN95" s="189"/>
      <c r="ANO95" s="189"/>
      <c r="ANP95" s="189"/>
      <c r="ANQ95" s="189"/>
      <c r="ANR95" s="189"/>
      <c r="ANS95" s="189"/>
      <c r="ANT95" s="189"/>
      <c r="ANU95" s="189"/>
      <c r="ANV95" s="189"/>
      <c r="ANW95" s="189"/>
      <c r="ANX95" s="189"/>
      <c r="ANY95" s="189"/>
      <c r="ANZ95" s="189"/>
      <c r="AOA95" s="189"/>
      <c r="AOB95" s="189"/>
      <c r="AOC95" s="189"/>
      <c r="AOD95" s="189"/>
      <c r="AOE95" s="189"/>
      <c r="AOF95" s="189"/>
      <c r="AOG95" s="189"/>
      <c r="AOH95" s="189"/>
      <c r="AOI95" s="189"/>
      <c r="AOJ95" s="189"/>
      <c r="AOK95" s="189"/>
      <c r="AOL95" s="189"/>
      <c r="AOM95" s="189"/>
      <c r="AON95" s="189"/>
      <c r="AOO95" s="189"/>
      <c r="AOP95" s="189"/>
      <c r="AOQ95" s="189"/>
      <c r="AOR95" s="189"/>
      <c r="AOS95" s="189"/>
      <c r="AOT95" s="189"/>
      <c r="AOU95" s="189"/>
      <c r="AOV95" s="189"/>
      <c r="AOW95" s="189"/>
      <c r="AOX95" s="189"/>
      <c r="AOY95" s="189"/>
      <c r="AOZ95" s="189"/>
      <c r="APA95" s="189"/>
      <c r="APB95" s="189"/>
      <c r="APC95" s="189"/>
      <c r="APD95" s="189"/>
      <c r="APE95" s="189"/>
      <c r="APF95" s="189"/>
      <c r="APG95" s="189"/>
      <c r="APH95" s="189"/>
      <c r="API95" s="189"/>
      <c r="APJ95" s="189"/>
      <c r="APK95" s="189"/>
      <c r="APL95" s="189"/>
      <c r="APM95" s="189"/>
      <c r="APN95" s="189"/>
      <c r="APO95" s="189"/>
      <c r="APP95" s="189"/>
      <c r="APQ95" s="189"/>
      <c r="APR95" s="189"/>
      <c r="APS95" s="189"/>
      <c r="APT95" s="189"/>
      <c r="APU95" s="189"/>
      <c r="APV95" s="189"/>
      <c r="APW95" s="189"/>
      <c r="APX95" s="189"/>
      <c r="APY95" s="189"/>
      <c r="APZ95" s="189"/>
      <c r="AQA95" s="189"/>
      <c r="AQB95" s="189"/>
      <c r="AQC95" s="189"/>
      <c r="AQD95" s="189"/>
      <c r="AQE95" s="189"/>
      <c r="AQF95" s="189"/>
      <c r="AQG95" s="189"/>
      <c r="AQH95" s="189"/>
      <c r="AQI95" s="189"/>
      <c r="AQJ95" s="189"/>
      <c r="AQK95" s="189"/>
      <c r="AQL95" s="189"/>
      <c r="AQM95" s="189"/>
      <c r="AQN95" s="189"/>
      <c r="AQO95" s="189"/>
      <c r="AQP95" s="189"/>
      <c r="AQQ95" s="189"/>
      <c r="AQR95" s="189"/>
      <c r="AQS95" s="189"/>
      <c r="AQT95" s="189"/>
      <c r="AQU95" s="189"/>
      <c r="AQV95" s="189"/>
      <c r="AQW95" s="189"/>
      <c r="AQX95" s="189"/>
      <c r="AQY95" s="189"/>
      <c r="AQZ95" s="189"/>
      <c r="ARA95" s="189"/>
      <c r="ARB95" s="189"/>
      <c r="ARC95" s="189"/>
      <c r="ARD95" s="189"/>
      <c r="ARE95" s="189"/>
      <c r="ARF95" s="189"/>
      <c r="ARG95" s="189"/>
      <c r="ARH95" s="189"/>
      <c r="ARI95" s="189"/>
      <c r="ARJ95" s="189"/>
      <c r="ARK95" s="189"/>
      <c r="ARL95" s="189"/>
      <c r="ARM95" s="189"/>
      <c r="ARN95" s="189"/>
      <c r="ARO95" s="189"/>
      <c r="ARP95" s="189"/>
      <c r="ARQ95" s="189"/>
      <c r="ARR95" s="189"/>
      <c r="ARS95" s="189"/>
      <c r="ART95" s="189"/>
      <c r="ARU95" s="189"/>
      <c r="ARV95" s="189"/>
      <c r="ARW95" s="189"/>
      <c r="ARX95" s="189"/>
      <c r="ARY95" s="189"/>
      <c r="ARZ95" s="189"/>
      <c r="ASA95" s="189"/>
      <c r="ASB95" s="189"/>
      <c r="ASC95" s="189"/>
      <c r="ASD95" s="189"/>
      <c r="ASE95" s="189"/>
      <c r="ASF95" s="189"/>
      <c r="ASG95" s="189"/>
      <c r="ASH95" s="189"/>
      <c r="ASI95" s="189"/>
      <c r="ASJ95" s="189"/>
      <c r="ASK95" s="189"/>
      <c r="ASL95" s="189"/>
      <c r="ASM95" s="189"/>
      <c r="ASN95" s="189"/>
      <c r="ASO95" s="189"/>
      <c r="ASP95" s="189"/>
      <c r="ASQ95" s="189"/>
      <c r="ASR95" s="189"/>
      <c r="ASS95" s="189"/>
      <c r="AST95" s="189"/>
      <c r="ASU95" s="189"/>
      <c r="ASV95" s="189"/>
      <c r="ASW95" s="189"/>
      <c r="ASX95" s="189"/>
      <c r="ASY95" s="189"/>
      <c r="ASZ95" s="189"/>
      <c r="ATA95" s="189"/>
      <c r="ATB95" s="189"/>
      <c r="ATC95" s="189"/>
      <c r="ATD95" s="189"/>
      <c r="ATE95" s="189"/>
      <c r="ATF95" s="189"/>
      <c r="ATG95" s="189"/>
      <c r="ATH95" s="189"/>
      <c r="ATI95" s="189"/>
      <c r="ATJ95" s="189"/>
      <c r="ATK95" s="189"/>
      <c r="ATL95" s="189"/>
      <c r="ATM95" s="189"/>
      <c r="ATN95" s="189"/>
      <c r="ATO95" s="189"/>
      <c r="ATP95" s="189"/>
      <c r="ATQ95" s="189"/>
      <c r="ATR95" s="189"/>
      <c r="ATS95" s="189"/>
      <c r="ATT95" s="189"/>
      <c r="ATU95" s="189"/>
      <c r="ATV95" s="189"/>
      <c r="ATW95" s="189"/>
      <c r="ATX95" s="189"/>
      <c r="ATY95" s="189"/>
      <c r="ATZ95" s="189"/>
      <c r="AUA95" s="189"/>
      <c r="AUB95" s="189"/>
      <c r="AUC95" s="189"/>
      <c r="AUD95" s="189"/>
      <c r="AUE95" s="189"/>
      <c r="AUF95" s="189"/>
      <c r="AUG95" s="189"/>
      <c r="AUH95" s="189"/>
      <c r="AUI95" s="189"/>
      <c r="AUJ95" s="189"/>
      <c r="AUK95" s="189"/>
      <c r="AUL95" s="189"/>
      <c r="AUM95" s="189"/>
      <c r="AUN95" s="189"/>
      <c r="AUO95" s="189"/>
      <c r="AUP95" s="189"/>
      <c r="AUQ95" s="189"/>
      <c r="AUR95" s="189"/>
      <c r="AUS95" s="189"/>
      <c r="AUT95" s="189"/>
      <c r="AUU95" s="189"/>
      <c r="AUV95" s="189"/>
      <c r="AUW95" s="189"/>
      <c r="AUX95" s="189"/>
      <c r="AUY95" s="189"/>
      <c r="AUZ95" s="189"/>
      <c r="AVA95" s="189"/>
      <c r="AVB95" s="189"/>
      <c r="AVC95" s="189"/>
      <c r="AVD95" s="189"/>
      <c r="AVE95" s="189"/>
      <c r="AVF95" s="189"/>
      <c r="AVG95" s="189"/>
      <c r="AVH95" s="189"/>
      <c r="AVI95" s="189"/>
      <c r="AVJ95" s="189"/>
      <c r="AVK95" s="189"/>
      <c r="AVL95" s="189"/>
      <c r="AVM95" s="189"/>
      <c r="AVN95" s="189"/>
      <c r="AVO95" s="189"/>
      <c r="AVP95" s="189"/>
      <c r="AVQ95" s="189"/>
      <c r="AVR95" s="189"/>
      <c r="AVS95" s="189"/>
      <c r="AVT95" s="189"/>
      <c r="AVU95" s="189"/>
      <c r="AVV95" s="189"/>
      <c r="AVW95" s="189"/>
      <c r="AVX95" s="189"/>
      <c r="AVY95" s="189"/>
      <c r="AVZ95" s="189"/>
      <c r="AWA95" s="189"/>
      <c r="AWB95" s="189"/>
      <c r="AWC95" s="189"/>
      <c r="AWD95" s="189"/>
      <c r="AWE95" s="189"/>
      <c r="AWF95" s="189"/>
      <c r="AWG95" s="189"/>
      <c r="AWH95" s="189"/>
      <c r="AWI95" s="189"/>
      <c r="AWJ95" s="189"/>
      <c r="AWK95" s="189"/>
      <c r="AWL95" s="189"/>
      <c r="AWM95" s="189"/>
      <c r="AWN95" s="189"/>
      <c r="AWO95" s="189"/>
      <c r="AWP95" s="189"/>
      <c r="AWQ95" s="189"/>
      <c r="AWR95" s="189"/>
      <c r="AWS95" s="189"/>
      <c r="AWT95" s="189"/>
      <c r="AWU95" s="189"/>
      <c r="AWV95" s="189"/>
      <c r="AWW95" s="189"/>
      <c r="AWX95" s="189"/>
      <c r="AWY95" s="189"/>
      <c r="AWZ95" s="189"/>
      <c r="AXA95" s="189"/>
      <c r="AXB95" s="189"/>
      <c r="AXC95" s="189"/>
      <c r="AXD95" s="189"/>
      <c r="AXE95" s="189"/>
      <c r="AXF95" s="189"/>
      <c r="AXG95" s="189"/>
      <c r="AXH95" s="189"/>
      <c r="AXI95" s="189"/>
      <c r="AXJ95" s="189"/>
      <c r="AXK95" s="189"/>
      <c r="AXL95" s="189"/>
      <c r="AXM95" s="189"/>
      <c r="AXN95" s="189"/>
      <c r="AXO95" s="189"/>
      <c r="AXP95" s="189"/>
      <c r="AXQ95" s="189"/>
      <c r="AXR95" s="189"/>
      <c r="AXS95" s="189"/>
      <c r="AXT95" s="189"/>
      <c r="AXU95" s="189"/>
      <c r="AXV95" s="189"/>
      <c r="AXW95" s="189"/>
      <c r="AXX95" s="189"/>
      <c r="AXY95" s="189"/>
      <c r="AXZ95" s="189"/>
      <c r="AYA95" s="189"/>
      <c r="AYB95" s="189"/>
      <c r="AYC95" s="189"/>
      <c r="AYD95" s="189"/>
      <c r="AYE95" s="189"/>
      <c r="AYF95" s="189"/>
      <c r="AYG95" s="189"/>
      <c r="AYH95" s="189"/>
      <c r="AYI95" s="189"/>
      <c r="AYJ95" s="189"/>
      <c r="AYK95" s="189"/>
      <c r="AYL95" s="189"/>
      <c r="AYM95" s="189"/>
      <c r="AYN95" s="189"/>
      <c r="AYO95" s="189"/>
      <c r="AYP95" s="189"/>
      <c r="AYQ95" s="189"/>
      <c r="AYR95" s="189"/>
      <c r="AYS95" s="189"/>
      <c r="AYT95" s="189"/>
      <c r="AYU95" s="189"/>
      <c r="AYV95" s="189"/>
      <c r="AYW95" s="189"/>
      <c r="AYX95" s="189"/>
      <c r="AYY95" s="189"/>
      <c r="AYZ95" s="189"/>
      <c r="AZA95" s="189"/>
      <c r="AZB95" s="189"/>
      <c r="AZC95" s="189"/>
      <c r="AZD95" s="189"/>
      <c r="AZE95" s="189"/>
      <c r="AZF95" s="189"/>
      <c r="AZG95" s="189"/>
      <c r="AZH95" s="189"/>
      <c r="AZI95" s="189"/>
      <c r="AZJ95" s="189"/>
      <c r="AZK95" s="189"/>
      <c r="AZL95" s="189"/>
      <c r="AZM95" s="189"/>
      <c r="AZN95" s="189"/>
      <c r="AZO95" s="189"/>
      <c r="AZP95" s="189"/>
      <c r="AZQ95" s="189"/>
      <c r="AZR95" s="189"/>
      <c r="AZS95" s="189"/>
      <c r="AZT95" s="189"/>
      <c r="AZU95" s="189"/>
      <c r="AZV95" s="189"/>
      <c r="AZW95" s="189"/>
      <c r="AZX95" s="189"/>
      <c r="AZY95" s="189"/>
      <c r="AZZ95" s="189"/>
      <c r="BAA95" s="189"/>
      <c r="BAB95" s="189"/>
      <c r="BAC95" s="189"/>
      <c r="BAD95" s="189"/>
      <c r="BAE95" s="189"/>
      <c r="BAF95" s="189"/>
      <c r="BAG95" s="189"/>
      <c r="BAH95" s="189"/>
      <c r="BAI95" s="189"/>
      <c r="BAJ95" s="189"/>
      <c r="BAK95" s="189"/>
      <c r="BAL95" s="189"/>
      <c r="BAM95" s="189"/>
      <c r="BAN95" s="189"/>
      <c r="BAO95" s="189"/>
      <c r="BAP95" s="189"/>
      <c r="BAQ95" s="189"/>
      <c r="BAR95" s="189"/>
      <c r="BAS95" s="189"/>
      <c r="BAT95" s="189"/>
      <c r="BAU95" s="189"/>
      <c r="BAV95" s="189"/>
      <c r="BAW95" s="189"/>
      <c r="BAX95" s="189"/>
      <c r="BAY95" s="189"/>
      <c r="BAZ95" s="189"/>
      <c r="BBA95" s="189"/>
      <c r="BBB95" s="189"/>
      <c r="BBC95" s="189"/>
      <c r="BBD95" s="189"/>
      <c r="BBE95" s="189"/>
      <c r="BBF95" s="189"/>
      <c r="BBG95" s="189"/>
      <c r="BBH95" s="189"/>
      <c r="BBI95" s="189"/>
      <c r="BBJ95" s="189"/>
      <c r="BBK95" s="189"/>
      <c r="BBL95" s="189"/>
      <c r="BBM95" s="189"/>
      <c r="BBN95" s="189"/>
      <c r="BBO95" s="189"/>
      <c r="BBP95" s="189"/>
      <c r="BBQ95" s="189"/>
      <c r="BBR95" s="189"/>
      <c r="BBS95" s="189"/>
      <c r="BBT95" s="189"/>
      <c r="BBU95" s="189"/>
      <c r="BBV95" s="189"/>
      <c r="BBW95" s="189"/>
      <c r="BBX95" s="189"/>
      <c r="BBY95" s="189"/>
      <c r="BBZ95" s="189"/>
      <c r="BCA95" s="189"/>
      <c r="BCB95" s="189"/>
      <c r="BCC95" s="189"/>
      <c r="BCD95" s="189"/>
      <c r="BCE95" s="189"/>
      <c r="BCF95" s="189"/>
      <c r="BCG95" s="189"/>
      <c r="BCH95" s="189"/>
      <c r="BCI95" s="189"/>
      <c r="BCJ95" s="189"/>
      <c r="BCK95" s="189"/>
      <c r="BCL95" s="189"/>
      <c r="BCM95" s="189"/>
      <c r="BCN95" s="189"/>
      <c r="BCO95" s="189"/>
      <c r="BCP95" s="189"/>
      <c r="BCQ95" s="189"/>
      <c r="BCR95" s="189"/>
      <c r="BCS95" s="189"/>
      <c r="BCT95" s="189"/>
      <c r="BCU95" s="189"/>
      <c r="BCV95" s="189"/>
      <c r="BCW95" s="189"/>
      <c r="BCX95" s="189"/>
      <c r="BCY95" s="189"/>
      <c r="BCZ95" s="189"/>
      <c r="BDA95" s="189"/>
      <c r="BDB95" s="189"/>
      <c r="BDC95" s="189"/>
      <c r="BDD95" s="189"/>
      <c r="BDE95" s="189"/>
      <c r="BDF95" s="189"/>
      <c r="BDG95" s="189"/>
      <c r="BDH95" s="189"/>
      <c r="BDI95" s="189"/>
      <c r="BDJ95" s="189"/>
      <c r="BDK95" s="189"/>
      <c r="BDL95" s="189"/>
      <c r="BDM95" s="189"/>
      <c r="BDN95" s="189"/>
      <c r="BDO95" s="189"/>
      <c r="BDP95" s="189"/>
      <c r="BDQ95" s="189"/>
      <c r="BDR95" s="189"/>
      <c r="BDS95" s="189"/>
      <c r="BDT95" s="189"/>
      <c r="BDU95" s="189"/>
      <c r="BDV95" s="189"/>
      <c r="BDW95" s="189"/>
      <c r="BDX95" s="189"/>
      <c r="BDY95" s="189"/>
      <c r="BDZ95" s="189"/>
      <c r="BEA95" s="189"/>
      <c r="BEB95" s="189"/>
      <c r="BEC95" s="189"/>
      <c r="BED95" s="189"/>
      <c r="BEE95" s="189"/>
      <c r="BEF95" s="189"/>
      <c r="BEG95" s="189"/>
      <c r="BEH95" s="189"/>
      <c r="BEI95" s="189"/>
      <c r="BEJ95" s="189"/>
      <c r="BEK95" s="189"/>
      <c r="BEL95" s="189"/>
      <c r="BEM95" s="189"/>
      <c r="BEN95" s="189"/>
      <c r="BEO95" s="189"/>
      <c r="BEP95" s="189"/>
      <c r="BEQ95" s="189"/>
      <c r="BER95" s="189"/>
      <c r="BES95" s="189"/>
      <c r="BET95" s="189"/>
      <c r="BEU95" s="189"/>
      <c r="BEV95" s="189"/>
      <c r="BEW95" s="189"/>
      <c r="BEX95" s="189"/>
      <c r="BEY95" s="189"/>
      <c r="BEZ95" s="189"/>
      <c r="BFA95" s="189"/>
      <c r="BFB95" s="189"/>
      <c r="BFC95" s="189"/>
      <c r="BFD95" s="189"/>
      <c r="BFE95" s="189"/>
      <c r="BFF95" s="189"/>
      <c r="BFG95" s="189"/>
      <c r="BFH95" s="189"/>
      <c r="BFI95" s="189"/>
      <c r="BFJ95" s="189"/>
      <c r="BFK95" s="189"/>
      <c r="BFL95" s="189"/>
      <c r="BFM95" s="189"/>
      <c r="BFN95" s="189"/>
      <c r="BFO95" s="189"/>
      <c r="BFP95" s="189"/>
      <c r="BFQ95" s="189"/>
      <c r="BFR95" s="189"/>
      <c r="BFS95" s="189"/>
      <c r="BFT95" s="189"/>
      <c r="BFU95" s="189"/>
      <c r="BFV95" s="189"/>
      <c r="BFW95" s="189"/>
      <c r="BFX95" s="189"/>
      <c r="BFY95" s="189"/>
      <c r="BFZ95" s="189"/>
      <c r="BGA95" s="189"/>
      <c r="BGB95" s="189"/>
      <c r="BGC95" s="189"/>
      <c r="BGD95" s="189"/>
      <c r="BGE95" s="189"/>
      <c r="BGF95" s="189"/>
      <c r="BGG95" s="189"/>
      <c r="BGH95" s="189"/>
      <c r="BGI95" s="189"/>
      <c r="BGJ95" s="189"/>
      <c r="BGK95" s="189"/>
      <c r="BGL95" s="189"/>
      <c r="BGM95" s="189"/>
      <c r="BGN95" s="189"/>
      <c r="BGO95" s="189"/>
      <c r="BGP95" s="189"/>
      <c r="BGQ95" s="189"/>
      <c r="BGR95" s="189"/>
      <c r="BGS95" s="189"/>
      <c r="BGT95" s="189"/>
      <c r="BGU95" s="189"/>
      <c r="BGV95" s="189"/>
      <c r="BGW95" s="189"/>
      <c r="BGX95" s="189"/>
      <c r="BGY95" s="189"/>
      <c r="BGZ95" s="189"/>
      <c r="BHA95" s="189"/>
      <c r="BHB95" s="189"/>
      <c r="BHC95" s="189"/>
      <c r="BHD95" s="189"/>
      <c r="BHE95" s="189"/>
      <c r="BHF95" s="189"/>
      <c r="BHG95" s="189"/>
      <c r="BHH95" s="189"/>
      <c r="BHI95" s="189"/>
      <c r="BHJ95" s="189"/>
      <c r="BHK95" s="189"/>
      <c r="BHL95" s="189"/>
      <c r="BHM95" s="189"/>
      <c r="BHN95" s="189"/>
      <c r="BHO95" s="189"/>
      <c r="BHP95" s="189"/>
      <c r="BHQ95" s="189"/>
      <c r="BHR95" s="189"/>
      <c r="BHS95" s="189"/>
      <c r="BHT95" s="189"/>
      <c r="BHU95" s="189"/>
      <c r="BHV95" s="189"/>
      <c r="BHW95" s="189"/>
      <c r="BHX95" s="189"/>
      <c r="BHY95" s="189"/>
      <c r="BHZ95" s="189"/>
      <c r="BIA95" s="189"/>
      <c r="BIB95" s="189"/>
      <c r="BIC95" s="189"/>
      <c r="BID95" s="189"/>
      <c r="BIE95" s="189"/>
      <c r="BIF95" s="189"/>
      <c r="BIG95" s="189"/>
      <c r="BIH95" s="189"/>
      <c r="BII95" s="189"/>
      <c r="BIJ95" s="189"/>
      <c r="BIK95" s="189"/>
      <c r="BIL95" s="189"/>
      <c r="BIM95" s="189"/>
      <c r="BIN95" s="189"/>
      <c r="BIO95" s="189"/>
      <c r="BIP95" s="189"/>
      <c r="BIQ95" s="189"/>
      <c r="BIR95" s="189"/>
      <c r="BIS95" s="189"/>
      <c r="BIT95" s="189"/>
      <c r="BIU95" s="189"/>
      <c r="BIV95" s="189"/>
      <c r="BIW95" s="189"/>
      <c r="BIX95" s="189"/>
      <c r="BIY95" s="189"/>
      <c r="BIZ95" s="189"/>
      <c r="BJA95" s="189"/>
      <c r="BJB95" s="189"/>
      <c r="BJC95" s="189"/>
      <c r="BJD95" s="189"/>
      <c r="BJE95" s="189"/>
      <c r="BJF95" s="189"/>
      <c r="BJG95" s="189"/>
      <c r="BJH95" s="189"/>
      <c r="BJI95" s="189"/>
      <c r="BJJ95" s="189"/>
      <c r="BJK95" s="189"/>
      <c r="BJL95" s="189"/>
      <c r="BJM95" s="189"/>
      <c r="BJN95" s="189"/>
      <c r="BJO95" s="189"/>
      <c r="BJP95" s="189"/>
      <c r="BJQ95" s="189"/>
      <c r="BJR95" s="189"/>
      <c r="BJS95" s="189"/>
      <c r="BJT95" s="189"/>
      <c r="BJU95" s="189"/>
      <c r="BJV95" s="189"/>
      <c r="BJW95" s="189"/>
      <c r="BJX95" s="189"/>
      <c r="BJY95" s="189"/>
      <c r="BJZ95" s="189"/>
      <c r="BKA95" s="189"/>
      <c r="BKB95" s="189"/>
      <c r="BKC95" s="189"/>
      <c r="BKD95" s="189"/>
      <c r="BKE95" s="189"/>
      <c r="BKF95" s="189"/>
      <c r="BKG95" s="189"/>
      <c r="BKH95" s="189"/>
      <c r="BKI95" s="189"/>
      <c r="BKJ95" s="189"/>
      <c r="BKK95" s="189"/>
      <c r="BKL95" s="189"/>
      <c r="BKM95" s="189"/>
      <c r="BKN95" s="189"/>
      <c r="BKO95" s="189"/>
      <c r="BKP95" s="189"/>
      <c r="BKQ95" s="189"/>
      <c r="BKR95" s="189"/>
      <c r="BKS95" s="189"/>
      <c r="BKT95" s="189"/>
      <c r="BKU95" s="189"/>
      <c r="BKV95" s="189"/>
      <c r="BKW95" s="189"/>
      <c r="BKX95" s="189"/>
      <c r="BKY95" s="189"/>
      <c r="BKZ95" s="189"/>
      <c r="BLA95" s="189"/>
      <c r="BLB95" s="189"/>
      <c r="BLC95" s="189"/>
      <c r="BLD95" s="189"/>
      <c r="BLE95" s="189"/>
      <c r="BLF95" s="189"/>
      <c r="BLG95" s="189"/>
      <c r="BLH95" s="189"/>
      <c r="BLI95" s="189"/>
      <c r="BLJ95" s="189"/>
      <c r="BLK95" s="189"/>
      <c r="BLL95" s="189"/>
      <c r="BLM95" s="189"/>
      <c r="BLN95" s="189"/>
      <c r="BLO95" s="189"/>
      <c r="BLP95" s="189"/>
      <c r="BLQ95" s="189"/>
      <c r="BLR95" s="189"/>
      <c r="BLS95" s="189"/>
      <c r="BLT95" s="189"/>
      <c r="BLU95" s="189"/>
      <c r="BLV95" s="189"/>
      <c r="BLW95" s="189"/>
      <c r="BLX95" s="189"/>
      <c r="BLY95" s="189"/>
      <c r="BLZ95" s="189"/>
      <c r="BMA95" s="189"/>
      <c r="BMB95" s="189"/>
      <c r="BMC95" s="189"/>
      <c r="BMD95" s="189"/>
      <c r="BME95" s="189"/>
      <c r="BMF95" s="189"/>
      <c r="BMG95" s="189"/>
      <c r="BMH95" s="189"/>
      <c r="BMI95" s="189"/>
      <c r="BMJ95" s="189"/>
      <c r="BMK95" s="189"/>
      <c r="BML95" s="189"/>
      <c r="BMM95" s="189"/>
      <c r="BMN95" s="189"/>
      <c r="BMO95" s="189"/>
      <c r="BMP95" s="189"/>
      <c r="BMQ95" s="189"/>
      <c r="BMR95" s="189"/>
      <c r="BMS95" s="189"/>
      <c r="BMT95" s="189"/>
      <c r="BMU95" s="189"/>
      <c r="BMV95" s="189"/>
      <c r="BMW95" s="189"/>
      <c r="BMX95" s="189"/>
      <c r="BMY95" s="189"/>
      <c r="BMZ95" s="189"/>
      <c r="BNA95" s="189"/>
      <c r="BNB95" s="189"/>
      <c r="BNC95" s="189"/>
      <c r="BND95" s="189"/>
      <c r="BNE95" s="189"/>
      <c r="BNF95" s="189"/>
      <c r="BNG95" s="189"/>
      <c r="BNH95" s="189"/>
      <c r="BNI95" s="189"/>
      <c r="BNJ95" s="189"/>
      <c r="BNK95" s="189"/>
      <c r="BNL95" s="189"/>
      <c r="BNM95" s="189"/>
      <c r="BNN95" s="189"/>
      <c r="BNO95" s="189"/>
      <c r="BNP95" s="189"/>
      <c r="BNQ95" s="189"/>
      <c r="BNR95" s="189"/>
      <c r="BNS95" s="189"/>
      <c r="BNT95" s="189"/>
      <c r="BNU95" s="189"/>
      <c r="BNV95" s="189"/>
      <c r="BNW95" s="189"/>
      <c r="BNX95" s="189"/>
      <c r="BNY95" s="189"/>
      <c r="BNZ95" s="189"/>
      <c r="BOA95" s="189"/>
      <c r="BOB95" s="189"/>
      <c r="BOC95" s="189"/>
      <c r="BOD95" s="189"/>
      <c r="BOE95" s="189"/>
      <c r="BOF95" s="189"/>
      <c r="BOG95" s="189"/>
      <c r="BOH95" s="189"/>
      <c r="BOI95" s="189"/>
      <c r="BOJ95" s="189"/>
      <c r="BOK95" s="189"/>
      <c r="BOL95" s="189"/>
      <c r="BOM95" s="189"/>
      <c r="BON95" s="189"/>
      <c r="BOO95" s="189"/>
      <c r="BOP95" s="189"/>
      <c r="BOQ95" s="189"/>
      <c r="BOR95" s="189"/>
      <c r="BOS95" s="189"/>
      <c r="BOT95" s="189"/>
      <c r="BOU95" s="189"/>
      <c r="BOV95" s="189"/>
      <c r="BOW95" s="189"/>
      <c r="BOX95" s="189"/>
      <c r="BOY95" s="189"/>
      <c r="BOZ95" s="189"/>
      <c r="BPA95" s="189"/>
      <c r="BPB95" s="189"/>
      <c r="BPC95" s="189"/>
      <c r="BPD95" s="189"/>
      <c r="BPE95" s="189"/>
      <c r="BPF95" s="189"/>
      <c r="BPG95" s="189"/>
      <c r="BPH95" s="189"/>
      <c r="BPI95" s="189"/>
      <c r="BPJ95" s="189"/>
      <c r="BPK95" s="189"/>
      <c r="BPL95" s="189"/>
      <c r="BPM95" s="189"/>
      <c r="BPN95" s="189"/>
      <c r="BPO95" s="189"/>
      <c r="BPP95" s="189"/>
      <c r="BPQ95" s="189"/>
      <c r="BPR95" s="189"/>
      <c r="BPS95" s="189"/>
      <c r="BPT95" s="189"/>
      <c r="BPU95" s="189"/>
      <c r="BPV95" s="189"/>
      <c r="BPW95" s="189"/>
      <c r="BPX95" s="189"/>
      <c r="BPY95" s="189"/>
      <c r="BPZ95" s="189"/>
      <c r="BQA95" s="189"/>
      <c r="BQB95" s="189"/>
      <c r="BQC95" s="189"/>
      <c r="BQD95" s="189"/>
      <c r="BQE95" s="189"/>
      <c r="BQF95" s="189"/>
      <c r="BQG95" s="189"/>
      <c r="BQH95" s="189"/>
      <c r="BQI95" s="189"/>
      <c r="BQJ95" s="189"/>
      <c r="BQK95" s="189"/>
      <c r="BQL95" s="189"/>
      <c r="BQM95" s="189"/>
      <c r="BQN95" s="189"/>
      <c r="BQO95" s="189"/>
      <c r="BQP95" s="189"/>
      <c r="BQQ95" s="189"/>
      <c r="BQR95" s="189"/>
      <c r="BQS95" s="189"/>
      <c r="BQT95" s="189"/>
      <c r="BQU95" s="189"/>
      <c r="BQV95" s="189"/>
      <c r="BQW95" s="189"/>
      <c r="BQX95" s="189"/>
      <c r="BQY95" s="189"/>
      <c r="BQZ95" s="189"/>
      <c r="BRA95" s="189"/>
      <c r="BRB95" s="189"/>
      <c r="BRC95" s="189"/>
      <c r="BRD95" s="189"/>
      <c r="BRE95" s="189"/>
      <c r="BRF95" s="189"/>
      <c r="BRG95" s="189"/>
      <c r="BRH95" s="189"/>
      <c r="BRI95" s="189"/>
      <c r="BRJ95" s="189"/>
      <c r="BRK95" s="189"/>
      <c r="BRL95" s="189"/>
      <c r="BRM95" s="189"/>
      <c r="BRN95" s="189"/>
      <c r="BRO95" s="189"/>
      <c r="BRP95" s="189"/>
      <c r="BRQ95" s="189"/>
      <c r="BRR95" s="189"/>
      <c r="BRS95" s="189"/>
      <c r="BRT95" s="189"/>
      <c r="BRU95" s="189"/>
      <c r="BRV95" s="189"/>
      <c r="BRW95" s="189"/>
      <c r="BRX95" s="189"/>
      <c r="BRY95" s="189"/>
      <c r="BRZ95" s="189"/>
      <c r="BSA95" s="189"/>
      <c r="BSB95" s="189"/>
      <c r="BSC95" s="189"/>
      <c r="BSD95" s="189"/>
      <c r="BSE95" s="189"/>
      <c r="BSF95" s="189"/>
      <c r="BSG95" s="189"/>
      <c r="BSH95" s="189"/>
      <c r="BSI95" s="189"/>
      <c r="BSJ95" s="189"/>
      <c r="BSK95" s="189"/>
      <c r="BSL95" s="189"/>
      <c r="BSM95" s="189"/>
      <c r="BSN95" s="189"/>
      <c r="BSO95" s="189"/>
      <c r="BSP95" s="189"/>
      <c r="BSQ95" s="189"/>
      <c r="BSR95" s="189"/>
      <c r="BSS95" s="189"/>
      <c r="BST95" s="189"/>
      <c r="BSU95" s="189"/>
      <c r="BSV95" s="189"/>
      <c r="BSW95" s="189"/>
      <c r="BSX95" s="189"/>
      <c r="BSY95" s="189"/>
      <c r="BSZ95" s="189"/>
      <c r="BTA95" s="189"/>
      <c r="BTB95" s="189"/>
      <c r="BTC95" s="189"/>
      <c r="BTD95" s="189"/>
      <c r="BTE95" s="189"/>
      <c r="BTF95" s="189"/>
      <c r="BTG95" s="189"/>
      <c r="BTH95" s="189"/>
      <c r="BTI95" s="189"/>
      <c r="BTJ95" s="189"/>
      <c r="BTK95" s="189"/>
      <c r="BTL95" s="189"/>
      <c r="BTM95" s="189"/>
      <c r="BTN95" s="189"/>
      <c r="BTO95" s="189"/>
      <c r="BTP95" s="189"/>
      <c r="BTQ95" s="189"/>
      <c r="BTR95" s="189"/>
      <c r="BTS95" s="189"/>
      <c r="BTT95" s="189"/>
      <c r="BTU95" s="189"/>
      <c r="BTV95" s="189"/>
      <c r="BTW95" s="189"/>
      <c r="BTX95" s="189"/>
      <c r="BTY95" s="189"/>
      <c r="BTZ95" s="189"/>
      <c r="BUA95" s="189"/>
      <c r="BUB95" s="189"/>
      <c r="BUC95" s="189"/>
      <c r="BUD95" s="189"/>
      <c r="BUE95" s="189"/>
      <c r="BUF95" s="189"/>
      <c r="BUG95" s="189"/>
      <c r="BUH95" s="189"/>
      <c r="BUI95" s="189"/>
      <c r="BUJ95" s="189"/>
      <c r="BUK95" s="189"/>
      <c r="BUL95" s="189"/>
      <c r="BUM95" s="189"/>
      <c r="BUN95" s="189"/>
      <c r="BUO95" s="189"/>
      <c r="BUP95" s="189"/>
      <c r="BUQ95" s="189"/>
      <c r="BUR95" s="189"/>
      <c r="BUS95" s="189"/>
      <c r="BUT95" s="189"/>
      <c r="BUU95" s="189"/>
      <c r="BUV95" s="189"/>
      <c r="BUW95" s="189"/>
      <c r="BUX95" s="189"/>
      <c r="BUY95" s="189"/>
      <c r="BUZ95" s="189"/>
      <c r="BVA95" s="189"/>
      <c r="BVB95" s="189"/>
      <c r="BVC95" s="189"/>
      <c r="BVD95" s="189"/>
      <c r="BVE95" s="189"/>
      <c r="BVF95" s="189"/>
      <c r="BVG95" s="189"/>
      <c r="BVH95" s="189"/>
      <c r="BVI95" s="189"/>
      <c r="BVJ95" s="189"/>
      <c r="BVK95" s="189"/>
      <c r="BVL95" s="189"/>
      <c r="BVM95" s="189"/>
      <c r="BVN95" s="189"/>
      <c r="BVO95" s="189"/>
      <c r="BVP95" s="189"/>
      <c r="BVQ95" s="189"/>
      <c r="BVR95" s="189"/>
      <c r="BVS95" s="189"/>
      <c r="BVT95" s="189"/>
      <c r="BVU95" s="189"/>
      <c r="BVV95" s="189"/>
      <c r="BVW95" s="189"/>
      <c r="BVX95" s="189"/>
      <c r="BVY95" s="189"/>
      <c r="BVZ95" s="189"/>
      <c r="BWA95" s="189"/>
      <c r="BWB95" s="189"/>
      <c r="BWC95" s="189"/>
      <c r="BWD95" s="189"/>
      <c r="BWE95" s="189"/>
      <c r="BWF95" s="189"/>
      <c r="BWG95" s="189"/>
      <c r="BWH95" s="189"/>
      <c r="BWI95" s="189"/>
      <c r="BWJ95" s="189"/>
      <c r="BWK95" s="189"/>
      <c r="BWL95" s="189"/>
      <c r="BWM95" s="189"/>
      <c r="BWN95" s="189"/>
      <c r="BWO95" s="189"/>
      <c r="BWP95" s="189"/>
      <c r="BWQ95" s="189"/>
      <c r="BWR95" s="189"/>
      <c r="BWS95" s="189"/>
      <c r="BWT95" s="189"/>
      <c r="BWU95" s="189"/>
      <c r="BWV95" s="189"/>
      <c r="BWW95" s="189"/>
      <c r="BWX95" s="189"/>
      <c r="BWY95" s="189"/>
      <c r="BWZ95" s="189"/>
      <c r="BXA95" s="189"/>
      <c r="BXB95" s="189"/>
      <c r="BXC95" s="189"/>
      <c r="BXD95" s="189"/>
      <c r="BXE95" s="189"/>
      <c r="BXF95" s="189"/>
      <c r="BXG95" s="189"/>
      <c r="BXH95" s="189"/>
      <c r="BXI95" s="189"/>
      <c r="BXJ95" s="189"/>
      <c r="BXK95" s="189"/>
      <c r="BXL95" s="189"/>
      <c r="BXM95" s="189"/>
      <c r="BXN95" s="189"/>
      <c r="BXO95" s="189"/>
      <c r="BXP95" s="189"/>
      <c r="BXQ95" s="189"/>
      <c r="BXR95" s="189"/>
      <c r="BXS95" s="189"/>
      <c r="BXT95" s="189"/>
      <c r="BXU95" s="189"/>
      <c r="BXV95" s="189"/>
      <c r="BXW95" s="189"/>
      <c r="BXX95" s="189"/>
      <c r="BXY95" s="189"/>
      <c r="BXZ95" s="189"/>
      <c r="BYA95" s="189"/>
      <c r="BYB95" s="189"/>
      <c r="BYC95" s="189"/>
      <c r="BYD95" s="189"/>
      <c r="BYE95" s="189"/>
      <c r="BYF95" s="189"/>
      <c r="BYG95" s="189"/>
      <c r="BYH95" s="189"/>
      <c r="BYI95" s="189"/>
      <c r="BYJ95" s="189"/>
      <c r="BYK95" s="189"/>
      <c r="BYL95" s="189"/>
      <c r="BYM95" s="189"/>
      <c r="BYN95" s="189"/>
      <c r="BYO95" s="189"/>
      <c r="BYP95" s="189"/>
      <c r="BYQ95" s="189"/>
      <c r="BYR95" s="189"/>
      <c r="BYS95" s="189"/>
      <c r="BYT95" s="189"/>
      <c r="BYU95" s="189"/>
      <c r="BYV95" s="189"/>
      <c r="BYW95" s="189"/>
      <c r="BYX95" s="189"/>
      <c r="BYY95" s="189"/>
      <c r="BYZ95" s="189"/>
      <c r="BZA95" s="189"/>
      <c r="BZB95" s="189"/>
      <c r="BZC95" s="189"/>
      <c r="BZD95" s="189"/>
      <c r="BZE95" s="189"/>
      <c r="BZF95" s="189"/>
      <c r="BZG95" s="189"/>
      <c r="BZH95" s="189"/>
      <c r="BZI95" s="189"/>
      <c r="BZJ95" s="189"/>
      <c r="BZK95" s="189"/>
      <c r="BZL95" s="189"/>
      <c r="BZM95" s="189"/>
      <c r="BZN95" s="189"/>
      <c r="BZO95" s="189"/>
      <c r="BZP95" s="189"/>
      <c r="BZQ95" s="189"/>
      <c r="BZR95" s="189"/>
      <c r="BZS95" s="189"/>
      <c r="BZT95" s="189"/>
      <c r="BZU95" s="189"/>
      <c r="BZV95" s="189"/>
      <c r="BZW95" s="189"/>
      <c r="BZX95" s="189"/>
      <c r="BZY95" s="189"/>
      <c r="BZZ95" s="189"/>
      <c r="CAA95" s="189"/>
      <c r="CAB95" s="189"/>
      <c r="CAC95" s="189"/>
      <c r="CAD95" s="189"/>
      <c r="CAE95" s="189"/>
      <c r="CAF95" s="189"/>
      <c r="CAG95" s="189"/>
      <c r="CAH95" s="189"/>
      <c r="CAI95" s="189"/>
      <c r="CAJ95" s="189"/>
      <c r="CAK95" s="189"/>
      <c r="CAL95" s="189"/>
      <c r="CAM95" s="189"/>
      <c r="CAN95" s="189"/>
      <c r="CAO95" s="189"/>
      <c r="CAP95" s="189"/>
      <c r="CAQ95" s="189"/>
      <c r="CAR95" s="189"/>
      <c r="CAS95" s="189"/>
      <c r="CAT95" s="189"/>
      <c r="CAU95" s="189"/>
      <c r="CAV95" s="189"/>
      <c r="CAW95" s="189"/>
      <c r="CAX95" s="189"/>
      <c r="CAY95" s="189"/>
      <c r="CAZ95" s="189"/>
      <c r="CBA95" s="189"/>
      <c r="CBB95" s="189"/>
      <c r="CBC95" s="189"/>
      <c r="CBD95" s="189"/>
      <c r="CBE95" s="189"/>
      <c r="CBF95" s="189"/>
      <c r="CBG95" s="189"/>
      <c r="CBH95" s="189"/>
      <c r="CBI95" s="189"/>
      <c r="CBJ95" s="189"/>
      <c r="CBK95" s="189"/>
      <c r="CBL95" s="189"/>
      <c r="CBM95" s="189"/>
      <c r="CBN95" s="189"/>
      <c r="CBO95" s="189"/>
      <c r="CBP95" s="189"/>
      <c r="CBQ95" s="189"/>
      <c r="CBR95" s="189"/>
      <c r="CBS95" s="189"/>
      <c r="CBT95" s="189"/>
      <c r="CBU95" s="189"/>
      <c r="CBV95" s="189"/>
      <c r="CBW95" s="189"/>
      <c r="CBX95" s="189"/>
      <c r="CBY95" s="189"/>
      <c r="CBZ95" s="189"/>
      <c r="CCA95" s="189"/>
      <c r="CCB95" s="189"/>
      <c r="CCC95" s="189"/>
      <c r="CCD95" s="189"/>
      <c r="CCE95" s="189"/>
      <c r="CCF95" s="189"/>
      <c r="CCG95" s="189"/>
      <c r="CCH95" s="189"/>
      <c r="CCI95" s="189"/>
      <c r="CCJ95" s="189"/>
      <c r="CCK95" s="189"/>
      <c r="CCL95" s="189"/>
      <c r="CCM95" s="189"/>
      <c r="CCN95" s="189"/>
      <c r="CCO95" s="189"/>
      <c r="CCP95" s="189"/>
      <c r="CCQ95" s="189"/>
      <c r="CCR95" s="189"/>
      <c r="CCS95" s="189"/>
      <c r="CCT95" s="189"/>
      <c r="CCU95" s="189"/>
      <c r="CCV95" s="189"/>
      <c r="CCW95" s="189"/>
      <c r="CCX95" s="189"/>
      <c r="CCY95" s="189"/>
      <c r="CCZ95" s="189"/>
      <c r="CDA95" s="189"/>
      <c r="CDB95" s="189"/>
      <c r="CDC95" s="189"/>
      <c r="CDD95" s="189"/>
      <c r="CDE95" s="189"/>
      <c r="CDF95" s="189"/>
      <c r="CDG95" s="189"/>
      <c r="CDH95" s="189"/>
      <c r="CDI95" s="189"/>
      <c r="CDJ95" s="189"/>
      <c r="CDK95" s="189"/>
      <c r="CDL95" s="189"/>
      <c r="CDM95" s="189"/>
      <c r="CDN95" s="189"/>
      <c r="CDO95" s="189"/>
      <c r="CDP95" s="189"/>
      <c r="CDQ95" s="189"/>
      <c r="CDR95" s="189"/>
      <c r="CDS95" s="189"/>
      <c r="CDT95" s="189"/>
      <c r="CDU95" s="189"/>
      <c r="CDV95" s="189"/>
      <c r="CDW95" s="189"/>
      <c r="CDX95" s="189"/>
      <c r="CDY95" s="189"/>
      <c r="CDZ95" s="189"/>
      <c r="CEA95" s="189"/>
      <c r="CEB95" s="189"/>
      <c r="CEC95" s="189"/>
      <c r="CED95" s="189"/>
      <c r="CEE95" s="189"/>
      <c r="CEF95" s="189"/>
      <c r="CEG95" s="189"/>
      <c r="CEH95" s="189"/>
      <c r="CEI95" s="189"/>
      <c r="CEJ95" s="189"/>
      <c r="CEK95" s="189"/>
      <c r="CEL95" s="189"/>
      <c r="CEM95" s="189"/>
      <c r="CEN95" s="189"/>
      <c r="CEO95" s="189"/>
      <c r="CEP95" s="189"/>
      <c r="CEQ95" s="189"/>
      <c r="CER95" s="189"/>
      <c r="CES95" s="189"/>
      <c r="CET95" s="189"/>
      <c r="CEU95" s="189"/>
      <c r="CEV95" s="189"/>
      <c r="CEW95" s="189"/>
      <c r="CEX95" s="189"/>
      <c r="CEY95" s="189"/>
      <c r="CEZ95" s="189"/>
      <c r="CFA95" s="189"/>
      <c r="CFB95" s="189"/>
      <c r="CFC95" s="189"/>
      <c r="CFD95" s="189"/>
      <c r="CFE95" s="189"/>
      <c r="CFF95" s="189"/>
      <c r="CFG95" s="189"/>
      <c r="CFH95" s="189"/>
      <c r="CFI95" s="189"/>
      <c r="CFJ95" s="189"/>
      <c r="CFK95" s="189"/>
      <c r="CFL95" s="189"/>
      <c r="CFM95" s="189"/>
      <c r="CFN95" s="189"/>
      <c r="CFO95" s="189"/>
      <c r="CFP95" s="189"/>
      <c r="CFQ95" s="189"/>
      <c r="CFR95" s="189"/>
      <c r="CFS95" s="189"/>
      <c r="CFT95" s="189"/>
      <c r="CFU95" s="189"/>
      <c r="CFV95" s="189"/>
      <c r="CFW95" s="189"/>
      <c r="CFX95" s="189"/>
      <c r="CFY95" s="189"/>
      <c r="CFZ95" s="189"/>
      <c r="CGA95" s="189"/>
      <c r="CGB95" s="189"/>
      <c r="CGC95" s="189"/>
      <c r="CGD95" s="189"/>
      <c r="CGE95" s="189"/>
      <c r="CGF95" s="189"/>
      <c r="CGG95" s="189"/>
      <c r="CGH95" s="189"/>
      <c r="CGI95" s="189"/>
      <c r="CGJ95" s="189"/>
      <c r="CGK95" s="189"/>
      <c r="CGL95" s="189"/>
      <c r="CGM95" s="189"/>
      <c r="CGN95" s="189"/>
      <c r="CGO95" s="189"/>
      <c r="CGP95" s="189"/>
      <c r="CGQ95" s="189"/>
      <c r="CGR95" s="189"/>
      <c r="CGS95" s="189"/>
      <c r="CGT95" s="189"/>
      <c r="CGU95" s="189"/>
      <c r="CGV95" s="189"/>
      <c r="CGW95" s="189"/>
      <c r="CGX95" s="189"/>
      <c r="CGY95" s="189"/>
      <c r="CGZ95" s="189"/>
      <c r="CHA95" s="189"/>
      <c r="CHB95" s="189"/>
      <c r="CHC95" s="189"/>
      <c r="CHD95" s="189"/>
      <c r="CHE95" s="189"/>
      <c r="CHF95" s="189"/>
      <c r="CHG95" s="189"/>
      <c r="CHH95" s="189"/>
      <c r="CHI95" s="189"/>
      <c r="CHJ95" s="189"/>
      <c r="CHK95" s="189"/>
      <c r="CHL95" s="189"/>
      <c r="CHM95" s="189"/>
      <c r="CHN95" s="189"/>
      <c r="CHO95" s="189"/>
      <c r="CHP95" s="189"/>
      <c r="CHQ95" s="189"/>
      <c r="CHR95" s="189"/>
      <c r="CHS95" s="189"/>
      <c r="CHT95" s="189"/>
      <c r="CHU95" s="189"/>
      <c r="CHV95" s="189"/>
      <c r="CHW95" s="189"/>
      <c r="CHX95" s="189"/>
      <c r="CHY95" s="189"/>
      <c r="CHZ95" s="189"/>
      <c r="CIA95" s="189"/>
      <c r="CIB95" s="189"/>
      <c r="CIC95" s="189"/>
      <c r="CID95" s="189"/>
      <c r="CIE95" s="189"/>
      <c r="CIF95" s="189"/>
      <c r="CIG95" s="189"/>
      <c r="CIH95" s="189"/>
      <c r="CII95" s="189"/>
      <c r="CIJ95" s="189"/>
      <c r="CIK95" s="189"/>
      <c r="CIL95" s="189"/>
      <c r="CIM95" s="189"/>
      <c r="CIN95" s="189"/>
      <c r="CIO95" s="189"/>
      <c r="CIP95" s="189"/>
      <c r="CIQ95" s="189"/>
      <c r="CIR95" s="189"/>
      <c r="CIS95" s="189"/>
      <c r="CIT95" s="189"/>
      <c r="CIU95" s="189"/>
      <c r="CIV95" s="189"/>
      <c r="CIW95" s="189"/>
      <c r="CIX95" s="189"/>
      <c r="CIY95" s="189"/>
      <c r="CIZ95" s="189"/>
      <c r="CJA95" s="189"/>
      <c r="CJB95" s="189"/>
      <c r="CJC95" s="189"/>
      <c r="CJD95" s="189"/>
      <c r="CJE95" s="189"/>
      <c r="CJF95" s="189"/>
      <c r="CJG95" s="189"/>
      <c r="CJH95" s="189"/>
      <c r="CJI95" s="189"/>
      <c r="CJJ95" s="189"/>
      <c r="CJK95" s="189"/>
      <c r="CJL95" s="189"/>
      <c r="CJM95" s="189"/>
      <c r="CJN95" s="189"/>
      <c r="CJO95" s="189"/>
      <c r="CJP95" s="189"/>
      <c r="CJQ95" s="189"/>
      <c r="CJR95" s="189"/>
      <c r="CJS95" s="189"/>
      <c r="CJT95" s="189"/>
      <c r="CJU95" s="189"/>
      <c r="CJV95" s="189"/>
      <c r="CJW95" s="189"/>
      <c r="CJX95" s="189"/>
      <c r="CJY95" s="189"/>
      <c r="CJZ95" s="189"/>
      <c r="CKA95" s="189"/>
      <c r="CKB95" s="189"/>
      <c r="CKC95" s="189"/>
      <c r="CKD95" s="189"/>
      <c r="CKE95" s="189"/>
      <c r="CKF95" s="189"/>
      <c r="CKG95" s="189"/>
      <c r="CKH95" s="189"/>
      <c r="CKI95" s="189"/>
      <c r="CKJ95" s="189"/>
      <c r="CKK95" s="189"/>
      <c r="CKL95" s="189"/>
      <c r="CKM95" s="189"/>
      <c r="CKN95" s="189"/>
      <c r="CKO95" s="189"/>
      <c r="CKP95" s="189"/>
      <c r="CKQ95" s="189"/>
      <c r="CKR95" s="189"/>
      <c r="CKS95" s="189"/>
      <c r="CKT95" s="189"/>
      <c r="CKU95" s="189"/>
      <c r="CKV95" s="189"/>
      <c r="CKW95" s="189"/>
      <c r="CKX95" s="189"/>
      <c r="CKY95" s="189"/>
      <c r="CKZ95" s="189"/>
      <c r="CLA95" s="189"/>
      <c r="CLB95" s="189"/>
      <c r="CLC95" s="189"/>
      <c r="CLD95" s="189"/>
      <c r="CLE95" s="189"/>
      <c r="CLF95" s="189"/>
      <c r="CLG95" s="189"/>
      <c r="CLH95" s="189"/>
      <c r="CLI95" s="189"/>
      <c r="CLJ95" s="189"/>
      <c r="CLK95" s="189"/>
      <c r="CLL95" s="189"/>
      <c r="CLM95" s="189"/>
      <c r="CLN95" s="189"/>
      <c r="CLO95" s="189"/>
      <c r="CLP95" s="189"/>
      <c r="CLQ95" s="189"/>
      <c r="CLR95" s="189"/>
      <c r="CLS95" s="189"/>
      <c r="CLT95" s="189"/>
      <c r="CLU95" s="189"/>
      <c r="CLV95" s="189"/>
      <c r="CLW95" s="189"/>
      <c r="CLX95" s="189"/>
      <c r="CLY95" s="189"/>
      <c r="CLZ95" s="189"/>
      <c r="CMA95" s="189"/>
      <c r="CMB95" s="189"/>
      <c r="CMC95" s="189"/>
      <c r="CMD95" s="189"/>
      <c r="CME95" s="189"/>
      <c r="CMF95" s="189"/>
      <c r="CMG95" s="189"/>
      <c r="CMH95" s="189"/>
      <c r="CMI95" s="189"/>
      <c r="CMJ95" s="189"/>
      <c r="CMK95" s="189"/>
      <c r="CML95" s="189"/>
      <c r="CMM95" s="189"/>
      <c r="CMN95" s="189"/>
      <c r="CMO95" s="189"/>
      <c r="CMP95" s="189"/>
      <c r="CMQ95" s="189"/>
      <c r="CMR95" s="189"/>
      <c r="CMS95" s="189"/>
      <c r="CMT95" s="189"/>
      <c r="CMU95" s="189"/>
      <c r="CMV95" s="189"/>
      <c r="CMW95" s="189"/>
      <c r="CMX95" s="189"/>
      <c r="CMY95" s="189"/>
      <c r="CMZ95" s="189"/>
      <c r="CNA95" s="189"/>
      <c r="CNB95" s="189"/>
      <c r="CNC95" s="189"/>
      <c r="CND95" s="189"/>
      <c r="CNE95" s="189"/>
      <c r="CNF95" s="189"/>
      <c r="CNG95" s="189"/>
      <c r="CNH95" s="189"/>
      <c r="CNI95" s="189"/>
      <c r="CNJ95" s="189"/>
      <c r="CNK95" s="189"/>
      <c r="CNL95" s="189"/>
      <c r="CNM95" s="189"/>
      <c r="CNN95" s="189"/>
      <c r="CNO95" s="189"/>
      <c r="CNP95" s="189"/>
      <c r="CNQ95" s="189"/>
      <c r="CNR95" s="189"/>
      <c r="CNS95" s="189"/>
      <c r="CNT95" s="189"/>
      <c r="CNU95" s="189"/>
      <c r="CNV95" s="189"/>
      <c r="CNW95" s="189"/>
      <c r="CNX95" s="189"/>
      <c r="CNY95" s="189"/>
      <c r="CNZ95" s="189"/>
      <c r="COA95" s="189"/>
      <c r="COB95" s="189"/>
      <c r="COC95" s="189"/>
      <c r="COD95" s="189"/>
      <c r="COE95" s="189"/>
      <c r="COF95" s="189"/>
      <c r="COG95" s="189"/>
      <c r="COH95" s="189"/>
      <c r="COI95" s="189"/>
      <c r="COJ95" s="189"/>
      <c r="COK95" s="189"/>
      <c r="COL95" s="189"/>
      <c r="COM95" s="189"/>
      <c r="CON95" s="189"/>
      <c r="COO95" s="189"/>
      <c r="COP95" s="189"/>
      <c r="COQ95" s="189"/>
      <c r="COR95" s="189"/>
      <c r="COS95" s="189"/>
      <c r="COT95" s="189"/>
      <c r="COU95" s="189"/>
      <c r="COV95" s="189"/>
      <c r="COW95" s="189"/>
      <c r="COX95" s="189"/>
      <c r="COY95" s="189"/>
      <c r="COZ95" s="189"/>
      <c r="CPA95" s="189"/>
      <c r="CPB95" s="189"/>
      <c r="CPC95" s="189"/>
      <c r="CPD95" s="189"/>
      <c r="CPE95" s="189"/>
      <c r="CPF95" s="189"/>
      <c r="CPG95" s="189"/>
      <c r="CPH95" s="189"/>
      <c r="CPI95" s="189"/>
      <c r="CPJ95" s="189"/>
      <c r="CPK95" s="189"/>
      <c r="CPL95" s="189"/>
      <c r="CPM95" s="189"/>
      <c r="CPN95" s="189"/>
      <c r="CPO95" s="189"/>
      <c r="CPP95" s="189"/>
      <c r="CPQ95" s="189"/>
      <c r="CPR95" s="189"/>
      <c r="CPS95" s="189"/>
      <c r="CPT95" s="189"/>
      <c r="CPU95" s="189"/>
      <c r="CPV95" s="189"/>
      <c r="CPW95" s="189"/>
      <c r="CPX95" s="189"/>
      <c r="CPY95" s="189"/>
      <c r="CPZ95" s="189"/>
      <c r="CQA95" s="189"/>
      <c r="CQB95" s="189"/>
      <c r="CQC95" s="189"/>
      <c r="CQD95" s="189"/>
      <c r="CQE95" s="189"/>
      <c r="CQF95" s="189"/>
      <c r="CQG95" s="189"/>
      <c r="CQH95" s="189"/>
      <c r="CQI95" s="189"/>
      <c r="CQJ95" s="189"/>
      <c r="CQK95" s="189"/>
      <c r="CQL95" s="189"/>
      <c r="CQM95" s="189"/>
      <c r="CQN95" s="189"/>
      <c r="CQO95" s="189"/>
      <c r="CQP95" s="189"/>
      <c r="CQQ95" s="189"/>
      <c r="CQR95" s="189"/>
      <c r="CQS95" s="189"/>
      <c r="CQT95" s="189"/>
      <c r="CQU95" s="189"/>
      <c r="CQV95" s="189"/>
      <c r="CQW95" s="189"/>
      <c r="CQX95" s="189"/>
      <c r="CQY95" s="189"/>
      <c r="CQZ95" s="189"/>
      <c r="CRA95" s="189"/>
      <c r="CRB95" s="189"/>
      <c r="CRC95" s="189"/>
      <c r="CRD95" s="189"/>
      <c r="CRE95" s="189"/>
      <c r="CRF95" s="189"/>
      <c r="CRG95" s="189"/>
      <c r="CRH95" s="189"/>
      <c r="CRI95" s="189"/>
      <c r="CRJ95" s="189"/>
      <c r="CRK95" s="189"/>
      <c r="CRL95" s="189"/>
      <c r="CRM95" s="189"/>
      <c r="CRN95" s="189"/>
      <c r="CRO95" s="189"/>
      <c r="CRP95" s="189"/>
      <c r="CRQ95" s="189"/>
      <c r="CRR95" s="189"/>
      <c r="CRS95" s="189"/>
      <c r="CRT95" s="189"/>
      <c r="CRU95" s="189"/>
      <c r="CRV95" s="189"/>
      <c r="CRW95" s="189"/>
      <c r="CRX95" s="189"/>
      <c r="CRY95" s="189"/>
      <c r="CRZ95" s="189"/>
      <c r="CSA95" s="189"/>
      <c r="CSB95" s="189"/>
      <c r="CSC95" s="189"/>
      <c r="CSD95" s="189"/>
      <c r="CSE95" s="189"/>
      <c r="CSF95" s="189"/>
      <c r="CSG95" s="189"/>
      <c r="CSH95" s="189"/>
      <c r="CSI95" s="189"/>
      <c r="CSJ95" s="189"/>
      <c r="CSK95" s="189"/>
      <c r="CSL95" s="189"/>
      <c r="CSM95" s="189"/>
      <c r="CSN95" s="189"/>
      <c r="CSO95" s="189"/>
      <c r="CSP95" s="189"/>
      <c r="CSQ95" s="189"/>
      <c r="CSR95" s="189"/>
      <c r="CSS95" s="189"/>
      <c r="CST95" s="189"/>
      <c r="CSU95" s="189"/>
      <c r="CSV95" s="189"/>
      <c r="CSW95" s="189"/>
      <c r="CSX95" s="189"/>
      <c r="CSY95" s="189"/>
      <c r="CSZ95" s="189"/>
      <c r="CTA95" s="189"/>
      <c r="CTB95" s="189"/>
      <c r="CTC95" s="189"/>
      <c r="CTD95" s="189"/>
      <c r="CTE95" s="189"/>
      <c r="CTF95" s="189"/>
      <c r="CTG95" s="189"/>
      <c r="CTH95" s="189"/>
      <c r="CTI95" s="189"/>
      <c r="CTJ95" s="189"/>
      <c r="CTK95" s="189"/>
      <c r="CTL95" s="189"/>
      <c r="CTM95" s="189"/>
      <c r="CTN95" s="189"/>
      <c r="CTO95" s="189"/>
      <c r="CTP95" s="189"/>
      <c r="CTQ95" s="189"/>
      <c r="CTR95" s="189"/>
      <c r="CTS95" s="189"/>
      <c r="CTT95" s="189"/>
      <c r="CTU95" s="189"/>
      <c r="CTV95" s="189"/>
      <c r="CTW95" s="189"/>
      <c r="CTX95" s="189"/>
      <c r="CTY95" s="189"/>
      <c r="CTZ95" s="189"/>
      <c r="CUA95" s="189"/>
      <c r="CUB95" s="189"/>
      <c r="CUC95" s="189"/>
      <c r="CUD95" s="189"/>
      <c r="CUE95" s="189"/>
      <c r="CUF95" s="189"/>
      <c r="CUG95" s="189"/>
      <c r="CUH95" s="189"/>
      <c r="CUI95" s="189"/>
      <c r="CUJ95" s="189"/>
      <c r="CUK95" s="189"/>
      <c r="CUL95" s="189"/>
      <c r="CUM95" s="189"/>
      <c r="CUN95" s="189"/>
      <c r="CUO95" s="189"/>
      <c r="CUP95" s="189"/>
      <c r="CUQ95" s="189"/>
      <c r="CUR95" s="189"/>
      <c r="CUS95" s="189"/>
      <c r="CUT95" s="189"/>
      <c r="CUU95" s="189"/>
      <c r="CUV95" s="189"/>
      <c r="CUW95" s="189"/>
      <c r="CUX95" s="189"/>
      <c r="CUY95" s="189"/>
      <c r="CUZ95" s="189"/>
      <c r="CVA95" s="189"/>
      <c r="CVB95" s="189"/>
      <c r="CVC95" s="189"/>
      <c r="CVD95" s="189"/>
      <c r="CVE95" s="189"/>
      <c r="CVF95" s="189"/>
      <c r="CVG95" s="189"/>
      <c r="CVH95" s="189"/>
      <c r="CVI95" s="189"/>
      <c r="CVJ95" s="189"/>
      <c r="CVK95" s="189"/>
      <c r="CVL95" s="189"/>
      <c r="CVM95" s="189"/>
      <c r="CVN95" s="189"/>
      <c r="CVO95" s="189"/>
      <c r="CVP95" s="189"/>
      <c r="CVQ95" s="189"/>
      <c r="CVR95" s="189"/>
      <c r="CVS95" s="189"/>
      <c r="CVT95" s="189"/>
      <c r="CVU95" s="189"/>
      <c r="CVV95" s="189"/>
      <c r="CVW95" s="189"/>
      <c r="CVX95" s="189"/>
      <c r="CVY95" s="189"/>
      <c r="CVZ95" s="189"/>
      <c r="CWA95" s="189"/>
      <c r="CWB95" s="189"/>
      <c r="CWC95" s="189"/>
      <c r="CWD95" s="189"/>
      <c r="CWE95" s="189"/>
      <c r="CWF95" s="189"/>
      <c r="CWG95" s="189"/>
      <c r="CWH95" s="189"/>
      <c r="CWI95" s="189"/>
      <c r="CWJ95" s="189"/>
      <c r="CWK95" s="189"/>
      <c r="CWL95" s="189"/>
      <c r="CWM95" s="189"/>
      <c r="CWN95" s="189"/>
      <c r="CWO95" s="189"/>
      <c r="CWP95" s="189"/>
      <c r="CWQ95" s="189"/>
      <c r="CWR95" s="189"/>
      <c r="CWS95" s="189"/>
      <c r="CWT95" s="189"/>
      <c r="CWU95" s="189"/>
      <c r="CWV95" s="189"/>
      <c r="CWW95" s="189"/>
      <c r="CWX95" s="189"/>
      <c r="CWY95" s="189"/>
      <c r="CWZ95" s="189"/>
      <c r="CXA95" s="189"/>
      <c r="CXB95" s="189"/>
      <c r="CXC95" s="189"/>
      <c r="CXD95" s="189"/>
      <c r="CXE95" s="189"/>
      <c r="CXF95" s="189"/>
      <c r="CXG95" s="189"/>
      <c r="CXH95" s="189"/>
      <c r="CXI95" s="189"/>
      <c r="CXJ95" s="189"/>
      <c r="CXK95" s="189"/>
      <c r="CXL95" s="189"/>
      <c r="CXM95" s="189"/>
      <c r="CXN95" s="189"/>
      <c r="CXO95" s="189"/>
      <c r="CXP95" s="189"/>
      <c r="CXQ95" s="189"/>
      <c r="CXR95" s="189"/>
      <c r="CXS95" s="189"/>
      <c r="CXT95" s="189"/>
      <c r="CXU95" s="189"/>
      <c r="CXV95" s="189"/>
      <c r="CXW95" s="189"/>
      <c r="CXX95" s="189"/>
      <c r="CXY95" s="189"/>
      <c r="CXZ95" s="189"/>
      <c r="CYA95" s="189"/>
      <c r="CYB95" s="189"/>
      <c r="CYC95" s="189"/>
      <c r="CYD95" s="189"/>
      <c r="CYE95" s="189"/>
      <c r="CYF95" s="189"/>
      <c r="CYG95" s="189"/>
      <c r="CYH95" s="189"/>
      <c r="CYI95" s="189"/>
      <c r="CYJ95" s="189"/>
      <c r="CYK95" s="189"/>
      <c r="CYL95" s="189"/>
      <c r="CYM95" s="189"/>
      <c r="CYN95" s="189"/>
      <c r="CYO95" s="189"/>
      <c r="CYP95" s="189"/>
      <c r="CYQ95" s="189"/>
      <c r="CYR95" s="189"/>
      <c r="CYS95" s="189"/>
      <c r="CYT95" s="189"/>
      <c r="CYU95" s="189"/>
      <c r="CYV95" s="189"/>
      <c r="CYW95" s="189"/>
      <c r="CYX95" s="189"/>
      <c r="CYY95" s="189"/>
      <c r="CYZ95" s="189"/>
      <c r="CZA95" s="189"/>
      <c r="CZB95" s="189"/>
      <c r="CZC95" s="189"/>
      <c r="CZD95" s="189"/>
      <c r="CZE95" s="189"/>
      <c r="CZF95" s="189"/>
      <c r="CZG95" s="189"/>
      <c r="CZH95" s="189"/>
      <c r="CZI95" s="189"/>
      <c r="CZJ95" s="189"/>
      <c r="CZK95" s="189"/>
      <c r="CZL95" s="189"/>
      <c r="CZM95" s="189"/>
      <c r="CZN95" s="189"/>
      <c r="CZO95" s="189"/>
      <c r="CZP95" s="189"/>
      <c r="CZQ95" s="189"/>
      <c r="CZR95" s="189"/>
      <c r="CZS95" s="189"/>
      <c r="CZT95" s="189"/>
      <c r="CZU95" s="189"/>
      <c r="CZV95" s="189"/>
      <c r="CZW95" s="189"/>
      <c r="CZX95" s="189"/>
      <c r="CZY95" s="189"/>
      <c r="CZZ95" s="189"/>
      <c r="DAA95" s="189"/>
      <c r="DAB95" s="189"/>
      <c r="DAC95" s="189"/>
      <c r="DAD95" s="189"/>
      <c r="DAE95" s="189"/>
      <c r="DAF95" s="189"/>
      <c r="DAG95" s="189"/>
      <c r="DAH95" s="189"/>
      <c r="DAI95" s="189"/>
      <c r="DAJ95" s="189"/>
      <c r="DAK95" s="189"/>
      <c r="DAL95" s="189"/>
      <c r="DAM95" s="189"/>
      <c r="DAN95" s="189"/>
      <c r="DAO95" s="189"/>
      <c r="DAP95" s="189"/>
      <c r="DAQ95" s="189"/>
      <c r="DAR95" s="189"/>
      <c r="DAS95" s="189"/>
      <c r="DAT95" s="189"/>
      <c r="DAU95" s="189"/>
      <c r="DAV95" s="189"/>
      <c r="DAW95" s="189"/>
      <c r="DAX95" s="189"/>
      <c r="DAY95" s="189"/>
      <c r="DAZ95" s="189"/>
      <c r="DBA95" s="189"/>
      <c r="DBB95" s="189"/>
      <c r="DBC95" s="189"/>
      <c r="DBD95" s="189"/>
      <c r="DBE95" s="189"/>
      <c r="DBF95" s="189"/>
      <c r="DBG95" s="189"/>
      <c r="DBH95" s="189"/>
      <c r="DBI95" s="189"/>
      <c r="DBJ95" s="189"/>
      <c r="DBK95" s="189"/>
      <c r="DBL95" s="189"/>
      <c r="DBM95" s="189"/>
      <c r="DBN95" s="189"/>
      <c r="DBO95" s="189"/>
      <c r="DBP95" s="189"/>
      <c r="DBQ95" s="189"/>
      <c r="DBR95" s="189"/>
      <c r="DBS95" s="189"/>
      <c r="DBT95" s="189"/>
      <c r="DBU95" s="189"/>
      <c r="DBV95" s="189"/>
      <c r="DBW95" s="189"/>
      <c r="DBX95" s="189"/>
      <c r="DBY95" s="189"/>
      <c r="DBZ95" s="189"/>
      <c r="DCA95" s="189"/>
      <c r="DCB95" s="189"/>
      <c r="DCC95" s="189"/>
      <c r="DCD95" s="189"/>
      <c r="DCE95" s="189"/>
      <c r="DCF95" s="189"/>
      <c r="DCG95" s="189"/>
      <c r="DCH95" s="189"/>
      <c r="DCI95" s="189"/>
      <c r="DCJ95" s="189"/>
      <c r="DCK95" s="189"/>
      <c r="DCL95" s="189"/>
      <c r="DCM95" s="189"/>
      <c r="DCN95" s="189"/>
      <c r="DCO95" s="189"/>
      <c r="DCP95" s="189"/>
      <c r="DCQ95" s="189"/>
      <c r="DCR95" s="189"/>
      <c r="DCS95" s="189"/>
      <c r="DCT95" s="189"/>
      <c r="DCU95" s="189"/>
      <c r="DCV95" s="189"/>
      <c r="DCW95" s="189"/>
      <c r="DCX95" s="189"/>
      <c r="DCY95" s="189"/>
      <c r="DCZ95" s="189"/>
      <c r="DDA95" s="189"/>
      <c r="DDB95" s="189"/>
      <c r="DDC95" s="189"/>
      <c r="DDD95" s="189"/>
      <c r="DDE95" s="189"/>
      <c r="DDF95" s="189"/>
      <c r="DDG95" s="189"/>
      <c r="DDH95" s="189"/>
      <c r="DDI95" s="189"/>
      <c r="DDJ95" s="189"/>
      <c r="DDK95" s="189"/>
      <c r="DDL95" s="189"/>
      <c r="DDM95" s="189"/>
      <c r="DDN95" s="189"/>
      <c r="DDO95" s="189"/>
      <c r="DDP95" s="189"/>
      <c r="DDQ95" s="189"/>
      <c r="DDR95" s="189"/>
      <c r="DDS95" s="189"/>
      <c r="DDT95" s="189"/>
      <c r="DDU95" s="189"/>
      <c r="DDV95" s="189"/>
      <c r="DDW95" s="189"/>
      <c r="DDX95" s="189"/>
      <c r="DDY95" s="189"/>
      <c r="DDZ95" s="189"/>
      <c r="DEA95" s="189"/>
      <c r="DEB95" s="189"/>
      <c r="DEC95" s="189"/>
      <c r="DED95" s="189"/>
      <c r="DEE95" s="189"/>
      <c r="DEF95" s="189"/>
      <c r="DEG95" s="189"/>
      <c r="DEH95" s="189"/>
      <c r="DEI95" s="189"/>
      <c r="DEJ95" s="189"/>
      <c r="DEK95" s="189"/>
      <c r="DEL95" s="189"/>
      <c r="DEM95" s="189"/>
      <c r="DEN95" s="189"/>
      <c r="DEO95" s="189"/>
      <c r="DEP95" s="189"/>
      <c r="DEQ95" s="189"/>
      <c r="DER95" s="189"/>
      <c r="DES95" s="189"/>
      <c r="DET95" s="189"/>
      <c r="DEU95" s="189"/>
      <c r="DEV95" s="189"/>
      <c r="DEW95" s="189"/>
      <c r="DEX95" s="189"/>
      <c r="DEY95" s="189"/>
      <c r="DEZ95" s="189"/>
      <c r="DFA95" s="189"/>
      <c r="DFB95" s="189"/>
      <c r="DFC95" s="189"/>
      <c r="DFD95" s="189"/>
      <c r="DFE95" s="189"/>
      <c r="DFF95" s="189"/>
      <c r="DFG95" s="189"/>
      <c r="DFH95" s="189"/>
      <c r="DFI95" s="189"/>
      <c r="DFJ95" s="189"/>
      <c r="DFK95" s="189"/>
      <c r="DFL95" s="189"/>
      <c r="DFM95" s="189"/>
      <c r="DFN95" s="189"/>
      <c r="DFO95" s="189"/>
      <c r="DFP95" s="189"/>
      <c r="DFQ95" s="189"/>
      <c r="DFR95" s="189"/>
      <c r="DFS95" s="189"/>
      <c r="DFT95" s="189"/>
      <c r="DFU95" s="189"/>
      <c r="DFV95" s="189"/>
      <c r="DFW95" s="189"/>
      <c r="DFX95" s="189"/>
      <c r="DFY95" s="189"/>
      <c r="DFZ95" s="189"/>
      <c r="DGA95" s="189"/>
      <c r="DGB95" s="189"/>
      <c r="DGC95" s="189"/>
      <c r="DGD95" s="189"/>
      <c r="DGE95" s="189"/>
      <c r="DGF95" s="189"/>
      <c r="DGG95" s="189"/>
      <c r="DGH95" s="189"/>
      <c r="DGI95" s="189"/>
      <c r="DGJ95" s="189"/>
      <c r="DGK95" s="189"/>
      <c r="DGL95" s="189"/>
      <c r="DGM95" s="189"/>
      <c r="DGN95" s="189"/>
      <c r="DGO95" s="189"/>
      <c r="DGP95" s="189"/>
      <c r="DGQ95" s="189"/>
      <c r="DGR95" s="189"/>
      <c r="DGS95" s="189"/>
      <c r="DGT95" s="189"/>
      <c r="DGU95" s="189"/>
      <c r="DGV95" s="189"/>
      <c r="DGW95" s="189"/>
      <c r="DGX95" s="189"/>
      <c r="DGY95" s="189"/>
      <c r="DGZ95" s="189"/>
      <c r="DHA95" s="189"/>
      <c r="DHB95" s="189"/>
      <c r="DHC95" s="189"/>
      <c r="DHD95" s="189"/>
      <c r="DHE95" s="189"/>
      <c r="DHF95" s="189"/>
      <c r="DHG95" s="189"/>
      <c r="DHH95" s="189"/>
      <c r="DHI95" s="189"/>
      <c r="DHJ95" s="189"/>
      <c r="DHK95" s="189"/>
      <c r="DHL95" s="189"/>
      <c r="DHM95" s="189"/>
      <c r="DHN95" s="189"/>
      <c r="DHO95" s="189"/>
      <c r="DHP95" s="189"/>
      <c r="DHQ95" s="189"/>
      <c r="DHR95" s="189"/>
      <c r="DHS95" s="189"/>
      <c r="DHT95" s="189"/>
      <c r="DHU95" s="189"/>
      <c r="DHV95" s="189"/>
      <c r="DHW95" s="189"/>
      <c r="DHX95" s="189"/>
      <c r="DHY95" s="189"/>
      <c r="DHZ95" s="189"/>
      <c r="DIA95" s="189"/>
      <c r="DIB95" s="189"/>
      <c r="DIC95" s="189"/>
      <c r="DID95" s="189"/>
      <c r="DIE95" s="189"/>
      <c r="DIF95" s="189"/>
      <c r="DIG95" s="189"/>
      <c r="DIH95" s="189"/>
      <c r="DII95" s="189"/>
      <c r="DIJ95" s="189"/>
      <c r="DIK95" s="189"/>
      <c r="DIL95" s="189"/>
      <c r="DIM95" s="189"/>
      <c r="DIN95" s="189"/>
      <c r="DIO95" s="189"/>
      <c r="DIP95" s="189"/>
      <c r="DIQ95" s="189"/>
      <c r="DIR95" s="189"/>
      <c r="DIS95" s="189"/>
      <c r="DIT95" s="189"/>
      <c r="DIU95" s="189"/>
      <c r="DIV95" s="189"/>
      <c r="DIW95" s="189"/>
      <c r="DIX95" s="189"/>
      <c r="DIY95" s="189"/>
      <c r="DIZ95" s="189"/>
      <c r="DJA95" s="189"/>
      <c r="DJB95" s="189"/>
      <c r="DJC95" s="189"/>
      <c r="DJD95" s="189"/>
      <c r="DJE95" s="189"/>
      <c r="DJF95" s="189"/>
      <c r="DJG95" s="189"/>
      <c r="DJH95" s="189"/>
      <c r="DJI95" s="189"/>
      <c r="DJJ95" s="189"/>
      <c r="DJK95" s="189"/>
      <c r="DJL95" s="189"/>
      <c r="DJM95" s="189"/>
      <c r="DJN95" s="189"/>
      <c r="DJO95" s="189"/>
      <c r="DJP95" s="189"/>
      <c r="DJQ95" s="189"/>
      <c r="DJR95" s="189"/>
      <c r="DJS95" s="189"/>
      <c r="DJT95" s="189"/>
      <c r="DJU95" s="189"/>
      <c r="DJV95" s="189"/>
      <c r="DJW95" s="189"/>
      <c r="DJX95" s="189"/>
      <c r="DJY95" s="189"/>
      <c r="DJZ95" s="189"/>
      <c r="DKA95" s="189"/>
      <c r="DKB95" s="189"/>
      <c r="DKC95" s="189"/>
      <c r="DKD95" s="189"/>
      <c r="DKE95" s="189"/>
      <c r="DKF95" s="189"/>
      <c r="DKG95" s="189"/>
      <c r="DKH95" s="189"/>
      <c r="DKI95" s="189"/>
      <c r="DKJ95" s="189"/>
      <c r="DKK95" s="189"/>
      <c r="DKL95" s="189"/>
      <c r="DKM95" s="189"/>
      <c r="DKN95" s="189"/>
      <c r="DKO95" s="189"/>
      <c r="DKP95" s="189"/>
      <c r="DKQ95" s="189"/>
      <c r="DKR95" s="189"/>
      <c r="DKS95" s="189"/>
      <c r="DKT95" s="189"/>
      <c r="DKU95" s="189"/>
      <c r="DKV95" s="189"/>
      <c r="DKW95" s="189"/>
      <c r="DKX95" s="189"/>
      <c r="DKY95" s="189"/>
      <c r="DKZ95" s="189"/>
      <c r="DLA95" s="189"/>
      <c r="DLB95" s="189"/>
      <c r="DLC95" s="189"/>
      <c r="DLD95" s="189"/>
      <c r="DLE95" s="189"/>
      <c r="DLF95" s="189"/>
      <c r="DLG95" s="189"/>
      <c r="DLH95" s="189"/>
      <c r="DLI95" s="189"/>
      <c r="DLJ95" s="189"/>
      <c r="DLK95" s="189"/>
      <c r="DLL95" s="189"/>
      <c r="DLM95" s="189"/>
      <c r="DLN95" s="189"/>
      <c r="DLO95" s="189"/>
      <c r="DLP95" s="189"/>
      <c r="DLQ95" s="189"/>
      <c r="DLR95" s="189"/>
      <c r="DLS95" s="189"/>
      <c r="DLT95" s="189"/>
      <c r="DLU95" s="189"/>
      <c r="DLV95" s="189"/>
      <c r="DLW95" s="189"/>
      <c r="DLX95" s="189"/>
      <c r="DLY95" s="189"/>
      <c r="DLZ95" s="189"/>
      <c r="DMA95" s="189"/>
      <c r="DMB95" s="189"/>
      <c r="DMC95" s="189"/>
      <c r="DMD95" s="189"/>
      <c r="DME95" s="189"/>
      <c r="DMF95" s="189"/>
      <c r="DMG95" s="189"/>
      <c r="DMH95" s="189"/>
      <c r="DMI95" s="189"/>
      <c r="DMJ95" s="189"/>
      <c r="DMK95" s="189"/>
      <c r="DML95" s="189"/>
      <c r="DMM95" s="189"/>
      <c r="DMN95" s="189"/>
      <c r="DMO95" s="189"/>
      <c r="DMP95" s="189"/>
      <c r="DMQ95" s="189"/>
      <c r="DMR95" s="189"/>
      <c r="DMS95" s="189"/>
      <c r="DMT95" s="189"/>
      <c r="DMU95" s="189"/>
      <c r="DMV95" s="189"/>
      <c r="DMW95" s="189"/>
      <c r="DMX95" s="189"/>
      <c r="DMY95" s="189"/>
      <c r="DMZ95" s="189"/>
      <c r="DNA95" s="189"/>
      <c r="DNB95" s="189"/>
      <c r="DNC95" s="189"/>
      <c r="DND95" s="189"/>
      <c r="DNE95" s="189"/>
      <c r="DNF95" s="189"/>
      <c r="DNG95" s="189"/>
      <c r="DNH95" s="189"/>
      <c r="DNI95" s="189"/>
      <c r="DNJ95" s="189"/>
      <c r="DNK95" s="189"/>
      <c r="DNL95" s="189"/>
      <c r="DNM95" s="189"/>
      <c r="DNN95" s="189"/>
      <c r="DNO95" s="189"/>
      <c r="DNP95" s="189"/>
      <c r="DNQ95" s="189"/>
      <c r="DNR95" s="189"/>
      <c r="DNS95" s="189"/>
      <c r="DNT95" s="189"/>
      <c r="DNU95" s="189"/>
      <c r="DNV95" s="189"/>
      <c r="DNW95" s="189"/>
      <c r="DNX95" s="189"/>
      <c r="DNY95" s="189"/>
      <c r="DNZ95" s="189"/>
      <c r="DOA95" s="189"/>
      <c r="DOB95" s="189"/>
      <c r="DOC95" s="189"/>
      <c r="DOD95" s="189"/>
      <c r="DOE95" s="189"/>
      <c r="DOF95" s="189"/>
      <c r="DOG95" s="189"/>
      <c r="DOH95" s="189"/>
      <c r="DOI95" s="189"/>
      <c r="DOJ95" s="189"/>
      <c r="DOK95" s="189"/>
      <c r="DOL95" s="189"/>
      <c r="DOM95" s="189"/>
      <c r="DON95" s="189"/>
      <c r="DOO95" s="189"/>
      <c r="DOP95" s="189"/>
      <c r="DOQ95" s="189"/>
      <c r="DOR95" s="189"/>
      <c r="DOS95" s="189"/>
      <c r="DOT95" s="189"/>
      <c r="DOU95" s="189"/>
      <c r="DOV95" s="189"/>
      <c r="DOW95" s="189"/>
      <c r="DOX95" s="189"/>
      <c r="DOY95" s="189"/>
      <c r="DOZ95" s="189"/>
      <c r="DPA95" s="189"/>
      <c r="DPB95" s="189"/>
      <c r="DPC95" s="189"/>
      <c r="DPD95" s="189"/>
      <c r="DPE95" s="189"/>
      <c r="DPF95" s="189"/>
      <c r="DPG95" s="189"/>
      <c r="DPH95" s="189"/>
      <c r="DPI95" s="189"/>
      <c r="DPJ95" s="189"/>
      <c r="DPK95" s="189"/>
      <c r="DPL95" s="189"/>
      <c r="DPM95" s="189"/>
      <c r="DPN95" s="189"/>
      <c r="DPO95" s="189"/>
      <c r="DPP95" s="189"/>
      <c r="DPQ95" s="189"/>
      <c r="DPR95" s="189"/>
      <c r="DPS95" s="189"/>
      <c r="DPT95" s="189"/>
      <c r="DPU95" s="189"/>
      <c r="DPV95" s="189"/>
      <c r="DPW95" s="189"/>
      <c r="DPX95" s="189"/>
      <c r="DPY95" s="189"/>
      <c r="DPZ95" s="189"/>
      <c r="DQA95" s="189"/>
      <c r="DQB95" s="189"/>
      <c r="DQC95" s="189"/>
      <c r="DQD95" s="189"/>
      <c r="DQE95" s="189"/>
      <c r="DQF95" s="189"/>
      <c r="DQG95" s="189"/>
      <c r="DQH95" s="189"/>
      <c r="DQI95" s="189"/>
      <c r="DQJ95" s="189"/>
      <c r="DQK95" s="189"/>
      <c r="DQL95" s="189"/>
      <c r="DQM95" s="189"/>
      <c r="DQN95" s="189"/>
      <c r="DQO95" s="189"/>
      <c r="DQP95" s="189"/>
      <c r="DQQ95" s="189"/>
      <c r="DQR95" s="189"/>
      <c r="DQS95" s="189"/>
      <c r="DQT95" s="189"/>
      <c r="DQU95" s="189"/>
      <c r="DQV95" s="189"/>
      <c r="DQW95" s="189"/>
      <c r="DQX95" s="189"/>
      <c r="DQY95" s="189"/>
      <c r="DQZ95" s="189"/>
      <c r="DRA95" s="189"/>
      <c r="DRB95" s="189"/>
      <c r="DRC95" s="189"/>
      <c r="DRD95" s="189"/>
      <c r="DRE95" s="189"/>
      <c r="DRF95" s="189"/>
      <c r="DRG95" s="189"/>
      <c r="DRH95" s="189"/>
      <c r="DRI95" s="189"/>
      <c r="DRJ95" s="189"/>
      <c r="DRK95" s="189"/>
      <c r="DRL95" s="189"/>
      <c r="DRM95" s="189"/>
      <c r="DRN95" s="189"/>
      <c r="DRO95" s="189"/>
      <c r="DRP95" s="189"/>
      <c r="DRQ95" s="189"/>
      <c r="DRR95" s="189"/>
      <c r="DRS95" s="189"/>
      <c r="DRT95" s="189"/>
      <c r="DRU95" s="189"/>
      <c r="DRV95" s="189"/>
      <c r="DRW95" s="189"/>
      <c r="DRX95" s="189"/>
      <c r="DRY95" s="189"/>
      <c r="DRZ95" s="189"/>
      <c r="DSA95" s="189"/>
      <c r="DSB95" s="189"/>
      <c r="DSC95" s="189"/>
      <c r="DSD95" s="189"/>
      <c r="DSE95" s="189"/>
      <c r="DSF95" s="189"/>
      <c r="DSG95" s="189"/>
      <c r="DSH95" s="189"/>
      <c r="DSI95" s="189"/>
      <c r="DSJ95" s="189"/>
      <c r="DSK95" s="189"/>
      <c r="DSL95" s="189"/>
      <c r="DSM95" s="189"/>
      <c r="DSN95" s="189"/>
      <c r="DSO95" s="189"/>
      <c r="DSP95" s="189"/>
      <c r="DSQ95" s="189"/>
      <c r="DSR95" s="189"/>
      <c r="DSS95" s="189"/>
      <c r="DST95" s="189"/>
      <c r="DSU95" s="189"/>
      <c r="DSV95" s="189"/>
      <c r="DSW95" s="189"/>
      <c r="DSX95" s="189"/>
      <c r="DSY95" s="189"/>
      <c r="DSZ95" s="189"/>
      <c r="DTA95" s="189"/>
      <c r="DTB95" s="189"/>
      <c r="DTC95" s="189"/>
      <c r="DTD95" s="189"/>
      <c r="DTE95" s="189"/>
      <c r="DTF95" s="189"/>
      <c r="DTG95" s="189"/>
      <c r="DTH95" s="189"/>
      <c r="DTI95" s="189"/>
      <c r="DTJ95" s="189"/>
      <c r="DTK95" s="189"/>
      <c r="DTL95" s="189"/>
      <c r="DTM95" s="189"/>
      <c r="DTN95" s="189"/>
      <c r="DTO95" s="189"/>
      <c r="DTP95" s="189"/>
      <c r="DTQ95" s="189"/>
      <c r="DTR95" s="189"/>
      <c r="DTS95" s="189"/>
      <c r="DTT95" s="189"/>
      <c r="DTU95" s="189"/>
      <c r="DTV95" s="189"/>
      <c r="DTW95" s="189"/>
      <c r="DTX95" s="189"/>
      <c r="DTY95" s="189"/>
      <c r="DTZ95" s="189"/>
      <c r="DUA95" s="189"/>
      <c r="DUB95" s="189"/>
      <c r="DUC95" s="189"/>
      <c r="DUD95" s="189"/>
      <c r="DUE95" s="189"/>
      <c r="DUF95" s="189"/>
      <c r="DUG95" s="189"/>
      <c r="DUH95" s="189"/>
      <c r="DUI95" s="189"/>
      <c r="DUJ95" s="189"/>
      <c r="DUK95" s="189"/>
      <c r="DUL95" s="189"/>
      <c r="DUM95" s="189"/>
      <c r="DUN95" s="189"/>
      <c r="DUO95" s="189"/>
      <c r="DUP95" s="189"/>
      <c r="DUQ95" s="189"/>
      <c r="DUR95" s="189"/>
      <c r="DUS95" s="189"/>
      <c r="DUT95" s="189"/>
      <c r="DUU95" s="189"/>
      <c r="DUV95" s="189"/>
      <c r="DUW95" s="189"/>
      <c r="DUX95" s="189"/>
      <c r="DUY95" s="189"/>
      <c r="DUZ95" s="189"/>
      <c r="DVA95" s="189"/>
      <c r="DVB95" s="189"/>
      <c r="DVC95" s="189"/>
      <c r="DVD95" s="189"/>
      <c r="DVE95" s="189"/>
      <c r="DVF95" s="189"/>
      <c r="DVG95" s="189"/>
      <c r="DVH95" s="189"/>
      <c r="DVI95" s="189"/>
      <c r="DVJ95" s="189"/>
      <c r="DVK95" s="189"/>
      <c r="DVL95" s="189"/>
      <c r="DVM95" s="189"/>
      <c r="DVN95" s="189"/>
      <c r="DVO95" s="189"/>
      <c r="DVP95" s="189"/>
      <c r="DVQ95" s="189"/>
      <c r="DVR95" s="189"/>
      <c r="DVS95" s="189"/>
      <c r="DVT95" s="189"/>
      <c r="DVU95" s="189"/>
      <c r="DVV95" s="189"/>
      <c r="DVW95" s="189"/>
      <c r="DVX95" s="189"/>
      <c r="DVY95" s="189"/>
      <c r="DVZ95" s="189"/>
      <c r="DWA95" s="189"/>
      <c r="DWB95" s="189"/>
      <c r="DWC95" s="189"/>
      <c r="DWD95" s="189"/>
      <c r="DWE95" s="189"/>
      <c r="DWF95" s="189"/>
      <c r="DWG95" s="189"/>
      <c r="DWH95" s="189"/>
      <c r="DWI95" s="189"/>
      <c r="DWJ95" s="189"/>
      <c r="DWK95" s="189"/>
      <c r="DWL95" s="189"/>
      <c r="DWM95" s="189"/>
      <c r="DWN95" s="189"/>
      <c r="DWO95" s="189"/>
      <c r="DWP95" s="189"/>
      <c r="DWQ95" s="189"/>
      <c r="DWR95" s="189"/>
      <c r="DWS95" s="189"/>
      <c r="DWT95" s="189"/>
      <c r="DWU95" s="189"/>
      <c r="DWV95" s="189"/>
      <c r="DWW95" s="189"/>
      <c r="DWX95" s="189"/>
      <c r="DWY95" s="189"/>
      <c r="DWZ95" s="189"/>
      <c r="DXA95" s="189"/>
      <c r="DXB95" s="189"/>
      <c r="DXC95" s="189"/>
      <c r="DXD95" s="189"/>
      <c r="DXE95" s="189"/>
      <c r="DXF95" s="189"/>
      <c r="DXG95" s="189"/>
      <c r="DXH95" s="189"/>
      <c r="DXI95" s="189"/>
      <c r="DXJ95" s="189"/>
      <c r="DXK95" s="189"/>
      <c r="DXL95" s="189"/>
      <c r="DXM95" s="189"/>
      <c r="DXN95" s="189"/>
      <c r="DXO95" s="189"/>
      <c r="DXP95" s="189"/>
      <c r="DXQ95" s="189"/>
      <c r="DXR95" s="189"/>
      <c r="DXS95" s="189"/>
      <c r="DXT95" s="189"/>
      <c r="DXU95" s="189"/>
      <c r="DXV95" s="189"/>
      <c r="DXW95" s="189"/>
      <c r="DXX95" s="189"/>
      <c r="DXY95" s="189"/>
      <c r="DXZ95" s="189"/>
      <c r="DYA95" s="189"/>
      <c r="DYB95" s="189"/>
      <c r="DYC95" s="189"/>
      <c r="DYD95" s="189"/>
      <c r="DYE95" s="189"/>
      <c r="DYF95" s="189"/>
      <c r="DYG95" s="189"/>
      <c r="DYH95" s="189"/>
      <c r="DYI95" s="189"/>
      <c r="DYJ95" s="189"/>
      <c r="DYK95" s="189"/>
      <c r="DYL95" s="189"/>
      <c r="DYM95" s="189"/>
      <c r="DYN95" s="189"/>
      <c r="DYO95" s="189"/>
      <c r="DYP95" s="189"/>
      <c r="DYQ95" s="189"/>
      <c r="DYR95" s="189"/>
      <c r="DYS95" s="189"/>
      <c r="DYT95" s="189"/>
      <c r="DYU95" s="189"/>
      <c r="DYV95" s="189"/>
      <c r="DYW95" s="189"/>
      <c r="DYX95" s="189"/>
      <c r="DYY95" s="189"/>
      <c r="DYZ95" s="189"/>
      <c r="DZA95" s="189"/>
      <c r="DZB95" s="189"/>
      <c r="DZC95" s="189"/>
      <c r="DZD95" s="189"/>
      <c r="DZE95" s="189"/>
      <c r="DZF95" s="189"/>
      <c r="DZG95" s="189"/>
      <c r="DZH95" s="189"/>
      <c r="DZI95" s="189"/>
      <c r="DZJ95" s="189"/>
      <c r="DZK95" s="189"/>
      <c r="DZL95" s="189"/>
      <c r="DZM95" s="189"/>
      <c r="DZN95" s="189"/>
      <c r="DZO95" s="189"/>
      <c r="DZP95" s="189"/>
      <c r="DZQ95" s="189"/>
      <c r="DZR95" s="189"/>
      <c r="DZS95" s="189"/>
      <c r="DZT95" s="189"/>
      <c r="DZU95" s="189"/>
      <c r="DZV95" s="189"/>
      <c r="DZW95" s="189"/>
      <c r="DZX95" s="189"/>
      <c r="DZY95" s="189"/>
      <c r="DZZ95" s="189"/>
      <c r="EAA95" s="189"/>
      <c r="EAB95" s="189"/>
      <c r="EAC95" s="189"/>
      <c r="EAD95" s="189"/>
      <c r="EAE95" s="189"/>
      <c r="EAF95" s="189"/>
      <c r="EAG95" s="189"/>
      <c r="EAH95" s="189"/>
      <c r="EAI95" s="189"/>
      <c r="EAJ95" s="189"/>
      <c r="EAK95" s="189"/>
      <c r="EAL95" s="189"/>
      <c r="EAM95" s="189"/>
      <c r="EAN95" s="189"/>
      <c r="EAO95" s="189"/>
      <c r="EAP95" s="189"/>
      <c r="EAQ95" s="189"/>
      <c r="EAR95" s="189"/>
      <c r="EAS95" s="189"/>
      <c r="EAT95" s="189"/>
      <c r="EAU95" s="189"/>
      <c r="EAV95" s="189"/>
      <c r="EAW95" s="189"/>
      <c r="EAX95" s="189"/>
      <c r="EAY95" s="189"/>
      <c r="EAZ95" s="189"/>
      <c r="EBA95" s="189"/>
      <c r="EBB95" s="189"/>
      <c r="EBC95" s="189"/>
      <c r="EBD95" s="189"/>
      <c r="EBE95" s="189"/>
      <c r="EBF95" s="189"/>
      <c r="EBG95" s="189"/>
      <c r="EBH95" s="189"/>
      <c r="EBI95" s="189"/>
      <c r="EBJ95" s="189"/>
      <c r="EBK95" s="189"/>
      <c r="EBL95" s="189"/>
      <c r="EBM95" s="189"/>
      <c r="EBN95" s="189"/>
      <c r="EBO95" s="189"/>
      <c r="EBP95" s="189"/>
      <c r="EBQ95" s="189"/>
      <c r="EBR95" s="189"/>
      <c r="EBS95" s="189"/>
      <c r="EBT95" s="189"/>
      <c r="EBU95" s="189"/>
      <c r="EBV95" s="189"/>
      <c r="EBW95" s="189"/>
      <c r="EBX95" s="189"/>
      <c r="EBY95" s="189"/>
      <c r="EBZ95" s="189"/>
      <c r="ECA95" s="189"/>
      <c r="ECB95" s="189"/>
      <c r="ECC95" s="189"/>
      <c r="ECD95" s="189"/>
      <c r="ECE95" s="189"/>
      <c r="ECF95" s="189"/>
      <c r="ECG95" s="189"/>
      <c r="ECH95" s="189"/>
      <c r="ECI95" s="189"/>
      <c r="ECJ95" s="189"/>
      <c r="ECK95" s="189"/>
      <c r="ECL95" s="189"/>
      <c r="ECM95" s="189"/>
      <c r="ECN95" s="189"/>
      <c r="ECO95" s="189"/>
      <c r="ECP95" s="189"/>
      <c r="ECQ95" s="189"/>
      <c r="ECR95" s="189"/>
      <c r="ECS95" s="189"/>
      <c r="ECT95" s="189"/>
      <c r="ECU95" s="189"/>
      <c r="ECV95" s="189"/>
      <c r="ECW95" s="189"/>
      <c r="ECX95" s="189"/>
      <c r="ECY95" s="189"/>
      <c r="ECZ95" s="189"/>
      <c r="EDA95" s="189"/>
      <c r="EDB95" s="189"/>
      <c r="EDC95" s="189"/>
      <c r="EDD95" s="189"/>
      <c r="EDE95" s="189"/>
      <c r="EDF95" s="189"/>
      <c r="EDG95" s="189"/>
      <c r="EDH95" s="189"/>
      <c r="EDI95" s="189"/>
      <c r="EDJ95" s="189"/>
      <c r="EDK95" s="189"/>
      <c r="EDL95" s="189"/>
      <c r="EDM95" s="189"/>
      <c r="EDN95" s="189"/>
      <c r="EDO95" s="189"/>
      <c r="EDP95" s="189"/>
      <c r="EDQ95" s="189"/>
      <c r="EDR95" s="189"/>
      <c r="EDS95" s="189"/>
      <c r="EDT95" s="189"/>
      <c r="EDU95" s="189"/>
      <c r="EDV95" s="189"/>
      <c r="EDW95" s="189"/>
      <c r="EDX95" s="189"/>
      <c r="EDY95" s="189"/>
      <c r="EDZ95" s="189"/>
      <c r="EEA95" s="189"/>
      <c r="EEB95" s="189"/>
      <c r="EEC95" s="189"/>
      <c r="EED95" s="189"/>
      <c r="EEE95" s="189"/>
      <c r="EEF95" s="189"/>
      <c r="EEG95" s="189"/>
      <c r="EEH95" s="189"/>
      <c r="EEI95" s="189"/>
      <c r="EEJ95" s="189"/>
      <c r="EEK95" s="189"/>
      <c r="EEL95" s="189"/>
      <c r="EEM95" s="189"/>
      <c r="EEN95" s="189"/>
      <c r="EEO95" s="189"/>
      <c r="EEP95" s="189"/>
      <c r="EEQ95" s="189"/>
      <c r="EER95" s="189"/>
      <c r="EES95" s="189"/>
      <c r="EET95" s="189"/>
      <c r="EEU95" s="189"/>
      <c r="EEV95" s="189"/>
      <c r="EEW95" s="189"/>
      <c r="EEX95" s="189"/>
      <c r="EEY95" s="189"/>
      <c r="EEZ95" s="189"/>
      <c r="EFA95" s="189"/>
      <c r="EFB95" s="189"/>
      <c r="EFC95" s="189"/>
      <c r="EFD95" s="189"/>
      <c r="EFE95" s="189"/>
      <c r="EFF95" s="189"/>
      <c r="EFG95" s="189"/>
      <c r="EFH95" s="189"/>
      <c r="EFI95" s="189"/>
      <c r="EFJ95" s="189"/>
      <c r="EFK95" s="189"/>
      <c r="EFL95" s="189"/>
      <c r="EFM95" s="189"/>
      <c r="EFN95" s="189"/>
      <c r="EFO95" s="189"/>
      <c r="EFP95" s="189"/>
      <c r="EFQ95" s="189"/>
      <c r="EFR95" s="189"/>
      <c r="EFS95" s="189"/>
      <c r="EFT95" s="189"/>
      <c r="EFU95" s="189"/>
      <c r="EFV95" s="189"/>
      <c r="EFW95" s="189"/>
      <c r="EFX95" s="189"/>
      <c r="EFY95" s="189"/>
      <c r="EFZ95" s="189"/>
      <c r="EGA95" s="189"/>
      <c r="EGB95" s="189"/>
      <c r="EGC95" s="189"/>
      <c r="EGD95" s="189"/>
      <c r="EGE95" s="189"/>
      <c r="EGF95" s="189"/>
      <c r="EGG95" s="189"/>
      <c r="EGH95" s="189"/>
      <c r="EGI95" s="189"/>
      <c r="EGJ95" s="189"/>
      <c r="EGK95" s="189"/>
      <c r="EGL95" s="189"/>
      <c r="EGM95" s="189"/>
      <c r="EGN95" s="189"/>
      <c r="EGO95" s="189"/>
      <c r="EGP95" s="189"/>
      <c r="EGQ95" s="189"/>
      <c r="EGR95" s="189"/>
      <c r="EGS95" s="189"/>
      <c r="EGT95" s="189"/>
      <c r="EGU95" s="189"/>
      <c r="EGV95" s="189"/>
      <c r="EGW95" s="189"/>
      <c r="EGX95" s="189"/>
      <c r="EGY95" s="189"/>
      <c r="EGZ95" s="189"/>
      <c r="EHA95" s="189"/>
      <c r="EHB95" s="189"/>
      <c r="EHC95" s="189"/>
      <c r="EHD95" s="189"/>
      <c r="EHE95" s="189"/>
      <c r="EHF95" s="189"/>
      <c r="EHG95" s="189"/>
      <c r="EHH95" s="189"/>
      <c r="EHI95" s="189"/>
      <c r="EHJ95" s="189"/>
      <c r="EHK95" s="189"/>
      <c r="EHL95" s="189"/>
      <c r="EHM95" s="189"/>
      <c r="EHN95" s="189"/>
      <c r="EHO95" s="189"/>
      <c r="EHP95" s="189"/>
      <c r="EHQ95" s="189"/>
      <c r="EHR95" s="189"/>
      <c r="EHS95" s="189"/>
      <c r="EHT95" s="189"/>
      <c r="EHU95" s="189"/>
      <c r="EHV95" s="189"/>
      <c r="EHW95" s="189"/>
      <c r="EHX95" s="189"/>
      <c r="EHY95" s="189"/>
      <c r="EHZ95" s="189"/>
      <c r="EIA95" s="189"/>
      <c r="EIB95" s="189"/>
      <c r="EIC95" s="189"/>
      <c r="EID95" s="189"/>
      <c r="EIE95" s="189"/>
      <c r="EIF95" s="189"/>
      <c r="EIG95" s="189"/>
      <c r="EIH95" s="189"/>
      <c r="EII95" s="189"/>
      <c r="EIJ95" s="189"/>
      <c r="EIK95" s="189"/>
      <c r="EIL95" s="189"/>
      <c r="EIM95" s="189"/>
      <c r="EIN95" s="189"/>
      <c r="EIO95" s="189"/>
      <c r="EIP95" s="189"/>
      <c r="EIQ95" s="189"/>
      <c r="EIR95" s="189"/>
      <c r="EIS95" s="189"/>
      <c r="EIT95" s="189"/>
      <c r="EIU95" s="189"/>
      <c r="EIV95" s="189"/>
      <c r="EIW95" s="189"/>
      <c r="EIX95" s="189"/>
      <c r="EIY95" s="189"/>
      <c r="EIZ95" s="189"/>
      <c r="EJA95" s="189"/>
      <c r="EJB95" s="189"/>
      <c r="EJC95" s="189"/>
      <c r="EJD95" s="189"/>
      <c r="EJE95" s="189"/>
      <c r="EJF95" s="189"/>
      <c r="EJG95" s="189"/>
      <c r="EJH95" s="189"/>
      <c r="EJI95" s="189"/>
      <c r="EJJ95" s="189"/>
      <c r="EJK95" s="189"/>
      <c r="EJL95" s="189"/>
      <c r="EJM95" s="189"/>
      <c r="EJN95" s="189"/>
      <c r="EJO95" s="189"/>
      <c r="EJP95" s="189"/>
      <c r="EJQ95" s="189"/>
      <c r="EJR95" s="189"/>
      <c r="EJS95" s="189"/>
      <c r="EJT95" s="189"/>
      <c r="EJU95" s="189"/>
      <c r="EJV95" s="189"/>
      <c r="EJW95" s="189"/>
      <c r="EJX95" s="189"/>
      <c r="EJY95" s="189"/>
      <c r="EJZ95" s="189"/>
      <c r="EKA95" s="189"/>
      <c r="EKB95" s="189"/>
      <c r="EKC95" s="189"/>
      <c r="EKD95" s="189"/>
      <c r="EKE95" s="189"/>
      <c r="EKF95" s="189"/>
      <c r="EKG95" s="189"/>
      <c r="EKH95" s="189"/>
      <c r="EKI95" s="189"/>
      <c r="EKJ95" s="189"/>
      <c r="EKK95" s="189"/>
      <c r="EKL95" s="189"/>
      <c r="EKM95" s="189"/>
      <c r="EKN95" s="189"/>
      <c r="EKO95" s="189"/>
      <c r="EKP95" s="189"/>
      <c r="EKQ95" s="189"/>
      <c r="EKR95" s="189"/>
      <c r="EKS95" s="189"/>
      <c r="EKT95" s="189"/>
      <c r="EKU95" s="189"/>
      <c r="EKV95" s="189"/>
      <c r="EKW95" s="189"/>
      <c r="EKX95" s="189"/>
      <c r="EKY95" s="189"/>
      <c r="EKZ95" s="189"/>
      <c r="ELA95" s="189"/>
      <c r="ELB95" s="189"/>
      <c r="ELC95" s="189"/>
      <c r="ELD95" s="189"/>
      <c r="ELE95" s="189"/>
      <c r="ELF95" s="189"/>
      <c r="ELG95" s="189"/>
      <c r="ELH95" s="189"/>
      <c r="ELI95" s="189"/>
      <c r="ELJ95" s="189"/>
      <c r="ELK95" s="189"/>
      <c r="ELL95" s="189"/>
      <c r="ELM95" s="189"/>
      <c r="ELN95" s="189"/>
      <c r="ELO95" s="189"/>
      <c r="ELP95" s="189"/>
      <c r="ELQ95" s="189"/>
      <c r="ELR95" s="189"/>
      <c r="ELS95" s="189"/>
      <c r="ELT95" s="189"/>
      <c r="ELU95" s="189"/>
      <c r="ELV95" s="189"/>
      <c r="ELW95" s="189"/>
      <c r="ELX95" s="189"/>
      <c r="ELY95" s="189"/>
      <c r="ELZ95" s="189"/>
      <c r="EMA95" s="189"/>
      <c r="EMB95" s="189"/>
      <c r="EMC95" s="189"/>
      <c r="EMD95" s="189"/>
      <c r="EME95" s="189"/>
      <c r="EMF95" s="189"/>
      <c r="EMG95" s="189"/>
      <c r="EMH95" s="189"/>
      <c r="EMI95" s="189"/>
      <c r="EMJ95" s="189"/>
      <c r="EMK95" s="189"/>
      <c r="EML95" s="189"/>
      <c r="EMM95" s="189"/>
      <c r="EMN95" s="189"/>
      <c r="EMO95" s="189"/>
      <c r="EMP95" s="189"/>
      <c r="EMQ95" s="189"/>
      <c r="EMR95" s="189"/>
      <c r="EMS95" s="189"/>
      <c r="EMT95" s="189"/>
      <c r="EMU95" s="189"/>
      <c r="EMV95" s="189"/>
      <c r="EMW95" s="189"/>
      <c r="EMX95" s="189"/>
      <c r="EMY95" s="189"/>
      <c r="EMZ95" s="189"/>
      <c r="ENA95" s="189"/>
      <c r="ENB95" s="189"/>
      <c r="ENC95" s="189"/>
      <c r="END95" s="189"/>
      <c r="ENE95" s="189"/>
      <c r="ENF95" s="189"/>
      <c r="ENG95" s="189"/>
      <c r="ENH95" s="189"/>
      <c r="ENI95" s="189"/>
      <c r="ENJ95" s="189"/>
      <c r="ENK95" s="189"/>
      <c r="ENL95" s="189"/>
      <c r="ENM95" s="189"/>
      <c r="ENN95" s="189"/>
      <c r="ENO95" s="189"/>
      <c r="ENP95" s="189"/>
      <c r="ENQ95" s="189"/>
      <c r="ENR95" s="189"/>
      <c r="ENS95" s="189"/>
      <c r="ENT95" s="189"/>
      <c r="ENU95" s="189"/>
      <c r="ENV95" s="189"/>
      <c r="ENW95" s="189"/>
      <c r="ENX95" s="189"/>
      <c r="ENY95" s="189"/>
      <c r="ENZ95" s="189"/>
      <c r="EOA95" s="189"/>
      <c r="EOB95" s="189"/>
      <c r="EOC95" s="189"/>
      <c r="EOD95" s="189"/>
      <c r="EOE95" s="189"/>
      <c r="EOF95" s="189"/>
      <c r="EOG95" s="189"/>
      <c r="EOH95" s="189"/>
      <c r="EOI95" s="189"/>
      <c r="EOJ95" s="189"/>
      <c r="EOK95" s="189"/>
      <c r="EOL95" s="189"/>
      <c r="EOM95" s="189"/>
      <c r="EON95" s="189"/>
      <c r="EOO95" s="189"/>
      <c r="EOP95" s="189"/>
      <c r="EOQ95" s="189"/>
      <c r="EOR95" s="189"/>
      <c r="EOS95" s="189"/>
      <c r="EOT95" s="189"/>
      <c r="EOU95" s="189"/>
      <c r="EOV95" s="189"/>
      <c r="EOW95" s="189"/>
      <c r="EOX95" s="189"/>
      <c r="EOY95" s="189"/>
      <c r="EOZ95" s="189"/>
      <c r="EPA95" s="189"/>
      <c r="EPB95" s="189"/>
      <c r="EPC95" s="189"/>
      <c r="EPD95" s="189"/>
      <c r="EPE95" s="189"/>
      <c r="EPF95" s="189"/>
      <c r="EPG95" s="189"/>
      <c r="EPH95" s="189"/>
      <c r="EPI95" s="189"/>
      <c r="EPJ95" s="189"/>
      <c r="EPK95" s="189"/>
      <c r="EPL95" s="189"/>
      <c r="EPM95" s="189"/>
      <c r="EPN95" s="189"/>
      <c r="EPO95" s="189"/>
      <c r="EPP95" s="189"/>
      <c r="EPQ95" s="189"/>
      <c r="EPR95" s="189"/>
      <c r="EPS95" s="189"/>
      <c r="EPT95" s="189"/>
      <c r="EPU95" s="189"/>
      <c r="EPV95" s="189"/>
      <c r="EPW95" s="189"/>
      <c r="EPX95" s="189"/>
      <c r="EPY95" s="189"/>
      <c r="EPZ95" s="189"/>
      <c r="EQA95" s="189"/>
      <c r="EQB95" s="189"/>
      <c r="EQC95" s="189"/>
      <c r="EQD95" s="189"/>
      <c r="EQE95" s="189"/>
      <c r="EQF95" s="189"/>
      <c r="EQG95" s="189"/>
      <c r="EQH95" s="189"/>
      <c r="EQI95" s="189"/>
      <c r="EQJ95" s="189"/>
      <c r="EQK95" s="189"/>
      <c r="EQL95" s="189"/>
      <c r="EQM95" s="189"/>
      <c r="EQN95" s="189"/>
      <c r="EQO95" s="189"/>
      <c r="EQP95" s="189"/>
      <c r="EQQ95" s="189"/>
      <c r="EQR95" s="189"/>
      <c r="EQS95" s="189"/>
      <c r="EQT95" s="189"/>
      <c r="EQU95" s="189"/>
      <c r="EQV95" s="189"/>
      <c r="EQW95" s="189"/>
      <c r="EQX95" s="189"/>
      <c r="EQY95" s="189"/>
      <c r="EQZ95" s="189"/>
      <c r="ERA95" s="189"/>
      <c r="ERB95" s="189"/>
      <c r="ERC95" s="189"/>
      <c r="ERD95" s="189"/>
      <c r="ERE95" s="189"/>
      <c r="ERF95" s="189"/>
      <c r="ERG95" s="189"/>
      <c r="ERH95" s="189"/>
      <c r="ERI95" s="189"/>
      <c r="ERJ95" s="189"/>
      <c r="ERK95" s="189"/>
      <c r="ERL95" s="189"/>
      <c r="ERM95" s="189"/>
      <c r="ERN95" s="189"/>
      <c r="ERO95" s="189"/>
      <c r="ERP95" s="189"/>
      <c r="ERQ95" s="189"/>
      <c r="ERR95" s="189"/>
      <c r="ERS95" s="189"/>
      <c r="ERT95" s="189"/>
      <c r="ERU95" s="189"/>
      <c r="ERV95" s="189"/>
      <c r="ERW95" s="189"/>
      <c r="ERX95" s="189"/>
      <c r="ERY95" s="189"/>
      <c r="ERZ95" s="189"/>
      <c r="ESA95" s="189"/>
      <c r="ESB95" s="189"/>
      <c r="ESC95" s="189"/>
      <c r="ESD95" s="189"/>
      <c r="ESE95" s="189"/>
      <c r="ESF95" s="189"/>
      <c r="ESG95" s="189"/>
      <c r="ESH95" s="189"/>
      <c r="ESI95" s="189"/>
      <c r="ESJ95" s="189"/>
      <c r="ESK95" s="189"/>
      <c r="ESL95" s="189"/>
      <c r="ESM95" s="189"/>
      <c r="ESN95" s="189"/>
      <c r="ESO95" s="189"/>
      <c r="ESP95" s="189"/>
      <c r="ESQ95" s="189"/>
      <c r="ESR95" s="189"/>
      <c r="ESS95" s="189"/>
      <c r="EST95" s="189"/>
      <c r="ESU95" s="189"/>
      <c r="ESV95" s="189"/>
      <c r="ESW95" s="189"/>
      <c r="ESX95" s="189"/>
      <c r="ESY95" s="189"/>
      <c r="ESZ95" s="189"/>
      <c r="ETA95" s="189"/>
      <c r="ETB95" s="189"/>
      <c r="ETC95" s="189"/>
      <c r="ETD95" s="189"/>
      <c r="ETE95" s="189"/>
      <c r="ETF95" s="189"/>
      <c r="ETG95" s="189"/>
      <c r="ETH95" s="189"/>
      <c r="ETI95" s="189"/>
      <c r="ETJ95" s="189"/>
      <c r="ETK95" s="189"/>
      <c r="ETL95" s="189"/>
      <c r="ETM95" s="189"/>
      <c r="ETN95" s="189"/>
      <c r="ETO95" s="189"/>
      <c r="ETP95" s="189"/>
      <c r="ETQ95" s="189"/>
      <c r="ETR95" s="189"/>
      <c r="ETS95" s="189"/>
      <c r="ETT95" s="189"/>
      <c r="ETU95" s="189"/>
      <c r="ETV95" s="189"/>
      <c r="ETW95" s="189"/>
      <c r="ETX95" s="189"/>
      <c r="ETY95" s="189"/>
      <c r="ETZ95" s="189"/>
      <c r="EUA95" s="189"/>
      <c r="EUB95" s="189"/>
      <c r="EUC95" s="189"/>
      <c r="EUD95" s="189"/>
      <c r="EUE95" s="189"/>
      <c r="EUF95" s="189"/>
      <c r="EUG95" s="189"/>
      <c r="EUH95" s="189"/>
      <c r="EUI95" s="189"/>
      <c r="EUJ95" s="189"/>
      <c r="EUK95" s="189"/>
      <c r="EUL95" s="189"/>
      <c r="EUM95" s="189"/>
      <c r="EUN95" s="189"/>
      <c r="EUO95" s="189"/>
      <c r="EUP95" s="189"/>
      <c r="EUQ95" s="189"/>
      <c r="EUR95" s="189"/>
      <c r="EUS95" s="189"/>
      <c r="EUT95" s="189"/>
      <c r="EUU95" s="189"/>
      <c r="EUV95" s="189"/>
      <c r="EUW95" s="189"/>
      <c r="EUX95" s="189"/>
      <c r="EUY95" s="189"/>
      <c r="EUZ95" s="189"/>
      <c r="EVA95" s="189"/>
      <c r="EVB95" s="189"/>
      <c r="EVC95" s="189"/>
      <c r="EVD95" s="189"/>
      <c r="EVE95" s="189"/>
      <c r="EVF95" s="189"/>
      <c r="EVG95" s="189"/>
      <c r="EVH95" s="189"/>
      <c r="EVI95" s="189"/>
      <c r="EVJ95" s="189"/>
      <c r="EVK95" s="189"/>
      <c r="EVL95" s="189"/>
      <c r="EVM95" s="189"/>
      <c r="EVN95" s="189"/>
      <c r="EVO95" s="189"/>
      <c r="EVP95" s="189"/>
      <c r="EVQ95" s="189"/>
      <c r="EVR95" s="189"/>
      <c r="EVS95" s="189"/>
      <c r="EVT95" s="189"/>
      <c r="EVU95" s="189"/>
      <c r="EVV95" s="189"/>
      <c r="EVW95" s="189"/>
      <c r="EVX95" s="189"/>
      <c r="EVY95" s="189"/>
      <c r="EVZ95" s="189"/>
      <c r="EWA95" s="189"/>
      <c r="EWB95" s="189"/>
      <c r="EWC95" s="189"/>
      <c r="EWD95" s="189"/>
      <c r="EWE95" s="189"/>
      <c r="EWF95" s="189"/>
      <c r="EWG95" s="189"/>
      <c r="EWH95" s="189"/>
      <c r="EWI95" s="189"/>
      <c r="EWJ95" s="189"/>
      <c r="EWK95" s="189"/>
      <c r="EWL95" s="189"/>
      <c r="EWM95" s="189"/>
      <c r="EWN95" s="189"/>
      <c r="EWO95" s="189"/>
      <c r="EWP95" s="189"/>
      <c r="EWQ95" s="189"/>
      <c r="EWR95" s="189"/>
      <c r="EWS95" s="189"/>
      <c r="EWT95" s="189"/>
      <c r="EWU95" s="189"/>
      <c r="EWV95" s="189"/>
      <c r="EWW95" s="189"/>
      <c r="EWX95" s="189"/>
      <c r="EWY95" s="189"/>
      <c r="EWZ95" s="189"/>
      <c r="EXA95" s="189"/>
      <c r="EXB95" s="189"/>
      <c r="EXC95" s="189"/>
      <c r="EXD95" s="189"/>
      <c r="EXE95" s="189"/>
      <c r="EXF95" s="189"/>
      <c r="EXG95" s="189"/>
      <c r="EXH95" s="189"/>
      <c r="EXI95" s="189"/>
      <c r="EXJ95" s="189"/>
      <c r="EXK95" s="189"/>
      <c r="EXL95" s="189"/>
      <c r="EXM95" s="189"/>
      <c r="EXN95" s="189"/>
      <c r="EXO95" s="189"/>
      <c r="EXP95" s="189"/>
      <c r="EXQ95" s="189"/>
      <c r="EXR95" s="189"/>
      <c r="EXS95" s="189"/>
      <c r="EXT95" s="189"/>
      <c r="EXU95" s="189"/>
      <c r="EXV95" s="189"/>
      <c r="EXW95" s="189"/>
      <c r="EXX95" s="189"/>
      <c r="EXY95" s="189"/>
      <c r="EXZ95" s="189"/>
      <c r="EYA95" s="189"/>
      <c r="EYB95" s="189"/>
      <c r="EYC95" s="189"/>
      <c r="EYD95" s="189"/>
      <c r="EYE95" s="189"/>
      <c r="EYF95" s="189"/>
      <c r="EYG95" s="189"/>
      <c r="EYH95" s="189"/>
      <c r="EYI95" s="189"/>
      <c r="EYJ95" s="189"/>
      <c r="EYK95" s="189"/>
      <c r="EYL95" s="189"/>
      <c r="EYM95" s="189"/>
      <c r="EYN95" s="189"/>
      <c r="EYO95" s="189"/>
      <c r="EYP95" s="189"/>
      <c r="EYQ95" s="189"/>
      <c r="EYR95" s="189"/>
      <c r="EYS95" s="189"/>
      <c r="EYT95" s="189"/>
      <c r="EYU95" s="189"/>
      <c r="EYV95" s="189"/>
      <c r="EYW95" s="189"/>
      <c r="EYX95" s="189"/>
      <c r="EYY95" s="189"/>
      <c r="EYZ95" s="189"/>
      <c r="EZA95" s="189"/>
      <c r="EZB95" s="189"/>
      <c r="EZC95" s="189"/>
      <c r="EZD95" s="189"/>
      <c r="EZE95" s="189"/>
      <c r="EZF95" s="189"/>
      <c r="EZG95" s="189"/>
      <c r="EZH95" s="189"/>
      <c r="EZI95" s="189"/>
      <c r="EZJ95" s="189"/>
      <c r="EZK95" s="189"/>
      <c r="EZL95" s="189"/>
      <c r="EZM95" s="189"/>
      <c r="EZN95" s="189"/>
      <c r="EZO95" s="189"/>
      <c r="EZP95" s="189"/>
      <c r="EZQ95" s="189"/>
      <c r="EZR95" s="189"/>
      <c r="EZS95" s="189"/>
      <c r="EZT95" s="189"/>
      <c r="EZU95" s="189"/>
      <c r="EZV95" s="189"/>
      <c r="EZW95" s="189"/>
      <c r="EZX95" s="189"/>
      <c r="EZY95" s="189"/>
      <c r="EZZ95" s="189"/>
      <c r="FAA95" s="189"/>
      <c r="FAB95" s="189"/>
      <c r="FAC95" s="189"/>
      <c r="FAD95" s="189"/>
      <c r="FAE95" s="189"/>
      <c r="FAF95" s="189"/>
      <c r="FAG95" s="189"/>
      <c r="FAH95" s="189"/>
      <c r="FAI95" s="189"/>
      <c r="FAJ95" s="189"/>
      <c r="FAK95" s="189"/>
      <c r="FAL95" s="189"/>
      <c r="FAM95" s="189"/>
      <c r="FAN95" s="189"/>
      <c r="FAO95" s="189"/>
      <c r="FAP95" s="189"/>
      <c r="FAQ95" s="189"/>
      <c r="FAR95" s="189"/>
      <c r="FAS95" s="189"/>
      <c r="FAT95" s="189"/>
      <c r="FAU95" s="189"/>
      <c r="FAV95" s="189"/>
      <c r="FAW95" s="189"/>
      <c r="FAX95" s="189"/>
      <c r="FAY95" s="189"/>
      <c r="FAZ95" s="189"/>
      <c r="FBA95" s="189"/>
      <c r="FBB95" s="189"/>
      <c r="FBC95" s="189"/>
      <c r="FBD95" s="189"/>
      <c r="FBE95" s="189"/>
      <c r="FBF95" s="189"/>
      <c r="FBG95" s="189"/>
      <c r="FBH95" s="189"/>
      <c r="FBI95" s="189"/>
      <c r="FBJ95" s="189"/>
      <c r="FBK95" s="189"/>
      <c r="FBL95" s="189"/>
      <c r="FBM95" s="189"/>
      <c r="FBN95" s="189"/>
      <c r="FBO95" s="189"/>
      <c r="FBP95" s="189"/>
      <c r="FBQ95" s="189"/>
      <c r="FBR95" s="189"/>
      <c r="FBS95" s="189"/>
      <c r="FBT95" s="189"/>
      <c r="FBU95" s="189"/>
      <c r="FBV95" s="189"/>
      <c r="FBW95" s="189"/>
      <c r="FBX95" s="189"/>
      <c r="FBY95" s="189"/>
      <c r="FBZ95" s="189"/>
      <c r="FCA95" s="189"/>
      <c r="FCB95" s="189"/>
      <c r="FCC95" s="189"/>
      <c r="FCD95" s="189"/>
      <c r="FCE95" s="189"/>
      <c r="FCF95" s="189"/>
      <c r="FCG95" s="189"/>
      <c r="FCH95" s="189"/>
      <c r="FCI95" s="189"/>
      <c r="FCJ95" s="189"/>
      <c r="FCK95" s="189"/>
      <c r="FCL95" s="189"/>
      <c r="FCM95" s="189"/>
      <c r="FCN95" s="189"/>
      <c r="FCO95" s="189"/>
      <c r="FCP95" s="189"/>
      <c r="FCQ95" s="189"/>
      <c r="FCR95" s="189"/>
      <c r="FCS95" s="189"/>
      <c r="FCT95" s="189"/>
      <c r="FCU95" s="189"/>
      <c r="FCV95" s="189"/>
      <c r="FCW95" s="189"/>
      <c r="FCX95" s="189"/>
      <c r="FCY95" s="189"/>
      <c r="FCZ95" s="189"/>
      <c r="FDA95" s="189"/>
      <c r="FDB95" s="189"/>
      <c r="FDC95" s="189"/>
      <c r="FDD95" s="189"/>
      <c r="FDE95" s="189"/>
      <c r="FDF95" s="189"/>
      <c r="FDG95" s="189"/>
      <c r="FDH95" s="189"/>
      <c r="FDI95" s="189"/>
      <c r="FDJ95" s="189"/>
      <c r="FDK95" s="189"/>
      <c r="FDL95" s="189"/>
      <c r="FDM95" s="189"/>
      <c r="FDN95" s="189"/>
      <c r="FDO95" s="189"/>
      <c r="FDP95" s="189"/>
      <c r="FDQ95" s="189"/>
      <c r="FDR95" s="189"/>
      <c r="FDS95" s="189"/>
      <c r="FDT95" s="189"/>
      <c r="FDU95" s="189"/>
      <c r="FDV95" s="189"/>
      <c r="FDW95" s="189"/>
      <c r="FDX95" s="189"/>
      <c r="FDY95" s="189"/>
      <c r="FDZ95" s="189"/>
      <c r="FEA95" s="189"/>
      <c r="FEB95" s="189"/>
      <c r="FEC95" s="189"/>
      <c r="FED95" s="189"/>
      <c r="FEE95" s="189"/>
      <c r="FEF95" s="189"/>
      <c r="FEG95" s="189"/>
      <c r="FEH95" s="189"/>
      <c r="FEI95" s="189"/>
      <c r="FEJ95" s="189"/>
      <c r="FEK95" s="189"/>
      <c r="FEL95" s="189"/>
      <c r="FEM95" s="189"/>
      <c r="FEN95" s="189"/>
      <c r="FEO95" s="189"/>
      <c r="FEP95" s="189"/>
      <c r="FEQ95" s="189"/>
      <c r="FER95" s="189"/>
      <c r="FES95" s="189"/>
      <c r="FET95" s="189"/>
      <c r="FEU95" s="189"/>
      <c r="FEV95" s="189"/>
      <c r="FEW95" s="189"/>
      <c r="FEX95" s="189"/>
      <c r="FEY95" s="189"/>
      <c r="FEZ95" s="189"/>
      <c r="FFA95" s="189"/>
      <c r="FFB95" s="189"/>
      <c r="FFC95" s="189"/>
      <c r="FFD95" s="189"/>
      <c r="FFE95" s="189"/>
      <c r="FFF95" s="189"/>
      <c r="FFG95" s="189"/>
      <c r="FFH95" s="189"/>
      <c r="FFI95" s="189"/>
      <c r="FFJ95" s="189"/>
      <c r="FFK95" s="189"/>
      <c r="FFL95" s="189"/>
      <c r="FFM95" s="189"/>
      <c r="FFN95" s="189"/>
      <c r="FFO95" s="189"/>
      <c r="FFP95" s="189"/>
      <c r="FFQ95" s="189"/>
      <c r="FFR95" s="189"/>
      <c r="FFS95" s="189"/>
      <c r="FFT95" s="189"/>
      <c r="FFU95" s="189"/>
      <c r="FFV95" s="189"/>
      <c r="FFW95" s="189"/>
      <c r="FFX95" s="189"/>
      <c r="FFY95" s="189"/>
      <c r="FFZ95" s="189"/>
      <c r="FGA95" s="189"/>
      <c r="FGB95" s="189"/>
      <c r="FGC95" s="189"/>
      <c r="FGD95" s="189"/>
      <c r="FGE95" s="189"/>
      <c r="FGF95" s="189"/>
      <c r="FGG95" s="189"/>
      <c r="FGH95" s="189"/>
      <c r="FGI95" s="189"/>
      <c r="FGJ95" s="189"/>
      <c r="FGK95" s="189"/>
      <c r="FGL95" s="189"/>
      <c r="FGM95" s="189"/>
      <c r="FGN95" s="189"/>
      <c r="FGO95" s="189"/>
      <c r="FGP95" s="189"/>
      <c r="FGQ95" s="189"/>
      <c r="FGR95" s="189"/>
      <c r="FGS95" s="189"/>
      <c r="FGT95" s="189"/>
      <c r="FGU95" s="189"/>
      <c r="FGV95" s="189"/>
      <c r="FGW95" s="189"/>
      <c r="FGX95" s="189"/>
      <c r="FGY95" s="189"/>
      <c r="FGZ95" s="189"/>
      <c r="FHA95" s="189"/>
      <c r="FHB95" s="189"/>
      <c r="FHC95" s="189"/>
      <c r="FHD95" s="189"/>
      <c r="FHE95" s="189"/>
      <c r="FHF95" s="189"/>
      <c r="FHG95" s="189"/>
      <c r="FHH95" s="189"/>
      <c r="FHI95" s="189"/>
      <c r="FHJ95" s="189"/>
      <c r="FHK95" s="189"/>
      <c r="FHL95" s="189"/>
      <c r="FHM95" s="189"/>
      <c r="FHN95" s="189"/>
      <c r="FHO95" s="189"/>
      <c r="FHP95" s="189"/>
      <c r="FHQ95" s="189"/>
      <c r="FHR95" s="189"/>
      <c r="FHS95" s="189"/>
      <c r="FHT95" s="189"/>
      <c r="FHU95" s="189"/>
      <c r="FHV95" s="189"/>
      <c r="FHW95" s="189"/>
      <c r="FHX95" s="189"/>
      <c r="FHY95" s="189"/>
      <c r="FHZ95" s="189"/>
      <c r="FIA95" s="189"/>
      <c r="FIB95" s="189"/>
      <c r="FIC95" s="189"/>
      <c r="FID95" s="189"/>
      <c r="FIE95" s="189"/>
      <c r="FIF95" s="189"/>
      <c r="FIG95" s="189"/>
      <c r="FIH95" s="189"/>
      <c r="FII95" s="189"/>
      <c r="FIJ95" s="189"/>
      <c r="FIK95" s="189"/>
      <c r="FIL95" s="189"/>
      <c r="FIM95" s="189"/>
      <c r="FIN95" s="189"/>
      <c r="FIO95" s="189"/>
      <c r="FIP95" s="189"/>
      <c r="FIQ95" s="189"/>
      <c r="FIR95" s="189"/>
      <c r="FIS95" s="189"/>
      <c r="FIT95" s="189"/>
      <c r="FIU95" s="189"/>
      <c r="FIV95" s="189"/>
      <c r="FIW95" s="189"/>
      <c r="FIX95" s="189"/>
      <c r="FIY95" s="189"/>
      <c r="FIZ95" s="189"/>
      <c r="FJA95" s="189"/>
      <c r="FJB95" s="189"/>
      <c r="FJC95" s="189"/>
      <c r="FJD95" s="189"/>
      <c r="FJE95" s="189"/>
      <c r="FJF95" s="189"/>
      <c r="FJG95" s="189"/>
      <c r="FJH95" s="189"/>
      <c r="FJI95" s="189"/>
      <c r="FJJ95" s="189"/>
      <c r="FJK95" s="189"/>
      <c r="FJL95" s="189"/>
      <c r="FJM95" s="189"/>
      <c r="FJN95" s="189"/>
      <c r="FJO95" s="189"/>
      <c r="FJP95" s="189"/>
      <c r="FJQ95" s="189"/>
      <c r="FJR95" s="189"/>
      <c r="FJS95" s="189"/>
      <c r="FJT95" s="189"/>
      <c r="FJU95" s="189"/>
      <c r="FJV95" s="189"/>
      <c r="FJW95" s="189"/>
      <c r="FJX95" s="189"/>
      <c r="FJY95" s="189"/>
      <c r="FJZ95" s="189"/>
      <c r="FKA95" s="189"/>
      <c r="FKB95" s="189"/>
      <c r="FKC95" s="189"/>
      <c r="FKD95" s="189"/>
      <c r="FKE95" s="189"/>
      <c r="FKF95" s="189"/>
      <c r="FKG95" s="189"/>
      <c r="FKH95" s="189"/>
      <c r="FKI95" s="189"/>
      <c r="FKJ95" s="189"/>
      <c r="FKK95" s="189"/>
      <c r="FKL95" s="189"/>
      <c r="FKM95" s="189"/>
      <c r="FKN95" s="189"/>
      <c r="FKO95" s="189"/>
      <c r="FKP95" s="189"/>
      <c r="FKQ95" s="189"/>
      <c r="FKR95" s="189"/>
      <c r="FKS95" s="189"/>
      <c r="FKT95" s="189"/>
      <c r="FKU95" s="189"/>
      <c r="FKV95" s="189"/>
      <c r="FKW95" s="189"/>
      <c r="FKX95" s="189"/>
      <c r="FKY95" s="189"/>
      <c r="FKZ95" s="189"/>
      <c r="FLA95" s="189"/>
      <c r="FLB95" s="189"/>
      <c r="FLC95" s="189"/>
      <c r="FLD95" s="189"/>
      <c r="FLE95" s="189"/>
      <c r="FLF95" s="189"/>
      <c r="FLG95" s="189"/>
      <c r="FLH95" s="189"/>
      <c r="FLI95" s="189"/>
      <c r="FLJ95" s="189"/>
      <c r="FLK95" s="189"/>
      <c r="FLL95" s="189"/>
      <c r="FLM95" s="189"/>
      <c r="FLN95" s="189"/>
      <c r="FLO95" s="189"/>
      <c r="FLP95" s="189"/>
      <c r="FLQ95" s="189"/>
      <c r="FLR95" s="189"/>
      <c r="FLS95" s="189"/>
      <c r="FLT95" s="189"/>
      <c r="FLU95" s="189"/>
      <c r="FLV95" s="189"/>
      <c r="FLW95" s="189"/>
      <c r="FLX95" s="189"/>
      <c r="FLY95" s="189"/>
      <c r="FLZ95" s="189"/>
      <c r="FMA95" s="189"/>
      <c r="FMB95" s="189"/>
      <c r="FMC95" s="189"/>
      <c r="FMD95" s="189"/>
      <c r="FME95" s="189"/>
      <c r="FMF95" s="189"/>
      <c r="FMG95" s="189"/>
      <c r="FMH95" s="189"/>
      <c r="FMI95" s="189"/>
      <c r="FMJ95" s="189"/>
      <c r="FMK95" s="189"/>
      <c r="FML95" s="189"/>
      <c r="FMM95" s="189"/>
      <c r="FMN95" s="189"/>
      <c r="FMO95" s="189"/>
      <c r="FMP95" s="189"/>
      <c r="FMQ95" s="189"/>
      <c r="FMR95" s="189"/>
      <c r="FMS95" s="189"/>
      <c r="FMT95" s="189"/>
      <c r="FMU95" s="189"/>
      <c r="FMV95" s="189"/>
      <c r="FMW95" s="189"/>
      <c r="FMX95" s="189"/>
      <c r="FMY95" s="189"/>
      <c r="FMZ95" s="189"/>
      <c r="FNA95" s="189"/>
      <c r="FNB95" s="189"/>
      <c r="FNC95" s="189"/>
      <c r="FND95" s="189"/>
      <c r="FNE95" s="189"/>
      <c r="FNF95" s="189"/>
      <c r="FNG95" s="189"/>
      <c r="FNH95" s="189"/>
      <c r="FNI95" s="189"/>
      <c r="FNJ95" s="189"/>
      <c r="FNK95" s="189"/>
      <c r="FNL95" s="189"/>
      <c r="FNM95" s="189"/>
      <c r="FNN95" s="189"/>
      <c r="FNO95" s="189"/>
      <c r="FNP95" s="189"/>
      <c r="FNQ95" s="189"/>
      <c r="FNR95" s="189"/>
      <c r="FNS95" s="189"/>
      <c r="FNT95" s="189"/>
      <c r="FNU95" s="189"/>
      <c r="FNV95" s="189"/>
      <c r="FNW95" s="189"/>
      <c r="FNX95" s="189"/>
      <c r="FNY95" s="189"/>
      <c r="FNZ95" s="189"/>
      <c r="FOA95" s="189"/>
      <c r="FOB95" s="189"/>
      <c r="FOC95" s="189"/>
      <c r="FOD95" s="189"/>
      <c r="FOE95" s="189"/>
      <c r="FOF95" s="189"/>
      <c r="FOG95" s="189"/>
      <c r="FOH95" s="189"/>
      <c r="FOI95" s="189"/>
      <c r="FOJ95" s="189"/>
      <c r="FOK95" s="189"/>
      <c r="FOL95" s="189"/>
      <c r="FOM95" s="189"/>
      <c r="FON95" s="189"/>
      <c r="FOO95" s="189"/>
      <c r="FOP95" s="189"/>
      <c r="FOQ95" s="189"/>
      <c r="FOR95" s="189"/>
      <c r="FOS95" s="189"/>
      <c r="FOT95" s="189"/>
      <c r="FOU95" s="189"/>
      <c r="FOV95" s="189"/>
      <c r="FOW95" s="189"/>
      <c r="FOX95" s="189"/>
      <c r="FOY95" s="189"/>
      <c r="FOZ95" s="189"/>
      <c r="FPA95" s="189"/>
      <c r="FPB95" s="189"/>
      <c r="FPC95" s="189"/>
      <c r="FPD95" s="189"/>
      <c r="FPE95" s="189"/>
      <c r="FPF95" s="189"/>
      <c r="FPG95" s="189"/>
      <c r="FPH95" s="189"/>
      <c r="FPI95" s="189"/>
      <c r="FPJ95" s="189"/>
      <c r="FPK95" s="189"/>
      <c r="FPL95" s="189"/>
      <c r="FPM95" s="189"/>
      <c r="FPN95" s="189"/>
      <c r="FPO95" s="189"/>
      <c r="FPP95" s="189"/>
      <c r="FPQ95" s="189"/>
      <c r="FPR95" s="189"/>
      <c r="FPS95" s="189"/>
      <c r="FPT95" s="189"/>
      <c r="FPU95" s="189"/>
      <c r="FPV95" s="189"/>
      <c r="FPW95" s="189"/>
      <c r="FPX95" s="189"/>
      <c r="FPY95" s="189"/>
      <c r="FPZ95" s="189"/>
      <c r="FQA95" s="189"/>
      <c r="FQB95" s="189"/>
      <c r="FQC95" s="189"/>
      <c r="FQD95" s="189"/>
      <c r="FQE95" s="189"/>
      <c r="FQF95" s="189"/>
      <c r="FQG95" s="189"/>
      <c r="FQH95" s="189"/>
      <c r="FQI95" s="189"/>
      <c r="FQJ95" s="189"/>
      <c r="FQK95" s="189"/>
      <c r="FQL95" s="189"/>
      <c r="FQM95" s="189"/>
      <c r="FQN95" s="189"/>
      <c r="FQO95" s="189"/>
      <c r="FQP95" s="189"/>
      <c r="FQQ95" s="189"/>
      <c r="FQR95" s="189"/>
      <c r="FQS95" s="189"/>
      <c r="FQT95" s="189"/>
      <c r="FQU95" s="189"/>
      <c r="FQV95" s="189"/>
      <c r="FQW95" s="189"/>
      <c r="FQX95" s="189"/>
      <c r="FQY95" s="189"/>
      <c r="FQZ95" s="189"/>
      <c r="FRA95" s="189"/>
      <c r="FRB95" s="189"/>
      <c r="FRC95" s="189"/>
      <c r="FRD95" s="189"/>
      <c r="FRE95" s="189"/>
      <c r="FRF95" s="189"/>
      <c r="FRG95" s="189"/>
      <c r="FRH95" s="189"/>
      <c r="FRI95" s="189"/>
      <c r="FRJ95" s="189"/>
      <c r="FRK95" s="189"/>
      <c r="FRL95" s="189"/>
      <c r="FRM95" s="189"/>
      <c r="FRN95" s="189"/>
      <c r="FRO95" s="189"/>
      <c r="FRP95" s="189"/>
      <c r="FRQ95" s="189"/>
      <c r="FRR95" s="189"/>
      <c r="FRS95" s="189"/>
      <c r="FRT95" s="189"/>
      <c r="FRU95" s="189"/>
      <c r="FRV95" s="189"/>
      <c r="FRW95" s="189"/>
      <c r="FRX95" s="189"/>
      <c r="FRY95" s="189"/>
      <c r="FRZ95" s="189"/>
      <c r="FSA95" s="189"/>
      <c r="FSB95" s="189"/>
      <c r="FSC95" s="189"/>
      <c r="FSD95" s="189"/>
      <c r="FSE95" s="189"/>
      <c r="FSF95" s="189"/>
      <c r="FSG95" s="189"/>
      <c r="FSH95" s="189"/>
      <c r="FSI95" s="189"/>
      <c r="FSJ95" s="189"/>
      <c r="FSK95" s="189"/>
      <c r="FSL95" s="189"/>
      <c r="FSM95" s="189"/>
      <c r="FSN95" s="189"/>
      <c r="FSO95" s="189"/>
      <c r="FSP95" s="189"/>
      <c r="FSQ95" s="189"/>
      <c r="FSR95" s="189"/>
      <c r="FSS95" s="189"/>
      <c r="FST95" s="189"/>
      <c r="FSU95" s="189"/>
      <c r="FSV95" s="189"/>
      <c r="FSW95" s="189"/>
      <c r="FSX95" s="189"/>
      <c r="FSY95" s="189"/>
      <c r="FSZ95" s="189"/>
      <c r="FTA95" s="189"/>
      <c r="FTB95" s="189"/>
      <c r="FTC95" s="189"/>
      <c r="FTD95" s="189"/>
      <c r="FTE95" s="189"/>
      <c r="FTF95" s="189"/>
      <c r="FTG95" s="189"/>
      <c r="FTH95" s="189"/>
      <c r="FTI95" s="189"/>
      <c r="FTJ95" s="189"/>
      <c r="FTK95" s="189"/>
      <c r="FTL95" s="189"/>
      <c r="FTM95" s="189"/>
      <c r="FTN95" s="189"/>
      <c r="FTO95" s="189"/>
      <c r="FTP95" s="189"/>
      <c r="FTQ95" s="189"/>
      <c r="FTR95" s="189"/>
      <c r="FTS95" s="189"/>
      <c r="FTT95" s="189"/>
      <c r="FTU95" s="189"/>
      <c r="FTV95" s="189"/>
      <c r="FTW95" s="189"/>
      <c r="FTX95" s="189"/>
      <c r="FTY95" s="189"/>
      <c r="FTZ95" s="189"/>
      <c r="FUA95" s="189"/>
      <c r="FUB95" s="189"/>
      <c r="FUC95" s="189"/>
      <c r="FUD95" s="189"/>
      <c r="FUE95" s="189"/>
      <c r="FUF95" s="189"/>
      <c r="FUG95" s="189"/>
      <c r="FUH95" s="189"/>
      <c r="FUI95" s="189"/>
      <c r="FUJ95" s="189"/>
      <c r="FUK95" s="189"/>
      <c r="FUL95" s="189"/>
      <c r="FUM95" s="189"/>
      <c r="FUN95" s="189"/>
      <c r="FUO95" s="189"/>
      <c r="FUP95" s="189"/>
      <c r="FUQ95" s="189"/>
      <c r="FUR95" s="189"/>
      <c r="FUS95" s="189"/>
      <c r="FUT95" s="189"/>
      <c r="FUU95" s="189"/>
      <c r="FUV95" s="189"/>
      <c r="FUW95" s="189"/>
      <c r="FUX95" s="189"/>
      <c r="FUY95" s="189"/>
      <c r="FUZ95" s="189"/>
      <c r="FVA95" s="189"/>
      <c r="FVB95" s="189"/>
      <c r="FVC95" s="189"/>
      <c r="FVD95" s="189"/>
      <c r="FVE95" s="189"/>
      <c r="FVF95" s="189"/>
      <c r="FVG95" s="189"/>
      <c r="FVH95" s="189"/>
      <c r="FVI95" s="189"/>
      <c r="FVJ95" s="189"/>
      <c r="FVK95" s="189"/>
      <c r="FVL95" s="189"/>
      <c r="FVM95" s="189"/>
      <c r="FVN95" s="189"/>
      <c r="FVO95" s="189"/>
      <c r="FVP95" s="189"/>
      <c r="FVQ95" s="189"/>
      <c r="FVR95" s="189"/>
      <c r="FVS95" s="189"/>
      <c r="FVT95" s="189"/>
      <c r="FVU95" s="189"/>
      <c r="FVV95" s="189"/>
      <c r="FVW95" s="189"/>
      <c r="FVX95" s="189"/>
      <c r="FVY95" s="189"/>
      <c r="FVZ95" s="189"/>
      <c r="FWA95" s="189"/>
      <c r="FWB95" s="189"/>
      <c r="FWC95" s="189"/>
      <c r="FWD95" s="189"/>
      <c r="FWE95" s="189"/>
      <c r="FWF95" s="189"/>
      <c r="FWG95" s="189"/>
      <c r="FWH95" s="189"/>
      <c r="FWI95" s="189"/>
      <c r="FWJ95" s="189"/>
      <c r="FWK95" s="189"/>
      <c r="FWL95" s="189"/>
      <c r="FWM95" s="189"/>
      <c r="FWN95" s="189"/>
      <c r="FWO95" s="189"/>
      <c r="FWP95" s="189"/>
      <c r="FWQ95" s="189"/>
      <c r="FWR95" s="189"/>
      <c r="FWS95" s="189"/>
      <c r="FWT95" s="189"/>
      <c r="FWU95" s="189"/>
      <c r="FWV95" s="189"/>
      <c r="FWW95" s="189"/>
      <c r="FWX95" s="189"/>
      <c r="FWY95" s="189"/>
      <c r="FWZ95" s="189"/>
      <c r="FXA95" s="189"/>
      <c r="FXB95" s="189"/>
      <c r="FXC95" s="189"/>
      <c r="FXD95" s="189"/>
      <c r="FXE95" s="189"/>
      <c r="FXF95" s="189"/>
      <c r="FXG95" s="189"/>
      <c r="FXH95" s="189"/>
      <c r="FXI95" s="189"/>
      <c r="FXJ95" s="189"/>
      <c r="FXK95" s="189"/>
      <c r="FXL95" s="189"/>
      <c r="FXM95" s="189"/>
      <c r="FXN95" s="189"/>
      <c r="FXO95" s="189"/>
      <c r="FXP95" s="189"/>
      <c r="FXQ95" s="189"/>
      <c r="FXR95" s="189"/>
      <c r="FXS95" s="189"/>
      <c r="FXT95" s="189"/>
      <c r="FXU95" s="189"/>
      <c r="FXV95" s="189"/>
      <c r="FXW95" s="189"/>
      <c r="FXX95" s="189"/>
      <c r="FXY95" s="189"/>
      <c r="FXZ95" s="189"/>
      <c r="FYA95" s="189"/>
      <c r="FYB95" s="189"/>
      <c r="FYC95" s="189"/>
      <c r="FYD95" s="189"/>
      <c r="FYE95" s="189"/>
      <c r="FYF95" s="189"/>
      <c r="FYG95" s="189"/>
      <c r="FYH95" s="189"/>
      <c r="FYI95" s="189"/>
      <c r="FYJ95" s="189"/>
      <c r="FYK95" s="189"/>
      <c r="FYL95" s="189"/>
      <c r="FYM95" s="189"/>
      <c r="FYN95" s="189"/>
      <c r="FYO95" s="189"/>
      <c r="FYP95" s="189"/>
      <c r="FYQ95" s="189"/>
      <c r="FYR95" s="189"/>
      <c r="FYS95" s="189"/>
      <c r="FYT95" s="189"/>
      <c r="FYU95" s="189"/>
      <c r="FYV95" s="189"/>
      <c r="FYW95" s="189"/>
      <c r="FYX95" s="189"/>
      <c r="FYY95" s="189"/>
      <c r="FYZ95" s="189"/>
      <c r="FZA95" s="189"/>
      <c r="FZB95" s="189"/>
      <c r="FZC95" s="189"/>
      <c r="FZD95" s="189"/>
      <c r="FZE95" s="189"/>
      <c r="FZF95" s="189"/>
      <c r="FZG95" s="189"/>
      <c r="FZH95" s="189"/>
      <c r="FZI95" s="189"/>
      <c r="FZJ95" s="189"/>
      <c r="FZK95" s="189"/>
      <c r="FZL95" s="189"/>
      <c r="FZM95" s="189"/>
      <c r="FZN95" s="189"/>
      <c r="FZO95" s="189"/>
      <c r="FZP95" s="189"/>
      <c r="FZQ95" s="189"/>
      <c r="FZR95" s="189"/>
      <c r="FZS95" s="189"/>
      <c r="FZT95" s="189"/>
      <c r="FZU95" s="189"/>
      <c r="FZV95" s="189"/>
      <c r="FZW95" s="189"/>
      <c r="FZX95" s="189"/>
      <c r="FZY95" s="189"/>
      <c r="FZZ95" s="189"/>
      <c r="GAA95" s="189"/>
      <c r="GAB95" s="189"/>
      <c r="GAC95" s="189"/>
      <c r="GAD95" s="189"/>
      <c r="GAE95" s="189"/>
      <c r="GAF95" s="189"/>
      <c r="GAG95" s="189"/>
      <c r="GAH95" s="189"/>
      <c r="GAI95" s="189"/>
      <c r="GAJ95" s="189"/>
      <c r="GAK95" s="189"/>
      <c r="GAL95" s="189"/>
      <c r="GAM95" s="189"/>
      <c r="GAN95" s="189"/>
      <c r="GAO95" s="189"/>
      <c r="GAP95" s="189"/>
      <c r="GAQ95" s="189"/>
      <c r="GAR95" s="189"/>
      <c r="GAS95" s="189"/>
      <c r="GAT95" s="189"/>
      <c r="GAU95" s="189"/>
      <c r="GAV95" s="189"/>
      <c r="GAW95" s="189"/>
      <c r="GAX95" s="189"/>
      <c r="GAY95" s="189"/>
      <c r="GAZ95" s="189"/>
      <c r="GBA95" s="189"/>
      <c r="GBB95" s="189"/>
      <c r="GBC95" s="189"/>
      <c r="GBD95" s="189"/>
      <c r="GBE95" s="189"/>
      <c r="GBF95" s="189"/>
      <c r="GBG95" s="189"/>
      <c r="GBH95" s="189"/>
      <c r="GBI95" s="189"/>
      <c r="GBJ95" s="189"/>
      <c r="GBK95" s="189"/>
      <c r="GBL95" s="189"/>
      <c r="GBM95" s="189"/>
      <c r="GBN95" s="189"/>
      <c r="GBO95" s="189"/>
      <c r="GBP95" s="189"/>
      <c r="GBQ95" s="189"/>
      <c r="GBR95" s="189"/>
      <c r="GBS95" s="189"/>
      <c r="GBT95" s="189"/>
      <c r="GBU95" s="189"/>
      <c r="GBV95" s="189"/>
      <c r="GBW95" s="189"/>
      <c r="GBX95" s="189"/>
      <c r="GBY95" s="189"/>
      <c r="GBZ95" s="189"/>
      <c r="GCA95" s="189"/>
      <c r="GCB95" s="189"/>
      <c r="GCC95" s="189"/>
      <c r="GCD95" s="189"/>
      <c r="GCE95" s="189"/>
      <c r="GCF95" s="189"/>
      <c r="GCG95" s="189"/>
      <c r="GCH95" s="189"/>
      <c r="GCI95" s="189"/>
      <c r="GCJ95" s="189"/>
      <c r="GCK95" s="189"/>
      <c r="GCL95" s="189"/>
      <c r="GCM95" s="189"/>
      <c r="GCN95" s="189"/>
      <c r="GCO95" s="189"/>
      <c r="GCP95" s="189"/>
      <c r="GCQ95" s="189"/>
      <c r="GCR95" s="189"/>
      <c r="GCS95" s="189"/>
      <c r="GCT95" s="189"/>
      <c r="GCU95" s="189"/>
      <c r="GCV95" s="189"/>
      <c r="GCW95" s="189"/>
      <c r="GCX95" s="189"/>
      <c r="GCY95" s="189"/>
      <c r="GCZ95" s="189"/>
      <c r="GDA95" s="189"/>
      <c r="GDB95" s="189"/>
      <c r="GDC95" s="189"/>
      <c r="GDD95" s="189"/>
      <c r="GDE95" s="189"/>
      <c r="GDF95" s="189"/>
      <c r="GDG95" s="189"/>
      <c r="GDH95" s="189"/>
      <c r="GDI95" s="189"/>
      <c r="GDJ95" s="189"/>
      <c r="GDK95" s="189"/>
      <c r="GDL95" s="189"/>
      <c r="GDM95" s="189"/>
      <c r="GDN95" s="189"/>
      <c r="GDO95" s="189"/>
      <c r="GDP95" s="189"/>
      <c r="GDQ95" s="189"/>
      <c r="GDR95" s="189"/>
      <c r="GDS95" s="189"/>
      <c r="GDT95" s="189"/>
      <c r="GDU95" s="189"/>
      <c r="GDV95" s="189"/>
      <c r="GDW95" s="189"/>
      <c r="GDX95" s="189"/>
      <c r="GDY95" s="189"/>
      <c r="GDZ95" s="189"/>
      <c r="GEA95" s="189"/>
      <c r="GEB95" s="189"/>
      <c r="GEC95" s="189"/>
      <c r="GED95" s="189"/>
      <c r="GEE95" s="189"/>
      <c r="GEF95" s="189"/>
      <c r="GEG95" s="189"/>
      <c r="GEH95" s="189"/>
      <c r="GEI95" s="189"/>
      <c r="GEJ95" s="189"/>
      <c r="GEK95" s="189"/>
      <c r="GEL95" s="189"/>
      <c r="GEM95" s="189"/>
      <c r="GEN95" s="189"/>
      <c r="GEO95" s="189"/>
      <c r="GEP95" s="189"/>
      <c r="GEQ95" s="189"/>
      <c r="GER95" s="189"/>
      <c r="GES95" s="189"/>
      <c r="GET95" s="189"/>
      <c r="GEU95" s="189"/>
      <c r="GEV95" s="189"/>
      <c r="GEW95" s="189"/>
      <c r="GEX95" s="189"/>
      <c r="GEY95" s="189"/>
      <c r="GEZ95" s="189"/>
      <c r="GFA95" s="189"/>
      <c r="GFB95" s="189"/>
      <c r="GFC95" s="189"/>
      <c r="GFD95" s="189"/>
      <c r="GFE95" s="189"/>
      <c r="GFF95" s="189"/>
      <c r="GFG95" s="189"/>
      <c r="GFH95" s="189"/>
      <c r="GFI95" s="189"/>
      <c r="GFJ95" s="189"/>
      <c r="GFK95" s="189"/>
      <c r="GFL95" s="189"/>
      <c r="GFM95" s="189"/>
      <c r="GFN95" s="189"/>
      <c r="GFO95" s="189"/>
      <c r="GFP95" s="189"/>
      <c r="GFQ95" s="189"/>
      <c r="GFR95" s="189"/>
      <c r="GFS95" s="189"/>
      <c r="GFT95" s="189"/>
      <c r="GFU95" s="189"/>
      <c r="GFV95" s="189"/>
      <c r="GFW95" s="189"/>
      <c r="GFX95" s="189"/>
      <c r="GFY95" s="189"/>
      <c r="GFZ95" s="189"/>
      <c r="GGA95" s="189"/>
      <c r="GGB95" s="189"/>
      <c r="GGC95" s="189"/>
      <c r="GGD95" s="189"/>
      <c r="GGE95" s="189"/>
      <c r="GGF95" s="189"/>
      <c r="GGG95" s="189"/>
      <c r="GGH95" s="189"/>
      <c r="GGI95" s="189"/>
      <c r="GGJ95" s="189"/>
      <c r="GGK95" s="189"/>
      <c r="GGL95" s="189"/>
      <c r="GGM95" s="189"/>
      <c r="GGN95" s="189"/>
      <c r="GGO95" s="189"/>
      <c r="GGP95" s="189"/>
      <c r="GGQ95" s="189"/>
      <c r="GGR95" s="189"/>
      <c r="GGS95" s="189"/>
      <c r="GGT95" s="189"/>
      <c r="GGU95" s="189"/>
      <c r="GGV95" s="189"/>
      <c r="GGW95" s="189"/>
      <c r="GGX95" s="189"/>
      <c r="GGY95" s="189"/>
      <c r="GGZ95" s="189"/>
      <c r="GHA95" s="189"/>
      <c r="GHB95" s="189"/>
      <c r="GHC95" s="189"/>
      <c r="GHD95" s="189"/>
      <c r="GHE95" s="189"/>
      <c r="GHF95" s="189"/>
      <c r="GHG95" s="189"/>
      <c r="GHH95" s="189"/>
      <c r="GHI95" s="189"/>
      <c r="GHJ95" s="189"/>
      <c r="GHK95" s="189"/>
      <c r="GHL95" s="189"/>
      <c r="GHM95" s="189"/>
      <c r="GHN95" s="189"/>
      <c r="GHO95" s="189"/>
      <c r="GHP95" s="189"/>
      <c r="GHQ95" s="189"/>
      <c r="GHR95" s="189"/>
      <c r="GHS95" s="189"/>
      <c r="GHT95" s="189"/>
      <c r="GHU95" s="189"/>
      <c r="GHV95" s="189"/>
      <c r="GHW95" s="189"/>
      <c r="GHX95" s="189"/>
      <c r="GHY95" s="189"/>
      <c r="GHZ95" s="189"/>
      <c r="GIA95" s="189"/>
      <c r="GIB95" s="189"/>
      <c r="GIC95" s="189"/>
      <c r="GID95" s="189"/>
      <c r="GIE95" s="189"/>
      <c r="GIF95" s="189"/>
      <c r="GIG95" s="189"/>
      <c r="GIH95" s="189"/>
      <c r="GII95" s="189"/>
      <c r="GIJ95" s="189"/>
      <c r="GIK95" s="189"/>
      <c r="GIL95" s="189"/>
      <c r="GIM95" s="189"/>
      <c r="GIN95" s="189"/>
      <c r="GIO95" s="189"/>
      <c r="GIP95" s="189"/>
      <c r="GIQ95" s="189"/>
      <c r="GIR95" s="189"/>
      <c r="GIS95" s="189"/>
      <c r="GIT95" s="189"/>
      <c r="GIU95" s="189"/>
      <c r="GIV95" s="189"/>
      <c r="GIW95" s="189"/>
      <c r="GIX95" s="189"/>
      <c r="GIY95" s="189"/>
      <c r="GIZ95" s="189"/>
      <c r="GJA95" s="189"/>
      <c r="GJB95" s="189"/>
      <c r="GJC95" s="189"/>
      <c r="GJD95" s="189"/>
      <c r="GJE95" s="189"/>
      <c r="GJF95" s="189"/>
      <c r="GJG95" s="189"/>
      <c r="GJH95" s="189"/>
      <c r="GJI95" s="189"/>
      <c r="GJJ95" s="189"/>
      <c r="GJK95" s="189"/>
      <c r="GJL95" s="189"/>
      <c r="GJM95" s="189"/>
      <c r="GJN95" s="189"/>
      <c r="GJO95" s="189"/>
      <c r="GJP95" s="189"/>
      <c r="GJQ95" s="189"/>
      <c r="GJR95" s="189"/>
      <c r="GJS95" s="189"/>
      <c r="GJT95" s="189"/>
      <c r="GJU95" s="189"/>
      <c r="GJV95" s="189"/>
      <c r="GJW95" s="189"/>
      <c r="GJX95" s="189"/>
      <c r="GJY95" s="189"/>
      <c r="GJZ95" s="189"/>
      <c r="GKA95" s="189"/>
      <c r="GKB95" s="189"/>
      <c r="GKC95" s="189"/>
      <c r="GKD95" s="189"/>
      <c r="GKE95" s="189"/>
      <c r="GKF95" s="189"/>
      <c r="GKG95" s="189"/>
      <c r="GKH95" s="189"/>
      <c r="GKI95" s="189"/>
      <c r="GKJ95" s="189"/>
      <c r="GKK95" s="189"/>
      <c r="GKL95" s="189"/>
      <c r="GKM95" s="189"/>
      <c r="GKN95" s="189"/>
      <c r="GKO95" s="189"/>
      <c r="GKP95" s="189"/>
      <c r="GKQ95" s="189"/>
      <c r="GKR95" s="189"/>
      <c r="GKS95" s="189"/>
      <c r="GKT95" s="189"/>
      <c r="GKU95" s="189"/>
      <c r="GKV95" s="189"/>
      <c r="GKW95" s="189"/>
      <c r="GKX95" s="189"/>
      <c r="GKY95" s="189"/>
      <c r="GKZ95" s="189"/>
      <c r="GLA95" s="189"/>
      <c r="GLB95" s="189"/>
      <c r="GLC95" s="189"/>
      <c r="GLD95" s="189"/>
      <c r="GLE95" s="189"/>
      <c r="GLF95" s="189"/>
      <c r="GLG95" s="189"/>
      <c r="GLH95" s="189"/>
      <c r="GLI95" s="189"/>
      <c r="GLJ95" s="189"/>
      <c r="GLK95" s="189"/>
      <c r="GLL95" s="189"/>
      <c r="GLM95" s="189"/>
      <c r="GLN95" s="189"/>
      <c r="GLO95" s="189"/>
      <c r="GLP95" s="189"/>
      <c r="GLQ95" s="189"/>
      <c r="GLR95" s="189"/>
      <c r="GLS95" s="189"/>
      <c r="GLT95" s="189"/>
      <c r="GLU95" s="189"/>
      <c r="GLV95" s="189"/>
      <c r="GLW95" s="189"/>
      <c r="GLX95" s="189"/>
      <c r="GLY95" s="189"/>
      <c r="GLZ95" s="189"/>
      <c r="GMA95" s="189"/>
      <c r="GMB95" s="189"/>
      <c r="GMC95" s="189"/>
      <c r="GMD95" s="189"/>
      <c r="GME95" s="189"/>
      <c r="GMF95" s="189"/>
      <c r="GMG95" s="189"/>
      <c r="GMH95" s="189"/>
      <c r="GMI95" s="189"/>
      <c r="GMJ95" s="189"/>
      <c r="GMK95" s="189"/>
      <c r="GML95" s="189"/>
      <c r="GMM95" s="189"/>
      <c r="GMN95" s="189"/>
      <c r="GMO95" s="189"/>
      <c r="GMP95" s="189"/>
      <c r="GMQ95" s="189"/>
      <c r="GMR95" s="189"/>
      <c r="GMS95" s="189"/>
      <c r="GMT95" s="189"/>
      <c r="GMU95" s="189"/>
      <c r="GMV95" s="189"/>
      <c r="GMW95" s="189"/>
      <c r="GMX95" s="189"/>
      <c r="GMY95" s="189"/>
      <c r="GMZ95" s="189"/>
      <c r="GNA95" s="189"/>
      <c r="GNB95" s="189"/>
      <c r="GNC95" s="189"/>
      <c r="GND95" s="189"/>
      <c r="GNE95" s="189"/>
      <c r="GNF95" s="189"/>
      <c r="GNG95" s="189"/>
      <c r="GNH95" s="189"/>
      <c r="GNI95" s="189"/>
      <c r="GNJ95" s="189"/>
      <c r="GNK95" s="189"/>
      <c r="GNL95" s="189"/>
      <c r="GNM95" s="189"/>
      <c r="GNN95" s="189"/>
      <c r="GNO95" s="189"/>
      <c r="GNP95" s="189"/>
      <c r="GNQ95" s="189"/>
      <c r="GNR95" s="189"/>
      <c r="GNS95" s="189"/>
      <c r="GNT95" s="189"/>
      <c r="GNU95" s="189"/>
      <c r="GNV95" s="189"/>
      <c r="GNW95" s="189"/>
      <c r="GNX95" s="189"/>
      <c r="GNY95" s="189"/>
      <c r="GNZ95" s="189"/>
      <c r="GOA95" s="189"/>
      <c r="GOB95" s="189"/>
      <c r="GOC95" s="189"/>
      <c r="GOD95" s="189"/>
      <c r="GOE95" s="189"/>
      <c r="GOF95" s="189"/>
      <c r="GOG95" s="189"/>
      <c r="GOH95" s="189"/>
      <c r="GOI95" s="189"/>
      <c r="GOJ95" s="189"/>
      <c r="GOK95" s="189"/>
      <c r="GOL95" s="189"/>
      <c r="GOM95" s="189"/>
      <c r="GON95" s="189"/>
      <c r="GOO95" s="189"/>
      <c r="GOP95" s="189"/>
      <c r="GOQ95" s="189"/>
      <c r="GOR95" s="189"/>
      <c r="GOS95" s="189"/>
      <c r="GOT95" s="189"/>
      <c r="GOU95" s="189"/>
      <c r="GOV95" s="189"/>
      <c r="GOW95" s="189"/>
      <c r="GOX95" s="189"/>
      <c r="GOY95" s="189"/>
      <c r="GOZ95" s="189"/>
      <c r="GPA95" s="189"/>
      <c r="GPB95" s="189"/>
      <c r="GPC95" s="189"/>
      <c r="GPD95" s="189"/>
      <c r="GPE95" s="189"/>
      <c r="GPF95" s="189"/>
      <c r="GPG95" s="189"/>
      <c r="GPH95" s="189"/>
      <c r="GPI95" s="189"/>
      <c r="GPJ95" s="189"/>
      <c r="GPK95" s="189"/>
      <c r="GPL95" s="189"/>
      <c r="GPM95" s="189"/>
      <c r="GPN95" s="189"/>
      <c r="GPO95" s="189"/>
      <c r="GPP95" s="189"/>
      <c r="GPQ95" s="189"/>
      <c r="GPR95" s="189"/>
      <c r="GPS95" s="189"/>
      <c r="GPT95" s="189"/>
      <c r="GPU95" s="189"/>
      <c r="GPV95" s="189"/>
      <c r="GPW95" s="189"/>
      <c r="GPX95" s="189"/>
      <c r="GPY95" s="189"/>
      <c r="GPZ95" s="189"/>
      <c r="GQA95" s="189"/>
      <c r="GQB95" s="189"/>
      <c r="GQC95" s="189"/>
      <c r="GQD95" s="189"/>
      <c r="GQE95" s="189"/>
      <c r="GQF95" s="189"/>
      <c r="GQG95" s="189"/>
      <c r="GQH95" s="189"/>
      <c r="GQI95" s="189"/>
      <c r="GQJ95" s="189"/>
      <c r="GQK95" s="189"/>
      <c r="GQL95" s="189"/>
      <c r="GQM95" s="189"/>
      <c r="GQN95" s="189"/>
      <c r="GQO95" s="189"/>
      <c r="GQP95" s="189"/>
      <c r="GQQ95" s="189"/>
      <c r="GQR95" s="189"/>
      <c r="GQS95" s="189"/>
      <c r="GQT95" s="189"/>
      <c r="GQU95" s="189"/>
      <c r="GQV95" s="189"/>
      <c r="GQW95" s="189"/>
      <c r="GQX95" s="189"/>
      <c r="GQY95" s="189"/>
      <c r="GQZ95" s="189"/>
      <c r="GRA95" s="189"/>
      <c r="GRB95" s="189"/>
      <c r="GRC95" s="189"/>
      <c r="GRD95" s="189"/>
      <c r="GRE95" s="189"/>
      <c r="GRF95" s="189"/>
      <c r="GRG95" s="189"/>
      <c r="GRH95" s="189"/>
      <c r="GRI95" s="189"/>
      <c r="GRJ95" s="189"/>
      <c r="GRK95" s="189"/>
      <c r="GRL95" s="189"/>
      <c r="GRM95" s="189"/>
      <c r="GRN95" s="189"/>
      <c r="GRO95" s="189"/>
      <c r="GRP95" s="189"/>
      <c r="GRQ95" s="189"/>
      <c r="GRR95" s="189"/>
      <c r="GRS95" s="189"/>
      <c r="GRT95" s="189"/>
      <c r="GRU95" s="189"/>
      <c r="GRV95" s="189"/>
      <c r="GRW95" s="189"/>
      <c r="GRX95" s="189"/>
      <c r="GRY95" s="189"/>
      <c r="GRZ95" s="189"/>
      <c r="GSA95" s="189"/>
      <c r="GSB95" s="189"/>
      <c r="GSC95" s="189"/>
      <c r="GSD95" s="189"/>
      <c r="GSE95" s="189"/>
      <c r="GSF95" s="189"/>
      <c r="GSG95" s="189"/>
      <c r="GSH95" s="189"/>
      <c r="GSI95" s="189"/>
      <c r="GSJ95" s="189"/>
      <c r="GSK95" s="189"/>
      <c r="GSL95" s="189"/>
      <c r="GSM95" s="189"/>
      <c r="GSN95" s="189"/>
      <c r="GSO95" s="189"/>
      <c r="GSP95" s="189"/>
      <c r="GSQ95" s="189"/>
      <c r="GSR95" s="189"/>
      <c r="GSS95" s="189"/>
      <c r="GST95" s="189"/>
      <c r="GSU95" s="189"/>
      <c r="GSV95" s="189"/>
      <c r="GSW95" s="189"/>
      <c r="GSX95" s="189"/>
      <c r="GSY95" s="189"/>
      <c r="GSZ95" s="189"/>
      <c r="GTA95" s="189"/>
      <c r="GTB95" s="189"/>
      <c r="GTC95" s="189"/>
      <c r="GTD95" s="189"/>
      <c r="GTE95" s="189"/>
      <c r="GTF95" s="189"/>
      <c r="GTG95" s="189"/>
      <c r="GTH95" s="189"/>
      <c r="GTI95" s="189"/>
      <c r="GTJ95" s="189"/>
      <c r="GTK95" s="189"/>
      <c r="GTL95" s="189"/>
      <c r="GTM95" s="189"/>
      <c r="GTN95" s="189"/>
      <c r="GTO95" s="189"/>
      <c r="GTP95" s="189"/>
      <c r="GTQ95" s="189"/>
      <c r="GTR95" s="189"/>
      <c r="GTS95" s="189"/>
      <c r="GTT95" s="189"/>
      <c r="GTU95" s="189"/>
      <c r="GTV95" s="189"/>
      <c r="GTW95" s="189"/>
      <c r="GTX95" s="189"/>
      <c r="GTY95" s="189"/>
      <c r="GTZ95" s="189"/>
      <c r="GUA95" s="189"/>
      <c r="GUB95" s="189"/>
      <c r="GUC95" s="189"/>
      <c r="GUD95" s="189"/>
      <c r="GUE95" s="189"/>
      <c r="GUF95" s="189"/>
      <c r="GUG95" s="189"/>
      <c r="GUH95" s="189"/>
      <c r="GUI95" s="189"/>
      <c r="GUJ95" s="189"/>
      <c r="GUK95" s="189"/>
      <c r="GUL95" s="189"/>
      <c r="GUM95" s="189"/>
      <c r="GUN95" s="189"/>
      <c r="GUO95" s="189"/>
      <c r="GUP95" s="189"/>
      <c r="GUQ95" s="189"/>
      <c r="GUR95" s="189"/>
      <c r="GUS95" s="189"/>
      <c r="GUT95" s="189"/>
      <c r="GUU95" s="189"/>
      <c r="GUV95" s="189"/>
      <c r="GUW95" s="189"/>
      <c r="GUX95" s="189"/>
      <c r="GUY95" s="189"/>
      <c r="GUZ95" s="189"/>
      <c r="GVA95" s="189"/>
      <c r="GVB95" s="189"/>
      <c r="GVC95" s="189"/>
      <c r="GVD95" s="189"/>
      <c r="GVE95" s="189"/>
      <c r="GVF95" s="189"/>
      <c r="GVG95" s="189"/>
      <c r="GVH95" s="189"/>
      <c r="GVI95" s="189"/>
      <c r="GVJ95" s="189"/>
      <c r="GVK95" s="189"/>
      <c r="GVL95" s="189"/>
      <c r="GVM95" s="189"/>
      <c r="GVN95" s="189"/>
      <c r="GVO95" s="189"/>
      <c r="GVP95" s="189"/>
      <c r="GVQ95" s="189"/>
      <c r="GVR95" s="189"/>
      <c r="GVS95" s="189"/>
      <c r="GVT95" s="189"/>
      <c r="GVU95" s="189"/>
      <c r="GVV95" s="189"/>
      <c r="GVW95" s="189"/>
      <c r="GVX95" s="189"/>
      <c r="GVY95" s="189"/>
      <c r="GVZ95" s="189"/>
      <c r="GWA95" s="189"/>
      <c r="GWB95" s="189"/>
      <c r="GWC95" s="189"/>
      <c r="GWD95" s="189"/>
      <c r="GWE95" s="189"/>
      <c r="GWF95" s="189"/>
      <c r="GWG95" s="189"/>
      <c r="GWH95" s="189"/>
      <c r="GWI95" s="189"/>
      <c r="GWJ95" s="189"/>
      <c r="GWK95" s="189"/>
      <c r="GWL95" s="189"/>
      <c r="GWM95" s="189"/>
      <c r="GWN95" s="189"/>
      <c r="GWO95" s="189"/>
      <c r="GWP95" s="189"/>
      <c r="GWQ95" s="189"/>
      <c r="GWR95" s="189"/>
      <c r="GWS95" s="189"/>
      <c r="GWT95" s="189"/>
      <c r="GWU95" s="189"/>
      <c r="GWV95" s="189"/>
      <c r="GWW95" s="189"/>
      <c r="GWX95" s="189"/>
      <c r="GWY95" s="189"/>
      <c r="GWZ95" s="189"/>
      <c r="GXA95" s="189"/>
      <c r="GXB95" s="189"/>
      <c r="GXC95" s="189"/>
      <c r="GXD95" s="189"/>
      <c r="GXE95" s="189"/>
      <c r="GXF95" s="189"/>
      <c r="GXG95" s="189"/>
      <c r="GXH95" s="189"/>
      <c r="GXI95" s="189"/>
      <c r="GXJ95" s="189"/>
      <c r="GXK95" s="189"/>
      <c r="GXL95" s="189"/>
      <c r="GXM95" s="189"/>
      <c r="GXN95" s="189"/>
      <c r="GXO95" s="189"/>
      <c r="GXP95" s="189"/>
      <c r="GXQ95" s="189"/>
      <c r="GXR95" s="189"/>
      <c r="GXS95" s="189"/>
      <c r="GXT95" s="189"/>
      <c r="GXU95" s="189"/>
      <c r="GXV95" s="189"/>
      <c r="GXW95" s="189"/>
      <c r="GXX95" s="189"/>
      <c r="GXY95" s="189"/>
      <c r="GXZ95" s="189"/>
      <c r="GYA95" s="189"/>
      <c r="GYB95" s="189"/>
      <c r="GYC95" s="189"/>
      <c r="GYD95" s="189"/>
      <c r="GYE95" s="189"/>
      <c r="GYF95" s="189"/>
      <c r="GYG95" s="189"/>
      <c r="GYH95" s="189"/>
      <c r="GYI95" s="189"/>
      <c r="GYJ95" s="189"/>
      <c r="GYK95" s="189"/>
      <c r="GYL95" s="189"/>
      <c r="GYM95" s="189"/>
      <c r="GYN95" s="189"/>
      <c r="GYO95" s="189"/>
      <c r="GYP95" s="189"/>
      <c r="GYQ95" s="189"/>
      <c r="GYR95" s="189"/>
      <c r="GYS95" s="189"/>
      <c r="GYT95" s="189"/>
      <c r="GYU95" s="189"/>
      <c r="GYV95" s="189"/>
      <c r="GYW95" s="189"/>
      <c r="GYX95" s="189"/>
      <c r="GYY95" s="189"/>
      <c r="GYZ95" s="189"/>
      <c r="GZA95" s="189"/>
      <c r="GZB95" s="189"/>
      <c r="GZC95" s="189"/>
      <c r="GZD95" s="189"/>
      <c r="GZE95" s="189"/>
      <c r="GZF95" s="189"/>
      <c r="GZG95" s="189"/>
      <c r="GZH95" s="189"/>
      <c r="GZI95" s="189"/>
      <c r="GZJ95" s="189"/>
      <c r="GZK95" s="189"/>
      <c r="GZL95" s="189"/>
      <c r="GZM95" s="189"/>
      <c r="GZN95" s="189"/>
      <c r="GZO95" s="189"/>
      <c r="GZP95" s="189"/>
      <c r="GZQ95" s="189"/>
      <c r="GZR95" s="189"/>
      <c r="GZS95" s="189"/>
      <c r="GZT95" s="189"/>
      <c r="GZU95" s="189"/>
      <c r="GZV95" s="189"/>
      <c r="GZW95" s="189"/>
      <c r="GZX95" s="189"/>
      <c r="GZY95" s="189"/>
      <c r="GZZ95" s="189"/>
      <c r="HAA95" s="189"/>
      <c r="HAB95" s="189"/>
      <c r="HAC95" s="189"/>
      <c r="HAD95" s="189"/>
      <c r="HAE95" s="189"/>
      <c r="HAF95" s="189"/>
      <c r="HAG95" s="189"/>
      <c r="HAH95" s="189"/>
      <c r="HAI95" s="189"/>
      <c r="HAJ95" s="189"/>
      <c r="HAK95" s="189"/>
      <c r="HAL95" s="189"/>
      <c r="HAM95" s="189"/>
      <c r="HAN95" s="189"/>
      <c r="HAO95" s="189"/>
      <c r="HAP95" s="189"/>
      <c r="HAQ95" s="189"/>
      <c r="HAR95" s="189"/>
      <c r="HAS95" s="189"/>
      <c r="HAT95" s="189"/>
      <c r="HAU95" s="189"/>
      <c r="HAV95" s="189"/>
      <c r="HAW95" s="189"/>
      <c r="HAX95" s="189"/>
      <c r="HAY95" s="189"/>
      <c r="HAZ95" s="189"/>
      <c r="HBA95" s="189"/>
      <c r="HBB95" s="189"/>
      <c r="HBC95" s="189"/>
      <c r="HBD95" s="189"/>
      <c r="HBE95" s="189"/>
      <c r="HBF95" s="189"/>
      <c r="HBG95" s="189"/>
      <c r="HBH95" s="189"/>
      <c r="HBI95" s="189"/>
      <c r="HBJ95" s="189"/>
      <c r="HBK95" s="189"/>
      <c r="HBL95" s="189"/>
      <c r="HBM95" s="189"/>
      <c r="HBN95" s="189"/>
      <c r="HBO95" s="189"/>
      <c r="HBP95" s="189"/>
      <c r="HBQ95" s="189"/>
      <c r="HBR95" s="189"/>
      <c r="HBS95" s="189"/>
      <c r="HBT95" s="189"/>
      <c r="HBU95" s="189"/>
      <c r="HBV95" s="189"/>
      <c r="HBW95" s="189"/>
      <c r="HBX95" s="189"/>
      <c r="HBY95" s="189"/>
      <c r="HBZ95" s="189"/>
      <c r="HCA95" s="189"/>
      <c r="HCB95" s="189"/>
      <c r="HCC95" s="189"/>
      <c r="HCD95" s="189"/>
      <c r="HCE95" s="189"/>
      <c r="HCF95" s="189"/>
      <c r="HCG95" s="189"/>
      <c r="HCH95" s="189"/>
      <c r="HCI95" s="189"/>
      <c r="HCJ95" s="189"/>
      <c r="HCK95" s="189"/>
      <c r="HCL95" s="189"/>
      <c r="HCM95" s="189"/>
      <c r="HCN95" s="189"/>
      <c r="HCO95" s="189"/>
      <c r="HCP95" s="189"/>
      <c r="HCQ95" s="189"/>
      <c r="HCR95" s="189"/>
      <c r="HCS95" s="189"/>
      <c r="HCT95" s="189"/>
      <c r="HCU95" s="189"/>
      <c r="HCV95" s="189"/>
      <c r="HCW95" s="189"/>
      <c r="HCX95" s="189"/>
      <c r="HCY95" s="189"/>
      <c r="HCZ95" s="189"/>
      <c r="HDA95" s="189"/>
      <c r="HDB95" s="189"/>
      <c r="HDC95" s="189"/>
      <c r="HDD95" s="189"/>
      <c r="HDE95" s="189"/>
      <c r="HDF95" s="189"/>
      <c r="HDG95" s="189"/>
      <c r="HDH95" s="189"/>
      <c r="HDI95" s="189"/>
      <c r="HDJ95" s="189"/>
      <c r="HDK95" s="189"/>
      <c r="HDL95" s="189"/>
      <c r="HDM95" s="189"/>
      <c r="HDN95" s="189"/>
      <c r="HDO95" s="189"/>
      <c r="HDP95" s="189"/>
      <c r="HDQ95" s="189"/>
      <c r="HDR95" s="189"/>
      <c r="HDS95" s="189"/>
      <c r="HDT95" s="189"/>
      <c r="HDU95" s="189"/>
      <c r="HDV95" s="189"/>
      <c r="HDW95" s="189"/>
      <c r="HDX95" s="189"/>
      <c r="HDY95" s="189"/>
      <c r="HDZ95" s="189"/>
      <c r="HEA95" s="189"/>
      <c r="HEB95" s="189"/>
      <c r="HEC95" s="189"/>
      <c r="HED95" s="189"/>
      <c r="HEE95" s="189"/>
      <c r="HEF95" s="189"/>
      <c r="HEG95" s="189"/>
      <c r="HEH95" s="189"/>
      <c r="HEI95" s="189"/>
      <c r="HEJ95" s="189"/>
      <c r="HEK95" s="189"/>
      <c r="HEL95" s="189"/>
      <c r="HEM95" s="189"/>
      <c r="HEN95" s="189"/>
      <c r="HEO95" s="189"/>
      <c r="HEP95" s="189"/>
      <c r="HEQ95" s="189"/>
      <c r="HER95" s="189"/>
      <c r="HES95" s="189"/>
      <c r="HET95" s="189"/>
      <c r="HEU95" s="189"/>
      <c r="HEV95" s="189"/>
      <c r="HEW95" s="189"/>
      <c r="HEX95" s="189"/>
      <c r="HEY95" s="189"/>
      <c r="HEZ95" s="189"/>
      <c r="HFA95" s="189"/>
      <c r="HFB95" s="189"/>
      <c r="HFC95" s="189"/>
      <c r="HFD95" s="189"/>
      <c r="HFE95" s="189"/>
      <c r="HFF95" s="189"/>
      <c r="HFG95" s="189"/>
      <c r="HFH95" s="189"/>
      <c r="HFI95" s="189"/>
      <c r="HFJ95" s="189"/>
      <c r="HFK95" s="189"/>
      <c r="HFL95" s="189"/>
      <c r="HFM95" s="189"/>
      <c r="HFN95" s="189"/>
      <c r="HFO95" s="189"/>
      <c r="HFP95" s="189"/>
      <c r="HFQ95" s="189"/>
      <c r="HFR95" s="189"/>
      <c r="HFS95" s="189"/>
      <c r="HFT95" s="189"/>
      <c r="HFU95" s="189"/>
      <c r="HFV95" s="189"/>
      <c r="HFW95" s="189"/>
      <c r="HFX95" s="189"/>
      <c r="HFY95" s="189"/>
      <c r="HFZ95" s="189"/>
      <c r="HGA95" s="189"/>
      <c r="HGB95" s="189"/>
      <c r="HGC95" s="189"/>
      <c r="HGD95" s="189"/>
      <c r="HGE95" s="189"/>
      <c r="HGF95" s="189"/>
      <c r="HGG95" s="189"/>
      <c r="HGH95" s="189"/>
      <c r="HGI95" s="189"/>
      <c r="HGJ95" s="189"/>
      <c r="HGK95" s="189"/>
      <c r="HGL95" s="189"/>
      <c r="HGM95" s="189"/>
      <c r="HGN95" s="189"/>
      <c r="HGO95" s="189"/>
      <c r="HGP95" s="189"/>
      <c r="HGQ95" s="189"/>
      <c r="HGR95" s="189"/>
      <c r="HGS95" s="189"/>
      <c r="HGT95" s="189"/>
      <c r="HGU95" s="189"/>
      <c r="HGV95" s="189"/>
      <c r="HGW95" s="189"/>
      <c r="HGX95" s="189"/>
      <c r="HGY95" s="189"/>
      <c r="HGZ95" s="189"/>
      <c r="HHA95" s="189"/>
      <c r="HHB95" s="189"/>
      <c r="HHC95" s="189"/>
      <c r="HHD95" s="189"/>
      <c r="HHE95" s="189"/>
      <c r="HHF95" s="189"/>
      <c r="HHG95" s="189"/>
      <c r="HHH95" s="189"/>
      <c r="HHI95" s="189"/>
      <c r="HHJ95" s="189"/>
      <c r="HHK95" s="189"/>
      <c r="HHL95" s="189"/>
      <c r="HHM95" s="189"/>
      <c r="HHN95" s="189"/>
      <c r="HHO95" s="189"/>
      <c r="HHP95" s="189"/>
      <c r="HHQ95" s="189"/>
      <c r="HHR95" s="189"/>
      <c r="HHS95" s="189"/>
      <c r="HHT95" s="189"/>
      <c r="HHU95" s="189"/>
      <c r="HHV95" s="189"/>
      <c r="HHW95" s="189"/>
      <c r="HHX95" s="189"/>
      <c r="HHY95" s="189"/>
      <c r="HHZ95" s="189"/>
      <c r="HIA95" s="189"/>
      <c r="HIB95" s="189"/>
      <c r="HIC95" s="189"/>
      <c r="HID95" s="189"/>
      <c r="HIE95" s="189"/>
      <c r="HIF95" s="189"/>
      <c r="HIG95" s="189"/>
      <c r="HIH95" s="189"/>
      <c r="HII95" s="189"/>
      <c r="HIJ95" s="189"/>
      <c r="HIK95" s="189"/>
      <c r="HIL95" s="189"/>
      <c r="HIM95" s="189"/>
      <c r="HIN95" s="189"/>
      <c r="HIO95" s="189"/>
      <c r="HIP95" s="189"/>
      <c r="HIQ95" s="189"/>
      <c r="HIR95" s="189"/>
      <c r="HIS95" s="189"/>
      <c r="HIT95" s="189"/>
      <c r="HIU95" s="189"/>
      <c r="HIV95" s="189"/>
      <c r="HIW95" s="189"/>
      <c r="HIX95" s="189"/>
      <c r="HIY95" s="189"/>
      <c r="HIZ95" s="189"/>
      <c r="HJA95" s="189"/>
      <c r="HJB95" s="189"/>
      <c r="HJC95" s="189"/>
      <c r="HJD95" s="189"/>
      <c r="HJE95" s="189"/>
      <c r="HJF95" s="189"/>
      <c r="HJG95" s="189"/>
      <c r="HJH95" s="189"/>
      <c r="HJI95" s="189"/>
      <c r="HJJ95" s="189"/>
      <c r="HJK95" s="189"/>
      <c r="HJL95" s="189"/>
      <c r="HJM95" s="189"/>
      <c r="HJN95" s="189"/>
      <c r="HJO95" s="189"/>
      <c r="HJP95" s="189"/>
      <c r="HJQ95" s="189"/>
      <c r="HJR95" s="189"/>
      <c r="HJS95" s="189"/>
      <c r="HJT95" s="189"/>
      <c r="HJU95" s="189"/>
      <c r="HJV95" s="189"/>
      <c r="HJW95" s="189"/>
      <c r="HJX95" s="189"/>
      <c r="HJY95" s="189"/>
      <c r="HJZ95" s="189"/>
      <c r="HKA95" s="189"/>
      <c r="HKB95" s="189"/>
      <c r="HKC95" s="189"/>
      <c r="HKD95" s="189"/>
      <c r="HKE95" s="189"/>
      <c r="HKF95" s="189"/>
      <c r="HKG95" s="189"/>
      <c r="HKH95" s="189"/>
      <c r="HKI95" s="189"/>
      <c r="HKJ95" s="189"/>
      <c r="HKK95" s="189"/>
      <c r="HKL95" s="189"/>
      <c r="HKM95" s="189"/>
      <c r="HKN95" s="189"/>
      <c r="HKO95" s="189"/>
      <c r="HKP95" s="189"/>
      <c r="HKQ95" s="189"/>
      <c r="HKR95" s="189"/>
      <c r="HKS95" s="189"/>
      <c r="HKT95" s="189"/>
      <c r="HKU95" s="189"/>
      <c r="HKV95" s="189"/>
      <c r="HKW95" s="189"/>
      <c r="HKX95" s="189"/>
      <c r="HKY95" s="189"/>
      <c r="HKZ95" s="189"/>
      <c r="HLA95" s="189"/>
      <c r="HLB95" s="189"/>
      <c r="HLC95" s="189"/>
      <c r="HLD95" s="189"/>
      <c r="HLE95" s="189"/>
      <c r="HLF95" s="189"/>
      <c r="HLG95" s="189"/>
      <c r="HLH95" s="189"/>
      <c r="HLI95" s="189"/>
      <c r="HLJ95" s="189"/>
      <c r="HLK95" s="189"/>
      <c r="HLL95" s="189"/>
      <c r="HLM95" s="189"/>
      <c r="HLN95" s="189"/>
      <c r="HLO95" s="189"/>
      <c r="HLP95" s="189"/>
      <c r="HLQ95" s="189"/>
      <c r="HLR95" s="189"/>
      <c r="HLS95" s="189"/>
      <c r="HLT95" s="189"/>
      <c r="HLU95" s="189"/>
      <c r="HLV95" s="189"/>
      <c r="HLW95" s="189"/>
      <c r="HLX95" s="189"/>
      <c r="HLY95" s="189"/>
      <c r="HLZ95" s="189"/>
      <c r="HMA95" s="189"/>
      <c r="HMB95" s="189"/>
      <c r="HMC95" s="189"/>
      <c r="HMD95" s="189"/>
      <c r="HME95" s="189"/>
      <c r="HMF95" s="189"/>
      <c r="HMG95" s="189"/>
      <c r="HMH95" s="189"/>
      <c r="HMI95" s="189"/>
      <c r="HMJ95" s="189"/>
      <c r="HMK95" s="189"/>
      <c r="HML95" s="189"/>
      <c r="HMM95" s="189"/>
      <c r="HMN95" s="189"/>
      <c r="HMO95" s="189"/>
      <c r="HMP95" s="189"/>
      <c r="HMQ95" s="189"/>
      <c r="HMR95" s="189"/>
      <c r="HMS95" s="189"/>
      <c r="HMT95" s="189"/>
      <c r="HMU95" s="189"/>
      <c r="HMV95" s="189"/>
      <c r="HMW95" s="189"/>
      <c r="HMX95" s="189"/>
      <c r="HMY95" s="189"/>
      <c r="HMZ95" s="189"/>
      <c r="HNA95" s="189"/>
      <c r="HNB95" s="189"/>
      <c r="HNC95" s="189"/>
      <c r="HND95" s="189"/>
      <c r="HNE95" s="189"/>
      <c r="HNF95" s="189"/>
      <c r="HNG95" s="189"/>
      <c r="HNH95" s="189"/>
      <c r="HNI95" s="189"/>
      <c r="HNJ95" s="189"/>
      <c r="HNK95" s="189"/>
      <c r="HNL95" s="189"/>
      <c r="HNM95" s="189"/>
      <c r="HNN95" s="189"/>
      <c r="HNO95" s="189"/>
      <c r="HNP95" s="189"/>
      <c r="HNQ95" s="189"/>
      <c r="HNR95" s="189"/>
      <c r="HNS95" s="189"/>
      <c r="HNT95" s="189"/>
      <c r="HNU95" s="189"/>
      <c r="HNV95" s="189"/>
      <c r="HNW95" s="189"/>
      <c r="HNX95" s="189"/>
      <c r="HNY95" s="189"/>
      <c r="HNZ95" s="189"/>
      <c r="HOA95" s="189"/>
      <c r="HOB95" s="189"/>
      <c r="HOC95" s="189"/>
      <c r="HOD95" s="189"/>
      <c r="HOE95" s="189"/>
      <c r="HOF95" s="189"/>
      <c r="HOG95" s="189"/>
      <c r="HOH95" s="189"/>
      <c r="HOI95" s="189"/>
      <c r="HOJ95" s="189"/>
      <c r="HOK95" s="189"/>
      <c r="HOL95" s="189"/>
      <c r="HOM95" s="189"/>
      <c r="HON95" s="189"/>
      <c r="HOO95" s="189"/>
      <c r="HOP95" s="189"/>
      <c r="HOQ95" s="189"/>
      <c r="HOR95" s="189"/>
      <c r="HOS95" s="189"/>
      <c r="HOT95" s="189"/>
      <c r="HOU95" s="189"/>
      <c r="HOV95" s="189"/>
      <c r="HOW95" s="189"/>
      <c r="HOX95" s="189"/>
      <c r="HOY95" s="189"/>
      <c r="HOZ95" s="189"/>
      <c r="HPA95" s="189"/>
      <c r="HPB95" s="189"/>
      <c r="HPC95" s="189"/>
      <c r="HPD95" s="189"/>
      <c r="HPE95" s="189"/>
      <c r="HPF95" s="189"/>
      <c r="HPG95" s="189"/>
      <c r="HPH95" s="189"/>
      <c r="HPI95" s="189"/>
      <c r="HPJ95" s="189"/>
      <c r="HPK95" s="189"/>
      <c r="HPL95" s="189"/>
      <c r="HPM95" s="189"/>
      <c r="HPN95" s="189"/>
      <c r="HPO95" s="189"/>
      <c r="HPP95" s="189"/>
      <c r="HPQ95" s="189"/>
      <c r="HPR95" s="189"/>
      <c r="HPS95" s="189"/>
      <c r="HPT95" s="189"/>
      <c r="HPU95" s="189"/>
      <c r="HPV95" s="189"/>
      <c r="HPW95" s="189"/>
      <c r="HPX95" s="189"/>
      <c r="HPY95" s="189"/>
      <c r="HPZ95" s="189"/>
      <c r="HQA95" s="189"/>
      <c r="HQB95" s="189"/>
      <c r="HQC95" s="189"/>
      <c r="HQD95" s="189"/>
      <c r="HQE95" s="189"/>
      <c r="HQF95" s="189"/>
      <c r="HQG95" s="189"/>
      <c r="HQH95" s="189"/>
      <c r="HQI95" s="189"/>
      <c r="HQJ95" s="189"/>
      <c r="HQK95" s="189"/>
      <c r="HQL95" s="189"/>
      <c r="HQM95" s="189"/>
      <c r="HQN95" s="189"/>
      <c r="HQO95" s="189"/>
      <c r="HQP95" s="189"/>
      <c r="HQQ95" s="189"/>
      <c r="HQR95" s="189"/>
      <c r="HQS95" s="189"/>
      <c r="HQT95" s="189"/>
      <c r="HQU95" s="189"/>
      <c r="HQV95" s="189"/>
      <c r="HQW95" s="189"/>
      <c r="HQX95" s="189"/>
      <c r="HQY95" s="189"/>
      <c r="HQZ95" s="189"/>
      <c r="HRA95" s="189"/>
      <c r="HRB95" s="189"/>
      <c r="HRC95" s="189"/>
      <c r="HRD95" s="189"/>
      <c r="HRE95" s="189"/>
      <c r="HRF95" s="189"/>
      <c r="HRG95" s="189"/>
      <c r="HRH95" s="189"/>
      <c r="HRI95" s="189"/>
      <c r="HRJ95" s="189"/>
      <c r="HRK95" s="189"/>
      <c r="HRL95" s="189"/>
      <c r="HRM95" s="189"/>
      <c r="HRN95" s="189"/>
      <c r="HRO95" s="189"/>
      <c r="HRP95" s="189"/>
      <c r="HRQ95" s="189"/>
      <c r="HRR95" s="189"/>
      <c r="HRS95" s="189"/>
      <c r="HRT95" s="189"/>
      <c r="HRU95" s="189"/>
      <c r="HRV95" s="189"/>
      <c r="HRW95" s="189"/>
      <c r="HRX95" s="189"/>
      <c r="HRY95" s="189"/>
      <c r="HRZ95" s="189"/>
      <c r="HSA95" s="189"/>
      <c r="HSB95" s="189"/>
      <c r="HSC95" s="189"/>
      <c r="HSD95" s="189"/>
      <c r="HSE95" s="189"/>
      <c r="HSF95" s="189"/>
      <c r="HSG95" s="189"/>
      <c r="HSH95" s="189"/>
      <c r="HSI95" s="189"/>
      <c r="HSJ95" s="189"/>
      <c r="HSK95" s="189"/>
      <c r="HSL95" s="189"/>
      <c r="HSM95" s="189"/>
      <c r="HSN95" s="189"/>
      <c r="HSO95" s="189"/>
      <c r="HSP95" s="189"/>
      <c r="HSQ95" s="189"/>
      <c r="HSR95" s="189"/>
      <c r="HSS95" s="189"/>
      <c r="HST95" s="189"/>
      <c r="HSU95" s="189"/>
      <c r="HSV95" s="189"/>
      <c r="HSW95" s="189"/>
      <c r="HSX95" s="189"/>
      <c r="HSY95" s="189"/>
      <c r="HSZ95" s="189"/>
      <c r="HTA95" s="189"/>
      <c r="HTB95" s="189"/>
      <c r="HTC95" s="189"/>
      <c r="HTD95" s="189"/>
      <c r="HTE95" s="189"/>
      <c r="HTF95" s="189"/>
      <c r="HTG95" s="189"/>
      <c r="HTH95" s="189"/>
      <c r="HTI95" s="189"/>
      <c r="HTJ95" s="189"/>
      <c r="HTK95" s="189"/>
      <c r="HTL95" s="189"/>
      <c r="HTM95" s="189"/>
      <c r="HTN95" s="189"/>
      <c r="HTO95" s="189"/>
      <c r="HTP95" s="189"/>
      <c r="HTQ95" s="189"/>
      <c r="HTR95" s="189"/>
      <c r="HTS95" s="189"/>
      <c r="HTT95" s="189"/>
      <c r="HTU95" s="189"/>
      <c r="HTV95" s="189"/>
      <c r="HTW95" s="189"/>
      <c r="HTX95" s="189"/>
      <c r="HTY95" s="189"/>
      <c r="HTZ95" s="189"/>
      <c r="HUA95" s="189"/>
      <c r="HUB95" s="189"/>
      <c r="HUC95" s="189"/>
      <c r="HUD95" s="189"/>
      <c r="HUE95" s="189"/>
      <c r="HUF95" s="189"/>
      <c r="HUG95" s="189"/>
      <c r="HUH95" s="189"/>
      <c r="HUI95" s="189"/>
      <c r="HUJ95" s="189"/>
      <c r="HUK95" s="189"/>
      <c r="HUL95" s="189"/>
      <c r="HUM95" s="189"/>
      <c r="HUN95" s="189"/>
      <c r="HUO95" s="189"/>
      <c r="HUP95" s="189"/>
      <c r="HUQ95" s="189"/>
      <c r="HUR95" s="189"/>
      <c r="HUS95" s="189"/>
      <c r="HUT95" s="189"/>
      <c r="HUU95" s="189"/>
      <c r="HUV95" s="189"/>
      <c r="HUW95" s="189"/>
      <c r="HUX95" s="189"/>
      <c r="HUY95" s="189"/>
      <c r="HUZ95" s="189"/>
      <c r="HVA95" s="189"/>
      <c r="HVB95" s="189"/>
      <c r="HVC95" s="189"/>
      <c r="HVD95" s="189"/>
      <c r="HVE95" s="189"/>
      <c r="HVF95" s="189"/>
      <c r="HVG95" s="189"/>
      <c r="HVH95" s="189"/>
      <c r="HVI95" s="189"/>
      <c r="HVJ95" s="189"/>
      <c r="HVK95" s="189"/>
      <c r="HVL95" s="189"/>
      <c r="HVM95" s="189"/>
      <c r="HVN95" s="189"/>
      <c r="HVO95" s="189"/>
      <c r="HVP95" s="189"/>
      <c r="HVQ95" s="189"/>
      <c r="HVR95" s="189"/>
      <c r="HVS95" s="189"/>
      <c r="HVT95" s="189"/>
      <c r="HVU95" s="189"/>
      <c r="HVV95" s="189"/>
      <c r="HVW95" s="189"/>
      <c r="HVX95" s="189"/>
      <c r="HVY95" s="189"/>
      <c r="HVZ95" s="189"/>
      <c r="HWA95" s="189"/>
      <c r="HWB95" s="189"/>
      <c r="HWC95" s="189"/>
      <c r="HWD95" s="189"/>
      <c r="HWE95" s="189"/>
      <c r="HWF95" s="189"/>
      <c r="HWG95" s="189"/>
      <c r="HWH95" s="189"/>
      <c r="HWI95" s="189"/>
      <c r="HWJ95" s="189"/>
      <c r="HWK95" s="189"/>
      <c r="HWL95" s="189"/>
      <c r="HWM95" s="189"/>
      <c r="HWN95" s="189"/>
      <c r="HWO95" s="189"/>
      <c r="HWP95" s="189"/>
      <c r="HWQ95" s="189"/>
      <c r="HWR95" s="189"/>
      <c r="HWS95" s="189"/>
      <c r="HWT95" s="189"/>
      <c r="HWU95" s="189"/>
      <c r="HWV95" s="189"/>
      <c r="HWW95" s="189"/>
      <c r="HWX95" s="189"/>
      <c r="HWY95" s="189"/>
      <c r="HWZ95" s="189"/>
      <c r="HXA95" s="189"/>
      <c r="HXB95" s="189"/>
      <c r="HXC95" s="189"/>
      <c r="HXD95" s="189"/>
      <c r="HXE95" s="189"/>
      <c r="HXF95" s="189"/>
      <c r="HXG95" s="189"/>
      <c r="HXH95" s="189"/>
      <c r="HXI95" s="189"/>
      <c r="HXJ95" s="189"/>
      <c r="HXK95" s="189"/>
      <c r="HXL95" s="189"/>
      <c r="HXM95" s="189"/>
      <c r="HXN95" s="189"/>
      <c r="HXO95" s="189"/>
      <c r="HXP95" s="189"/>
      <c r="HXQ95" s="189"/>
      <c r="HXR95" s="189"/>
      <c r="HXS95" s="189"/>
      <c r="HXT95" s="189"/>
      <c r="HXU95" s="189"/>
      <c r="HXV95" s="189"/>
      <c r="HXW95" s="189"/>
      <c r="HXX95" s="189"/>
      <c r="HXY95" s="189"/>
      <c r="HXZ95" s="189"/>
      <c r="HYA95" s="189"/>
      <c r="HYB95" s="189"/>
      <c r="HYC95" s="189"/>
      <c r="HYD95" s="189"/>
      <c r="HYE95" s="189"/>
      <c r="HYF95" s="189"/>
      <c r="HYG95" s="189"/>
      <c r="HYH95" s="189"/>
      <c r="HYI95" s="189"/>
      <c r="HYJ95" s="189"/>
      <c r="HYK95" s="189"/>
      <c r="HYL95" s="189"/>
      <c r="HYM95" s="189"/>
      <c r="HYN95" s="189"/>
      <c r="HYO95" s="189"/>
      <c r="HYP95" s="189"/>
      <c r="HYQ95" s="189"/>
      <c r="HYR95" s="189"/>
      <c r="HYS95" s="189"/>
      <c r="HYT95" s="189"/>
      <c r="HYU95" s="189"/>
      <c r="HYV95" s="189"/>
      <c r="HYW95" s="189"/>
      <c r="HYX95" s="189"/>
      <c r="HYY95" s="189"/>
      <c r="HYZ95" s="189"/>
      <c r="HZA95" s="189"/>
      <c r="HZB95" s="189"/>
      <c r="HZC95" s="189"/>
      <c r="HZD95" s="189"/>
      <c r="HZE95" s="189"/>
      <c r="HZF95" s="189"/>
      <c r="HZG95" s="189"/>
      <c r="HZH95" s="189"/>
      <c r="HZI95" s="189"/>
      <c r="HZJ95" s="189"/>
      <c r="HZK95" s="189"/>
      <c r="HZL95" s="189"/>
      <c r="HZM95" s="189"/>
      <c r="HZN95" s="189"/>
      <c r="HZO95" s="189"/>
      <c r="HZP95" s="189"/>
      <c r="HZQ95" s="189"/>
      <c r="HZR95" s="189"/>
      <c r="HZS95" s="189"/>
      <c r="HZT95" s="189"/>
      <c r="HZU95" s="189"/>
      <c r="HZV95" s="189"/>
      <c r="HZW95" s="189"/>
      <c r="HZX95" s="189"/>
      <c r="HZY95" s="189"/>
      <c r="HZZ95" s="189"/>
      <c r="IAA95" s="189"/>
      <c r="IAB95" s="189"/>
      <c r="IAC95" s="189"/>
      <c r="IAD95" s="189"/>
      <c r="IAE95" s="189"/>
      <c r="IAF95" s="189"/>
      <c r="IAG95" s="189"/>
      <c r="IAH95" s="189"/>
      <c r="IAI95" s="189"/>
      <c r="IAJ95" s="189"/>
      <c r="IAK95" s="189"/>
      <c r="IAL95" s="189"/>
      <c r="IAM95" s="189"/>
      <c r="IAN95" s="189"/>
      <c r="IAO95" s="189"/>
      <c r="IAP95" s="189"/>
      <c r="IAQ95" s="189"/>
      <c r="IAR95" s="189"/>
      <c r="IAS95" s="189"/>
      <c r="IAT95" s="189"/>
      <c r="IAU95" s="189"/>
      <c r="IAV95" s="189"/>
      <c r="IAW95" s="189"/>
      <c r="IAX95" s="189"/>
      <c r="IAY95" s="189"/>
      <c r="IAZ95" s="189"/>
      <c r="IBA95" s="189"/>
      <c r="IBB95" s="189"/>
      <c r="IBC95" s="189"/>
      <c r="IBD95" s="189"/>
      <c r="IBE95" s="189"/>
      <c r="IBF95" s="189"/>
      <c r="IBG95" s="189"/>
      <c r="IBH95" s="189"/>
      <c r="IBI95" s="189"/>
      <c r="IBJ95" s="189"/>
      <c r="IBK95" s="189"/>
      <c r="IBL95" s="189"/>
      <c r="IBM95" s="189"/>
      <c r="IBN95" s="189"/>
      <c r="IBO95" s="189"/>
      <c r="IBP95" s="189"/>
      <c r="IBQ95" s="189"/>
      <c r="IBR95" s="189"/>
      <c r="IBS95" s="189"/>
      <c r="IBT95" s="189"/>
      <c r="IBU95" s="189"/>
      <c r="IBV95" s="189"/>
      <c r="IBW95" s="189"/>
      <c r="IBX95" s="189"/>
      <c r="IBY95" s="189"/>
      <c r="IBZ95" s="189"/>
      <c r="ICA95" s="189"/>
      <c r="ICB95" s="189"/>
      <c r="ICC95" s="189"/>
      <c r="ICD95" s="189"/>
      <c r="ICE95" s="189"/>
      <c r="ICF95" s="189"/>
      <c r="ICG95" s="189"/>
      <c r="ICH95" s="189"/>
      <c r="ICI95" s="189"/>
      <c r="ICJ95" s="189"/>
      <c r="ICK95" s="189"/>
      <c r="ICL95" s="189"/>
      <c r="ICM95" s="189"/>
      <c r="ICN95" s="189"/>
      <c r="ICO95" s="189"/>
      <c r="ICP95" s="189"/>
      <c r="ICQ95" s="189"/>
      <c r="ICR95" s="189"/>
      <c r="ICS95" s="189"/>
      <c r="ICT95" s="189"/>
      <c r="ICU95" s="189"/>
      <c r="ICV95" s="189"/>
      <c r="ICW95" s="189"/>
      <c r="ICX95" s="189"/>
      <c r="ICY95" s="189"/>
      <c r="ICZ95" s="189"/>
      <c r="IDA95" s="189"/>
      <c r="IDB95" s="189"/>
      <c r="IDC95" s="189"/>
      <c r="IDD95" s="189"/>
      <c r="IDE95" s="189"/>
      <c r="IDF95" s="189"/>
      <c r="IDG95" s="189"/>
      <c r="IDH95" s="189"/>
      <c r="IDI95" s="189"/>
      <c r="IDJ95" s="189"/>
      <c r="IDK95" s="189"/>
      <c r="IDL95" s="189"/>
      <c r="IDM95" s="189"/>
      <c r="IDN95" s="189"/>
      <c r="IDO95" s="189"/>
      <c r="IDP95" s="189"/>
      <c r="IDQ95" s="189"/>
      <c r="IDR95" s="189"/>
      <c r="IDS95" s="189"/>
      <c r="IDT95" s="189"/>
      <c r="IDU95" s="189"/>
      <c r="IDV95" s="189"/>
      <c r="IDW95" s="189"/>
      <c r="IDX95" s="189"/>
      <c r="IDY95" s="189"/>
      <c r="IDZ95" s="189"/>
      <c r="IEA95" s="189"/>
      <c r="IEB95" s="189"/>
      <c r="IEC95" s="189"/>
      <c r="IED95" s="189"/>
      <c r="IEE95" s="189"/>
      <c r="IEF95" s="189"/>
      <c r="IEG95" s="189"/>
      <c r="IEH95" s="189"/>
      <c r="IEI95" s="189"/>
      <c r="IEJ95" s="189"/>
      <c r="IEK95" s="189"/>
      <c r="IEL95" s="189"/>
      <c r="IEM95" s="189"/>
      <c r="IEN95" s="189"/>
      <c r="IEO95" s="189"/>
      <c r="IEP95" s="189"/>
      <c r="IEQ95" s="189"/>
      <c r="IER95" s="189"/>
      <c r="IES95" s="189"/>
      <c r="IET95" s="189"/>
      <c r="IEU95" s="189"/>
      <c r="IEV95" s="189"/>
      <c r="IEW95" s="189"/>
      <c r="IEX95" s="189"/>
      <c r="IEY95" s="189"/>
      <c r="IEZ95" s="189"/>
      <c r="IFA95" s="189"/>
      <c r="IFB95" s="189"/>
      <c r="IFC95" s="189"/>
      <c r="IFD95" s="189"/>
      <c r="IFE95" s="189"/>
      <c r="IFF95" s="189"/>
      <c r="IFG95" s="189"/>
      <c r="IFH95" s="189"/>
      <c r="IFI95" s="189"/>
      <c r="IFJ95" s="189"/>
      <c r="IFK95" s="189"/>
      <c r="IFL95" s="189"/>
      <c r="IFM95" s="189"/>
      <c r="IFN95" s="189"/>
      <c r="IFO95" s="189"/>
      <c r="IFP95" s="189"/>
      <c r="IFQ95" s="189"/>
      <c r="IFR95" s="189"/>
      <c r="IFS95" s="189"/>
      <c r="IFT95" s="189"/>
      <c r="IFU95" s="189"/>
      <c r="IFV95" s="189"/>
      <c r="IFW95" s="189"/>
      <c r="IFX95" s="189"/>
      <c r="IFY95" s="189"/>
      <c r="IFZ95" s="189"/>
      <c r="IGA95" s="189"/>
      <c r="IGB95" s="189"/>
      <c r="IGC95" s="189"/>
      <c r="IGD95" s="189"/>
      <c r="IGE95" s="189"/>
      <c r="IGF95" s="189"/>
      <c r="IGG95" s="189"/>
      <c r="IGH95" s="189"/>
      <c r="IGI95" s="189"/>
      <c r="IGJ95" s="189"/>
      <c r="IGK95" s="189"/>
      <c r="IGL95" s="189"/>
      <c r="IGM95" s="189"/>
      <c r="IGN95" s="189"/>
      <c r="IGO95" s="189"/>
      <c r="IGP95" s="189"/>
      <c r="IGQ95" s="189"/>
      <c r="IGR95" s="189"/>
      <c r="IGS95" s="189"/>
      <c r="IGT95" s="189"/>
      <c r="IGU95" s="189"/>
      <c r="IGV95" s="189"/>
      <c r="IGW95" s="189"/>
      <c r="IGX95" s="189"/>
      <c r="IGY95" s="189"/>
      <c r="IGZ95" s="189"/>
      <c r="IHA95" s="189"/>
      <c r="IHB95" s="189"/>
      <c r="IHC95" s="189"/>
      <c r="IHD95" s="189"/>
      <c r="IHE95" s="189"/>
      <c r="IHF95" s="189"/>
      <c r="IHG95" s="189"/>
      <c r="IHH95" s="189"/>
      <c r="IHI95" s="189"/>
      <c r="IHJ95" s="189"/>
      <c r="IHK95" s="189"/>
      <c r="IHL95" s="189"/>
      <c r="IHM95" s="189"/>
      <c r="IHN95" s="189"/>
      <c r="IHO95" s="189"/>
      <c r="IHP95" s="189"/>
      <c r="IHQ95" s="189"/>
      <c r="IHR95" s="189"/>
      <c r="IHS95" s="189"/>
      <c r="IHT95" s="189"/>
      <c r="IHU95" s="189"/>
      <c r="IHV95" s="189"/>
      <c r="IHW95" s="189"/>
      <c r="IHX95" s="189"/>
      <c r="IHY95" s="189"/>
      <c r="IHZ95" s="189"/>
      <c r="IIA95" s="189"/>
      <c r="IIB95" s="189"/>
      <c r="IIC95" s="189"/>
      <c r="IID95" s="189"/>
      <c r="IIE95" s="189"/>
      <c r="IIF95" s="189"/>
      <c r="IIG95" s="189"/>
      <c r="IIH95" s="189"/>
      <c r="III95" s="189"/>
      <c r="IIJ95" s="189"/>
      <c r="IIK95" s="189"/>
      <c r="IIL95" s="189"/>
      <c r="IIM95" s="189"/>
      <c r="IIN95" s="189"/>
      <c r="IIO95" s="189"/>
      <c r="IIP95" s="189"/>
      <c r="IIQ95" s="189"/>
      <c r="IIR95" s="189"/>
      <c r="IIS95" s="189"/>
      <c r="IIT95" s="189"/>
      <c r="IIU95" s="189"/>
      <c r="IIV95" s="189"/>
      <c r="IIW95" s="189"/>
      <c r="IIX95" s="189"/>
      <c r="IIY95" s="189"/>
      <c r="IIZ95" s="189"/>
      <c r="IJA95" s="189"/>
      <c r="IJB95" s="189"/>
      <c r="IJC95" s="189"/>
      <c r="IJD95" s="189"/>
      <c r="IJE95" s="189"/>
      <c r="IJF95" s="189"/>
      <c r="IJG95" s="189"/>
      <c r="IJH95" s="189"/>
      <c r="IJI95" s="189"/>
      <c r="IJJ95" s="189"/>
      <c r="IJK95" s="189"/>
      <c r="IJL95" s="189"/>
      <c r="IJM95" s="189"/>
      <c r="IJN95" s="189"/>
      <c r="IJO95" s="189"/>
      <c r="IJP95" s="189"/>
      <c r="IJQ95" s="189"/>
      <c r="IJR95" s="189"/>
      <c r="IJS95" s="189"/>
      <c r="IJT95" s="189"/>
      <c r="IJU95" s="189"/>
      <c r="IJV95" s="189"/>
      <c r="IJW95" s="189"/>
      <c r="IJX95" s="189"/>
      <c r="IJY95" s="189"/>
      <c r="IJZ95" s="189"/>
      <c r="IKA95" s="189"/>
      <c r="IKB95" s="189"/>
      <c r="IKC95" s="189"/>
      <c r="IKD95" s="189"/>
      <c r="IKE95" s="189"/>
      <c r="IKF95" s="189"/>
      <c r="IKG95" s="189"/>
      <c r="IKH95" s="189"/>
      <c r="IKI95" s="189"/>
      <c r="IKJ95" s="189"/>
      <c r="IKK95" s="189"/>
      <c r="IKL95" s="189"/>
      <c r="IKM95" s="189"/>
      <c r="IKN95" s="189"/>
      <c r="IKO95" s="189"/>
      <c r="IKP95" s="189"/>
      <c r="IKQ95" s="189"/>
      <c r="IKR95" s="189"/>
      <c r="IKS95" s="189"/>
      <c r="IKT95" s="189"/>
      <c r="IKU95" s="189"/>
      <c r="IKV95" s="189"/>
      <c r="IKW95" s="189"/>
      <c r="IKX95" s="189"/>
      <c r="IKY95" s="189"/>
      <c r="IKZ95" s="189"/>
      <c r="ILA95" s="189"/>
      <c r="ILB95" s="189"/>
      <c r="ILC95" s="189"/>
      <c r="ILD95" s="189"/>
      <c r="ILE95" s="189"/>
      <c r="ILF95" s="189"/>
      <c r="ILG95" s="189"/>
      <c r="ILH95" s="189"/>
      <c r="ILI95" s="189"/>
      <c r="ILJ95" s="189"/>
      <c r="ILK95" s="189"/>
      <c r="ILL95" s="189"/>
      <c r="ILM95" s="189"/>
      <c r="ILN95" s="189"/>
      <c r="ILO95" s="189"/>
      <c r="ILP95" s="189"/>
      <c r="ILQ95" s="189"/>
      <c r="ILR95" s="189"/>
      <c r="ILS95" s="189"/>
      <c r="ILT95" s="189"/>
      <c r="ILU95" s="189"/>
      <c r="ILV95" s="189"/>
      <c r="ILW95" s="189"/>
      <c r="ILX95" s="189"/>
      <c r="ILY95" s="189"/>
      <c r="ILZ95" s="189"/>
      <c r="IMA95" s="189"/>
      <c r="IMB95" s="189"/>
      <c r="IMC95" s="189"/>
      <c r="IMD95" s="189"/>
      <c r="IME95" s="189"/>
      <c r="IMF95" s="189"/>
      <c r="IMG95" s="189"/>
      <c r="IMH95" s="189"/>
      <c r="IMI95" s="189"/>
      <c r="IMJ95" s="189"/>
      <c r="IMK95" s="189"/>
      <c r="IML95" s="189"/>
      <c r="IMM95" s="189"/>
      <c r="IMN95" s="189"/>
      <c r="IMO95" s="189"/>
      <c r="IMP95" s="189"/>
      <c r="IMQ95" s="189"/>
      <c r="IMR95" s="189"/>
      <c r="IMS95" s="189"/>
      <c r="IMT95" s="189"/>
      <c r="IMU95" s="189"/>
      <c r="IMV95" s="189"/>
      <c r="IMW95" s="189"/>
      <c r="IMX95" s="189"/>
      <c r="IMY95" s="189"/>
      <c r="IMZ95" s="189"/>
      <c r="INA95" s="189"/>
      <c r="INB95" s="189"/>
      <c r="INC95" s="189"/>
      <c r="IND95" s="189"/>
      <c r="INE95" s="189"/>
      <c r="INF95" s="189"/>
      <c r="ING95" s="189"/>
      <c r="INH95" s="189"/>
      <c r="INI95" s="189"/>
      <c r="INJ95" s="189"/>
      <c r="INK95" s="189"/>
      <c r="INL95" s="189"/>
      <c r="INM95" s="189"/>
      <c r="INN95" s="189"/>
      <c r="INO95" s="189"/>
      <c r="INP95" s="189"/>
      <c r="INQ95" s="189"/>
      <c r="INR95" s="189"/>
      <c r="INS95" s="189"/>
      <c r="INT95" s="189"/>
      <c r="INU95" s="189"/>
      <c r="INV95" s="189"/>
      <c r="INW95" s="189"/>
      <c r="INX95" s="189"/>
      <c r="INY95" s="189"/>
      <c r="INZ95" s="189"/>
      <c r="IOA95" s="189"/>
      <c r="IOB95" s="189"/>
      <c r="IOC95" s="189"/>
      <c r="IOD95" s="189"/>
      <c r="IOE95" s="189"/>
      <c r="IOF95" s="189"/>
      <c r="IOG95" s="189"/>
      <c r="IOH95" s="189"/>
      <c r="IOI95" s="189"/>
      <c r="IOJ95" s="189"/>
      <c r="IOK95" s="189"/>
      <c r="IOL95" s="189"/>
      <c r="IOM95" s="189"/>
      <c r="ION95" s="189"/>
      <c r="IOO95" s="189"/>
      <c r="IOP95" s="189"/>
      <c r="IOQ95" s="189"/>
      <c r="IOR95" s="189"/>
      <c r="IOS95" s="189"/>
      <c r="IOT95" s="189"/>
      <c r="IOU95" s="189"/>
      <c r="IOV95" s="189"/>
      <c r="IOW95" s="189"/>
      <c r="IOX95" s="189"/>
      <c r="IOY95" s="189"/>
      <c r="IOZ95" s="189"/>
      <c r="IPA95" s="189"/>
      <c r="IPB95" s="189"/>
      <c r="IPC95" s="189"/>
      <c r="IPD95" s="189"/>
      <c r="IPE95" s="189"/>
      <c r="IPF95" s="189"/>
      <c r="IPG95" s="189"/>
      <c r="IPH95" s="189"/>
      <c r="IPI95" s="189"/>
      <c r="IPJ95" s="189"/>
      <c r="IPK95" s="189"/>
      <c r="IPL95" s="189"/>
      <c r="IPM95" s="189"/>
      <c r="IPN95" s="189"/>
      <c r="IPO95" s="189"/>
      <c r="IPP95" s="189"/>
      <c r="IPQ95" s="189"/>
      <c r="IPR95" s="189"/>
      <c r="IPS95" s="189"/>
      <c r="IPT95" s="189"/>
      <c r="IPU95" s="189"/>
      <c r="IPV95" s="189"/>
      <c r="IPW95" s="189"/>
      <c r="IPX95" s="189"/>
      <c r="IPY95" s="189"/>
      <c r="IPZ95" s="189"/>
      <c r="IQA95" s="189"/>
      <c r="IQB95" s="189"/>
      <c r="IQC95" s="189"/>
      <c r="IQD95" s="189"/>
      <c r="IQE95" s="189"/>
      <c r="IQF95" s="189"/>
      <c r="IQG95" s="189"/>
      <c r="IQH95" s="189"/>
      <c r="IQI95" s="189"/>
      <c r="IQJ95" s="189"/>
      <c r="IQK95" s="189"/>
      <c r="IQL95" s="189"/>
      <c r="IQM95" s="189"/>
      <c r="IQN95" s="189"/>
      <c r="IQO95" s="189"/>
      <c r="IQP95" s="189"/>
      <c r="IQQ95" s="189"/>
      <c r="IQR95" s="189"/>
      <c r="IQS95" s="189"/>
      <c r="IQT95" s="189"/>
      <c r="IQU95" s="189"/>
      <c r="IQV95" s="189"/>
      <c r="IQW95" s="189"/>
      <c r="IQX95" s="189"/>
      <c r="IQY95" s="189"/>
      <c r="IQZ95" s="189"/>
      <c r="IRA95" s="189"/>
      <c r="IRB95" s="189"/>
      <c r="IRC95" s="189"/>
      <c r="IRD95" s="189"/>
      <c r="IRE95" s="189"/>
      <c r="IRF95" s="189"/>
      <c r="IRG95" s="189"/>
      <c r="IRH95" s="189"/>
      <c r="IRI95" s="189"/>
      <c r="IRJ95" s="189"/>
      <c r="IRK95" s="189"/>
      <c r="IRL95" s="189"/>
      <c r="IRM95" s="189"/>
      <c r="IRN95" s="189"/>
      <c r="IRO95" s="189"/>
      <c r="IRP95" s="189"/>
      <c r="IRQ95" s="189"/>
      <c r="IRR95" s="189"/>
      <c r="IRS95" s="189"/>
      <c r="IRT95" s="189"/>
      <c r="IRU95" s="189"/>
      <c r="IRV95" s="189"/>
      <c r="IRW95" s="189"/>
      <c r="IRX95" s="189"/>
      <c r="IRY95" s="189"/>
      <c r="IRZ95" s="189"/>
      <c r="ISA95" s="189"/>
      <c r="ISB95" s="189"/>
      <c r="ISC95" s="189"/>
      <c r="ISD95" s="189"/>
      <c r="ISE95" s="189"/>
      <c r="ISF95" s="189"/>
      <c r="ISG95" s="189"/>
      <c r="ISH95" s="189"/>
      <c r="ISI95" s="189"/>
      <c r="ISJ95" s="189"/>
      <c r="ISK95" s="189"/>
      <c r="ISL95" s="189"/>
      <c r="ISM95" s="189"/>
      <c r="ISN95" s="189"/>
      <c r="ISO95" s="189"/>
      <c r="ISP95" s="189"/>
      <c r="ISQ95" s="189"/>
      <c r="ISR95" s="189"/>
      <c r="ISS95" s="189"/>
      <c r="IST95" s="189"/>
      <c r="ISU95" s="189"/>
      <c r="ISV95" s="189"/>
      <c r="ISW95" s="189"/>
      <c r="ISX95" s="189"/>
      <c r="ISY95" s="189"/>
      <c r="ISZ95" s="189"/>
      <c r="ITA95" s="189"/>
      <c r="ITB95" s="189"/>
      <c r="ITC95" s="189"/>
      <c r="ITD95" s="189"/>
      <c r="ITE95" s="189"/>
      <c r="ITF95" s="189"/>
      <c r="ITG95" s="189"/>
      <c r="ITH95" s="189"/>
      <c r="ITI95" s="189"/>
      <c r="ITJ95" s="189"/>
      <c r="ITK95" s="189"/>
      <c r="ITL95" s="189"/>
      <c r="ITM95" s="189"/>
      <c r="ITN95" s="189"/>
      <c r="ITO95" s="189"/>
      <c r="ITP95" s="189"/>
      <c r="ITQ95" s="189"/>
      <c r="ITR95" s="189"/>
      <c r="ITS95" s="189"/>
      <c r="ITT95" s="189"/>
      <c r="ITU95" s="189"/>
      <c r="ITV95" s="189"/>
      <c r="ITW95" s="189"/>
      <c r="ITX95" s="189"/>
      <c r="ITY95" s="189"/>
      <c r="ITZ95" s="189"/>
      <c r="IUA95" s="189"/>
      <c r="IUB95" s="189"/>
      <c r="IUC95" s="189"/>
      <c r="IUD95" s="189"/>
      <c r="IUE95" s="189"/>
      <c r="IUF95" s="189"/>
      <c r="IUG95" s="189"/>
      <c r="IUH95" s="189"/>
      <c r="IUI95" s="189"/>
      <c r="IUJ95" s="189"/>
      <c r="IUK95" s="189"/>
      <c r="IUL95" s="189"/>
      <c r="IUM95" s="189"/>
      <c r="IUN95" s="189"/>
      <c r="IUO95" s="189"/>
      <c r="IUP95" s="189"/>
      <c r="IUQ95" s="189"/>
      <c r="IUR95" s="189"/>
      <c r="IUS95" s="189"/>
      <c r="IUT95" s="189"/>
      <c r="IUU95" s="189"/>
      <c r="IUV95" s="189"/>
      <c r="IUW95" s="189"/>
      <c r="IUX95" s="189"/>
      <c r="IUY95" s="189"/>
      <c r="IUZ95" s="189"/>
      <c r="IVA95" s="189"/>
      <c r="IVB95" s="189"/>
      <c r="IVC95" s="189"/>
      <c r="IVD95" s="189"/>
      <c r="IVE95" s="189"/>
      <c r="IVF95" s="189"/>
      <c r="IVG95" s="189"/>
      <c r="IVH95" s="189"/>
      <c r="IVI95" s="189"/>
      <c r="IVJ95" s="189"/>
      <c r="IVK95" s="189"/>
      <c r="IVL95" s="189"/>
      <c r="IVM95" s="189"/>
      <c r="IVN95" s="189"/>
      <c r="IVO95" s="189"/>
      <c r="IVP95" s="189"/>
      <c r="IVQ95" s="189"/>
      <c r="IVR95" s="189"/>
      <c r="IVS95" s="189"/>
      <c r="IVT95" s="189"/>
      <c r="IVU95" s="189"/>
      <c r="IVV95" s="189"/>
      <c r="IVW95" s="189"/>
      <c r="IVX95" s="189"/>
      <c r="IVY95" s="189"/>
      <c r="IVZ95" s="189"/>
      <c r="IWA95" s="189"/>
      <c r="IWB95" s="189"/>
      <c r="IWC95" s="189"/>
      <c r="IWD95" s="189"/>
      <c r="IWE95" s="189"/>
      <c r="IWF95" s="189"/>
      <c r="IWG95" s="189"/>
      <c r="IWH95" s="189"/>
      <c r="IWI95" s="189"/>
      <c r="IWJ95" s="189"/>
      <c r="IWK95" s="189"/>
      <c r="IWL95" s="189"/>
      <c r="IWM95" s="189"/>
      <c r="IWN95" s="189"/>
      <c r="IWO95" s="189"/>
      <c r="IWP95" s="189"/>
      <c r="IWQ95" s="189"/>
      <c r="IWR95" s="189"/>
      <c r="IWS95" s="189"/>
      <c r="IWT95" s="189"/>
      <c r="IWU95" s="189"/>
      <c r="IWV95" s="189"/>
      <c r="IWW95" s="189"/>
      <c r="IWX95" s="189"/>
      <c r="IWY95" s="189"/>
      <c r="IWZ95" s="189"/>
      <c r="IXA95" s="189"/>
      <c r="IXB95" s="189"/>
      <c r="IXC95" s="189"/>
      <c r="IXD95" s="189"/>
      <c r="IXE95" s="189"/>
      <c r="IXF95" s="189"/>
      <c r="IXG95" s="189"/>
      <c r="IXH95" s="189"/>
      <c r="IXI95" s="189"/>
      <c r="IXJ95" s="189"/>
      <c r="IXK95" s="189"/>
      <c r="IXL95" s="189"/>
      <c r="IXM95" s="189"/>
      <c r="IXN95" s="189"/>
      <c r="IXO95" s="189"/>
      <c r="IXP95" s="189"/>
      <c r="IXQ95" s="189"/>
      <c r="IXR95" s="189"/>
      <c r="IXS95" s="189"/>
      <c r="IXT95" s="189"/>
      <c r="IXU95" s="189"/>
      <c r="IXV95" s="189"/>
      <c r="IXW95" s="189"/>
      <c r="IXX95" s="189"/>
      <c r="IXY95" s="189"/>
      <c r="IXZ95" s="189"/>
      <c r="IYA95" s="189"/>
      <c r="IYB95" s="189"/>
      <c r="IYC95" s="189"/>
      <c r="IYD95" s="189"/>
      <c r="IYE95" s="189"/>
      <c r="IYF95" s="189"/>
      <c r="IYG95" s="189"/>
      <c r="IYH95" s="189"/>
      <c r="IYI95" s="189"/>
      <c r="IYJ95" s="189"/>
      <c r="IYK95" s="189"/>
      <c r="IYL95" s="189"/>
      <c r="IYM95" s="189"/>
      <c r="IYN95" s="189"/>
      <c r="IYO95" s="189"/>
      <c r="IYP95" s="189"/>
      <c r="IYQ95" s="189"/>
      <c r="IYR95" s="189"/>
      <c r="IYS95" s="189"/>
      <c r="IYT95" s="189"/>
      <c r="IYU95" s="189"/>
      <c r="IYV95" s="189"/>
      <c r="IYW95" s="189"/>
      <c r="IYX95" s="189"/>
      <c r="IYY95" s="189"/>
      <c r="IYZ95" s="189"/>
      <c r="IZA95" s="189"/>
      <c r="IZB95" s="189"/>
      <c r="IZC95" s="189"/>
      <c r="IZD95" s="189"/>
      <c r="IZE95" s="189"/>
      <c r="IZF95" s="189"/>
      <c r="IZG95" s="189"/>
      <c r="IZH95" s="189"/>
      <c r="IZI95" s="189"/>
      <c r="IZJ95" s="189"/>
      <c r="IZK95" s="189"/>
      <c r="IZL95" s="189"/>
      <c r="IZM95" s="189"/>
      <c r="IZN95" s="189"/>
      <c r="IZO95" s="189"/>
      <c r="IZP95" s="189"/>
      <c r="IZQ95" s="189"/>
      <c r="IZR95" s="189"/>
      <c r="IZS95" s="189"/>
      <c r="IZT95" s="189"/>
      <c r="IZU95" s="189"/>
      <c r="IZV95" s="189"/>
      <c r="IZW95" s="189"/>
      <c r="IZX95" s="189"/>
      <c r="IZY95" s="189"/>
      <c r="IZZ95" s="189"/>
      <c r="JAA95" s="189"/>
      <c r="JAB95" s="189"/>
      <c r="JAC95" s="189"/>
      <c r="JAD95" s="189"/>
      <c r="JAE95" s="189"/>
      <c r="JAF95" s="189"/>
      <c r="JAG95" s="189"/>
      <c r="JAH95" s="189"/>
      <c r="JAI95" s="189"/>
      <c r="JAJ95" s="189"/>
      <c r="JAK95" s="189"/>
      <c r="JAL95" s="189"/>
      <c r="JAM95" s="189"/>
      <c r="JAN95" s="189"/>
      <c r="JAO95" s="189"/>
      <c r="JAP95" s="189"/>
      <c r="JAQ95" s="189"/>
      <c r="JAR95" s="189"/>
      <c r="JAS95" s="189"/>
      <c r="JAT95" s="189"/>
      <c r="JAU95" s="189"/>
      <c r="JAV95" s="189"/>
      <c r="JAW95" s="189"/>
      <c r="JAX95" s="189"/>
      <c r="JAY95" s="189"/>
      <c r="JAZ95" s="189"/>
      <c r="JBA95" s="189"/>
      <c r="JBB95" s="189"/>
      <c r="JBC95" s="189"/>
      <c r="JBD95" s="189"/>
      <c r="JBE95" s="189"/>
      <c r="JBF95" s="189"/>
      <c r="JBG95" s="189"/>
      <c r="JBH95" s="189"/>
      <c r="JBI95" s="189"/>
      <c r="JBJ95" s="189"/>
      <c r="JBK95" s="189"/>
      <c r="JBL95" s="189"/>
      <c r="JBM95" s="189"/>
      <c r="JBN95" s="189"/>
      <c r="JBO95" s="189"/>
      <c r="JBP95" s="189"/>
      <c r="JBQ95" s="189"/>
      <c r="JBR95" s="189"/>
      <c r="JBS95" s="189"/>
      <c r="JBT95" s="189"/>
      <c r="JBU95" s="189"/>
      <c r="JBV95" s="189"/>
      <c r="JBW95" s="189"/>
      <c r="JBX95" s="189"/>
      <c r="JBY95" s="189"/>
      <c r="JBZ95" s="189"/>
      <c r="JCA95" s="189"/>
      <c r="JCB95" s="189"/>
      <c r="JCC95" s="189"/>
      <c r="JCD95" s="189"/>
      <c r="JCE95" s="189"/>
      <c r="JCF95" s="189"/>
      <c r="JCG95" s="189"/>
      <c r="JCH95" s="189"/>
      <c r="JCI95" s="189"/>
      <c r="JCJ95" s="189"/>
      <c r="JCK95" s="189"/>
      <c r="JCL95" s="189"/>
      <c r="JCM95" s="189"/>
      <c r="JCN95" s="189"/>
      <c r="JCO95" s="189"/>
      <c r="JCP95" s="189"/>
      <c r="JCQ95" s="189"/>
      <c r="JCR95" s="189"/>
      <c r="JCS95" s="189"/>
      <c r="JCT95" s="189"/>
      <c r="JCU95" s="189"/>
      <c r="JCV95" s="189"/>
      <c r="JCW95" s="189"/>
      <c r="JCX95" s="189"/>
      <c r="JCY95" s="189"/>
      <c r="JCZ95" s="189"/>
      <c r="JDA95" s="189"/>
      <c r="JDB95" s="189"/>
      <c r="JDC95" s="189"/>
      <c r="JDD95" s="189"/>
      <c r="JDE95" s="189"/>
      <c r="JDF95" s="189"/>
      <c r="JDG95" s="189"/>
      <c r="JDH95" s="189"/>
      <c r="JDI95" s="189"/>
      <c r="JDJ95" s="189"/>
      <c r="JDK95" s="189"/>
      <c r="JDL95" s="189"/>
      <c r="JDM95" s="189"/>
      <c r="JDN95" s="189"/>
      <c r="JDO95" s="189"/>
      <c r="JDP95" s="189"/>
      <c r="JDQ95" s="189"/>
      <c r="JDR95" s="189"/>
      <c r="JDS95" s="189"/>
      <c r="JDT95" s="189"/>
      <c r="JDU95" s="189"/>
      <c r="JDV95" s="189"/>
      <c r="JDW95" s="189"/>
      <c r="JDX95" s="189"/>
      <c r="JDY95" s="189"/>
      <c r="JDZ95" s="189"/>
      <c r="JEA95" s="189"/>
      <c r="JEB95" s="189"/>
      <c r="JEC95" s="189"/>
      <c r="JED95" s="189"/>
      <c r="JEE95" s="189"/>
      <c r="JEF95" s="189"/>
      <c r="JEG95" s="189"/>
      <c r="JEH95" s="189"/>
      <c r="JEI95" s="189"/>
      <c r="JEJ95" s="189"/>
      <c r="JEK95" s="189"/>
      <c r="JEL95" s="189"/>
      <c r="JEM95" s="189"/>
      <c r="JEN95" s="189"/>
      <c r="JEO95" s="189"/>
      <c r="JEP95" s="189"/>
      <c r="JEQ95" s="189"/>
      <c r="JER95" s="189"/>
      <c r="JES95" s="189"/>
      <c r="JET95" s="189"/>
      <c r="JEU95" s="189"/>
      <c r="JEV95" s="189"/>
      <c r="JEW95" s="189"/>
      <c r="JEX95" s="189"/>
      <c r="JEY95" s="189"/>
      <c r="JEZ95" s="189"/>
      <c r="JFA95" s="189"/>
      <c r="JFB95" s="189"/>
      <c r="JFC95" s="189"/>
      <c r="JFD95" s="189"/>
      <c r="JFE95" s="189"/>
      <c r="JFF95" s="189"/>
      <c r="JFG95" s="189"/>
      <c r="JFH95" s="189"/>
      <c r="JFI95" s="189"/>
      <c r="JFJ95" s="189"/>
      <c r="JFK95" s="189"/>
      <c r="JFL95" s="189"/>
      <c r="JFM95" s="189"/>
      <c r="JFN95" s="189"/>
      <c r="JFO95" s="189"/>
      <c r="JFP95" s="189"/>
      <c r="JFQ95" s="189"/>
      <c r="JFR95" s="189"/>
      <c r="JFS95" s="189"/>
      <c r="JFT95" s="189"/>
      <c r="JFU95" s="189"/>
      <c r="JFV95" s="189"/>
      <c r="JFW95" s="189"/>
      <c r="JFX95" s="189"/>
      <c r="JFY95" s="189"/>
      <c r="JFZ95" s="189"/>
      <c r="JGA95" s="189"/>
      <c r="JGB95" s="189"/>
      <c r="JGC95" s="189"/>
      <c r="JGD95" s="189"/>
      <c r="JGE95" s="189"/>
      <c r="JGF95" s="189"/>
      <c r="JGG95" s="189"/>
      <c r="JGH95" s="189"/>
      <c r="JGI95" s="189"/>
      <c r="JGJ95" s="189"/>
      <c r="JGK95" s="189"/>
      <c r="JGL95" s="189"/>
      <c r="JGM95" s="189"/>
      <c r="JGN95" s="189"/>
      <c r="JGO95" s="189"/>
      <c r="JGP95" s="189"/>
      <c r="JGQ95" s="189"/>
      <c r="JGR95" s="189"/>
      <c r="JGS95" s="189"/>
      <c r="JGT95" s="189"/>
      <c r="JGU95" s="189"/>
      <c r="JGV95" s="189"/>
      <c r="JGW95" s="189"/>
      <c r="JGX95" s="189"/>
      <c r="JGY95" s="189"/>
      <c r="JGZ95" s="189"/>
      <c r="JHA95" s="189"/>
      <c r="JHB95" s="189"/>
      <c r="JHC95" s="189"/>
      <c r="JHD95" s="189"/>
      <c r="JHE95" s="189"/>
      <c r="JHF95" s="189"/>
      <c r="JHG95" s="189"/>
      <c r="JHH95" s="189"/>
      <c r="JHI95" s="189"/>
      <c r="JHJ95" s="189"/>
      <c r="JHK95" s="189"/>
      <c r="JHL95" s="189"/>
      <c r="JHM95" s="189"/>
      <c r="JHN95" s="189"/>
      <c r="JHO95" s="189"/>
      <c r="JHP95" s="189"/>
      <c r="JHQ95" s="189"/>
      <c r="JHR95" s="189"/>
      <c r="JHS95" s="189"/>
      <c r="JHT95" s="189"/>
      <c r="JHU95" s="189"/>
      <c r="JHV95" s="189"/>
      <c r="JHW95" s="189"/>
      <c r="JHX95" s="189"/>
      <c r="JHY95" s="189"/>
      <c r="JHZ95" s="189"/>
      <c r="JIA95" s="189"/>
      <c r="JIB95" s="189"/>
      <c r="JIC95" s="189"/>
      <c r="JID95" s="189"/>
      <c r="JIE95" s="189"/>
      <c r="JIF95" s="189"/>
      <c r="JIG95" s="189"/>
      <c r="JIH95" s="189"/>
      <c r="JII95" s="189"/>
      <c r="JIJ95" s="189"/>
      <c r="JIK95" s="189"/>
      <c r="JIL95" s="189"/>
      <c r="JIM95" s="189"/>
      <c r="JIN95" s="189"/>
      <c r="JIO95" s="189"/>
      <c r="JIP95" s="189"/>
      <c r="JIQ95" s="189"/>
      <c r="JIR95" s="189"/>
      <c r="JIS95" s="189"/>
      <c r="JIT95" s="189"/>
      <c r="JIU95" s="189"/>
      <c r="JIV95" s="189"/>
      <c r="JIW95" s="189"/>
      <c r="JIX95" s="189"/>
      <c r="JIY95" s="189"/>
      <c r="JIZ95" s="189"/>
      <c r="JJA95" s="189"/>
      <c r="JJB95" s="189"/>
      <c r="JJC95" s="189"/>
      <c r="JJD95" s="189"/>
      <c r="JJE95" s="189"/>
      <c r="JJF95" s="189"/>
      <c r="JJG95" s="189"/>
      <c r="JJH95" s="189"/>
      <c r="JJI95" s="189"/>
      <c r="JJJ95" s="189"/>
      <c r="JJK95" s="189"/>
      <c r="JJL95" s="189"/>
      <c r="JJM95" s="189"/>
      <c r="JJN95" s="189"/>
      <c r="JJO95" s="189"/>
      <c r="JJP95" s="189"/>
      <c r="JJQ95" s="189"/>
      <c r="JJR95" s="189"/>
      <c r="JJS95" s="189"/>
      <c r="JJT95" s="189"/>
      <c r="JJU95" s="189"/>
      <c r="JJV95" s="189"/>
      <c r="JJW95" s="189"/>
      <c r="JJX95" s="189"/>
      <c r="JJY95" s="189"/>
      <c r="JJZ95" s="189"/>
      <c r="JKA95" s="189"/>
      <c r="JKB95" s="189"/>
      <c r="JKC95" s="189"/>
      <c r="JKD95" s="189"/>
      <c r="JKE95" s="189"/>
      <c r="JKF95" s="189"/>
      <c r="JKG95" s="189"/>
      <c r="JKH95" s="189"/>
      <c r="JKI95" s="189"/>
      <c r="JKJ95" s="189"/>
      <c r="JKK95" s="189"/>
      <c r="JKL95" s="189"/>
      <c r="JKM95" s="189"/>
      <c r="JKN95" s="189"/>
      <c r="JKO95" s="189"/>
      <c r="JKP95" s="189"/>
      <c r="JKQ95" s="189"/>
      <c r="JKR95" s="189"/>
      <c r="JKS95" s="189"/>
      <c r="JKT95" s="189"/>
      <c r="JKU95" s="189"/>
      <c r="JKV95" s="189"/>
      <c r="JKW95" s="189"/>
      <c r="JKX95" s="189"/>
      <c r="JKY95" s="189"/>
      <c r="JKZ95" s="189"/>
      <c r="JLA95" s="189"/>
      <c r="JLB95" s="189"/>
      <c r="JLC95" s="189"/>
      <c r="JLD95" s="189"/>
      <c r="JLE95" s="189"/>
      <c r="JLF95" s="189"/>
      <c r="JLG95" s="189"/>
      <c r="JLH95" s="189"/>
      <c r="JLI95" s="189"/>
      <c r="JLJ95" s="189"/>
      <c r="JLK95" s="189"/>
      <c r="JLL95" s="189"/>
      <c r="JLM95" s="189"/>
      <c r="JLN95" s="189"/>
      <c r="JLO95" s="189"/>
      <c r="JLP95" s="189"/>
      <c r="JLQ95" s="189"/>
      <c r="JLR95" s="189"/>
      <c r="JLS95" s="189"/>
      <c r="JLT95" s="189"/>
      <c r="JLU95" s="189"/>
      <c r="JLV95" s="189"/>
      <c r="JLW95" s="189"/>
      <c r="JLX95" s="189"/>
      <c r="JLY95" s="189"/>
      <c r="JLZ95" s="189"/>
      <c r="JMA95" s="189"/>
      <c r="JMB95" s="189"/>
      <c r="JMC95" s="189"/>
      <c r="JMD95" s="189"/>
      <c r="JME95" s="189"/>
      <c r="JMF95" s="189"/>
      <c r="JMG95" s="189"/>
      <c r="JMH95" s="189"/>
      <c r="JMI95" s="189"/>
      <c r="JMJ95" s="189"/>
      <c r="JMK95" s="189"/>
      <c r="JML95" s="189"/>
      <c r="JMM95" s="189"/>
      <c r="JMN95" s="189"/>
      <c r="JMO95" s="189"/>
      <c r="JMP95" s="189"/>
      <c r="JMQ95" s="189"/>
      <c r="JMR95" s="189"/>
      <c r="JMS95" s="189"/>
      <c r="JMT95" s="189"/>
      <c r="JMU95" s="189"/>
      <c r="JMV95" s="189"/>
      <c r="JMW95" s="189"/>
      <c r="JMX95" s="189"/>
      <c r="JMY95" s="189"/>
      <c r="JMZ95" s="189"/>
      <c r="JNA95" s="189"/>
      <c r="JNB95" s="189"/>
      <c r="JNC95" s="189"/>
      <c r="JND95" s="189"/>
      <c r="JNE95" s="189"/>
      <c r="JNF95" s="189"/>
      <c r="JNG95" s="189"/>
      <c r="JNH95" s="189"/>
      <c r="JNI95" s="189"/>
      <c r="JNJ95" s="189"/>
      <c r="JNK95" s="189"/>
      <c r="JNL95" s="189"/>
      <c r="JNM95" s="189"/>
      <c r="JNN95" s="189"/>
      <c r="JNO95" s="189"/>
      <c r="JNP95" s="189"/>
      <c r="JNQ95" s="189"/>
      <c r="JNR95" s="189"/>
      <c r="JNS95" s="189"/>
      <c r="JNT95" s="189"/>
      <c r="JNU95" s="189"/>
      <c r="JNV95" s="189"/>
      <c r="JNW95" s="189"/>
      <c r="JNX95" s="189"/>
      <c r="JNY95" s="189"/>
      <c r="JNZ95" s="189"/>
      <c r="JOA95" s="189"/>
      <c r="JOB95" s="189"/>
      <c r="JOC95" s="189"/>
      <c r="JOD95" s="189"/>
      <c r="JOE95" s="189"/>
      <c r="JOF95" s="189"/>
      <c r="JOG95" s="189"/>
      <c r="JOH95" s="189"/>
      <c r="JOI95" s="189"/>
      <c r="JOJ95" s="189"/>
      <c r="JOK95" s="189"/>
      <c r="JOL95" s="189"/>
      <c r="JOM95" s="189"/>
      <c r="JON95" s="189"/>
      <c r="JOO95" s="189"/>
      <c r="JOP95" s="189"/>
      <c r="JOQ95" s="189"/>
      <c r="JOR95" s="189"/>
      <c r="JOS95" s="189"/>
      <c r="JOT95" s="189"/>
      <c r="JOU95" s="189"/>
      <c r="JOV95" s="189"/>
      <c r="JOW95" s="189"/>
      <c r="JOX95" s="189"/>
      <c r="JOY95" s="189"/>
      <c r="JOZ95" s="189"/>
      <c r="JPA95" s="189"/>
      <c r="JPB95" s="189"/>
      <c r="JPC95" s="189"/>
      <c r="JPD95" s="189"/>
      <c r="JPE95" s="189"/>
      <c r="JPF95" s="189"/>
      <c r="JPG95" s="189"/>
      <c r="JPH95" s="189"/>
      <c r="JPI95" s="189"/>
      <c r="JPJ95" s="189"/>
      <c r="JPK95" s="189"/>
      <c r="JPL95" s="189"/>
      <c r="JPM95" s="189"/>
      <c r="JPN95" s="189"/>
      <c r="JPO95" s="189"/>
      <c r="JPP95" s="189"/>
      <c r="JPQ95" s="189"/>
      <c r="JPR95" s="189"/>
      <c r="JPS95" s="189"/>
      <c r="JPT95" s="189"/>
      <c r="JPU95" s="189"/>
      <c r="JPV95" s="189"/>
      <c r="JPW95" s="189"/>
      <c r="JPX95" s="189"/>
      <c r="JPY95" s="189"/>
      <c r="JPZ95" s="189"/>
      <c r="JQA95" s="189"/>
      <c r="JQB95" s="189"/>
      <c r="JQC95" s="189"/>
      <c r="JQD95" s="189"/>
      <c r="JQE95" s="189"/>
      <c r="JQF95" s="189"/>
      <c r="JQG95" s="189"/>
      <c r="JQH95" s="189"/>
      <c r="JQI95" s="189"/>
      <c r="JQJ95" s="189"/>
      <c r="JQK95" s="189"/>
      <c r="JQL95" s="189"/>
      <c r="JQM95" s="189"/>
      <c r="JQN95" s="189"/>
      <c r="JQO95" s="189"/>
      <c r="JQP95" s="189"/>
      <c r="JQQ95" s="189"/>
      <c r="JQR95" s="189"/>
      <c r="JQS95" s="189"/>
      <c r="JQT95" s="189"/>
      <c r="JQU95" s="189"/>
      <c r="JQV95" s="189"/>
      <c r="JQW95" s="189"/>
      <c r="JQX95" s="189"/>
      <c r="JQY95" s="189"/>
      <c r="JQZ95" s="189"/>
      <c r="JRA95" s="189"/>
      <c r="JRB95" s="189"/>
      <c r="JRC95" s="189"/>
      <c r="JRD95" s="189"/>
      <c r="JRE95" s="189"/>
      <c r="JRF95" s="189"/>
      <c r="JRG95" s="189"/>
      <c r="JRH95" s="189"/>
      <c r="JRI95" s="189"/>
      <c r="JRJ95" s="189"/>
      <c r="JRK95" s="189"/>
      <c r="JRL95" s="189"/>
      <c r="JRM95" s="189"/>
      <c r="JRN95" s="189"/>
      <c r="JRO95" s="189"/>
      <c r="JRP95" s="189"/>
      <c r="JRQ95" s="189"/>
      <c r="JRR95" s="189"/>
      <c r="JRS95" s="189"/>
      <c r="JRT95" s="189"/>
      <c r="JRU95" s="189"/>
      <c r="JRV95" s="189"/>
      <c r="JRW95" s="189"/>
      <c r="JRX95" s="189"/>
      <c r="JRY95" s="189"/>
      <c r="JRZ95" s="189"/>
      <c r="JSA95" s="189"/>
      <c r="JSB95" s="189"/>
      <c r="JSC95" s="189"/>
      <c r="JSD95" s="189"/>
      <c r="JSE95" s="189"/>
      <c r="JSF95" s="189"/>
      <c r="JSG95" s="189"/>
      <c r="JSH95" s="189"/>
      <c r="JSI95" s="189"/>
      <c r="JSJ95" s="189"/>
      <c r="JSK95" s="189"/>
      <c r="JSL95" s="189"/>
      <c r="JSM95" s="189"/>
      <c r="JSN95" s="189"/>
      <c r="JSO95" s="189"/>
      <c r="JSP95" s="189"/>
      <c r="JSQ95" s="189"/>
      <c r="JSR95" s="189"/>
      <c r="JSS95" s="189"/>
      <c r="JST95" s="189"/>
      <c r="JSU95" s="189"/>
      <c r="JSV95" s="189"/>
      <c r="JSW95" s="189"/>
      <c r="JSX95" s="189"/>
      <c r="JSY95" s="189"/>
      <c r="JSZ95" s="189"/>
      <c r="JTA95" s="189"/>
      <c r="JTB95" s="189"/>
      <c r="JTC95" s="189"/>
      <c r="JTD95" s="189"/>
      <c r="JTE95" s="189"/>
      <c r="JTF95" s="189"/>
      <c r="JTG95" s="189"/>
      <c r="JTH95" s="189"/>
      <c r="JTI95" s="189"/>
      <c r="JTJ95" s="189"/>
      <c r="JTK95" s="189"/>
      <c r="JTL95" s="189"/>
      <c r="JTM95" s="189"/>
      <c r="JTN95" s="189"/>
      <c r="JTO95" s="189"/>
      <c r="JTP95" s="189"/>
      <c r="JTQ95" s="189"/>
      <c r="JTR95" s="189"/>
      <c r="JTS95" s="189"/>
      <c r="JTT95" s="189"/>
      <c r="JTU95" s="189"/>
      <c r="JTV95" s="189"/>
      <c r="JTW95" s="189"/>
      <c r="JTX95" s="189"/>
      <c r="JTY95" s="189"/>
      <c r="JTZ95" s="189"/>
      <c r="JUA95" s="189"/>
      <c r="JUB95" s="189"/>
      <c r="JUC95" s="189"/>
      <c r="JUD95" s="189"/>
      <c r="JUE95" s="189"/>
      <c r="JUF95" s="189"/>
      <c r="JUG95" s="189"/>
      <c r="JUH95" s="189"/>
      <c r="JUI95" s="189"/>
      <c r="JUJ95" s="189"/>
      <c r="JUK95" s="189"/>
      <c r="JUL95" s="189"/>
      <c r="JUM95" s="189"/>
      <c r="JUN95" s="189"/>
      <c r="JUO95" s="189"/>
      <c r="JUP95" s="189"/>
      <c r="JUQ95" s="189"/>
      <c r="JUR95" s="189"/>
      <c r="JUS95" s="189"/>
      <c r="JUT95" s="189"/>
      <c r="JUU95" s="189"/>
      <c r="JUV95" s="189"/>
      <c r="JUW95" s="189"/>
      <c r="JUX95" s="189"/>
      <c r="JUY95" s="189"/>
      <c r="JUZ95" s="189"/>
      <c r="JVA95" s="189"/>
      <c r="JVB95" s="189"/>
      <c r="JVC95" s="189"/>
      <c r="JVD95" s="189"/>
      <c r="JVE95" s="189"/>
      <c r="JVF95" s="189"/>
      <c r="JVG95" s="189"/>
      <c r="JVH95" s="189"/>
      <c r="JVI95" s="189"/>
      <c r="JVJ95" s="189"/>
      <c r="JVK95" s="189"/>
      <c r="JVL95" s="189"/>
      <c r="JVM95" s="189"/>
      <c r="JVN95" s="189"/>
      <c r="JVO95" s="189"/>
      <c r="JVP95" s="189"/>
      <c r="JVQ95" s="189"/>
      <c r="JVR95" s="189"/>
      <c r="JVS95" s="189"/>
      <c r="JVT95" s="189"/>
      <c r="JVU95" s="189"/>
      <c r="JVV95" s="189"/>
      <c r="JVW95" s="189"/>
      <c r="JVX95" s="189"/>
      <c r="JVY95" s="189"/>
      <c r="JVZ95" s="189"/>
      <c r="JWA95" s="189"/>
      <c r="JWB95" s="189"/>
      <c r="JWC95" s="189"/>
      <c r="JWD95" s="189"/>
      <c r="JWE95" s="189"/>
      <c r="JWF95" s="189"/>
      <c r="JWG95" s="189"/>
      <c r="JWH95" s="189"/>
      <c r="JWI95" s="189"/>
      <c r="JWJ95" s="189"/>
      <c r="JWK95" s="189"/>
      <c r="JWL95" s="189"/>
      <c r="JWM95" s="189"/>
      <c r="JWN95" s="189"/>
      <c r="JWO95" s="189"/>
      <c r="JWP95" s="189"/>
      <c r="JWQ95" s="189"/>
      <c r="JWR95" s="189"/>
      <c r="JWS95" s="189"/>
      <c r="JWT95" s="189"/>
      <c r="JWU95" s="189"/>
      <c r="JWV95" s="189"/>
      <c r="JWW95" s="189"/>
      <c r="JWX95" s="189"/>
      <c r="JWY95" s="189"/>
      <c r="JWZ95" s="189"/>
      <c r="JXA95" s="189"/>
      <c r="JXB95" s="189"/>
      <c r="JXC95" s="189"/>
      <c r="JXD95" s="189"/>
      <c r="JXE95" s="189"/>
      <c r="JXF95" s="189"/>
      <c r="JXG95" s="189"/>
      <c r="JXH95" s="189"/>
      <c r="JXI95" s="189"/>
      <c r="JXJ95" s="189"/>
      <c r="JXK95" s="189"/>
      <c r="JXL95" s="189"/>
      <c r="JXM95" s="189"/>
      <c r="JXN95" s="189"/>
      <c r="JXO95" s="189"/>
      <c r="JXP95" s="189"/>
      <c r="JXQ95" s="189"/>
      <c r="JXR95" s="189"/>
      <c r="JXS95" s="189"/>
      <c r="JXT95" s="189"/>
      <c r="JXU95" s="189"/>
      <c r="JXV95" s="189"/>
      <c r="JXW95" s="189"/>
      <c r="JXX95" s="189"/>
      <c r="JXY95" s="189"/>
      <c r="JXZ95" s="189"/>
      <c r="JYA95" s="189"/>
      <c r="JYB95" s="189"/>
      <c r="JYC95" s="189"/>
      <c r="JYD95" s="189"/>
      <c r="JYE95" s="189"/>
      <c r="JYF95" s="189"/>
      <c r="JYG95" s="189"/>
      <c r="JYH95" s="189"/>
      <c r="JYI95" s="189"/>
      <c r="JYJ95" s="189"/>
      <c r="JYK95" s="189"/>
      <c r="JYL95" s="189"/>
      <c r="JYM95" s="189"/>
      <c r="JYN95" s="189"/>
      <c r="JYO95" s="189"/>
      <c r="JYP95" s="189"/>
      <c r="JYQ95" s="189"/>
      <c r="JYR95" s="189"/>
      <c r="JYS95" s="189"/>
      <c r="JYT95" s="189"/>
      <c r="JYU95" s="189"/>
      <c r="JYV95" s="189"/>
      <c r="JYW95" s="189"/>
      <c r="JYX95" s="189"/>
      <c r="JYY95" s="189"/>
      <c r="JYZ95" s="189"/>
      <c r="JZA95" s="189"/>
      <c r="JZB95" s="189"/>
      <c r="JZC95" s="189"/>
      <c r="JZD95" s="189"/>
      <c r="JZE95" s="189"/>
      <c r="JZF95" s="189"/>
      <c r="JZG95" s="189"/>
      <c r="JZH95" s="189"/>
      <c r="JZI95" s="189"/>
      <c r="JZJ95" s="189"/>
      <c r="JZK95" s="189"/>
      <c r="JZL95" s="189"/>
      <c r="JZM95" s="189"/>
      <c r="JZN95" s="189"/>
      <c r="JZO95" s="189"/>
      <c r="JZP95" s="189"/>
      <c r="JZQ95" s="189"/>
      <c r="JZR95" s="189"/>
      <c r="JZS95" s="189"/>
      <c r="JZT95" s="189"/>
      <c r="JZU95" s="189"/>
      <c r="JZV95" s="189"/>
      <c r="JZW95" s="189"/>
      <c r="JZX95" s="189"/>
      <c r="JZY95" s="189"/>
      <c r="JZZ95" s="189"/>
      <c r="KAA95" s="189"/>
      <c r="KAB95" s="189"/>
      <c r="KAC95" s="189"/>
      <c r="KAD95" s="189"/>
      <c r="KAE95" s="189"/>
      <c r="KAF95" s="189"/>
      <c r="KAG95" s="189"/>
      <c r="KAH95" s="189"/>
      <c r="KAI95" s="189"/>
      <c r="KAJ95" s="189"/>
      <c r="KAK95" s="189"/>
      <c r="KAL95" s="189"/>
      <c r="KAM95" s="189"/>
      <c r="KAN95" s="189"/>
      <c r="KAO95" s="189"/>
      <c r="KAP95" s="189"/>
      <c r="KAQ95" s="189"/>
      <c r="KAR95" s="189"/>
      <c r="KAS95" s="189"/>
      <c r="KAT95" s="189"/>
      <c r="KAU95" s="189"/>
      <c r="KAV95" s="189"/>
      <c r="KAW95" s="189"/>
      <c r="KAX95" s="189"/>
      <c r="KAY95" s="189"/>
      <c r="KAZ95" s="189"/>
      <c r="KBA95" s="189"/>
      <c r="KBB95" s="189"/>
      <c r="KBC95" s="189"/>
      <c r="KBD95" s="189"/>
      <c r="KBE95" s="189"/>
      <c r="KBF95" s="189"/>
      <c r="KBG95" s="189"/>
      <c r="KBH95" s="189"/>
      <c r="KBI95" s="189"/>
      <c r="KBJ95" s="189"/>
      <c r="KBK95" s="189"/>
      <c r="KBL95" s="189"/>
      <c r="KBM95" s="189"/>
      <c r="KBN95" s="189"/>
      <c r="KBO95" s="189"/>
      <c r="KBP95" s="189"/>
      <c r="KBQ95" s="189"/>
      <c r="KBR95" s="189"/>
      <c r="KBS95" s="189"/>
      <c r="KBT95" s="189"/>
      <c r="KBU95" s="189"/>
      <c r="KBV95" s="189"/>
      <c r="KBW95" s="189"/>
      <c r="KBX95" s="189"/>
      <c r="KBY95" s="189"/>
      <c r="KBZ95" s="189"/>
      <c r="KCA95" s="189"/>
      <c r="KCB95" s="189"/>
      <c r="KCC95" s="189"/>
      <c r="KCD95" s="189"/>
      <c r="KCE95" s="189"/>
      <c r="KCF95" s="189"/>
      <c r="KCG95" s="189"/>
      <c r="KCH95" s="189"/>
      <c r="KCI95" s="189"/>
      <c r="KCJ95" s="189"/>
      <c r="KCK95" s="189"/>
      <c r="KCL95" s="189"/>
      <c r="KCM95" s="189"/>
      <c r="KCN95" s="189"/>
      <c r="KCO95" s="189"/>
      <c r="KCP95" s="189"/>
      <c r="KCQ95" s="189"/>
      <c r="KCR95" s="189"/>
      <c r="KCS95" s="189"/>
      <c r="KCT95" s="189"/>
      <c r="KCU95" s="189"/>
      <c r="KCV95" s="189"/>
      <c r="KCW95" s="189"/>
      <c r="KCX95" s="189"/>
      <c r="KCY95" s="189"/>
      <c r="KCZ95" s="189"/>
      <c r="KDA95" s="189"/>
      <c r="KDB95" s="189"/>
      <c r="KDC95" s="189"/>
      <c r="KDD95" s="189"/>
      <c r="KDE95" s="189"/>
      <c r="KDF95" s="189"/>
      <c r="KDG95" s="189"/>
      <c r="KDH95" s="189"/>
      <c r="KDI95" s="189"/>
      <c r="KDJ95" s="189"/>
      <c r="KDK95" s="189"/>
      <c r="KDL95" s="189"/>
      <c r="KDM95" s="189"/>
      <c r="KDN95" s="189"/>
      <c r="KDO95" s="189"/>
      <c r="KDP95" s="189"/>
      <c r="KDQ95" s="189"/>
      <c r="KDR95" s="189"/>
      <c r="KDS95" s="189"/>
      <c r="KDT95" s="189"/>
      <c r="KDU95" s="189"/>
      <c r="KDV95" s="189"/>
      <c r="KDW95" s="189"/>
      <c r="KDX95" s="189"/>
      <c r="KDY95" s="189"/>
      <c r="KDZ95" s="189"/>
      <c r="KEA95" s="189"/>
      <c r="KEB95" s="189"/>
      <c r="KEC95" s="189"/>
      <c r="KED95" s="189"/>
      <c r="KEE95" s="189"/>
      <c r="KEF95" s="189"/>
      <c r="KEG95" s="189"/>
      <c r="KEH95" s="189"/>
      <c r="KEI95" s="189"/>
      <c r="KEJ95" s="189"/>
      <c r="KEK95" s="189"/>
      <c r="KEL95" s="189"/>
      <c r="KEM95" s="189"/>
      <c r="KEN95" s="189"/>
      <c r="KEO95" s="189"/>
      <c r="KEP95" s="189"/>
      <c r="KEQ95" s="189"/>
      <c r="KER95" s="189"/>
      <c r="KES95" s="189"/>
      <c r="KET95" s="189"/>
      <c r="KEU95" s="189"/>
      <c r="KEV95" s="189"/>
      <c r="KEW95" s="189"/>
      <c r="KEX95" s="189"/>
      <c r="KEY95" s="189"/>
      <c r="KEZ95" s="189"/>
      <c r="KFA95" s="189"/>
      <c r="KFB95" s="189"/>
      <c r="KFC95" s="189"/>
      <c r="KFD95" s="189"/>
      <c r="KFE95" s="189"/>
      <c r="KFF95" s="189"/>
      <c r="KFG95" s="189"/>
      <c r="KFH95" s="189"/>
      <c r="KFI95" s="189"/>
      <c r="KFJ95" s="189"/>
      <c r="KFK95" s="189"/>
      <c r="KFL95" s="189"/>
      <c r="KFM95" s="189"/>
      <c r="KFN95" s="189"/>
      <c r="KFO95" s="189"/>
      <c r="KFP95" s="189"/>
      <c r="KFQ95" s="189"/>
      <c r="KFR95" s="189"/>
      <c r="KFS95" s="189"/>
      <c r="KFT95" s="189"/>
      <c r="KFU95" s="189"/>
      <c r="KFV95" s="189"/>
      <c r="KFW95" s="189"/>
      <c r="KFX95" s="189"/>
      <c r="KFY95" s="189"/>
      <c r="KFZ95" s="189"/>
      <c r="KGA95" s="189"/>
      <c r="KGB95" s="189"/>
      <c r="KGC95" s="189"/>
      <c r="KGD95" s="189"/>
      <c r="KGE95" s="189"/>
      <c r="KGF95" s="189"/>
      <c r="KGG95" s="189"/>
      <c r="KGH95" s="189"/>
      <c r="KGI95" s="189"/>
      <c r="KGJ95" s="189"/>
      <c r="KGK95" s="189"/>
      <c r="KGL95" s="189"/>
      <c r="KGM95" s="189"/>
      <c r="KGN95" s="189"/>
      <c r="KGO95" s="189"/>
      <c r="KGP95" s="189"/>
      <c r="KGQ95" s="189"/>
      <c r="KGR95" s="189"/>
      <c r="KGS95" s="189"/>
      <c r="KGT95" s="189"/>
      <c r="KGU95" s="189"/>
      <c r="KGV95" s="189"/>
      <c r="KGW95" s="189"/>
      <c r="KGX95" s="189"/>
      <c r="KGY95" s="189"/>
      <c r="KGZ95" s="189"/>
      <c r="KHA95" s="189"/>
      <c r="KHB95" s="189"/>
      <c r="KHC95" s="189"/>
      <c r="KHD95" s="189"/>
      <c r="KHE95" s="189"/>
      <c r="KHF95" s="189"/>
      <c r="KHG95" s="189"/>
      <c r="KHH95" s="189"/>
      <c r="KHI95" s="189"/>
      <c r="KHJ95" s="189"/>
      <c r="KHK95" s="189"/>
      <c r="KHL95" s="189"/>
      <c r="KHM95" s="189"/>
      <c r="KHN95" s="189"/>
      <c r="KHO95" s="189"/>
      <c r="KHP95" s="189"/>
      <c r="KHQ95" s="189"/>
      <c r="KHR95" s="189"/>
      <c r="KHS95" s="189"/>
      <c r="KHT95" s="189"/>
      <c r="KHU95" s="189"/>
      <c r="KHV95" s="189"/>
      <c r="KHW95" s="189"/>
      <c r="KHX95" s="189"/>
      <c r="KHY95" s="189"/>
      <c r="KHZ95" s="189"/>
      <c r="KIA95" s="189"/>
      <c r="KIB95" s="189"/>
      <c r="KIC95" s="189"/>
      <c r="KID95" s="189"/>
      <c r="KIE95" s="189"/>
      <c r="KIF95" s="189"/>
      <c r="KIG95" s="189"/>
      <c r="KIH95" s="189"/>
      <c r="KII95" s="189"/>
      <c r="KIJ95" s="189"/>
      <c r="KIK95" s="189"/>
      <c r="KIL95" s="189"/>
      <c r="KIM95" s="189"/>
      <c r="KIN95" s="189"/>
      <c r="KIO95" s="189"/>
      <c r="KIP95" s="189"/>
      <c r="KIQ95" s="189"/>
      <c r="KIR95" s="189"/>
      <c r="KIS95" s="189"/>
      <c r="KIT95" s="189"/>
      <c r="KIU95" s="189"/>
      <c r="KIV95" s="189"/>
      <c r="KIW95" s="189"/>
      <c r="KIX95" s="189"/>
      <c r="KIY95" s="189"/>
      <c r="KIZ95" s="189"/>
      <c r="KJA95" s="189"/>
      <c r="KJB95" s="189"/>
      <c r="KJC95" s="189"/>
      <c r="KJD95" s="189"/>
      <c r="KJE95" s="189"/>
      <c r="KJF95" s="189"/>
      <c r="KJG95" s="189"/>
      <c r="KJH95" s="189"/>
      <c r="KJI95" s="189"/>
      <c r="KJJ95" s="189"/>
      <c r="KJK95" s="189"/>
      <c r="KJL95" s="189"/>
      <c r="KJM95" s="189"/>
      <c r="KJN95" s="189"/>
      <c r="KJO95" s="189"/>
      <c r="KJP95" s="189"/>
      <c r="KJQ95" s="189"/>
      <c r="KJR95" s="189"/>
      <c r="KJS95" s="189"/>
      <c r="KJT95" s="189"/>
      <c r="KJU95" s="189"/>
      <c r="KJV95" s="189"/>
      <c r="KJW95" s="189"/>
      <c r="KJX95" s="189"/>
      <c r="KJY95" s="189"/>
      <c r="KJZ95" s="189"/>
      <c r="KKA95" s="189"/>
      <c r="KKB95" s="189"/>
      <c r="KKC95" s="189"/>
      <c r="KKD95" s="189"/>
      <c r="KKE95" s="189"/>
      <c r="KKF95" s="189"/>
      <c r="KKG95" s="189"/>
      <c r="KKH95" s="189"/>
      <c r="KKI95" s="189"/>
      <c r="KKJ95" s="189"/>
      <c r="KKK95" s="189"/>
      <c r="KKL95" s="189"/>
      <c r="KKM95" s="189"/>
      <c r="KKN95" s="189"/>
      <c r="KKO95" s="189"/>
      <c r="KKP95" s="189"/>
      <c r="KKQ95" s="189"/>
      <c r="KKR95" s="189"/>
      <c r="KKS95" s="189"/>
      <c r="KKT95" s="189"/>
      <c r="KKU95" s="189"/>
      <c r="KKV95" s="189"/>
      <c r="KKW95" s="189"/>
      <c r="KKX95" s="189"/>
      <c r="KKY95" s="189"/>
      <c r="KKZ95" s="189"/>
      <c r="KLA95" s="189"/>
      <c r="KLB95" s="189"/>
      <c r="KLC95" s="189"/>
      <c r="KLD95" s="189"/>
      <c r="KLE95" s="189"/>
      <c r="KLF95" s="189"/>
      <c r="KLG95" s="189"/>
      <c r="KLH95" s="189"/>
      <c r="KLI95" s="189"/>
      <c r="KLJ95" s="189"/>
      <c r="KLK95" s="189"/>
      <c r="KLL95" s="189"/>
      <c r="KLM95" s="189"/>
      <c r="KLN95" s="189"/>
      <c r="KLO95" s="189"/>
      <c r="KLP95" s="189"/>
      <c r="KLQ95" s="189"/>
      <c r="KLR95" s="189"/>
      <c r="KLS95" s="189"/>
      <c r="KLT95" s="189"/>
      <c r="KLU95" s="189"/>
      <c r="KLV95" s="189"/>
      <c r="KLW95" s="189"/>
      <c r="KLX95" s="189"/>
      <c r="KLY95" s="189"/>
      <c r="KLZ95" s="189"/>
      <c r="KMA95" s="189"/>
      <c r="KMB95" s="189"/>
      <c r="KMC95" s="189"/>
      <c r="KMD95" s="189"/>
      <c r="KME95" s="189"/>
      <c r="KMF95" s="189"/>
      <c r="KMG95" s="189"/>
      <c r="KMH95" s="189"/>
      <c r="KMI95" s="189"/>
      <c r="KMJ95" s="189"/>
      <c r="KMK95" s="189"/>
      <c r="KML95" s="189"/>
      <c r="KMM95" s="189"/>
      <c r="KMN95" s="189"/>
      <c r="KMO95" s="189"/>
      <c r="KMP95" s="189"/>
      <c r="KMQ95" s="189"/>
      <c r="KMR95" s="189"/>
      <c r="KMS95" s="189"/>
      <c r="KMT95" s="189"/>
      <c r="KMU95" s="189"/>
      <c r="KMV95" s="189"/>
      <c r="KMW95" s="189"/>
      <c r="KMX95" s="189"/>
      <c r="KMY95" s="189"/>
      <c r="KMZ95" s="189"/>
      <c r="KNA95" s="189"/>
      <c r="KNB95" s="189"/>
      <c r="KNC95" s="189"/>
      <c r="KND95" s="189"/>
      <c r="KNE95" s="189"/>
      <c r="KNF95" s="189"/>
      <c r="KNG95" s="189"/>
      <c r="KNH95" s="189"/>
      <c r="KNI95" s="189"/>
      <c r="KNJ95" s="189"/>
      <c r="KNK95" s="189"/>
      <c r="KNL95" s="189"/>
      <c r="KNM95" s="189"/>
      <c r="KNN95" s="189"/>
      <c r="KNO95" s="189"/>
      <c r="KNP95" s="189"/>
      <c r="KNQ95" s="189"/>
      <c r="KNR95" s="189"/>
      <c r="KNS95" s="189"/>
      <c r="KNT95" s="189"/>
      <c r="KNU95" s="189"/>
      <c r="KNV95" s="189"/>
      <c r="KNW95" s="189"/>
      <c r="KNX95" s="189"/>
      <c r="KNY95" s="189"/>
      <c r="KNZ95" s="189"/>
      <c r="KOA95" s="189"/>
      <c r="KOB95" s="189"/>
      <c r="KOC95" s="189"/>
      <c r="KOD95" s="189"/>
      <c r="KOE95" s="189"/>
      <c r="KOF95" s="189"/>
      <c r="KOG95" s="189"/>
      <c r="KOH95" s="189"/>
      <c r="KOI95" s="189"/>
      <c r="KOJ95" s="189"/>
      <c r="KOK95" s="189"/>
      <c r="KOL95" s="189"/>
      <c r="KOM95" s="189"/>
      <c r="KON95" s="189"/>
      <c r="KOO95" s="189"/>
      <c r="KOP95" s="189"/>
      <c r="KOQ95" s="189"/>
      <c r="KOR95" s="189"/>
      <c r="KOS95" s="189"/>
      <c r="KOT95" s="189"/>
      <c r="KOU95" s="189"/>
      <c r="KOV95" s="189"/>
      <c r="KOW95" s="189"/>
      <c r="KOX95" s="189"/>
      <c r="KOY95" s="189"/>
      <c r="KOZ95" s="189"/>
      <c r="KPA95" s="189"/>
      <c r="KPB95" s="189"/>
      <c r="KPC95" s="189"/>
      <c r="KPD95" s="189"/>
      <c r="KPE95" s="189"/>
      <c r="KPF95" s="189"/>
      <c r="KPG95" s="189"/>
      <c r="KPH95" s="189"/>
      <c r="KPI95" s="189"/>
      <c r="KPJ95" s="189"/>
      <c r="KPK95" s="189"/>
      <c r="KPL95" s="189"/>
      <c r="KPM95" s="189"/>
      <c r="KPN95" s="189"/>
      <c r="KPO95" s="189"/>
      <c r="KPP95" s="189"/>
      <c r="KPQ95" s="189"/>
      <c r="KPR95" s="189"/>
      <c r="KPS95" s="189"/>
      <c r="KPT95" s="189"/>
      <c r="KPU95" s="189"/>
      <c r="KPV95" s="189"/>
      <c r="KPW95" s="189"/>
      <c r="KPX95" s="189"/>
      <c r="KPY95" s="189"/>
      <c r="KPZ95" s="189"/>
      <c r="KQA95" s="189"/>
      <c r="KQB95" s="189"/>
      <c r="KQC95" s="189"/>
      <c r="KQD95" s="189"/>
      <c r="KQE95" s="189"/>
      <c r="KQF95" s="189"/>
      <c r="KQG95" s="189"/>
      <c r="KQH95" s="189"/>
      <c r="KQI95" s="189"/>
      <c r="KQJ95" s="189"/>
      <c r="KQK95" s="189"/>
      <c r="KQL95" s="189"/>
      <c r="KQM95" s="189"/>
      <c r="KQN95" s="189"/>
      <c r="KQO95" s="189"/>
      <c r="KQP95" s="189"/>
      <c r="KQQ95" s="189"/>
      <c r="KQR95" s="189"/>
      <c r="KQS95" s="189"/>
      <c r="KQT95" s="189"/>
      <c r="KQU95" s="189"/>
      <c r="KQV95" s="189"/>
      <c r="KQW95" s="189"/>
      <c r="KQX95" s="189"/>
      <c r="KQY95" s="189"/>
      <c r="KQZ95" s="189"/>
      <c r="KRA95" s="189"/>
      <c r="KRB95" s="189"/>
      <c r="KRC95" s="189"/>
      <c r="KRD95" s="189"/>
      <c r="KRE95" s="189"/>
      <c r="KRF95" s="189"/>
      <c r="KRG95" s="189"/>
      <c r="KRH95" s="189"/>
      <c r="KRI95" s="189"/>
      <c r="KRJ95" s="189"/>
      <c r="KRK95" s="189"/>
      <c r="KRL95" s="189"/>
      <c r="KRM95" s="189"/>
      <c r="KRN95" s="189"/>
      <c r="KRO95" s="189"/>
      <c r="KRP95" s="189"/>
      <c r="KRQ95" s="189"/>
      <c r="KRR95" s="189"/>
      <c r="KRS95" s="189"/>
      <c r="KRT95" s="189"/>
      <c r="KRU95" s="189"/>
      <c r="KRV95" s="189"/>
      <c r="KRW95" s="189"/>
      <c r="KRX95" s="189"/>
      <c r="KRY95" s="189"/>
      <c r="KRZ95" s="189"/>
      <c r="KSA95" s="189"/>
      <c r="KSB95" s="189"/>
      <c r="KSC95" s="189"/>
      <c r="KSD95" s="189"/>
      <c r="KSE95" s="189"/>
      <c r="KSF95" s="189"/>
      <c r="KSG95" s="189"/>
      <c r="KSH95" s="189"/>
      <c r="KSI95" s="189"/>
      <c r="KSJ95" s="189"/>
      <c r="KSK95" s="189"/>
      <c r="KSL95" s="189"/>
      <c r="KSM95" s="189"/>
      <c r="KSN95" s="189"/>
      <c r="KSO95" s="189"/>
      <c r="KSP95" s="189"/>
      <c r="KSQ95" s="189"/>
      <c r="KSR95" s="189"/>
      <c r="KSS95" s="189"/>
      <c r="KST95" s="189"/>
      <c r="KSU95" s="189"/>
      <c r="KSV95" s="189"/>
      <c r="KSW95" s="189"/>
      <c r="KSX95" s="189"/>
      <c r="KSY95" s="189"/>
      <c r="KSZ95" s="189"/>
      <c r="KTA95" s="189"/>
      <c r="KTB95" s="189"/>
      <c r="KTC95" s="189"/>
      <c r="KTD95" s="189"/>
      <c r="KTE95" s="189"/>
      <c r="KTF95" s="189"/>
      <c r="KTG95" s="189"/>
      <c r="KTH95" s="189"/>
      <c r="KTI95" s="189"/>
      <c r="KTJ95" s="189"/>
      <c r="KTK95" s="189"/>
      <c r="KTL95" s="189"/>
      <c r="KTM95" s="189"/>
      <c r="KTN95" s="189"/>
      <c r="KTO95" s="189"/>
      <c r="KTP95" s="189"/>
      <c r="KTQ95" s="189"/>
      <c r="KTR95" s="189"/>
      <c r="KTS95" s="189"/>
      <c r="KTT95" s="189"/>
      <c r="KTU95" s="189"/>
      <c r="KTV95" s="189"/>
      <c r="KTW95" s="189"/>
      <c r="KTX95" s="189"/>
      <c r="KTY95" s="189"/>
      <c r="KTZ95" s="189"/>
      <c r="KUA95" s="189"/>
      <c r="KUB95" s="189"/>
      <c r="KUC95" s="189"/>
      <c r="KUD95" s="189"/>
      <c r="KUE95" s="189"/>
      <c r="KUF95" s="189"/>
      <c r="KUG95" s="189"/>
      <c r="KUH95" s="189"/>
      <c r="KUI95" s="189"/>
      <c r="KUJ95" s="189"/>
      <c r="KUK95" s="189"/>
      <c r="KUL95" s="189"/>
      <c r="KUM95" s="189"/>
      <c r="KUN95" s="189"/>
      <c r="KUO95" s="189"/>
      <c r="KUP95" s="189"/>
      <c r="KUQ95" s="189"/>
      <c r="KUR95" s="189"/>
      <c r="KUS95" s="189"/>
      <c r="KUT95" s="189"/>
      <c r="KUU95" s="189"/>
      <c r="KUV95" s="189"/>
      <c r="KUW95" s="189"/>
      <c r="KUX95" s="189"/>
      <c r="KUY95" s="189"/>
      <c r="KUZ95" s="189"/>
      <c r="KVA95" s="189"/>
      <c r="KVB95" s="189"/>
      <c r="KVC95" s="189"/>
      <c r="KVD95" s="189"/>
      <c r="KVE95" s="189"/>
      <c r="KVF95" s="189"/>
      <c r="KVG95" s="189"/>
      <c r="KVH95" s="189"/>
      <c r="KVI95" s="189"/>
      <c r="KVJ95" s="189"/>
      <c r="KVK95" s="189"/>
      <c r="KVL95" s="189"/>
      <c r="KVM95" s="189"/>
      <c r="KVN95" s="189"/>
      <c r="KVO95" s="189"/>
      <c r="KVP95" s="189"/>
      <c r="KVQ95" s="189"/>
      <c r="KVR95" s="189"/>
      <c r="KVS95" s="189"/>
      <c r="KVT95" s="189"/>
      <c r="KVU95" s="189"/>
      <c r="KVV95" s="189"/>
      <c r="KVW95" s="189"/>
      <c r="KVX95" s="189"/>
      <c r="KVY95" s="189"/>
      <c r="KVZ95" s="189"/>
      <c r="KWA95" s="189"/>
      <c r="KWB95" s="189"/>
      <c r="KWC95" s="189"/>
      <c r="KWD95" s="189"/>
      <c r="KWE95" s="189"/>
      <c r="KWF95" s="189"/>
      <c r="KWG95" s="189"/>
      <c r="KWH95" s="189"/>
      <c r="KWI95" s="189"/>
      <c r="KWJ95" s="189"/>
      <c r="KWK95" s="189"/>
      <c r="KWL95" s="189"/>
      <c r="KWM95" s="189"/>
      <c r="KWN95" s="189"/>
      <c r="KWO95" s="189"/>
      <c r="KWP95" s="189"/>
      <c r="KWQ95" s="189"/>
      <c r="KWR95" s="189"/>
      <c r="KWS95" s="189"/>
      <c r="KWT95" s="189"/>
      <c r="KWU95" s="189"/>
      <c r="KWV95" s="189"/>
      <c r="KWW95" s="189"/>
      <c r="KWX95" s="189"/>
      <c r="KWY95" s="189"/>
      <c r="KWZ95" s="189"/>
      <c r="KXA95" s="189"/>
      <c r="KXB95" s="189"/>
      <c r="KXC95" s="189"/>
      <c r="KXD95" s="189"/>
      <c r="KXE95" s="189"/>
      <c r="KXF95" s="189"/>
      <c r="KXG95" s="189"/>
      <c r="KXH95" s="189"/>
      <c r="KXI95" s="189"/>
      <c r="KXJ95" s="189"/>
      <c r="KXK95" s="189"/>
      <c r="KXL95" s="189"/>
      <c r="KXM95" s="189"/>
      <c r="KXN95" s="189"/>
      <c r="KXO95" s="189"/>
      <c r="KXP95" s="189"/>
      <c r="KXQ95" s="189"/>
      <c r="KXR95" s="189"/>
      <c r="KXS95" s="189"/>
      <c r="KXT95" s="189"/>
      <c r="KXU95" s="189"/>
      <c r="KXV95" s="189"/>
      <c r="KXW95" s="189"/>
      <c r="KXX95" s="189"/>
      <c r="KXY95" s="189"/>
      <c r="KXZ95" s="189"/>
      <c r="KYA95" s="189"/>
      <c r="KYB95" s="189"/>
      <c r="KYC95" s="189"/>
      <c r="KYD95" s="189"/>
      <c r="KYE95" s="189"/>
      <c r="KYF95" s="189"/>
      <c r="KYG95" s="189"/>
      <c r="KYH95" s="189"/>
      <c r="KYI95" s="189"/>
      <c r="KYJ95" s="189"/>
      <c r="KYK95" s="189"/>
      <c r="KYL95" s="189"/>
      <c r="KYM95" s="189"/>
      <c r="KYN95" s="189"/>
      <c r="KYO95" s="189"/>
      <c r="KYP95" s="189"/>
      <c r="KYQ95" s="189"/>
      <c r="KYR95" s="189"/>
      <c r="KYS95" s="189"/>
      <c r="KYT95" s="189"/>
      <c r="KYU95" s="189"/>
      <c r="KYV95" s="189"/>
      <c r="KYW95" s="189"/>
      <c r="KYX95" s="189"/>
      <c r="KYY95" s="189"/>
      <c r="KYZ95" s="189"/>
      <c r="KZA95" s="189"/>
      <c r="KZB95" s="189"/>
      <c r="KZC95" s="189"/>
      <c r="KZD95" s="189"/>
      <c r="KZE95" s="189"/>
      <c r="KZF95" s="189"/>
      <c r="KZG95" s="189"/>
      <c r="KZH95" s="189"/>
      <c r="KZI95" s="189"/>
      <c r="KZJ95" s="189"/>
      <c r="KZK95" s="189"/>
      <c r="KZL95" s="189"/>
      <c r="KZM95" s="189"/>
      <c r="KZN95" s="189"/>
      <c r="KZO95" s="189"/>
      <c r="KZP95" s="189"/>
      <c r="KZQ95" s="189"/>
      <c r="KZR95" s="189"/>
      <c r="KZS95" s="189"/>
      <c r="KZT95" s="189"/>
      <c r="KZU95" s="189"/>
      <c r="KZV95" s="189"/>
      <c r="KZW95" s="189"/>
      <c r="KZX95" s="189"/>
      <c r="KZY95" s="189"/>
      <c r="KZZ95" s="189"/>
      <c r="LAA95" s="189"/>
      <c r="LAB95" s="189"/>
      <c r="LAC95" s="189"/>
      <c r="LAD95" s="189"/>
      <c r="LAE95" s="189"/>
      <c r="LAF95" s="189"/>
      <c r="LAG95" s="189"/>
      <c r="LAH95" s="189"/>
      <c r="LAI95" s="189"/>
      <c r="LAJ95" s="189"/>
      <c r="LAK95" s="189"/>
      <c r="LAL95" s="189"/>
      <c r="LAM95" s="189"/>
      <c r="LAN95" s="189"/>
      <c r="LAO95" s="189"/>
      <c r="LAP95" s="189"/>
      <c r="LAQ95" s="189"/>
      <c r="LAR95" s="189"/>
      <c r="LAS95" s="189"/>
      <c r="LAT95" s="189"/>
      <c r="LAU95" s="189"/>
      <c r="LAV95" s="189"/>
      <c r="LAW95" s="189"/>
      <c r="LAX95" s="189"/>
      <c r="LAY95" s="189"/>
      <c r="LAZ95" s="189"/>
      <c r="LBA95" s="189"/>
      <c r="LBB95" s="189"/>
      <c r="LBC95" s="189"/>
      <c r="LBD95" s="189"/>
      <c r="LBE95" s="189"/>
      <c r="LBF95" s="189"/>
      <c r="LBG95" s="189"/>
      <c r="LBH95" s="189"/>
      <c r="LBI95" s="189"/>
      <c r="LBJ95" s="189"/>
      <c r="LBK95" s="189"/>
      <c r="LBL95" s="189"/>
      <c r="LBM95" s="189"/>
      <c r="LBN95" s="189"/>
      <c r="LBO95" s="189"/>
      <c r="LBP95" s="189"/>
      <c r="LBQ95" s="189"/>
      <c r="LBR95" s="189"/>
      <c r="LBS95" s="189"/>
      <c r="LBT95" s="189"/>
      <c r="LBU95" s="189"/>
      <c r="LBV95" s="189"/>
      <c r="LBW95" s="189"/>
      <c r="LBX95" s="189"/>
      <c r="LBY95" s="189"/>
      <c r="LBZ95" s="189"/>
      <c r="LCA95" s="189"/>
      <c r="LCB95" s="189"/>
      <c r="LCC95" s="189"/>
      <c r="LCD95" s="189"/>
      <c r="LCE95" s="189"/>
      <c r="LCF95" s="189"/>
      <c r="LCG95" s="189"/>
      <c r="LCH95" s="189"/>
      <c r="LCI95" s="189"/>
      <c r="LCJ95" s="189"/>
      <c r="LCK95" s="189"/>
      <c r="LCL95" s="189"/>
      <c r="LCM95" s="189"/>
      <c r="LCN95" s="189"/>
      <c r="LCO95" s="189"/>
      <c r="LCP95" s="189"/>
      <c r="LCQ95" s="189"/>
      <c r="LCR95" s="189"/>
      <c r="LCS95" s="189"/>
      <c r="LCT95" s="189"/>
      <c r="LCU95" s="189"/>
      <c r="LCV95" s="189"/>
      <c r="LCW95" s="189"/>
      <c r="LCX95" s="189"/>
      <c r="LCY95" s="189"/>
      <c r="LCZ95" s="189"/>
      <c r="LDA95" s="189"/>
      <c r="LDB95" s="189"/>
      <c r="LDC95" s="189"/>
      <c r="LDD95" s="189"/>
      <c r="LDE95" s="189"/>
      <c r="LDF95" s="189"/>
      <c r="LDG95" s="189"/>
      <c r="LDH95" s="189"/>
      <c r="LDI95" s="189"/>
      <c r="LDJ95" s="189"/>
      <c r="LDK95" s="189"/>
      <c r="LDL95" s="189"/>
      <c r="LDM95" s="189"/>
      <c r="LDN95" s="189"/>
      <c r="LDO95" s="189"/>
      <c r="LDP95" s="189"/>
      <c r="LDQ95" s="189"/>
      <c r="LDR95" s="189"/>
      <c r="LDS95" s="189"/>
      <c r="LDT95" s="189"/>
      <c r="LDU95" s="189"/>
      <c r="LDV95" s="189"/>
      <c r="LDW95" s="189"/>
      <c r="LDX95" s="189"/>
      <c r="LDY95" s="189"/>
      <c r="LDZ95" s="189"/>
      <c r="LEA95" s="189"/>
      <c r="LEB95" s="189"/>
      <c r="LEC95" s="189"/>
      <c r="LED95" s="189"/>
      <c r="LEE95" s="189"/>
      <c r="LEF95" s="189"/>
      <c r="LEG95" s="189"/>
      <c r="LEH95" s="189"/>
      <c r="LEI95" s="189"/>
      <c r="LEJ95" s="189"/>
      <c r="LEK95" s="189"/>
      <c r="LEL95" s="189"/>
      <c r="LEM95" s="189"/>
      <c r="LEN95" s="189"/>
      <c r="LEO95" s="189"/>
      <c r="LEP95" s="189"/>
      <c r="LEQ95" s="189"/>
      <c r="LER95" s="189"/>
      <c r="LES95" s="189"/>
      <c r="LET95" s="189"/>
      <c r="LEU95" s="189"/>
      <c r="LEV95" s="189"/>
      <c r="LEW95" s="189"/>
      <c r="LEX95" s="189"/>
      <c r="LEY95" s="189"/>
      <c r="LEZ95" s="189"/>
      <c r="LFA95" s="189"/>
      <c r="LFB95" s="189"/>
      <c r="LFC95" s="189"/>
      <c r="LFD95" s="189"/>
      <c r="LFE95" s="189"/>
      <c r="LFF95" s="189"/>
      <c r="LFG95" s="189"/>
      <c r="LFH95" s="189"/>
      <c r="LFI95" s="189"/>
      <c r="LFJ95" s="189"/>
      <c r="LFK95" s="189"/>
      <c r="LFL95" s="189"/>
      <c r="LFM95" s="189"/>
      <c r="LFN95" s="189"/>
      <c r="LFO95" s="189"/>
      <c r="LFP95" s="189"/>
      <c r="LFQ95" s="189"/>
      <c r="LFR95" s="189"/>
      <c r="LFS95" s="189"/>
      <c r="LFT95" s="189"/>
      <c r="LFU95" s="189"/>
      <c r="LFV95" s="189"/>
      <c r="LFW95" s="189"/>
      <c r="LFX95" s="189"/>
      <c r="LFY95" s="189"/>
      <c r="LFZ95" s="189"/>
      <c r="LGA95" s="189"/>
      <c r="LGB95" s="189"/>
      <c r="LGC95" s="189"/>
      <c r="LGD95" s="189"/>
      <c r="LGE95" s="189"/>
      <c r="LGF95" s="189"/>
      <c r="LGG95" s="189"/>
      <c r="LGH95" s="189"/>
      <c r="LGI95" s="189"/>
      <c r="LGJ95" s="189"/>
      <c r="LGK95" s="189"/>
      <c r="LGL95" s="189"/>
      <c r="LGM95" s="189"/>
      <c r="LGN95" s="189"/>
      <c r="LGO95" s="189"/>
      <c r="LGP95" s="189"/>
      <c r="LGQ95" s="189"/>
      <c r="LGR95" s="189"/>
      <c r="LGS95" s="189"/>
      <c r="LGT95" s="189"/>
      <c r="LGU95" s="189"/>
      <c r="LGV95" s="189"/>
      <c r="LGW95" s="189"/>
      <c r="LGX95" s="189"/>
      <c r="LGY95" s="189"/>
      <c r="LGZ95" s="189"/>
      <c r="LHA95" s="189"/>
      <c r="LHB95" s="189"/>
      <c r="LHC95" s="189"/>
      <c r="LHD95" s="189"/>
      <c r="LHE95" s="189"/>
      <c r="LHF95" s="189"/>
      <c r="LHG95" s="189"/>
      <c r="LHH95" s="189"/>
      <c r="LHI95" s="189"/>
      <c r="LHJ95" s="189"/>
      <c r="LHK95" s="189"/>
      <c r="LHL95" s="189"/>
      <c r="LHM95" s="189"/>
      <c r="LHN95" s="189"/>
      <c r="LHO95" s="189"/>
      <c r="LHP95" s="189"/>
      <c r="LHQ95" s="189"/>
      <c r="LHR95" s="189"/>
      <c r="LHS95" s="189"/>
      <c r="LHT95" s="189"/>
      <c r="LHU95" s="189"/>
      <c r="LHV95" s="189"/>
      <c r="LHW95" s="189"/>
      <c r="LHX95" s="189"/>
      <c r="LHY95" s="189"/>
      <c r="LHZ95" s="189"/>
      <c r="LIA95" s="189"/>
      <c r="LIB95" s="189"/>
      <c r="LIC95" s="189"/>
      <c r="LID95" s="189"/>
      <c r="LIE95" s="189"/>
      <c r="LIF95" s="189"/>
      <c r="LIG95" s="189"/>
      <c r="LIH95" s="189"/>
      <c r="LII95" s="189"/>
      <c r="LIJ95" s="189"/>
      <c r="LIK95" s="189"/>
      <c r="LIL95" s="189"/>
      <c r="LIM95" s="189"/>
      <c r="LIN95" s="189"/>
      <c r="LIO95" s="189"/>
      <c r="LIP95" s="189"/>
      <c r="LIQ95" s="189"/>
      <c r="LIR95" s="189"/>
      <c r="LIS95" s="189"/>
      <c r="LIT95" s="189"/>
      <c r="LIU95" s="189"/>
      <c r="LIV95" s="189"/>
      <c r="LIW95" s="189"/>
      <c r="LIX95" s="189"/>
      <c r="LIY95" s="189"/>
      <c r="LIZ95" s="189"/>
      <c r="LJA95" s="189"/>
      <c r="LJB95" s="189"/>
      <c r="LJC95" s="189"/>
      <c r="LJD95" s="189"/>
      <c r="LJE95" s="189"/>
      <c r="LJF95" s="189"/>
      <c r="LJG95" s="189"/>
      <c r="LJH95" s="189"/>
      <c r="LJI95" s="189"/>
      <c r="LJJ95" s="189"/>
      <c r="LJK95" s="189"/>
      <c r="LJL95" s="189"/>
      <c r="LJM95" s="189"/>
      <c r="LJN95" s="189"/>
      <c r="LJO95" s="189"/>
      <c r="LJP95" s="189"/>
      <c r="LJQ95" s="189"/>
      <c r="LJR95" s="189"/>
      <c r="LJS95" s="189"/>
      <c r="LJT95" s="189"/>
      <c r="LJU95" s="189"/>
      <c r="LJV95" s="189"/>
      <c r="LJW95" s="189"/>
      <c r="LJX95" s="189"/>
      <c r="LJY95" s="189"/>
      <c r="LJZ95" s="189"/>
      <c r="LKA95" s="189"/>
      <c r="LKB95" s="189"/>
      <c r="LKC95" s="189"/>
      <c r="LKD95" s="189"/>
      <c r="LKE95" s="189"/>
      <c r="LKF95" s="189"/>
      <c r="LKG95" s="189"/>
      <c r="LKH95" s="189"/>
      <c r="LKI95" s="189"/>
      <c r="LKJ95" s="189"/>
      <c r="LKK95" s="189"/>
      <c r="LKL95" s="189"/>
      <c r="LKM95" s="189"/>
      <c r="LKN95" s="189"/>
      <c r="LKO95" s="189"/>
      <c r="LKP95" s="189"/>
      <c r="LKQ95" s="189"/>
      <c r="LKR95" s="189"/>
      <c r="LKS95" s="189"/>
      <c r="LKT95" s="189"/>
      <c r="LKU95" s="189"/>
      <c r="LKV95" s="189"/>
      <c r="LKW95" s="189"/>
      <c r="LKX95" s="189"/>
      <c r="LKY95" s="189"/>
      <c r="LKZ95" s="189"/>
      <c r="LLA95" s="189"/>
      <c r="LLB95" s="189"/>
      <c r="LLC95" s="189"/>
      <c r="LLD95" s="189"/>
      <c r="LLE95" s="189"/>
      <c r="LLF95" s="189"/>
      <c r="LLG95" s="189"/>
      <c r="LLH95" s="189"/>
      <c r="LLI95" s="189"/>
      <c r="LLJ95" s="189"/>
      <c r="LLK95" s="189"/>
      <c r="LLL95" s="189"/>
      <c r="LLM95" s="189"/>
      <c r="LLN95" s="189"/>
      <c r="LLO95" s="189"/>
      <c r="LLP95" s="189"/>
      <c r="LLQ95" s="189"/>
      <c r="LLR95" s="189"/>
      <c r="LLS95" s="189"/>
      <c r="LLT95" s="189"/>
      <c r="LLU95" s="189"/>
      <c r="LLV95" s="189"/>
      <c r="LLW95" s="189"/>
      <c r="LLX95" s="189"/>
      <c r="LLY95" s="189"/>
      <c r="LLZ95" s="189"/>
      <c r="LMA95" s="189"/>
      <c r="LMB95" s="189"/>
      <c r="LMC95" s="189"/>
      <c r="LMD95" s="189"/>
      <c r="LME95" s="189"/>
      <c r="LMF95" s="189"/>
      <c r="LMG95" s="189"/>
      <c r="LMH95" s="189"/>
      <c r="LMI95" s="189"/>
      <c r="LMJ95" s="189"/>
      <c r="LMK95" s="189"/>
      <c r="LML95" s="189"/>
      <c r="LMM95" s="189"/>
      <c r="LMN95" s="189"/>
      <c r="LMO95" s="189"/>
      <c r="LMP95" s="189"/>
      <c r="LMQ95" s="189"/>
      <c r="LMR95" s="189"/>
      <c r="LMS95" s="189"/>
      <c r="LMT95" s="189"/>
      <c r="LMU95" s="189"/>
      <c r="LMV95" s="189"/>
      <c r="LMW95" s="189"/>
      <c r="LMX95" s="189"/>
      <c r="LMY95" s="189"/>
      <c r="LMZ95" s="189"/>
      <c r="LNA95" s="189"/>
      <c r="LNB95" s="189"/>
      <c r="LNC95" s="189"/>
      <c r="LND95" s="189"/>
      <c r="LNE95" s="189"/>
      <c r="LNF95" s="189"/>
      <c r="LNG95" s="189"/>
      <c r="LNH95" s="189"/>
      <c r="LNI95" s="189"/>
      <c r="LNJ95" s="189"/>
      <c r="LNK95" s="189"/>
      <c r="LNL95" s="189"/>
      <c r="LNM95" s="189"/>
      <c r="LNN95" s="189"/>
      <c r="LNO95" s="189"/>
      <c r="LNP95" s="189"/>
      <c r="LNQ95" s="189"/>
      <c r="LNR95" s="189"/>
      <c r="LNS95" s="189"/>
      <c r="LNT95" s="189"/>
      <c r="LNU95" s="189"/>
      <c r="LNV95" s="189"/>
      <c r="LNW95" s="189"/>
      <c r="LNX95" s="189"/>
      <c r="LNY95" s="189"/>
      <c r="LNZ95" s="189"/>
      <c r="LOA95" s="189"/>
      <c r="LOB95" s="189"/>
      <c r="LOC95" s="189"/>
      <c r="LOD95" s="189"/>
      <c r="LOE95" s="189"/>
      <c r="LOF95" s="189"/>
      <c r="LOG95" s="189"/>
      <c r="LOH95" s="189"/>
      <c r="LOI95" s="189"/>
      <c r="LOJ95" s="189"/>
      <c r="LOK95" s="189"/>
      <c r="LOL95" s="189"/>
      <c r="LOM95" s="189"/>
      <c r="LON95" s="189"/>
      <c r="LOO95" s="189"/>
      <c r="LOP95" s="189"/>
      <c r="LOQ95" s="189"/>
      <c r="LOR95" s="189"/>
      <c r="LOS95" s="189"/>
      <c r="LOT95" s="189"/>
      <c r="LOU95" s="189"/>
      <c r="LOV95" s="189"/>
      <c r="LOW95" s="189"/>
      <c r="LOX95" s="189"/>
      <c r="LOY95" s="189"/>
      <c r="LOZ95" s="189"/>
      <c r="LPA95" s="189"/>
      <c r="LPB95" s="189"/>
      <c r="LPC95" s="189"/>
      <c r="LPD95" s="189"/>
      <c r="LPE95" s="189"/>
      <c r="LPF95" s="189"/>
      <c r="LPG95" s="189"/>
      <c r="LPH95" s="189"/>
      <c r="LPI95" s="189"/>
      <c r="LPJ95" s="189"/>
      <c r="LPK95" s="189"/>
      <c r="LPL95" s="189"/>
      <c r="LPM95" s="189"/>
      <c r="LPN95" s="189"/>
      <c r="LPO95" s="189"/>
      <c r="LPP95" s="189"/>
      <c r="LPQ95" s="189"/>
      <c r="LPR95" s="189"/>
      <c r="LPS95" s="189"/>
      <c r="LPT95" s="189"/>
      <c r="LPU95" s="189"/>
      <c r="LPV95" s="189"/>
      <c r="LPW95" s="189"/>
      <c r="LPX95" s="189"/>
      <c r="LPY95" s="189"/>
      <c r="LPZ95" s="189"/>
      <c r="LQA95" s="189"/>
      <c r="LQB95" s="189"/>
      <c r="LQC95" s="189"/>
      <c r="LQD95" s="189"/>
      <c r="LQE95" s="189"/>
      <c r="LQF95" s="189"/>
      <c r="LQG95" s="189"/>
      <c r="LQH95" s="189"/>
      <c r="LQI95" s="189"/>
      <c r="LQJ95" s="189"/>
      <c r="LQK95" s="189"/>
      <c r="LQL95" s="189"/>
      <c r="LQM95" s="189"/>
      <c r="LQN95" s="189"/>
      <c r="LQO95" s="189"/>
      <c r="LQP95" s="189"/>
      <c r="LQQ95" s="189"/>
      <c r="LQR95" s="189"/>
      <c r="LQS95" s="189"/>
      <c r="LQT95" s="189"/>
      <c r="LQU95" s="189"/>
      <c r="LQV95" s="189"/>
      <c r="LQW95" s="189"/>
      <c r="LQX95" s="189"/>
      <c r="LQY95" s="189"/>
      <c r="LQZ95" s="189"/>
      <c r="LRA95" s="189"/>
      <c r="LRB95" s="189"/>
      <c r="LRC95" s="189"/>
      <c r="LRD95" s="189"/>
      <c r="LRE95" s="189"/>
      <c r="LRF95" s="189"/>
      <c r="LRG95" s="189"/>
      <c r="LRH95" s="189"/>
      <c r="LRI95" s="189"/>
      <c r="LRJ95" s="189"/>
      <c r="LRK95" s="189"/>
      <c r="LRL95" s="189"/>
      <c r="LRM95" s="189"/>
      <c r="LRN95" s="189"/>
      <c r="LRO95" s="189"/>
      <c r="LRP95" s="189"/>
      <c r="LRQ95" s="189"/>
      <c r="LRR95" s="189"/>
      <c r="LRS95" s="189"/>
      <c r="LRT95" s="189"/>
      <c r="LRU95" s="189"/>
      <c r="LRV95" s="189"/>
      <c r="LRW95" s="189"/>
      <c r="LRX95" s="189"/>
      <c r="LRY95" s="189"/>
      <c r="LRZ95" s="189"/>
      <c r="LSA95" s="189"/>
      <c r="LSB95" s="189"/>
      <c r="LSC95" s="189"/>
      <c r="LSD95" s="189"/>
      <c r="LSE95" s="189"/>
      <c r="LSF95" s="189"/>
      <c r="LSG95" s="189"/>
      <c r="LSH95" s="189"/>
      <c r="LSI95" s="189"/>
      <c r="LSJ95" s="189"/>
      <c r="LSK95" s="189"/>
      <c r="LSL95" s="189"/>
      <c r="LSM95" s="189"/>
      <c r="LSN95" s="189"/>
      <c r="LSO95" s="189"/>
      <c r="LSP95" s="189"/>
      <c r="LSQ95" s="189"/>
      <c r="LSR95" s="189"/>
      <c r="LSS95" s="189"/>
      <c r="LST95" s="189"/>
      <c r="LSU95" s="189"/>
      <c r="LSV95" s="189"/>
      <c r="LSW95" s="189"/>
      <c r="LSX95" s="189"/>
      <c r="LSY95" s="189"/>
      <c r="LSZ95" s="189"/>
      <c r="LTA95" s="189"/>
      <c r="LTB95" s="189"/>
      <c r="LTC95" s="189"/>
      <c r="LTD95" s="189"/>
      <c r="LTE95" s="189"/>
      <c r="LTF95" s="189"/>
      <c r="LTG95" s="189"/>
      <c r="LTH95" s="189"/>
      <c r="LTI95" s="189"/>
      <c r="LTJ95" s="189"/>
      <c r="LTK95" s="189"/>
      <c r="LTL95" s="189"/>
      <c r="LTM95" s="189"/>
      <c r="LTN95" s="189"/>
      <c r="LTO95" s="189"/>
      <c r="LTP95" s="189"/>
      <c r="LTQ95" s="189"/>
      <c r="LTR95" s="189"/>
      <c r="LTS95" s="189"/>
      <c r="LTT95" s="189"/>
      <c r="LTU95" s="189"/>
      <c r="LTV95" s="189"/>
      <c r="LTW95" s="189"/>
      <c r="LTX95" s="189"/>
      <c r="LTY95" s="189"/>
      <c r="LTZ95" s="189"/>
      <c r="LUA95" s="189"/>
      <c r="LUB95" s="189"/>
      <c r="LUC95" s="189"/>
      <c r="LUD95" s="189"/>
      <c r="LUE95" s="189"/>
      <c r="LUF95" s="189"/>
      <c r="LUG95" s="189"/>
      <c r="LUH95" s="189"/>
      <c r="LUI95" s="189"/>
      <c r="LUJ95" s="189"/>
      <c r="LUK95" s="189"/>
      <c r="LUL95" s="189"/>
      <c r="LUM95" s="189"/>
      <c r="LUN95" s="189"/>
      <c r="LUO95" s="189"/>
      <c r="LUP95" s="189"/>
      <c r="LUQ95" s="189"/>
      <c r="LUR95" s="189"/>
      <c r="LUS95" s="189"/>
      <c r="LUT95" s="189"/>
      <c r="LUU95" s="189"/>
      <c r="LUV95" s="189"/>
      <c r="LUW95" s="189"/>
      <c r="LUX95" s="189"/>
      <c r="LUY95" s="189"/>
      <c r="LUZ95" s="189"/>
      <c r="LVA95" s="189"/>
      <c r="LVB95" s="189"/>
      <c r="LVC95" s="189"/>
      <c r="LVD95" s="189"/>
      <c r="LVE95" s="189"/>
      <c r="LVF95" s="189"/>
      <c r="LVG95" s="189"/>
      <c r="LVH95" s="189"/>
      <c r="LVI95" s="189"/>
      <c r="LVJ95" s="189"/>
      <c r="LVK95" s="189"/>
      <c r="LVL95" s="189"/>
      <c r="LVM95" s="189"/>
      <c r="LVN95" s="189"/>
      <c r="LVO95" s="189"/>
      <c r="LVP95" s="189"/>
      <c r="LVQ95" s="189"/>
      <c r="LVR95" s="189"/>
      <c r="LVS95" s="189"/>
      <c r="LVT95" s="189"/>
      <c r="LVU95" s="189"/>
      <c r="LVV95" s="189"/>
      <c r="LVW95" s="189"/>
      <c r="LVX95" s="189"/>
      <c r="LVY95" s="189"/>
      <c r="LVZ95" s="189"/>
      <c r="LWA95" s="189"/>
      <c r="LWB95" s="189"/>
      <c r="LWC95" s="189"/>
      <c r="LWD95" s="189"/>
      <c r="LWE95" s="189"/>
      <c r="LWF95" s="189"/>
      <c r="LWG95" s="189"/>
      <c r="LWH95" s="189"/>
      <c r="LWI95" s="189"/>
      <c r="LWJ95" s="189"/>
      <c r="LWK95" s="189"/>
      <c r="LWL95" s="189"/>
      <c r="LWM95" s="189"/>
      <c r="LWN95" s="189"/>
      <c r="LWO95" s="189"/>
      <c r="LWP95" s="189"/>
      <c r="LWQ95" s="189"/>
      <c r="LWR95" s="189"/>
      <c r="LWS95" s="189"/>
      <c r="LWT95" s="189"/>
      <c r="LWU95" s="189"/>
      <c r="LWV95" s="189"/>
      <c r="LWW95" s="189"/>
      <c r="LWX95" s="189"/>
      <c r="LWY95" s="189"/>
      <c r="LWZ95" s="189"/>
      <c r="LXA95" s="189"/>
      <c r="LXB95" s="189"/>
      <c r="LXC95" s="189"/>
      <c r="LXD95" s="189"/>
      <c r="LXE95" s="189"/>
      <c r="LXF95" s="189"/>
      <c r="LXG95" s="189"/>
      <c r="LXH95" s="189"/>
      <c r="LXI95" s="189"/>
      <c r="LXJ95" s="189"/>
      <c r="LXK95" s="189"/>
      <c r="LXL95" s="189"/>
      <c r="LXM95" s="189"/>
      <c r="LXN95" s="189"/>
      <c r="LXO95" s="189"/>
      <c r="LXP95" s="189"/>
      <c r="LXQ95" s="189"/>
      <c r="LXR95" s="189"/>
      <c r="LXS95" s="189"/>
      <c r="LXT95" s="189"/>
      <c r="LXU95" s="189"/>
      <c r="LXV95" s="189"/>
      <c r="LXW95" s="189"/>
      <c r="LXX95" s="189"/>
      <c r="LXY95" s="189"/>
      <c r="LXZ95" s="189"/>
      <c r="LYA95" s="189"/>
      <c r="LYB95" s="189"/>
      <c r="LYC95" s="189"/>
      <c r="LYD95" s="189"/>
      <c r="LYE95" s="189"/>
      <c r="LYF95" s="189"/>
      <c r="LYG95" s="189"/>
      <c r="LYH95" s="189"/>
      <c r="LYI95" s="189"/>
      <c r="LYJ95" s="189"/>
      <c r="LYK95" s="189"/>
      <c r="LYL95" s="189"/>
      <c r="LYM95" s="189"/>
      <c r="LYN95" s="189"/>
      <c r="LYO95" s="189"/>
      <c r="LYP95" s="189"/>
      <c r="LYQ95" s="189"/>
      <c r="LYR95" s="189"/>
      <c r="LYS95" s="189"/>
      <c r="LYT95" s="189"/>
      <c r="LYU95" s="189"/>
      <c r="LYV95" s="189"/>
      <c r="LYW95" s="189"/>
      <c r="LYX95" s="189"/>
      <c r="LYY95" s="189"/>
      <c r="LYZ95" s="189"/>
      <c r="LZA95" s="189"/>
      <c r="LZB95" s="189"/>
      <c r="LZC95" s="189"/>
      <c r="LZD95" s="189"/>
      <c r="LZE95" s="189"/>
      <c r="LZF95" s="189"/>
      <c r="LZG95" s="189"/>
      <c r="LZH95" s="189"/>
      <c r="LZI95" s="189"/>
      <c r="LZJ95" s="189"/>
      <c r="LZK95" s="189"/>
      <c r="LZL95" s="189"/>
      <c r="LZM95" s="189"/>
      <c r="LZN95" s="189"/>
      <c r="LZO95" s="189"/>
      <c r="LZP95" s="189"/>
      <c r="LZQ95" s="189"/>
      <c r="LZR95" s="189"/>
      <c r="LZS95" s="189"/>
      <c r="LZT95" s="189"/>
      <c r="LZU95" s="189"/>
      <c r="LZV95" s="189"/>
      <c r="LZW95" s="189"/>
      <c r="LZX95" s="189"/>
      <c r="LZY95" s="189"/>
      <c r="LZZ95" s="189"/>
      <c r="MAA95" s="189"/>
      <c r="MAB95" s="189"/>
      <c r="MAC95" s="189"/>
      <c r="MAD95" s="189"/>
      <c r="MAE95" s="189"/>
      <c r="MAF95" s="189"/>
      <c r="MAG95" s="189"/>
      <c r="MAH95" s="189"/>
      <c r="MAI95" s="189"/>
      <c r="MAJ95" s="189"/>
      <c r="MAK95" s="189"/>
      <c r="MAL95" s="189"/>
      <c r="MAM95" s="189"/>
      <c r="MAN95" s="189"/>
      <c r="MAO95" s="189"/>
      <c r="MAP95" s="189"/>
      <c r="MAQ95" s="189"/>
      <c r="MAR95" s="189"/>
      <c r="MAS95" s="189"/>
      <c r="MAT95" s="189"/>
      <c r="MAU95" s="189"/>
      <c r="MAV95" s="189"/>
      <c r="MAW95" s="189"/>
      <c r="MAX95" s="189"/>
      <c r="MAY95" s="189"/>
      <c r="MAZ95" s="189"/>
      <c r="MBA95" s="189"/>
      <c r="MBB95" s="189"/>
      <c r="MBC95" s="189"/>
      <c r="MBD95" s="189"/>
      <c r="MBE95" s="189"/>
      <c r="MBF95" s="189"/>
      <c r="MBG95" s="189"/>
      <c r="MBH95" s="189"/>
      <c r="MBI95" s="189"/>
      <c r="MBJ95" s="189"/>
      <c r="MBK95" s="189"/>
      <c r="MBL95" s="189"/>
      <c r="MBM95" s="189"/>
      <c r="MBN95" s="189"/>
      <c r="MBO95" s="189"/>
      <c r="MBP95" s="189"/>
      <c r="MBQ95" s="189"/>
      <c r="MBR95" s="189"/>
      <c r="MBS95" s="189"/>
      <c r="MBT95" s="189"/>
      <c r="MBU95" s="189"/>
      <c r="MBV95" s="189"/>
      <c r="MBW95" s="189"/>
      <c r="MBX95" s="189"/>
      <c r="MBY95" s="189"/>
      <c r="MBZ95" s="189"/>
      <c r="MCA95" s="189"/>
      <c r="MCB95" s="189"/>
      <c r="MCC95" s="189"/>
      <c r="MCD95" s="189"/>
      <c r="MCE95" s="189"/>
      <c r="MCF95" s="189"/>
      <c r="MCG95" s="189"/>
      <c r="MCH95" s="189"/>
      <c r="MCI95" s="189"/>
      <c r="MCJ95" s="189"/>
      <c r="MCK95" s="189"/>
      <c r="MCL95" s="189"/>
      <c r="MCM95" s="189"/>
      <c r="MCN95" s="189"/>
      <c r="MCO95" s="189"/>
      <c r="MCP95" s="189"/>
      <c r="MCQ95" s="189"/>
      <c r="MCR95" s="189"/>
      <c r="MCS95" s="189"/>
      <c r="MCT95" s="189"/>
      <c r="MCU95" s="189"/>
      <c r="MCV95" s="189"/>
      <c r="MCW95" s="189"/>
      <c r="MCX95" s="189"/>
      <c r="MCY95" s="189"/>
      <c r="MCZ95" s="189"/>
      <c r="MDA95" s="189"/>
      <c r="MDB95" s="189"/>
      <c r="MDC95" s="189"/>
      <c r="MDD95" s="189"/>
      <c r="MDE95" s="189"/>
      <c r="MDF95" s="189"/>
      <c r="MDG95" s="189"/>
      <c r="MDH95" s="189"/>
      <c r="MDI95" s="189"/>
      <c r="MDJ95" s="189"/>
      <c r="MDK95" s="189"/>
      <c r="MDL95" s="189"/>
      <c r="MDM95" s="189"/>
      <c r="MDN95" s="189"/>
      <c r="MDO95" s="189"/>
      <c r="MDP95" s="189"/>
      <c r="MDQ95" s="189"/>
      <c r="MDR95" s="189"/>
      <c r="MDS95" s="189"/>
      <c r="MDT95" s="189"/>
      <c r="MDU95" s="189"/>
      <c r="MDV95" s="189"/>
      <c r="MDW95" s="189"/>
      <c r="MDX95" s="189"/>
      <c r="MDY95" s="189"/>
      <c r="MDZ95" s="189"/>
      <c r="MEA95" s="189"/>
      <c r="MEB95" s="189"/>
      <c r="MEC95" s="189"/>
      <c r="MED95" s="189"/>
      <c r="MEE95" s="189"/>
      <c r="MEF95" s="189"/>
      <c r="MEG95" s="189"/>
      <c r="MEH95" s="189"/>
      <c r="MEI95" s="189"/>
      <c r="MEJ95" s="189"/>
      <c r="MEK95" s="189"/>
      <c r="MEL95" s="189"/>
      <c r="MEM95" s="189"/>
      <c r="MEN95" s="189"/>
      <c r="MEO95" s="189"/>
      <c r="MEP95" s="189"/>
      <c r="MEQ95" s="189"/>
      <c r="MER95" s="189"/>
      <c r="MES95" s="189"/>
      <c r="MET95" s="189"/>
      <c r="MEU95" s="189"/>
      <c r="MEV95" s="189"/>
      <c r="MEW95" s="189"/>
      <c r="MEX95" s="189"/>
      <c r="MEY95" s="189"/>
      <c r="MEZ95" s="189"/>
      <c r="MFA95" s="189"/>
      <c r="MFB95" s="189"/>
      <c r="MFC95" s="189"/>
      <c r="MFD95" s="189"/>
      <c r="MFE95" s="189"/>
      <c r="MFF95" s="189"/>
      <c r="MFG95" s="189"/>
      <c r="MFH95" s="189"/>
      <c r="MFI95" s="189"/>
      <c r="MFJ95" s="189"/>
      <c r="MFK95" s="189"/>
      <c r="MFL95" s="189"/>
      <c r="MFM95" s="189"/>
      <c r="MFN95" s="189"/>
      <c r="MFO95" s="189"/>
      <c r="MFP95" s="189"/>
      <c r="MFQ95" s="189"/>
      <c r="MFR95" s="189"/>
      <c r="MFS95" s="189"/>
      <c r="MFT95" s="189"/>
      <c r="MFU95" s="189"/>
      <c r="MFV95" s="189"/>
      <c r="MFW95" s="189"/>
      <c r="MFX95" s="189"/>
      <c r="MFY95" s="189"/>
      <c r="MFZ95" s="189"/>
      <c r="MGA95" s="189"/>
      <c r="MGB95" s="189"/>
      <c r="MGC95" s="189"/>
      <c r="MGD95" s="189"/>
      <c r="MGE95" s="189"/>
      <c r="MGF95" s="189"/>
      <c r="MGG95" s="189"/>
      <c r="MGH95" s="189"/>
      <c r="MGI95" s="189"/>
      <c r="MGJ95" s="189"/>
      <c r="MGK95" s="189"/>
      <c r="MGL95" s="189"/>
      <c r="MGM95" s="189"/>
      <c r="MGN95" s="189"/>
      <c r="MGO95" s="189"/>
      <c r="MGP95" s="189"/>
      <c r="MGQ95" s="189"/>
      <c r="MGR95" s="189"/>
      <c r="MGS95" s="189"/>
      <c r="MGT95" s="189"/>
      <c r="MGU95" s="189"/>
      <c r="MGV95" s="189"/>
      <c r="MGW95" s="189"/>
      <c r="MGX95" s="189"/>
      <c r="MGY95" s="189"/>
      <c r="MGZ95" s="189"/>
      <c r="MHA95" s="189"/>
      <c r="MHB95" s="189"/>
      <c r="MHC95" s="189"/>
      <c r="MHD95" s="189"/>
      <c r="MHE95" s="189"/>
      <c r="MHF95" s="189"/>
      <c r="MHG95" s="189"/>
      <c r="MHH95" s="189"/>
      <c r="MHI95" s="189"/>
      <c r="MHJ95" s="189"/>
      <c r="MHK95" s="189"/>
      <c r="MHL95" s="189"/>
      <c r="MHM95" s="189"/>
      <c r="MHN95" s="189"/>
      <c r="MHO95" s="189"/>
      <c r="MHP95" s="189"/>
      <c r="MHQ95" s="189"/>
      <c r="MHR95" s="189"/>
      <c r="MHS95" s="189"/>
      <c r="MHT95" s="189"/>
      <c r="MHU95" s="189"/>
      <c r="MHV95" s="189"/>
      <c r="MHW95" s="189"/>
      <c r="MHX95" s="189"/>
      <c r="MHY95" s="189"/>
      <c r="MHZ95" s="189"/>
      <c r="MIA95" s="189"/>
      <c r="MIB95" s="189"/>
      <c r="MIC95" s="189"/>
      <c r="MID95" s="189"/>
      <c r="MIE95" s="189"/>
      <c r="MIF95" s="189"/>
      <c r="MIG95" s="189"/>
      <c r="MIH95" s="189"/>
      <c r="MII95" s="189"/>
      <c r="MIJ95" s="189"/>
      <c r="MIK95" s="189"/>
      <c r="MIL95" s="189"/>
      <c r="MIM95" s="189"/>
      <c r="MIN95" s="189"/>
      <c r="MIO95" s="189"/>
      <c r="MIP95" s="189"/>
      <c r="MIQ95" s="189"/>
      <c r="MIR95" s="189"/>
      <c r="MIS95" s="189"/>
      <c r="MIT95" s="189"/>
      <c r="MIU95" s="189"/>
      <c r="MIV95" s="189"/>
      <c r="MIW95" s="189"/>
      <c r="MIX95" s="189"/>
      <c r="MIY95" s="189"/>
      <c r="MIZ95" s="189"/>
      <c r="MJA95" s="189"/>
      <c r="MJB95" s="189"/>
      <c r="MJC95" s="189"/>
      <c r="MJD95" s="189"/>
      <c r="MJE95" s="189"/>
      <c r="MJF95" s="189"/>
      <c r="MJG95" s="189"/>
      <c r="MJH95" s="189"/>
      <c r="MJI95" s="189"/>
      <c r="MJJ95" s="189"/>
      <c r="MJK95" s="189"/>
      <c r="MJL95" s="189"/>
      <c r="MJM95" s="189"/>
      <c r="MJN95" s="189"/>
      <c r="MJO95" s="189"/>
      <c r="MJP95" s="189"/>
      <c r="MJQ95" s="189"/>
      <c r="MJR95" s="189"/>
      <c r="MJS95" s="189"/>
      <c r="MJT95" s="189"/>
      <c r="MJU95" s="189"/>
      <c r="MJV95" s="189"/>
      <c r="MJW95" s="189"/>
      <c r="MJX95" s="189"/>
      <c r="MJY95" s="189"/>
      <c r="MJZ95" s="189"/>
      <c r="MKA95" s="189"/>
      <c r="MKB95" s="189"/>
      <c r="MKC95" s="189"/>
      <c r="MKD95" s="189"/>
      <c r="MKE95" s="189"/>
      <c r="MKF95" s="189"/>
      <c r="MKG95" s="189"/>
      <c r="MKH95" s="189"/>
      <c r="MKI95" s="189"/>
      <c r="MKJ95" s="189"/>
      <c r="MKK95" s="189"/>
      <c r="MKL95" s="189"/>
      <c r="MKM95" s="189"/>
      <c r="MKN95" s="189"/>
      <c r="MKO95" s="189"/>
      <c r="MKP95" s="189"/>
      <c r="MKQ95" s="189"/>
      <c r="MKR95" s="189"/>
      <c r="MKS95" s="189"/>
      <c r="MKT95" s="189"/>
      <c r="MKU95" s="189"/>
      <c r="MKV95" s="189"/>
      <c r="MKW95" s="189"/>
      <c r="MKX95" s="189"/>
      <c r="MKY95" s="189"/>
      <c r="MKZ95" s="189"/>
      <c r="MLA95" s="189"/>
      <c r="MLB95" s="189"/>
      <c r="MLC95" s="189"/>
      <c r="MLD95" s="189"/>
      <c r="MLE95" s="189"/>
      <c r="MLF95" s="189"/>
      <c r="MLG95" s="189"/>
      <c r="MLH95" s="189"/>
      <c r="MLI95" s="189"/>
      <c r="MLJ95" s="189"/>
      <c r="MLK95" s="189"/>
      <c r="MLL95" s="189"/>
      <c r="MLM95" s="189"/>
      <c r="MLN95" s="189"/>
      <c r="MLO95" s="189"/>
      <c r="MLP95" s="189"/>
      <c r="MLQ95" s="189"/>
      <c r="MLR95" s="189"/>
      <c r="MLS95" s="189"/>
      <c r="MLT95" s="189"/>
      <c r="MLU95" s="189"/>
      <c r="MLV95" s="189"/>
      <c r="MLW95" s="189"/>
      <c r="MLX95" s="189"/>
      <c r="MLY95" s="189"/>
      <c r="MLZ95" s="189"/>
      <c r="MMA95" s="189"/>
      <c r="MMB95" s="189"/>
      <c r="MMC95" s="189"/>
      <c r="MMD95" s="189"/>
      <c r="MME95" s="189"/>
      <c r="MMF95" s="189"/>
      <c r="MMG95" s="189"/>
      <c r="MMH95" s="189"/>
      <c r="MMI95" s="189"/>
      <c r="MMJ95" s="189"/>
      <c r="MMK95" s="189"/>
      <c r="MML95" s="189"/>
      <c r="MMM95" s="189"/>
      <c r="MMN95" s="189"/>
      <c r="MMO95" s="189"/>
      <c r="MMP95" s="189"/>
      <c r="MMQ95" s="189"/>
      <c r="MMR95" s="189"/>
      <c r="MMS95" s="189"/>
      <c r="MMT95" s="189"/>
      <c r="MMU95" s="189"/>
      <c r="MMV95" s="189"/>
      <c r="MMW95" s="189"/>
      <c r="MMX95" s="189"/>
      <c r="MMY95" s="189"/>
      <c r="MMZ95" s="189"/>
      <c r="MNA95" s="189"/>
      <c r="MNB95" s="189"/>
      <c r="MNC95" s="189"/>
      <c r="MND95" s="189"/>
      <c r="MNE95" s="189"/>
      <c r="MNF95" s="189"/>
      <c r="MNG95" s="189"/>
      <c r="MNH95" s="189"/>
      <c r="MNI95" s="189"/>
      <c r="MNJ95" s="189"/>
      <c r="MNK95" s="189"/>
      <c r="MNL95" s="189"/>
      <c r="MNM95" s="189"/>
      <c r="MNN95" s="189"/>
      <c r="MNO95" s="189"/>
      <c r="MNP95" s="189"/>
      <c r="MNQ95" s="189"/>
      <c r="MNR95" s="189"/>
      <c r="MNS95" s="189"/>
      <c r="MNT95" s="189"/>
      <c r="MNU95" s="189"/>
      <c r="MNV95" s="189"/>
      <c r="MNW95" s="189"/>
      <c r="MNX95" s="189"/>
      <c r="MNY95" s="189"/>
      <c r="MNZ95" s="189"/>
      <c r="MOA95" s="189"/>
      <c r="MOB95" s="189"/>
      <c r="MOC95" s="189"/>
      <c r="MOD95" s="189"/>
      <c r="MOE95" s="189"/>
      <c r="MOF95" s="189"/>
      <c r="MOG95" s="189"/>
      <c r="MOH95" s="189"/>
      <c r="MOI95" s="189"/>
      <c r="MOJ95" s="189"/>
      <c r="MOK95" s="189"/>
      <c r="MOL95" s="189"/>
      <c r="MOM95" s="189"/>
      <c r="MON95" s="189"/>
      <c r="MOO95" s="189"/>
      <c r="MOP95" s="189"/>
      <c r="MOQ95" s="189"/>
      <c r="MOR95" s="189"/>
      <c r="MOS95" s="189"/>
      <c r="MOT95" s="189"/>
      <c r="MOU95" s="189"/>
      <c r="MOV95" s="189"/>
      <c r="MOW95" s="189"/>
      <c r="MOX95" s="189"/>
      <c r="MOY95" s="189"/>
      <c r="MOZ95" s="189"/>
      <c r="MPA95" s="189"/>
      <c r="MPB95" s="189"/>
      <c r="MPC95" s="189"/>
      <c r="MPD95" s="189"/>
      <c r="MPE95" s="189"/>
      <c r="MPF95" s="189"/>
      <c r="MPG95" s="189"/>
      <c r="MPH95" s="189"/>
      <c r="MPI95" s="189"/>
      <c r="MPJ95" s="189"/>
      <c r="MPK95" s="189"/>
      <c r="MPL95" s="189"/>
      <c r="MPM95" s="189"/>
      <c r="MPN95" s="189"/>
      <c r="MPO95" s="189"/>
      <c r="MPP95" s="189"/>
      <c r="MPQ95" s="189"/>
      <c r="MPR95" s="189"/>
      <c r="MPS95" s="189"/>
      <c r="MPT95" s="189"/>
      <c r="MPU95" s="189"/>
      <c r="MPV95" s="189"/>
      <c r="MPW95" s="189"/>
      <c r="MPX95" s="189"/>
      <c r="MPY95" s="189"/>
      <c r="MPZ95" s="189"/>
      <c r="MQA95" s="189"/>
      <c r="MQB95" s="189"/>
      <c r="MQC95" s="189"/>
      <c r="MQD95" s="189"/>
      <c r="MQE95" s="189"/>
      <c r="MQF95" s="189"/>
      <c r="MQG95" s="189"/>
      <c r="MQH95" s="189"/>
      <c r="MQI95" s="189"/>
      <c r="MQJ95" s="189"/>
      <c r="MQK95" s="189"/>
      <c r="MQL95" s="189"/>
      <c r="MQM95" s="189"/>
      <c r="MQN95" s="189"/>
      <c r="MQO95" s="189"/>
      <c r="MQP95" s="189"/>
      <c r="MQQ95" s="189"/>
      <c r="MQR95" s="189"/>
      <c r="MQS95" s="189"/>
      <c r="MQT95" s="189"/>
      <c r="MQU95" s="189"/>
      <c r="MQV95" s="189"/>
      <c r="MQW95" s="189"/>
      <c r="MQX95" s="189"/>
      <c r="MQY95" s="189"/>
      <c r="MQZ95" s="189"/>
      <c r="MRA95" s="189"/>
      <c r="MRB95" s="189"/>
      <c r="MRC95" s="189"/>
      <c r="MRD95" s="189"/>
      <c r="MRE95" s="189"/>
      <c r="MRF95" s="189"/>
      <c r="MRG95" s="189"/>
      <c r="MRH95" s="189"/>
      <c r="MRI95" s="189"/>
      <c r="MRJ95" s="189"/>
      <c r="MRK95" s="189"/>
      <c r="MRL95" s="189"/>
      <c r="MRM95" s="189"/>
      <c r="MRN95" s="189"/>
      <c r="MRO95" s="189"/>
      <c r="MRP95" s="189"/>
      <c r="MRQ95" s="189"/>
      <c r="MRR95" s="189"/>
      <c r="MRS95" s="189"/>
      <c r="MRT95" s="189"/>
      <c r="MRU95" s="189"/>
      <c r="MRV95" s="189"/>
      <c r="MRW95" s="189"/>
      <c r="MRX95" s="189"/>
      <c r="MRY95" s="189"/>
      <c r="MRZ95" s="189"/>
      <c r="MSA95" s="189"/>
      <c r="MSB95" s="189"/>
      <c r="MSC95" s="189"/>
      <c r="MSD95" s="189"/>
      <c r="MSE95" s="189"/>
      <c r="MSF95" s="189"/>
      <c r="MSG95" s="189"/>
      <c r="MSH95" s="189"/>
      <c r="MSI95" s="189"/>
      <c r="MSJ95" s="189"/>
      <c r="MSK95" s="189"/>
      <c r="MSL95" s="189"/>
      <c r="MSM95" s="189"/>
      <c r="MSN95" s="189"/>
      <c r="MSO95" s="189"/>
      <c r="MSP95" s="189"/>
      <c r="MSQ95" s="189"/>
      <c r="MSR95" s="189"/>
      <c r="MSS95" s="189"/>
      <c r="MST95" s="189"/>
      <c r="MSU95" s="189"/>
      <c r="MSV95" s="189"/>
      <c r="MSW95" s="189"/>
      <c r="MSX95" s="189"/>
      <c r="MSY95" s="189"/>
      <c r="MSZ95" s="189"/>
      <c r="MTA95" s="189"/>
      <c r="MTB95" s="189"/>
      <c r="MTC95" s="189"/>
      <c r="MTD95" s="189"/>
      <c r="MTE95" s="189"/>
      <c r="MTF95" s="189"/>
      <c r="MTG95" s="189"/>
      <c r="MTH95" s="189"/>
      <c r="MTI95" s="189"/>
      <c r="MTJ95" s="189"/>
      <c r="MTK95" s="189"/>
      <c r="MTL95" s="189"/>
      <c r="MTM95" s="189"/>
      <c r="MTN95" s="189"/>
      <c r="MTO95" s="189"/>
      <c r="MTP95" s="189"/>
      <c r="MTQ95" s="189"/>
      <c r="MTR95" s="189"/>
      <c r="MTS95" s="189"/>
      <c r="MTT95" s="189"/>
      <c r="MTU95" s="189"/>
      <c r="MTV95" s="189"/>
      <c r="MTW95" s="189"/>
      <c r="MTX95" s="189"/>
      <c r="MTY95" s="189"/>
      <c r="MTZ95" s="189"/>
      <c r="MUA95" s="189"/>
      <c r="MUB95" s="189"/>
      <c r="MUC95" s="189"/>
      <c r="MUD95" s="189"/>
      <c r="MUE95" s="189"/>
      <c r="MUF95" s="189"/>
      <c r="MUG95" s="189"/>
      <c r="MUH95" s="189"/>
      <c r="MUI95" s="189"/>
      <c r="MUJ95" s="189"/>
      <c r="MUK95" s="189"/>
      <c r="MUL95" s="189"/>
      <c r="MUM95" s="189"/>
      <c r="MUN95" s="189"/>
      <c r="MUO95" s="189"/>
      <c r="MUP95" s="189"/>
      <c r="MUQ95" s="189"/>
      <c r="MUR95" s="189"/>
      <c r="MUS95" s="189"/>
      <c r="MUT95" s="189"/>
      <c r="MUU95" s="189"/>
      <c r="MUV95" s="189"/>
      <c r="MUW95" s="189"/>
      <c r="MUX95" s="189"/>
      <c r="MUY95" s="189"/>
      <c r="MUZ95" s="189"/>
      <c r="MVA95" s="189"/>
      <c r="MVB95" s="189"/>
      <c r="MVC95" s="189"/>
      <c r="MVD95" s="189"/>
      <c r="MVE95" s="189"/>
      <c r="MVF95" s="189"/>
      <c r="MVG95" s="189"/>
      <c r="MVH95" s="189"/>
      <c r="MVI95" s="189"/>
      <c r="MVJ95" s="189"/>
      <c r="MVK95" s="189"/>
      <c r="MVL95" s="189"/>
      <c r="MVM95" s="189"/>
      <c r="MVN95" s="189"/>
      <c r="MVO95" s="189"/>
      <c r="MVP95" s="189"/>
      <c r="MVQ95" s="189"/>
      <c r="MVR95" s="189"/>
      <c r="MVS95" s="189"/>
      <c r="MVT95" s="189"/>
      <c r="MVU95" s="189"/>
      <c r="MVV95" s="189"/>
      <c r="MVW95" s="189"/>
      <c r="MVX95" s="189"/>
      <c r="MVY95" s="189"/>
      <c r="MVZ95" s="189"/>
      <c r="MWA95" s="189"/>
      <c r="MWB95" s="189"/>
      <c r="MWC95" s="189"/>
      <c r="MWD95" s="189"/>
      <c r="MWE95" s="189"/>
      <c r="MWF95" s="189"/>
      <c r="MWG95" s="189"/>
      <c r="MWH95" s="189"/>
      <c r="MWI95" s="189"/>
      <c r="MWJ95" s="189"/>
      <c r="MWK95" s="189"/>
      <c r="MWL95" s="189"/>
      <c r="MWM95" s="189"/>
      <c r="MWN95" s="189"/>
      <c r="MWO95" s="189"/>
      <c r="MWP95" s="189"/>
      <c r="MWQ95" s="189"/>
      <c r="MWR95" s="189"/>
      <c r="MWS95" s="189"/>
      <c r="MWT95" s="189"/>
      <c r="MWU95" s="189"/>
      <c r="MWV95" s="189"/>
      <c r="MWW95" s="189"/>
      <c r="MWX95" s="189"/>
      <c r="MWY95" s="189"/>
      <c r="MWZ95" s="189"/>
      <c r="MXA95" s="189"/>
      <c r="MXB95" s="189"/>
      <c r="MXC95" s="189"/>
      <c r="MXD95" s="189"/>
      <c r="MXE95" s="189"/>
      <c r="MXF95" s="189"/>
      <c r="MXG95" s="189"/>
      <c r="MXH95" s="189"/>
      <c r="MXI95" s="189"/>
      <c r="MXJ95" s="189"/>
      <c r="MXK95" s="189"/>
      <c r="MXL95" s="189"/>
      <c r="MXM95" s="189"/>
      <c r="MXN95" s="189"/>
      <c r="MXO95" s="189"/>
      <c r="MXP95" s="189"/>
      <c r="MXQ95" s="189"/>
      <c r="MXR95" s="189"/>
      <c r="MXS95" s="189"/>
      <c r="MXT95" s="189"/>
      <c r="MXU95" s="189"/>
      <c r="MXV95" s="189"/>
      <c r="MXW95" s="189"/>
      <c r="MXX95" s="189"/>
      <c r="MXY95" s="189"/>
      <c r="MXZ95" s="189"/>
      <c r="MYA95" s="189"/>
      <c r="MYB95" s="189"/>
      <c r="MYC95" s="189"/>
      <c r="MYD95" s="189"/>
      <c r="MYE95" s="189"/>
      <c r="MYF95" s="189"/>
      <c r="MYG95" s="189"/>
      <c r="MYH95" s="189"/>
      <c r="MYI95" s="189"/>
      <c r="MYJ95" s="189"/>
      <c r="MYK95" s="189"/>
      <c r="MYL95" s="189"/>
      <c r="MYM95" s="189"/>
      <c r="MYN95" s="189"/>
      <c r="MYO95" s="189"/>
      <c r="MYP95" s="189"/>
      <c r="MYQ95" s="189"/>
      <c r="MYR95" s="189"/>
      <c r="MYS95" s="189"/>
      <c r="MYT95" s="189"/>
      <c r="MYU95" s="189"/>
      <c r="MYV95" s="189"/>
      <c r="MYW95" s="189"/>
      <c r="MYX95" s="189"/>
      <c r="MYY95" s="189"/>
      <c r="MYZ95" s="189"/>
      <c r="MZA95" s="189"/>
      <c r="MZB95" s="189"/>
      <c r="MZC95" s="189"/>
      <c r="MZD95" s="189"/>
      <c r="MZE95" s="189"/>
      <c r="MZF95" s="189"/>
      <c r="MZG95" s="189"/>
      <c r="MZH95" s="189"/>
      <c r="MZI95" s="189"/>
      <c r="MZJ95" s="189"/>
      <c r="MZK95" s="189"/>
      <c r="MZL95" s="189"/>
      <c r="MZM95" s="189"/>
      <c r="MZN95" s="189"/>
      <c r="MZO95" s="189"/>
      <c r="MZP95" s="189"/>
      <c r="MZQ95" s="189"/>
      <c r="MZR95" s="189"/>
      <c r="MZS95" s="189"/>
      <c r="MZT95" s="189"/>
      <c r="MZU95" s="189"/>
      <c r="MZV95" s="189"/>
      <c r="MZW95" s="189"/>
      <c r="MZX95" s="189"/>
      <c r="MZY95" s="189"/>
      <c r="MZZ95" s="189"/>
      <c r="NAA95" s="189"/>
      <c r="NAB95" s="189"/>
      <c r="NAC95" s="189"/>
      <c r="NAD95" s="189"/>
      <c r="NAE95" s="189"/>
      <c r="NAF95" s="189"/>
      <c r="NAG95" s="189"/>
      <c r="NAH95" s="189"/>
      <c r="NAI95" s="189"/>
      <c r="NAJ95" s="189"/>
      <c r="NAK95" s="189"/>
      <c r="NAL95" s="189"/>
      <c r="NAM95" s="189"/>
      <c r="NAN95" s="189"/>
      <c r="NAO95" s="189"/>
      <c r="NAP95" s="189"/>
      <c r="NAQ95" s="189"/>
      <c r="NAR95" s="189"/>
      <c r="NAS95" s="189"/>
      <c r="NAT95" s="189"/>
      <c r="NAU95" s="189"/>
      <c r="NAV95" s="189"/>
      <c r="NAW95" s="189"/>
      <c r="NAX95" s="189"/>
      <c r="NAY95" s="189"/>
      <c r="NAZ95" s="189"/>
      <c r="NBA95" s="189"/>
      <c r="NBB95" s="189"/>
      <c r="NBC95" s="189"/>
      <c r="NBD95" s="189"/>
      <c r="NBE95" s="189"/>
      <c r="NBF95" s="189"/>
      <c r="NBG95" s="189"/>
      <c r="NBH95" s="189"/>
      <c r="NBI95" s="189"/>
      <c r="NBJ95" s="189"/>
      <c r="NBK95" s="189"/>
      <c r="NBL95" s="189"/>
      <c r="NBM95" s="189"/>
      <c r="NBN95" s="189"/>
      <c r="NBO95" s="189"/>
      <c r="NBP95" s="189"/>
      <c r="NBQ95" s="189"/>
      <c r="NBR95" s="189"/>
      <c r="NBS95" s="189"/>
      <c r="NBT95" s="189"/>
      <c r="NBU95" s="189"/>
      <c r="NBV95" s="189"/>
      <c r="NBW95" s="189"/>
      <c r="NBX95" s="189"/>
      <c r="NBY95" s="189"/>
      <c r="NBZ95" s="189"/>
      <c r="NCA95" s="189"/>
      <c r="NCB95" s="189"/>
      <c r="NCC95" s="189"/>
      <c r="NCD95" s="189"/>
      <c r="NCE95" s="189"/>
      <c r="NCF95" s="189"/>
      <c r="NCG95" s="189"/>
      <c r="NCH95" s="189"/>
      <c r="NCI95" s="189"/>
      <c r="NCJ95" s="189"/>
      <c r="NCK95" s="189"/>
      <c r="NCL95" s="189"/>
      <c r="NCM95" s="189"/>
      <c r="NCN95" s="189"/>
      <c r="NCO95" s="189"/>
      <c r="NCP95" s="189"/>
      <c r="NCQ95" s="189"/>
      <c r="NCR95" s="189"/>
      <c r="NCS95" s="189"/>
      <c r="NCT95" s="189"/>
      <c r="NCU95" s="189"/>
      <c r="NCV95" s="189"/>
      <c r="NCW95" s="189"/>
      <c r="NCX95" s="189"/>
      <c r="NCY95" s="189"/>
      <c r="NCZ95" s="189"/>
      <c r="NDA95" s="189"/>
      <c r="NDB95" s="189"/>
      <c r="NDC95" s="189"/>
      <c r="NDD95" s="189"/>
      <c r="NDE95" s="189"/>
      <c r="NDF95" s="189"/>
      <c r="NDG95" s="189"/>
      <c r="NDH95" s="189"/>
      <c r="NDI95" s="189"/>
      <c r="NDJ95" s="189"/>
      <c r="NDK95" s="189"/>
      <c r="NDL95" s="189"/>
      <c r="NDM95" s="189"/>
      <c r="NDN95" s="189"/>
      <c r="NDO95" s="189"/>
      <c r="NDP95" s="189"/>
      <c r="NDQ95" s="189"/>
      <c r="NDR95" s="189"/>
      <c r="NDS95" s="189"/>
      <c r="NDT95" s="189"/>
      <c r="NDU95" s="189"/>
      <c r="NDV95" s="189"/>
      <c r="NDW95" s="189"/>
      <c r="NDX95" s="189"/>
      <c r="NDY95" s="189"/>
      <c r="NDZ95" s="189"/>
      <c r="NEA95" s="189"/>
      <c r="NEB95" s="189"/>
      <c r="NEC95" s="189"/>
      <c r="NED95" s="189"/>
      <c r="NEE95" s="189"/>
      <c r="NEF95" s="189"/>
      <c r="NEG95" s="189"/>
      <c r="NEH95" s="189"/>
      <c r="NEI95" s="189"/>
      <c r="NEJ95" s="189"/>
      <c r="NEK95" s="189"/>
      <c r="NEL95" s="189"/>
      <c r="NEM95" s="189"/>
      <c r="NEN95" s="189"/>
      <c r="NEO95" s="189"/>
      <c r="NEP95" s="189"/>
      <c r="NEQ95" s="189"/>
      <c r="NER95" s="189"/>
      <c r="NES95" s="189"/>
      <c r="NET95" s="189"/>
      <c r="NEU95" s="189"/>
      <c r="NEV95" s="189"/>
      <c r="NEW95" s="189"/>
      <c r="NEX95" s="189"/>
      <c r="NEY95" s="189"/>
      <c r="NEZ95" s="189"/>
      <c r="NFA95" s="189"/>
      <c r="NFB95" s="189"/>
      <c r="NFC95" s="189"/>
      <c r="NFD95" s="189"/>
      <c r="NFE95" s="189"/>
      <c r="NFF95" s="189"/>
      <c r="NFG95" s="189"/>
      <c r="NFH95" s="189"/>
      <c r="NFI95" s="189"/>
      <c r="NFJ95" s="189"/>
      <c r="NFK95" s="189"/>
      <c r="NFL95" s="189"/>
      <c r="NFM95" s="189"/>
      <c r="NFN95" s="189"/>
      <c r="NFO95" s="189"/>
      <c r="NFP95" s="189"/>
      <c r="NFQ95" s="189"/>
      <c r="NFR95" s="189"/>
      <c r="NFS95" s="189"/>
      <c r="NFT95" s="189"/>
      <c r="NFU95" s="189"/>
      <c r="NFV95" s="189"/>
      <c r="NFW95" s="189"/>
      <c r="NFX95" s="189"/>
      <c r="NFY95" s="189"/>
      <c r="NFZ95" s="189"/>
      <c r="NGA95" s="189"/>
      <c r="NGB95" s="189"/>
      <c r="NGC95" s="189"/>
      <c r="NGD95" s="189"/>
      <c r="NGE95" s="189"/>
      <c r="NGF95" s="189"/>
      <c r="NGG95" s="189"/>
      <c r="NGH95" s="189"/>
      <c r="NGI95" s="189"/>
      <c r="NGJ95" s="189"/>
      <c r="NGK95" s="189"/>
      <c r="NGL95" s="189"/>
      <c r="NGM95" s="189"/>
      <c r="NGN95" s="189"/>
      <c r="NGO95" s="189"/>
      <c r="NGP95" s="189"/>
      <c r="NGQ95" s="189"/>
      <c r="NGR95" s="189"/>
      <c r="NGS95" s="189"/>
      <c r="NGT95" s="189"/>
      <c r="NGU95" s="189"/>
      <c r="NGV95" s="189"/>
      <c r="NGW95" s="189"/>
      <c r="NGX95" s="189"/>
      <c r="NGY95" s="189"/>
      <c r="NGZ95" s="189"/>
      <c r="NHA95" s="189"/>
      <c r="NHB95" s="189"/>
      <c r="NHC95" s="189"/>
      <c r="NHD95" s="189"/>
      <c r="NHE95" s="189"/>
      <c r="NHF95" s="189"/>
      <c r="NHG95" s="189"/>
      <c r="NHH95" s="189"/>
      <c r="NHI95" s="189"/>
      <c r="NHJ95" s="189"/>
      <c r="NHK95" s="189"/>
      <c r="NHL95" s="189"/>
      <c r="NHM95" s="189"/>
      <c r="NHN95" s="189"/>
      <c r="NHO95" s="189"/>
      <c r="NHP95" s="189"/>
      <c r="NHQ95" s="189"/>
      <c r="NHR95" s="189"/>
      <c r="NHS95" s="189"/>
      <c r="NHT95" s="189"/>
      <c r="NHU95" s="189"/>
      <c r="NHV95" s="189"/>
      <c r="NHW95" s="189"/>
      <c r="NHX95" s="189"/>
      <c r="NHY95" s="189"/>
      <c r="NHZ95" s="189"/>
      <c r="NIA95" s="189"/>
      <c r="NIB95" s="189"/>
      <c r="NIC95" s="189"/>
      <c r="NID95" s="189"/>
      <c r="NIE95" s="189"/>
      <c r="NIF95" s="189"/>
      <c r="NIG95" s="189"/>
      <c r="NIH95" s="189"/>
      <c r="NII95" s="189"/>
      <c r="NIJ95" s="189"/>
      <c r="NIK95" s="189"/>
      <c r="NIL95" s="189"/>
      <c r="NIM95" s="189"/>
      <c r="NIN95" s="189"/>
      <c r="NIO95" s="189"/>
      <c r="NIP95" s="189"/>
      <c r="NIQ95" s="189"/>
      <c r="NIR95" s="189"/>
      <c r="NIS95" s="189"/>
      <c r="NIT95" s="189"/>
      <c r="NIU95" s="189"/>
      <c r="NIV95" s="189"/>
      <c r="NIW95" s="189"/>
      <c r="NIX95" s="189"/>
      <c r="NIY95" s="189"/>
      <c r="NIZ95" s="189"/>
      <c r="NJA95" s="189"/>
      <c r="NJB95" s="189"/>
      <c r="NJC95" s="189"/>
      <c r="NJD95" s="189"/>
      <c r="NJE95" s="189"/>
      <c r="NJF95" s="189"/>
      <c r="NJG95" s="189"/>
      <c r="NJH95" s="189"/>
      <c r="NJI95" s="189"/>
      <c r="NJJ95" s="189"/>
      <c r="NJK95" s="189"/>
      <c r="NJL95" s="189"/>
      <c r="NJM95" s="189"/>
      <c r="NJN95" s="189"/>
      <c r="NJO95" s="189"/>
      <c r="NJP95" s="189"/>
      <c r="NJQ95" s="189"/>
      <c r="NJR95" s="189"/>
      <c r="NJS95" s="189"/>
      <c r="NJT95" s="189"/>
      <c r="NJU95" s="189"/>
      <c r="NJV95" s="189"/>
      <c r="NJW95" s="189"/>
      <c r="NJX95" s="189"/>
      <c r="NJY95" s="189"/>
      <c r="NJZ95" s="189"/>
      <c r="NKA95" s="189"/>
      <c r="NKB95" s="189"/>
      <c r="NKC95" s="189"/>
      <c r="NKD95" s="189"/>
      <c r="NKE95" s="189"/>
      <c r="NKF95" s="189"/>
      <c r="NKG95" s="189"/>
      <c r="NKH95" s="189"/>
      <c r="NKI95" s="189"/>
      <c r="NKJ95" s="189"/>
      <c r="NKK95" s="189"/>
      <c r="NKL95" s="189"/>
      <c r="NKM95" s="189"/>
      <c r="NKN95" s="189"/>
      <c r="NKO95" s="189"/>
      <c r="NKP95" s="189"/>
      <c r="NKQ95" s="189"/>
      <c r="NKR95" s="189"/>
      <c r="NKS95" s="189"/>
      <c r="NKT95" s="189"/>
      <c r="NKU95" s="189"/>
      <c r="NKV95" s="189"/>
      <c r="NKW95" s="189"/>
      <c r="NKX95" s="189"/>
      <c r="NKY95" s="189"/>
      <c r="NKZ95" s="189"/>
      <c r="NLA95" s="189"/>
      <c r="NLB95" s="189"/>
      <c r="NLC95" s="189"/>
      <c r="NLD95" s="189"/>
      <c r="NLE95" s="189"/>
      <c r="NLF95" s="189"/>
      <c r="NLG95" s="189"/>
      <c r="NLH95" s="189"/>
      <c r="NLI95" s="189"/>
      <c r="NLJ95" s="189"/>
      <c r="NLK95" s="189"/>
      <c r="NLL95" s="189"/>
      <c r="NLM95" s="189"/>
      <c r="NLN95" s="189"/>
      <c r="NLO95" s="189"/>
      <c r="NLP95" s="189"/>
      <c r="NLQ95" s="189"/>
      <c r="NLR95" s="189"/>
      <c r="NLS95" s="189"/>
      <c r="NLT95" s="189"/>
      <c r="NLU95" s="189"/>
      <c r="NLV95" s="189"/>
      <c r="NLW95" s="189"/>
      <c r="NLX95" s="189"/>
      <c r="NLY95" s="189"/>
      <c r="NLZ95" s="189"/>
      <c r="NMA95" s="189"/>
      <c r="NMB95" s="189"/>
      <c r="NMC95" s="189"/>
      <c r="NMD95" s="189"/>
      <c r="NME95" s="189"/>
      <c r="NMF95" s="189"/>
      <c r="NMG95" s="189"/>
      <c r="NMH95" s="189"/>
      <c r="NMI95" s="189"/>
      <c r="NMJ95" s="189"/>
      <c r="NMK95" s="189"/>
      <c r="NML95" s="189"/>
      <c r="NMM95" s="189"/>
      <c r="NMN95" s="189"/>
      <c r="NMO95" s="189"/>
      <c r="NMP95" s="189"/>
      <c r="NMQ95" s="189"/>
      <c r="NMR95" s="189"/>
      <c r="NMS95" s="189"/>
      <c r="NMT95" s="189"/>
      <c r="NMU95" s="189"/>
      <c r="NMV95" s="189"/>
      <c r="NMW95" s="189"/>
      <c r="NMX95" s="189"/>
      <c r="NMY95" s="189"/>
      <c r="NMZ95" s="189"/>
      <c r="NNA95" s="189"/>
      <c r="NNB95" s="189"/>
      <c r="NNC95" s="189"/>
      <c r="NND95" s="189"/>
      <c r="NNE95" s="189"/>
      <c r="NNF95" s="189"/>
      <c r="NNG95" s="189"/>
      <c r="NNH95" s="189"/>
      <c r="NNI95" s="189"/>
      <c r="NNJ95" s="189"/>
      <c r="NNK95" s="189"/>
      <c r="NNL95" s="189"/>
      <c r="NNM95" s="189"/>
      <c r="NNN95" s="189"/>
      <c r="NNO95" s="189"/>
      <c r="NNP95" s="189"/>
      <c r="NNQ95" s="189"/>
      <c r="NNR95" s="189"/>
      <c r="NNS95" s="189"/>
      <c r="NNT95" s="189"/>
      <c r="NNU95" s="189"/>
      <c r="NNV95" s="189"/>
      <c r="NNW95" s="189"/>
      <c r="NNX95" s="189"/>
      <c r="NNY95" s="189"/>
      <c r="NNZ95" s="189"/>
      <c r="NOA95" s="189"/>
      <c r="NOB95" s="189"/>
      <c r="NOC95" s="189"/>
      <c r="NOD95" s="189"/>
      <c r="NOE95" s="189"/>
      <c r="NOF95" s="189"/>
      <c r="NOG95" s="189"/>
      <c r="NOH95" s="189"/>
      <c r="NOI95" s="189"/>
      <c r="NOJ95" s="189"/>
      <c r="NOK95" s="189"/>
      <c r="NOL95" s="189"/>
      <c r="NOM95" s="189"/>
      <c r="NON95" s="189"/>
      <c r="NOO95" s="189"/>
      <c r="NOP95" s="189"/>
      <c r="NOQ95" s="189"/>
      <c r="NOR95" s="189"/>
      <c r="NOS95" s="189"/>
      <c r="NOT95" s="189"/>
      <c r="NOU95" s="189"/>
      <c r="NOV95" s="189"/>
      <c r="NOW95" s="189"/>
      <c r="NOX95" s="189"/>
      <c r="NOY95" s="189"/>
      <c r="NOZ95" s="189"/>
      <c r="NPA95" s="189"/>
      <c r="NPB95" s="189"/>
      <c r="NPC95" s="189"/>
      <c r="NPD95" s="189"/>
      <c r="NPE95" s="189"/>
      <c r="NPF95" s="189"/>
      <c r="NPG95" s="189"/>
      <c r="NPH95" s="189"/>
      <c r="NPI95" s="189"/>
      <c r="NPJ95" s="189"/>
      <c r="NPK95" s="189"/>
      <c r="NPL95" s="189"/>
      <c r="NPM95" s="189"/>
      <c r="NPN95" s="189"/>
      <c r="NPO95" s="189"/>
      <c r="NPP95" s="189"/>
      <c r="NPQ95" s="189"/>
      <c r="NPR95" s="189"/>
      <c r="NPS95" s="189"/>
      <c r="NPT95" s="189"/>
      <c r="NPU95" s="189"/>
      <c r="NPV95" s="189"/>
      <c r="NPW95" s="189"/>
      <c r="NPX95" s="189"/>
      <c r="NPY95" s="189"/>
      <c r="NPZ95" s="189"/>
      <c r="NQA95" s="189"/>
      <c r="NQB95" s="189"/>
      <c r="NQC95" s="189"/>
      <c r="NQD95" s="189"/>
      <c r="NQE95" s="189"/>
      <c r="NQF95" s="189"/>
      <c r="NQG95" s="189"/>
      <c r="NQH95" s="189"/>
      <c r="NQI95" s="189"/>
      <c r="NQJ95" s="189"/>
      <c r="NQK95" s="189"/>
      <c r="NQL95" s="189"/>
      <c r="NQM95" s="189"/>
      <c r="NQN95" s="189"/>
      <c r="NQO95" s="189"/>
      <c r="NQP95" s="189"/>
      <c r="NQQ95" s="189"/>
      <c r="NQR95" s="189"/>
      <c r="NQS95" s="189"/>
      <c r="NQT95" s="189"/>
      <c r="NQU95" s="189"/>
      <c r="NQV95" s="189"/>
      <c r="NQW95" s="189"/>
      <c r="NQX95" s="189"/>
      <c r="NQY95" s="189"/>
      <c r="NQZ95" s="189"/>
      <c r="NRA95" s="189"/>
      <c r="NRB95" s="189"/>
      <c r="NRC95" s="189"/>
      <c r="NRD95" s="189"/>
      <c r="NRE95" s="189"/>
      <c r="NRF95" s="189"/>
      <c r="NRG95" s="189"/>
      <c r="NRH95" s="189"/>
      <c r="NRI95" s="189"/>
      <c r="NRJ95" s="189"/>
      <c r="NRK95" s="189"/>
      <c r="NRL95" s="189"/>
      <c r="NRM95" s="189"/>
      <c r="NRN95" s="189"/>
      <c r="NRO95" s="189"/>
      <c r="NRP95" s="189"/>
      <c r="NRQ95" s="189"/>
      <c r="NRR95" s="189"/>
      <c r="NRS95" s="189"/>
      <c r="NRT95" s="189"/>
      <c r="NRU95" s="189"/>
      <c r="NRV95" s="189"/>
      <c r="NRW95" s="189"/>
      <c r="NRX95" s="189"/>
      <c r="NRY95" s="189"/>
      <c r="NRZ95" s="189"/>
      <c r="NSA95" s="189"/>
      <c r="NSB95" s="189"/>
      <c r="NSC95" s="189"/>
      <c r="NSD95" s="189"/>
      <c r="NSE95" s="189"/>
      <c r="NSF95" s="189"/>
      <c r="NSG95" s="189"/>
      <c r="NSH95" s="189"/>
      <c r="NSI95" s="189"/>
      <c r="NSJ95" s="189"/>
      <c r="NSK95" s="189"/>
      <c r="NSL95" s="189"/>
      <c r="NSM95" s="189"/>
      <c r="NSN95" s="189"/>
      <c r="NSO95" s="189"/>
      <c r="NSP95" s="189"/>
      <c r="NSQ95" s="189"/>
      <c r="NSR95" s="189"/>
      <c r="NSS95" s="189"/>
      <c r="NST95" s="189"/>
      <c r="NSU95" s="189"/>
      <c r="NSV95" s="189"/>
      <c r="NSW95" s="189"/>
      <c r="NSX95" s="189"/>
      <c r="NSY95" s="189"/>
      <c r="NSZ95" s="189"/>
      <c r="NTA95" s="189"/>
      <c r="NTB95" s="189"/>
      <c r="NTC95" s="189"/>
      <c r="NTD95" s="189"/>
      <c r="NTE95" s="189"/>
      <c r="NTF95" s="189"/>
      <c r="NTG95" s="189"/>
      <c r="NTH95" s="189"/>
      <c r="NTI95" s="189"/>
      <c r="NTJ95" s="189"/>
      <c r="NTK95" s="189"/>
      <c r="NTL95" s="189"/>
      <c r="NTM95" s="189"/>
      <c r="NTN95" s="189"/>
      <c r="NTO95" s="189"/>
      <c r="NTP95" s="189"/>
      <c r="NTQ95" s="189"/>
      <c r="NTR95" s="189"/>
      <c r="NTS95" s="189"/>
      <c r="NTT95" s="189"/>
      <c r="NTU95" s="189"/>
      <c r="NTV95" s="189"/>
      <c r="NTW95" s="189"/>
      <c r="NTX95" s="189"/>
      <c r="NTY95" s="189"/>
      <c r="NTZ95" s="189"/>
      <c r="NUA95" s="189"/>
      <c r="NUB95" s="189"/>
      <c r="NUC95" s="189"/>
      <c r="NUD95" s="189"/>
      <c r="NUE95" s="189"/>
      <c r="NUF95" s="189"/>
      <c r="NUG95" s="189"/>
      <c r="NUH95" s="189"/>
      <c r="NUI95" s="189"/>
      <c r="NUJ95" s="189"/>
      <c r="NUK95" s="189"/>
      <c r="NUL95" s="189"/>
      <c r="NUM95" s="189"/>
      <c r="NUN95" s="189"/>
      <c r="NUO95" s="189"/>
      <c r="NUP95" s="189"/>
      <c r="NUQ95" s="189"/>
      <c r="NUR95" s="189"/>
      <c r="NUS95" s="189"/>
      <c r="NUT95" s="189"/>
      <c r="NUU95" s="189"/>
      <c r="NUV95" s="189"/>
      <c r="NUW95" s="189"/>
      <c r="NUX95" s="189"/>
      <c r="NUY95" s="189"/>
      <c r="NUZ95" s="189"/>
      <c r="NVA95" s="189"/>
      <c r="NVB95" s="189"/>
      <c r="NVC95" s="189"/>
      <c r="NVD95" s="189"/>
      <c r="NVE95" s="189"/>
      <c r="NVF95" s="189"/>
      <c r="NVG95" s="189"/>
      <c r="NVH95" s="189"/>
      <c r="NVI95" s="189"/>
      <c r="NVJ95" s="189"/>
      <c r="NVK95" s="189"/>
      <c r="NVL95" s="189"/>
      <c r="NVM95" s="189"/>
      <c r="NVN95" s="189"/>
      <c r="NVO95" s="189"/>
      <c r="NVP95" s="189"/>
      <c r="NVQ95" s="189"/>
      <c r="NVR95" s="189"/>
      <c r="NVS95" s="189"/>
      <c r="NVT95" s="189"/>
      <c r="NVU95" s="189"/>
      <c r="NVV95" s="189"/>
      <c r="NVW95" s="189"/>
      <c r="NVX95" s="189"/>
      <c r="NVY95" s="189"/>
      <c r="NVZ95" s="189"/>
      <c r="NWA95" s="189"/>
      <c r="NWB95" s="189"/>
      <c r="NWC95" s="189"/>
      <c r="NWD95" s="189"/>
      <c r="NWE95" s="189"/>
      <c r="NWF95" s="189"/>
      <c r="NWG95" s="189"/>
      <c r="NWH95" s="189"/>
      <c r="NWI95" s="189"/>
      <c r="NWJ95" s="189"/>
      <c r="NWK95" s="189"/>
      <c r="NWL95" s="189"/>
      <c r="NWM95" s="189"/>
      <c r="NWN95" s="189"/>
      <c r="NWO95" s="189"/>
      <c r="NWP95" s="189"/>
      <c r="NWQ95" s="189"/>
      <c r="NWR95" s="189"/>
      <c r="NWS95" s="189"/>
      <c r="NWT95" s="189"/>
      <c r="NWU95" s="189"/>
      <c r="NWV95" s="189"/>
      <c r="NWW95" s="189"/>
      <c r="NWX95" s="189"/>
      <c r="NWY95" s="189"/>
      <c r="NWZ95" s="189"/>
      <c r="NXA95" s="189"/>
      <c r="NXB95" s="189"/>
      <c r="NXC95" s="189"/>
      <c r="NXD95" s="189"/>
      <c r="NXE95" s="189"/>
      <c r="NXF95" s="189"/>
      <c r="NXG95" s="189"/>
      <c r="NXH95" s="189"/>
      <c r="NXI95" s="189"/>
      <c r="NXJ95" s="189"/>
      <c r="NXK95" s="189"/>
      <c r="NXL95" s="189"/>
      <c r="NXM95" s="189"/>
      <c r="NXN95" s="189"/>
      <c r="NXO95" s="189"/>
      <c r="NXP95" s="189"/>
      <c r="NXQ95" s="189"/>
      <c r="NXR95" s="189"/>
      <c r="NXS95" s="189"/>
      <c r="NXT95" s="189"/>
      <c r="NXU95" s="189"/>
      <c r="NXV95" s="189"/>
      <c r="NXW95" s="189"/>
      <c r="NXX95" s="189"/>
      <c r="NXY95" s="189"/>
      <c r="NXZ95" s="189"/>
      <c r="NYA95" s="189"/>
      <c r="NYB95" s="189"/>
      <c r="NYC95" s="189"/>
      <c r="NYD95" s="189"/>
      <c r="NYE95" s="189"/>
      <c r="NYF95" s="189"/>
      <c r="NYG95" s="189"/>
      <c r="NYH95" s="189"/>
      <c r="NYI95" s="189"/>
      <c r="NYJ95" s="189"/>
      <c r="NYK95" s="189"/>
      <c r="NYL95" s="189"/>
      <c r="NYM95" s="189"/>
      <c r="NYN95" s="189"/>
      <c r="NYO95" s="189"/>
      <c r="NYP95" s="189"/>
      <c r="NYQ95" s="189"/>
      <c r="NYR95" s="189"/>
      <c r="NYS95" s="189"/>
      <c r="NYT95" s="189"/>
      <c r="NYU95" s="189"/>
      <c r="NYV95" s="189"/>
      <c r="NYW95" s="189"/>
      <c r="NYX95" s="189"/>
      <c r="NYY95" s="189"/>
      <c r="NYZ95" s="189"/>
      <c r="NZA95" s="189"/>
      <c r="NZB95" s="189"/>
      <c r="NZC95" s="189"/>
      <c r="NZD95" s="189"/>
      <c r="NZE95" s="189"/>
      <c r="NZF95" s="189"/>
      <c r="NZG95" s="189"/>
      <c r="NZH95" s="189"/>
      <c r="NZI95" s="189"/>
      <c r="NZJ95" s="189"/>
      <c r="NZK95" s="189"/>
      <c r="NZL95" s="189"/>
      <c r="NZM95" s="189"/>
      <c r="NZN95" s="189"/>
      <c r="NZO95" s="189"/>
      <c r="NZP95" s="189"/>
      <c r="NZQ95" s="189"/>
      <c r="NZR95" s="189"/>
      <c r="NZS95" s="189"/>
      <c r="NZT95" s="189"/>
      <c r="NZU95" s="189"/>
      <c r="NZV95" s="189"/>
      <c r="NZW95" s="189"/>
      <c r="NZX95" s="189"/>
      <c r="NZY95" s="189"/>
      <c r="NZZ95" s="189"/>
      <c r="OAA95" s="189"/>
      <c r="OAB95" s="189"/>
      <c r="OAC95" s="189"/>
      <c r="OAD95" s="189"/>
      <c r="OAE95" s="189"/>
      <c r="OAF95" s="189"/>
      <c r="OAG95" s="189"/>
      <c r="OAH95" s="189"/>
      <c r="OAI95" s="189"/>
      <c r="OAJ95" s="189"/>
      <c r="OAK95" s="189"/>
      <c r="OAL95" s="189"/>
      <c r="OAM95" s="189"/>
      <c r="OAN95" s="189"/>
      <c r="OAO95" s="189"/>
      <c r="OAP95" s="189"/>
      <c r="OAQ95" s="189"/>
      <c r="OAR95" s="189"/>
      <c r="OAS95" s="189"/>
      <c r="OAT95" s="189"/>
      <c r="OAU95" s="189"/>
      <c r="OAV95" s="189"/>
      <c r="OAW95" s="189"/>
      <c r="OAX95" s="189"/>
      <c r="OAY95" s="189"/>
      <c r="OAZ95" s="189"/>
      <c r="OBA95" s="189"/>
      <c r="OBB95" s="189"/>
      <c r="OBC95" s="189"/>
      <c r="OBD95" s="189"/>
      <c r="OBE95" s="189"/>
      <c r="OBF95" s="189"/>
      <c r="OBG95" s="189"/>
      <c r="OBH95" s="189"/>
      <c r="OBI95" s="189"/>
      <c r="OBJ95" s="189"/>
      <c r="OBK95" s="189"/>
      <c r="OBL95" s="189"/>
      <c r="OBM95" s="189"/>
      <c r="OBN95" s="189"/>
      <c r="OBO95" s="189"/>
      <c r="OBP95" s="189"/>
      <c r="OBQ95" s="189"/>
      <c r="OBR95" s="189"/>
      <c r="OBS95" s="189"/>
      <c r="OBT95" s="189"/>
      <c r="OBU95" s="189"/>
      <c r="OBV95" s="189"/>
      <c r="OBW95" s="189"/>
      <c r="OBX95" s="189"/>
      <c r="OBY95" s="189"/>
      <c r="OBZ95" s="189"/>
      <c r="OCA95" s="189"/>
      <c r="OCB95" s="189"/>
      <c r="OCC95" s="189"/>
      <c r="OCD95" s="189"/>
      <c r="OCE95" s="189"/>
      <c r="OCF95" s="189"/>
      <c r="OCG95" s="189"/>
      <c r="OCH95" s="189"/>
      <c r="OCI95" s="189"/>
      <c r="OCJ95" s="189"/>
      <c r="OCK95" s="189"/>
      <c r="OCL95" s="189"/>
      <c r="OCM95" s="189"/>
      <c r="OCN95" s="189"/>
      <c r="OCO95" s="189"/>
      <c r="OCP95" s="189"/>
      <c r="OCQ95" s="189"/>
      <c r="OCR95" s="189"/>
      <c r="OCS95" s="189"/>
      <c r="OCT95" s="189"/>
      <c r="OCU95" s="189"/>
      <c r="OCV95" s="189"/>
      <c r="OCW95" s="189"/>
      <c r="OCX95" s="189"/>
      <c r="OCY95" s="189"/>
      <c r="OCZ95" s="189"/>
      <c r="ODA95" s="189"/>
      <c r="ODB95" s="189"/>
      <c r="ODC95" s="189"/>
      <c r="ODD95" s="189"/>
      <c r="ODE95" s="189"/>
      <c r="ODF95" s="189"/>
      <c r="ODG95" s="189"/>
      <c r="ODH95" s="189"/>
      <c r="ODI95" s="189"/>
      <c r="ODJ95" s="189"/>
      <c r="ODK95" s="189"/>
      <c r="ODL95" s="189"/>
      <c r="ODM95" s="189"/>
      <c r="ODN95" s="189"/>
      <c r="ODO95" s="189"/>
      <c r="ODP95" s="189"/>
      <c r="ODQ95" s="189"/>
      <c r="ODR95" s="189"/>
      <c r="ODS95" s="189"/>
      <c r="ODT95" s="189"/>
      <c r="ODU95" s="189"/>
      <c r="ODV95" s="189"/>
      <c r="ODW95" s="189"/>
      <c r="ODX95" s="189"/>
      <c r="ODY95" s="189"/>
      <c r="ODZ95" s="189"/>
      <c r="OEA95" s="189"/>
      <c r="OEB95" s="189"/>
      <c r="OEC95" s="189"/>
      <c r="OED95" s="189"/>
      <c r="OEE95" s="189"/>
      <c r="OEF95" s="189"/>
      <c r="OEG95" s="189"/>
      <c r="OEH95" s="189"/>
      <c r="OEI95" s="189"/>
      <c r="OEJ95" s="189"/>
      <c r="OEK95" s="189"/>
      <c r="OEL95" s="189"/>
      <c r="OEM95" s="189"/>
      <c r="OEN95" s="189"/>
      <c r="OEO95" s="189"/>
      <c r="OEP95" s="189"/>
      <c r="OEQ95" s="189"/>
      <c r="OER95" s="189"/>
      <c r="OES95" s="189"/>
      <c r="OET95" s="189"/>
      <c r="OEU95" s="189"/>
      <c r="OEV95" s="189"/>
      <c r="OEW95" s="189"/>
      <c r="OEX95" s="189"/>
      <c r="OEY95" s="189"/>
      <c r="OEZ95" s="189"/>
      <c r="OFA95" s="189"/>
      <c r="OFB95" s="189"/>
      <c r="OFC95" s="189"/>
      <c r="OFD95" s="189"/>
      <c r="OFE95" s="189"/>
      <c r="OFF95" s="189"/>
      <c r="OFG95" s="189"/>
      <c r="OFH95" s="189"/>
      <c r="OFI95" s="189"/>
      <c r="OFJ95" s="189"/>
      <c r="OFK95" s="189"/>
      <c r="OFL95" s="189"/>
      <c r="OFM95" s="189"/>
      <c r="OFN95" s="189"/>
      <c r="OFO95" s="189"/>
      <c r="OFP95" s="189"/>
      <c r="OFQ95" s="189"/>
      <c r="OFR95" s="189"/>
      <c r="OFS95" s="189"/>
      <c r="OFT95" s="189"/>
      <c r="OFU95" s="189"/>
      <c r="OFV95" s="189"/>
      <c r="OFW95" s="189"/>
      <c r="OFX95" s="189"/>
      <c r="OFY95" s="189"/>
      <c r="OFZ95" s="189"/>
      <c r="OGA95" s="189"/>
      <c r="OGB95" s="189"/>
      <c r="OGC95" s="189"/>
      <c r="OGD95" s="189"/>
      <c r="OGE95" s="189"/>
      <c r="OGF95" s="189"/>
      <c r="OGG95" s="189"/>
      <c r="OGH95" s="189"/>
      <c r="OGI95" s="189"/>
      <c r="OGJ95" s="189"/>
      <c r="OGK95" s="189"/>
      <c r="OGL95" s="189"/>
      <c r="OGM95" s="189"/>
      <c r="OGN95" s="189"/>
      <c r="OGO95" s="189"/>
      <c r="OGP95" s="189"/>
      <c r="OGQ95" s="189"/>
      <c r="OGR95" s="189"/>
      <c r="OGS95" s="189"/>
      <c r="OGT95" s="189"/>
      <c r="OGU95" s="189"/>
      <c r="OGV95" s="189"/>
      <c r="OGW95" s="189"/>
      <c r="OGX95" s="189"/>
      <c r="OGY95" s="189"/>
      <c r="OGZ95" s="189"/>
      <c r="OHA95" s="189"/>
      <c r="OHB95" s="189"/>
      <c r="OHC95" s="189"/>
      <c r="OHD95" s="189"/>
      <c r="OHE95" s="189"/>
      <c r="OHF95" s="189"/>
      <c r="OHG95" s="189"/>
      <c r="OHH95" s="189"/>
      <c r="OHI95" s="189"/>
      <c r="OHJ95" s="189"/>
      <c r="OHK95" s="189"/>
      <c r="OHL95" s="189"/>
      <c r="OHM95" s="189"/>
      <c r="OHN95" s="189"/>
      <c r="OHO95" s="189"/>
      <c r="OHP95" s="189"/>
      <c r="OHQ95" s="189"/>
      <c r="OHR95" s="189"/>
      <c r="OHS95" s="189"/>
      <c r="OHT95" s="189"/>
      <c r="OHU95" s="189"/>
      <c r="OHV95" s="189"/>
      <c r="OHW95" s="189"/>
      <c r="OHX95" s="189"/>
      <c r="OHY95" s="189"/>
      <c r="OHZ95" s="189"/>
      <c r="OIA95" s="189"/>
      <c r="OIB95" s="189"/>
      <c r="OIC95" s="189"/>
      <c r="OID95" s="189"/>
      <c r="OIE95" s="189"/>
      <c r="OIF95" s="189"/>
      <c r="OIG95" s="189"/>
      <c r="OIH95" s="189"/>
      <c r="OII95" s="189"/>
      <c r="OIJ95" s="189"/>
      <c r="OIK95" s="189"/>
      <c r="OIL95" s="189"/>
      <c r="OIM95" s="189"/>
      <c r="OIN95" s="189"/>
      <c r="OIO95" s="189"/>
      <c r="OIP95" s="189"/>
      <c r="OIQ95" s="189"/>
      <c r="OIR95" s="189"/>
      <c r="OIS95" s="189"/>
      <c r="OIT95" s="189"/>
      <c r="OIU95" s="189"/>
      <c r="OIV95" s="189"/>
      <c r="OIW95" s="189"/>
      <c r="OIX95" s="189"/>
      <c r="OIY95" s="189"/>
      <c r="OIZ95" s="189"/>
      <c r="OJA95" s="189"/>
      <c r="OJB95" s="189"/>
      <c r="OJC95" s="189"/>
      <c r="OJD95" s="189"/>
      <c r="OJE95" s="189"/>
      <c r="OJF95" s="189"/>
      <c r="OJG95" s="189"/>
      <c r="OJH95" s="189"/>
      <c r="OJI95" s="189"/>
      <c r="OJJ95" s="189"/>
      <c r="OJK95" s="189"/>
      <c r="OJL95" s="189"/>
      <c r="OJM95" s="189"/>
      <c r="OJN95" s="189"/>
      <c r="OJO95" s="189"/>
      <c r="OJP95" s="189"/>
      <c r="OJQ95" s="189"/>
      <c r="OJR95" s="189"/>
      <c r="OJS95" s="189"/>
      <c r="OJT95" s="189"/>
      <c r="OJU95" s="189"/>
      <c r="OJV95" s="189"/>
      <c r="OJW95" s="189"/>
      <c r="OJX95" s="189"/>
      <c r="OJY95" s="189"/>
      <c r="OJZ95" s="189"/>
      <c r="OKA95" s="189"/>
      <c r="OKB95" s="189"/>
      <c r="OKC95" s="189"/>
      <c r="OKD95" s="189"/>
      <c r="OKE95" s="189"/>
      <c r="OKF95" s="189"/>
      <c r="OKG95" s="189"/>
      <c r="OKH95" s="189"/>
      <c r="OKI95" s="189"/>
      <c r="OKJ95" s="189"/>
      <c r="OKK95" s="189"/>
      <c r="OKL95" s="189"/>
      <c r="OKM95" s="189"/>
      <c r="OKN95" s="189"/>
      <c r="OKO95" s="189"/>
      <c r="OKP95" s="189"/>
      <c r="OKQ95" s="189"/>
      <c r="OKR95" s="189"/>
      <c r="OKS95" s="189"/>
      <c r="OKT95" s="189"/>
      <c r="OKU95" s="189"/>
      <c r="OKV95" s="189"/>
      <c r="OKW95" s="189"/>
      <c r="OKX95" s="189"/>
      <c r="OKY95" s="189"/>
      <c r="OKZ95" s="189"/>
      <c r="OLA95" s="189"/>
      <c r="OLB95" s="189"/>
      <c r="OLC95" s="189"/>
      <c r="OLD95" s="189"/>
      <c r="OLE95" s="189"/>
      <c r="OLF95" s="189"/>
      <c r="OLG95" s="189"/>
      <c r="OLH95" s="189"/>
      <c r="OLI95" s="189"/>
      <c r="OLJ95" s="189"/>
      <c r="OLK95" s="189"/>
      <c r="OLL95" s="189"/>
      <c r="OLM95" s="189"/>
      <c r="OLN95" s="189"/>
      <c r="OLO95" s="189"/>
      <c r="OLP95" s="189"/>
      <c r="OLQ95" s="189"/>
      <c r="OLR95" s="189"/>
      <c r="OLS95" s="189"/>
      <c r="OLT95" s="189"/>
      <c r="OLU95" s="189"/>
      <c r="OLV95" s="189"/>
      <c r="OLW95" s="189"/>
      <c r="OLX95" s="189"/>
      <c r="OLY95" s="189"/>
      <c r="OLZ95" s="189"/>
      <c r="OMA95" s="189"/>
      <c r="OMB95" s="189"/>
      <c r="OMC95" s="189"/>
      <c r="OMD95" s="189"/>
      <c r="OME95" s="189"/>
      <c r="OMF95" s="189"/>
      <c r="OMG95" s="189"/>
      <c r="OMH95" s="189"/>
      <c r="OMI95" s="189"/>
      <c r="OMJ95" s="189"/>
      <c r="OMK95" s="189"/>
      <c r="OML95" s="189"/>
      <c r="OMM95" s="189"/>
      <c r="OMN95" s="189"/>
      <c r="OMO95" s="189"/>
      <c r="OMP95" s="189"/>
      <c r="OMQ95" s="189"/>
      <c r="OMR95" s="189"/>
      <c r="OMS95" s="189"/>
      <c r="OMT95" s="189"/>
      <c r="OMU95" s="189"/>
      <c r="OMV95" s="189"/>
      <c r="OMW95" s="189"/>
      <c r="OMX95" s="189"/>
      <c r="OMY95" s="189"/>
      <c r="OMZ95" s="189"/>
      <c r="ONA95" s="189"/>
      <c r="ONB95" s="189"/>
      <c r="ONC95" s="189"/>
      <c r="OND95" s="189"/>
      <c r="ONE95" s="189"/>
      <c r="ONF95" s="189"/>
      <c r="ONG95" s="189"/>
      <c r="ONH95" s="189"/>
      <c r="ONI95" s="189"/>
      <c r="ONJ95" s="189"/>
      <c r="ONK95" s="189"/>
      <c r="ONL95" s="189"/>
      <c r="ONM95" s="189"/>
      <c r="ONN95" s="189"/>
      <c r="ONO95" s="189"/>
      <c r="ONP95" s="189"/>
      <c r="ONQ95" s="189"/>
      <c r="ONR95" s="189"/>
      <c r="ONS95" s="189"/>
      <c r="ONT95" s="189"/>
      <c r="ONU95" s="189"/>
      <c r="ONV95" s="189"/>
      <c r="ONW95" s="189"/>
      <c r="ONX95" s="189"/>
      <c r="ONY95" s="189"/>
      <c r="ONZ95" s="189"/>
      <c r="OOA95" s="189"/>
      <c r="OOB95" s="189"/>
      <c r="OOC95" s="189"/>
      <c r="OOD95" s="189"/>
      <c r="OOE95" s="189"/>
      <c r="OOF95" s="189"/>
      <c r="OOG95" s="189"/>
      <c r="OOH95" s="189"/>
      <c r="OOI95" s="189"/>
      <c r="OOJ95" s="189"/>
      <c r="OOK95" s="189"/>
      <c r="OOL95" s="189"/>
      <c r="OOM95" s="189"/>
      <c r="OON95" s="189"/>
      <c r="OOO95" s="189"/>
      <c r="OOP95" s="189"/>
      <c r="OOQ95" s="189"/>
      <c r="OOR95" s="189"/>
      <c r="OOS95" s="189"/>
      <c r="OOT95" s="189"/>
      <c r="OOU95" s="189"/>
      <c r="OOV95" s="189"/>
      <c r="OOW95" s="189"/>
      <c r="OOX95" s="189"/>
      <c r="OOY95" s="189"/>
      <c r="OOZ95" s="189"/>
      <c r="OPA95" s="189"/>
      <c r="OPB95" s="189"/>
      <c r="OPC95" s="189"/>
      <c r="OPD95" s="189"/>
      <c r="OPE95" s="189"/>
      <c r="OPF95" s="189"/>
      <c r="OPG95" s="189"/>
      <c r="OPH95" s="189"/>
      <c r="OPI95" s="189"/>
      <c r="OPJ95" s="189"/>
      <c r="OPK95" s="189"/>
      <c r="OPL95" s="189"/>
      <c r="OPM95" s="189"/>
      <c r="OPN95" s="189"/>
      <c r="OPO95" s="189"/>
      <c r="OPP95" s="189"/>
      <c r="OPQ95" s="189"/>
      <c r="OPR95" s="189"/>
      <c r="OPS95" s="189"/>
      <c r="OPT95" s="189"/>
      <c r="OPU95" s="189"/>
      <c r="OPV95" s="189"/>
      <c r="OPW95" s="189"/>
      <c r="OPX95" s="189"/>
      <c r="OPY95" s="189"/>
      <c r="OPZ95" s="189"/>
      <c r="OQA95" s="189"/>
      <c r="OQB95" s="189"/>
      <c r="OQC95" s="189"/>
      <c r="OQD95" s="189"/>
      <c r="OQE95" s="189"/>
      <c r="OQF95" s="189"/>
      <c r="OQG95" s="189"/>
      <c r="OQH95" s="189"/>
      <c r="OQI95" s="189"/>
      <c r="OQJ95" s="189"/>
      <c r="OQK95" s="189"/>
      <c r="OQL95" s="189"/>
      <c r="OQM95" s="189"/>
      <c r="OQN95" s="189"/>
      <c r="OQO95" s="189"/>
      <c r="OQP95" s="189"/>
      <c r="OQQ95" s="189"/>
      <c r="OQR95" s="189"/>
      <c r="OQS95" s="189"/>
      <c r="OQT95" s="189"/>
      <c r="OQU95" s="189"/>
      <c r="OQV95" s="189"/>
      <c r="OQW95" s="189"/>
      <c r="OQX95" s="189"/>
      <c r="OQY95" s="189"/>
      <c r="OQZ95" s="189"/>
      <c r="ORA95" s="189"/>
      <c r="ORB95" s="189"/>
      <c r="ORC95" s="189"/>
      <c r="ORD95" s="189"/>
      <c r="ORE95" s="189"/>
      <c r="ORF95" s="189"/>
      <c r="ORG95" s="189"/>
      <c r="ORH95" s="189"/>
      <c r="ORI95" s="189"/>
      <c r="ORJ95" s="189"/>
      <c r="ORK95" s="189"/>
      <c r="ORL95" s="189"/>
      <c r="ORM95" s="189"/>
      <c r="ORN95" s="189"/>
      <c r="ORO95" s="189"/>
      <c r="ORP95" s="189"/>
      <c r="ORQ95" s="189"/>
      <c r="ORR95" s="189"/>
      <c r="ORS95" s="189"/>
      <c r="ORT95" s="189"/>
      <c r="ORU95" s="189"/>
      <c r="ORV95" s="189"/>
      <c r="ORW95" s="189"/>
      <c r="ORX95" s="189"/>
      <c r="ORY95" s="189"/>
      <c r="ORZ95" s="189"/>
      <c r="OSA95" s="189"/>
      <c r="OSB95" s="189"/>
      <c r="OSC95" s="189"/>
      <c r="OSD95" s="189"/>
      <c r="OSE95" s="189"/>
      <c r="OSF95" s="189"/>
      <c r="OSG95" s="189"/>
      <c r="OSH95" s="189"/>
      <c r="OSI95" s="189"/>
      <c r="OSJ95" s="189"/>
      <c r="OSK95" s="189"/>
      <c r="OSL95" s="189"/>
      <c r="OSM95" s="189"/>
      <c r="OSN95" s="189"/>
      <c r="OSO95" s="189"/>
      <c r="OSP95" s="189"/>
      <c r="OSQ95" s="189"/>
      <c r="OSR95" s="189"/>
      <c r="OSS95" s="189"/>
      <c r="OST95" s="189"/>
      <c r="OSU95" s="189"/>
      <c r="OSV95" s="189"/>
      <c r="OSW95" s="189"/>
      <c r="OSX95" s="189"/>
      <c r="OSY95" s="189"/>
      <c r="OSZ95" s="189"/>
      <c r="OTA95" s="189"/>
      <c r="OTB95" s="189"/>
      <c r="OTC95" s="189"/>
      <c r="OTD95" s="189"/>
      <c r="OTE95" s="189"/>
      <c r="OTF95" s="189"/>
      <c r="OTG95" s="189"/>
      <c r="OTH95" s="189"/>
      <c r="OTI95" s="189"/>
      <c r="OTJ95" s="189"/>
      <c r="OTK95" s="189"/>
      <c r="OTL95" s="189"/>
      <c r="OTM95" s="189"/>
      <c r="OTN95" s="189"/>
      <c r="OTO95" s="189"/>
      <c r="OTP95" s="189"/>
      <c r="OTQ95" s="189"/>
      <c r="OTR95" s="189"/>
      <c r="OTS95" s="189"/>
      <c r="OTT95" s="189"/>
      <c r="OTU95" s="189"/>
      <c r="OTV95" s="189"/>
      <c r="OTW95" s="189"/>
      <c r="OTX95" s="189"/>
      <c r="OTY95" s="189"/>
      <c r="OTZ95" s="189"/>
      <c r="OUA95" s="189"/>
      <c r="OUB95" s="189"/>
      <c r="OUC95" s="189"/>
      <c r="OUD95" s="189"/>
      <c r="OUE95" s="189"/>
      <c r="OUF95" s="189"/>
      <c r="OUG95" s="189"/>
      <c r="OUH95" s="189"/>
      <c r="OUI95" s="189"/>
      <c r="OUJ95" s="189"/>
      <c r="OUK95" s="189"/>
      <c r="OUL95" s="189"/>
      <c r="OUM95" s="189"/>
      <c r="OUN95" s="189"/>
      <c r="OUO95" s="189"/>
      <c r="OUP95" s="189"/>
      <c r="OUQ95" s="189"/>
      <c r="OUR95" s="189"/>
      <c r="OUS95" s="189"/>
      <c r="OUT95" s="189"/>
      <c r="OUU95" s="189"/>
      <c r="OUV95" s="189"/>
      <c r="OUW95" s="189"/>
      <c r="OUX95" s="189"/>
      <c r="OUY95" s="189"/>
      <c r="OUZ95" s="189"/>
      <c r="OVA95" s="189"/>
      <c r="OVB95" s="189"/>
      <c r="OVC95" s="189"/>
      <c r="OVD95" s="189"/>
      <c r="OVE95" s="189"/>
      <c r="OVF95" s="189"/>
      <c r="OVG95" s="189"/>
      <c r="OVH95" s="189"/>
      <c r="OVI95" s="189"/>
      <c r="OVJ95" s="189"/>
      <c r="OVK95" s="189"/>
      <c r="OVL95" s="189"/>
      <c r="OVM95" s="189"/>
      <c r="OVN95" s="189"/>
      <c r="OVO95" s="189"/>
      <c r="OVP95" s="189"/>
      <c r="OVQ95" s="189"/>
      <c r="OVR95" s="189"/>
      <c r="OVS95" s="189"/>
      <c r="OVT95" s="189"/>
      <c r="OVU95" s="189"/>
      <c r="OVV95" s="189"/>
      <c r="OVW95" s="189"/>
      <c r="OVX95" s="189"/>
      <c r="OVY95" s="189"/>
      <c r="OVZ95" s="189"/>
      <c r="OWA95" s="189"/>
      <c r="OWB95" s="189"/>
      <c r="OWC95" s="189"/>
      <c r="OWD95" s="189"/>
      <c r="OWE95" s="189"/>
      <c r="OWF95" s="189"/>
      <c r="OWG95" s="189"/>
      <c r="OWH95" s="189"/>
      <c r="OWI95" s="189"/>
      <c r="OWJ95" s="189"/>
      <c r="OWK95" s="189"/>
      <c r="OWL95" s="189"/>
      <c r="OWM95" s="189"/>
      <c r="OWN95" s="189"/>
      <c r="OWO95" s="189"/>
      <c r="OWP95" s="189"/>
      <c r="OWQ95" s="189"/>
      <c r="OWR95" s="189"/>
      <c r="OWS95" s="189"/>
      <c r="OWT95" s="189"/>
      <c r="OWU95" s="189"/>
      <c r="OWV95" s="189"/>
      <c r="OWW95" s="189"/>
      <c r="OWX95" s="189"/>
      <c r="OWY95" s="189"/>
      <c r="OWZ95" s="189"/>
      <c r="OXA95" s="189"/>
      <c r="OXB95" s="189"/>
      <c r="OXC95" s="189"/>
      <c r="OXD95" s="189"/>
      <c r="OXE95" s="189"/>
      <c r="OXF95" s="189"/>
      <c r="OXG95" s="189"/>
      <c r="OXH95" s="189"/>
      <c r="OXI95" s="189"/>
      <c r="OXJ95" s="189"/>
      <c r="OXK95" s="189"/>
      <c r="OXL95" s="189"/>
      <c r="OXM95" s="189"/>
      <c r="OXN95" s="189"/>
      <c r="OXO95" s="189"/>
      <c r="OXP95" s="189"/>
      <c r="OXQ95" s="189"/>
      <c r="OXR95" s="189"/>
      <c r="OXS95" s="189"/>
      <c r="OXT95" s="189"/>
      <c r="OXU95" s="189"/>
      <c r="OXV95" s="189"/>
      <c r="OXW95" s="189"/>
      <c r="OXX95" s="189"/>
      <c r="OXY95" s="189"/>
      <c r="OXZ95" s="189"/>
      <c r="OYA95" s="189"/>
      <c r="OYB95" s="189"/>
      <c r="OYC95" s="189"/>
      <c r="OYD95" s="189"/>
      <c r="OYE95" s="189"/>
      <c r="OYF95" s="189"/>
      <c r="OYG95" s="189"/>
      <c r="OYH95" s="189"/>
      <c r="OYI95" s="189"/>
      <c r="OYJ95" s="189"/>
      <c r="OYK95" s="189"/>
      <c r="OYL95" s="189"/>
      <c r="OYM95" s="189"/>
      <c r="OYN95" s="189"/>
      <c r="OYO95" s="189"/>
      <c r="OYP95" s="189"/>
      <c r="OYQ95" s="189"/>
      <c r="OYR95" s="189"/>
      <c r="OYS95" s="189"/>
      <c r="OYT95" s="189"/>
      <c r="OYU95" s="189"/>
      <c r="OYV95" s="189"/>
      <c r="OYW95" s="189"/>
      <c r="OYX95" s="189"/>
      <c r="OYY95" s="189"/>
      <c r="OYZ95" s="189"/>
      <c r="OZA95" s="189"/>
      <c r="OZB95" s="189"/>
      <c r="OZC95" s="189"/>
      <c r="OZD95" s="189"/>
      <c r="OZE95" s="189"/>
      <c r="OZF95" s="189"/>
      <c r="OZG95" s="189"/>
      <c r="OZH95" s="189"/>
      <c r="OZI95" s="189"/>
      <c r="OZJ95" s="189"/>
      <c r="OZK95" s="189"/>
      <c r="OZL95" s="189"/>
      <c r="OZM95" s="189"/>
      <c r="OZN95" s="189"/>
      <c r="OZO95" s="189"/>
      <c r="OZP95" s="189"/>
      <c r="OZQ95" s="189"/>
      <c r="OZR95" s="189"/>
      <c r="OZS95" s="189"/>
      <c r="OZT95" s="189"/>
      <c r="OZU95" s="189"/>
      <c r="OZV95" s="189"/>
      <c r="OZW95" s="189"/>
      <c r="OZX95" s="189"/>
      <c r="OZY95" s="189"/>
      <c r="OZZ95" s="189"/>
      <c r="PAA95" s="189"/>
      <c r="PAB95" s="189"/>
      <c r="PAC95" s="189"/>
      <c r="PAD95" s="189"/>
      <c r="PAE95" s="189"/>
      <c r="PAF95" s="189"/>
      <c r="PAG95" s="189"/>
      <c r="PAH95" s="189"/>
      <c r="PAI95" s="189"/>
      <c r="PAJ95" s="189"/>
      <c r="PAK95" s="189"/>
      <c r="PAL95" s="189"/>
      <c r="PAM95" s="189"/>
      <c r="PAN95" s="189"/>
      <c r="PAO95" s="189"/>
      <c r="PAP95" s="189"/>
      <c r="PAQ95" s="189"/>
      <c r="PAR95" s="189"/>
      <c r="PAS95" s="189"/>
      <c r="PAT95" s="189"/>
      <c r="PAU95" s="189"/>
      <c r="PAV95" s="189"/>
      <c r="PAW95" s="189"/>
      <c r="PAX95" s="189"/>
      <c r="PAY95" s="189"/>
      <c r="PAZ95" s="189"/>
      <c r="PBA95" s="189"/>
      <c r="PBB95" s="189"/>
      <c r="PBC95" s="189"/>
      <c r="PBD95" s="189"/>
      <c r="PBE95" s="189"/>
      <c r="PBF95" s="189"/>
      <c r="PBG95" s="189"/>
      <c r="PBH95" s="189"/>
      <c r="PBI95" s="189"/>
      <c r="PBJ95" s="189"/>
      <c r="PBK95" s="189"/>
      <c r="PBL95" s="189"/>
      <c r="PBM95" s="189"/>
      <c r="PBN95" s="189"/>
      <c r="PBO95" s="189"/>
      <c r="PBP95" s="189"/>
      <c r="PBQ95" s="189"/>
      <c r="PBR95" s="189"/>
      <c r="PBS95" s="189"/>
      <c r="PBT95" s="189"/>
      <c r="PBU95" s="189"/>
      <c r="PBV95" s="189"/>
      <c r="PBW95" s="189"/>
      <c r="PBX95" s="189"/>
      <c r="PBY95" s="189"/>
      <c r="PBZ95" s="189"/>
      <c r="PCA95" s="189"/>
      <c r="PCB95" s="189"/>
      <c r="PCC95" s="189"/>
      <c r="PCD95" s="189"/>
      <c r="PCE95" s="189"/>
      <c r="PCF95" s="189"/>
      <c r="PCG95" s="189"/>
      <c r="PCH95" s="189"/>
      <c r="PCI95" s="189"/>
      <c r="PCJ95" s="189"/>
      <c r="PCK95" s="189"/>
      <c r="PCL95" s="189"/>
      <c r="PCM95" s="189"/>
      <c r="PCN95" s="189"/>
      <c r="PCO95" s="189"/>
      <c r="PCP95" s="189"/>
      <c r="PCQ95" s="189"/>
      <c r="PCR95" s="189"/>
      <c r="PCS95" s="189"/>
      <c r="PCT95" s="189"/>
      <c r="PCU95" s="189"/>
      <c r="PCV95" s="189"/>
      <c r="PCW95" s="189"/>
      <c r="PCX95" s="189"/>
      <c r="PCY95" s="189"/>
      <c r="PCZ95" s="189"/>
      <c r="PDA95" s="189"/>
      <c r="PDB95" s="189"/>
      <c r="PDC95" s="189"/>
      <c r="PDD95" s="189"/>
      <c r="PDE95" s="189"/>
      <c r="PDF95" s="189"/>
      <c r="PDG95" s="189"/>
      <c r="PDH95" s="189"/>
      <c r="PDI95" s="189"/>
      <c r="PDJ95" s="189"/>
      <c r="PDK95" s="189"/>
      <c r="PDL95" s="189"/>
      <c r="PDM95" s="189"/>
      <c r="PDN95" s="189"/>
      <c r="PDO95" s="189"/>
      <c r="PDP95" s="189"/>
      <c r="PDQ95" s="189"/>
      <c r="PDR95" s="189"/>
      <c r="PDS95" s="189"/>
      <c r="PDT95" s="189"/>
      <c r="PDU95" s="189"/>
      <c r="PDV95" s="189"/>
      <c r="PDW95" s="189"/>
      <c r="PDX95" s="189"/>
      <c r="PDY95" s="189"/>
      <c r="PDZ95" s="189"/>
      <c r="PEA95" s="189"/>
      <c r="PEB95" s="189"/>
      <c r="PEC95" s="189"/>
      <c r="PED95" s="189"/>
      <c r="PEE95" s="189"/>
      <c r="PEF95" s="189"/>
      <c r="PEG95" s="189"/>
      <c r="PEH95" s="189"/>
      <c r="PEI95" s="189"/>
      <c r="PEJ95" s="189"/>
      <c r="PEK95" s="189"/>
      <c r="PEL95" s="189"/>
      <c r="PEM95" s="189"/>
      <c r="PEN95" s="189"/>
      <c r="PEO95" s="189"/>
      <c r="PEP95" s="189"/>
      <c r="PEQ95" s="189"/>
      <c r="PER95" s="189"/>
      <c r="PES95" s="189"/>
      <c r="PET95" s="189"/>
      <c r="PEU95" s="189"/>
      <c r="PEV95" s="189"/>
      <c r="PEW95" s="189"/>
      <c r="PEX95" s="189"/>
      <c r="PEY95" s="189"/>
      <c r="PEZ95" s="189"/>
      <c r="PFA95" s="189"/>
      <c r="PFB95" s="189"/>
      <c r="PFC95" s="189"/>
      <c r="PFD95" s="189"/>
      <c r="PFE95" s="189"/>
      <c r="PFF95" s="189"/>
      <c r="PFG95" s="189"/>
      <c r="PFH95" s="189"/>
      <c r="PFI95" s="189"/>
      <c r="PFJ95" s="189"/>
      <c r="PFK95" s="189"/>
      <c r="PFL95" s="189"/>
      <c r="PFM95" s="189"/>
      <c r="PFN95" s="189"/>
      <c r="PFO95" s="189"/>
      <c r="PFP95" s="189"/>
      <c r="PFQ95" s="189"/>
      <c r="PFR95" s="189"/>
      <c r="PFS95" s="189"/>
      <c r="PFT95" s="189"/>
      <c r="PFU95" s="189"/>
      <c r="PFV95" s="189"/>
      <c r="PFW95" s="189"/>
      <c r="PFX95" s="189"/>
      <c r="PFY95" s="189"/>
      <c r="PFZ95" s="189"/>
      <c r="PGA95" s="189"/>
      <c r="PGB95" s="189"/>
      <c r="PGC95" s="189"/>
      <c r="PGD95" s="189"/>
      <c r="PGE95" s="189"/>
      <c r="PGF95" s="189"/>
      <c r="PGG95" s="189"/>
      <c r="PGH95" s="189"/>
      <c r="PGI95" s="189"/>
      <c r="PGJ95" s="189"/>
      <c r="PGK95" s="189"/>
      <c r="PGL95" s="189"/>
      <c r="PGM95" s="189"/>
      <c r="PGN95" s="189"/>
      <c r="PGO95" s="189"/>
      <c r="PGP95" s="189"/>
      <c r="PGQ95" s="189"/>
      <c r="PGR95" s="189"/>
      <c r="PGS95" s="189"/>
      <c r="PGT95" s="189"/>
      <c r="PGU95" s="189"/>
      <c r="PGV95" s="189"/>
      <c r="PGW95" s="189"/>
      <c r="PGX95" s="189"/>
      <c r="PGY95" s="189"/>
      <c r="PGZ95" s="189"/>
      <c r="PHA95" s="189"/>
      <c r="PHB95" s="189"/>
      <c r="PHC95" s="189"/>
      <c r="PHD95" s="189"/>
      <c r="PHE95" s="189"/>
      <c r="PHF95" s="189"/>
      <c r="PHG95" s="189"/>
      <c r="PHH95" s="189"/>
      <c r="PHI95" s="189"/>
      <c r="PHJ95" s="189"/>
      <c r="PHK95" s="189"/>
      <c r="PHL95" s="189"/>
      <c r="PHM95" s="189"/>
      <c r="PHN95" s="189"/>
      <c r="PHO95" s="189"/>
      <c r="PHP95" s="189"/>
      <c r="PHQ95" s="189"/>
      <c r="PHR95" s="189"/>
      <c r="PHS95" s="189"/>
      <c r="PHT95" s="189"/>
      <c r="PHU95" s="189"/>
      <c r="PHV95" s="189"/>
      <c r="PHW95" s="189"/>
      <c r="PHX95" s="189"/>
      <c r="PHY95" s="189"/>
      <c r="PHZ95" s="189"/>
      <c r="PIA95" s="189"/>
      <c r="PIB95" s="189"/>
      <c r="PIC95" s="189"/>
      <c r="PID95" s="189"/>
      <c r="PIE95" s="189"/>
      <c r="PIF95" s="189"/>
      <c r="PIG95" s="189"/>
      <c r="PIH95" s="189"/>
      <c r="PII95" s="189"/>
      <c r="PIJ95" s="189"/>
      <c r="PIK95" s="189"/>
      <c r="PIL95" s="189"/>
      <c r="PIM95" s="189"/>
      <c r="PIN95" s="189"/>
      <c r="PIO95" s="189"/>
      <c r="PIP95" s="189"/>
      <c r="PIQ95" s="189"/>
      <c r="PIR95" s="189"/>
      <c r="PIS95" s="189"/>
      <c r="PIT95" s="189"/>
      <c r="PIU95" s="189"/>
      <c r="PIV95" s="189"/>
      <c r="PIW95" s="189"/>
      <c r="PIX95" s="189"/>
      <c r="PIY95" s="189"/>
      <c r="PIZ95" s="189"/>
      <c r="PJA95" s="189"/>
      <c r="PJB95" s="189"/>
      <c r="PJC95" s="189"/>
      <c r="PJD95" s="189"/>
      <c r="PJE95" s="189"/>
      <c r="PJF95" s="189"/>
      <c r="PJG95" s="189"/>
      <c r="PJH95" s="189"/>
      <c r="PJI95" s="189"/>
      <c r="PJJ95" s="189"/>
      <c r="PJK95" s="189"/>
      <c r="PJL95" s="189"/>
      <c r="PJM95" s="189"/>
      <c r="PJN95" s="189"/>
      <c r="PJO95" s="189"/>
      <c r="PJP95" s="189"/>
      <c r="PJQ95" s="189"/>
      <c r="PJR95" s="189"/>
      <c r="PJS95" s="189"/>
      <c r="PJT95" s="189"/>
      <c r="PJU95" s="189"/>
      <c r="PJV95" s="189"/>
      <c r="PJW95" s="189"/>
      <c r="PJX95" s="189"/>
      <c r="PJY95" s="189"/>
      <c r="PJZ95" s="189"/>
      <c r="PKA95" s="189"/>
      <c r="PKB95" s="189"/>
      <c r="PKC95" s="189"/>
      <c r="PKD95" s="189"/>
      <c r="PKE95" s="189"/>
      <c r="PKF95" s="189"/>
      <c r="PKG95" s="189"/>
      <c r="PKH95" s="189"/>
      <c r="PKI95" s="189"/>
      <c r="PKJ95" s="189"/>
      <c r="PKK95" s="189"/>
      <c r="PKL95" s="189"/>
      <c r="PKM95" s="189"/>
      <c r="PKN95" s="189"/>
      <c r="PKO95" s="189"/>
      <c r="PKP95" s="189"/>
      <c r="PKQ95" s="189"/>
      <c r="PKR95" s="189"/>
      <c r="PKS95" s="189"/>
      <c r="PKT95" s="189"/>
      <c r="PKU95" s="189"/>
      <c r="PKV95" s="189"/>
      <c r="PKW95" s="189"/>
      <c r="PKX95" s="189"/>
      <c r="PKY95" s="189"/>
      <c r="PKZ95" s="189"/>
      <c r="PLA95" s="189"/>
      <c r="PLB95" s="189"/>
      <c r="PLC95" s="189"/>
      <c r="PLD95" s="189"/>
      <c r="PLE95" s="189"/>
      <c r="PLF95" s="189"/>
      <c r="PLG95" s="189"/>
      <c r="PLH95" s="189"/>
      <c r="PLI95" s="189"/>
      <c r="PLJ95" s="189"/>
      <c r="PLK95" s="189"/>
      <c r="PLL95" s="189"/>
      <c r="PLM95" s="189"/>
      <c r="PLN95" s="189"/>
      <c r="PLO95" s="189"/>
      <c r="PLP95" s="189"/>
      <c r="PLQ95" s="189"/>
      <c r="PLR95" s="189"/>
      <c r="PLS95" s="189"/>
      <c r="PLT95" s="189"/>
      <c r="PLU95" s="189"/>
      <c r="PLV95" s="189"/>
      <c r="PLW95" s="189"/>
      <c r="PLX95" s="189"/>
      <c r="PLY95" s="189"/>
      <c r="PLZ95" s="189"/>
      <c r="PMA95" s="189"/>
      <c r="PMB95" s="189"/>
      <c r="PMC95" s="189"/>
      <c r="PMD95" s="189"/>
      <c r="PME95" s="189"/>
      <c r="PMF95" s="189"/>
      <c r="PMG95" s="189"/>
      <c r="PMH95" s="189"/>
      <c r="PMI95" s="189"/>
      <c r="PMJ95" s="189"/>
      <c r="PMK95" s="189"/>
      <c r="PML95" s="189"/>
      <c r="PMM95" s="189"/>
      <c r="PMN95" s="189"/>
      <c r="PMO95" s="189"/>
      <c r="PMP95" s="189"/>
      <c r="PMQ95" s="189"/>
      <c r="PMR95" s="189"/>
      <c r="PMS95" s="189"/>
      <c r="PMT95" s="189"/>
      <c r="PMU95" s="189"/>
      <c r="PMV95" s="189"/>
      <c r="PMW95" s="189"/>
      <c r="PMX95" s="189"/>
      <c r="PMY95" s="189"/>
      <c r="PMZ95" s="189"/>
      <c r="PNA95" s="189"/>
      <c r="PNB95" s="189"/>
      <c r="PNC95" s="189"/>
      <c r="PND95" s="189"/>
      <c r="PNE95" s="189"/>
      <c r="PNF95" s="189"/>
      <c r="PNG95" s="189"/>
      <c r="PNH95" s="189"/>
      <c r="PNI95" s="189"/>
      <c r="PNJ95" s="189"/>
      <c r="PNK95" s="189"/>
      <c r="PNL95" s="189"/>
      <c r="PNM95" s="189"/>
      <c r="PNN95" s="189"/>
      <c r="PNO95" s="189"/>
      <c r="PNP95" s="189"/>
      <c r="PNQ95" s="189"/>
      <c r="PNR95" s="189"/>
      <c r="PNS95" s="189"/>
      <c r="PNT95" s="189"/>
      <c r="PNU95" s="189"/>
      <c r="PNV95" s="189"/>
      <c r="PNW95" s="189"/>
      <c r="PNX95" s="189"/>
      <c r="PNY95" s="189"/>
      <c r="PNZ95" s="189"/>
      <c r="POA95" s="189"/>
      <c r="POB95" s="189"/>
      <c r="POC95" s="189"/>
      <c r="POD95" s="189"/>
      <c r="POE95" s="189"/>
      <c r="POF95" s="189"/>
      <c r="POG95" s="189"/>
      <c r="POH95" s="189"/>
      <c r="POI95" s="189"/>
      <c r="POJ95" s="189"/>
      <c r="POK95" s="189"/>
      <c r="POL95" s="189"/>
      <c r="POM95" s="189"/>
      <c r="PON95" s="189"/>
      <c r="POO95" s="189"/>
      <c r="POP95" s="189"/>
      <c r="POQ95" s="189"/>
      <c r="POR95" s="189"/>
      <c r="POS95" s="189"/>
      <c r="POT95" s="189"/>
      <c r="POU95" s="189"/>
      <c r="POV95" s="189"/>
      <c r="POW95" s="189"/>
      <c r="POX95" s="189"/>
      <c r="POY95" s="189"/>
      <c r="POZ95" s="189"/>
      <c r="PPA95" s="189"/>
      <c r="PPB95" s="189"/>
      <c r="PPC95" s="189"/>
      <c r="PPD95" s="189"/>
      <c r="PPE95" s="189"/>
      <c r="PPF95" s="189"/>
      <c r="PPG95" s="189"/>
      <c r="PPH95" s="189"/>
      <c r="PPI95" s="189"/>
      <c r="PPJ95" s="189"/>
      <c r="PPK95" s="189"/>
      <c r="PPL95" s="189"/>
      <c r="PPM95" s="189"/>
      <c r="PPN95" s="189"/>
      <c r="PPO95" s="189"/>
      <c r="PPP95" s="189"/>
      <c r="PPQ95" s="189"/>
      <c r="PPR95" s="189"/>
      <c r="PPS95" s="189"/>
      <c r="PPT95" s="189"/>
      <c r="PPU95" s="189"/>
      <c r="PPV95" s="189"/>
      <c r="PPW95" s="189"/>
      <c r="PPX95" s="189"/>
      <c r="PPY95" s="189"/>
      <c r="PPZ95" s="189"/>
      <c r="PQA95" s="189"/>
      <c r="PQB95" s="189"/>
      <c r="PQC95" s="189"/>
      <c r="PQD95" s="189"/>
      <c r="PQE95" s="189"/>
      <c r="PQF95" s="189"/>
      <c r="PQG95" s="189"/>
      <c r="PQH95" s="189"/>
      <c r="PQI95" s="189"/>
      <c r="PQJ95" s="189"/>
      <c r="PQK95" s="189"/>
      <c r="PQL95" s="189"/>
      <c r="PQM95" s="189"/>
      <c r="PQN95" s="189"/>
      <c r="PQO95" s="189"/>
      <c r="PQP95" s="189"/>
      <c r="PQQ95" s="189"/>
      <c r="PQR95" s="189"/>
      <c r="PQS95" s="189"/>
      <c r="PQT95" s="189"/>
      <c r="PQU95" s="189"/>
      <c r="PQV95" s="189"/>
      <c r="PQW95" s="189"/>
      <c r="PQX95" s="189"/>
      <c r="PQY95" s="189"/>
      <c r="PQZ95" s="189"/>
      <c r="PRA95" s="189"/>
      <c r="PRB95" s="189"/>
      <c r="PRC95" s="189"/>
      <c r="PRD95" s="189"/>
      <c r="PRE95" s="189"/>
      <c r="PRF95" s="189"/>
      <c r="PRG95" s="189"/>
      <c r="PRH95" s="189"/>
      <c r="PRI95" s="189"/>
      <c r="PRJ95" s="189"/>
      <c r="PRK95" s="189"/>
      <c r="PRL95" s="189"/>
      <c r="PRM95" s="189"/>
      <c r="PRN95" s="189"/>
      <c r="PRO95" s="189"/>
      <c r="PRP95" s="189"/>
      <c r="PRQ95" s="189"/>
      <c r="PRR95" s="189"/>
      <c r="PRS95" s="189"/>
      <c r="PRT95" s="189"/>
      <c r="PRU95" s="189"/>
      <c r="PRV95" s="189"/>
      <c r="PRW95" s="189"/>
      <c r="PRX95" s="189"/>
      <c r="PRY95" s="189"/>
      <c r="PRZ95" s="189"/>
      <c r="PSA95" s="189"/>
      <c r="PSB95" s="189"/>
      <c r="PSC95" s="189"/>
      <c r="PSD95" s="189"/>
      <c r="PSE95" s="189"/>
      <c r="PSF95" s="189"/>
      <c r="PSG95" s="189"/>
      <c r="PSH95" s="189"/>
      <c r="PSI95" s="189"/>
      <c r="PSJ95" s="189"/>
      <c r="PSK95" s="189"/>
      <c r="PSL95" s="189"/>
      <c r="PSM95" s="189"/>
      <c r="PSN95" s="189"/>
      <c r="PSO95" s="189"/>
      <c r="PSP95" s="189"/>
      <c r="PSQ95" s="189"/>
      <c r="PSR95" s="189"/>
      <c r="PSS95" s="189"/>
      <c r="PST95" s="189"/>
      <c r="PSU95" s="189"/>
      <c r="PSV95" s="189"/>
      <c r="PSW95" s="189"/>
      <c r="PSX95" s="189"/>
      <c r="PSY95" s="189"/>
      <c r="PSZ95" s="189"/>
      <c r="PTA95" s="189"/>
      <c r="PTB95" s="189"/>
      <c r="PTC95" s="189"/>
      <c r="PTD95" s="189"/>
      <c r="PTE95" s="189"/>
      <c r="PTF95" s="189"/>
      <c r="PTG95" s="189"/>
      <c r="PTH95" s="189"/>
      <c r="PTI95" s="189"/>
      <c r="PTJ95" s="189"/>
      <c r="PTK95" s="189"/>
      <c r="PTL95" s="189"/>
      <c r="PTM95" s="189"/>
      <c r="PTN95" s="189"/>
      <c r="PTO95" s="189"/>
      <c r="PTP95" s="189"/>
      <c r="PTQ95" s="189"/>
      <c r="PTR95" s="189"/>
      <c r="PTS95" s="189"/>
      <c r="PTT95" s="189"/>
      <c r="PTU95" s="189"/>
      <c r="PTV95" s="189"/>
      <c r="PTW95" s="189"/>
      <c r="PTX95" s="189"/>
      <c r="PTY95" s="189"/>
      <c r="PTZ95" s="189"/>
      <c r="PUA95" s="189"/>
      <c r="PUB95" s="189"/>
      <c r="PUC95" s="189"/>
      <c r="PUD95" s="189"/>
      <c r="PUE95" s="189"/>
      <c r="PUF95" s="189"/>
      <c r="PUG95" s="189"/>
      <c r="PUH95" s="189"/>
      <c r="PUI95" s="189"/>
      <c r="PUJ95" s="189"/>
      <c r="PUK95" s="189"/>
      <c r="PUL95" s="189"/>
      <c r="PUM95" s="189"/>
      <c r="PUN95" s="189"/>
      <c r="PUO95" s="189"/>
      <c r="PUP95" s="189"/>
      <c r="PUQ95" s="189"/>
      <c r="PUR95" s="189"/>
      <c r="PUS95" s="189"/>
      <c r="PUT95" s="189"/>
      <c r="PUU95" s="189"/>
      <c r="PUV95" s="189"/>
      <c r="PUW95" s="189"/>
      <c r="PUX95" s="189"/>
      <c r="PUY95" s="189"/>
      <c r="PUZ95" s="189"/>
      <c r="PVA95" s="189"/>
      <c r="PVB95" s="189"/>
      <c r="PVC95" s="189"/>
      <c r="PVD95" s="189"/>
      <c r="PVE95" s="189"/>
      <c r="PVF95" s="189"/>
      <c r="PVG95" s="189"/>
      <c r="PVH95" s="189"/>
      <c r="PVI95" s="189"/>
      <c r="PVJ95" s="189"/>
      <c r="PVK95" s="189"/>
      <c r="PVL95" s="189"/>
      <c r="PVM95" s="189"/>
      <c r="PVN95" s="189"/>
      <c r="PVO95" s="189"/>
      <c r="PVP95" s="189"/>
      <c r="PVQ95" s="189"/>
      <c r="PVR95" s="189"/>
      <c r="PVS95" s="189"/>
      <c r="PVT95" s="189"/>
      <c r="PVU95" s="189"/>
      <c r="PVV95" s="189"/>
      <c r="PVW95" s="189"/>
      <c r="PVX95" s="189"/>
      <c r="PVY95" s="189"/>
      <c r="PVZ95" s="189"/>
      <c r="PWA95" s="189"/>
      <c r="PWB95" s="189"/>
      <c r="PWC95" s="189"/>
      <c r="PWD95" s="189"/>
      <c r="PWE95" s="189"/>
      <c r="PWF95" s="189"/>
      <c r="PWG95" s="189"/>
      <c r="PWH95" s="189"/>
      <c r="PWI95" s="189"/>
      <c r="PWJ95" s="189"/>
      <c r="PWK95" s="189"/>
      <c r="PWL95" s="189"/>
      <c r="PWM95" s="189"/>
      <c r="PWN95" s="189"/>
      <c r="PWO95" s="189"/>
      <c r="PWP95" s="189"/>
      <c r="PWQ95" s="189"/>
      <c r="PWR95" s="189"/>
      <c r="PWS95" s="189"/>
      <c r="PWT95" s="189"/>
      <c r="PWU95" s="189"/>
      <c r="PWV95" s="189"/>
      <c r="PWW95" s="189"/>
      <c r="PWX95" s="189"/>
      <c r="PWY95" s="189"/>
      <c r="PWZ95" s="189"/>
      <c r="PXA95" s="189"/>
      <c r="PXB95" s="189"/>
      <c r="PXC95" s="189"/>
      <c r="PXD95" s="189"/>
      <c r="PXE95" s="189"/>
      <c r="PXF95" s="189"/>
      <c r="PXG95" s="189"/>
      <c r="PXH95" s="189"/>
      <c r="PXI95" s="189"/>
      <c r="PXJ95" s="189"/>
      <c r="PXK95" s="189"/>
      <c r="PXL95" s="189"/>
      <c r="PXM95" s="189"/>
      <c r="PXN95" s="189"/>
      <c r="PXO95" s="189"/>
      <c r="PXP95" s="189"/>
      <c r="PXQ95" s="189"/>
      <c r="PXR95" s="189"/>
      <c r="PXS95" s="189"/>
      <c r="PXT95" s="189"/>
      <c r="PXU95" s="189"/>
      <c r="PXV95" s="189"/>
      <c r="PXW95" s="189"/>
      <c r="PXX95" s="189"/>
      <c r="PXY95" s="189"/>
      <c r="PXZ95" s="189"/>
      <c r="PYA95" s="189"/>
      <c r="PYB95" s="189"/>
      <c r="PYC95" s="189"/>
      <c r="PYD95" s="189"/>
      <c r="PYE95" s="189"/>
      <c r="PYF95" s="189"/>
      <c r="PYG95" s="189"/>
      <c r="PYH95" s="189"/>
      <c r="PYI95" s="189"/>
      <c r="PYJ95" s="189"/>
      <c r="PYK95" s="189"/>
      <c r="PYL95" s="189"/>
      <c r="PYM95" s="189"/>
      <c r="PYN95" s="189"/>
      <c r="PYO95" s="189"/>
      <c r="PYP95" s="189"/>
      <c r="PYQ95" s="189"/>
      <c r="PYR95" s="189"/>
      <c r="PYS95" s="189"/>
      <c r="PYT95" s="189"/>
      <c r="PYU95" s="189"/>
      <c r="PYV95" s="189"/>
      <c r="PYW95" s="189"/>
      <c r="PYX95" s="189"/>
      <c r="PYY95" s="189"/>
      <c r="PYZ95" s="189"/>
      <c r="PZA95" s="189"/>
      <c r="PZB95" s="189"/>
      <c r="PZC95" s="189"/>
      <c r="PZD95" s="189"/>
      <c r="PZE95" s="189"/>
      <c r="PZF95" s="189"/>
      <c r="PZG95" s="189"/>
      <c r="PZH95" s="189"/>
      <c r="PZI95" s="189"/>
      <c r="PZJ95" s="189"/>
      <c r="PZK95" s="189"/>
      <c r="PZL95" s="189"/>
      <c r="PZM95" s="189"/>
      <c r="PZN95" s="189"/>
      <c r="PZO95" s="189"/>
      <c r="PZP95" s="189"/>
      <c r="PZQ95" s="189"/>
      <c r="PZR95" s="189"/>
      <c r="PZS95" s="189"/>
      <c r="PZT95" s="189"/>
      <c r="PZU95" s="189"/>
      <c r="PZV95" s="189"/>
      <c r="PZW95" s="189"/>
      <c r="PZX95" s="189"/>
      <c r="PZY95" s="189"/>
      <c r="PZZ95" s="189"/>
      <c r="QAA95" s="189"/>
      <c r="QAB95" s="189"/>
      <c r="QAC95" s="189"/>
      <c r="QAD95" s="189"/>
      <c r="QAE95" s="189"/>
      <c r="QAF95" s="189"/>
      <c r="QAG95" s="189"/>
      <c r="QAH95" s="189"/>
      <c r="QAI95" s="189"/>
      <c r="QAJ95" s="189"/>
      <c r="QAK95" s="189"/>
      <c r="QAL95" s="189"/>
      <c r="QAM95" s="189"/>
      <c r="QAN95" s="189"/>
      <c r="QAO95" s="189"/>
      <c r="QAP95" s="189"/>
      <c r="QAQ95" s="189"/>
      <c r="QAR95" s="189"/>
      <c r="QAS95" s="189"/>
      <c r="QAT95" s="189"/>
      <c r="QAU95" s="189"/>
      <c r="QAV95" s="189"/>
      <c r="QAW95" s="189"/>
      <c r="QAX95" s="189"/>
      <c r="QAY95" s="189"/>
      <c r="QAZ95" s="189"/>
      <c r="QBA95" s="189"/>
      <c r="QBB95" s="189"/>
      <c r="QBC95" s="189"/>
      <c r="QBD95" s="189"/>
      <c r="QBE95" s="189"/>
      <c r="QBF95" s="189"/>
      <c r="QBG95" s="189"/>
      <c r="QBH95" s="189"/>
      <c r="QBI95" s="189"/>
      <c r="QBJ95" s="189"/>
      <c r="QBK95" s="189"/>
      <c r="QBL95" s="189"/>
      <c r="QBM95" s="189"/>
      <c r="QBN95" s="189"/>
      <c r="QBO95" s="189"/>
      <c r="QBP95" s="189"/>
      <c r="QBQ95" s="189"/>
      <c r="QBR95" s="189"/>
      <c r="QBS95" s="189"/>
      <c r="QBT95" s="189"/>
      <c r="QBU95" s="189"/>
      <c r="QBV95" s="189"/>
      <c r="QBW95" s="189"/>
      <c r="QBX95" s="189"/>
      <c r="QBY95" s="189"/>
      <c r="QBZ95" s="189"/>
      <c r="QCA95" s="189"/>
      <c r="QCB95" s="189"/>
      <c r="QCC95" s="189"/>
      <c r="QCD95" s="189"/>
      <c r="QCE95" s="189"/>
      <c r="QCF95" s="189"/>
      <c r="QCG95" s="189"/>
      <c r="QCH95" s="189"/>
      <c r="QCI95" s="189"/>
      <c r="QCJ95" s="189"/>
      <c r="QCK95" s="189"/>
      <c r="QCL95" s="189"/>
      <c r="QCM95" s="189"/>
      <c r="QCN95" s="189"/>
      <c r="QCO95" s="189"/>
      <c r="QCP95" s="189"/>
      <c r="QCQ95" s="189"/>
      <c r="QCR95" s="189"/>
      <c r="QCS95" s="189"/>
      <c r="QCT95" s="189"/>
      <c r="QCU95" s="189"/>
      <c r="QCV95" s="189"/>
      <c r="QCW95" s="189"/>
      <c r="QCX95" s="189"/>
      <c r="QCY95" s="189"/>
      <c r="QCZ95" s="189"/>
      <c r="QDA95" s="189"/>
      <c r="QDB95" s="189"/>
      <c r="QDC95" s="189"/>
      <c r="QDD95" s="189"/>
      <c r="QDE95" s="189"/>
      <c r="QDF95" s="189"/>
      <c r="QDG95" s="189"/>
      <c r="QDH95" s="189"/>
      <c r="QDI95" s="189"/>
      <c r="QDJ95" s="189"/>
      <c r="QDK95" s="189"/>
      <c r="QDL95" s="189"/>
      <c r="QDM95" s="189"/>
      <c r="QDN95" s="189"/>
      <c r="QDO95" s="189"/>
      <c r="QDP95" s="189"/>
      <c r="QDQ95" s="189"/>
      <c r="QDR95" s="189"/>
      <c r="QDS95" s="189"/>
      <c r="QDT95" s="189"/>
      <c r="QDU95" s="189"/>
      <c r="QDV95" s="189"/>
      <c r="QDW95" s="189"/>
      <c r="QDX95" s="189"/>
      <c r="QDY95" s="189"/>
      <c r="QDZ95" s="189"/>
      <c r="QEA95" s="189"/>
      <c r="QEB95" s="189"/>
      <c r="QEC95" s="189"/>
      <c r="QED95" s="189"/>
      <c r="QEE95" s="189"/>
      <c r="QEF95" s="189"/>
      <c r="QEG95" s="189"/>
      <c r="QEH95" s="189"/>
      <c r="QEI95" s="189"/>
      <c r="QEJ95" s="189"/>
      <c r="QEK95" s="189"/>
      <c r="QEL95" s="189"/>
      <c r="QEM95" s="189"/>
      <c r="QEN95" s="189"/>
      <c r="QEO95" s="189"/>
      <c r="QEP95" s="189"/>
      <c r="QEQ95" s="189"/>
      <c r="QER95" s="189"/>
      <c r="QES95" s="189"/>
      <c r="QET95" s="189"/>
      <c r="QEU95" s="189"/>
      <c r="QEV95" s="189"/>
      <c r="QEW95" s="189"/>
      <c r="QEX95" s="189"/>
      <c r="QEY95" s="189"/>
      <c r="QEZ95" s="189"/>
      <c r="QFA95" s="189"/>
      <c r="QFB95" s="189"/>
      <c r="QFC95" s="189"/>
      <c r="QFD95" s="189"/>
      <c r="QFE95" s="189"/>
      <c r="QFF95" s="189"/>
      <c r="QFG95" s="189"/>
      <c r="QFH95" s="189"/>
      <c r="QFI95" s="189"/>
      <c r="QFJ95" s="189"/>
      <c r="QFK95" s="189"/>
      <c r="QFL95" s="189"/>
      <c r="QFM95" s="189"/>
      <c r="QFN95" s="189"/>
      <c r="QFO95" s="189"/>
      <c r="QFP95" s="189"/>
      <c r="QFQ95" s="189"/>
      <c r="QFR95" s="189"/>
      <c r="QFS95" s="189"/>
      <c r="QFT95" s="189"/>
      <c r="QFU95" s="189"/>
      <c r="QFV95" s="189"/>
      <c r="QFW95" s="189"/>
      <c r="QFX95" s="189"/>
      <c r="QFY95" s="189"/>
      <c r="QFZ95" s="189"/>
      <c r="QGA95" s="189"/>
      <c r="QGB95" s="189"/>
      <c r="QGC95" s="189"/>
      <c r="QGD95" s="189"/>
      <c r="QGE95" s="189"/>
      <c r="QGF95" s="189"/>
      <c r="QGG95" s="189"/>
      <c r="QGH95" s="189"/>
      <c r="QGI95" s="189"/>
      <c r="QGJ95" s="189"/>
      <c r="QGK95" s="189"/>
      <c r="QGL95" s="189"/>
      <c r="QGM95" s="189"/>
      <c r="QGN95" s="189"/>
      <c r="QGO95" s="189"/>
      <c r="QGP95" s="189"/>
      <c r="QGQ95" s="189"/>
      <c r="QGR95" s="189"/>
      <c r="QGS95" s="189"/>
      <c r="QGT95" s="189"/>
      <c r="QGU95" s="189"/>
      <c r="QGV95" s="189"/>
      <c r="QGW95" s="189"/>
      <c r="QGX95" s="189"/>
      <c r="QGY95" s="189"/>
      <c r="QGZ95" s="189"/>
      <c r="QHA95" s="189"/>
      <c r="QHB95" s="189"/>
      <c r="QHC95" s="189"/>
      <c r="QHD95" s="189"/>
      <c r="QHE95" s="189"/>
      <c r="QHF95" s="189"/>
      <c r="QHG95" s="189"/>
      <c r="QHH95" s="189"/>
      <c r="QHI95" s="189"/>
      <c r="QHJ95" s="189"/>
      <c r="QHK95" s="189"/>
      <c r="QHL95" s="189"/>
      <c r="QHM95" s="189"/>
      <c r="QHN95" s="189"/>
      <c r="QHO95" s="189"/>
      <c r="QHP95" s="189"/>
      <c r="QHQ95" s="189"/>
      <c r="QHR95" s="189"/>
      <c r="QHS95" s="189"/>
      <c r="QHT95" s="189"/>
      <c r="QHU95" s="189"/>
      <c r="QHV95" s="189"/>
      <c r="QHW95" s="189"/>
      <c r="QHX95" s="189"/>
      <c r="QHY95" s="189"/>
      <c r="QHZ95" s="189"/>
      <c r="QIA95" s="189"/>
      <c r="QIB95" s="189"/>
      <c r="QIC95" s="189"/>
      <c r="QID95" s="189"/>
      <c r="QIE95" s="189"/>
      <c r="QIF95" s="189"/>
      <c r="QIG95" s="189"/>
      <c r="QIH95" s="189"/>
      <c r="QII95" s="189"/>
      <c r="QIJ95" s="189"/>
      <c r="QIK95" s="189"/>
      <c r="QIL95" s="189"/>
      <c r="QIM95" s="189"/>
      <c r="QIN95" s="189"/>
      <c r="QIO95" s="189"/>
      <c r="QIP95" s="189"/>
      <c r="QIQ95" s="189"/>
      <c r="QIR95" s="189"/>
      <c r="QIS95" s="189"/>
      <c r="QIT95" s="189"/>
      <c r="QIU95" s="189"/>
      <c r="QIV95" s="189"/>
      <c r="QIW95" s="189"/>
      <c r="QIX95" s="189"/>
      <c r="QIY95" s="189"/>
      <c r="QIZ95" s="189"/>
      <c r="QJA95" s="189"/>
      <c r="QJB95" s="189"/>
      <c r="QJC95" s="189"/>
      <c r="QJD95" s="189"/>
      <c r="QJE95" s="189"/>
      <c r="QJF95" s="189"/>
      <c r="QJG95" s="189"/>
      <c r="QJH95" s="189"/>
      <c r="QJI95" s="189"/>
      <c r="QJJ95" s="189"/>
      <c r="QJK95" s="189"/>
      <c r="QJL95" s="189"/>
      <c r="QJM95" s="189"/>
      <c r="QJN95" s="189"/>
      <c r="QJO95" s="189"/>
      <c r="QJP95" s="189"/>
      <c r="QJQ95" s="189"/>
      <c r="QJR95" s="189"/>
      <c r="QJS95" s="189"/>
      <c r="QJT95" s="189"/>
      <c r="QJU95" s="189"/>
      <c r="QJV95" s="189"/>
      <c r="QJW95" s="189"/>
      <c r="QJX95" s="189"/>
      <c r="QJY95" s="189"/>
      <c r="QJZ95" s="189"/>
      <c r="QKA95" s="189"/>
      <c r="QKB95" s="189"/>
      <c r="QKC95" s="189"/>
      <c r="QKD95" s="189"/>
      <c r="QKE95" s="189"/>
      <c r="QKF95" s="189"/>
      <c r="QKG95" s="189"/>
      <c r="QKH95" s="189"/>
      <c r="QKI95" s="189"/>
      <c r="QKJ95" s="189"/>
      <c r="QKK95" s="189"/>
      <c r="QKL95" s="189"/>
      <c r="QKM95" s="189"/>
      <c r="QKN95" s="189"/>
      <c r="QKO95" s="189"/>
      <c r="QKP95" s="189"/>
      <c r="QKQ95" s="189"/>
      <c r="QKR95" s="189"/>
      <c r="QKS95" s="189"/>
      <c r="QKT95" s="189"/>
      <c r="QKU95" s="189"/>
      <c r="QKV95" s="189"/>
      <c r="QKW95" s="189"/>
      <c r="QKX95" s="189"/>
      <c r="QKY95" s="189"/>
      <c r="QKZ95" s="189"/>
      <c r="QLA95" s="189"/>
      <c r="QLB95" s="189"/>
      <c r="QLC95" s="189"/>
      <c r="QLD95" s="189"/>
      <c r="QLE95" s="189"/>
      <c r="QLF95" s="189"/>
      <c r="QLG95" s="189"/>
      <c r="QLH95" s="189"/>
      <c r="QLI95" s="189"/>
      <c r="QLJ95" s="189"/>
      <c r="QLK95" s="189"/>
      <c r="QLL95" s="189"/>
      <c r="QLM95" s="189"/>
      <c r="QLN95" s="189"/>
      <c r="QLO95" s="189"/>
      <c r="QLP95" s="189"/>
      <c r="QLQ95" s="189"/>
      <c r="QLR95" s="189"/>
      <c r="QLS95" s="189"/>
      <c r="QLT95" s="189"/>
      <c r="QLU95" s="189"/>
      <c r="QLV95" s="189"/>
      <c r="QLW95" s="189"/>
      <c r="QLX95" s="189"/>
      <c r="QLY95" s="189"/>
      <c r="QLZ95" s="189"/>
      <c r="QMA95" s="189"/>
      <c r="QMB95" s="189"/>
      <c r="QMC95" s="189"/>
      <c r="QMD95" s="189"/>
      <c r="QME95" s="189"/>
      <c r="QMF95" s="189"/>
      <c r="QMG95" s="189"/>
      <c r="QMH95" s="189"/>
      <c r="QMI95" s="189"/>
      <c r="QMJ95" s="189"/>
      <c r="QMK95" s="189"/>
      <c r="QML95" s="189"/>
      <c r="QMM95" s="189"/>
      <c r="QMN95" s="189"/>
      <c r="QMO95" s="189"/>
      <c r="QMP95" s="189"/>
      <c r="QMQ95" s="189"/>
      <c r="QMR95" s="189"/>
      <c r="QMS95" s="189"/>
      <c r="QMT95" s="189"/>
      <c r="QMU95" s="189"/>
      <c r="QMV95" s="189"/>
      <c r="QMW95" s="189"/>
      <c r="QMX95" s="189"/>
      <c r="QMY95" s="189"/>
      <c r="QMZ95" s="189"/>
      <c r="QNA95" s="189"/>
      <c r="QNB95" s="189"/>
      <c r="QNC95" s="189"/>
      <c r="QND95" s="189"/>
      <c r="QNE95" s="189"/>
      <c r="QNF95" s="189"/>
      <c r="QNG95" s="189"/>
      <c r="QNH95" s="189"/>
      <c r="QNI95" s="189"/>
      <c r="QNJ95" s="189"/>
      <c r="QNK95" s="189"/>
      <c r="QNL95" s="189"/>
      <c r="QNM95" s="189"/>
      <c r="QNN95" s="189"/>
      <c r="QNO95" s="189"/>
      <c r="QNP95" s="189"/>
      <c r="QNQ95" s="189"/>
      <c r="QNR95" s="189"/>
      <c r="QNS95" s="189"/>
      <c r="QNT95" s="189"/>
      <c r="QNU95" s="189"/>
      <c r="QNV95" s="189"/>
      <c r="QNW95" s="189"/>
      <c r="QNX95" s="189"/>
      <c r="QNY95" s="189"/>
      <c r="QNZ95" s="189"/>
      <c r="QOA95" s="189"/>
      <c r="QOB95" s="189"/>
      <c r="QOC95" s="189"/>
      <c r="QOD95" s="189"/>
      <c r="QOE95" s="189"/>
      <c r="QOF95" s="189"/>
      <c r="QOG95" s="189"/>
      <c r="QOH95" s="189"/>
      <c r="QOI95" s="189"/>
      <c r="QOJ95" s="189"/>
      <c r="QOK95" s="189"/>
      <c r="QOL95" s="189"/>
      <c r="QOM95" s="189"/>
      <c r="QON95" s="189"/>
      <c r="QOO95" s="189"/>
      <c r="QOP95" s="189"/>
      <c r="QOQ95" s="189"/>
      <c r="QOR95" s="189"/>
      <c r="QOS95" s="189"/>
      <c r="QOT95" s="189"/>
      <c r="QOU95" s="189"/>
      <c r="QOV95" s="189"/>
      <c r="QOW95" s="189"/>
      <c r="QOX95" s="189"/>
      <c r="QOY95" s="189"/>
      <c r="QOZ95" s="189"/>
      <c r="QPA95" s="189"/>
      <c r="QPB95" s="189"/>
      <c r="QPC95" s="189"/>
      <c r="QPD95" s="189"/>
      <c r="QPE95" s="189"/>
      <c r="QPF95" s="189"/>
      <c r="QPG95" s="189"/>
      <c r="QPH95" s="189"/>
      <c r="QPI95" s="189"/>
      <c r="QPJ95" s="189"/>
      <c r="QPK95" s="189"/>
      <c r="QPL95" s="189"/>
      <c r="QPM95" s="189"/>
      <c r="QPN95" s="189"/>
      <c r="QPO95" s="189"/>
      <c r="QPP95" s="189"/>
      <c r="QPQ95" s="189"/>
      <c r="QPR95" s="189"/>
      <c r="QPS95" s="189"/>
      <c r="QPT95" s="189"/>
      <c r="QPU95" s="189"/>
      <c r="QPV95" s="189"/>
      <c r="QPW95" s="189"/>
      <c r="QPX95" s="189"/>
      <c r="QPY95" s="189"/>
      <c r="QPZ95" s="189"/>
      <c r="QQA95" s="189"/>
      <c r="QQB95" s="189"/>
      <c r="QQC95" s="189"/>
      <c r="QQD95" s="189"/>
      <c r="QQE95" s="189"/>
      <c r="QQF95" s="189"/>
      <c r="QQG95" s="189"/>
      <c r="QQH95" s="189"/>
      <c r="QQI95" s="189"/>
      <c r="QQJ95" s="189"/>
      <c r="QQK95" s="189"/>
      <c r="QQL95" s="189"/>
      <c r="QQM95" s="189"/>
      <c r="QQN95" s="189"/>
      <c r="QQO95" s="189"/>
      <c r="QQP95" s="189"/>
      <c r="QQQ95" s="189"/>
      <c r="QQR95" s="189"/>
      <c r="QQS95" s="189"/>
      <c r="QQT95" s="189"/>
      <c r="QQU95" s="189"/>
      <c r="QQV95" s="189"/>
      <c r="QQW95" s="189"/>
      <c r="QQX95" s="189"/>
      <c r="QQY95" s="189"/>
      <c r="QQZ95" s="189"/>
      <c r="QRA95" s="189"/>
      <c r="QRB95" s="189"/>
      <c r="QRC95" s="189"/>
      <c r="QRD95" s="189"/>
      <c r="QRE95" s="189"/>
      <c r="QRF95" s="189"/>
      <c r="QRG95" s="189"/>
      <c r="QRH95" s="189"/>
      <c r="QRI95" s="189"/>
      <c r="QRJ95" s="189"/>
      <c r="QRK95" s="189"/>
      <c r="QRL95" s="189"/>
      <c r="QRM95" s="189"/>
      <c r="QRN95" s="189"/>
      <c r="QRO95" s="189"/>
      <c r="QRP95" s="189"/>
      <c r="QRQ95" s="189"/>
      <c r="QRR95" s="189"/>
      <c r="QRS95" s="189"/>
      <c r="QRT95" s="189"/>
      <c r="QRU95" s="189"/>
      <c r="QRV95" s="189"/>
      <c r="QRW95" s="189"/>
      <c r="QRX95" s="189"/>
      <c r="QRY95" s="189"/>
      <c r="QRZ95" s="189"/>
      <c r="QSA95" s="189"/>
      <c r="QSB95" s="189"/>
      <c r="QSC95" s="189"/>
      <c r="QSD95" s="189"/>
      <c r="QSE95" s="189"/>
      <c r="QSF95" s="189"/>
      <c r="QSG95" s="189"/>
      <c r="QSH95" s="189"/>
      <c r="QSI95" s="189"/>
      <c r="QSJ95" s="189"/>
      <c r="QSK95" s="189"/>
      <c r="QSL95" s="189"/>
      <c r="QSM95" s="189"/>
      <c r="QSN95" s="189"/>
      <c r="QSO95" s="189"/>
      <c r="QSP95" s="189"/>
      <c r="QSQ95" s="189"/>
      <c r="QSR95" s="189"/>
      <c r="QSS95" s="189"/>
      <c r="QST95" s="189"/>
      <c r="QSU95" s="189"/>
      <c r="QSV95" s="189"/>
      <c r="QSW95" s="189"/>
      <c r="QSX95" s="189"/>
      <c r="QSY95" s="189"/>
      <c r="QSZ95" s="189"/>
      <c r="QTA95" s="189"/>
      <c r="QTB95" s="189"/>
      <c r="QTC95" s="189"/>
      <c r="QTD95" s="189"/>
      <c r="QTE95" s="189"/>
      <c r="QTF95" s="189"/>
      <c r="QTG95" s="189"/>
      <c r="QTH95" s="189"/>
      <c r="QTI95" s="189"/>
      <c r="QTJ95" s="189"/>
      <c r="QTK95" s="189"/>
      <c r="QTL95" s="189"/>
      <c r="QTM95" s="189"/>
      <c r="QTN95" s="189"/>
      <c r="QTO95" s="189"/>
      <c r="QTP95" s="189"/>
      <c r="QTQ95" s="189"/>
      <c r="QTR95" s="189"/>
      <c r="QTS95" s="189"/>
      <c r="QTT95" s="189"/>
      <c r="QTU95" s="189"/>
      <c r="QTV95" s="189"/>
      <c r="QTW95" s="189"/>
      <c r="QTX95" s="189"/>
      <c r="QTY95" s="189"/>
      <c r="QTZ95" s="189"/>
      <c r="QUA95" s="189"/>
      <c r="QUB95" s="189"/>
      <c r="QUC95" s="189"/>
      <c r="QUD95" s="189"/>
      <c r="QUE95" s="189"/>
      <c r="QUF95" s="189"/>
      <c r="QUG95" s="189"/>
      <c r="QUH95" s="189"/>
      <c r="QUI95" s="189"/>
      <c r="QUJ95" s="189"/>
      <c r="QUK95" s="189"/>
      <c r="QUL95" s="189"/>
      <c r="QUM95" s="189"/>
      <c r="QUN95" s="189"/>
      <c r="QUO95" s="189"/>
      <c r="QUP95" s="189"/>
      <c r="QUQ95" s="189"/>
      <c r="QUR95" s="189"/>
      <c r="QUS95" s="189"/>
      <c r="QUT95" s="189"/>
      <c r="QUU95" s="189"/>
      <c r="QUV95" s="189"/>
      <c r="QUW95" s="189"/>
      <c r="QUX95" s="189"/>
      <c r="QUY95" s="189"/>
      <c r="QUZ95" s="189"/>
      <c r="QVA95" s="189"/>
      <c r="QVB95" s="189"/>
      <c r="QVC95" s="189"/>
      <c r="QVD95" s="189"/>
      <c r="QVE95" s="189"/>
      <c r="QVF95" s="189"/>
      <c r="QVG95" s="189"/>
      <c r="QVH95" s="189"/>
      <c r="QVI95" s="189"/>
      <c r="QVJ95" s="189"/>
      <c r="QVK95" s="189"/>
      <c r="QVL95" s="189"/>
      <c r="QVM95" s="189"/>
      <c r="QVN95" s="189"/>
      <c r="QVO95" s="189"/>
      <c r="QVP95" s="189"/>
      <c r="QVQ95" s="189"/>
      <c r="QVR95" s="189"/>
      <c r="QVS95" s="189"/>
      <c r="QVT95" s="189"/>
      <c r="QVU95" s="189"/>
      <c r="QVV95" s="189"/>
      <c r="QVW95" s="189"/>
      <c r="QVX95" s="189"/>
      <c r="QVY95" s="189"/>
      <c r="QVZ95" s="189"/>
      <c r="QWA95" s="189"/>
      <c r="QWB95" s="189"/>
      <c r="QWC95" s="189"/>
      <c r="QWD95" s="189"/>
      <c r="QWE95" s="189"/>
      <c r="QWF95" s="189"/>
      <c r="QWG95" s="189"/>
      <c r="QWH95" s="189"/>
      <c r="QWI95" s="189"/>
      <c r="QWJ95" s="189"/>
      <c r="QWK95" s="189"/>
      <c r="QWL95" s="189"/>
      <c r="QWM95" s="189"/>
      <c r="QWN95" s="189"/>
      <c r="QWO95" s="189"/>
      <c r="QWP95" s="189"/>
      <c r="QWQ95" s="189"/>
      <c r="QWR95" s="189"/>
      <c r="QWS95" s="189"/>
      <c r="QWT95" s="189"/>
      <c r="QWU95" s="189"/>
      <c r="QWV95" s="189"/>
      <c r="QWW95" s="189"/>
      <c r="QWX95" s="189"/>
      <c r="QWY95" s="189"/>
      <c r="QWZ95" s="189"/>
      <c r="QXA95" s="189"/>
      <c r="QXB95" s="189"/>
      <c r="QXC95" s="189"/>
      <c r="QXD95" s="189"/>
      <c r="QXE95" s="189"/>
      <c r="QXF95" s="189"/>
      <c r="QXG95" s="189"/>
      <c r="QXH95" s="189"/>
      <c r="QXI95" s="189"/>
      <c r="QXJ95" s="189"/>
      <c r="QXK95" s="189"/>
      <c r="QXL95" s="189"/>
      <c r="QXM95" s="189"/>
      <c r="QXN95" s="189"/>
      <c r="QXO95" s="189"/>
      <c r="QXP95" s="189"/>
      <c r="QXQ95" s="189"/>
      <c r="QXR95" s="189"/>
      <c r="QXS95" s="189"/>
      <c r="QXT95" s="189"/>
      <c r="QXU95" s="189"/>
      <c r="QXV95" s="189"/>
      <c r="QXW95" s="189"/>
      <c r="QXX95" s="189"/>
      <c r="QXY95" s="189"/>
      <c r="QXZ95" s="189"/>
      <c r="QYA95" s="189"/>
      <c r="QYB95" s="189"/>
      <c r="QYC95" s="189"/>
      <c r="QYD95" s="189"/>
      <c r="QYE95" s="189"/>
      <c r="QYF95" s="189"/>
      <c r="QYG95" s="189"/>
      <c r="QYH95" s="189"/>
      <c r="QYI95" s="189"/>
      <c r="QYJ95" s="189"/>
      <c r="QYK95" s="189"/>
      <c r="QYL95" s="189"/>
      <c r="QYM95" s="189"/>
      <c r="QYN95" s="189"/>
      <c r="QYO95" s="189"/>
      <c r="QYP95" s="189"/>
      <c r="QYQ95" s="189"/>
      <c r="QYR95" s="189"/>
      <c r="QYS95" s="189"/>
      <c r="QYT95" s="189"/>
      <c r="QYU95" s="189"/>
      <c r="QYV95" s="189"/>
      <c r="QYW95" s="189"/>
      <c r="QYX95" s="189"/>
      <c r="QYY95" s="189"/>
      <c r="QYZ95" s="189"/>
      <c r="QZA95" s="189"/>
      <c r="QZB95" s="189"/>
      <c r="QZC95" s="189"/>
      <c r="QZD95" s="189"/>
      <c r="QZE95" s="189"/>
      <c r="QZF95" s="189"/>
      <c r="QZG95" s="189"/>
      <c r="QZH95" s="189"/>
      <c r="QZI95" s="189"/>
      <c r="QZJ95" s="189"/>
      <c r="QZK95" s="189"/>
      <c r="QZL95" s="189"/>
      <c r="QZM95" s="189"/>
      <c r="QZN95" s="189"/>
      <c r="QZO95" s="189"/>
      <c r="QZP95" s="189"/>
      <c r="QZQ95" s="189"/>
      <c r="QZR95" s="189"/>
      <c r="QZS95" s="189"/>
      <c r="QZT95" s="189"/>
      <c r="QZU95" s="189"/>
      <c r="QZV95" s="189"/>
      <c r="QZW95" s="189"/>
      <c r="QZX95" s="189"/>
      <c r="QZY95" s="189"/>
      <c r="QZZ95" s="189"/>
      <c r="RAA95" s="189"/>
      <c r="RAB95" s="189"/>
      <c r="RAC95" s="189"/>
      <c r="RAD95" s="189"/>
      <c r="RAE95" s="189"/>
      <c r="RAF95" s="189"/>
      <c r="RAG95" s="189"/>
      <c r="RAH95" s="189"/>
      <c r="RAI95" s="189"/>
      <c r="RAJ95" s="189"/>
      <c r="RAK95" s="189"/>
      <c r="RAL95" s="189"/>
      <c r="RAM95" s="189"/>
      <c r="RAN95" s="189"/>
      <c r="RAO95" s="189"/>
      <c r="RAP95" s="189"/>
      <c r="RAQ95" s="189"/>
      <c r="RAR95" s="189"/>
      <c r="RAS95" s="189"/>
      <c r="RAT95" s="189"/>
      <c r="RAU95" s="189"/>
      <c r="RAV95" s="189"/>
      <c r="RAW95" s="189"/>
      <c r="RAX95" s="189"/>
      <c r="RAY95" s="189"/>
      <c r="RAZ95" s="189"/>
      <c r="RBA95" s="189"/>
      <c r="RBB95" s="189"/>
      <c r="RBC95" s="189"/>
      <c r="RBD95" s="189"/>
      <c r="RBE95" s="189"/>
      <c r="RBF95" s="189"/>
      <c r="RBG95" s="189"/>
      <c r="RBH95" s="189"/>
      <c r="RBI95" s="189"/>
      <c r="RBJ95" s="189"/>
      <c r="RBK95" s="189"/>
      <c r="RBL95" s="189"/>
      <c r="RBM95" s="189"/>
      <c r="RBN95" s="189"/>
      <c r="RBO95" s="189"/>
      <c r="RBP95" s="189"/>
      <c r="RBQ95" s="189"/>
      <c r="RBR95" s="189"/>
      <c r="RBS95" s="189"/>
      <c r="RBT95" s="189"/>
      <c r="RBU95" s="189"/>
      <c r="RBV95" s="189"/>
      <c r="RBW95" s="189"/>
      <c r="RBX95" s="189"/>
      <c r="RBY95" s="189"/>
      <c r="RBZ95" s="189"/>
      <c r="RCA95" s="189"/>
      <c r="RCB95" s="189"/>
      <c r="RCC95" s="189"/>
      <c r="RCD95" s="189"/>
      <c r="RCE95" s="189"/>
      <c r="RCF95" s="189"/>
      <c r="RCG95" s="189"/>
      <c r="RCH95" s="189"/>
      <c r="RCI95" s="189"/>
      <c r="RCJ95" s="189"/>
      <c r="RCK95" s="189"/>
      <c r="RCL95" s="189"/>
      <c r="RCM95" s="189"/>
      <c r="RCN95" s="189"/>
      <c r="RCO95" s="189"/>
      <c r="RCP95" s="189"/>
      <c r="RCQ95" s="189"/>
      <c r="RCR95" s="189"/>
      <c r="RCS95" s="189"/>
      <c r="RCT95" s="189"/>
      <c r="RCU95" s="189"/>
      <c r="RCV95" s="189"/>
      <c r="RCW95" s="189"/>
      <c r="RCX95" s="189"/>
      <c r="RCY95" s="189"/>
      <c r="RCZ95" s="189"/>
      <c r="RDA95" s="189"/>
      <c r="RDB95" s="189"/>
      <c r="RDC95" s="189"/>
      <c r="RDD95" s="189"/>
      <c r="RDE95" s="189"/>
      <c r="RDF95" s="189"/>
      <c r="RDG95" s="189"/>
      <c r="RDH95" s="189"/>
      <c r="RDI95" s="189"/>
      <c r="RDJ95" s="189"/>
      <c r="RDK95" s="189"/>
      <c r="RDL95" s="189"/>
      <c r="RDM95" s="189"/>
      <c r="RDN95" s="189"/>
      <c r="RDO95" s="189"/>
      <c r="RDP95" s="189"/>
      <c r="RDQ95" s="189"/>
      <c r="RDR95" s="189"/>
      <c r="RDS95" s="189"/>
      <c r="RDT95" s="189"/>
      <c r="RDU95" s="189"/>
      <c r="RDV95" s="189"/>
      <c r="RDW95" s="189"/>
      <c r="RDX95" s="189"/>
      <c r="RDY95" s="189"/>
      <c r="RDZ95" s="189"/>
      <c r="REA95" s="189"/>
      <c r="REB95" s="189"/>
      <c r="REC95" s="189"/>
      <c r="RED95" s="189"/>
      <c r="REE95" s="189"/>
      <c r="REF95" s="189"/>
      <c r="REG95" s="189"/>
      <c r="REH95" s="189"/>
      <c r="REI95" s="189"/>
      <c r="REJ95" s="189"/>
      <c r="REK95" s="189"/>
      <c r="REL95" s="189"/>
      <c r="REM95" s="189"/>
      <c r="REN95" s="189"/>
      <c r="REO95" s="189"/>
      <c r="REP95" s="189"/>
      <c r="REQ95" s="189"/>
      <c r="RER95" s="189"/>
      <c r="RES95" s="189"/>
      <c r="RET95" s="189"/>
      <c r="REU95" s="189"/>
      <c r="REV95" s="189"/>
      <c r="REW95" s="189"/>
      <c r="REX95" s="189"/>
      <c r="REY95" s="189"/>
      <c r="REZ95" s="189"/>
      <c r="RFA95" s="189"/>
      <c r="RFB95" s="189"/>
      <c r="RFC95" s="189"/>
      <c r="RFD95" s="189"/>
      <c r="RFE95" s="189"/>
      <c r="RFF95" s="189"/>
      <c r="RFG95" s="189"/>
      <c r="RFH95" s="189"/>
      <c r="RFI95" s="189"/>
      <c r="RFJ95" s="189"/>
      <c r="RFK95" s="189"/>
      <c r="RFL95" s="189"/>
      <c r="RFM95" s="189"/>
      <c r="RFN95" s="189"/>
      <c r="RFO95" s="189"/>
      <c r="RFP95" s="189"/>
      <c r="RFQ95" s="189"/>
      <c r="RFR95" s="189"/>
      <c r="RFS95" s="189"/>
      <c r="RFT95" s="189"/>
      <c r="RFU95" s="189"/>
      <c r="RFV95" s="189"/>
      <c r="RFW95" s="189"/>
      <c r="RFX95" s="189"/>
      <c r="RFY95" s="189"/>
      <c r="RFZ95" s="189"/>
      <c r="RGA95" s="189"/>
      <c r="RGB95" s="189"/>
      <c r="RGC95" s="189"/>
      <c r="RGD95" s="189"/>
      <c r="RGE95" s="189"/>
      <c r="RGF95" s="189"/>
      <c r="RGG95" s="189"/>
      <c r="RGH95" s="189"/>
      <c r="RGI95" s="189"/>
      <c r="RGJ95" s="189"/>
      <c r="RGK95" s="189"/>
      <c r="RGL95" s="189"/>
      <c r="RGM95" s="189"/>
      <c r="RGN95" s="189"/>
      <c r="RGO95" s="189"/>
      <c r="RGP95" s="189"/>
      <c r="RGQ95" s="189"/>
      <c r="RGR95" s="189"/>
      <c r="RGS95" s="189"/>
      <c r="RGT95" s="189"/>
      <c r="RGU95" s="189"/>
      <c r="RGV95" s="189"/>
      <c r="RGW95" s="189"/>
      <c r="RGX95" s="189"/>
      <c r="RGY95" s="189"/>
      <c r="RGZ95" s="189"/>
      <c r="RHA95" s="189"/>
      <c r="RHB95" s="189"/>
      <c r="RHC95" s="189"/>
      <c r="RHD95" s="189"/>
      <c r="RHE95" s="189"/>
      <c r="RHF95" s="189"/>
      <c r="RHG95" s="189"/>
      <c r="RHH95" s="189"/>
      <c r="RHI95" s="189"/>
      <c r="RHJ95" s="189"/>
      <c r="RHK95" s="189"/>
      <c r="RHL95" s="189"/>
      <c r="RHM95" s="189"/>
      <c r="RHN95" s="189"/>
      <c r="RHO95" s="189"/>
      <c r="RHP95" s="189"/>
      <c r="RHQ95" s="189"/>
      <c r="RHR95" s="189"/>
      <c r="RHS95" s="189"/>
      <c r="RHT95" s="189"/>
      <c r="RHU95" s="189"/>
      <c r="RHV95" s="189"/>
      <c r="RHW95" s="189"/>
      <c r="RHX95" s="189"/>
      <c r="RHY95" s="189"/>
      <c r="RHZ95" s="189"/>
      <c r="RIA95" s="189"/>
      <c r="RIB95" s="189"/>
      <c r="RIC95" s="189"/>
      <c r="RID95" s="189"/>
      <c r="RIE95" s="189"/>
      <c r="RIF95" s="189"/>
      <c r="RIG95" s="189"/>
      <c r="RIH95" s="189"/>
      <c r="RII95" s="189"/>
      <c r="RIJ95" s="189"/>
      <c r="RIK95" s="189"/>
      <c r="RIL95" s="189"/>
      <c r="RIM95" s="189"/>
      <c r="RIN95" s="189"/>
      <c r="RIO95" s="189"/>
      <c r="RIP95" s="189"/>
      <c r="RIQ95" s="189"/>
      <c r="RIR95" s="189"/>
      <c r="RIS95" s="189"/>
      <c r="RIT95" s="189"/>
      <c r="RIU95" s="189"/>
      <c r="RIV95" s="189"/>
      <c r="RIW95" s="189"/>
      <c r="RIX95" s="189"/>
      <c r="RIY95" s="189"/>
      <c r="RIZ95" s="189"/>
      <c r="RJA95" s="189"/>
      <c r="RJB95" s="189"/>
      <c r="RJC95" s="189"/>
      <c r="RJD95" s="189"/>
      <c r="RJE95" s="189"/>
      <c r="RJF95" s="189"/>
      <c r="RJG95" s="189"/>
      <c r="RJH95" s="189"/>
      <c r="RJI95" s="189"/>
      <c r="RJJ95" s="189"/>
      <c r="RJK95" s="189"/>
      <c r="RJL95" s="189"/>
      <c r="RJM95" s="189"/>
      <c r="RJN95" s="189"/>
      <c r="RJO95" s="189"/>
      <c r="RJP95" s="189"/>
      <c r="RJQ95" s="189"/>
      <c r="RJR95" s="189"/>
      <c r="RJS95" s="189"/>
      <c r="RJT95" s="189"/>
      <c r="RJU95" s="189"/>
      <c r="RJV95" s="189"/>
      <c r="RJW95" s="189"/>
      <c r="RJX95" s="189"/>
      <c r="RJY95" s="189"/>
      <c r="RJZ95" s="189"/>
      <c r="RKA95" s="189"/>
      <c r="RKB95" s="189"/>
      <c r="RKC95" s="189"/>
      <c r="RKD95" s="189"/>
      <c r="RKE95" s="189"/>
      <c r="RKF95" s="189"/>
      <c r="RKG95" s="189"/>
      <c r="RKH95" s="189"/>
      <c r="RKI95" s="189"/>
      <c r="RKJ95" s="189"/>
      <c r="RKK95" s="189"/>
      <c r="RKL95" s="189"/>
      <c r="RKM95" s="189"/>
      <c r="RKN95" s="189"/>
      <c r="RKO95" s="189"/>
      <c r="RKP95" s="189"/>
      <c r="RKQ95" s="189"/>
      <c r="RKR95" s="189"/>
      <c r="RKS95" s="189"/>
      <c r="RKT95" s="189"/>
      <c r="RKU95" s="189"/>
      <c r="RKV95" s="189"/>
      <c r="RKW95" s="189"/>
      <c r="RKX95" s="189"/>
      <c r="RKY95" s="189"/>
      <c r="RKZ95" s="189"/>
      <c r="RLA95" s="189"/>
      <c r="RLB95" s="189"/>
      <c r="RLC95" s="189"/>
      <c r="RLD95" s="189"/>
      <c r="RLE95" s="189"/>
      <c r="RLF95" s="189"/>
      <c r="RLG95" s="189"/>
      <c r="RLH95" s="189"/>
      <c r="RLI95" s="189"/>
      <c r="RLJ95" s="189"/>
      <c r="RLK95" s="189"/>
      <c r="RLL95" s="189"/>
      <c r="RLM95" s="189"/>
      <c r="RLN95" s="189"/>
      <c r="RLO95" s="189"/>
      <c r="RLP95" s="189"/>
      <c r="RLQ95" s="189"/>
      <c r="RLR95" s="189"/>
      <c r="RLS95" s="189"/>
      <c r="RLT95" s="189"/>
      <c r="RLU95" s="189"/>
      <c r="RLV95" s="189"/>
      <c r="RLW95" s="189"/>
      <c r="RLX95" s="189"/>
      <c r="RLY95" s="189"/>
      <c r="RLZ95" s="189"/>
      <c r="RMA95" s="189"/>
      <c r="RMB95" s="189"/>
      <c r="RMC95" s="189"/>
      <c r="RMD95" s="189"/>
      <c r="RME95" s="189"/>
      <c r="RMF95" s="189"/>
      <c r="RMG95" s="189"/>
      <c r="RMH95" s="189"/>
      <c r="RMI95" s="189"/>
      <c r="RMJ95" s="189"/>
      <c r="RMK95" s="189"/>
      <c r="RML95" s="189"/>
      <c r="RMM95" s="189"/>
      <c r="RMN95" s="189"/>
      <c r="RMO95" s="189"/>
      <c r="RMP95" s="189"/>
      <c r="RMQ95" s="189"/>
      <c r="RMR95" s="189"/>
      <c r="RMS95" s="189"/>
      <c r="RMT95" s="189"/>
      <c r="RMU95" s="189"/>
      <c r="RMV95" s="189"/>
      <c r="RMW95" s="189"/>
      <c r="RMX95" s="189"/>
      <c r="RMY95" s="189"/>
      <c r="RMZ95" s="189"/>
      <c r="RNA95" s="189"/>
      <c r="RNB95" s="189"/>
      <c r="RNC95" s="189"/>
      <c r="RND95" s="189"/>
      <c r="RNE95" s="189"/>
      <c r="RNF95" s="189"/>
      <c r="RNG95" s="189"/>
      <c r="RNH95" s="189"/>
      <c r="RNI95" s="189"/>
      <c r="RNJ95" s="189"/>
      <c r="RNK95" s="189"/>
      <c r="RNL95" s="189"/>
      <c r="RNM95" s="189"/>
      <c r="RNN95" s="189"/>
      <c r="RNO95" s="189"/>
      <c r="RNP95" s="189"/>
      <c r="RNQ95" s="189"/>
      <c r="RNR95" s="189"/>
      <c r="RNS95" s="189"/>
      <c r="RNT95" s="189"/>
      <c r="RNU95" s="189"/>
      <c r="RNV95" s="189"/>
      <c r="RNW95" s="189"/>
      <c r="RNX95" s="189"/>
      <c r="RNY95" s="189"/>
      <c r="RNZ95" s="189"/>
      <c r="ROA95" s="189"/>
      <c r="ROB95" s="189"/>
      <c r="ROC95" s="189"/>
      <c r="ROD95" s="189"/>
      <c r="ROE95" s="189"/>
      <c r="ROF95" s="189"/>
      <c r="ROG95" s="189"/>
      <c r="ROH95" s="189"/>
      <c r="ROI95" s="189"/>
      <c r="ROJ95" s="189"/>
      <c r="ROK95" s="189"/>
      <c r="ROL95" s="189"/>
      <c r="ROM95" s="189"/>
      <c r="RON95" s="189"/>
      <c r="ROO95" s="189"/>
      <c r="ROP95" s="189"/>
      <c r="ROQ95" s="189"/>
      <c r="ROR95" s="189"/>
      <c r="ROS95" s="189"/>
      <c r="ROT95" s="189"/>
      <c r="ROU95" s="189"/>
      <c r="ROV95" s="189"/>
      <c r="ROW95" s="189"/>
      <c r="ROX95" s="189"/>
      <c r="ROY95" s="189"/>
      <c r="ROZ95" s="189"/>
      <c r="RPA95" s="189"/>
      <c r="RPB95" s="189"/>
      <c r="RPC95" s="189"/>
      <c r="RPD95" s="189"/>
      <c r="RPE95" s="189"/>
      <c r="RPF95" s="189"/>
      <c r="RPG95" s="189"/>
      <c r="RPH95" s="189"/>
      <c r="RPI95" s="189"/>
      <c r="RPJ95" s="189"/>
      <c r="RPK95" s="189"/>
      <c r="RPL95" s="189"/>
      <c r="RPM95" s="189"/>
      <c r="RPN95" s="189"/>
      <c r="RPO95" s="189"/>
      <c r="RPP95" s="189"/>
      <c r="RPQ95" s="189"/>
      <c r="RPR95" s="189"/>
      <c r="RPS95" s="189"/>
      <c r="RPT95" s="189"/>
      <c r="RPU95" s="189"/>
      <c r="RPV95" s="189"/>
      <c r="RPW95" s="189"/>
      <c r="RPX95" s="189"/>
      <c r="RPY95" s="189"/>
      <c r="RPZ95" s="189"/>
      <c r="RQA95" s="189"/>
      <c r="RQB95" s="189"/>
      <c r="RQC95" s="189"/>
      <c r="RQD95" s="189"/>
      <c r="RQE95" s="189"/>
      <c r="RQF95" s="189"/>
      <c r="RQG95" s="189"/>
      <c r="RQH95" s="189"/>
      <c r="RQI95" s="189"/>
      <c r="RQJ95" s="189"/>
      <c r="RQK95" s="189"/>
      <c r="RQL95" s="189"/>
      <c r="RQM95" s="189"/>
      <c r="RQN95" s="189"/>
      <c r="RQO95" s="189"/>
      <c r="RQP95" s="189"/>
      <c r="RQQ95" s="189"/>
      <c r="RQR95" s="189"/>
      <c r="RQS95" s="189"/>
      <c r="RQT95" s="189"/>
      <c r="RQU95" s="189"/>
      <c r="RQV95" s="189"/>
      <c r="RQW95" s="189"/>
      <c r="RQX95" s="189"/>
      <c r="RQY95" s="189"/>
      <c r="RQZ95" s="189"/>
      <c r="RRA95" s="189"/>
      <c r="RRB95" s="189"/>
      <c r="RRC95" s="189"/>
      <c r="RRD95" s="189"/>
      <c r="RRE95" s="189"/>
      <c r="RRF95" s="189"/>
      <c r="RRG95" s="189"/>
      <c r="RRH95" s="189"/>
      <c r="RRI95" s="189"/>
      <c r="RRJ95" s="189"/>
      <c r="RRK95" s="189"/>
      <c r="RRL95" s="189"/>
      <c r="RRM95" s="189"/>
      <c r="RRN95" s="189"/>
      <c r="RRO95" s="189"/>
      <c r="RRP95" s="189"/>
      <c r="RRQ95" s="189"/>
      <c r="RRR95" s="189"/>
      <c r="RRS95" s="189"/>
      <c r="RRT95" s="189"/>
      <c r="RRU95" s="189"/>
      <c r="RRV95" s="189"/>
      <c r="RRW95" s="189"/>
      <c r="RRX95" s="189"/>
      <c r="RRY95" s="189"/>
      <c r="RRZ95" s="189"/>
      <c r="RSA95" s="189"/>
      <c r="RSB95" s="189"/>
      <c r="RSC95" s="189"/>
      <c r="RSD95" s="189"/>
      <c r="RSE95" s="189"/>
      <c r="RSF95" s="189"/>
      <c r="RSG95" s="189"/>
      <c r="RSH95" s="189"/>
      <c r="RSI95" s="189"/>
      <c r="RSJ95" s="189"/>
      <c r="RSK95" s="189"/>
      <c r="RSL95" s="189"/>
      <c r="RSM95" s="189"/>
      <c r="RSN95" s="189"/>
      <c r="RSO95" s="189"/>
      <c r="RSP95" s="189"/>
      <c r="RSQ95" s="189"/>
      <c r="RSR95" s="189"/>
      <c r="RSS95" s="189"/>
      <c r="RST95" s="189"/>
      <c r="RSU95" s="189"/>
      <c r="RSV95" s="189"/>
      <c r="RSW95" s="189"/>
      <c r="RSX95" s="189"/>
      <c r="RSY95" s="189"/>
      <c r="RSZ95" s="189"/>
      <c r="RTA95" s="189"/>
      <c r="RTB95" s="189"/>
      <c r="RTC95" s="189"/>
      <c r="RTD95" s="189"/>
      <c r="RTE95" s="189"/>
      <c r="RTF95" s="189"/>
      <c r="RTG95" s="189"/>
      <c r="RTH95" s="189"/>
      <c r="RTI95" s="189"/>
      <c r="RTJ95" s="189"/>
      <c r="RTK95" s="189"/>
      <c r="RTL95" s="189"/>
      <c r="RTM95" s="189"/>
      <c r="RTN95" s="189"/>
      <c r="RTO95" s="189"/>
      <c r="RTP95" s="189"/>
      <c r="RTQ95" s="189"/>
      <c r="RTR95" s="189"/>
      <c r="RTS95" s="189"/>
      <c r="RTT95" s="189"/>
      <c r="RTU95" s="189"/>
      <c r="RTV95" s="189"/>
      <c r="RTW95" s="189"/>
      <c r="RTX95" s="189"/>
      <c r="RTY95" s="189"/>
      <c r="RTZ95" s="189"/>
      <c r="RUA95" s="189"/>
      <c r="RUB95" s="189"/>
      <c r="RUC95" s="189"/>
      <c r="RUD95" s="189"/>
      <c r="RUE95" s="189"/>
      <c r="RUF95" s="189"/>
      <c r="RUG95" s="189"/>
      <c r="RUH95" s="189"/>
      <c r="RUI95" s="189"/>
      <c r="RUJ95" s="189"/>
      <c r="RUK95" s="189"/>
      <c r="RUL95" s="189"/>
      <c r="RUM95" s="189"/>
      <c r="RUN95" s="189"/>
      <c r="RUO95" s="189"/>
      <c r="RUP95" s="189"/>
      <c r="RUQ95" s="189"/>
      <c r="RUR95" s="189"/>
      <c r="RUS95" s="189"/>
      <c r="RUT95" s="189"/>
      <c r="RUU95" s="189"/>
      <c r="RUV95" s="189"/>
      <c r="RUW95" s="189"/>
      <c r="RUX95" s="189"/>
      <c r="RUY95" s="189"/>
      <c r="RUZ95" s="189"/>
      <c r="RVA95" s="189"/>
      <c r="RVB95" s="189"/>
      <c r="RVC95" s="189"/>
      <c r="RVD95" s="189"/>
      <c r="RVE95" s="189"/>
      <c r="RVF95" s="189"/>
      <c r="RVG95" s="189"/>
      <c r="RVH95" s="189"/>
      <c r="RVI95" s="189"/>
      <c r="RVJ95" s="189"/>
      <c r="RVK95" s="189"/>
      <c r="RVL95" s="189"/>
      <c r="RVM95" s="189"/>
      <c r="RVN95" s="189"/>
      <c r="RVO95" s="189"/>
      <c r="RVP95" s="189"/>
      <c r="RVQ95" s="189"/>
      <c r="RVR95" s="189"/>
      <c r="RVS95" s="189"/>
      <c r="RVT95" s="189"/>
      <c r="RVU95" s="189"/>
      <c r="RVV95" s="189"/>
      <c r="RVW95" s="189"/>
      <c r="RVX95" s="189"/>
      <c r="RVY95" s="189"/>
      <c r="RVZ95" s="189"/>
      <c r="RWA95" s="189"/>
      <c r="RWB95" s="189"/>
      <c r="RWC95" s="189"/>
      <c r="RWD95" s="189"/>
      <c r="RWE95" s="189"/>
      <c r="RWF95" s="189"/>
      <c r="RWG95" s="189"/>
      <c r="RWH95" s="189"/>
      <c r="RWI95" s="189"/>
      <c r="RWJ95" s="189"/>
      <c r="RWK95" s="189"/>
      <c r="RWL95" s="189"/>
      <c r="RWM95" s="189"/>
      <c r="RWN95" s="189"/>
      <c r="RWO95" s="189"/>
      <c r="RWP95" s="189"/>
      <c r="RWQ95" s="189"/>
      <c r="RWR95" s="189"/>
      <c r="RWS95" s="189"/>
      <c r="RWT95" s="189"/>
      <c r="RWU95" s="189"/>
      <c r="RWV95" s="189"/>
      <c r="RWW95" s="189"/>
      <c r="RWX95" s="189"/>
      <c r="RWY95" s="189"/>
      <c r="RWZ95" s="189"/>
      <c r="RXA95" s="189"/>
      <c r="RXB95" s="189"/>
      <c r="RXC95" s="189"/>
      <c r="RXD95" s="189"/>
      <c r="RXE95" s="189"/>
      <c r="RXF95" s="189"/>
      <c r="RXG95" s="189"/>
      <c r="RXH95" s="189"/>
      <c r="RXI95" s="189"/>
      <c r="RXJ95" s="189"/>
      <c r="RXK95" s="189"/>
      <c r="RXL95" s="189"/>
      <c r="RXM95" s="189"/>
      <c r="RXN95" s="189"/>
      <c r="RXO95" s="189"/>
      <c r="RXP95" s="189"/>
      <c r="RXQ95" s="189"/>
      <c r="RXR95" s="189"/>
      <c r="RXS95" s="189"/>
      <c r="RXT95" s="189"/>
      <c r="RXU95" s="189"/>
      <c r="RXV95" s="189"/>
      <c r="RXW95" s="189"/>
      <c r="RXX95" s="189"/>
      <c r="RXY95" s="189"/>
      <c r="RXZ95" s="189"/>
      <c r="RYA95" s="189"/>
      <c r="RYB95" s="189"/>
      <c r="RYC95" s="189"/>
      <c r="RYD95" s="189"/>
      <c r="RYE95" s="189"/>
      <c r="RYF95" s="189"/>
      <c r="RYG95" s="189"/>
      <c r="RYH95" s="189"/>
      <c r="RYI95" s="189"/>
      <c r="RYJ95" s="189"/>
      <c r="RYK95" s="189"/>
      <c r="RYL95" s="189"/>
      <c r="RYM95" s="189"/>
      <c r="RYN95" s="189"/>
      <c r="RYO95" s="189"/>
      <c r="RYP95" s="189"/>
      <c r="RYQ95" s="189"/>
      <c r="RYR95" s="189"/>
      <c r="RYS95" s="189"/>
      <c r="RYT95" s="189"/>
      <c r="RYU95" s="189"/>
      <c r="RYV95" s="189"/>
      <c r="RYW95" s="189"/>
      <c r="RYX95" s="189"/>
      <c r="RYY95" s="189"/>
      <c r="RYZ95" s="189"/>
      <c r="RZA95" s="189"/>
      <c r="RZB95" s="189"/>
      <c r="RZC95" s="189"/>
      <c r="RZD95" s="189"/>
      <c r="RZE95" s="189"/>
      <c r="RZF95" s="189"/>
      <c r="RZG95" s="189"/>
      <c r="RZH95" s="189"/>
      <c r="RZI95" s="189"/>
      <c r="RZJ95" s="189"/>
      <c r="RZK95" s="189"/>
      <c r="RZL95" s="189"/>
      <c r="RZM95" s="189"/>
      <c r="RZN95" s="189"/>
      <c r="RZO95" s="189"/>
      <c r="RZP95" s="189"/>
      <c r="RZQ95" s="189"/>
      <c r="RZR95" s="189"/>
      <c r="RZS95" s="189"/>
      <c r="RZT95" s="189"/>
      <c r="RZU95" s="189"/>
      <c r="RZV95" s="189"/>
      <c r="RZW95" s="189"/>
      <c r="RZX95" s="189"/>
      <c r="RZY95" s="189"/>
      <c r="RZZ95" s="189"/>
      <c r="SAA95" s="189"/>
      <c r="SAB95" s="189"/>
      <c r="SAC95" s="189"/>
      <c r="SAD95" s="189"/>
      <c r="SAE95" s="189"/>
      <c r="SAF95" s="189"/>
      <c r="SAG95" s="189"/>
      <c r="SAH95" s="189"/>
      <c r="SAI95" s="189"/>
      <c r="SAJ95" s="189"/>
      <c r="SAK95" s="189"/>
      <c r="SAL95" s="189"/>
      <c r="SAM95" s="189"/>
      <c r="SAN95" s="189"/>
      <c r="SAO95" s="189"/>
      <c r="SAP95" s="189"/>
      <c r="SAQ95" s="189"/>
      <c r="SAR95" s="189"/>
      <c r="SAS95" s="189"/>
      <c r="SAT95" s="189"/>
      <c r="SAU95" s="189"/>
      <c r="SAV95" s="189"/>
      <c r="SAW95" s="189"/>
      <c r="SAX95" s="189"/>
      <c r="SAY95" s="189"/>
      <c r="SAZ95" s="189"/>
      <c r="SBA95" s="189"/>
      <c r="SBB95" s="189"/>
      <c r="SBC95" s="189"/>
      <c r="SBD95" s="189"/>
      <c r="SBE95" s="189"/>
      <c r="SBF95" s="189"/>
      <c r="SBG95" s="189"/>
      <c r="SBH95" s="189"/>
      <c r="SBI95" s="189"/>
      <c r="SBJ95" s="189"/>
      <c r="SBK95" s="189"/>
      <c r="SBL95" s="189"/>
      <c r="SBM95" s="189"/>
      <c r="SBN95" s="189"/>
      <c r="SBO95" s="189"/>
      <c r="SBP95" s="189"/>
      <c r="SBQ95" s="189"/>
      <c r="SBR95" s="189"/>
      <c r="SBS95" s="189"/>
      <c r="SBT95" s="189"/>
      <c r="SBU95" s="189"/>
      <c r="SBV95" s="189"/>
      <c r="SBW95" s="189"/>
      <c r="SBX95" s="189"/>
      <c r="SBY95" s="189"/>
      <c r="SBZ95" s="189"/>
      <c r="SCA95" s="189"/>
      <c r="SCB95" s="189"/>
      <c r="SCC95" s="189"/>
      <c r="SCD95" s="189"/>
      <c r="SCE95" s="189"/>
      <c r="SCF95" s="189"/>
      <c r="SCG95" s="189"/>
      <c r="SCH95" s="189"/>
      <c r="SCI95" s="189"/>
      <c r="SCJ95" s="189"/>
      <c r="SCK95" s="189"/>
      <c r="SCL95" s="189"/>
      <c r="SCM95" s="189"/>
      <c r="SCN95" s="189"/>
      <c r="SCO95" s="189"/>
      <c r="SCP95" s="189"/>
      <c r="SCQ95" s="189"/>
      <c r="SCR95" s="189"/>
      <c r="SCS95" s="189"/>
      <c r="SCT95" s="189"/>
      <c r="SCU95" s="189"/>
      <c r="SCV95" s="189"/>
      <c r="SCW95" s="189"/>
      <c r="SCX95" s="189"/>
      <c r="SCY95" s="189"/>
      <c r="SCZ95" s="189"/>
      <c r="SDA95" s="189"/>
      <c r="SDB95" s="189"/>
      <c r="SDC95" s="189"/>
      <c r="SDD95" s="189"/>
      <c r="SDE95" s="189"/>
      <c r="SDF95" s="189"/>
      <c r="SDG95" s="189"/>
      <c r="SDH95" s="189"/>
      <c r="SDI95" s="189"/>
      <c r="SDJ95" s="189"/>
      <c r="SDK95" s="189"/>
      <c r="SDL95" s="189"/>
      <c r="SDM95" s="189"/>
      <c r="SDN95" s="189"/>
      <c r="SDO95" s="189"/>
      <c r="SDP95" s="189"/>
      <c r="SDQ95" s="189"/>
      <c r="SDR95" s="189"/>
      <c r="SDS95" s="189"/>
      <c r="SDT95" s="189"/>
      <c r="SDU95" s="189"/>
      <c r="SDV95" s="189"/>
      <c r="SDW95" s="189"/>
      <c r="SDX95" s="189"/>
      <c r="SDY95" s="189"/>
      <c r="SDZ95" s="189"/>
      <c r="SEA95" s="189"/>
      <c r="SEB95" s="189"/>
      <c r="SEC95" s="189"/>
      <c r="SED95" s="189"/>
      <c r="SEE95" s="189"/>
      <c r="SEF95" s="189"/>
      <c r="SEG95" s="189"/>
      <c r="SEH95" s="189"/>
      <c r="SEI95" s="189"/>
      <c r="SEJ95" s="189"/>
      <c r="SEK95" s="189"/>
      <c r="SEL95" s="189"/>
      <c r="SEM95" s="189"/>
      <c r="SEN95" s="189"/>
      <c r="SEO95" s="189"/>
      <c r="SEP95" s="189"/>
      <c r="SEQ95" s="189"/>
      <c r="SER95" s="189"/>
      <c r="SES95" s="189"/>
      <c r="SET95" s="189"/>
      <c r="SEU95" s="189"/>
      <c r="SEV95" s="189"/>
      <c r="SEW95" s="189"/>
      <c r="SEX95" s="189"/>
      <c r="SEY95" s="189"/>
      <c r="SEZ95" s="189"/>
      <c r="SFA95" s="189"/>
      <c r="SFB95" s="189"/>
      <c r="SFC95" s="189"/>
      <c r="SFD95" s="189"/>
      <c r="SFE95" s="189"/>
      <c r="SFF95" s="189"/>
      <c r="SFG95" s="189"/>
      <c r="SFH95" s="189"/>
      <c r="SFI95" s="189"/>
      <c r="SFJ95" s="189"/>
      <c r="SFK95" s="189"/>
      <c r="SFL95" s="189"/>
      <c r="SFM95" s="189"/>
      <c r="SFN95" s="189"/>
      <c r="SFO95" s="189"/>
      <c r="SFP95" s="189"/>
      <c r="SFQ95" s="189"/>
      <c r="SFR95" s="189"/>
      <c r="SFS95" s="189"/>
      <c r="SFT95" s="189"/>
      <c r="SFU95" s="189"/>
      <c r="SFV95" s="189"/>
      <c r="SFW95" s="189"/>
      <c r="SFX95" s="189"/>
      <c r="SFY95" s="189"/>
      <c r="SFZ95" s="189"/>
      <c r="SGA95" s="189"/>
      <c r="SGB95" s="189"/>
      <c r="SGC95" s="189"/>
      <c r="SGD95" s="189"/>
      <c r="SGE95" s="189"/>
      <c r="SGF95" s="189"/>
      <c r="SGG95" s="189"/>
      <c r="SGH95" s="189"/>
      <c r="SGI95" s="189"/>
      <c r="SGJ95" s="189"/>
      <c r="SGK95" s="189"/>
      <c r="SGL95" s="189"/>
      <c r="SGM95" s="189"/>
      <c r="SGN95" s="189"/>
      <c r="SGO95" s="189"/>
      <c r="SGP95" s="189"/>
      <c r="SGQ95" s="189"/>
      <c r="SGR95" s="189"/>
      <c r="SGS95" s="189"/>
      <c r="SGT95" s="189"/>
      <c r="SGU95" s="189"/>
      <c r="SGV95" s="189"/>
      <c r="SGW95" s="189"/>
      <c r="SGX95" s="189"/>
      <c r="SGY95" s="189"/>
      <c r="SGZ95" s="189"/>
      <c r="SHA95" s="189"/>
      <c r="SHB95" s="189"/>
      <c r="SHC95" s="189"/>
      <c r="SHD95" s="189"/>
      <c r="SHE95" s="189"/>
      <c r="SHF95" s="189"/>
      <c r="SHG95" s="189"/>
      <c r="SHH95" s="189"/>
      <c r="SHI95" s="189"/>
      <c r="SHJ95" s="189"/>
      <c r="SHK95" s="189"/>
      <c r="SHL95" s="189"/>
      <c r="SHM95" s="189"/>
      <c r="SHN95" s="189"/>
      <c r="SHO95" s="189"/>
      <c r="SHP95" s="189"/>
      <c r="SHQ95" s="189"/>
      <c r="SHR95" s="189"/>
      <c r="SHS95" s="189"/>
      <c r="SHT95" s="189"/>
      <c r="SHU95" s="189"/>
      <c r="SHV95" s="189"/>
      <c r="SHW95" s="189"/>
      <c r="SHX95" s="189"/>
      <c r="SHY95" s="189"/>
      <c r="SHZ95" s="189"/>
      <c r="SIA95" s="189"/>
      <c r="SIB95" s="189"/>
      <c r="SIC95" s="189"/>
      <c r="SID95" s="189"/>
      <c r="SIE95" s="189"/>
      <c r="SIF95" s="189"/>
      <c r="SIG95" s="189"/>
      <c r="SIH95" s="189"/>
      <c r="SII95" s="189"/>
      <c r="SIJ95" s="189"/>
      <c r="SIK95" s="189"/>
      <c r="SIL95" s="189"/>
      <c r="SIM95" s="189"/>
      <c r="SIN95" s="189"/>
      <c r="SIO95" s="189"/>
      <c r="SIP95" s="189"/>
      <c r="SIQ95" s="189"/>
      <c r="SIR95" s="189"/>
      <c r="SIS95" s="189"/>
      <c r="SIT95" s="189"/>
      <c r="SIU95" s="189"/>
      <c r="SIV95" s="189"/>
      <c r="SIW95" s="189"/>
      <c r="SIX95" s="189"/>
      <c r="SIY95" s="189"/>
      <c r="SIZ95" s="189"/>
      <c r="SJA95" s="189"/>
      <c r="SJB95" s="189"/>
      <c r="SJC95" s="189"/>
      <c r="SJD95" s="189"/>
      <c r="SJE95" s="189"/>
      <c r="SJF95" s="189"/>
      <c r="SJG95" s="189"/>
      <c r="SJH95" s="189"/>
      <c r="SJI95" s="189"/>
      <c r="SJJ95" s="189"/>
      <c r="SJK95" s="189"/>
      <c r="SJL95" s="189"/>
      <c r="SJM95" s="189"/>
      <c r="SJN95" s="189"/>
      <c r="SJO95" s="189"/>
      <c r="SJP95" s="189"/>
      <c r="SJQ95" s="189"/>
      <c r="SJR95" s="189"/>
      <c r="SJS95" s="189"/>
      <c r="SJT95" s="189"/>
      <c r="SJU95" s="189"/>
      <c r="SJV95" s="189"/>
      <c r="SJW95" s="189"/>
      <c r="SJX95" s="189"/>
      <c r="SJY95" s="189"/>
      <c r="SJZ95" s="189"/>
      <c r="SKA95" s="189"/>
      <c r="SKB95" s="189"/>
      <c r="SKC95" s="189"/>
      <c r="SKD95" s="189"/>
      <c r="SKE95" s="189"/>
      <c r="SKF95" s="189"/>
      <c r="SKG95" s="189"/>
      <c r="SKH95" s="189"/>
      <c r="SKI95" s="189"/>
      <c r="SKJ95" s="189"/>
      <c r="SKK95" s="189"/>
      <c r="SKL95" s="189"/>
      <c r="SKM95" s="189"/>
      <c r="SKN95" s="189"/>
      <c r="SKO95" s="189"/>
      <c r="SKP95" s="189"/>
      <c r="SKQ95" s="189"/>
      <c r="SKR95" s="189"/>
      <c r="SKS95" s="189"/>
      <c r="SKT95" s="189"/>
      <c r="SKU95" s="189"/>
      <c r="SKV95" s="189"/>
      <c r="SKW95" s="189"/>
      <c r="SKX95" s="189"/>
      <c r="SKY95" s="189"/>
      <c r="SKZ95" s="189"/>
      <c r="SLA95" s="189"/>
      <c r="SLB95" s="189"/>
      <c r="SLC95" s="189"/>
      <c r="SLD95" s="189"/>
      <c r="SLE95" s="189"/>
      <c r="SLF95" s="189"/>
      <c r="SLG95" s="189"/>
      <c r="SLH95" s="189"/>
      <c r="SLI95" s="189"/>
      <c r="SLJ95" s="189"/>
      <c r="SLK95" s="189"/>
      <c r="SLL95" s="189"/>
      <c r="SLM95" s="189"/>
      <c r="SLN95" s="189"/>
      <c r="SLO95" s="189"/>
      <c r="SLP95" s="189"/>
      <c r="SLQ95" s="189"/>
      <c r="SLR95" s="189"/>
      <c r="SLS95" s="189"/>
      <c r="SLT95" s="189"/>
      <c r="SLU95" s="189"/>
      <c r="SLV95" s="189"/>
      <c r="SLW95" s="189"/>
      <c r="SLX95" s="189"/>
      <c r="SLY95" s="189"/>
      <c r="SLZ95" s="189"/>
      <c r="SMA95" s="189"/>
      <c r="SMB95" s="189"/>
      <c r="SMC95" s="189"/>
      <c r="SMD95" s="189"/>
      <c r="SME95" s="189"/>
      <c r="SMF95" s="189"/>
      <c r="SMG95" s="189"/>
      <c r="SMH95" s="189"/>
      <c r="SMI95" s="189"/>
      <c r="SMJ95" s="189"/>
      <c r="SMK95" s="189"/>
      <c r="SML95" s="189"/>
      <c r="SMM95" s="189"/>
      <c r="SMN95" s="189"/>
      <c r="SMO95" s="189"/>
      <c r="SMP95" s="189"/>
      <c r="SMQ95" s="189"/>
      <c r="SMR95" s="189"/>
      <c r="SMS95" s="189"/>
      <c r="SMT95" s="189"/>
      <c r="SMU95" s="189"/>
      <c r="SMV95" s="189"/>
      <c r="SMW95" s="189"/>
      <c r="SMX95" s="189"/>
      <c r="SMY95" s="189"/>
      <c r="SMZ95" s="189"/>
      <c r="SNA95" s="189"/>
      <c r="SNB95" s="189"/>
      <c r="SNC95" s="189"/>
      <c r="SND95" s="189"/>
      <c r="SNE95" s="189"/>
      <c r="SNF95" s="189"/>
      <c r="SNG95" s="189"/>
      <c r="SNH95" s="189"/>
      <c r="SNI95" s="189"/>
      <c r="SNJ95" s="189"/>
      <c r="SNK95" s="189"/>
      <c r="SNL95" s="189"/>
      <c r="SNM95" s="189"/>
      <c r="SNN95" s="189"/>
      <c r="SNO95" s="189"/>
      <c r="SNP95" s="189"/>
      <c r="SNQ95" s="189"/>
      <c r="SNR95" s="189"/>
      <c r="SNS95" s="189"/>
      <c r="SNT95" s="189"/>
      <c r="SNU95" s="189"/>
      <c r="SNV95" s="189"/>
      <c r="SNW95" s="189"/>
      <c r="SNX95" s="189"/>
      <c r="SNY95" s="189"/>
      <c r="SNZ95" s="189"/>
      <c r="SOA95" s="189"/>
      <c r="SOB95" s="189"/>
      <c r="SOC95" s="189"/>
      <c r="SOD95" s="189"/>
      <c r="SOE95" s="189"/>
      <c r="SOF95" s="189"/>
      <c r="SOG95" s="189"/>
      <c r="SOH95" s="189"/>
      <c r="SOI95" s="189"/>
      <c r="SOJ95" s="189"/>
      <c r="SOK95" s="189"/>
      <c r="SOL95" s="189"/>
      <c r="SOM95" s="189"/>
      <c r="SON95" s="189"/>
      <c r="SOO95" s="189"/>
      <c r="SOP95" s="189"/>
      <c r="SOQ95" s="189"/>
      <c r="SOR95" s="189"/>
      <c r="SOS95" s="189"/>
      <c r="SOT95" s="189"/>
      <c r="SOU95" s="189"/>
      <c r="SOV95" s="189"/>
      <c r="SOW95" s="189"/>
      <c r="SOX95" s="189"/>
      <c r="SOY95" s="189"/>
      <c r="SOZ95" s="189"/>
      <c r="SPA95" s="189"/>
      <c r="SPB95" s="189"/>
      <c r="SPC95" s="189"/>
      <c r="SPD95" s="189"/>
      <c r="SPE95" s="189"/>
      <c r="SPF95" s="189"/>
      <c r="SPG95" s="189"/>
      <c r="SPH95" s="189"/>
      <c r="SPI95" s="189"/>
      <c r="SPJ95" s="189"/>
      <c r="SPK95" s="189"/>
      <c r="SPL95" s="189"/>
      <c r="SPM95" s="189"/>
      <c r="SPN95" s="189"/>
      <c r="SPO95" s="189"/>
      <c r="SPP95" s="189"/>
      <c r="SPQ95" s="189"/>
      <c r="SPR95" s="189"/>
      <c r="SPS95" s="189"/>
      <c r="SPT95" s="189"/>
      <c r="SPU95" s="189"/>
      <c r="SPV95" s="189"/>
      <c r="SPW95" s="189"/>
      <c r="SPX95" s="189"/>
      <c r="SPY95" s="189"/>
      <c r="SPZ95" s="189"/>
      <c r="SQA95" s="189"/>
      <c r="SQB95" s="189"/>
      <c r="SQC95" s="189"/>
      <c r="SQD95" s="189"/>
      <c r="SQE95" s="189"/>
      <c r="SQF95" s="189"/>
      <c r="SQG95" s="189"/>
      <c r="SQH95" s="189"/>
      <c r="SQI95" s="189"/>
      <c r="SQJ95" s="189"/>
      <c r="SQK95" s="189"/>
      <c r="SQL95" s="189"/>
      <c r="SQM95" s="189"/>
      <c r="SQN95" s="189"/>
      <c r="SQO95" s="189"/>
      <c r="SQP95" s="189"/>
      <c r="SQQ95" s="189"/>
      <c r="SQR95" s="189"/>
      <c r="SQS95" s="189"/>
      <c r="SQT95" s="189"/>
      <c r="SQU95" s="189"/>
      <c r="SQV95" s="189"/>
      <c r="SQW95" s="189"/>
      <c r="SQX95" s="189"/>
      <c r="SQY95" s="189"/>
      <c r="SQZ95" s="189"/>
      <c r="SRA95" s="189"/>
      <c r="SRB95" s="189"/>
      <c r="SRC95" s="189"/>
      <c r="SRD95" s="189"/>
      <c r="SRE95" s="189"/>
      <c r="SRF95" s="189"/>
      <c r="SRG95" s="189"/>
      <c r="SRH95" s="189"/>
      <c r="SRI95" s="189"/>
      <c r="SRJ95" s="189"/>
      <c r="SRK95" s="189"/>
      <c r="SRL95" s="189"/>
      <c r="SRM95" s="189"/>
      <c r="SRN95" s="189"/>
      <c r="SRO95" s="189"/>
      <c r="SRP95" s="189"/>
      <c r="SRQ95" s="189"/>
      <c r="SRR95" s="189"/>
      <c r="SRS95" s="189"/>
      <c r="SRT95" s="189"/>
      <c r="SRU95" s="189"/>
      <c r="SRV95" s="189"/>
      <c r="SRW95" s="189"/>
      <c r="SRX95" s="189"/>
      <c r="SRY95" s="189"/>
      <c r="SRZ95" s="189"/>
      <c r="SSA95" s="189"/>
      <c r="SSB95" s="189"/>
      <c r="SSC95" s="189"/>
      <c r="SSD95" s="189"/>
      <c r="SSE95" s="189"/>
      <c r="SSF95" s="189"/>
      <c r="SSG95" s="189"/>
      <c r="SSH95" s="189"/>
      <c r="SSI95" s="189"/>
      <c r="SSJ95" s="189"/>
      <c r="SSK95" s="189"/>
      <c r="SSL95" s="189"/>
      <c r="SSM95" s="189"/>
      <c r="SSN95" s="189"/>
      <c r="SSO95" s="189"/>
      <c r="SSP95" s="189"/>
      <c r="SSQ95" s="189"/>
      <c r="SSR95" s="189"/>
      <c r="SSS95" s="189"/>
      <c r="SST95" s="189"/>
      <c r="SSU95" s="189"/>
      <c r="SSV95" s="189"/>
      <c r="SSW95" s="189"/>
      <c r="SSX95" s="189"/>
      <c r="SSY95" s="189"/>
      <c r="SSZ95" s="189"/>
      <c r="STA95" s="189"/>
      <c r="STB95" s="189"/>
      <c r="STC95" s="189"/>
      <c r="STD95" s="189"/>
      <c r="STE95" s="189"/>
      <c r="STF95" s="189"/>
      <c r="STG95" s="189"/>
      <c r="STH95" s="189"/>
      <c r="STI95" s="189"/>
      <c r="STJ95" s="189"/>
      <c r="STK95" s="189"/>
      <c r="STL95" s="189"/>
      <c r="STM95" s="189"/>
      <c r="STN95" s="189"/>
      <c r="STO95" s="189"/>
      <c r="STP95" s="189"/>
      <c r="STQ95" s="189"/>
      <c r="STR95" s="189"/>
      <c r="STS95" s="189"/>
      <c r="STT95" s="189"/>
      <c r="STU95" s="189"/>
      <c r="STV95" s="189"/>
      <c r="STW95" s="189"/>
      <c r="STX95" s="189"/>
      <c r="STY95" s="189"/>
      <c r="STZ95" s="189"/>
      <c r="SUA95" s="189"/>
      <c r="SUB95" s="189"/>
      <c r="SUC95" s="189"/>
      <c r="SUD95" s="189"/>
      <c r="SUE95" s="189"/>
      <c r="SUF95" s="189"/>
      <c r="SUG95" s="189"/>
      <c r="SUH95" s="189"/>
      <c r="SUI95" s="189"/>
      <c r="SUJ95" s="189"/>
      <c r="SUK95" s="189"/>
      <c r="SUL95" s="189"/>
      <c r="SUM95" s="189"/>
      <c r="SUN95" s="189"/>
      <c r="SUO95" s="189"/>
      <c r="SUP95" s="189"/>
      <c r="SUQ95" s="189"/>
      <c r="SUR95" s="189"/>
      <c r="SUS95" s="189"/>
      <c r="SUT95" s="189"/>
      <c r="SUU95" s="189"/>
      <c r="SUV95" s="189"/>
      <c r="SUW95" s="189"/>
      <c r="SUX95" s="189"/>
      <c r="SUY95" s="189"/>
      <c r="SUZ95" s="189"/>
      <c r="SVA95" s="189"/>
      <c r="SVB95" s="189"/>
      <c r="SVC95" s="189"/>
      <c r="SVD95" s="189"/>
      <c r="SVE95" s="189"/>
      <c r="SVF95" s="189"/>
      <c r="SVG95" s="189"/>
      <c r="SVH95" s="189"/>
      <c r="SVI95" s="189"/>
      <c r="SVJ95" s="189"/>
      <c r="SVK95" s="189"/>
      <c r="SVL95" s="189"/>
      <c r="SVM95" s="189"/>
      <c r="SVN95" s="189"/>
      <c r="SVO95" s="189"/>
      <c r="SVP95" s="189"/>
      <c r="SVQ95" s="189"/>
      <c r="SVR95" s="189"/>
      <c r="SVS95" s="189"/>
      <c r="SVT95" s="189"/>
      <c r="SVU95" s="189"/>
      <c r="SVV95" s="189"/>
      <c r="SVW95" s="189"/>
      <c r="SVX95" s="189"/>
      <c r="SVY95" s="189"/>
      <c r="SVZ95" s="189"/>
      <c r="SWA95" s="189"/>
      <c r="SWB95" s="189"/>
      <c r="SWC95" s="189"/>
      <c r="SWD95" s="189"/>
      <c r="SWE95" s="189"/>
      <c r="SWF95" s="189"/>
      <c r="SWG95" s="189"/>
      <c r="SWH95" s="189"/>
      <c r="SWI95" s="189"/>
      <c r="SWJ95" s="189"/>
      <c r="SWK95" s="189"/>
      <c r="SWL95" s="189"/>
      <c r="SWM95" s="189"/>
      <c r="SWN95" s="189"/>
      <c r="SWO95" s="189"/>
      <c r="SWP95" s="189"/>
      <c r="SWQ95" s="189"/>
      <c r="SWR95" s="189"/>
      <c r="SWS95" s="189"/>
      <c r="SWT95" s="189"/>
      <c r="SWU95" s="189"/>
      <c r="SWV95" s="189"/>
      <c r="SWW95" s="189"/>
      <c r="SWX95" s="189"/>
      <c r="SWY95" s="189"/>
      <c r="SWZ95" s="189"/>
      <c r="SXA95" s="189"/>
      <c r="SXB95" s="189"/>
      <c r="SXC95" s="189"/>
      <c r="SXD95" s="189"/>
      <c r="SXE95" s="189"/>
      <c r="SXF95" s="189"/>
      <c r="SXG95" s="189"/>
      <c r="SXH95" s="189"/>
      <c r="SXI95" s="189"/>
      <c r="SXJ95" s="189"/>
      <c r="SXK95" s="189"/>
      <c r="SXL95" s="189"/>
      <c r="SXM95" s="189"/>
      <c r="SXN95" s="189"/>
      <c r="SXO95" s="189"/>
      <c r="SXP95" s="189"/>
      <c r="SXQ95" s="189"/>
      <c r="SXR95" s="189"/>
      <c r="SXS95" s="189"/>
      <c r="SXT95" s="189"/>
      <c r="SXU95" s="189"/>
      <c r="SXV95" s="189"/>
      <c r="SXW95" s="189"/>
      <c r="SXX95" s="189"/>
      <c r="SXY95" s="189"/>
      <c r="SXZ95" s="189"/>
      <c r="SYA95" s="189"/>
      <c r="SYB95" s="189"/>
      <c r="SYC95" s="189"/>
      <c r="SYD95" s="189"/>
      <c r="SYE95" s="189"/>
      <c r="SYF95" s="189"/>
      <c r="SYG95" s="189"/>
      <c r="SYH95" s="189"/>
      <c r="SYI95" s="189"/>
      <c r="SYJ95" s="189"/>
      <c r="SYK95" s="189"/>
      <c r="SYL95" s="189"/>
      <c r="SYM95" s="189"/>
      <c r="SYN95" s="189"/>
      <c r="SYO95" s="189"/>
      <c r="SYP95" s="189"/>
      <c r="SYQ95" s="189"/>
      <c r="SYR95" s="189"/>
      <c r="SYS95" s="189"/>
      <c r="SYT95" s="189"/>
      <c r="SYU95" s="189"/>
      <c r="SYV95" s="189"/>
      <c r="SYW95" s="189"/>
      <c r="SYX95" s="189"/>
      <c r="SYY95" s="189"/>
      <c r="SYZ95" s="189"/>
      <c r="SZA95" s="189"/>
      <c r="SZB95" s="189"/>
      <c r="SZC95" s="189"/>
      <c r="SZD95" s="189"/>
      <c r="SZE95" s="189"/>
      <c r="SZF95" s="189"/>
      <c r="SZG95" s="189"/>
      <c r="SZH95" s="189"/>
      <c r="SZI95" s="189"/>
      <c r="SZJ95" s="189"/>
      <c r="SZK95" s="189"/>
      <c r="SZL95" s="189"/>
      <c r="SZM95" s="189"/>
      <c r="SZN95" s="189"/>
      <c r="SZO95" s="189"/>
      <c r="SZP95" s="189"/>
      <c r="SZQ95" s="189"/>
      <c r="SZR95" s="189"/>
      <c r="SZS95" s="189"/>
      <c r="SZT95" s="189"/>
      <c r="SZU95" s="189"/>
      <c r="SZV95" s="189"/>
      <c r="SZW95" s="189"/>
      <c r="SZX95" s="189"/>
      <c r="SZY95" s="189"/>
      <c r="SZZ95" s="189"/>
      <c r="TAA95" s="189"/>
      <c r="TAB95" s="189"/>
      <c r="TAC95" s="189"/>
      <c r="TAD95" s="189"/>
      <c r="TAE95" s="189"/>
      <c r="TAF95" s="189"/>
      <c r="TAG95" s="189"/>
      <c r="TAH95" s="189"/>
      <c r="TAI95" s="189"/>
      <c r="TAJ95" s="189"/>
      <c r="TAK95" s="189"/>
      <c r="TAL95" s="189"/>
      <c r="TAM95" s="189"/>
      <c r="TAN95" s="189"/>
      <c r="TAO95" s="189"/>
      <c r="TAP95" s="189"/>
      <c r="TAQ95" s="189"/>
      <c r="TAR95" s="189"/>
      <c r="TAS95" s="189"/>
      <c r="TAT95" s="189"/>
      <c r="TAU95" s="189"/>
      <c r="TAV95" s="189"/>
      <c r="TAW95" s="189"/>
      <c r="TAX95" s="189"/>
      <c r="TAY95" s="189"/>
      <c r="TAZ95" s="189"/>
      <c r="TBA95" s="189"/>
      <c r="TBB95" s="189"/>
      <c r="TBC95" s="189"/>
      <c r="TBD95" s="189"/>
      <c r="TBE95" s="189"/>
      <c r="TBF95" s="189"/>
      <c r="TBG95" s="189"/>
      <c r="TBH95" s="189"/>
      <c r="TBI95" s="189"/>
      <c r="TBJ95" s="189"/>
      <c r="TBK95" s="189"/>
      <c r="TBL95" s="189"/>
      <c r="TBM95" s="189"/>
      <c r="TBN95" s="189"/>
      <c r="TBO95" s="189"/>
      <c r="TBP95" s="189"/>
      <c r="TBQ95" s="189"/>
      <c r="TBR95" s="189"/>
      <c r="TBS95" s="189"/>
      <c r="TBT95" s="189"/>
      <c r="TBU95" s="189"/>
      <c r="TBV95" s="189"/>
      <c r="TBW95" s="189"/>
      <c r="TBX95" s="189"/>
      <c r="TBY95" s="189"/>
      <c r="TBZ95" s="189"/>
      <c r="TCA95" s="189"/>
      <c r="TCB95" s="189"/>
      <c r="TCC95" s="189"/>
      <c r="TCD95" s="189"/>
      <c r="TCE95" s="189"/>
      <c r="TCF95" s="189"/>
      <c r="TCG95" s="189"/>
      <c r="TCH95" s="189"/>
      <c r="TCI95" s="189"/>
      <c r="TCJ95" s="189"/>
      <c r="TCK95" s="189"/>
      <c r="TCL95" s="189"/>
      <c r="TCM95" s="189"/>
      <c r="TCN95" s="189"/>
      <c r="TCO95" s="189"/>
      <c r="TCP95" s="189"/>
      <c r="TCQ95" s="189"/>
      <c r="TCR95" s="189"/>
      <c r="TCS95" s="189"/>
      <c r="TCT95" s="189"/>
      <c r="TCU95" s="189"/>
      <c r="TCV95" s="189"/>
      <c r="TCW95" s="189"/>
      <c r="TCX95" s="189"/>
      <c r="TCY95" s="189"/>
      <c r="TCZ95" s="189"/>
      <c r="TDA95" s="189"/>
      <c r="TDB95" s="189"/>
      <c r="TDC95" s="189"/>
      <c r="TDD95" s="189"/>
      <c r="TDE95" s="189"/>
      <c r="TDF95" s="189"/>
      <c r="TDG95" s="189"/>
      <c r="TDH95" s="189"/>
      <c r="TDI95" s="189"/>
      <c r="TDJ95" s="189"/>
      <c r="TDK95" s="189"/>
      <c r="TDL95" s="189"/>
      <c r="TDM95" s="189"/>
      <c r="TDN95" s="189"/>
      <c r="TDO95" s="189"/>
      <c r="TDP95" s="189"/>
      <c r="TDQ95" s="189"/>
      <c r="TDR95" s="189"/>
      <c r="TDS95" s="189"/>
      <c r="TDT95" s="189"/>
      <c r="TDU95" s="189"/>
      <c r="TDV95" s="189"/>
      <c r="TDW95" s="189"/>
      <c r="TDX95" s="189"/>
      <c r="TDY95" s="189"/>
      <c r="TDZ95" s="189"/>
      <c r="TEA95" s="189"/>
      <c r="TEB95" s="189"/>
      <c r="TEC95" s="189"/>
      <c r="TED95" s="189"/>
      <c r="TEE95" s="189"/>
      <c r="TEF95" s="189"/>
      <c r="TEG95" s="189"/>
      <c r="TEH95" s="189"/>
      <c r="TEI95" s="189"/>
      <c r="TEJ95" s="189"/>
      <c r="TEK95" s="189"/>
      <c r="TEL95" s="189"/>
      <c r="TEM95" s="189"/>
      <c r="TEN95" s="189"/>
      <c r="TEO95" s="189"/>
      <c r="TEP95" s="189"/>
      <c r="TEQ95" s="189"/>
      <c r="TER95" s="189"/>
      <c r="TES95" s="189"/>
      <c r="TET95" s="189"/>
      <c r="TEU95" s="189"/>
      <c r="TEV95" s="189"/>
      <c r="TEW95" s="189"/>
      <c r="TEX95" s="189"/>
      <c r="TEY95" s="189"/>
      <c r="TEZ95" s="189"/>
      <c r="TFA95" s="189"/>
      <c r="TFB95" s="189"/>
      <c r="TFC95" s="189"/>
      <c r="TFD95" s="189"/>
      <c r="TFE95" s="189"/>
      <c r="TFF95" s="189"/>
      <c r="TFG95" s="189"/>
      <c r="TFH95" s="189"/>
      <c r="TFI95" s="189"/>
      <c r="TFJ95" s="189"/>
      <c r="TFK95" s="189"/>
      <c r="TFL95" s="189"/>
      <c r="TFM95" s="189"/>
      <c r="TFN95" s="189"/>
      <c r="TFO95" s="189"/>
      <c r="TFP95" s="189"/>
      <c r="TFQ95" s="189"/>
      <c r="TFR95" s="189"/>
      <c r="TFS95" s="189"/>
      <c r="TFT95" s="189"/>
      <c r="TFU95" s="189"/>
      <c r="TFV95" s="189"/>
      <c r="TFW95" s="189"/>
      <c r="TFX95" s="189"/>
      <c r="TFY95" s="189"/>
      <c r="TFZ95" s="189"/>
      <c r="TGA95" s="189"/>
      <c r="TGB95" s="189"/>
      <c r="TGC95" s="189"/>
      <c r="TGD95" s="189"/>
      <c r="TGE95" s="189"/>
      <c r="TGF95" s="189"/>
      <c r="TGG95" s="189"/>
      <c r="TGH95" s="189"/>
      <c r="TGI95" s="189"/>
      <c r="TGJ95" s="189"/>
      <c r="TGK95" s="189"/>
      <c r="TGL95" s="189"/>
      <c r="TGM95" s="189"/>
      <c r="TGN95" s="189"/>
      <c r="TGO95" s="189"/>
      <c r="TGP95" s="189"/>
      <c r="TGQ95" s="189"/>
      <c r="TGR95" s="189"/>
      <c r="TGS95" s="189"/>
      <c r="TGT95" s="189"/>
      <c r="TGU95" s="189"/>
      <c r="TGV95" s="189"/>
      <c r="TGW95" s="189"/>
      <c r="TGX95" s="189"/>
      <c r="TGY95" s="189"/>
      <c r="TGZ95" s="189"/>
      <c r="THA95" s="189"/>
      <c r="THB95" s="189"/>
      <c r="THC95" s="189"/>
      <c r="THD95" s="189"/>
      <c r="THE95" s="189"/>
      <c r="THF95" s="189"/>
      <c r="THG95" s="189"/>
      <c r="THH95" s="189"/>
      <c r="THI95" s="189"/>
      <c r="THJ95" s="189"/>
      <c r="THK95" s="189"/>
      <c r="THL95" s="189"/>
      <c r="THM95" s="189"/>
      <c r="THN95" s="189"/>
      <c r="THO95" s="189"/>
      <c r="THP95" s="189"/>
      <c r="THQ95" s="189"/>
      <c r="THR95" s="189"/>
      <c r="THS95" s="189"/>
      <c r="THT95" s="189"/>
      <c r="THU95" s="189"/>
      <c r="THV95" s="189"/>
      <c r="THW95" s="189"/>
      <c r="THX95" s="189"/>
      <c r="THY95" s="189"/>
      <c r="THZ95" s="189"/>
      <c r="TIA95" s="189"/>
      <c r="TIB95" s="189"/>
      <c r="TIC95" s="189"/>
      <c r="TID95" s="189"/>
      <c r="TIE95" s="189"/>
      <c r="TIF95" s="189"/>
      <c r="TIG95" s="189"/>
      <c r="TIH95" s="189"/>
      <c r="TII95" s="189"/>
      <c r="TIJ95" s="189"/>
      <c r="TIK95" s="189"/>
      <c r="TIL95" s="189"/>
      <c r="TIM95" s="189"/>
      <c r="TIN95" s="189"/>
      <c r="TIO95" s="189"/>
      <c r="TIP95" s="189"/>
      <c r="TIQ95" s="189"/>
      <c r="TIR95" s="189"/>
      <c r="TIS95" s="189"/>
      <c r="TIT95" s="189"/>
      <c r="TIU95" s="189"/>
      <c r="TIV95" s="189"/>
      <c r="TIW95" s="189"/>
      <c r="TIX95" s="189"/>
      <c r="TIY95" s="189"/>
      <c r="TIZ95" s="189"/>
      <c r="TJA95" s="189"/>
      <c r="TJB95" s="189"/>
      <c r="TJC95" s="189"/>
      <c r="TJD95" s="189"/>
      <c r="TJE95" s="189"/>
      <c r="TJF95" s="189"/>
      <c r="TJG95" s="189"/>
      <c r="TJH95" s="189"/>
      <c r="TJI95" s="189"/>
      <c r="TJJ95" s="189"/>
      <c r="TJK95" s="189"/>
      <c r="TJL95" s="189"/>
      <c r="TJM95" s="189"/>
      <c r="TJN95" s="189"/>
      <c r="TJO95" s="189"/>
      <c r="TJP95" s="189"/>
      <c r="TJQ95" s="189"/>
      <c r="TJR95" s="189"/>
      <c r="TJS95" s="189"/>
      <c r="TJT95" s="189"/>
      <c r="TJU95" s="189"/>
      <c r="TJV95" s="189"/>
      <c r="TJW95" s="189"/>
      <c r="TJX95" s="189"/>
      <c r="TJY95" s="189"/>
      <c r="TJZ95" s="189"/>
      <c r="TKA95" s="189"/>
      <c r="TKB95" s="189"/>
      <c r="TKC95" s="189"/>
      <c r="TKD95" s="189"/>
      <c r="TKE95" s="189"/>
      <c r="TKF95" s="189"/>
      <c r="TKG95" s="189"/>
      <c r="TKH95" s="189"/>
      <c r="TKI95" s="189"/>
      <c r="TKJ95" s="189"/>
      <c r="TKK95" s="189"/>
      <c r="TKL95" s="189"/>
      <c r="TKM95" s="189"/>
      <c r="TKN95" s="189"/>
      <c r="TKO95" s="189"/>
      <c r="TKP95" s="189"/>
      <c r="TKQ95" s="189"/>
      <c r="TKR95" s="189"/>
      <c r="TKS95" s="189"/>
      <c r="TKT95" s="189"/>
      <c r="TKU95" s="189"/>
      <c r="TKV95" s="189"/>
      <c r="TKW95" s="189"/>
      <c r="TKX95" s="189"/>
      <c r="TKY95" s="189"/>
      <c r="TKZ95" s="189"/>
      <c r="TLA95" s="189"/>
      <c r="TLB95" s="189"/>
      <c r="TLC95" s="189"/>
      <c r="TLD95" s="189"/>
      <c r="TLE95" s="189"/>
      <c r="TLF95" s="189"/>
      <c r="TLG95" s="189"/>
      <c r="TLH95" s="189"/>
      <c r="TLI95" s="189"/>
      <c r="TLJ95" s="189"/>
      <c r="TLK95" s="189"/>
      <c r="TLL95" s="189"/>
      <c r="TLM95" s="189"/>
      <c r="TLN95" s="189"/>
      <c r="TLO95" s="189"/>
      <c r="TLP95" s="189"/>
      <c r="TLQ95" s="189"/>
      <c r="TLR95" s="189"/>
      <c r="TLS95" s="189"/>
      <c r="TLT95" s="189"/>
      <c r="TLU95" s="189"/>
      <c r="TLV95" s="189"/>
      <c r="TLW95" s="189"/>
      <c r="TLX95" s="189"/>
      <c r="TLY95" s="189"/>
      <c r="TLZ95" s="189"/>
      <c r="TMA95" s="189"/>
      <c r="TMB95" s="189"/>
      <c r="TMC95" s="189"/>
      <c r="TMD95" s="189"/>
      <c r="TME95" s="189"/>
      <c r="TMF95" s="189"/>
      <c r="TMG95" s="189"/>
      <c r="TMH95" s="189"/>
      <c r="TMI95" s="189"/>
      <c r="TMJ95" s="189"/>
      <c r="TMK95" s="189"/>
      <c r="TML95" s="189"/>
      <c r="TMM95" s="189"/>
      <c r="TMN95" s="189"/>
      <c r="TMO95" s="189"/>
      <c r="TMP95" s="189"/>
      <c r="TMQ95" s="189"/>
      <c r="TMR95" s="189"/>
      <c r="TMS95" s="189"/>
      <c r="TMT95" s="189"/>
      <c r="TMU95" s="189"/>
      <c r="TMV95" s="189"/>
      <c r="TMW95" s="189"/>
      <c r="TMX95" s="189"/>
      <c r="TMY95" s="189"/>
      <c r="TMZ95" s="189"/>
      <c r="TNA95" s="189"/>
      <c r="TNB95" s="189"/>
      <c r="TNC95" s="189"/>
      <c r="TND95" s="189"/>
      <c r="TNE95" s="189"/>
      <c r="TNF95" s="189"/>
      <c r="TNG95" s="189"/>
      <c r="TNH95" s="189"/>
      <c r="TNI95" s="189"/>
      <c r="TNJ95" s="189"/>
      <c r="TNK95" s="189"/>
      <c r="TNL95" s="189"/>
      <c r="TNM95" s="189"/>
      <c r="TNN95" s="189"/>
      <c r="TNO95" s="189"/>
      <c r="TNP95" s="189"/>
      <c r="TNQ95" s="189"/>
      <c r="TNR95" s="189"/>
      <c r="TNS95" s="189"/>
      <c r="TNT95" s="189"/>
      <c r="TNU95" s="189"/>
      <c r="TNV95" s="189"/>
      <c r="TNW95" s="189"/>
      <c r="TNX95" s="189"/>
      <c r="TNY95" s="189"/>
      <c r="TNZ95" s="189"/>
      <c r="TOA95" s="189"/>
      <c r="TOB95" s="189"/>
      <c r="TOC95" s="189"/>
      <c r="TOD95" s="189"/>
      <c r="TOE95" s="189"/>
      <c r="TOF95" s="189"/>
      <c r="TOG95" s="189"/>
      <c r="TOH95" s="189"/>
      <c r="TOI95" s="189"/>
      <c r="TOJ95" s="189"/>
      <c r="TOK95" s="189"/>
      <c r="TOL95" s="189"/>
      <c r="TOM95" s="189"/>
      <c r="TON95" s="189"/>
      <c r="TOO95" s="189"/>
      <c r="TOP95" s="189"/>
      <c r="TOQ95" s="189"/>
      <c r="TOR95" s="189"/>
      <c r="TOS95" s="189"/>
      <c r="TOT95" s="189"/>
      <c r="TOU95" s="189"/>
      <c r="TOV95" s="189"/>
      <c r="TOW95" s="189"/>
      <c r="TOX95" s="189"/>
      <c r="TOY95" s="189"/>
      <c r="TOZ95" s="189"/>
      <c r="TPA95" s="189"/>
      <c r="TPB95" s="189"/>
      <c r="TPC95" s="189"/>
      <c r="TPD95" s="189"/>
      <c r="TPE95" s="189"/>
      <c r="TPF95" s="189"/>
      <c r="TPG95" s="189"/>
      <c r="TPH95" s="189"/>
      <c r="TPI95" s="189"/>
      <c r="TPJ95" s="189"/>
      <c r="TPK95" s="189"/>
      <c r="TPL95" s="189"/>
      <c r="TPM95" s="189"/>
      <c r="TPN95" s="189"/>
      <c r="TPO95" s="189"/>
      <c r="TPP95" s="189"/>
      <c r="TPQ95" s="189"/>
      <c r="TPR95" s="189"/>
      <c r="TPS95" s="189"/>
      <c r="TPT95" s="189"/>
      <c r="TPU95" s="189"/>
      <c r="TPV95" s="189"/>
      <c r="TPW95" s="189"/>
      <c r="TPX95" s="189"/>
      <c r="TPY95" s="189"/>
      <c r="TPZ95" s="189"/>
      <c r="TQA95" s="189"/>
      <c r="TQB95" s="189"/>
      <c r="TQC95" s="189"/>
      <c r="TQD95" s="189"/>
      <c r="TQE95" s="189"/>
      <c r="TQF95" s="189"/>
      <c r="TQG95" s="189"/>
      <c r="TQH95" s="189"/>
      <c r="TQI95" s="189"/>
      <c r="TQJ95" s="189"/>
      <c r="TQK95" s="189"/>
      <c r="TQL95" s="189"/>
      <c r="TQM95" s="189"/>
      <c r="TQN95" s="189"/>
      <c r="TQO95" s="189"/>
      <c r="TQP95" s="189"/>
      <c r="TQQ95" s="189"/>
      <c r="TQR95" s="189"/>
      <c r="TQS95" s="189"/>
      <c r="TQT95" s="189"/>
      <c r="TQU95" s="189"/>
      <c r="TQV95" s="189"/>
      <c r="TQW95" s="189"/>
      <c r="TQX95" s="189"/>
      <c r="TQY95" s="189"/>
      <c r="TQZ95" s="189"/>
      <c r="TRA95" s="189"/>
      <c r="TRB95" s="189"/>
      <c r="TRC95" s="189"/>
      <c r="TRD95" s="189"/>
      <c r="TRE95" s="189"/>
      <c r="TRF95" s="189"/>
      <c r="TRG95" s="189"/>
      <c r="TRH95" s="189"/>
      <c r="TRI95" s="189"/>
      <c r="TRJ95" s="189"/>
      <c r="TRK95" s="189"/>
      <c r="TRL95" s="189"/>
      <c r="TRM95" s="189"/>
      <c r="TRN95" s="189"/>
      <c r="TRO95" s="189"/>
      <c r="TRP95" s="189"/>
      <c r="TRQ95" s="189"/>
      <c r="TRR95" s="189"/>
      <c r="TRS95" s="189"/>
      <c r="TRT95" s="189"/>
      <c r="TRU95" s="189"/>
      <c r="TRV95" s="189"/>
      <c r="TRW95" s="189"/>
      <c r="TRX95" s="189"/>
      <c r="TRY95" s="189"/>
      <c r="TRZ95" s="189"/>
      <c r="TSA95" s="189"/>
      <c r="TSB95" s="189"/>
      <c r="TSC95" s="189"/>
      <c r="TSD95" s="189"/>
      <c r="TSE95" s="189"/>
      <c r="TSF95" s="189"/>
      <c r="TSG95" s="189"/>
      <c r="TSH95" s="189"/>
      <c r="TSI95" s="189"/>
      <c r="TSJ95" s="189"/>
      <c r="TSK95" s="189"/>
      <c r="TSL95" s="189"/>
      <c r="TSM95" s="189"/>
      <c r="TSN95" s="189"/>
      <c r="TSO95" s="189"/>
      <c r="TSP95" s="189"/>
      <c r="TSQ95" s="189"/>
      <c r="TSR95" s="189"/>
      <c r="TSS95" s="189"/>
      <c r="TST95" s="189"/>
      <c r="TSU95" s="189"/>
      <c r="TSV95" s="189"/>
      <c r="TSW95" s="189"/>
      <c r="TSX95" s="189"/>
      <c r="TSY95" s="189"/>
      <c r="TSZ95" s="189"/>
      <c r="TTA95" s="189"/>
      <c r="TTB95" s="189"/>
      <c r="TTC95" s="189"/>
      <c r="TTD95" s="189"/>
      <c r="TTE95" s="189"/>
      <c r="TTF95" s="189"/>
      <c r="TTG95" s="189"/>
      <c r="TTH95" s="189"/>
      <c r="TTI95" s="189"/>
      <c r="TTJ95" s="189"/>
      <c r="TTK95" s="189"/>
      <c r="TTL95" s="189"/>
      <c r="TTM95" s="189"/>
      <c r="TTN95" s="189"/>
      <c r="TTO95" s="189"/>
      <c r="TTP95" s="189"/>
      <c r="TTQ95" s="189"/>
      <c r="TTR95" s="189"/>
      <c r="TTS95" s="189"/>
      <c r="TTT95" s="189"/>
      <c r="TTU95" s="189"/>
      <c r="TTV95" s="189"/>
      <c r="TTW95" s="189"/>
      <c r="TTX95" s="189"/>
      <c r="TTY95" s="189"/>
      <c r="TTZ95" s="189"/>
      <c r="TUA95" s="189"/>
      <c r="TUB95" s="189"/>
      <c r="TUC95" s="189"/>
      <c r="TUD95" s="189"/>
      <c r="TUE95" s="189"/>
      <c r="TUF95" s="189"/>
      <c r="TUG95" s="189"/>
      <c r="TUH95" s="189"/>
      <c r="TUI95" s="189"/>
      <c r="TUJ95" s="189"/>
      <c r="TUK95" s="189"/>
      <c r="TUL95" s="189"/>
      <c r="TUM95" s="189"/>
      <c r="TUN95" s="189"/>
      <c r="TUO95" s="189"/>
      <c r="TUP95" s="189"/>
      <c r="TUQ95" s="189"/>
      <c r="TUR95" s="189"/>
      <c r="TUS95" s="189"/>
      <c r="TUT95" s="189"/>
      <c r="TUU95" s="189"/>
      <c r="TUV95" s="189"/>
      <c r="TUW95" s="189"/>
      <c r="TUX95" s="189"/>
      <c r="TUY95" s="189"/>
      <c r="TUZ95" s="189"/>
      <c r="TVA95" s="189"/>
      <c r="TVB95" s="189"/>
      <c r="TVC95" s="189"/>
      <c r="TVD95" s="189"/>
      <c r="TVE95" s="189"/>
      <c r="TVF95" s="189"/>
      <c r="TVG95" s="189"/>
      <c r="TVH95" s="189"/>
      <c r="TVI95" s="189"/>
      <c r="TVJ95" s="189"/>
      <c r="TVK95" s="189"/>
      <c r="TVL95" s="189"/>
      <c r="TVM95" s="189"/>
      <c r="TVN95" s="189"/>
      <c r="TVO95" s="189"/>
      <c r="TVP95" s="189"/>
      <c r="TVQ95" s="189"/>
      <c r="TVR95" s="189"/>
      <c r="TVS95" s="189"/>
      <c r="TVT95" s="189"/>
      <c r="TVU95" s="189"/>
      <c r="TVV95" s="189"/>
      <c r="TVW95" s="189"/>
      <c r="TVX95" s="189"/>
      <c r="TVY95" s="189"/>
      <c r="TVZ95" s="189"/>
      <c r="TWA95" s="189"/>
      <c r="TWB95" s="189"/>
      <c r="TWC95" s="189"/>
      <c r="TWD95" s="189"/>
      <c r="TWE95" s="189"/>
      <c r="TWF95" s="189"/>
      <c r="TWG95" s="189"/>
      <c r="TWH95" s="189"/>
      <c r="TWI95" s="189"/>
      <c r="TWJ95" s="189"/>
      <c r="TWK95" s="189"/>
      <c r="TWL95" s="189"/>
      <c r="TWM95" s="189"/>
      <c r="TWN95" s="189"/>
      <c r="TWO95" s="189"/>
      <c r="TWP95" s="189"/>
      <c r="TWQ95" s="189"/>
      <c r="TWR95" s="189"/>
      <c r="TWS95" s="189"/>
      <c r="TWT95" s="189"/>
      <c r="TWU95" s="189"/>
      <c r="TWV95" s="189"/>
      <c r="TWW95" s="189"/>
      <c r="TWX95" s="189"/>
      <c r="TWY95" s="189"/>
      <c r="TWZ95" s="189"/>
      <c r="TXA95" s="189"/>
      <c r="TXB95" s="189"/>
      <c r="TXC95" s="189"/>
      <c r="TXD95" s="189"/>
      <c r="TXE95" s="189"/>
      <c r="TXF95" s="189"/>
      <c r="TXG95" s="189"/>
      <c r="TXH95" s="189"/>
      <c r="TXI95" s="189"/>
      <c r="TXJ95" s="189"/>
      <c r="TXK95" s="189"/>
      <c r="TXL95" s="189"/>
      <c r="TXM95" s="189"/>
      <c r="TXN95" s="189"/>
      <c r="TXO95" s="189"/>
      <c r="TXP95" s="189"/>
      <c r="TXQ95" s="189"/>
      <c r="TXR95" s="189"/>
      <c r="TXS95" s="189"/>
      <c r="TXT95" s="189"/>
      <c r="TXU95" s="189"/>
      <c r="TXV95" s="189"/>
      <c r="TXW95" s="189"/>
      <c r="TXX95" s="189"/>
      <c r="TXY95" s="189"/>
      <c r="TXZ95" s="189"/>
      <c r="TYA95" s="189"/>
      <c r="TYB95" s="189"/>
      <c r="TYC95" s="189"/>
      <c r="TYD95" s="189"/>
      <c r="TYE95" s="189"/>
      <c r="TYF95" s="189"/>
      <c r="TYG95" s="189"/>
      <c r="TYH95" s="189"/>
      <c r="TYI95" s="189"/>
      <c r="TYJ95" s="189"/>
      <c r="TYK95" s="189"/>
      <c r="TYL95" s="189"/>
      <c r="TYM95" s="189"/>
      <c r="TYN95" s="189"/>
      <c r="TYO95" s="189"/>
      <c r="TYP95" s="189"/>
      <c r="TYQ95" s="189"/>
      <c r="TYR95" s="189"/>
      <c r="TYS95" s="189"/>
      <c r="TYT95" s="189"/>
      <c r="TYU95" s="189"/>
      <c r="TYV95" s="189"/>
      <c r="TYW95" s="189"/>
      <c r="TYX95" s="189"/>
      <c r="TYY95" s="189"/>
      <c r="TYZ95" s="189"/>
      <c r="TZA95" s="189"/>
      <c r="TZB95" s="189"/>
      <c r="TZC95" s="189"/>
      <c r="TZD95" s="189"/>
      <c r="TZE95" s="189"/>
      <c r="TZF95" s="189"/>
      <c r="TZG95" s="189"/>
      <c r="TZH95" s="189"/>
      <c r="TZI95" s="189"/>
      <c r="TZJ95" s="189"/>
      <c r="TZK95" s="189"/>
      <c r="TZL95" s="189"/>
      <c r="TZM95" s="189"/>
      <c r="TZN95" s="189"/>
      <c r="TZO95" s="189"/>
      <c r="TZP95" s="189"/>
      <c r="TZQ95" s="189"/>
      <c r="TZR95" s="189"/>
      <c r="TZS95" s="189"/>
      <c r="TZT95" s="189"/>
      <c r="TZU95" s="189"/>
      <c r="TZV95" s="189"/>
      <c r="TZW95" s="189"/>
      <c r="TZX95" s="189"/>
      <c r="TZY95" s="189"/>
      <c r="TZZ95" s="189"/>
      <c r="UAA95" s="189"/>
      <c r="UAB95" s="189"/>
      <c r="UAC95" s="189"/>
      <c r="UAD95" s="189"/>
      <c r="UAE95" s="189"/>
      <c r="UAF95" s="189"/>
      <c r="UAG95" s="189"/>
      <c r="UAH95" s="189"/>
      <c r="UAI95" s="189"/>
      <c r="UAJ95" s="189"/>
      <c r="UAK95" s="189"/>
      <c r="UAL95" s="189"/>
      <c r="UAM95" s="189"/>
      <c r="UAN95" s="189"/>
      <c r="UAO95" s="189"/>
      <c r="UAP95" s="189"/>
      <c r="UAQ95" s="189"/>
      <c r="UAR95" s="189"/>
      <c r="UAS95" s="189"/>
      <c r="UAT95" s="189"/>
      <c r="UAU95" s="189"/>
      <c r="UAV95" s="189"/>
      <c r="UAW95" s="189"/>
      <c r="UAX95" s="189"/>
      <c r="UAY95" s="189"/>
      <c r="UAZ95" s="189"/>
      <c r="UBA95" s="189"/>
      <c r="UBB95" s="189"/>
      <c r="UBC95" s="189"/>
      <c r="UBD95" s="189"/>
      <c r="UBE95" s="189"/>
      <c r="UBF95" s="189"/>
      <c r="UBG95" s="189"/>
      <c r="UBH95" s="189"/>
      <c r="UBI95" s="189"/>
      <c r="UBJ95" s="189"/>
      <c r="UBK95" s="189"/>
      <c r="UBL95" s="189"/>
      <c r="UBM95" s="189"/>
      <c r="UBN95" s="189"/>
      <c r="UBO95" s="189"/>
      <c r="UBP95" s="189"/>
      <c r="UBQ95" s="189"/>
      <c r="UBR95" s="189"/>
      <c r="UBS95" s="189"/>
      <c r="UBT95" s="189"/>
      <c r="UBU95" s="189"/>
      <c r="UBV95" s="189"/>
      <c r="UBW95" s="189"/>
      <c r="UBX95" s="189"/>
      <c r="UBY95" s="189"/>
      <c r="UBZ95" s="189"/>
      <c r="UCA95" s="189"/>
      <c r="UCB95" s="189"/>
      <c r="UCC95" s="189"/>
      <c r="UCD95" s="189"/>
      <c r="UCE95" s="189"/>
      <c r="UCF95" s="189"/>
      <c r="UCG95" s="189"/>
      <c r="UCH95" s="189"/>
      <c r="UCI95" s="189"/>
      <c r="UCJ95" s="189"/>
      <c r="UCK95" s="189"/>
      <c r="UCL95" s="189"/>
      <c r="UCM95" s="189"/>
      <c r="UCN95" s="189"/>
      <c r="UCO95" s="189"/>
      <c r="UCP95" s="189"/>
      <c r="UCQ95" s="189"/>
      <c r="UCR95" s="189"/>
      <c r="UCS95" s="189"/>
      <c r="UCT95" s="189"/>
      <c r="UCU95" s="189"/>
      <c r="UCV95" s="189"/>
      <c r="UCW95" s="189"/>
      <c r="UCX95" s="189"/>
      <c r="UCY95" s="189"/>
      <c r="UCZ95" s="189"/>
      <c r="UDA95" s="189"/>
      <c r="UDB95" s="189"/>
      <c r="UDC95" s="189"/>
      <c r="UDD95" s="189"/>
      <c r="UDE95" s="189"/>
      <c r="UDF95" s="189"/>
      <c r="UDG95" s="189"/>
      <c r="UDH95" s="189"/>
      <c r="UDI95" s="189"/>
      <c r="UDJ95" s="189"/>
      <c r="UDK95" s="189"/>
      <c r="UDL95" s="189"/>
      <c r="UDM95" s="189"/>
      <c r="UDN95" s="189"/>
      <c r="UDO95" s="189"/>
      <c r="UDP95" s="189"/>
      <c r="UDQ95" s="189"/>
      <c r="UDR95" s="189"/>
      <c r="UDS95" s="189"/>
      <c r="UDT95" s="189"/>
      <c r="UDU95" s="189"/>
      <c r="UDV95" s="189"/>
      <c r="UDW95" s="189"/>
      <c r="UDX95" s="189"/>
      <c r="UDY95" s="189"/>
      <c r="UDZ95" s="189"/>
      <c r="UEA95" s="189"/>
      <c r="UEB95" s="189"/>
      <c r="UEC95" s="189"/>
      <c r="UED95" s="189"/>
      <c r="UEE95" s="189"/>
      <c r="UEF95" s="189"/>
      <c r="UEG95" s="189"/>
      <c r="UEH95" s="189"/>
      <c r="UEI95" s="189"/>
      <c r="UEJ95" s="189"/>
      <c r="UEK95" s="189"/>
      <c r="UEL95" s="189"/>
      <c r="UEM95" s="189"/>
      <c r="UEN95" s="189"/>
      <c r="UEO95" s="189"/>
      <c r="UEP95" s="189"/>
      <c r="UEQ95" s="189"/>
      <c r="UER95" s="189"/>
      <c r="UES95" s="189"/>
      <c r="UET95" s="189"/>
      <c r="UEU95" s="189"/>
      <c r="UEV95" s="189"/>
      <c r="UEW95" s="189"/>
      <c r="UEX95" s="189"/>
      <c r="UEY95" s="189"/>
      <c r="UEZ95" s="189"/>
      <c r="UFA95" s="189"/>
      <c r="UFB95" s="189"/>
      <c r="UFC95" s="189"/>
      <c r="UFD95" s="189"/>
      <c r="UFE95" s="189"/>
      <c r="UFF95" s="189"/>
      <c r="UFG95" s="189"/>
      <c r="UFH95" s="189"/>
      <c r="UFI95" s="189"/>
      <c r="UFJ95" s="189"/>
      <c r="UFK95" s="189"/>
      <c r="UFL95" s="189"/>
      <c r="UFM95" s="189"/>
      <c r="UFN95" s="189"/>
      <c r="UFO95" s="189"/>
      <c r="UFP95" s="189"/>
      <c r="UFQ95" s="189"/>
      <c r="UFR95" s="189"/>
      <c r="UFS95" s="189"/>
      <c r="UFT95" s="189"/>
      <c r="UFU95" s="189"/>
      <c r="UFV95" s="189"/>
      <c r="UFW95" s="189"/>
      <c r="UFX95" s="189"/>
      <c r="UFY95" s="189"/>
      <c r="UFZ95" s="189"/>
      <c r="UGA95" s="189"/>
      <c r="UGB95" s="189"/>
      <c r="UGC95" s="189"/>
      <c r="UGD95" s="189"/>
      <c r="UGE95" s="189"/>
      <c r="UGF95" s="189"/>
      <c r="UGG95" s="189"/>
      <c r="UGH95" s="189"/>
      <c r="UGI95" s="189"/>
      <c r="UGJ95" s="189"/>
      <c r="UGK95" s="189"/>
      <c r="UGL95" s="189"/>
      <c r="UGM95" s="189"/>
      <c r="UGN95" s="189"/>
      <c r="UGO95" s="189"/>
      <c r="UGP95" s="189"/>
      <c r="UGQ95" s="189"/>
      <c r="UGR95" s="189"/>
      <c r="UGS95" s="189"/>
      <c r="UGT95" s="189"/>
      <c r="UGU95" s="189"/>
      <c r="UGV95" s="189"/>
      <c r="UGW95" s="189"/>
      <c r="UGX95" s="189"/>
      <c r="UGY95" s="189"/>
      <c r="UGZ95" s="189"/>
      <c r="UHA95" s="189"/>
      <c r="UHB95" s="189"/>
      <c r="UHC95" s="189"/>
      <c r="UHD95" s="189"/>
      <c r="UHE95" s="189"/>
      <c r="UHF95" s="189"/>
      <c r="UHG95" s="189"/>
      <c r="UHH95" s="189"/>
      <c r="UHI95" s="189"/>
      <c r="UHJ95" s="189"/>
      <c r="UHK95" s="189"/>
      <c r="UHL95" s="189"/>
      <c r="UHM95" s="189"/>
      <c r="UHN95" s="189"/>
      <c r="UHO95" s="189"/>
      <c r="UHP95" s="189"/>
      <c r="UHQ95" s="189"/>
      <c r="UHR95" s="189"/>
      <c r="UHS95" s="189"/>
      <c r="UHT95" s="189"/>
      <c r="UHU95" s="189"/>
      <c r="UHV95" s="189"/>
      <c r="UHW95" s="189"/>
      <c r="UHX95" s="189"/>
      <c r="UHY95" s="189"/>
      <c r="UHZ95" s="189"/>
      <c r="UIA95" s="189"/>
      <c r="UIB95" s="189"/>
      <c r="UIC95" s="189"/>
      <c r="UID95" s="189"/>
      <c r="UIE95" s="189"/>
      <c r="UIF95" s="189"/>
      <c r="UIG95" s="189"/>
      <c r="UIH95" s="189"/>
      <c r="UII95" s="189"/>
      <c r="UIJ95" s="189"/>
      <c r="UIK95" s="189"/>
      <c r="UIL95" s="189"/>
      <c r="UIM95" s="189"/>
      <c r="UIN95" s="189"/>
      <c r="UIO95" s="189"/>
      <c r="UIP95" s="189"/>
      <c r="UIQ95" s="189"/>
      <c r="UIR95" s="189"/>
      <c r="UIS95" s="189"/>
      <c r="UIT95" s="189"/>
      <c r="UIU95" s="189"/>
      <c r="UIV95" s="189"/>
      <c r="UIW95" s="189"/>
      <c r="UIX95" s="189"/>
      <c r="UIY95" s="189"/>
      <c r="UIZ95" s="189"/>
      <c r="UJA95" s="189"/>
      <c r="UJB95" s="189"/>
      <c r="UJC95" s="189"/>
      <c r="UJD95" s="189"/>
      <c r="UJE95" s="189"/>
      <c r="UJF95" s="189"/>
      <c r="UJG95" s="189"/>
      <c r="UJH95" s="189"/>
      <c r="UJI95" s="189"/>
      <c r="UJJ95" s="189"/>
      <c r="UJK95" s="189"/>
      <c r="UJL95" s="189"/>
      <c r="UJM95" s="189"/>
      <c r="UJN95" s="189"/>
      <c r="UJO95" s="189"/>
      <c r="UJP95" s="189"/>
      <c r="UJQ95" s="189"/>
      <c r="UJR95" s="189"/>
      <c r="UJS95" s="189"/>
      <c r="UJT95" s="189"/>
      <c r="UJU95" s="189"/>
      <c r="UJV95" s="189"/>
      <c r="UJW95" s="189"/>
      <c r="UJX95" s="189"/>
      <c r="UJY95" s="189"/>
      <c r="UJZ95" s="189"/>
      <c r="UKA95" s="189"/>
      <c r="UKB95" s="189"/>
      <c r="UKC95" s="189"/>
      <c r="UKD95" s="189"/>
      <c r="UKE95" s="189"/>
      <c r="UKF95" s="189"/>
      <c r="UKG95" s="189"/>
      <c r="UKH95" s="189"/>
      <c r="UKI95" s="189"/>
      <c r="UKJ95" s="189"/>
      <c r="UKK95" s="189"/>
      <c r="UKL95" s="189"/>
      <c r="UKM95" s="189"/>
      <c r="UKN95" s="189"/>
      <c r="UKO95" s="189"/>
      <c r="UKP95" s="189"/>
      <c r="UKQ95" s="189"/>
      <c r="UKR95" s="189"/>
      <c r="UKS95" s="189"/>
      <c r="UKT95" s="189"/>
      <c r="UKU95" s="189"/>
      <c r="UKV95" s="189"/>
      <c r="UKW95" s="189"/>
      <c r="UKX95" s="189"/>
      <c r="UKY95" s="189"/>
      <c r="UKZ95" s="189"/>
      <c r="ULA95" s="189"/>
      <c r="ULB95" s="189"/>
      <c r="ULC95" s="189"/>
      <c r="ULD95" s="189"/>
      <c r="ULE95" s="189"/>
      <c r="ULF95" s="189"/>
      <c r="ULG95" s="189"/>
      <c r="ULH95" s="189"/>
      <c r="ULI95" s="189"/>
      <c r="ULJ95" s="189"/>
      <c r="ULK95" s="189"/>
      <c r="ULL95" s="189"/>
      <c r="ULM95" s="189"/>
      <c r="ULN95" s="189"/>
      <c r="ULO95" s="189"/>
      <c r="ULP95" s="189"/>
      <c r="ULQ95" s="189"/>
      <c r="ULR95" s="189"/>
      <c r="ULS95" s="189"/>
      <c r="ULT95" s="189"/>
      <c r="ULU95" s="189"/>
      <c r="ULV95" s="189"/>
      <c r="ULW95" s="189"/>
      <c r="ULX95" s="189"/>
      <c r="ULY95" s="189"/>
      <c r="ULZ95" s="189"/>
      <c r="UMA95" s="189"/>
      <c r="UMB95" s="189"/>
      <c r="UMC95" s="189"/>
      <c r="UMD95" s="189"/>
      <c r="UME95" s="189"/>
      <c r="UMF95" s="189"/>
      <c r="UMG95" s="189"/>
      <c r="UMH95" s="189"/>
      <c r="UMI95" s="189"/>
      <c r="UMJ95" s="189"/>
      <c r="UMK95" s="189"/>
      <c r="UML95" s="189"/>
      <c r="UMM95" s="189"/>
      <c r="UMN95" s="189"/>
      <c r="UMO95" s="189"/>
      <c r="UMP95" s="189"/>
      <c r="UMQ95" s="189"/>
      <c r="UMR95" s="189"/>
      <c r="UMS95" s="189"/>
      <c r="UMT95" s="189"/>
      <c r="UMU95" s="189"/>
      <c r="UMV95" s="189"/>
      <c r="UMW95" s="189"/>
      <c r="UMX95" s="189"/>
      <c r="UMY95" s="189"/>
      <c r="UMZ95" s="189"/>
      <c r="UNA95" s="189"/>
      <c r="UNB95" s="189"/>
      <c r="UNC95" s="189"/>
      <c r="UND95" s="189"/>
      <c r="UNE95" s="189"/>
      <c r="UNF95" s="189"/>
      <c r="UNG95" s="189"/>
      <c r="UNH95" s="189"/>
      <c r="UNI95" s="189"/>
      <c r="UNJ95" s="189"/>
      <c r="UNK95" s="189"/>
      <c r="UNL95" s="189"/>
      <c r="UNM95" s="189"/>
      <c r="UNN95" s="189"/>
      <c r="UNO95" s="189"/>
      <c r="UNP95" s="189"/>
      <c r="UNQ95" s="189"/>
      <c r="UNR95" s="189"/>
      <c r="UNS95" s="189"/>
      <c r="UNT95" s="189"/>
      <c r="UNU95" s="189"/>
      <c r="UNV95" s="189"/>
      <c r="UNW95" s="189"/>
      <c r="UNX95" s="189"/>
      <c r="UNY95" s="189"/>
      <c r="UNZ95" s="189"/>
      <c r="UOA95" s="189"/>
      <c r="UOB95" s="189"/>
      <c r="UOC95" s="189"/>
      <c r="UOD95" s="189"/>
      <c r="UOE95" s="189"/>
      <c r="UOF95" s="189"/>
      <c r="UOG95" s="189"/>
      <c r="UOH95" s="189"/>
      <c r="UOI95" s="189"/>
      <c r="UOJ95" s="189"/>
      <c r="UOK95" s="189"/>
      <c r="UOL95" s="189"/>
      <c r="UOM95" s="189"/>
      <c r="UON95" s="189"/>
      <c r="UOO95" s="189"/>
      <c r="UOP95" s="189"/>
      <c r="UOQ95" s="189"/>
      <c r="UOR95" s="189"/>
      <c r="UOS95" s="189"/>
      <c r="UOT95" s="189"/>
      <c r="UOU95" s="189"/>
      <c r="UOV95" s="189"/>
      <c r="UOW95" s="189"/>
      <c r="UOX95" s="189"/>
      <c r="UOY95" s="189"/>
      <c r="UOZ95" s="189"/>
      <c r="UPA95" s="189"/>
      <c r="UPB95" s="189"/>
      <c r="UPC95" s="189"/>
      <c r="UPD95" s="189"/>
      <c r="UPE95" s="189"/>
      <c r="UPF95" s="189"/>
      <c r="UPG95" s="189"/>
      <c r="UPH95" s="189"/>
      <c r="UPI95" s="189"/>
      <c r="UPJ95" s="189"/>
      <c r="UPK95" s="189"/>
      <c r="UPL95" s="189"/>
      <c r="UPM95" s="189"/>
      <c r="UPN95" s="189"/>
      <c r="UPO95" s="189"/>
      <c r="UPP95" s="189"/>
      <c r="UPQ95" s="189"/>
      <c r="UPR95" s="189"/>
      <c r="UPS95" s="189"/>
      <c r="UPT95" s="189"/>
      <c r="UPU95" s="189"/>
      <c r="UPV95" s="189"/>
      <c r="UPW95" s="189"/>
      <c r="UPX95" s="189"/>
      <c r="UPY95" s="189"/>
      <c r="UPZ95" s="189"/>
      <c r="UQA95" s="189"/>
      <c r="UQB95" s="189"/>
      <c r="UQC95" s="189"/>
      <c r="UQD95" s="189"/>
      <c r="UQE95" s="189"/>
      <c r="UQF95" s="189"/>
      <c r="UQG95" s="189"/>
      <c r="UQH95" s="189"/>
      <c r="UQI95" s="189"/>
      <c r="UQJ95" s="189"/>
      <c r="UQK95" s="189"/>
      <c r="UQL95" s="189"/>
      <c r="UQM95" s="189"/>
      <c r="UQN95" s="189"/>
      <c r="UQO95" s="189"/>
      <c r="UQP95" s="189"/>
      <c r="UQQ95" s="189"/>
      <c r="UQR95" s="189"/>
      <c r="UQS95" s="189"/>
      <c r="UQT95" s="189"/>
      <c r="UQU95" s="189"/>
      <c r="UQV95" s="189"/>
      <c r="UQW95" s="189"/>
      <c r="UQX95" s="189"/>
      <c r="UQY95" s="189"/>
      <c r="UQZ95" s="189"/>
      <c r="URA95" s="189"/>
      <c r="URB95" s="189"/>
      <c r="URC95" s="189"/>
      <c r="URD95" s="189"/>
      <c r="URE95" s="189"/>
      <c r="URF95" s="189"/>
      <c r="URG95" s="189"/>
      <c r="URH95" s="189"/>
      <c r="URI95" s="189"/>
      <c r="URJ95" s="189"/>
      <c r="URK95" s="189"/>
      <c r="URL95" s="189"/>
      <c r="URM95" s="189"/>
      <c r="URN95" s="189"/>
      <c r="URO95" s="189"/>
      <c r="URP95" s="189"/>
      <c r="URQ95" s="189"/>
      <c r="URR95" s="189"/>
      <c r="URS95" s="189"/>
      <c r="URT95" s="189"/>
      <c r="URU95" s="189"/>
      <c r="URV95" s="189"/>
      <c r="URW95" s="189"/>
      <c r="URX95" s="189"/>
      <c r="URY95" s="189"/>
      <c r="URZ95" s="189"/>
      <c r="USA95" s="189"/>
      <c r="USB95" s="189"/>
      <c r="USC95" s="189"/>
      <c r="USD95" s="189"/>
      <c r="USE95" s="189"/>
      <c r="USF95" s="189"/>
      <c r="USG95" s="189"/>
      <c r="USH95" s="189"/>
      <c r="USI95" s="189"/>
      <c r="USJ95" s="189"/>
      <c r="USK95" s="189"/>
      <c r="USL95" s="189"/>
      <c r="USM95" s="189"/>
      <c r="USN95" s="189"/>
      <c r="USO95" s="189"/>
      <c r="USP95" s="189"/>
      <c r="USQ95" s="189"/>
      <c r="USR95" s="189"/>
      <c r="USS95" s="189"/>
      <c r="UST95" s="189"/>
      <c r="USU95" s="189"/>
      <c r="USV95" s="189"/>
      <c r="USW95" s="189"/>
      <c r="USX95" s="189"/>
      <c r="USY95" s="189"/>
      <c r="USZ95" s="189"/>
      <c r="UTA95" s="189"/>
      <c r="UTB95" s="189"/>
      <c r="UTC95" s="189"/>
      <c r="UTD95" s="189"/>
      <c r="UTE95" s="189"/>
      <c r="UTF95" s="189"/>
      <c r="UTG95" s="189"/>
      <c r="UTH95" s="189"/>
      <c r="UTI95" s="189"/>
      <c r="UTJ95" s="189"/>
      <c r="UTK95" s="189"/>
      <c r="UTL95" s="189"/>
      <c r="UTM95" s="189"/>
      <c r="UTN95" s="189"/>
      <c r="UTO95" s="189"/>
      <c r="UTP95" s="189"/>
      <c r="UTQ95" s="189"/>
      <c r="UTR95" s="189"/>
      <c r="UTS95" s="189"/>
      <c r="UTT95" s="189"/>
      <c r="UTU95" s="189"/>
      <c r="UTV95" s="189"/>
      <c r="UTW95" s="189"/>
      <c r="UTX95" s="189"/>
      <c r="UTY95" s="189"/>
      <c r="UTZ95" s="189"/>
      <c r="UUA95" s="189"/>
      <c r="UUB95" s="189"/>
      <c r="UUC95" s="189"/>
      <c r="UUD95" s="189"/>
      <c r="UUE95" s="189"/>
      <c r="UUF95" s="189"/>
      <c r="UUG95" s="189"/>
      <c r="UUH95" s="189"/>
      <c r="UUI95" s="189"/>
      <c r="UUJ95" s="189"/>
      <c r="UUK95" s="189"/>
      <c r="UUL95" s="189"/>
      <c r="UUM95" s="189"/>
      <c r="UUN95" s="189"/>
      <c r="UUO95" s="189"/>
      <c r="UUP95" s="189"/>
      <c r="UUQ95" s="189"/>
      <c r="UUR95" s="189"/>
      <c r="UUS95" s="189"/>
      <c r="UUT95" s="189"/>
      <c r="UUU95" s="189"/>
      <c r="UUV95" s="189"/>
      <c r="UUW95" s="189"/>
      <c r="UUX95" s="189"/>
      <c r="UUY95" s="189"/>
      <c r="UUZ95" s="189"/>
      <c r="UVA95" s="189"/>
      <c r="UVB95" s="189"/>
      <c r="UVC95" s="189"/>
      <c r="UVD95" s="189"/>
      <c r="UVE95" s="189"/>
      <c r="UVF95" s="189"/>
      <c r="UVG95" s="189"/>
      <c r="UVH95" s="189"/>
      <c r="UVI95" s="189"/>
      <c r="UVJ95" s="189"/>
      <c r="UVK95" s="189"/>
      <c r="UVL95" s="189"/>
      <c r="UVM95" s="189"/>
      <c r="UVN95" s="189"/>
      <c r="UVO95" s="189"/>
      <c r="UVP95" s="189"/>
      <c r="UVQ95" s="189"/>
      <c r="UVR95" s="189"/>
      <c r="UVS95" s="189"/>
      <c r="UVT95" s="189"/>
      <c r="UVU95" s="189"/>
      <c r="UVV95" s="189"/>
      <c r="UVW95" s="189"/>
      <c r="UVX95" s="189"/>
      <c r="UVY95" s="189"/>
      <c r="UVZ95" s="189"/>
      <c r="UWA95" s="189"/>
      <c r="UWB95" s="189"/>
      <c r="UWC95" s="189"/>
      <c r="UWD95" s="189"/>
      <c r="UWE95" s="189"/>
      <c r="UWF95" s="189"/>
      <c r="UWG95" s="189"/>
      <c r="UWH95" s="189"/>
      <c r="UWI95" s="189"/>
      <c r="UWJ95" s="189"/>
      <c r="UWK95" s="189"/>
      <c r="UWL95" s="189"/>
      <c r="UWM95" s="189"/>
      <c r="UWN95" s="189"/>
      <c r="UWO95" s="189"/>
      <c r="UWP95" s="189"/>
      <c r="UWQ95" s="189"/>
      <c r="UWR95" s="189"/>
      <c r="UWS95" s="189"/>
      <c r="UWT95" s="189"/>
      <c r="UWU95" s="189"/>
      <c r="UWV95" s="189"/>
      <c r="UWW95" s="189"/>
      <c r="UWX95" s="189"/>
      <c r="UWY95" s="189"/>
      <c r="UWZ95" s="189"/>
      <c r="UXA95" s="189"/>
      <c r="UXB95" s="189"/>
      <c r="UXC95" s="189"/>
      <c r="UXD95" s="189"/>
      <c r="UXE95" s="189"/>
      <c r="UXF95" s="189"/>
      <c r="UXG95" s="189"/>
      <c r="UXH95" s="189"/>
      <c r="UXI95" s="189"/>
      <c r="UXJ95" s="189"/>
      <c r="UXK95" s="189"/>
      <c r="UXL95" s="189"/>
      <c r="UXM95" s="189"/>
      <c r="UXN95" s="189"/>
      <c r="UXO95" s="189"/>
      <c r="UXP95" s="189"/>
      <c r="UXQ95" s="189"/>
      <c r="UXR95" s="189"/>
      <c r="UXS95" s="189"/>
      <c r="UXT95" s="189"/>
      <c r="UXU95" s="189"/>
      <c r="UXV95" s="189"/>
      <c r="UXW95" s="189"/>
      <c r="UXX95" s="189"/>
      <c r="UXY95" s="189"/>
      <c r="UXZ95" s="189"/>
      <c r="UYA95" s="189"/>
      <c r="UYB95" s="189"/>
      <c r="UYC95" s="189"/>
      <c r="UYD95" s="189"/>
      <c r="UYE95" s="189"/>
      <c r="UYF95" s="189"/>
      <c r="UYG95" s="189"/>
      <c r="UYH95" s="189"/>
      <c r="UYI95" s="189"/>
      <c r="UYJ95" s="189"/>
      <c r="UYK95" s="189"/>
      <c r="UYL95" s="189"/>
      <c r="UYM95" s="189"/>
      <c r="UYN95" s="189"/>
      <c r="UYO95" s="189"/>
      <c r="UYP95" s="189"/>
      <c r="UYQ95" s="189"/>
      <c r="UYR95" s="189"/>
      <c r="UYS95" s="189"/>
      <c r="UYT95" s="189"/>
      <c r="UYU95" s="189"/>
      <c r="UYV95" s="189"/>
      <c r="UYW95" s="189"/>
      <c r="UYX95" s="189"/>
      <c r="UYY95" s="189"/>
      <c r="UYZ95" s="189"/>
      <c r="UZA95" s="189"/>
      <c r="UZB95" s="189"/>
      <c r="UZC95" s="189"/>
      <c r="UZD95" s="189"/>
      <c r="UZE95" s="189"/>
      <c r="UZF95" s="189"/>
      <c r="UZG95" s="189"/>
      <c r="UZH95" s="189"/>
      <c r="UZI95" s="189"/>
      <c r="UZJ95" s="189"/>
      <c r="UZK95" s="189"/>
      <c r="UZL95" s="189"/>
      <c r="UZM95" s="189"/>
      <c r="UZN95" s="189"/>
      <c r="UZO95" s="189"/>
      <c r="UZP95" s="189"/>
      <c r="UZQ95" s="189"/>
      <c r="UZR95" s="189"/>
      <c r="UZS95" s="189"/>
      <c r="UZT95" s="189"/>
      <c r="UZU95" s="189"/>
      <c r="UZV95" s="189"/>
      <c r="UZW95" s="189"/>
      <c r="UZX95" s="189"/>
      <c r="UZY95" s="189"/>
      <c r="UZZ95" s="189"/>
      <c r="VAA95" s="189"/>
      <c r="VAB95" s="189"/>
      <c r="VAC95" s="189"/>
      <c r="VAD95" s="189"/>
      <c r="VAE95" s="189"/>
      <c r="VAF95" s="189"/>
      <c r="VAG95" s="189"/>
      <c r="VAH95" s="189"/>
      <c r="VAI95" s="189"/>
      <c r="VAJ95" s="189"/>
      <c r="VAK95" s="189"/>
      <c r="VAL95" s="189"/>
      <c r="VAM95" s="189"/>
      <c r="VAN95" s="189"/>
      <c r="VAO95" s="189"/>
      <c r="VAP95" s="189"/>
      <c r="VAQ95" s="189"/>
      <c r="VAR95" s="189"/>
      <c r="VAS95" s="189"/>
      <c r="VAT95" s="189"/>
      <c r="VAU95" s="189"/>
      <c r="VAV95" s="189"/>
      <c r="VAW95" s="189"/>
      <c r="VAX95" s="189"/>
      <c r="VAY95" s="189"/>
      <c r="VAZ95" s="189"/>
      <c r="VBA95" s="189"/>
      <c r="VBB95" s="189"/>
      <c r="VBC95" s="189"/>
      <c r="VBD95" s="189"/>
      <c r="VBE95" s="189"/>
      <c r="VBF95" s="189"/>
      <c r="VBG95" s="189"/>
      <c r="VBH95" s="189"/>
      <c r="VBI95" s="189"/>
      <c r="VBJ95" s="189"/>
      <c r="VBK95" s="189"/>
      <c r="VBL95" s="189"/>
      <c r="VBM95" s="189"/>
      <c r="VBN95" s="189"/>
      <c r="VBO95" s="189"/>
      <c r="VBP95" s="189"/>
      <c r="VBQ95" s="189"/>
      <c r="VBR95" s="189"/>
      <c r="VBS95" s="189"/>
      <c r="VBT95" s="189"/>
      <c r="VBU95" s="189"/>
      <c r="VBV95" s="189"/>
      <c r="VBW95" s="189"/>
      <c r="VBX95" s="189"/>
      <c r="VBY95" s="189"/>
      <c r="VBZ95" s="189"/>
      <c r="VCA95" s="189"/>
      <c r="VCB95" s="189"/>
      <c r="VCC95" s="189"/>
      <c r="VCD95" s="189"/>
      <c r="VCE95" s="189"/>
      <c r="VCF95" s="189"/>
      <c r="VCG95" s="189"/>
      <c r="VCH95" s="189"/>
      <c r="VCI95" s="189"/>
      <c r="VCJ95" s="189"/>
      <c r="VCK95" s="189"/>
      <c r="VCL95" s="189"/>
      <c r="VCM95" s="189"/>
      <c r="VCN95" s="189"/>
      <c r="VCO95" s="189"/>
      <c r="VCP95" s="189"/>
      <c r="VCQ95" s="189"/>
      <c r="VCR95" s="189"/>
      <c r="VCS95" s="189"/>
      <c r="VCT95" s="189"/>
      <c r="VCU95" s="189"/>
      <c r="VCV95" s="189"/>
      <c r="VCW95" s="189"/>
      <c r="VCX95" s="189"/>
      <c r="VCY95" s="189"/>
      <c r="VCZ95" s="189"/>
      <c r="VDA95" s="189"/>
      <c r="VDB95" s="189"/>
      <c r="VDC95" s="189"/>
      <c r="VDD95" s="189"/>
      <c r="VDE95" s="189"/>
      <c r="VDF95" s="189"/>
      <c r="VDG95" s="189"/>
      <c r="VDH95" s="189"/>
      <c r="VDI95" s="189"/>
      <c r="VDJ95" s="189"/>
      <c r="VDK95" s="189"/>
      <c r="VDL95" s="189"/>
      <c r="VDM95" s="189"/>
      <c r="VDN95" s="189"/>
      <c r="VDO95" s="189"/>
      <c r="VDP95" s="189"/>
      <c r="VDQ95" s="189"/>
      <c r="VDR95" s="189"/>
      <c r="VDS95" s="189"/>
      <c r="VDT95" s="189"/>
      <c r="VDU95" s="189"/>
      <c r="VDV95" s="189"/>
      <c r="VDW95" s="189"/>
      <c r="VDX95" s="189"/>
      <c r="VDY95" s="189"/>
      <c r="VDZ95" s="189"/>
      <c r="VEA95" s="189"/>
      <c r="VEB95" s="189"/>
      <c r="VEC95" s="189"/>
      <c r="VED95" s="189"/>
      <c r="VEE95" s="189"/>
      <c r="VEF95" s="189"/>
      <c r="VEG95" s="189"/>
      <c r="VEH95" s="189"/>
      <c r="VEI95" s="189"/>
      <c r="VEJ95" s="189"/>
      <c r="VEK95" s="189"/>
      <c r="VEL95" s="189"/>
      <c r="VEM95" s="189"/>
      <c r="VEN95" s="189"/>
      <c r="VEO95" s="189"/>
      <c r="VEP95" s="189"/>
      <c r="VEQ95" s="189"/>
      <c r="VER95" s="189"/>
      <c r="VES95" s="189"/>
      <c r="VET95" s="189"/>
      <c r="VEU95" s="189"/>
      <c r="VEV95" s="189"/>
      <c r="VEW95" s="189"/>
      <c r="VEX95" s="189"/>
      <c r="VEY95" s="189"/>
      <c r="VEZ95" s="189"/>
      <c r="VFA95" s="189"/>
      <c r="VFB95" s="189"/>
      <c r="VFC95" s="189"/>
      <c r="VFD95" s="189"/>
      <c r="VFE95" s="189"/>
      <c r="VFF95" s="189"/>
      <c r="VFG95" s="189"/>
      <c r="VFH95" s="189"/>
      <c r="VFI95" s="189"/>
      <c r="VFJ95" s="189"/>
      <c r="VFK95" s="189"/>
      <c r="VFL95" s="189"/>
      <c r="VFM95" s="189"/>
      <c r="VFN95" s="189"/>
      <c r="VFO95" s="189"/>
      <c r="VFP95" s="189"/>
      <c r="VFQ95" s="189"/>
      <c r="VFR95" s="189"/>
      <c r="VFS95" s="189"/>
      <c r="VFT95" s="189"/>
      <c r="VFU95" s="189"/>
      <c r="VFV95" s="189"/>
      <c r="VFW95" s="189"/>
      <c r="VFX95" s="189"/>
      <c r="VFY95" s="189"/>
      <c r="VFZ95" s="189"/>
      <c r="VGA95" s="189"/>
      <c r="VGB95" s="189"/>
      <c r="VGC95" s="189"/>
      <c r="VGD95" s="189"/>
      <c r="VGE95" s="189"/>
      <c r="VGF95" s="189"/>
      <c r="VGG95" s="189"/>
      <c r="VGH95" s="189"/>
      <c r="VGI95" s="189"/>
      <c r="VGJ95" s="189"/>
      <c r="VGK95" s="189"/>
      <c r="VGL95" s="189"/>
      <c r="VGM95" s="189"/>
      <c r="VGN95" s="189"/>
      <c r="VGO95" s="189"/>
      <c r="VGP95" s="189"/>
      <c r="VGQ95" s="189"/>
      <c r="VGR95" s="189"/>
      <c r="VGS95" s="189"/>
      <c r="VGT95" s="189"/>
      <c r="VGU95" s="189"/>
      <c r="VGV95" s="189"/>
      <c r="VGW95" s="189"/>
      <c r="VGX95" s="189"/>
      <c r="VGY95" s="189"/>
      <c r="VGZ95" s="189"/>
      <c r="VHA95" s="189"/>
      <c r="VHB95" s="189"/>
      <c r="VHC95" s="189"/>
      <c r="VHD95" s="189"/>
      <c r="VHE95" s="189"/>
      <c r="VHF95" s="189"/>
      <c r="VHG95" s="189"/>
      <c r="VHH95" s="189"/>
      <c r="VHI95" s="189"/>
      <c r="VHJ95" s="189"/>
      <c r="VHK95" s="189"/>
      <c r="VHL95" s="189"/>
      <c r="VHM95" s="189"/>
      <c r="VHN95" s="189"/>
      <c r="VHO95" s="189"/>
      <c r="VHP95" s="189"/>
      <c r="VHQ95" s="189"/>
      <c r="VHR95" s="189"/>
      <c r="VHS95" s="189"/>
      <c r="VHT95" s="189"/>
      <c r="VHU95" s="189"/>
      <c r="VHV95" s="189"/>
      <c r="VHW95" s="189"/>
      <c r="VHX95" s="189"/>
      <c r="VHY95" s="189"/>
      <c r="VHZ95" s="189"/>
      <c r="VIA95" s="189"/>
      <c r="VIB95" s="189"/>
      <c r="VIC95" s="189"/>
      <c r="VID95" s="189"/>
      <c r="VIE95" s="189"/>
      <c r="VIF95" s="189"/>
      <c r="VIG95" s="189"/>
      <c r="VIH95" s="189"/>
      <c r="VII95" s="189"/>
      <c r="VIJ95" s="189"/>
      <c r="VIK95" s="189"/>
      <c r="VIL95" s="189"/>
      <c r="VIM95" s="189"/>
      <c r="VIN95" s="189"/>
      <c r="VIO95" s="189"/>
      <c r="VIP95" s="189"/>
      <c r="VIQ95" s="189"/>
      <c r="VIR95" s="189"/>
      <c r="VIS95" s="189"/>
      <c r="VIT95" s="189"/>
      <c r="VIU95" s="189"/>
      <c r="VIV95" s="189"/>
      <c r="VIW95" s="189"/>
      <c r="VIX95" s="189"/>
      <c r="VIY95" s="189"/>
      <c r="VIZ95" s="189"/>
      <c r="VJA95" s="189"/>
      <c r="VJB95" s="189"/>
      <c r="VJC95" s="189"/>
      <c r="VJD95" s="189"/>
      <c r="VJE95" s="189"/>
      <c r="VJF95" s="189"/>
      <c r="VJG95" s="189"/>
      <c r="VJH95" s="189"/>
      <c r="VJI95" s="189"/>
      <c r="VJJ95" s="189"/>
      <c r="VJK95" s="189"/>
      <c r="VJL95" s="189"/>
      <c r="VJM95" s="189"/>
      <c r="VJN95" s="189"/>
      <c r="VJO95" s="189"/>
      <c r="VJP95" s="189"/>
      <c r="VJQ95" s="189"/>
      <c r="VJR95" s="189"/>
      <c r="VJS95" s="189"/>
      <c r="VJT95" s="189"/>
      <c r="VJU95" s="189"/>
      <c r="VJV95" s="189"/>
      <c r="VJW95" s="189"/>
      <c r="VJX95" s="189"/>
      <c r="VJY95" s="189"/>
      <c r="VJZ95" s="189"/>
      <c r="VKA95" s="189"/>
      <c r="VKB95" s="189"/>
      <c r="VKC95" s="189"/>
      <c r="VKD95" s="189"/>
      <c r="VKE95" s="189"/>
      <c r="VKF95" s="189"/>
      <c r="VKG95" s="189"/>
      <c r="VKH95" s="189"/>
      <c r="VKI95" s="189"/>
      <c r="VKJ95" s="189"/>
      <c r="VKK95" s="189"/>
      <c r="VKL95" s="189"/>
      <c r="VKM95" s="189"/>
      <c r="VKN95" s="189"/>
      <c r="VKO95" s="189"/>
      <c r="VKP95" s="189"/>
      <c r="VKQ95" s="189"/>
      <c r="VKR95" s="189"/>
      <c r="VKS95" s="189"/>
      <c r="VKT95" s="189"/>
      <c r="VKU95" s="189"/>
      <c r="VKV95" s="189"/>
      <c r="VKW95" s="189"/>
      <c r="VKX95" s="189"/>
      <c r="VKY95" s="189"/>
      <c r="VKZ95" s="189"/>
      <c r="VLA95" s="189"/>
      <c r="VLB95" s="189"/>
      <c r="VLC95" s="189"/>
      <c r="VLD95" s="189"/>
      <c r="VLE95" s="189"/>
      <c r="VLF95" s="189"/>
      <c r="VLG95" s="189"/>
      <c r="VLH95" s="189"/>
      <c r="VLI95" s="189"/>
      <c r="VLJ95" s="189"/>
      <c r="VLK95" s="189"/>
      <c r="VLL95" s="189"/>
      <c r="VLM95" s="189"/>
      <c r="VLN95" s="189"/>
      <c r="VLO95" s="189"/>
      <c r="VLP95" s="189"/>
      <c r="VLQ95" s="189"/>
      <c r="VLR95" s="189"/>
      <c r="VLS95" s="189"/>
      <c r="VLT95" s="189"/>
      <c r="VLU95" s="189"/>
      <c r="VLV95" s="189"/>
      <c r="VLW95" s="189"/>
      <c r="VLX95" s="189"/>
      <c r="VLY95" s="189"/>
      <c r="VLZ95" s="189"/>
      <c r="VMA95" s="189"/>
      <c r="VMB95" s="189"/>
      <c r="VMC95" s="189"/>
      <c r="VMD95" s="189"/>
      <c r="VME95" s="189"/>
      <c r="VMF95" s="189"/>
      <c r="VMG95" s="189"/>
      <c r="VMH95" s="189"/>
      <c r="VMI95" s="189"/>
      <c r="VMJ95" s="189"/>
      <c r="VMK95" s="189"/>
      <c r="VML95" s="189"/>
      <c r="VMM95" s="189"/>
      <c r="VMN95" s="189"/>
      <c r="VMO95" s="189"/>
      <c r="VMP95" s="189"/>
      <c r="VMQ95" s="189"/>
      <c r="VMR95" s="189"/>
      <c r="VMS95" s="189"/>
      <c r="VMT95" s="189"/>
      <c r="VMU95" s="189"/>
      <c r="VMV95" s="189"/>
      <c r="VMW95" s="189"/>
      <c r="VMX95" s="189"/>
      <c r="VMY95" s="189"/>
      <c r="VMZ95" s="189"/>
      <c r="VNA95" s="189"/>
      <c r="VNB95" s="189"/>
      <c r="VNC95" s="189"/>
      <c r="VND95" s="189"/>
      <c r="VNE95" s="189"/>
      <c r="VNF95" s="189"/>
      <c r="VNG95" s="189"/>
      <c r="VNH95" s="189"/>
      <c r="VNI95" s="189"/>
      <c r="VNJ95" s="189"/>
      <c r="VNK95" s="189"/>
      <c r="VNL95" s="189"/>
      <c r="VNM95" s="189"/>
      <c r="VNN95" s="189"/>
      <c r="VNO95" s="189"/>
      <c r="VNP95" s="189"/>
      <c r="VNQ95" s="189"/>
      <c r="VNR95" s="189"/>
      <c r="VNS95" s="189"/>
      <c r="VNT95" s="189"/>
      <c r="VNU95" s="189"/>
      <c r="VNV95" s="189"/>
      <c r="VNW95" s="189"/>
      <c r="VNX95" s="189"/>
      <c r="VNY95" s="189"/>
      <c r="VNZ95" s="189"/>
      <c r="VOA95" s="189"/>
      <c r="VOB95" s="189"/>
      <c r="VOC95" s="189"/>
      <c r="VOD95" s="189"/>
      <c r="VOE95" s="189"/>
      <c r="VOF95" s="189"/>
      <c r="VOG95" s="189"/>
      <c r="VOH95" s="189"/>
      <c r="VOI95" s="189"/>
      <c r="VOJ95" s="189"/>
      <c r="VOK95" s="189"/>
      <c r="VOL95" s="189"/>
      <c r="VOM95" s="189"/>
      <c r="VON95" s="189"/>
      <c r="VOO95" s="189"/>
      <c r="VOP95" s="189"/>
      <c r="VOQ95" s="189"/>
      <c r="VOR95" s="189"/>
      <c r="VOS95" s="189"/>
      <c r="VOT95" s="189"/>
      <c r="VOU95" s="189"/>
      <c r="VOV95" s="189"/>
      <c r="VOW95" s="189"/>
      <c r="VOX95" s="189"/>
      <c r="VOY95" s="189"/>
      <c r="VOZ95" s="189"/>
      <c r="VPA95" s="189"/>
      <c r="VPB95" s="189"/>
      <c r="VPC95" s="189"/>
      <c r="VPD95" s="189"/>
      <c r="VPE95" s="189"/>
      <c r="VPF95" s="189"/>
      <c r="VPG95" s="189"/>
      <c r="VPH95" s="189"/>
      <c r="VPI95" s="189"/>
      <c r="VPJ95" s="189"/>
      <c r="VPK95" s="189"/>
      <c r="VPL95" s="189"/>
      <c r="VPM95" s="189"/>
      <c r="VPN95" s="189"/>
      <c r="VPO95" s="189"/>
      <c r="VPP95" s="189"/>
      <c r="VPQ95" s="189"/>
      <c r="VPR95" s="189"/>
      <c r="VPS95" s="189"/>
      <c r="VPT95" s="189"/>
      <c r="VPU95" s="189"/>
      <c r="VPV95" s="189"/>
      <c r="VPW95" s="189"/>
      <c r="VPX95" s="189"/>
      <c r="VPY95" s="189"/>
      <c r="VPZ95" s="189"/>
      <c r="VQA95" s="189"/>
      <c r="VQB95" s="189"/>
      <c r="VQC95" s="189"/>
      <c r="VQD95" s="189"/>
      <c r="VQE95" s="189"/>
      <c r="VQF95" s="189"/>
      <c r="VQG95" s="189"/>
      <c r="VQH95" s="189"/>
      <c r="VQI95" s="189"/>
      <c r="VQJ95" s="189"/>
      <c r="VQK95" s="189"/>
      <c r="VQL95" s="189"/>
      <c r="VQM95" s="189"/>
      <c r="VQN95" s="189"/>
      <c r="VQO95" s="189"/>
      <c r="VQP95" s="189"/>
      <c r="VQQ95" s="189"/>
      <c r="VQR95" s="189"/>
      <c r="VQS95" s="189"/>
      <c r="VQT95" s="189"/>
      <c r="VQU95" s="189"/>
      <c r="VQV95" s="189"/>
      <c r="VQW95" s="189"/>
      <c r="VQX95" s="189"/>
      <c r="VQY95" s="189"/>
      <c r="VQZ95" s="189"/>
      <c r="VRA95" s="189"/>
      <c r="VRB95" s="189"/>
      <c r="VRC95" s="189"/>
      <c r="VRD95" s="189"/>
      <c r="VRE95" s="189"/>
      <c r="VRF95" s="189"/>
      <c r="VRG95" s="189"/>
      <c r="VRH95" s="189"/>
      <c r="VRI95" s="189"/>
      <c r="VRJ95" s="189"/>
      <c r="VRK95" s="189"/>
      <c r="VRL95" s="189"/>
      <c r="VRM95" s="189"/>
      <c r="VRN95" s="189"/>
      <c r="VRO95" s="189"/>
      <c r="VRP95" s="189"/>
      <c r="VRQ95" s="189"/>
      <c r="VRR95" s="189"/>
      <c r="VRS95" s="189"/>
      <c r="VRT95" s="189"/>
      <c r="VRU95" s="189"/>
      <c r="VRV95" s="189"/>
      <c r="VRW95" s="189"/>
      <c r="VRX95" s="189"/>
      <c r="VRY95" s="189"/>
      <c r="VRZ95" s="189"/>
      <c r="VSA95" s="189"/>
      <c r="VSB95" s="189"/>
      <c r="VSC95" s="189"/>
      <c r="VSD95" s="189"/>
      <c r="VSE95" s="189"/>
      <c r="VSF95" s="189"/>
      <c r="VSG95" s="189"/>
      <c r="VSH95" s="189"/>
      <c r="VSI95" s="189"/>
      <c r="VSJ95" s="189"/>
      <c r="VSK95" s="189"/>
      <c r="VSL95" s="189"/>
      <c r="VSM95" s="189"/>
      <c r="VSN95" s="189"/>
      <c r="VSO95" s="189"/>
      <c r="VSP95" s="189"/>
      <c r="VSQ95" s="189"/>
      <c r="VSR95" s="189"/>
      <c r="VSS95" s="189"/>
      <c r="VST95" s="189"/>
      <c r="VSU95" s="189"/>
      <c r="VSV95" s="189"/>
      <c r="VSW95" s="189"/>
      <c r="VSX95" s="189"/>
      <c r="VSY95" s="189"/>
      <c r="VSZ95" s="189"/>
      <c r="VTA95" s="189"/>
      <c r="VTB95" s="189"/>
      <c r="VTC95" s="189"/>
      <c r="VTD95" s="189"/>
      <c r="VTE95" s="189"/>
      <c r="VTF95" s="189"/>
      <c r="VTG95" s="189"/>
      <c r="VTH95" s="189"/>
      <c r="VTI95" s="189"/>
      <c r="VTJ95" s="189"/>
      <c r="VTK95" s="189"/>
      <c r="VTL95" s="189"/>
      <c r="VTM95" s="189"/>
      <c r="VTN95" s="189"/>
      <c r="VTO95" s="189"/>
      <c r="VTP95" s="189"/>
      <c r="VTQ95" s="189"/>
      <c r="VTR95" s="189"/>
      <c r="VTS95" s="189"/>
      <c r="VTT95" s="189"/>
      <c r="VTU95" s="189"/>
      <c r="VTV95" s="189"/>
      <c r="VTW95" s="189"/>
      <c r="VTX95" s="189"/>
      <c r="VTY95" s="189"/>
      <c r="VTZ95" s="189"/>
      <c r="VUA95" s="189"/>
      <c r="VUB95" s="189"/>
      <c r="VUC95" s="189"/>
      <c r="VUD95" s="189"/>
      <c r="VUE95" s="189"/>
      <c r="VUF95" s="189"/>
      <c r="VUG95" s="189"/>
      <c r="VUH95" s="189"/>
      <c r="VUI95" s="189"/>
      <c r="VUJ95" s="189"/>
      <c r="VUK95" s="189"/>
      <c r="VUL95" s="189"/>
      <c r="VUM95" s="189"/>
      <c r="VUN95" s="189"/>
      <c r="VUO95" s="189"/>
      <c r="VUP95" s="189"/>
      <c r="VUQ95" s="189"/>
      <c r="VUR95" s="189"/>
      <c r="VUS95" s="189"/>
      <c r="VUT95" s="189"/>
      <c r="VUU95" s="189"/>
      <c r="VUV95" s="189"/>
      <c r="VUW95" s="189"/>
      <c r="VUX95" s="189"/>
      <c r="VUY95" s="189"/>
      <c r="VUZ95" s="189"/>
      <c r="VVA95" s="189"/>
      <c r="VVB95" s="189"/>
      <c r="VVC95" s="189"/>
      <c r="VVD95" s="189"/>
      <c r="VVE95" s="189"/>
      <c r="VVF95" s="189"/>
      <c r="VVG95" s="189"/>
      <c r="VVH95" s="189"/>
      <c r="VVI95" s="189"/>
      <c r="VVJ95" s="189"/>
      <c r="VVK95" s="189"/>
      <c r="VVL95" s="189"/>
      <c r="VVM95" s="189"/>
      <c r="VVN95" s="189"/>
      <c r="VVO95" s="189"/>
      <c r="VVP95" s="189"/>
      <c r="VVQ95" s="189"/>
      <c r="VVR95" s="189"/>
      <c r="VVS95" s="189"/>
      <c r="VVT95" s="189"/>
      <c r="VVU95" s="189"/>
      <c r="VVV95" s="189"/>
      <c r="VVW95" s="189"/>
      <c r="VVX95" s="189"/>
      <c r="VVY95" s="189"/>
      <c r="VVZ95" s="189"/>
      <c r="VWA95" s="189"/>
      <c r="VWB95" s="189"/>
      <c r="VWC95" s="189"/>
      <c r="VWD95" s="189"/>
      <c r="VWE95" s="189"/>
      <c r="VWF95" s="189"/>
      <c r="VWG95" s="189"/>
      <c r="VWH95" s="189"/>
      <c r="VWI95" s="189"/>
      <c r="VWJ95" s="189"/>
      <c r="VWK95" s="189"/>
      <c r="VWL95" s="189"/>
      <c r="VWM95" s="189"/>
      <c r="VWN95" s="189"/>
      <c r="VWO95" s="189"/>
      <c r="VWP95" s="189"/>
      <c r="VWQ95" s="189"/>
      <c r="VWR95" s="189"/>
      <c r="VWS95" s="189"/>
      <c r="VWT95" s="189"/>
      <c r="VWU95" s="189"/>
      <c r="VWV95" s="189"/>
      <c r="VWW95" s="189"/>
      <c r="VWX95" s="189"/>
      <c r="VWY95" s="189"/>
      <c r="VWZ95" s="189"/>
      <c r="VXA95" s="189"/>
      <c r="VXB95" s="189"/>
      <c r="VXC95" s="189"/>
      <c r="VXD95" s="189"/>
      <c r="VXE95" s="189"/>
      <c r="VXF95" s="189"/>
      <c r="VXG95" s="189"/>
      <c r="VXH95" s="189"/>
      <c r="VXI95" s="189"/>
      <c r="VXJ95" s="189"/>
      <c r="VXK95" s="189"/>
      <c r="VXL95" s="189"/>
      <c r="VXM95" s="189"/>
      <c r="VXN95" s="189"/>
      <c r="VXO95" s="189"/>
      <c r="VXP95" s="189"/>
      <c r="VXQ95" s="189"/>
      <c r="VXR95" s="189"/>
      <c r="VXS95" s="189"/>
      <c r="VXT95" s="189"/>
      <c r="VXU95" s="189"/>
      <c r="VXV95" s="189"/>
      <c r="VXW95" s="189"/>
      <c r="VXX95" s="189"/>
      <c r="VXY95" s="189"/>
      <c r="VXZ95" s="189"/>
      <c r="VYA95" s="189"/>
      <c r="VYB95" s="189"/>
      <c r="VYC95" s="189"/>
      <c r="VYD95" s="189"/>
      <c r="VYE95" s="189"/>
      <c r="VYF95" s="189"/>
      <c r="VYG95" s="189"/>
      <c r="VYH95" s="189"/>
      <c r="VYI95" s="189"/>
      <c r="VYJ95" s="189"/>
      <c r="VYK95" s="189"/>
      <c r="VYL95" s="189"/>
      <c r="VYM95" s="189"/>
      <c r="VYN95" s="189"/>
      <c r="VYO95" s="189"/>
      <c r="VYP95" s="189"/>
      <c r="VYQ95" s="189"/>
      <c r="VYR95" s="189"/>
      <c r="VYS95" s="189"/>
      <c r="VYT95" s="189"/>
      <c r="VYU95" s="189"/>
      <c r="VYV95" s="189"/>
      <c r="VYW95" s="189"/>
      <c r="VYX95" s="189"/>
      <c r="VYY95" s="189"/>
      <c r="VYZ95" s="189"/>
      <c r="VZA95" s="189"/>
      <c r="VZB95" s="189"/>
      <c r="VZC95" s="189"/>
      <c r="VZD95" s="189"/>
      <c r="VZE95" s="189"/>
      <c r="VZF95" s="189"/>
      <c r="VZG95" s="189"/>
      <c r="VZH95" s="189"/>
      <c r="VZI95" s="189"/>
      <c r="VZJ95" s="189"/>
      <c r="VZK95" s="189"/>
      <c r="VZL95" s="189"/>
      <c r="VZM95" s="189"/>
      <c r="VZN95" s="189"/>
      <c r="VZO95" s="189"/>
      <c r="VZP95" s="189"/>
      <c r="VZQ95" s="189"/>
      <c r="VZR95" s="189"/>
      <c r="VZS95" s="189"/>
      <c r="VZT95" s="189"/>
      <c r="VZU95" s="189"/>
      <c r="VZV95" s="189"/>
      <c r="VZW95" s="189"/>
      <c r="VZX95" s="189"/>
      <c r="VZY95" s="189"/>
      <c r="VZZ95" s="189"/>
      <c r="WAA95" s="189"/>
      <c r="WAB95" s="189"/>
      <c r="WAC95" s="189"/>
      <c r="WAD95" s="189"/>
      <c r="WAE95" s="189"/>
      <c r="WAF95" s="189"/>
      <c r="WAG95" s="189"/>
      <c r="WAH95" s="189"/>
      <c r="WAI95" s="189"/>
      <c r="WAJ95" s="189"/>
      <c r="WAK95" s="189"/>
      <c r="WAL95" s="189"/>
      <c r="WAM95" s="189"/>
      <c r="WAN95" s="189"/>
      <c r="WAO95" s="189"/>
      <c r="WAP95" s="189"/>
      <c r="WAQ95" s="189"/>
      <c r="WAR95" s="189"/>
      <c r="WAS95" s="189"/>
      <c r="WAT95" s="189"/>
      <c r="WAU95" s="189"/>
      <c r="WAV95" s="189"/>
      <c r="WAW95" s="189"/>
      <c r="WAX95" s="189"/>
      <c r="WAY95" s="189"/>
      <c r="WAZ95" s="189"/>
      <c r="WBA95" s="189"/>
      <c r="WBB95" s="189"/>
      <c r="WBC95" s="189"/>
      <c r="WBD95" s="189"/>
      <c r="WBE95" s="189"/>
      <c r="WBF95" s="189"/>
      <c r="WBG95" s="189"/>
      <c r="WBH95" s="189"/>
      <c r="WBI95" s="189"/>
      <c r="WBJ95" s="189"/>
      <c r="WBK95" s="189"/>
      <c r="WBL95" s="189"/>
      <c r="WBM95" s="189"/>
      <c r="WBN95" s="189"/>
      <c r="WBO95" s="189"/>
      <c r="WBP95" s="189"/>
      <c r="WBQ95" s="189"/>
      <c r="WBR95" s="189"/>
      <c r="WBS95" s="189"/>
      <c r="WBT95" s="189"/>
      <c r="WBU95" s="189"/>
      <c r="WBV95" s="189"/>
      <c r="WBW95" s="189"/>
      <c r="WBX95" s="189"/>
      <c r="WBY95" s="189"/>
      <c r="WBZ95" s="189"/>
      <c r="WCA95" s="189"/>
      <c r="WCB95" s="189"/>
      <c r="WCC95" s="189"/>
      <c r="WCD95" s="189"/>
      <c r="WCE95" s="189"/>
      <c r="WCF95" s="189"/>
      <c r="WCG95" s="189"/>
      <c r="WCH95" s="189"/>
      <c r="WCI95" s="189"/>
      <c r="WCJ95" s="189"/>
      <c r="WCK95" s="189"/>
      <c r="WCL95" s="189"/>
      <c r="WCM95" s="189"/>
      <c r="WCN95" s="189"/>
      <c r="WCO95" s="189"/>
      <c r="WCP95" s="189"/>
      <c r="WCQ95" s="189"/>
      <c r="WCR95" s="189"/>
      <c r="WCS95" s="189"/>
      <c r="WCT95" s="189"/>
      <c r="WCU95" s="189"/>
      <c r="WCV95" s="189"/>
      <c r="WCW95" s="189"/>
      <c r="WCX95" s="189"/>
      <c r="WCY95" s="189"/>
      <c r="WCZ95" s="189"/>
      <c r="WDA95" s="189"/>
      <c r="WDB95" s="189"/>
      <c r="WDC95" s="189"/>
      <c r="WDD95" s="189"/>
      <c r="WDE95" s="189"/>
      <c r="WDF95" s="189"/>
      <c r="WDG95" s="189"/>
      <c r="WDH95" s="189"/>
      <c r="WDI95" s="189"/>
      <c r="WDJ95" s="189"/>
      <c r="WDK95" s="189"/>
      <c r="WDL95" s="189"/>
      <c r="WDM95" s="189"/>
      <c r="WDN95" s="189"/>
      <c r="WDO95" s="189"/>
      <c r="WDP95" s="189"/>
      <c r="WDQ95" s="189"/>
      <c r="WDR95" s="189"/>
      <c r="WDS95" s="189"/>
      <c r="WDT95" s="189"/>
      <c r="WDU95" s="189"/>
      <c r="WDV95" s="189"/>
      <c r="WDW95" s="189"/>
      <c r="WDX95" s="189"/>
      <c r="WDY95" s="189"/>
      <c r="WDZ95" s="189"/>
      <c r="WEA95" s="189"/>
      <c r="WEB95" s="189"/>
      <c r="WEC95" s="189"/>
      <c r="WED95" s="189"/>
      <c r="WEE95" s="189"/>
      <c r="WEF95" s="189"/>
      <c r="WEG95" s="189"/>
      <c r="WEH95" s="189"/>
      <c r="WEI95" s="189"/>
      <c r="WEJ95" s="189"/>
      <c r="WEK95" s="189"/>
      <c r="WEL95" s="189"/>
      <c r="WEM95" s="189"/>
      <c r="WEN95" s="189"/>
      <c r="WEO95" s="189"/>
      <c r="WEP95" s="189"/>
      <c r="WEQ95" s="189"/>
      <c r="WER95" s="189"/>
      <c r="WES95" s="189"/>
      <c r="WET95" s="189"/>
      <c r="WEU95" s="189"/>
      <c r="WEV95" s="189"/>
      <c r="WEW95" s="189"/>
      <c r="WEX95" s="189"/>
      <c r="WEY95" s="189"/>
      <c r="WEZ95" s="189"/>
      <c r="WFA95" s="189"/>
      <c r="WFB95" s="189"/>
      <c r="WFC95" s="189"/>
      <c r="WFD95" s="189"/>
      <c r="WFE95" s="189"/>
      <c r="WFF95" s="189"/>
      <c r="WFG95" s="189"/>
      <c r="WFH95" s="189"/>
      <c r="WFI95" s="189"/>
      <c r="WFJ95" s="189"/>
      <c r="WFK95" s="189"/>
      <c r="WFL95" s="189"/>
      <c r="WFM95" s="189"/>
      <c r="WFN95" s="189"/>
      <c r="WFO95" s="189"/>
      <c r="WFP95" s="189"/>
      <c r="WFQ95" s="189"/>
      <c r="WFR95" s="189"/>
      <c r="WFS95" s="189"/>
      <c r="WFT95" s="189"/>
      <c r="WFU95" s="189"/>
      <c r="WFV95" s="189"/>
      <c r="WFW95" s="189"/>
      <c r="WFX95" s="189"/>
      <c r="WFY95" s="189"/>
      <c r="WFZ95" s="189"/>
      <c r="WGA95" s="189"/>
      <c r="WGB95" s="189"/>
      <c r="WGC95" s="189"/>
      <c r="WGD95" s="189"/>
      <c r="WGE95" s="189"/>
      <c r="WGF95" s="189"/>
      <c r="WGG95" s="189"/>
      <c r="WGH95" s="189"/>
      <c r="WGI95" s="189"/>
      <c r="WGJ95" s="189"/>
      <c r="WGK95" s="189"/>
      <c r="WGL95" s="189"/>
      <c r="WGM95" s="189"/>
      <c r="WGN95" s="189"/>
      <c r="WGO95" s="189"/>
      <c r="WGP95" s="189"/>
      <c r="WGQ95" s="189"/>
      <c r="WGR95" s="189"/>
      <c r="WGS95" s="189"/>
      <c r="WGT95" s="189"/>
      <c r="WGU95" s="189"/>
      <c r="WGV95" s="189"/>
      <c r="WGW95" s="189"/>
      <c r="WGX95" s="189"/>
      <c r="WGY95" s="189"/>
      <c r="WGZ95" s="189"/>
      <c r="WHA95" s="189"/>
      <c r="WHB95" s="189"/>
      <c r="WHC95" s="189"/>
      <c r="WHD95" s="189"/>
      <c r="WHE95" s="189"/>
      <c r="WHF95" s="189"/>
      <c r="WHG95" s="189"/>
      <c r="WHH95" s="189"/>
      <c r="WHI95" s="189"/>
      <c r="WHJ95" s="189"/>
      <c r="WHK95" s="189"/>
      <c r="WHL95" s="189"/>
      <c r="WHM95" s="189"/>
      <c r="WHN95" s="189"/>
      <c r="WHO95" s="189"/>
      <c r="WHP95" s="189"/>
      <c r="WHQ95" s="189"/>
      <c r="WHR95" s="189"/>
      <c r="WHS95" s="189"/>
      <c r="WHT95" s="189"/>
      <c r="WHU95" s="189"/>
      <c r="WHV95" s="189"/>
      <c r="WHW95" s="189"/>
      <c r="WHX95" s="189"/>
      <c r="WHY95" s="189"/>
      <c r="WHZ95" s="189"/>
      <c r="WIA95" s="189"/>
      <c r="WIB95" s="189"/>
      <c r="WIC95" s="189"/>
      <c r="WID95" s="189"/>
      <c r="WIE95" s="189"/>
      <c r="WIF95" s="189"/>
      <c r="WIG95" s="189"/>
      <c r="WIH95" s="189"/>
      <c r="WII95" s="189"/>
      <c r="WIJ95" s="189"/>
      <c r="WIK95" s="189"/>
      <c r="WIL95" s="189"/>
      <c r="WIM95" s="189"/>
      <c r="WIN95" s="189"/>
      <c r="WIO95" s="189"/>
      <c r="WIP95" s="189"/>
      <c r="WIQ95" s="189"/>
      <c r="WIR95" s="189"/>
      <c r="WIS95" s="189"/>
      <c r="WIT95" s="189"/>
      <c r="WIU95" s="189"/>
      <c r="WIV95" s="189"/>
      <c r="WIW95" s="189"/>
      <c r="WIX95" s="189"/>
      <c r="WIY95" s="189"/>
      <c r="WIZ95" s="189"/>
      <c r="WJA95" s="189"/>
      <c r="WJB95" s="189"/>
      <c r="WJC95" s="189"/>
      <c r="WJD95" s="189"/>
      <c r="WJE95" s="189"/>
      <c r="WJF95" s="189"/>
      <c r="WJG95" s="189"/>
      <c r="WJH95" s="189"/>
      <c r="WJI95" s="189"/>
      <c r="WJJ95" s="189"/>
      <c r="WJK95" s="189"/>
      <c r="WJL95" s="189"/>
      <c r="WJM95" s="189"/>
      <c r="WJN95" s="189"/>
      <c r="WJO95" s="189"/>
      <c r="WJP95" s="189"/>
      <c r="WJQ95" s="189"/>
      <c r="WJR95" s="189"/>
      <c r="WJS95" s="189"/>
      <c r="WJT95" s="189"/>
      <c r="WJU95" s="189"/>
      <c r="WJV95" s="189"/>
      <c r="WJW95" s="189"/>
      <c r="WJX95" s="189"/>
      <c r="WJY95" s="189"/>
      <c r="WJZ95" s="189"/>
      <c r="WKA95" s="189"/>
      <c r="WKB95" s="189"/>
      <c r="WKC95" s="189"/>
      <c r="WKD95" s="189"/>
      <c r="WKE95" s="189"/>
      <c r="WKF95" s="189"/>
      <c r="WKG95" s="189"/>
      <c r="WKH95" s="189"/>
      <c r="WKI95" s="189"/>
      <c r="WKJ95" s="189"/>
      <c r="WKK95" s="189"/>
      <c r="WKL95" s="189"/>
      <c r="WKM95" s="189"/>
      <c r="WKN95" s="189"/>
      <c r="WKO95" s="189"/>
      <c r="WKP95" s="189"/>
      <c r="WKQ95" s="189"/>
      <c r="WKR95" s="189"/>
      <c r="WKS95" s="189"/>
      <c r="WKT95" s="189"/>
      <c r="WKU95" s="189"/>
      <c r="WKV95" s="189"/>
      <c r="WKW95" s="189"/>
      <c r="WKX95" s="189"/>
      <c r="WKY95" s="189"/>
      <c r="WKZ95" s="189"/>
      <c r="WLA95" s="189"/>
      <c r="WLB95" s="189"/>
      <c r="WLC95" s="189"/>
      <c r="WLD95" s="189"/>
      <c r="WLE95" s="189"/>
      <c r="WLF95" s="189"/>
      <c r="WLG95" s="189"/>
      <c r="WLH95" s="189"/>
      <c r="WLI95" s="189"/>
      <c r="WLJ95" s="189"/>
      <c r="WLK95" s="189"/>
      <c r="WLL95" s="189"/>
      <c r="WLM95" s="189"/>
      <c r="WLN95" s="189"/>
      <c r="WLO95" s="189"/>
      <c r="WLP95" s="189"/>
      <c r="WLQ95" s="189"/>
      <c r="WLR95" s="189"/>
      <c r="WLS95" s="189"/>
      <c r="WLT95" s="189"/>
      <c r="WLU95" s="189"/>
      <c r="WLV95" s="189"/>
      <c r="WLW95" s="189"/>
      <c r="WLX95" s="189"/>
      <c r="WLY95" s="189"/>
      <c r="WLZ95" s="189"/>
      <c r="WMA95" s="189"/>
      <c r="WMB95" s="189"/>
      <c r="WMC95" s="189"/>
      <c r="WMD95" s="189"/>
      <c r="WME95" s="189"/>
      <c r="WMF95" s="189"/>
      <c r="WMG95" s="189"/>
      <c r="WMH95" s="189"/>
      <c r="WMI95" s="189"/>
      <c r="WMJ95" s="189"/>
      <c r="WMK95" s="189"/>
      <c r="WML95" s="189"/>
      <c r="WMM95" s="189"/>
      <c r="WMN95" s="189"/>
      <c r="WMO95" s="189"/>
      <c r="WMP95" s="189"/>
      <c r="WMQ95" s="189"/>
      <c r="WMR95" s="189"/>
      <c r="WMS95" s="189"/>
      <c r="WMT95" s="189"/>
      <c r="WMU95" s="189"/>
      <c r="WMV95" s="189"/>
      <c r="WMW95" s="189"/>
      <c r="WMX95" s="189"/>
      <c r="WMY95" s="189"/>
      <c r="WMZ95" s="189"/>
      <c r="WNA95" s="189"/>
      <c r="WNB95" s="189"/>
      <c r="WNC95" s="189"/>
      <c r="WND95" s="189"/>
      <c r="WNE95" s="189"/>
      <c r="WNF95" s="189"/>
      <c r="WNG95" s="189"/>
      <c r="WNH95" s="189"/>
      <c r="WNI95" s="189"/>
      <c r="WNJ95" s="189"/>
      <c r="WNK95" s="189"/>
      <c r="WNL95" s="189"/>
      <c r="WNM95" s="189"/>
      <c r="WNN95" s="189"/>
      <c r="WNO95" s="189"/>
      <c r="WNP95" s="189"/>
      <c r="WNQ95" s="189"/>
      <c r="WNR95" s="189"/>
      <c r="WNS95" s="189"/>
      <c r="WNT95" s="189"/>
      <c r="WNU95" s="189"/>
      <c r="WNV95" s="189"/>
      <c r="WNW95" s="189"/>
      <c r="WNX95" s="189"/>
      <c r="WNY95" s="189"/>
      <c r="WNZ95" s="189"/>
      <c r="WOA95" s="189"/>
      <c r="WOB95" s="189"/>
      <c r="WOC95" s="189"/>
      <c r="WOD95" s="189"/>
      <c r="WOE95" s="189"/>
      <c r="WOF95" s="189"/>
      <c r="WOG95" s="189"/>
      <c r="WOH95" s="189"/>
      <c r="WOI95" s="189"/>
      <c r="WOJ95" s="189"/>
      <c r="WOK95" s="189"/>
      <c r="WOL95" s="189"/>
      <c r="WOM95" s="189"/>
      <c r="WON95" s="189"/>
      <c r="WOO95" s="189"/>
      <c r="WOP95" s="189"/>
      <c r="WOQ95" s="189"/>
      <c r="WOR95" s="189"/>
      <c r="WOS95" s="189"/>
      <c r="WOT95" s="189"/>
      <c r="WOU95" s="189"/>
      <c r="WOV95" s="189"/>
      <c r="WOW95" s="189"/>
      <c r="WOX95" s="189"/>
      <c r="WOY95" s="189"/>
      <c r="WOZ95" s="189"/>
      <c r="WPA95" s="189"/>
      <c r="WPB95" s="189"/>
      <c r="WPC95" s="189"/>
      <c r="WPD95" s="189"/>
      <c r="WPE95" s="189"/>
      <c r="WPF95" s="189"/>
      <c r="WPG95" s="189"/>
      <c r="WPH95" s="189"/>
      <c r="WPI95" s="189"/>
      <c r="WPJ95" s="189"/>
      <c r="WPK95" s="189"/>
      <c r="WPL95" s="189"/>
      <c r="WPM95" s="189"/>
      <c r="WPN95" s="189"/>
      <c r="WPO95" s="189"/>
      <c r="WPP95" s="189"/>
      <c r="WPQ95" s="189"/>
      <c r="WPR95" s="189"/>
      <c r="WPS95" s="189"/>
      <c r="WPT95" s="189"/>
      <c r="WPU95" s="189"/>
      <c r="WPV95" s="189"/>
      <c r="WPW95" s="189"/>
      <c r="WPX95" s="189"/>
      <c r="WPY95" s="189"/>
      <c r="WPZ95" s="189"/>
      <c r="WQA95" s="189"/>
      <c r="WQB95" s="189"/>
      <c r="WQC95" s="189"/>
      <c r="WQD95" s="189"/>
      <c r="WQE95" s="189"/>
      <c r="WQF95" s="189"/>
      <c r="WQG95" s="189"/>
      <c r="WQH95" s="189"/>
      <c r="WQI95" s="189"/>
      <c r="WQJ95" s="189"/>
      <c r="WQK95" s="189"/>
      <c r="WQL95" s="189"/>
      <c r="WQM95" s="189"/>
      <c r="WQN95" s="189"/>
      <c r="WQO95" s="189"/>
      <c r="WQP95" s="189"/>
      <c r="WQQ95" s="189"/>
      <c r="WQR95" s="189"/>
      <c r="WQS95" s="189"/>
      <c r="WQT95" s="189"/>
      <c r="WQU95" s="189"/>
      <c r="WQV95" s="189"/>
      <c r="WQW95" s="189"/>
      <c r="WQX95" s="189"/>
      <c r="WQY95" s="189"/>
      <c r="WQZ95" s="189"/>
      <c r="WRA95" s="189"/>
      <c r="WRB95" s="189"/>
      <c r="WRC95" s="189"/>
      <c r="WRD95" s="189"/>
      <c r="WRE95" s="189"/>
      <c r="WRF95" s="189"/>
      <c r="WRG95" s="189"/>
      <c r="WRH95" s="189"/>
      <c r="WRI95" s="189"/>
      <c r="WRJ95" s="189"/>
      <c r="WRK95" s="189"/>
      <c r="WRL95" s="189"/>
      <c r="WRM95" s="189"/>
      <c r="WRN95" s="189"/>
      <c r="WRO95" s="189"/>
      <c r="WRP95" s="189"/>
      <c r="WRQ95" s="189"/>
      <c r="WRR95" s="189"/>
      <c r="WRS95" s="189"/>
      <c r="WRT95" s="189"/>
      <c r="WRU95" s="189"/>
      <c r="WRV95" s="189"/>
      <c r="WRW95" s="189"/>
      <c r="WRX95" s="189"/>
      <c r="WRY95" s="189"/>
      <c r="WRZ95" s="189"/>
      <c r="WSA95" s="189"/>
      <c r="WSB95" s="189"/>
      <c r="WSC95" s="189"/>
      <c r="WSD95" s="189"/>
      <c r="WSE95" s="189"/>
      <c r="WSF95" s="189"/>
      <c r="WSG95" s="189"/>
      <c r="WSH95" s="189"/>
      <c r="WSI95" s="189"/>
      <c r="WSJ95" s="189"/>
      <c r="WSK95" s="189"/>
      <c r="WSL95" s="189"/>
      <c r="WSM95" s="189"/>
      <c r="WSN95" s="189"/>
      <c r="WSO95" s="189"/>
      <c r="WSP95" s="189"/>
      <c r="WSQ95" s="189"/>
      <c r="WSR95" s="189"/>
      <c r="WSS95" s="189"/>
      <c r="WST95" s="189"/>
      <c r="WSU95" s="189"/>
      <c r="WSV95" s="189"/>
      <c r="WSW95" s="189"/>
      <c r="WSX95" s="189"/>
      <c r="WSY95" s="189"/>
      <c r="WSZ95" s="189"/>
      <c r="WTA95" s="189"/>
      <c r="WTB95" s="189"/>
      <c r="WTC95" s="189"/>
      <c r="WTD95" s="189"/>
      <c r="WTE95" s="189"/>
      <c r="WTF95" s="189"/>
      <c r="WTG95" s="189"/>
      <c r="WTH95" s="189"/>
      <c r="WTI95" s="189"/>
      <c r="WTJ95" s="189"/>
      <c r="WTK95" s="189"/>
      <c r="WTL95" s="189"/>
      <c r="WTM95" s="189"/>
      <c r="WTN95" s="189"/>
      <c r="WTO95" s="189"/>
      <c r="WTP95" s="189"/>
      <c r="WTQ95" s="189"/>
      <c r="WTR95" s="189"/>
      <c r="WTS95" s="189"/>
      <c r="WTT95" s="189"/>
      <c r="WTU95" s="189"/>
      <c r="WTV95" s="189"/>
      <c r="WTW95" s="189"/>
      <c r="WTX95" s="189"/>
      <c r="WTY95" s="189"/>
      <c r="WTZ95" s="189"/>
      <c r="WUA95" s="189"/>
      <c r="WUB95" s="189"/>
      <c r="WUC95" s="189"/>
      <c r="WUD95" s="189"/>
      <c r="WUE95" s="189"/>
      <c r="WUF95" s="189"/>
      <c r="WUG95" s="189"/>
      <c r="WUH95" s="189"/>
      <c r="WUI95" s="189"/>
      <c r="WUJ95" s="189"/>
      <c r="WUK95" s="189"/>
      <c r="WUL95" s="189"/>
      <c r="WUM95" s="189"/>
      <c r="WUN95" s="189"/>
      <c r="WUO95" s="189"/>
      <c r="WUP95" s="189"/>
      <c r="WUQ95" s="189"/>
      <c r="WUR95" s="189"/>
      <c r="WUS95" s="189"/>
      <c r="WUT95" s="189"/>
      <c r="WUU95" s="189"/>
      <c r="WUV95" s="189"/>
      <c r="WUW95" s="189"/>
      <c r="WUX95" s="189"/>
      <c r="WUY95" s="189"/>
      <c r="WUZ95" s="189"/>
      <c r="WVA95" s="189"/>
      <c r="WVB95" s="189"/>
      <c r="WVC95" s="189"/>
      <c r="WVD95" s="189"/>
      <c r="WVE95" s="189"/>
      <c r="WVF95" s="189"/>
      <c r="WVG95" s="189"/>
      <c r="WVH95" s="189"/>
      <c r="WVI95" s="189"/>
      <c r="WVJ95" s="189"/>
      <c r="WVK95" s="189"/>
      <c r="WVL95" s="189"/>
      <c r="WVM95" s="189"/>
      <c r="WVN95" s="189"/>
      <c r="WVO95" s="189"/>
      <c r="WVP95" s="189"/>
      <c r="WVQ95" s="189"/>
      <c r="WVR95" s="189"/>
      <c r="WVS95" s="189"/>
      <c r="WVT95" s="189"/>
      <c r="WVU95" s="189"/>
      <c r="WVV95" s="189"/>
      <c r="WVW95" s="189"/>
      <c r="WVX95" s="189"/>
      <c r="WVY95" s="189"/>
      <c r="WVZ95" s="189"/>
      <c r="WWA95" s="189"/>
      <c r="WWB95" s="189"/>
      <c r="WWC95" s="189"/>
      <c r="WWD95" s="189"/>
      <c r="WWE95" s="189"/>
      <c r="WWF95" s="189"/>
      <c r="WWG95" s="189"/>
      <c r="WWH95" s="189"/>
      <c r="WWI95" s="189"/>
      <c r="WWJ95" s="189"/>
      <c r="WWK95" s="189"/>
      <c r="WWL95" s="189"/>
      <c r="WWM95" s="189"/>
      <c r="WWN95" s="189"/>
      <c r="WWO95" s="189"/>
      <c r="WWP95" s="189"/>
      <c r="WWQ95" s="189"/>
      <c r="WWR95" s="189"/>
      <c r="WWS95" s="189"/>
      <c r="WWT95" s="189"/>
      <c r="WWU95" s="189"/>
      <c r="WWV95" s="189"/>
      <c r="WWW95" s="189"/>
      <c r="WWX95" s="189"/>
      <c r="WWY95" s="189"/>
      <c r="WWZ95" s="189"/>
      <c r="WXA95" s="189"/>
      <c r="WXB95" s="189"/>
      <c r="WXC95" s="189"/>
      <c r="WXD95" s="189"/>
      <c r="WXE95" s="189"/>
      <c r="WXF95" s="189"/>
      <c r="WXG95" s="189"/>
      <c r="WXH95" s="189"/>
      <c r="WXI95" s="189"/>
      <c r="WXJ95" s="189"/>
      <c r="WXK95" s="189"/>
      <c r="WXL95" s="189"/>
      <c r="WXM95" s="189"/>
      <c r="WXN95" s="189"/>
      <c r="WXO95" s="189"/>
      <c r="WXP95" s="189"/>
      <c r="WXQ95" s="189"/>
      <c r="WXR95" s="189"/>
      <c r="WXS95" s="189"/>
      <c r="WXT95" s="189"/>
      <c r="WXU95" s="189"/>
      <c r="WXV95" s="189"/>
      <c r="WXW95" s="189"/>
      <c r="WXX95" s="189"/>
      <c r="WXY95" s="189"/>
      <c r="WXZ95" s="189"/>
      <c r="WYA95" s="189"/>
      <c r="WYB95" s="189"/>
      <c r="WYC95" s="189"/>
      <c r="WYD95" s="189"/>
      <c r="WYE95" s="189"/>
      <c r="WYF95" s="189"/>
      <c r="WYG95" s="189"/>
      <c r="WYH95" s="189"/>
      <c r="WYI95" s="189"/>
      <c r="WYJ95" s="189"/>
      <c r="WYK95" s="189"/>
      <c r="WYL95" s="189"/>
      <c r="WYM95" s="189"/>
      <c r="WYN95" s="189"/>
      <c r="WYO95" s="189"/>
      <c r="WYP95" s="189"/>
      <c r="WYQ95" s="189"/>
      <c r="WYR95" s="189"/>
      <c r="WYS95" s="189"/>
      <c r="WYT95" s="189"/>
      <c r="WYU95" s="189"/>
      <c r="WYV95" s="189"/>
      <c r="WYW95" s="189"/>
      <c r="WYX95" s="189"/>
      <c r="WYY95" s="189"/>
      <c r="WYZ95" s="189"/>
      <c r="WZA95" s="189"/>
      <c r="WZB95" s="189"/>
      <c r="WZC95" s="189"/>
      <c r="WZD95" s="189"/>
      <c r="WZE95" s="189"/>
      <c r="WZF95" s="189"/>
      <c r="WZG95" s="189"/>
      <c r="WZH95" s="189"/>
      <c r="WZI95" s="189"/>
      <c r="WZJ95" s="189"/>
      <c r="WZK95" s="189"/>
      <c r="WZL95" s="189"/>
      <c r="WZM95" s="189"/>
      <c r="WZN95" s="189"/>
      <c r="WZO95" s="189"/>
      <c r="WZP95" s="189"/>
      <c r="WZQ95" s="189"/>
      <c r="WZR95" s="189"/>
      <c r="WZS95" s="189"/>
      <c r="WZT95" s="189"/>
      <c r="WZU95" s="189"/>
      <c r="WZV95" s="189"/>
      <c r="WZW95" s="189"/>
      <c r="WZX95" s="189"/>
      <c r="WZY95" s="189"/>
      <c r="WZZ95" s="189"/>
      <c r="XAA95" s="189"/>
      <c r="XAB95" s="189"/>
      <c r="XAC95" s="189"/>
      <c r="XAD95" s="189"/>
      <c r="XAE95" s="189"/>
      <c r="XAF95" s="189"/>
      <c r="XAG95" s="189"/>
      <c r="XAH95" s="189"/>
      <c r="XAI95" s="189"/>
      <c r="XAJ95" s="189"/>
      <c r="XAK95" s="189"/>
      <c r="XAL95" s="189"/>
      <c r="XAM95" s="189"/>
      <c r="XAN95" s="189"/>
      <c r="XAO95" s="189"/>
      <c r="XAP95" s="189"/>
      <c r="XAQ95" s="189"/>
      <c r="XAR95" s="189"/>
      <c r="XAS95" s="189"/>
      <c r="XAT95" s="189"/>
      <c r="XAU95" s="189"/>
      <c r="XAV95" s="189"/>
      <c r="XAW95" s="189"/>
      <c r="XAX95" s="189"/>
      <c r="XAY95" s="189"/>
      <c r="XAZ95" s="189"/>
      <c r="XBA95" s="189"/>
      <c r="XBB95" s="189"/>
      <c r="XBC95" s="189"/>
      <c r="XBD95" s="189"/>
      <c r="XBE95" s="189"/>
      <c r="XBF95" s="189"/>
      <c r="XBG95" s="189"/>
      <c r="XBH95" s="189"/>
      <c r="XBI95" s="189"/>
      <c r="XBJ95" s="189"/>
      <c r="XBK95" s="189"/>
      <c r="XBL95" s="189"/>
      <c r="XBM95" s="189"/>
      <c r="XBN95" s="189"/>
      <c r="XBO95" s="189"/>
      <c r="XBP95" s="189"/>
      <c r="XBQ95" s="189"/>
      <c r="XBR95" s="189"/>
      <c r="XBS95" s="189"/>
      <c r="XBT95" s="189"/>
      <c r="XBU95" s="189"/>
      <c r="XBV95" s="189"/>
      <c r="XBW95" s="189"/>
      <c r="XBX95" s="189"/>
      <c r="XBY95" s="189"/>
      <c r="XBZ95" s="189"/>
      <c r="XCA95" s="189"/>
      <c r="XCB95" s="189"/>
      <c r="XCC95" s="189"/>
      <c r="XCD95" s="189"/>
      <c r="XCE95" s="189"/>
      <c r="XCF95" s="189"/>
      <c r="XCG95" s="189"/>
      <c r="XCH95" s="189"/>
      <c r="XCI95" s="189"/>
      <c r="XCJ95" s="189"/>
      <c r="XCK95" s="189"/>
      <c r="XCL95" s="189"/>
      <c r="XCM95" s="189"/>
      <c r="XCN95" s="189"/>
      <c r="XCO95" s="189"/>
      <c r="XCP95" s="189"/>
      <c r="XCQ95" s="189"/>
      <c r="XCR95" s="189"/>
      <c r="XCS95" s="189"/>
      <c r="XCT95" s="189"/>
      <c r="XCU95" s="189"/>
      <c r="XCV95" s="189"/>
      <c r="XCW95" s="189"/>
      <c r="XCX95" s="189"/>
      <c r="XCY95" s="189"/>
      <c r="XCZ95" s="189"/>
      <c r="XDA95" s="189"/>
      <c r="XDB95" s="189"/>
      <c r="XDC95" s="189"/>
      <c r="XDD95" s="189"/>
      <c r="XDE95" s="189"/>
      <c r="XDF95" s="189"/>
      <c r="XDG95" s="189"/>
      <c r="XDH95" s="189"/>
      <c r="XDI95" s="189"/>
      <c r="XDJ95" s="189"/>
      <c r="XDK95" s="189"/>
      <c r="XDL95" s="189"/>
      <c r="XDM95" s="189"/>
      <c r="XDN95" s="189"/>
      <c r="XDO95" s="189"/>
      <c r="XDP95" s="189"/>
      <c r="XDQ95" s="189"/>
      <c r="XDR95" s="189"/>
      <c r="XDS95" s="189"/>
      <c r="XDT95" s="189"/>
      <c r="XDU95" s="189"/>
      <c r="XDV95" s="189"/>
      <c r="XDW95" s="189"/>
      <c r="XDX95" s="189"/>
      <c r="XDY95" s="189"/>
      <c r="XDZ95" s="189"/>
      <c r="XEA95" s="189"/>
      <c r="XEB95" s="189"/>
      <c r="XEC95" s="189"/>
      <c r="XED95" s="189"/>
      <c r="XEE95" s="189"/>
      <c r="XEF95" s="189"/>
      <c r="XEG95" s="189"/>
      <c r="XEH95" s="189"/>
      <c r="XEI95" s="189"/>
      <c r="XEJ95" s="189"/>
      <c r="XEK95" s="189"/>
      <c r="XEL95" s="189"/>
      <c r="XEM95" s="189"/>
      <c r="XEN95" s="189"/>
      <c r="XEO95" s="189"/>
      <c r="XEP95" s="189"/>
      <c r="XEQ95" s="189"/>
      <c r="XER95" s="189"/>
      <c r="XES95" s="189"/>
      <c r="XET95" s="189"/>
      <c r="XEU95" s="189"/>
    </row>
    <row r="96" spans="1:16375" ht="15">
      <c r="A96" s="261">
        <v>2024</v>
      </c>
      <c r="B96" s="190" t="s">
        <v>229</v>
      </c>
      <c r="C96" s="191">
        <v>45450</v>
      </c>
      <c r="D96" s="270" t="s">
        <v>299</v>
      </c>
      <c r="E96" s="262" t="s">
        <v>300</v>
      </c>
      <c r="F96" s="271" t="s">
        <v>301</v>
      </c>
      <c r="G96" s="240" t="s">
        <v>303</v>
      </c>
      <c r="H96" s="264"/>
      <c r="I96" s="270">
        <v>181901</v>
      </c>
      <c r="J96" s="270">
        <v>450</v>
      </c>
      <c r="K96" s="254">
        <v>510</v>
      </c>
      <c r="L96" s="255">
        <v>489</v>
      </c>
      <c r="M96" s="250">
        <v>489</v>
      </c>
      <c r="N96" s="210">
        <f t="shared" si="18"/>
        <v>-21</v>
      </c>
      <c r="O96" s="211">
        <f t="shared" si="14"/>
        <v>39</v>
      </c>
      <c r="P96" s="212">
        <f t="shared" si="15"/>
        <v>8.666666666666667E-2</v>
      </c>
      <c r="Q96" s="201">
        <f t="shared" si="16"/>
        <v>-4.1176470588235259E-2</v>
      </c>
      <c r="R96" s="266"/>
      <c r="S96" s="267"/>
      <c r="T96" s="267"/>
      <c r="U96" s="272">
        <v>21</v>
      </c>
      <c r="V96" s="272"/>
      <c r="W96" s="272"/>
      <c r="X96" s="272"/>
      <c r="Y96" s="272"/>
      <c r="Z96" s="272"/>
      <c r="AA96" s="272"/>
      <c r="AB96" s="272"/>
      <c r="AC96" s="272"/>
      <c r="AD96" s="233"/>
      <c r="AE96" s="213"/>
      <c r="AF96" s="207">
        <f t="shared" si="17"/>
        <v>21</v>
      </c>
      <c r="AG96" s="207">
        <f t="shared" si="19"/>
        <v>0</v>
      </c>
      <c r="AH96" s="269"/>
      <c r="AI96" s="189"/>
      <c r="AJ96" s="189"/>
      <c r="AK96" s="189"/>
      <c r="AL96" s="189"/>
      <c r="AM96" s="189"/>
      <c r="AN96" s="189"/>
      <c r="AO96" s="189"/>
      <c r="AP96" s="189"/>
      <c r="AQ96" s="189"/>
      <c r="AR96" s="189"/>
      <c r="AS96" s="189"/>
      <c r="AT96" s="189"/>
      <c r="AU96" s="189"/>
      <c r="AV96" s="189"/>
      <c r="AW96" s="189"/>
      <c r="AX96" s="189"/>
      <c r="AY96" s="189"/>
      <c r="AZ96" s="189"/>
      <c r="BA96" s="189"/>
      <c r="BB96" s="189"/>
      <c r="BC96" s="189"/>
      <c r="BD96" s="189"/>
      <c r="BE96" s="189"/>
      <c r="BF96" s="189"/>
      <c r="BG96" s="189"/>
      <c r="BH96" s="189"/>
      <c r="BI96" s="189"/>
      <c r="BJ96" s="189"/>
      <c r="BK96" s="189"/>
      <c r="BL96" s="189"/>
      <c r="BM96" s="189"/>
      <c r="BN96" s="189"/>
      <c r="BO96" s="189"/>
      <c r="BP96" s="189"/>
      <c r="BQ96" s="189"/>
      <c r="BR96" s="189"/>
      <c r="BS96" s="189"/>
      <c r="BT96" s="189"/>
      <c r="BU96" s="189"/>
      <c r="BV96" s="189"/>
      <c r="BW96" s="189"/>
      <c r="BX96" s="189"/>
      <c r="BY96" s="189"/>
      <c r="BZ96" s="189"/>
      <c r="CA96" s="189"/>
      <c r="CB96" s="189"/>
      <c r="CC96" s="189"/>
      <c r="CD96" s="189"/>
      <c r="CE96" s="189"/>
      <c r="CF96" s="189"/>
      <c r="CG96" s="189"/>
      <c r="CH96" s="189"/>
      <c r="CI96" s="189"/>
      <c r="CJ96" s="189"/>
      <c r="CK96" s="189"/>
      <c r="CL96" s="189"/>
      <c r="CM96" s="189"/>
      <c r="CN96" s="189"/>
      <c r="CO96" s="189"/>
      <c r="CP96" s="189"/>
      <c r="CQ96" s="189"/>
      <c r="CR96" s="189"/>
      <c r="CS96" s="189"/>
      <c r="CT96" s="189"/>
      <c r="CU96" s="189"/>
      <c r="CV96" s="189"/>
      <c r="CW96" s="189"/>
      <c r="CX96" s="189"/>
      <c r="CY96" s="189"/>
      <c r="CZ96" s="189"/>
      <c r="DA96" s="189"/>
      <c r="DB96" s="189"/>
      <c r="DC96" s="189"/>
      <c r="DD96" s="189"/>
      <c r="DE96" s="189"/>
      <c r="DF96" s="189"/>
      <c r="DG96" s="189"/>
      <c r="DH96" s="189"/>
      <c r="DI96" s="189"/>
      <c r="DJ96" s="189"/>
      <c r="DK96" s="189"/>
      <c r="DL96" s="189"/>
      <c r="DM96" s="189"/>
      <c r="DN96" s="189"/>
      <c r="DO96" s="189"/>
      <c r="DP96" s="189"/>
      <c r="DQ96" s="189"/>
      <c r="DR96" s="189"/>
      <c r="DS96" s="189"/>
      <c r="DT96" s="189"/>
      <c r="DU96" s="189"/>
      <c r="DV96" s="189"/>
      <c r="DW96" s="189"/>
      <c r="DX96" s="189"/>
      <c r="DY96" s="189"/>
      <c r="DZ96" s="189"/>
      <c r="EA96" s="189"/>
      <c r="EB96" s="189"/>
      <c r="EC96" s="189"/>
      <c r="ED96" s="189"/>
      <c r="EE96" s="189"/>
      <c r="EF96" s="189"/>
      <c r="EG96" s="189"/>
      <c r="EH96" s="189"/>
      <c r="EI96" s="189"/>
      <c r="EJ96" s="189"/>
      <c r="EK96" s="189"/>
      <c r="EL96" s="189"/>
      <c r="EM96" s="189"/>
      <c r="EN96" s="189"/>
      <c r="EO96" s="189"/>
      <c r="EP96" s="189"/>
      <c r="EQ96" s="189"/>
      <c r="ER96" s="189"/>
      <c r="ES96" s="189"/>
      <c r="ET96" s="189"/>
      <c r="EU96" s="189"/>
      <c r="EV96" s="189"/>
      <c r="EW96" s="189"/>
      <c r="EX96" s="189"/>
      <c r="EY96" s="189"/>
      <c r="EZ96" s="189"/>
      <c r="FA96" s="189"/>
      <c r="FB96" s="189"/>
      <c r="FC96" s="189"/>
      <c r="FD96" s="189"/>
      <c r="FE96" s="189"/>
      <c r="FF96" s="189"/>
      <c r="FG96" s="189"/>
      <c r="FH96" s="189"/>
      <c r="FI96" s="189"/>
      <c r="FJ96" s="189"/>
      <c r="FK96" s="189"/>
      <c r="FL96" s="189"/>
      <c r="FM96" s="189"/>
      <c r="FN96" s="189"/>
      <c r="FO96" s="189"/>
      <c r="FP96" s="189"/>
      <c r="FQ96" s="189"/>
      <c r="FR96" s="189"/>
      <c r="FS96" s="189"/>
      <c r="FT96" s="189"/>
      <c r="FU96" s="189"/>
      <c r="FV96" s="189"/>
      <c r="FW96" s="189"/>
      <c r="FX96" s="189"/>
      <c r="FY96" s="189"/>
      <c r="FZ96" s="189"/>
      <c r="GA96" s="189"/>
      <c r="GB96" s="189"/>
      <c r="GC96" s="189"/>
      <c r="GD96" s="189"/>
      <c r="GE96" s="189"/>
      <c r="GF96" s="189"/>
      <c r="GG96" s="189"/>
      <c r="GH96" s="189"/>
      <c r="GI96" s="189"/>
      <c r="GJ96" s="189"/>
      <c r="GK96" s="189"/>
      <c r="GL96" s="189"/>
      <c r="GM96" s="189"/>
      <c r="GN96" s="189"/>
      <c r="GO96" s="189"/>
      <c r="GP96" s="189"/>
      <c r="GQ96" s="189"/>
      <c r="GR96" s="189"/>
      <c r="GS96" s="189"/>
      <c r="GT96" s="189"/>
      <c r="GU96" s="189"/>
      <c r="GV96" s="189"/>
      <c r="GW96" s="189"/>
      <c r="GX96" s="189"/>
      <c r="GY96" s="189"/>
      <c r="GZ96" s="189"/>
      <c r="HA96" s="189"/>
      <c r="HB96" s="189"/>
      <c r="HC96" s="189"/>
      <c r="HD96" s="189"/>
      <c r="HE96" s="189"/>
      <c r="HF96" s="189"/>
      <c r="HG96" s="189"/>
      <c r="HH96" s="189"/>
      <c r="HI96" s="189"/>
      <c r="HJ96" s="189"/>
      <c r="HK96" s="189"/>
      <c r="HL96" s="189"/>
      <c r="HM96" s="189"/>
      <c r="HN96" s="189"/>
      <c r="HO96" s="189"/>
      <c r="HP96" s="189"/>
      <c r="HQ96" s="189"/>
      <c r="HR96" s="189"/>
      <c r="HS96" s="189"/>
      <c r="HT96" s="189"/>
      <c r="HU96" s="189"/>
      <c r="HV96" s="189"/>
      <c r="HW96" s="189"/>
      <c r="HX96" s="189"/>
      <c r="HY96" s="189"/>
      <c r="HZ96" s="189"/>
      <c r="IA96" s="189"/>
      <c r="IB96" s="189"/>
      <c r="IC96" s="189"/>
      <c r="ID96" s="189"/>
      <c r="IE96" s="189"/>
      <c r="IF96" s="189"/>
      <c r="IG96" s="189"/>
      <c r="IH96" s="189"/>
      <c r="II96" s="189"/>
      <c r="IJ96" s="189"/>
      <c r="IK96" s="189"/>
      <c r="IL96" s="189"/>
      <c r="IM96" s="189"/>
      <c r="IN96" s="189"/>
      <c r="IO96" s="189"/>
      <c r="IP96" s="189"/>
      <c r="IQ96" s="189"/>
      <c r="IR96" s="189"/>
      <c r="IS96" s="189"/>
      <c r="IT96" s="189"/>
      <c r="IU96" s="189"/>
      <c r="IV96" s="189"/>
      <c r="IW96" s="189"/>
      <c r="IX96" s="189"/>
      <c r="IY96" s="189"/>
      <c r="IZ96" s="189"/>
      <c r="JA96" s="189"/>
      <c r="JB96" s="189"/>
      <c r="JC96" s="189"/>
      <c r="JD96" s="189"/>
      <c r="JE96" s="189"/>
      <c r="JF96" s="189"/>
      <c r="JG96" s="189"/>
      <c r="JH96" s="189"/>
      <c r="JI96" s="189"/>
      <c r="JJ96" s="189"/>
      <c r="JK96" s="189"/>
      <c r="JL96" s="189"/>
      <c r="JM96" s="189"/>
      <c r="JN96" s="189"/>
      <c r="JO96" s="189"/>
      <c r="JP96" s="189"/>
      <c r="JQ96" s="189"/>
      <c r="JR96" s="189"/>
      <c r="JS96" s="189"/>
      <c r="JT96" s="189"/>
      <c r="JU96" s="189"/>
      <c r="JV96" s="189"/>
      <c r="JW96" s="189"/>
      <c r="JX96" s="189"/>
      <c r="JY96" s="189"/>
      <c r="JZ96" s="189"/>
      <c r="KA96" s="189"/>
      <c r="KB96" s="189"/>
      <c r="KC96" s="189"/>
      <c r="KD96" s="189"/>
      <c r="KE96" s="189"/>
      <c r="KF96" s="189"/>
      <c r="KG96" s="189"/>
      <c r="KH96" s="189"/>
      <c r="KI96" s="189"/>
      <c r="KJ96" s="189"/>
      <c r="KK96" s="189"/>
      <c r="KL96" s="189"/>
      <c r="KM96" s="189"/>
      <c r="KN96" s="189"/>
      <c r="KO96" s="189"/>
      <c r="KP96" s="189"/>
      <c r="KQ96" s="189"/>
      <c r="KR96" s="189"/>
      <c r="KS96" s="189"/>
      <c r="KT96" s="189"/>
      <c r="KU96" s="189"/>
      <c r="KV96" s="189"/>
      <c r="KW96" s="189"/>
      <c r="KX96" s="189"/>
      <c r="KY96" s="189"/>
      <c r="KZ96" s="189"/>
      <c r="LA96" s="189"/>
      <c r="LB96" s="189"/>
      <c r="LC96" s="189"/>
      <c r="LD96" s="189"/>
      <c r="LE96" s="189"/>
      <c r="LF96" s="189"/>
      <c r="LG96" s="189"/>
      <c r="LH96" s="189"/>
      <c r="LI96" s="189"/>
      <c r="LJ96" s="189"/>
      <c r="LK96" s="189"/>
      <c r="LL96" s="189"/>
      <c r="LM96" s="189"/>
      <c r="LN96" s="189"/>
      <c r="LO96" s="189"/>
      <c r="LP96" s="189"/>
      <c r="LQ96" s="189"/>
      <c r="LR96" s="189"/>
      <c r="LS96" s="189"/>
      <c r="LT96" s="189"/>
      <c r="LU96" s="189"/>
      <c r="LV96" s="189"/>
      <c r="LW96" s="189"/>
      <c r="LX96" s="189"/>
      <c r="LY96" s="189"/>
      <c r="LZ96" s="189"/>
      <c r="MA96" s="189"/>
      <c r="MB96" s="189"/>
      <c r="MC96" s="189"/>
      <c r="MD96" s="189"/>
      <c r="ME96" s="189"/>
      <c r="MF96" s="189"/>
      <c r="MG96" s="189"/>
      <c r="MH96" s="189"/>
      <c r="MI96" s="189"/>
      <c r="MJ96" s="189"/>
      <c r="MK96" s="189"/>
      <c r="ML96" s="189"/>
      <c r="MM96" s="189"/>
      <c r="MN96" s="189"/>
      <c r="MO96" s="189"/>
      <c r="MP96" s="189"/>
      <c r="MQ96" s="189"/>
      <c r="MR96" s="189"/>
      <c r="MS96" s="189"/>
      <c r="MT96" s="189"/>
      <c r="MU96" s="189"/>
      <c r="MV96" s="189"/>
      <c r="MW96" s="189"/>
      <c r="MX96" s="189"/>
      <c r="MY96" s="189"/>
      <c r="MZ96" s="189"/>
      <c r="NA96" s="189"/>
      <c r="NB96" s="189"/>
      <c r="NC96" s="189"/>
      <c r="ND96" s="189"/>
      <c r="NE96" s="189"/>
      <c r="NF96" s="189"/>
      <c r="NG96" s="189"/>
      <c r="NH96" s="189"/>
      <c r="NI96" s="189"/>
      <c r="NJ96" s="189"/>
      <c r="NK96" s="189"/>
      <c r="NL96" s="189"/>
      <c r="NM96" s="189"/>
      <c r="NN96" s="189"/>
      <c r="NO96" s="189"/>
      <c r="NP96" s="189"/>
      <c r="NQ96" s="189"/>
      <c r="NR96" s="189"/>
      <c r="NS96" s="189"/>
      <c r="NT96" s="189"/>
      <c r="NU96" s="189"/>
      <c r="NV96" s="189"/>
      <c r="NW96" s="189"/>
      <c r="NX96" s="189"/>
      <c r="NY96" s="189"/>
      <c r="NZ96" s="189"/>
      <c r="OA96" s="189"/>
      <c r="OB96" s="189"/>
      <c r="OC96" s="189"/>
      <c r="OD96" s="189"/>
      <c r="OE96" s="189"/>
      <c r="OF96" s="189"/>
      <c r="OG96" s="189"/>
      <c r="OH96" s="189"/>
      <c r="OI96" s="189"/>
      <c r="OJ96" s="189"/>
      <c r="OK96" s="189"/>
      <c r="OL96" s="189"/>
      <c r="OM96" s="189"/>
      <c r="ON96" s="189"/>
      <c r="OO96" s="189"/>
      <c r="OP96" s="189"/>
      <c r="OQ96" s="189"/>
      <c r="OR96" s="189"/>
      <c r="OS96" s="189"/>
      <c r="OT96" s="189"/>
      <c r="OU96" s="189"/>
      <c r="OV96" s="189"/>
      <c r="OW96" s="189"/>
      <c r="OX96" s="189"/>
      <c r="OY96" s="189"/>
      <c r="OZ96" s="189"/>
      <c r="PA96" s="189"/>
      <c r="PB96" s="189"/>
      <c r="PC96" s="189"/>
      <c r="PD96" s="189"/>
      <c r="PE96" s="189"/>
      <c r="PF96" s="189"/>
      <c r="PG96" s="189"/>
      <c r="PH96" s="189"/>
      <c r="PI96" s="189"/>
      <c r="PJ96" s="189"/>
      <c r="PK96" s="189"/>
      <c r="PL96" s="189"/>
      <c r="PM96" s="189"/>
      <c r="PN96" s="189"/>
      <c r="PO96" s="189"/>
      <c r="PP96" s="189"/>
      <c r="PQ96" s="189"/>
      <c r="PR96" s="189"/>
      <c r="PS96" s="189"/>
      <c r="PT96" s="189"/>
      <c r="PU96" s="189"/>
      <c r="PV96" s="189"/>
      <c r="PW96" s="189"/>
      <c r="PX96" s="189"/>
      <c r="PY96" s="189"/>
      <c r="PZ96" s="189"/>
      <c r="QA96" s="189"/>
      <c r="QB96" s="189"/>
      <c r="QC96" s="189"/>
      <c r="QD96" s="189"/>
      <c r="QE96" s="189"/>
      <c r="QF96" s="189"/>
      <c r="QG96" s="189"/>
      <c r="QH96" s="189"/>
      <c r="QI96" s="189"/>
      <c r="QJ96" s="189"/>
      <c r="QK96" s="189"/>
      <c r="QL96" s="189"/>
      <c r="QM96" s="189"/>
      <c r="QN96" s="189"/>
      <c r="QO96" s="189"/>
      <c r="QP96" s="189"/>
      <c r="QQ96" s="189"/>
      <c r="QR96" s="189"/>
      <c r="QS96" s="189"/>
      <c r="QT96" s="189"/>
      <c r="QU96" s="189"/>
      <c r="QV96" s="189"/>
      <c r="QW96" s="189"/>
      <c r="QX96" s="189"/>
      <c r="QY96" s="189"/>
      <c r="QZ96" s="189"/>
      <c r="RA96" s="189"/>
      <c r="RB96" s="189"/>
      <c r="RC96" s="189"/>
      <c r="RD96" s="189"/>
      <c r="RE96" s="189"/>
      <c r="RF96" s="189"/>
      <c r="RG96" s="189"/>
      <c r="RH96" s="189"/>
      <c r="RI96" s="189"/>
      <c r="RJ96" s="189"/>
      <c r="RK96" s="189"/>
      <c r="RL96" s="189"/>
      <c r="RM96" s="189"/>
      <c r="RN96" s="189"/>
      <c r="RO96" s="189"/>
      <c r="RP96" s="189"/>
      <c r="RQ96" s="189"/>
      <c r="RR96" s="189"/>
      <c r="RS96" s="189"/>
      <c r="RT96" s="189"/>
      <c r="RU96" s="189"/>
      <c r="RV96" s="189"/>
      <c r="RW96" s="189"/>
      <c r="RX96" s="189"/>
      <c r="RY96" s="189"/>
      <c r="RZ96" s="189"/>
      <c r="SA96" s="189"/>
      <c r="SB96" s="189"/>
      <c r="SC96" s="189"/>
      <c r="SD96" s="189"/>
      <c r="SE96" s="189"/>
      <c r="SF96" s="189"/>
      <c r="SG96" s="189"/>
      <c r="SH96" s="189"/>
      <c r="SI96" s="189"/>
      <c r="SJ96" s="189"/>
      <c r="SK96" s="189"/>
      <c r="SL96" s="189"/>
      <c r="SM96" s="189"/>
      <c r="SN96" s="189"/>
      <c r="SO96" s="189"/>
      <c r="SP96" s="189"/>
      <c r="SQ96" s="189"/>
      <c r="SR96" s="189"/>
      <c r="SS96" s="189"/>
      <c r="ST96" s="189"/>
      <c r="SU96" s="189"/>
      <c r="SV96" s="189"/>
      <c r="SW96" s="189"/>
      <c r="SX96" s="189"/>
      <c r="SY96" s="189"/>
      <c r="SZ96" s="189"/>
      <c r="TA96" s="189"/>
      <c r="TB96" s="189"/>
      <c r="TC96" s="189"/>
      <c r="TD96" s="189"/>
      <c r="TE96" s="189"/>
      <c r="TF96" s="189"/>
      <c r="TG96" s="189"/>
      <c r="TH96" s="189"/>
      <c r="TI96" s="189"/>
      <c r="TJ96" s="189"/>
      <c r="TK96" s="189"/>
      <c r="TL96" s="189"/>
      <c r="TM96" s="189"/>
      <c r="TN96" s="189"/>
      <c r="TO96" s="189"/>
      <c r="TP96" s="189"/>
      <c r="TQ96" s="189"/>
      <c r="TR96" s="189"/>
      <c r="TS96" s="189"/>
      <c r="TT96" s="189"/>
      <c r="TU96" s="189"/>
      <c r="TV96" s="189"/>
      <c r="TW96" s="189"/>
      <c r="TX96" s="189"/>
      <c r="TY96" s="189"/>
      <c r="TZ96" s="189"/>
      <c r="UA96" s="189"/>
      <c r="UB96" s="189"/>
      <c r="UC96" s="189"/>
      <c r="UD96" s="189"/>
      <c r="UE96" s="189"/>
      <c r="UF96" s="189"/>
      <c r="UG96" s="189"/>
      <c r="UH96" s="189"/>
      <c r="UI96" s="189"/>
      <c r="UJ96" s="189"/>
      <c r="UK96" s="189"/>
      <c r="UL96" s="189"/>
      <c r="UM96" s="189"/>
      <c r="UN96" s="189"/>
      <c r="UO96" s="189"/>
      <c r="UP96" s="189"/>
      <c r="UQ96" s="189"/>
      <c r="UR96" s="189"/>
      <c r="US96" s="189"/>
      <c r="UT96" s="189"/>
      <c r="UU96" s="189"/>
      <c r="UV96" s="189"/>
      <c r="UW96" s="189"/>
      <c r="UX96" s="189"/>
      <c r="UY96" s="189"/>
      <c r="UZ96" s="189"/>
      <c r="VA96" s="189"/>
      <c r="VB96" s="189"/>
      <c r="VC96" s="189"/>
      <c r="VD96" s="189"/>
      <c r="VE96" s="189"/>
      <c r="VF96" s="189"/>
      <c r="VG96" s="189"/>
      <c r="VH96" s="189"/>
      <c r="VI96" s="189"/>
      <c r="VJ96" s="189"/>
      <c r="VK96" s="189"/>
      <c r="VL96" s="189"/>
      <c r="VM96" s="189"/>
      <c r="VN96" s="189"/>
      <c r="VO96" s="189"/>
      <c r="VP96" s="189"/>
      <c r="VQ96" s="189"/>
      <c r="VR96" s="189"/>
      <c r="VS96" s="189"/>
      <c r="VT96" s="189"/>
      <c r="VU96" s="189"/>
      <c r="VV96" s="189"/>
      <c r="VW96" s="189"/>
      <c r="VX96" s="189"/>
      <c r="VY96" s="189"/>
      <c r="VZ96" s="189"/>
      <c r="WA96" s="189"/>
      <c r="WB96" s="189"/>
      <c r="WC96" s="189"/>
      <c r="WD96" s="189"/>
      <c r="WE96" s="189"/>
      <c r="WF96" s="189"/>
      <c r="WG96" s="189"/>
      <c r="WH96" s="189"/>
      <c r="WI96" s="189"/>
      <c r="WJ96" s="189"/>
      <c r="WK96" s="189"/>
      <c r="WL96" s="189"/>
      <c r="WM96" s="189"/>
      <c r="WN96" s="189"/>
      <c r="WO96" s="189"/>
      <c r="WP96" s="189"/>
      <c r="WQ96" s="189"/>
      <c r="WR96" s="189"/>
      <c r="WS96" s="189"/>
      <c r="WT96" s="189"/>
      <c r="WU96" s="189"/>
      <c r="WV96" s="189"/>
      <c r="WW96" s="189"/>
      <c r="WX96" s="189"/>
      <c r="WY96" s="189"/>
      <c r="WZ96" s="189"/>
      <c r="XA96" s="189"/>
      <c r="XB96" s="189"/>
      <c r="XC96" s="189"/>
      <c r="XD96" s="189"/>
      <c r="XE96" s="189"/>
      <c r="XF96" s="189"/>
      <c r="XG96" s="189"/>
      <c r="XH96" s="189"/>
      <c r="XI96" s="189"/>
      <c r="XJ96" s="189"/>
      <c r="XK96" s="189"/>
      <c r="XL96" s="189"/>
      <c r="XM96" s="189"/>
      <c r="XN96" s="189"/>
      <c r="XO96" s="189"/>
      <c r="XP96" s="189"/>
      <c r="XQ96" s="189"/>
      <c r="XR96" s="189"/>
      <c r="XS96" s="189"/>
      <c r="XT96" s="189"/>
      <c r="XU96" s="189"/>
      <c r="XV96" s="189"/>
      <c r="XW96" s="189"/>
      <c r="XX96" s="189"/>
      <c r="XY96" s="189"/>
      <c r="XZ96" s="189"/>
      <c r="YA96" s="189"/>
      <c r="YB96" s="189"/>
      <c r="YC96" s="189"/>
      <c r="YD96" s="189"/>
      <c r="YE96" s="189"/>
      <c r="YF96" s="189"/>
      <c r="YG96" s="189"/>
      <c r="YH96" s="189"/>
      <c r="YI96" s="189"/>
      <c r="YJ96" s="189"/>
      <c r="YK96" s="189"/>
      <c r="YL96" s="189"/>
      <c r="YM96" s="189"/>
      <c r="YN96" s="189"/>
      <c r="YO96" s="189"/>
      <c r="YP96" s="189"/>
      <c r="YQ96" s="189"/>
      <c r="YR96" s="189"/>
      <c r="YS96" s="189"/>
      <c r="YT96" s="189"/>
      <c r="YU96" s="189"/>
      <c r="YV96" s="189"/>
      <c r="YW96" s="189"/>
      <c r="YX96" s="189"/>
      <c r="YY96" s="189"/>
      <c r="YZ96" s="189"/>
      <c r="ZA96" s="189"/>
      <c r="ZB96" s="189"/>
      <c r="ZC96" s="189"/>
      <c r="ZD96" s="189"/>
      <c r="ZE96" s="189"/>
      <c r="ZF96" s="189"/>
      <c r="ZG96" s="189"/>
      <c r="ZH96" s="189"/>
      <c r="ZI96" s="189"/>
      <c r="ZJ96" s="189"/>
      <c r="ZK96" s="189"/>
      <c r="ZL96" s="189"/>
      <c r="ZM96" s="189"/>
      <c r="ZN96" s="189"/>
      <c r="ZO96" s="189"/>
      <c r="ZP96" s="189"/>
      <c r="ZQ96" s="189"/>
      <c r="ZR96" s="189"/>
      <c r="ZS96" s="189"/>
      <c r="ZT96" s="189"/>
      <c r="ZU96" s="189"/>
      <c r="ZV96" s="189"/>
      <c r="ZW96" s="189"/>
      <c r="ZX96" s="189"/>
      <c r="ZY96" s="189"/>
      <c r="ZZ96" s="189"/>
      <c r="AAA96" s="189"/>
      <c r="AAB96" s="189"/>
      <c r="AAC96" s="189"/>
      <c r="AAD96" s="189"/>
      <c r="AAE96" s="189"/>
      <c r="AAF96" s="189"/>
      <c r="AAG96" s="189"/>
      <c r="AAH96" s="189"/>
      <c r="AAI96" s="189"/>
      <c r="AAJ96" s="189"/>
      <c r="AAK96" s="189"/>
      <c r="AAL96" s="189"/>
      <c r="AAM96" s="189"/>
      <c r="AAN96" s="189"/>
      <c r="AAO96" s="189"/>
      <c r="AAP96" s="189"/>
      <c r="AAQ96" s="189"/>
      <c r="AAR96" s="189"/>
      <c r="AAS96" s="189"/>
      <c r="AAT96" s="189"/>
      <c r="AAU96" s="189"/>
      <c r="AAV96" s="189"/>
      <c r="AAW96" s="189"/>
      <c r="AAX96" s="189"/>
      <c r="AAY96" s="189"/>
      <c r="AAZ96" s="189"/>
      <c r="ABA96" s="189"/>
      <c r="ABB96" s="189"/>
      <c r="ABC96" s="189"/>
      <c r="ABD96" s="189"/>
      <c r="ABE96" s="189"/>
      <c r="ABF96" s="189"/>
      <c r="ABG96" s="189"/>
      <c r="ABH96" s="189"/>
      <c r="ABI96" s="189"/>
      <c r="ABJ96" s="189"/>
      <c r="ABK96" s="189"/>
      <c r="ABL96" s="189"/>
      <c r="ABM96" s="189"/>
      <c r="ABN96" s="189"/>
      <c r="ABO96" s="189"/>
      <c r="ABP96" s="189"/>
      <c r="ABQ96" s="189"/>
      <c r="ABR96" s="189"/>
      <c r="ABS96" s="189"/>
      <c r="ABT96" s="189"/>
      <c r="ABU96" s="189"/>
      <c r="ABV96" s="189"/>
      <c r="ABW96" s="189"/>
      <c r="ABX96" s="189"/>
      <c r="ABY96" s="189"/>
      <c r="ABZ96" s="189"/>
      <c r="ACA96" s="189"/>
      <c r="ACB96" s="189"/>
      <c r="ACC96" s="189"/>
      <c r="ACD96" s="189"/>
      <c r="ACE96" s="189"/>
      <c r="ACF96" s="189"/>
      <c r="ACG96" s="189"/>
      <c r="ACH96" s="189"/>
      <c r="ACI96" s="189"/>
      <c r="ACJ96" s="189"/>
      <c r="ACK96" s="189"/>
      <c r="ACL96" s="189"/>
      <c r="ACM96" s="189"/>
      <c r="ACN96" s="189"/>
      <c r="ACO96" s="189"/>
      <c r="ACP96" s="189"/>
      <c r="ACQ96" s="189"/>
      <c r="ACR96" s="189"/>
      <c r="ACS96" s="189"/>
      <c r="ACT96" s="189"/>
      <c r="ACU96" s="189"/>
      <c r="ACV96" s="189"/>
      <c r="ACW96" s="189"/>
      <c r="ACX96" s="189"/>
      <c r="ACY96" s="189"/>
      <c r="ACZ96" s="189"/>
      <c r="ADA96" s="189"/>
      <c r="ADB96" s="189"/>
      <c r="ADC96" s="189"/>
      <c r="ADD96" s="189"/>
      <c r="ADE96" s="189"/>
      <c r="ADF96" s="189"/>
      <c r="ADG96" s="189"/>
      <c r="ADH96" s="189"/>
      <c r="ADI96" s="189"/>
      <c r="ADJ96" s="189"/>
      <c r="ADK96" s="189"/>
      <c r="ADL96" s="189"/>
      <c r="ADM96" s="189"/>
      <c r="ADN96" s="189"/>
      <c r="ADO96" s="189"/>
      <c r="ADP96" s="189"/>
      <c r="ADQ96" s="189"/>
      <c r="ADR96" s="189"/>
      <c r="ADS96" s="189"/>
      <c r="ADT96" s="189"/>
      <c r="ADU96" s="189"/>
      <c r="ADV96" s="189"/>
      <c r="ADW96" s="189"/>
      <c r="ADX96" s="189"/>
      <c r="ADY96" s="189"/>
      <c r="ADZ96" s="189"/>
      <c r="AEA96" s="189"/>
      <c r="AEB96" s="189"/>
      <c r="AEC96" s="189"/>
      <c r="AED96" s="189"/>
      <c r="AEE96" s="189"/>
      <c r="AEF96" s="189"/>
      <c r="AEG96" s="189"/>
      <c r="AEH96" s="189"/>
      <c r="AEI96" s="189"/>
      <c r="AEJ96" s="189"/>
      <c r="AEK96" s="189"/>
      <c r="AEL96" s="189"/>
      <c r="AEM96" s="189"/>
      <c r="AEN96" s="189"/>
      <c r="AEO96" s="189"/>
      <c r="AEP96" s="189"/>
      <c r="AEQ96" s="189"/>
      <c r="AER96" s="189"/>
      <c r="AES96" s="189"/>
      <c r="AET96" s="189"/>
      <c r="AEU96" s="189"/>
      <c r="AEV96" s="189"/>
      <c r="AEW96" s="189"/>
      <c r="AEX96" s="189"/>
      <c r="AEY96" s="189"/>
      <c r="AEZ96" s="189"/>
      <c r="AFA96" s="189"/>
      <c r="AFB96" s="189"/>
      <c r="AFC96" s="189"/>
      <c r="AFD96" s="189"/>
      <c r="AFE96" s="189"/>
      <c r="AFF96" s="189"/>
      <c r="AFG96" s="189"/>
      <c r="AFH96" s="189"/>
      <c r="AFI96" s="189"/>
      <c r="AFJ96" s="189"/>
      <c r="AFK96" s="189"/>
      <c r="AFL96" s="189"/>
      <c r="AFM96" s="189"/>
      <c r="AFN96" s="189"/>
      <c r="AFO96" s="189"/>
      <c r="AFP96" s="189"/>
      <c r="AFQ96" s="189"/>
      <c r="AFR96" s="189"/>
      <c r="AFS96" s="189"/>
      <c r="AFT96" s="189"/>
      <c r="AFU96" s="189"/>
      <c r="AFV96" s="189"/>
      <c r="AFW96" s="189"/>
      <c r="AFX96" s="189"/>
      <c r="AFY96" s="189"/>
      <c r="AFZ96" s="189"/>
      <c r="AGA96" s="189"/>
      <c r="AGB96" s="189"/>
      <c r="AGC96" s="189"/>
      <c r="AGD96" s="189"/>
      <c r="AGE96" s="189"/>
      <c r="AGF96" s="189"/>
      <c r="AGG96" s="189"/>
      <c r="AGH96" s="189"/>
      <c r="AGI96" s="189"/>
      <c r="AGJ96" s="189"/>
      <c r="AGK96" s="189"/>
      <c r="AGL96" s="189"/>
      <c r="AGM96" s="189"/>
      <c r="AGN96" s="189"/>
      <c r="AGO96" s="189"/>
      <c r="AGP96" s="189"/>
      <c r="AGQ96" s="189"/>
      <c r="AGR96" s="189"/>
      <c r="AGS96" s="189"/>
      <c r="AGT96" s="189"/>
      <c r="AGU96" s="189"/>
      <c r="AGV96" s="189"/>
      <c r="AGW96" s="189"/>
      <c r="AGX96" s="189"/>
      <c r="AGY96" s="189"/>
      <c r="AGZ96" s="189"/>
      <c r="AHA96" s="189"/>
      <c r="AHB96" s="189"/>
      <c r="AHC96" s="189"/>
      <c r="AHD96" s="189"/>
      <c r="AHE96" s="189"/>
      <c r="AHF96" s="189"/>
      <c r="AHG96" s="189"/>
      <c r="AHH96" s="189"/>
      <c r="AHI96" s="189"/>
      <c r="AHJ96" s="189"/>
      <c r="AHK96" s="189"/>
      <c r="AHL96" s="189"/>
      <c r="AHM96" s="189"/>
      <c r="AHN96" s="189"/>
      <c r="AHO96" s="189"/>
      <c r="AHP96" s="189"/>
      <c r="AHQ96" s="189"/>
      <c r="AHR96" s="189"/>
      <c r="AHS96" s="189"/>
      <c r="AHT96" s="189"/>
      <c r="AHU96" s="189"/>
      <c r="AHV96" s="189"/>
      <c r="AHW96" s="189"/>
      <c r="AHX96" s="189"/>
      <c r="AHY96" s="189"/>
      <c r="AHZ96" s="189"/>
      <c r="AIA96" s="189"/>
      <c r="AIB96" s="189"/>
      <c r="AIC96" s="189"/>
      <c r="AID96" s="189"/>
      <c r="AIE96" s="189"/>
      <c r="AIF96" s="189"/>
      <c r="AIG96" s="189"/>
      <c r="AIH96" s="189"/>
      <c r="AII96" s="189"/>
      <c r="AIJ96" s="189"/>
      <c r="AIK96" s="189"/>
      <c r="AIL96" s="189"/>
      <c r="AIM96" s="189"/>
      <c r="AIN96" s="189"/>
      <c r="AIO96" s="189"/>
      <c r="AIP96" s="189"/>
      <c r="AIQ96" s="189"/>
      <c r="AIR96" s="189"/>
      <c r="AIS96" s="189"/>
      <c r="AIT96" s="189"/>
      <c r="AIU96" s="189"/>
      <c r="AIV96" s="189"/>
      <c r="AIW96" s="189"/>
      <c r="AIX96" s="189"/>
      <c r="AIY96" s="189"/>
      <c r="AIZ96" s="189"/>
      <c r="AJA96" s="189"/>
      <c r="AJB96" s="189"/>
      <c r="AJC96" s="189"/>
      <c r="AJD96" s="189"/>
      <c r="AJE96" s="189"/>
      <c r="AJF96" s="189"/>
      <c r="AJG96" s="189"/>
      <c r="AJH96" s="189"/>
      <c r="AJI96" s="189"/>
      <c r="AJJ96" s="189"/>
      <c r="AJK96" s="189"/>
      <c r="AJL96" s="189"/>
      <c r="AJM96" s="189"/>
      <c r="AJN96" s="189"/>
      <c r="AJO96" s="189"/>
      <c r="AJP96" s="189"/>
      <c r="AJQ96" s="189"/>
      <c r="AJR96" s="189"/>
      <c r="AJS96" s="189"/>
      <c r="AJT96" s="189"/>
      <c r="AJU96" s="189"/>
      <c r="AJV96" s="189"/>
      <c r="AJW96" s="189"/>
      <c r="AJX96" s="189"/>
      <c r="AJY96" s="189"/>
      <c r="AJZ96" s="189"/>
      <c r="AKA96" s="189"/>
      <c r="AKB96" s="189"/>
      <c r="AKC96" s="189"/>
      <c r="AKD96" s="189"/>
      <c r="AKE96" s="189"/>
      <c r="AKF96" s="189"/>
      <c r="AKG96" s="189"/>
      <c r="AKH96" s="189"/>
      <c r="AKI96" s="189"/>
      <c r="AKJ96" s="189"/>
      <c r="AKK96" s="189"/>
      <c r="AKL96" s="189"/>
      <c r="AKM96" s="189"/>
      <c r="AKN96" s="189"/>
      <c r="AKO96" s="189"/>
      <c r="AKP96" s="189"/>
      <c r="AKQ96" s="189"/>
      <c r="AKR96" s="189"/>
      <c r="AKS96" s="189"/>
      <c r="AKT96" s="189"/>
      <c r="AKU96" s="189"/>
      <c r="AKV96" s="189"/>
      <c r="AKW96" s="189"/>
      <c r="AKX96" s="189"/>
      <c r="AKY96" s="189"/>
      <c r="AKZ96" s="189"/>
      <c r="ALA96" s="189"/>
      <c r="ALB96" s="189"/>
      <c r="ALC96" s="189"/>
      <c r="ALD96" s="189"/>
      <c r="ALE96" s="189"/>
      <c r="ALF96" s="189"/>
      <c r="ALG96" s="189"/>
      <c r="ALH96" s="189"/>
      <c r="ALI96" s="189"/>
      <c r="ALJ96" s="189"/>
      <c r="ALK96" s="189"/>
      <c r="ALL96" s="189"/>
      <c r="ALM96" s="189"/>
      <c r="ALN96" s="189"/>
      <c r="ALO96" s="189"/>
      <c r="ALP96" s="189"/>
      <c r="ALQ96" s="189"/>
      <c r="ALR96" s="189"/>
      <c r="ALS96" s="189"/>
      <c r="ALT96" s="189"/>
      <c r="ALU96" s="189"/>
      <c r="ALV96" s="189"/>
      <c r="ALW96" s="189"/>
      <c r="ALX96" s="189"/>
      <c r="ALY96" s="189"/>
      <c r="ALZ96" s="189"/>
      <c r="AMA96" s="189"/>
      <c r="AMB96" s="189"/>
      <c r="AMC96" s="189"/>
      <c r="AMD96" s="189"/>
      <c r="AME96" s="189"/>
      <c r="AMF96" s="189"/>
      <c r="AMG96" s="189"/>
      <c r="AMH96" s="189"/>
      <c r="AMI96" s="189"/>
      <c r="AMJ96" s="189"/>
      <c r="AMK96" s="189"/>
      <c r="AML96" s="189"/>
      <c r="AMM96" s="189"/>
      <c r="AMN96" s="189"/>
      <c r="AMO96" s="189"/>
      <c r="AMP96" s="189"/>
      <c r="AMQ96" s="189"/>
      <c r="AMR96" s="189"/>
      <c r="AMS96" s="189"/>
      <c r="AMT96" s="189"/>
      <c r="AMU96" s="189"/>
      <c r="AMV96" s="189"/>
      <c r="AMW96" s="189"/>
      <c r="AMX96" s="189"/>
      <c r="AMY96" s="189"/>
      <c r="AMZ96" s="189"/>
      <c r="ANA96" s="189"/>
      <c r="ANB96" s="189"/>
      <c r="ANC96" s="189"/>
      <c r="AND96" s="189"/>
      <c r="ANE96" s="189"/>
      <c r="ANF96" s="189"/>
      <c r="ANG96" s="189"/>
      <c r="ANH96" s="189"/>
      <c r="ANI96" s="189"/>
      <c r="ANJ96" s="189"/>
      <c r="ANK96" s="189"/>
      <c r="ANL96" s="189"/>
      <c r="ANM96" s="189"/>
      <c r="ANN96" s="189"/>
      <c r="ANO96" s="189"/>
      <c r="ANP96" s="189"/>
      <c r="ANQ96" s="189"/>
      <c r="ANR96" s="189"/>
      <c r="ANS96" s="189"/>
      <c r="ANT96" s="189"/>
      <c r="ANU96" s="189"/>
      <c r="ANV96" s="189"/>
      <c r="ANW96" s="189"/>
      <c r="ANX96" s="189"/>
      <c r="ANY96" s="189"/>
      <c r="ANZ96" s="189"/>
      <c r="AOA96" s="189"/>
      <c r="AOB96" s="189"/>
      <c r="AOC96" s="189"/>
      <c r="AOD96" s="189"/>
      <c r="AOE96" s="189"/>
      <c r="AOF96" s="189"/>
      <c r="AOG96" s="189"/>
      <c r="AOH96" s="189"/>
      <c r="AOI96" s="189"/>
      <c r="AOJ96" s="189"/>
      <c r="AOK96" s="189"/>
      <c r="AOL96" s="189"/>
      <c r="AOM96" s="189"/>
      <c r="AON96" s="189"/>
      <c r="AOO96" s="189"/>
      <c r="AOP96" s="189"/>
      <c r="AOQ96" s="189"/>
      <c r="AOR96" s="189"/>
      <c r="AOS96" s="189"/>
      <c r="AOT96" s="189"/>
      <c r="AOU96" s="189"/>
      <c r="AOV96" s="189"/>
      <c r="AOW96" s="189"/>
      <c r="AOX96" s="189"/>
      <c r="AOY96" s="189"/>
      <c r="AOZ96" s="189"/>
      <c r="APA96" s="189"/>
      <c r="APB96" s="189"/>
      <c r="APC96" s="189"/>
      <c r="APD96" s="189"/>
      <c r="APE96" s="189"/>
      <c r="APF96" s="189"/>
      <c r="APG96" s="189"/>
      <c r="APH96" s="189"/>
      <c r="API96" s="189"/>
      <c r="APJ96" s="189"/>
      <c r="APK96" s="189"/>
      <c r="APL96" s="189"/>
      <c r="APM96" s="189"/>
      <c r="APN96" s="189"/>
      <c r="APO96" s="189"/>
      <c r="APP96" s="189"/>
      <c r="APQ96" s="189"/>
      <c r="APR96" s="189"/>
      <c r="APS96" s="189"/>
      <c r="APT96" s="189"/>
      <c r="APU96" s="189"/>
      <c r="APV96" s="189"/>
      <c r="APW96" s="189"/>
      <c r="APX96" s="189"/>
      <c r="APY96" s="189"/>
      <c r="APZ96" s="189"/>
      <c r="AQA96" s="189"/>
      <c r="AQB96" s="189"/>
      <c r="AQC96" s="189"/>
      <c r="AQD96" s="189"/>
      <c r="AQE96" s="189"/>
      <c r="AQF96" s="189"/>
      <c r="AQG96" s="189"/>
      <c r="AQH96" s="189"/>
      <c r="AQI96" s="189"/>
      <c r="AQJ96" s="189"/>
      <c r="AQK96" s="189"/>
      <c r="AQL96" s="189"/>
      <c r="AQM96" s="189"/>
      <c r="AQN96" s="189"/>
      <c r="AQO96" s="189"/>
      <c r="AQP96" s="189"/>
      <c r="AQQ96" s="189"/>
      <c r="AQR96" s="189"/>
      <c r="AQS96" s="189"/>
      <c r="AQT96" s="189"/>
      <c r="AQU96" s="189"/>
      <c r="AQV96" s="189"/>
      <c r="AQW96" s="189"/>
      <c r="AQX96" s="189"/>
      <c r="AQY96" s="189"/>
      <c r="AQZ96" s="189"/>
      <c r="ARA96" s="189"/>
      <c r="ARB96" s="189"/>
      <c r="ARC96" s="189"/>
      <c r="ARD96" s="189"/>
      <c r="ARE96" s="189"/>
      <c r="ARF96" s="189"/>
      <c r="ARG96" s="189"/>
      <c r="ARH96" s="189"/>
      <c r="ARI96" s="189"/>
      <c r="ARJ96" s="189"/>
      <c r="ARK96" s="189"/>
      <c r="ARL96" s="189"/>
      <c r="ARM96" s="189"/>
      <c r="ARN96" s="189"/>
      <c r="ARO96" s="189"/>
      <c r="ARP96" s="189"/>
      <c r="ARQ96" s="189"/>
      <c r="ARR96" s="189"/>
      <c r="ARS96" s="189"/>
      <c r="ART96" s="189"/>
      <c r="ARU96" s="189"/>
      <c r="ARV96" s="189"/>
      <c r="ARW96" s="189"/>
      <c r="ARX96" s="189"/>
      <c r="ARY96" s="189"/>
      <c r="ARZ96" s="189"/>
      <c r="ASA96" s="189"/>
      <c r="ASB96" s="189"/>
      <c r="ASC96" s="189"/>
      <c r="ASD96" s="189"/>
      <c r="ASE96" s="189"/>
      <c r="ASF96" s="189"/>
      <c r="ASG96" s="189"/>
      <c r="ASH96" s="189"/>
      <c r="ASI96" s="189"/>
      <c r="ASJ96" s="189"/>
      <c r="ASK96" s="189"/>
      <c r="ASL96" s="189"/>
      <c r="ASM96" s="189"/>
      <c r="ASN96" s="189"/>
      <c r="ASO96" s="189"/>
      <c r="ASP96" s="189"/>
      <c r="ASQ96" s="189"/>
      <c r="ASR96" s="189"/>
      <c r="ASS96" s="189"/>
      <c r="AST96" s="189"/>
      <c r="ASU96" s="189"/>
      <c r="ASV96" s="189"/>
      <c r="ASW96" s="189"/>
      <c r="ASX96" s="189"/>
      <c r="ASY96" s="189"/>
      <c r="ASZ96" s="189"/>
      <c r="ATA96" s="189"/>
      <c r="ATB96" s="189"/>
      <c r="ATC96" s="189"/>
      <c r="ATD96" s="189"/>
      <c r="ATE96" s="189"/>
      <c r="ATF96" s="189"/>
      <c r="ATG96" s="189"/>
      <c r="ATH96" s="189"/>
      <c r="ATI96" s="189"/>
      <c r="ATJ96" s="189"/>
      <c r="ATK96" s="189"/>
      <c r="ATL96" s="189"/>
      <c r="ATM96" s="189"/>
      <c r="ATN96" s="189"/>
      <c r="ATO96" s="189"/>
      <c r="ATP96" s="189"/>
      <c r="ATQ96" s="189"/>
      <c r="ATR96" s="189"/>
      <c r="ATS96" s="189"/>
      <c r="ATT96" s="189"/>
      <c r="ATU96" s="189"/>
      <c r="ATV96" s="189"/>
      <c r="ATW96" s="189"/>
      <c r="ATX96" s="189"/>
      <c r="ATY96" s="189"/>
      <c r="ATZ96" s="189"/>
      <c r="AUA96" s="189"/>
      <c r="AUB96" s="189"/>
      <c r="AUC96" s="189"/>
      <c r="AUD96" s="189"/>
      <c r="AUE96" s="189"/>
      <c r="AUF96" s="189"/>
      <c r="AUG96" s="189"/>
      <c r="AUH96" s="189"/>
      <c r="AUI96" s="189"/>
      <c r="AUJ96" s="189"/>
      <c r="AUK96" s="189"/>
      <c r="AUL96" s="189"/>
      <c r="AUM96" s="189"/>
      <c r="AUN96" s="189"/>
      <c r="AUO96" s="189"/>
      <c r="AUP96" s="189"/>
      <c r="AUQ96" s="189"/>
      <c r="AUR96" s="189"/>
      <c r="AUS96" s="189"/>
      <c r="AUT96" s="189"/>
      <c r="AUU96" s="189"/>
      <c r="AUV96" s="189"/>
      <c r="AUW96" s="189"/>
      <c r="AUX96" s="189"/>
      <c r="AUY96" s="189"/>
      <c r="AUZ96" s="189"/>
      <c r="AVA96" s="189"/>
      <c r="AVB96" s="189"/>
      <c r="AVC96" s="189"/>
      <c r="AVD96" s="189"/>
      <c r="AVE96" s="189"/>
      <c r="AVF96" s="189"/>
      <c r="AVG96" s="189"/>
      <c r="AVH96" s="189"/>
      <c r="AVI96" s="189"/>
      <c r="AVJ96" s="189"/>
      <c r="AVK96" s="189"/>
      <c r="AVL96" s="189"/>
      <c r="AVM96" s="189"/>
      <c r="AVN96" s="189"/>
      <c r="AVO96" s="189"/>
      <c r="AVP96" s="189"/>
      <c r="AVQ96" s="189"/>
      <c r="AVR96" s="189"/>
      <c r="AVS96" s="189"/>
      <c r="AVT96" s="189"/>
      <c r="AVU96" s="189"/>
      <c r="AVV96" s="189"/>
      <c r="AVW96" s="189"/>
      <c r="AVX96" s="189"/>
      <c r="AVY96" s="189"/>
      <c r="AVZ96" s="189"/>
      <c r="AWA96" s="189"/>
      <c r="AWB96" s="189"/>
      <c r="AWC96" s="189"/>
      <c r="AWD96" s="189"/>
      <c r="AWE96" s="189"/>
      <c r="AWF96" s="189"/>
      <c r="AWG96" s="189"/>
      <c r="AWH96" s="189"/>
      <c r="AWI96" s="189"/>
      <c r="AWJ96" s="189"/>
      <c r="AWK96" s="189"/>
      <c r="AWL96" s="189"/>
      <c r="AWM96" s="189"/>
      <c r="AWN96" s="189"/>
      <c r="AWO96" s="189"/>
      <c r="AWP96" s="189"/>
      <c r="AWQ96" s="189"/>
      <c r="AWR96" s="189"/>
      <c r="AWS96" s="189"/>
      <c r="AWT96" s="189"/>
      <c r="AWU96" s="189"/>
      <c r="AWV96" s="189"/>
      <c r="AWW96" s="189"/>
      <c r="AWX96" s="189"/>
      <c r="AWY96" s="189"/>
      <c r="AWZ96" s="189"/>
      <c r="AXA96" s="189"/>
      <c r="AXB96" s="189"/>
      <c r="AXC96" s="189"/>
      <c r="AXD96" s="189"/>
      <c r="AXE96" s="189"/>
      <c r="AXF96" s="189"/>
      <c r="AXG96" s="189"/>
      <c r="AXH96" s="189"/>
      <c r="AXI96" s="189"/>
      <c r="AXJ96" s="189"/>
      <c r="AXK96" s="189"/>
      <c r="AXL96" s="189"/>
      <c r="AXM96" s="189"/>
      <c r="AXN96" s="189"/>
      <c r="AXO96" s="189"/>
      <c r="AXP96" s="189"/>
      <c r="AXQ96" s="189"/>
      <c r="AXR96" s="189"/>
      <c r="AXS96" s="189"/>
      <c r="AXT96" s="189"/>
      <c r="AXU96" s="189"/>
      <c r="AXV96" s="189"/>
      <c r="AXW96" s="189"/>
      <c r="AXX96" s="189"/>
      <c r="AXY96" s="189"/>
      <c r="AXZ96" s="189"/>
      <c r="AYA96" s="189"/>
      <c r="AYB96" s="189"/>
      <c r="AYC96" s="189"/>
      <c r="AYD96" s="189"/>
      <c r="AYE96" s="189"/>
      <c r="AYF96" s="189"/>
      <c r="AYG96" s="189"/>
      <c r="AYH96" s="189"/>
      <c r="AYI96" s="189"/>
      <c r="AYJ96" s="189"/>
      <c r="AYK96" s="189"/>
      <c r="AYL96" s="189"/>
      <c r="AYM96" s="189"/>
      <c r="AYN96" s="189"/>
      <c r="AYO96" s="189"/>
      <c r="AYP96" s="189"/>
      <c r="AYQ96" s="189"/>
      <c r="AYR96" s="189"/>
      <c r="AYS96" s="189"/>
      <c r="AYT96" s="189"/>
      <c r="AYU96" s="189"/>
      <c r="AYV96" s="189"/>
      <c r="AYW96" s="189"/>
      <c r="AYX96" s="189"/>
      <c r="AYY96" s="189"/>
      <c r="AYZ96" s="189"/>
      <c r="AZA96" s="189"/>
      <c r="AZB96" s="189"/>
      <c r="AZC96" s="189"/>
      <c r="AZD96" s="189"/>
      <c r="AZE96" s="189"/>
      <c r="AZF96" s="189"/>
      <c r="AZG96" s="189"/>
      <c r="AZH96" s="189"/>
      <c r="AZI96" s="189"/>
      <c r="AZJ96" s="189"/>
      <c r="AZK96" s="189"/>
      <c r="AZL96" s="189"/>
      <c r="AZM96" s="189"/>
      <c r="AZN96" s="189"/>
      <c r="AZO96" s="189"/>
      <c r="AZP96" s="189"/>
      <c r="AZQ96" s="189"/>
      <c r="AZR96" s="189"/>
      <c r="AZS96" s="189"/>
      <c r="AZT96" s="189"/>
      <c r="AZU96" s="189"/>
      <c r="AZV96" s="189"/>
      <c r="AZW96" s="189"/>
      <c r="AZX96" s="189"/>
      <c r="AZY96" s="189"/>
      <c r="AZZ96" s="189"/>
      <c r="BAA96" s="189"/>
      <c r="BAB96" s="189"/>
      <c r="BAC96" s="189"/>
      <c r="BAD96" s="189"/>
      <c r="BAE96" s="189"/>
      <c r="BAF96" s="189"/>
      <c r="BAG96" s="189"/>
      <c r="BAH96" s="189"/>
      <c r="BAI96" s="189"/>
      <c r="BAJ96" s="189"/>
      <c r="BAK96" s="189"/>
      <c r="BAL96" s="189"/>
      <c r="BAM96" s="189"/>
      <c r="BAN96" s="189"/>
      <c r="BAO96" s="189"/>
      <c r="BAP96" s="189"/>
      <c r="BAQ96" s="189"/>
      <c r="BAR96" s="189"/>
      <c r="BAS96" s="189"/>
      <c r="BAT96" s="189"/>
      <c r="BAU96" s="189"/>
      <c r="BAV96" s="189"/>
      <c r="BAW96" s="189"/>
      <c r="BAX96" s="189"/>
      <c r="BAY96" s="189"/>
      <c r="BAZ96" s="189"/>
      <c r="BBA96" s="189"/>
      <c r="BBB96" s="189"/>
      <c r="BBC96" s="189"/>
      <c r="BBD96" s="189"/>
      <c r="BBE96" s="189"/>
      <c r="BBF96" s="189"/>
      <c r="BBG96" s="189"/>
      <c r="BBH96" s="189"/>
      <c r="BBI96" s="189"/>
      <c r="BBJ96" s="189"/>
      <c r="BBK96" s="189"/>
      <c r="BBL96" s="189"/>
      <c r="BBM96" s="189"/>
      <c r="BBN96" s="189"/>
      <c r="BBO96" s="189"/>
      <c r="BBP96" s="189"/>
      <c r="BBQ96" s="189"/>
      <c r="BBR96" s="189"/>
      <c r="BBS96" s="189"/>
      <c r="BBT96" s="189"/>
      <c r="BBU96" s="189"/>
      <c r="BBV96" s="189"/>
      <c r="BBW96" s="189"/>
      <c r="BBX96" s="189"/>
      <c r="BBY96" s="189"/>
      <c r="BBZ96" s="189"/>
      <c r="BCA96" s="189"/>
      <c r="BCB96" s="189"/>
      <c r="BCC96" s="189"/>
      <c r="BCD96" s="189"/>
      <c r="BCE96" s="189"/>
      <c r="BCF96" s="189"/>
      <c r="BCG96" s="189"/>
      <c r="BCH96" s="189"/>
      <c r="BCI96" s="189"/>
      <c r="BCJ96" s="189"/>
      <c r="BCK96" s="189"/>
      <c r="BCL96" s="189"/>
      <c r="BCM96" s="189"/>
      <c r="BCN96" s="189"/>
      <c r="BCO96" s="189"/>
      <c r="BCP96" s="189"/>
      <c r="BCQ96" s="189"/>
      <c r="BCR96" s="189"/>
      <c r="BCS96" s="189"/>
      <c r="BCT96" s="189"/>
      <c r="BCU96" s="189"/>
      <c r="BCV96" s="189"/>
      <c r="BCW96" s="189"/>
      <c r="BCX96" s="189"/>
      <c r="BCY96" s="189"/>
      <c r="BCZ96" s="189"/>
      <c r="BDA96" s="189"/>
      <c r="BDB96" s="189"/>
      <c r="BDC96" s="189"/>
      <c r="BDD96" s="189"/>
      <c r="BDE96" s="189"/>
      <c r="BDF96" s="189"/>
      <c r="BDG96" s="189"/>
      <c r="BDH96" s="189"/>
      <c r="BDI96" s="189"/>
      <c r="BDJ96" s="189"/>
      <c r="BDK96" s="189"/>
      <c r="BDL96" s="189"/>
      <c r="BDM96" s="189"/>
      <c r="BDN96" s="189"/>
      <c r="BDO96" s="189"/>
      <c r="BDP96" s="189"/>
      <c r="BDQ96" s="189"/>
      <c r="BDR96" s="189"/>
      <c r="BDS96" s="189"/>
      <c r="BDT96" s="189"/>
      <c r="BDU96" s="189"/>
      <c r="BDV96" s="189"/>
      <c r="BDW96" s="189"/>
      <c r="BDX96" s="189"/>
      <c r="BDY96" s="189"/>
      <c r="BDZ96" s="189"/>
      <c r="BEA96" s="189"/>
      <c r="BEB96" s="189"/>
      <c r="BEC96" s="189"/>
      <c r="BED96" s="189"/>
      <c r="BEE96" s="189"/>
      <c r="BEF96" s="189"/>
      <c r="BEG96" s="189"/>
      <c r="BEH96" s="189"/>
      <c r="BEI96" s="189"/>
      <c r="BEJ96" s="189"/>
      <c r="BEK96" s="189"/>
      <c r="BEL96" s="189"/>
      <c r="BEM96" s="189"/>
      <c r="BEN96" s="189"/>
      <c r="BEO96" s="189"/>
      <c r="BEP96" s="189"/>
      <c r="BEQ96" s="189"/>
      <c r="BER96" s="189"/>
      <c r="BES96" s="189"/>
      <c r="BET96" s="189"/>
      <c r="BEU96" s="189"/>
      <c r="BEV96" s="189"/>
      <c r="BEW96" s="189"/>
      <c r="BEX96" s="189"/>
      <c r="BEY96" s="189"/>
      <c r="BEZ96" s="189"/>
      <c r="BFA96" s="189"/>
      <c r="BFB96" s="189"/>
      <c r="BFC96" s="189"/>
      <c r="BFD96" s="189"/>
      <c r="BFE96" s="189"/>
      <c r="BFF96" s="189"/>
      <c r="BFG96" s="189"/>
      <c r="BFH96" s="189"/>
      <c r="BFI96" s="189"/>
      <c r="BFJ96" s="189"/>
      <c r="BFK96" s="189"/>
      <c r="BFL96" s="189"/>
      <c r="BFM96" s="189"/>
      <c r="BFN96" s="189"/>
      <c r="BFO96" s="189"/>
      <c r="BFP96" s="189"/>
      <c r="BFQ96" s="189"/>
      <c r="BFR96" s="189"/>
      <c r="BFS96" s="189"/>
      <c r="BFT96" s="189"/>
      <c r="BFU96" s="189"/>
      <c r="BFV96" s="189"/>
      <c r="BFW96" s="189"/>
      <c r="BFX96" s="189"/>
      <c r="BFY96" s="189"/>
      <c r="BFZ96" s="189"/>
      <c r="BGA96" s="189"/>
      <c r="BGB96" s="189"/>
      <c r="BGC96" s="189"/>
      <c r="BGD96" s="189"/>
      <c r="BGE96" s="189"/>
      <c r="BGF96" s="189"/>
      <c r="BGG96" s="189"/>
      <c r="BGH96" s="189"/>
      <c r="BGI96" s="189"/>
      <c r="BGJ96" s="189"/>
      <c r="BGK96" s="189"/>
      <c r="BGL96" s="189"/>
      <c r="BGM96" s="189"/>
      <c r="BGN96" s="189"/>
      <c r="BGO96" s="189"/>
      <c r="BGP96" s="189"/>
      <c r="BGQ96" s="189"/>
      <c r="BGR96" s="189"/>
      <c r="BGS96" s="189"/>
      <c r="BGT96" s="189"/>
      <c r="BGU96" s="189"/>
      <c r="BGV96" s="189"/>
      <c r="BGW96" s="189"/>
      <c r="BGX96" s="189"/>
      <c r="BGY96" s="189"/>
      <c r="BGZ96" s="189"/>
      <c r="BHA96" s="189"/>
      <c r="BHB96" s="189"/>
      <c r="BHC96" s="189"/>
      <c r="BHD96" s="189"/>
      <c r="BHE96" s="189"/>
      <c r="BHF96" s="189"/>
      <c r="BHG96" s="189"/>
      <c r="BHH96" s="189"/>
      <c r="BHI96" s="189"/>
      <c r="BHJ96" s="189"/>
      <c r="BHK96" s="189"/>
      <c r="BHL96" s="189"/>
      <c r="BHM96" s="189"/>
      <c r="BHN96" s="189"/>
      <c r="BHO96" s="189"/>
      <c r="BHP96" s="189"/>
      <c r="BHQ96" s="189"/>
      <c r="BHR96" s="189"/>
      <c r="BHS96" s="189"/>
      <c r="BHT96" s="189"/>
      <c r="BHU96" s="189"/>
      <c r="BHV96" s="189"/>
      <c r="BHW96" s="189"/>
      <c r="BHX96" s="189"/>
      <c r="BHY96" s="189"/>
      <c r="BHZ96" s="189"/>
      <c r="BIA96" s="189"/>
      <c r="BIB96" s="189"/>
      <c r="BIC96" s="189"/>
      <c r="BID96" s="189"/>
      <c r="BIE96" s="189"/>
      <c r="BIF96" s="189"/>
      <c r="BIG96" s="189"/>
      <c r="BIH96" s="189"/>
      <c r="BII96" s="189"/>
      <c r="BIJ96" s="189"/>
      <c r="BIK96" s="189"/>
      <c r="BIL96" s="189"/>
      <c r="BIM96" s="189"/>
      <c r="BIN96" s="189"/>
      <c r="BIO96" s="189"/>
      <c r="BIP96" s="189"/>
      <c r="BIQ96" s="189"/>
      <c r="BIR96" s="189"/>
      <c r="BIS96" s="189"/>
      <c r="BIT96" s="189"/>
      <c r="BIU96" s="189"/>
      <c r="BIV96" s="189"/>
      <c r="BIW96" s="189"/>
      <c r="BIX96" s="189"/>
      <c r="BIY96" s="189"/>
      <c r="BIZ96" s="189"/>
      <c r="BJA96" s="189"/>
      <c r="BJB96" s="189"/>
      <c r="BJC96" s="189"/>
      <c r="BJD96" s="189"/>
      <c r="BJE96" s="189"/>
      <c r="BJF96" s="189"/>
      <c r="BJG96" s="189"/>
      <c r="BJH96" s="189"/>
      <c r="BJI96" s="189"/>
      <c r="BJJ96" s="189"/>
      <c r="BJK96" s="189"/>
      <c r="BJL96" s="189"/>
      <c r="BJM96" s="189"/>
      <c r="BJN96" s="189"/>
      <c r="BJO96" s="189"/>
      <c r="BJP96" s="189"/>
      <c r="BJQ96" s="189"/>
      <c r="BJR96" s="189"/>
      <c r="BJS96" s="189"/>
      <c r="BJT96" s="189"/>
      <c r="BJU96" s="189"/>
      <c r="BJV96" s="189"/>
      <c r="BJW96" s="189"/>
      <c r="BJX96" s="189"/>
      <c r="BJY96" s="189"/>
      <c r="BJZ96" s="189"/>
      <c r="BKA96" s="189"/>
      <c r="BKB96" s="189"/>
      <c r="BKC96" s="189"/>
      <c r="BKD96" s="189"/>
      <c r="BKE96" s="189"/>
      <c r="BKF96" s="189"/>
      <c r="BKG96" s="189"/>
      <c r="BKH96" s="189"/>
      <c r="BKI96" s="189"/>
      <c r="BKJ96" s="189"/>
      <c r="BKK96" s="189"/>
      <c r="BKL96" s="189"/>
      <c r="BKM96" s="189"/>
      <c r="BKN96" s="189"/>
      <c r="BKO96" s="189"/>
      <c r="BKP96" s="189"/>
      <c r="BKQ96" s="189"/>
      <c r="BKR96" s="189"/>
      <c r="BKS96" s="189"/>
      <c r="BKT96" s="189"/>
      <c r="BKU96" s="189"/>
      <c r="BKV96" s="189"/>
      <c r="BKW96" s="189"/>
      <c r="BKX96" s="189"/>
      <c r="BKY96" s="189"/>
      <c r="BKZ96" s="189"/>
      <c r="BLA96" s="189"/>
      <c r="BLB96" s="189"/>
      <c r="BLC96" s="189"/>
      <c r="BLD96" s="189"/>
      <c r="BLE96" s="189"/>
      <c r="BLF96" s="189"/>
      <c r="BLG96" s="189"/>
      <c r="BLH96" s="189"/>
      <c r="BLI96" s="189"/>
      <c r="BLJ96" s="189"/>
      <c r="BLK96" s="189"/>
      <c r="BLL96" s="189"/>
      <c r="BLM96" s="189"/>
      <c r="BLN96" s="189"/>
      <c r="BLO96" s="189"/>
      <c r="BLP96" s="189"/>
      <c r="BLQ96" s="189"/>
      <c r="BLR96" s="189"/>
      <c r="BLS96" s="189"/>
      <c r="BLT96" s="189"/>
      <c r="BLU96" s="189"/>
      <c r="BLV96" s="189"/>
      <c r="BLW96" s="189"/>
      <c r="BLX96" s="189"/>
      <c r="BLY96" s="189"/>
      <c r="BLZ96" s="189"/>
      <c r="BMA96" s="189"/>
      <c r="BMB96" s="189"/>
      <c r="BMC96" s="189"/>
      <c r="BMD96" s="189"/>
      <c r="BME96" s="189"/>
      <c r="BMF96" s="189"/>
      <c r="BMG96" s="189"/>
      <c r="BMH96" s="189"/>
      <c r="BMI96" s="189"/>
      <c r="BMJ96" s="189"/>
      <c r="BMK96" s="189"/>
      <c r="BML96" s="189"/>
      <c r="BMM96" s="189"/>
      <c r="BMN96" s="189"/>
      <c r="BMO96" s="189"/>
      <c r="BMP96" s="189"/>
      <c r="BMQ96" s="189"/>
      <c r="BMR96" s="189"/>
      <c r="BMS96" s="189"/>
      <c r="BMT96" s="189"/>
      <c r="BMU96" s="189"/>
      <c r="BMV96" s="189"/>
      <c r="BMW96" s="189"/>
      <c r="BMX96" s="189"/>
      <c r="BMY96" s="189"/>
      <c r="BMZ96" s="189"/>
      <c r="BNA96" s="189"/>
      <c r="BNB96" s="189"/>
      <c r="BNC96" s="189"/>
      <c r="BND96" s="189"/>
      <c r="BNE96" s="189"/>
      <c r="BNF96" s="189"/>
      <c r="BNG96" s="189"/>
      <c r="BNH96" s="189"/>
      <c r="BNI96" s="189"/>
      <c r="BNJ96" s="189"/>
      <c r="BNK96" s="189"/>
      <c r="BNL96" s="189"/>
      <c r="BNM96" s="189"/>
      <c r="BNN96" s="189"/>
      <c r="BNO96" s="189"/>
      <c r="BNP96" s="189"/>
      <c r="BNQ96" s="189"/>
      <c r="BNR96" s="189"/>
      <c r="BNS96" s="189"/>
      <c r="BNT96" s="189"/>
      <c r="BNU96" s="189"/>
      <c r="BNV96" s="189"/>
      <c r="BNW96" s="189"/>
      <c r="BNX96" s="189"/>
      <c r="BNY96" s="189"/>
      <c r="BNZ96" s="189"/>
      <c r="BOA96" s="189"/>
      <c r="BOB96" s="189"/>
      <c r="BOC96" s="189"/>
      <c r="BOD96" s="189"/>
      <c r="BOE96" s="189"/>
      <c r="BOF96" s="189"/>
      <c r="BOG96" s="189"/>
      <c r="BOH96" s="189"/>
      <c r="BOI96" s="189"/>
      <c r="BOJ96" s="189"/>
      <c r="BOK96" s="189"/>
      <c r="BOL96" s="189"/>
      <c r="BOM96" s="189"/>
      <c r="BON96" s="189"/>
      <c r="BOO96" s="189"/>
      <c r="BOP96" s="189"/>
      <c r="BOQ96" s="189"/>
      <c r="BOR96" s="189"/>
      <c r="BOS96" s="189"/>
      <c r="BOT96" s="189"/>
      <c r="BOU96" s="189"/>
      <c r="BOV96" s="189"/>
      <c r="BOW96" s="189"/>
      <c r="BOX96" s="189"/>
      <c r="BOY96" s="189"/>
      <c r="BOZ96" s="189"/>
      <c r="BPA96" s="189"/>
      <c r="BPB96" s="189"/>
      <c r="BPC96" s="189"/>
      <c r="BPD96" s="189"/>
      <c r="BPE96" s="189"/>
      <c r="BPF96" s="189"/>
      <c r="BPG96" s="189"/>
      <c r="BPH96" s="189"/>
      <c r="BPI96" s="189"/>
      <c r="BPJ96" s="189"/>
      <c r="BPK96" s="189"/>
      <c r="BPL96" s="189"/>
      <c r="BPM96" s="189"/>
      <c r="BPN96" s="189"/>
      <c r="BPO96" s="189"/>
      <c r="BPP96" s="189"/>
      <c r="BPQ96" s="189"/>
      <c r="BPR96" s="189"/>
      <c r="BPS96" s="189"/>
      <c r="BPT96" s="189"/>
      <c r="BPU96" s="189"/>
      <c r="BPV96" s="189"/>
      <c r="BPW96" s="189"/>
      <c r="BPX96" s="189"/>
      <c r="BPY96" s="189"/>
      <c r="BPZ96" s="189"/>
      <c r="BQA96" s="189"/>
      <c r="BQB96" s="189"/>
      <c r="BQC96" s="189"/>
      <c r="BQD96" s="189"/>
      <c r="BQE96" s="189"/>
      <c r="BQF96" s="189"/>
      <c r="BQG96" s="189"/>
      <c r="BQH96" s="189"/>
      <c r="BQI96" s="189"/>
      <c r="BQJ96" s="189"/>
      <c r="BQK96" s="189"/>
      <c r="BQL96" s="189"/>
      <c r="BQM96" s="189"/>
      <c r="BQN96" s="189"/>
      <c r="BQO96" s="189"/>
      <c r="BQP96" s="189"/>
      <c r="BQQ96" s="189"/>
      <c r="BQR96" s="189"/>
      <c r="BQS96" s="189"/>
      <c r="BQT96" s="189"/>
      <c r="BQU96" s="189"/>
      <c r="BQV96" s="189"/>
      <c r="BQW96" s="189"/>
      <c r="BQX96" s="189"/>
      <c r="BQY96" s="189"/>
      <c r="BQZ96" s="189"/>
      <c r="BRA96" s="189"/>
      <c r="BRB96" s="189"/>
      <c r="BRC96" s="189"/>
      <c r="BRD96" s="189"/>
      <c r="BRE96" s="189"/>
      <c r="BRF96" s="189"/>
      <c r="BRG96" s="189"/>
      <c r="BRH96" s="189"/>
      <c r="BRI96" s="189"/>
      <c r="BRJ96" s="189"/>
      <c r="BRK96" s="189"/>
      <c r="BRL96" s="189"/>
      <c r="BRM96" s="189"/>
      <c r="BRN96" s="189"/>
      <c r="BRO96" s="189"/>
      <c r="BRP96" s="189"/>
      <c r="BRQ96" s="189"/>
      <c r="BRR96" s="189"/>
      <c r="BRS96" s="189"/>
      <c r="BRT96" s="189"/>
      <c r="BRU96" s="189"/>
      <c r="BRV96" s="189"/>
      <c r="BRW96" s="189"/>
      <c r="BRX96" s="189"/>
      <c r="BRY96" s="189"/>
      <c r="BRZ96" s="189"/>
      <c r="BSA96" s="189"/>
      <c r="BSB96" s="189"/>
      <c r="BSC96" s="189"/>
      <c r="BSD96" s="189"/>
      <c r="BSE96" s="189"/>
      <c r="BSF96" s="189"/>
      <c r="BSG96" s="189"/>
      <c r="BSH96" s="189"/>
      <c r="BSI96" s="189"/>
      <c r="BSJ96" s="189"/>
      <c r="BSK96" s="189"/>
      <c r="BSL96" s="189"/>
      <c r="BSM96" s="189"/>
      <c r="BSN96" s="189"/>
      <c r="BSO96" s="189"/>
      <c r="BSP96" s="189"/>
      <c r="BSQ96" s="189"/>
      <c r="BSR96" s="189"/>
      <c r="BSS96" s="189"/>
      <c r="BST96" s="189"/>
      <c r="BSU96" s="189"/>
      <c r="BSV96" s="189"/>
      <c r="BSW96" s="189"/>
      <c r="BSX96" s="189"/>
      <c r="BSY96" s="189"/>
      <c r="BSZ96" s="189"/>
      <c r="BTA96" s="189"/>
      <c r="BTB96" s="189"/>
      <c r="BTC96" s="189"/>
      <c r="BTD96" s="189"/>
      <c r="BTE96" s="189"/>
      <c r="BTF96" s="189"/>
      <c r="BTG96" s="189"/>
      <c r="BTH96" s="189"/>
      <c r="BTI96" s="189"/>
      <c r="BTJ96" s="189"/>
      <c r="BTK96" s="189"/>
      <c r="BTL96" s="189"/>
      <c r="BTM96" s="189"/>
      <c r="BTN96" s="189"/>
      <c r="BTO96" s="189"/>
      <c r="BTP96" s="189"/>
      <c r="BTQ96" s="189"/>
      <c r="BTR96" s="189"/>
      <c r="BTS96" s="189"/>
      <c r="BTT96" s="189"/>
      <c r="BTU96" s="189"/>
      <c r="BTV96" s="189"/>
      <c r="BTW96" s="189"/>
      <c r="BTX96" s="189"/>
      <c r="BTY96" s="189"/>
      <c r="BTZ96" s="189"/>
      <c r="BUA96" s="189"/>
      <c r="BUB96" s="189"/>
      <c r="BUC96" s="189"/>
      <c r="BUD96" s="189"/>
      <c r="BUE96" s="189"/>
      <c r="BUF96" s="189"/>
      <c r="BUG96" s="189"/>
      <c r="BUH96" s="189"/>
      <c r="BUI96" s="189"/>
      <c r="BUJ96" s="189"/>
      <c r="BUK96" s="189"/>
      <c r="BUL96" s="189"/>
      <c r="BUM96" s="189"/>
      <c r="BUN96" s="189"/>
      <c r="BUO96" s="189"/>
      <c r="BUP96" s="189"/>
      <c r="BUQ96" s="189"/>
      <c r="BUR96" s="189"/>
      <c r="BUS96" s="189"/>
      <c r="BUT96" s="189"/>
      <c r="BUU96" s="189"/>
      <c r="BUV96" s="189"/>
      <c r="BUW96" s="189"/>
      <c r="BUX96" s="189"/>
      <c r="BUY96" s="189"/>
      <c r="BUZ96" s="189"/>
      <c r="BVA96" s="189"/>
      <c r="BVB96" s="189"/>
      <c r="BVC96" s="189"/>
      <c r="BVD96" s="189"/>
      <c r="BVE96" s="189"/>
      <c r="BVF96" s="189"/>
      <c r="BVG96" s="189"/>
      <c r="BVH96" s="189"/>
      <c r="BVI96" s="189"/>
      <c r="BVJ96" s="189"/>
      <c r="BVK96" s="189"/>
      <c r="BVL96" s="189"/>
      <c r="BVM96" s="189"/>
      <c r="BVN96" s="189"/>
      <c r="BVO96" s="189"/>
      <c r="BVP96" s="189"/>
      <c r="BVQ96" s="189"/>
      <c r="BVR96" s="189"/>
      <c r="BVS96" s="189"/>
      <c r="BVT96" s="189"/>
      <c r="BVU96" s="189"/>
      <c r="BVV96" s="189"/>
      <c r="BVW96" s="189"/>
      <c r="BVX96" s="189"/>
      <c r="BVY96" s="189"/>
      <c r="BVZ96" s="189"/>
      <c r="BWA96" s="189"/>
      <c r="BWB96" s="189"/>
      <c r="BWC96" s="189"/>
      <c r="BWD96" s="189"/>
      <c r="BWE96" s="189"/>
      <c r="BWF96" s="189"/>
      <c r="BWG96" s="189"/>
      <c r="BWH96" s="189"/>
      <c r="BWI96" s="189"/>
      <c r="BWJ96" s="189"/>
      <c r="BWK96" s="189"/>
      <c r="BWL96" s="189"/>
      <c r="BWM96" s="189"/>
      <c r="BWN96" s="189"/>
      <c r="BWO96" s="189"/>
      <c r="BWP96" s="189"/>
      <c r="BWQ96" s="189"/>
      <c r="BWR96" s="189"/>
      <c r="BWS96" s="189"/>
      <c r="BWT96" s="189"/>
      <c r="BWU96" s="189"/>
      <c r="BWV96" s="189"/>
      <c r="BWW96" s="189"/>
      <c r="BWX96" s="189"/>
      <c r="BWY96" s="189"/>
      <c r="BWZ96" s="189"/>
      <c r="BXA96" s="189"/>
      <c r="BXB96" s="189"/>
      <c r="BXC96" s="189"/>
      <c r="BXD96" s="189"/>
      <c r="BXE96" s="189"/>
      <c r="BXF96" s="189"/>
      <c r="BXG96" s="189"/>
      <c r="BXH96" s="189"/>
      <c r="BXI96" s="189"/>
      <c r="BXJ96" s="189"/>
      <c r="BXK96" s="189"/>
      <c r="BXL96" s="189"/>
      <c r="BXM96" s="189"/>
      <c r="BXN96" s="189"/>
      <c r="BXO96" s="189"/>
      <c r="BXP96" s="189"/>
      <c r="BXQ96" s="189"/>
      <c r="BXR96" s="189"/>
      <c r="BXS96" s="189"/>
      <c r="BXT96" s="189"/>
      <c r="BXU96" s="189"/>
      <c r="BXV96" s="189"/>
      <c r="BXW96" s="189"/>
      <c r="BXX96" s="189"/>
      <c r="BXY96" s="189"/>
      <c r="BXZ96" s="189"/>
      <c r="BYA96" s="189"/>
      <c r="BYB96" s="189"/>
      <c r="BYC96" s="189"/>
      <c r="BYD96" s="189"/>
      <c r="BYE96" s="189"/>
      <c r="BYF96" s="189"/>
      <c r="BYG96" s="189"/>
      <c r="BYH96" s="189"/>
      <c r="BYI96" s="189"/>
      <c r="BYJ96" s="189"/>
      <c r="BYK96" s="189"/>
      <c r="BYL96" s="189"/>
      <c r="BYM96" s="189"/>
      <c r="BYN96" s="189"/>
      <c r="BYO96" s="189"/>
      <c r="BYP96" s="189"/>
      <c r="BYQ96" s="189"/>
      <c r="BYR96" s="189"/>
      <c r="BYS96" s="189"/>
      <c r="BYT96" s="189"/>
      <c r="BYU96" s="189"/>
      <c r="BYV96" s="189"/>
      <c r="BYW96" s="189"/>
      <c r="BYX96" s="189"/>
      <c r="BYY96" s="189"/>
      <c r="BYZ96" s="189"/>
      <c r="BZA96" s="189"/>
      <c r="BZB96" s="189"/>
      <c r="BZC96" s="189"/>
      <c r="BZD96" s="189"/>
      <c r="BZE96" s="189"/>
      <c r="BZF96" s="189"/>
      <c r="BZG96" s="189"/>
      <c r="BZH96" s="189"/>
      <c r="BZI96" s="189"/>
      <c r="BZJ96" s="189"/>
      <c r="BZK96" s="189"/>
      <c r="BZL96" s="189"/>
      <c r="BZM96" s="189"/>
      <c r="BZN96" s="189"/>
      <c r="BZO96" s="189"/>
      <c r="BZP96" s="189"/>
      <c r="BZQ96" s="189"/>
      <c r="BZR96" s="189"/>
      <c r="BZS96" s="189"/>
      <c r="BZT96" s="189"/>
      <c r="BZU96" s="189"/>
      <c r="BZV96" s="189"/>
      <c r="BZW96" s="189"/>
      <c r="BZX96" s="189"/>
      <c r="BZY96" s="189"/>
      <c r="BZZ96" s="189"/>
      <c r="CAA96" s="189"/>
      <c r="CAB96" s="189"/>
      <c r="CAC96" s="189"/>
      <c r="CAD96" s="189"/>
      <c r="CAE96" s="189"/>
      <c r="CAF96" s="189"/>
      <c r="CAG96" s="189"/>
      <c r="CAH96" s="189"/>
      <c r="CAI96" s="189"/>
      <c r="CAJ96" s="189"/>
      <c r="CAK96" s="189"/>
      <c r="CAL96" s="189"/>
      <c r="CAM96" s="189"/>
      <c r="CAN96" s="189"/>
      <c r="CAO96" s="189"/>
      <c r="CAP96" s="189"/>
      <c r="CAQ96" s="189"/>
      <c r="CAR96" s="189"/>
      <c r="CAS96" s="189"/>
      <c r="CAT96" s="189"/>
      <c r="CAU96" s="189"/>
      <c r="CAV96" s="189"/>
      <c r="CAW96" s="189"/>
      <c r="CAX96" s="189"/>
      <c r="CAY96" s="189"/>
      <c r="CAZ96" s="189"/>
      <c r="CBA96" s="189"/>
      <c r="CBB96" s="189"/>
      <c r="CBC96" s="189"/>
      <c r="CBD96" s="189"/>
      <c r="CBE96" s="189"/>
      <c r="CBF96" s="189"/>
      <c r="CBG96" s="189"/>
      <c r="CBH96" s="189"/>
      <c r="CBI96" s="189"/>
      <c r="CBJ96" s="189"/>
      <c r="CBK96" s="189"/>
      <c r="CBL96" s="189"/>
      <c r="CBM96" s="189"/>
      <c r="CBN96" s="189"/>
      <c r="CBO96" s="189"/>
      <c r="CBP96" s="189"/>
      <c r="CBQ96" s="189"/>
      <c r="CBR96" s="189"/>
      <c r="CBS96" s="189"/>
      <c r="CBT96" s="189"/>
      <c r="CBU96" s="189"/>
      <c r="CBV96" s="189"/>
      <c r="CBW96" s="189"/>
      <c r="CBX96" s="189"/>
      <c r="CBY96" s="189"/>
      <c r="CBZ96" s="189"/>
      <c r="CCA96" s="189"/>
      <c r="CCB96" s="189"/>
      <c r="CCC96" s="189"/>
      <c r="CCD96" s="189"/>
      <c r="CCE96" s="189"/>
      <c r="CCF96" s="189"/>
      <c r="CCG96" s="189"/>
      <c r="CCH96" s="189"/>
      <c r="CCI96" s="189"/>
      <c r="CCJ96" s="189"/>
      <c r="CCK96" s="189"/>
      <c r="CCL96" s="189"/>
      <c r="CCM96" s="189"/>
      <c r="CCN96" s="189"/>
      <c r="CCO96" s="189"/>
      <c r="CCP96" s="189"/>
      <c r="CCQ96" s="189"/>
      <c r="CCR96" s="189"/>
      <c r="CCS96" s="189"/>
      <c r="CCT96" s="189"/>
      <c r="CCU96" s="189"/>
      <c r="CCV96" s="189"/>
      <c r="CCW96" s="189"/>
      <c r="CCX96" s="189"/>
      <c r="CCY96" s="189"/>
      <c r="CCZ96" s="189"/>
      <c r="CDA96" s="189"/>
      <c r="CDB96" s="189"/>
      <c r="CDC96" s="189"/>
      <c r="CDD96" s="189"/>
      <c r="CDE96" s="189"/>
      <c r="CDF96" s="189"/>
      <c r="CDG96" s="189"/>
      <c r="CDH96" s="189"/>
      <c r="CDI96" s="189"/>
      <c r="CDJ96" s="189"/>
      <c r="CDK96" s="189"/>
      <c r="CDL96" s="189"/>
      <c r="CDM96" s="189"/>
      <c r="CDN96" s="189"/>
      <c r="CDO96" s="189"/>
      <c r="CDP96" s="189"/>
      <c r="CDQ96" s="189"/>
      <c r="CDR96" s="189"/>
      <c r="CDS96" s="189"/>
      <c r="CDT96" s="189"/>
      <c r="CDU96" s="189"/>
      <c r="CDV96" s="189"/>
      <c r="CDW96" s="189"/>
      <c r="CDX96" s="189"/>
      <c r="CDY96" s="189"/>
      <c r="CDZ96" s="189"/>
      <c r="CEA96" s="189"/>
      <c r="CEB96" s="189"/>
      <c r="CEC96" s="189"/>
      <c r="CED96" s="189"/>
      <c r="CEE96" s="189"/>
      <c r="CEF96" s="189"/>
      <c r="CEG96" s="189"/>
      <c r="CEH96" s="189"/>
      <c r="CEI96" s="189"/>
      <c r="CEJ96" s="189"/>
      <c r="CEK96" s="189"/>
      <c r="CEL96" s="189"/>
      <c r="CEM96" s="189"/>
      <c r="CEN96" s="189"/>
      <c r="CEO96" s="189"/>
      <c r="CEP96" s="189"/>
      <c r="CEQ96" s="189"/>
      <c r="CER96" s="189"/>
      <c r="CES96" s="189"/>
      <c r="CET96" s="189"/>
      <c r="CEU96" s="189"/>
      <c r="CEV96" s="189"/>
      <c r="CEW96" s="189"/>
      <c r="CEX96" s="189"/>
      <c r="CEY96" s="189"/>
      <c r="CEZ96" s="189"/>
      <c r="CFA96" s="189"/>
      <c r="CFB96" s="189"/>
      <c r="CFC96" s="189"/>
      <c r="CFD96" s="189"/>
      <c r="CFE96" s="189"/>
      <c r="CFF96" s="189"/>
      <c r="CFG96" s="189"/>
      <c r="CFH96" s="189"/>
      <c r="CFI96" s="189"/>
      <c r="CFJ96" s="189"/>
      <c r="CFK96" s="189"/>
      <c r="CFL96" s="189"/>
      <c r="CFM96" s="189"/>
      <c r="CFN96" s="189"/>
      <c r="CFO96" s="189"/>
      <c r="CFP96" s="189"/>
      <c r="CFQ96" s="189"/>
      <c r="CFR96" s="189"/>
      <c r="CFS96" s="189"/>
      <c r="CFT96" s="189"/>
      <c r="CFU96" s="189"/>
      <c r="CFV96" s="189"/>
      <c r="CFW96" s="189"/>
      <c r="CFX96" s="189"/>
      <c r="CFY96" s="189"/>
      <c r="CFZ96" s="189"/>
      <c r="CGA96" s="189"/>
      <c r="CGB96" s="189"/>
      <c r="CGC96" s="189"/>
      <c r="CGD96" s="189"/>
      <c r="CGE96" s="189"/>
      <c r="CGF96" s="189"/>
      <c r="CGG96" s="189"/>
      <c r="CGH96" s="189"/>
      <c r="CGI96" s="189"/>
      <c r="CGJ96" s="189"/>
      <c r="CGK96" s="189"/>
      <c r="CGL96" s="189"/>
      <c r="CGM96" s="189"/>
      <c r="CGN96" s="189"/>
      <c r="CGO96" s="189"/>
      <c r="CGP96" s="189"/>
      <c r="CGQ96" s="189"/>
      <c r="CGR96" s="189"/>
      <c r="CGS96" s="189"/>
      <c r="CGT96" s="189"/>
      <c r="CGU96" s="189"/>
      <c r="CGV96" s="189"/>
      <c r="CGW96" s="189"/>
      <c r="CGX96" s="189"/>
      <c r="CGY96" s="189"/>
      <c r="CGZ96" s="189"/>
      <c r="CHA96" s="189"/>
      <c r="CHB96" s="189"/>
      <c r="CHC96" s="189"/>
      <c r="CHD96" s="189"/>
      <c r="CHE96" s="189"/>
      <c r="CHF96" s="189"/>
      <c r="CHG96" s="189"/>
      <c r="CHH96" s="189"/>
      <c r="CHI96" s="189"/>
      <c r="CHJ96" s="189"/>
      <c r="CHK96" s="189"/>
      <c r="CHL96" s="189"/>
      <c r="CHM96" s="189"/>
      <c r="CHN96" s="189"/>
      <c r="CHO96" s="189"/>
      <c r="CHP96" s="189"/>
      <c r="CHQ96" s="189"/>
      <c r="CHR96" s="189"/>
      <c r="CHS96" s="189"/>
      <c r="CHT96" s="189"/>
      <c r="CHU96" s="189"/>
      <c r="CHV96" s="189"/>
      <c r="CHW96" s="189"/>
      <c r="CHX96" s="189"/>
      <c r="CHY96" s="189"/>
      <c r="CHZ96" s="189"/>
      <c r="CIA96" s="189"/>
      <c r="CIB96" s="189"/>
      <c r="CIC96" s="189"/>
      <c r="CID96" s="189"/>
      <c r="CIE96" s="189"/>
      <c r="CIF96" s="189"/>
      <c r="CIG96" s="189"/>
      <c r="CIH96" s="189"/>
      <c r="CII96" s="189"/>
      <c r="CIJ96" s="189"/>
      <c r="CIK96" s="189"/>
      <c r="CIL96" s="189"/>
      <c r="CIM96" s="189"/>
      <c r="CIN96" s="189"/>
      <c r="CIO96" s="189"/>
      <c r="CIP96" s="189"/>
      <c r="CIQ96" s="189"/>
      <c r="CIR96" s="189"/>
      <c r="CIS96" s="189"/>
      <c r="CIT96" s="189"/>
      <c r="CIU96" s="189"/>
      <c r="CIV96" s="189"/>
      <c r="CIW96" s="189"/>
      <c r="CIX96" s="189"/>
      <c r="CIY96" s="189"/>
      <c r="CIZ96" s="189"/>
      <c r="CJA96" s="189"/>
      <c r="CJB96" s="189"/>
      <c r="CJC96" s="189"/>
      <c r="CJD96" s="189"/>
      <c r="CJE96" s="189"/>
      <c r="CJF96" s="189"/>
      <c r="CJG96" s="189"/>
      <c r="CJH96" s="189"/>
      <c r="CJI96" s="189"/>
      <c r="CJJ96" s="189"/>
      <c r="CJK96" s="189"/>
      <c r="CJL96" s="189"/>
      <c r="CJM96" s="189"/>
      <c r="CJN96" s="189"/>
      <c r="CJO96" s="189"/>
      <c r="CJP96" s="189"/>
      <c r="CJQ96" s="189"/>
      <c r="CJR96" s="189"/>
      <c r="CJS96" s="189"/>
      <c r="CJT96" s="189"/>
      <c r="CJU96" s="189"/>
      <c r="CJV96" s="189"/>
      <c r="CJW96" s="189"/>
      <c r="CJX96" s="189"/>
      <c r="CJY96" s="189"/>
      <c r="CJZ96" s="189"/>
      <c r="CKA96" s="189"/>
      <c r="CKB96" s="189"/>
      <c r="CKC96" s="189"/>
      <c r="CKD96" s="189"/>
      <c r="CKE96" s="189"/>
      <c r="CKF96" s="189"/>
      <c r="CKG96" s="189"/>
      <c r="CKH96" s="189"/>
      <c r="CKI96" s="189"/>
      <c r="CKJ96" s="189"/>
      <c r="CKK96" s="189"/>
      <c r="CKL96" s="189"/>
      <c r="CKM96" s="189"/>
      <c r="CKN96" s="189"/>
      <c r="CKO96" s="189"/>
      <c r="CKP96" s="189"/>
      <c r="CKQ96" s="189"/>
      <c r="CKR96" s="189"/>
      <c r="CKS96" s="189"/>
      <c r="CKT96" s="189"/>
      <c r="CKU96" s="189"/>
      <c r="CKV96" s="189"/>
      <c r="CKW96" s="189"/>
      <c r="CKX96" s="189"/>
      <c r="CKY96" s="189"/>
      <c r="CKZ96" s="189"/>
      <c r="CLA96" s="189"/>
      <c r="CLB96" s="189"/>
      <c r="CLC96" s="189"/>
      <c r="CLD96" s="189"/>
      <c r="CLE96" s="189"/>
      <c r="CLF96" s="189"/>
      <c r="CLG96" s="189"/>
      <c r="CLH96" s="189"/>
      <c r="CLI96" s="189"/>
      <c r="CLJ96" s="189"/>
      <c r="CLK96" s="189"/>
      <c r="CLL96" s="189"/>
      <c r="CLM96" s="189"/>
      <c r="CLN96" s="189"/>
      <c r="CLO96" s="189"/>
      <c r="CLP96" s="189"/>
      <c r="CLQ96" s="189"/>
      <c r="CLR96" s="189"/>
      <c r="CLS96" s="189"/>
      <c r="CLT96" s="189"/>
      <c r="CLU96" s="189"/>
      <c r="CLV96" s="189"/>
      <c r="CLW96" s="189"/>
      <c r="CLX96" s="189"/>
      <c r="CLY96" s="189"/>
      <c r="CLZ96" s="189"/>
      <c r="CMA96" s="189"/>
      <c r="CMB96" s="189"/>
      <c r="CMC96" s="189"/>
      <c r="CMD96" s="189"/>
      <c r="CME96" s="189"/>
      <c r="CMF96" s="189"/>
      <c r="CMG96" s="189"/>
      <c r="CMH96" s="189"/>
      <c r="CMI96" s="189"/>
      <c r="CMJ96" s="189"/>
      <c r="CMK96" s="189"/>
      <c r="CML96" s="189"/>
      <c r="CMM96" s="189"/>
      <c r="CMN96" s="189"/>
      <c r="CMO96" s="189"/>
      <c r="CMP96" s="189"/>
      <c r="CMQ96" s="189"/>
      <c r="CMR96" s="189"/>
      <c r="CMS96" s="189"/>
      <c r="CMT96" s="189"/>
      <c r="CMU96" s="189"/>
      <c r="CMV96" s="189"/>
      <c r="CMW96" s="189"/>
      <c r="CMX96" s="189"/>
      <c r="CMY96" s="189"/>
      <c r="CMZ96" s="189"/>
      <c r="CNA96" s="189"/>
      <c r="CNB96" s="189"/>
      <c r="CNC96" s="189"/>
      <c r="CND96" s="189"/>
      <c r="CNE96" s="189"/>
      <c r="CNF96" s="189"/>
      <c r="CNG96" s="189"/>
      <c r="CNH96" s="189"/>
      <c r="CNI96" s="189"/>
      <c r="CNJ96" s="189"/>
      <c r="CNK96" s="189"/>
      <c r="CNL96" s="189"/>
      <c r="CNM96" s="189"/>
      <c r="CNN96" s="189"/>
      <c r="CNO96" s="189"/>
      <c r="CNP96" s="189"/>
      <c r="CNQ96" s="189"/>
      <c r="CNR96" s="189"/>
      <c r="CNS96" s="189"/>
      <c r="CNT96" s="189"/>
      <c r="CNU96" s="189"/>
      <c r="CNV96" s="189"/>
      <c r="CNW96" s="189"/>
      <c r="CNX96" s="189"/>
      <c r="CNY96" s="189"/>
      <c r="CNZ96" s="189"/>
      <c r="COA96" s="189"/>
      <c r="COB96" s="189"/>
      <c r="COC96" s="189"/>
      <c r="COD96" s="189"/>
      <c r="COE96" s="189"/>
      <c r="COF96" s="189"/>
      <c r="COG96" s="189"/>
      <c r="COH96" s="189"/>
      <c r="COI96" s="189"/>
      <c r="COJ96" s="189"/>
      <c r="COK96" s="189"/>
      <c r="COL96" s="189"/>
      <c r="COM96" s="189"/>
      <c r="CON96" s="189"/>
      <c r="COO96" s="189"/>
      <c r="COP96" s="189"/>
      <c r="COQ96" s="189"/>
      <c r="COR96" s="189"/>
      <c r="COS96" s="189"/>
      <c r="COT96" s="189"/>
      <c r="COU96" s="189"/>
      <c r="COV96" s="189"/>
      <c r="COW96" s="189"/>
      <c r="COX96" s="189"/>
      <c r="COY96" s="189"/>
      <c r="COZ96" s="189"/>
      <c r="CPA96" s="189"/>
      <c r="CPB96" s="189"/>
      <c r="CPC96" s="189"/>
      <c r="CPD96" s="189"/>
      <c r="CPE96" s="189"/>
      <c r="CPF96" s="189"/>
      <c r="CPG96" s="189"/>
      <c r="CPH96" s="189"/>
      <c r="CPI96" s="189"/>
      <c r="CPJ96" s="189"/>
      <c r="CPK96" s="189"/>
      <c r="CPL96" s="189"/>
      <c r="CPM96" s="189"/>
      <c r="CPN96" s="189"/>
      <c r="CPO96" s="189"/>
      <c r="CPP96" s="189"/>
      <c r="CPQ96" s="189"/>
      <c r="CPR96" s="189"/>
      <c r="CPS96" s="189"/>
      <c r="CPT96" s="189"/>
      <c r="CPU96" s="189"/>
      <c r="CPV96" s="189"/>
      <c r="CPW96" s="189"/>
      <c r="CPX96" s="189"/>
      <c r="CPY96" s="189"/>
      <c r="CPZ96" s="189"/>
      <c r="CQA96" s="189"/>
      <c r="CQB96" s="189"/>
      <c r="CQC96" s="189"/>
      <c r="CQD96" s="189"/>
      <c r="CQE96" s="189"/>
      <c r="CQF96" s="189"/>
      <c r="CQG96" s="189"/>
      <c r="CQH96" s="189"/>
      <c r="CQI96" s="189"/>
      <c r="CQJ96" s="189"/>
      <c r="CQK96" s="189"/>
      <c r="CQL96" s="189"/>
      <c r="CQM96" s="189"/>
      <c r="CQN96" s="189"/>
      <c r="CQO96" s="189"/>
      <c r="CQP96" s="189"/>
      <c r="CQQ96" s="189"/>
      <c r="CQR96" s="189"/>
      <c r="CQS96" s="189"/>
      <c r="CQT96" s="189"/>
      <c r="CQU96" s="189"/>
      <c r="CQV96" s="189"/>
      <c r="CQW96" s="189"/>
      <c r="CQX96" s="189"/>
      <c r="CQY96" s="189"/>
      <c r="CQZ96" s="189"/>
      <c r="CRA96" s="189"/>
      <c r="CRB96" s="189"/>
      <c r="CRC96" s="189"/>
      <c r="CRD96" s="189"/>
      <c r="CRE96" s="189"/>
      <c r="CRF96" s="189"/>
      <c r="CRG96" s="189"/>
      <c r="CRH96" s="189"/>
      <c r="CRI96" s="189"/>
      <c r="CRJ96" s="189"/>
      <c r="CRK96" s="189"/>
      <c r="CRL96" s="189"/>
      <c r="CRM96" s="189"/>
      <c r="CRN96" s="189"/>
      <c r="CRO96" s="189"/>
      <c r="CRP96" s="189"/>
      <c r="CRQ96" s="189"/>
      <c r="CRR96" s="189"/>
      <c r="CRS96" s="189"/>
      <c r="CRT96" s="189"/>
      <c r="CRU96" s="189"/>
      <c r="CRV96" s="189"/>
      <c r="CRW96" s="189"/>
      <c r="CRX96" s="189"/>
      <c r="CRY96" s="189"/>
      <c r="CRZ96" s="189"/>
      <c r="CSA96" s="189"/>
      <c r="CSB96" s="189"/>
      <c r="CSC96" s="189"/>
      <c r="CSD96" s="189"/>
      <c r="CSE96" s="189"/>
      <c r="CSF96" s="189"/>
      <c r="CSG96" s="189"/>
      <c r="CSH96" s="189"/>
      <c r="CSI96" s="189"/>
      <c r="CSJ96" s="189"/>
      <c r="CSK96" s="189"/>
      <c r="CSL96" s="189"/>
      <c r="CSM96" s="189"/>
      <c r="CSN96" s="189"/>
      <c r="CSO96" s="189"/>
      <c r="CSP96" s="189"/>
      <c r="CSQ96" s="189"/>
      <c r="CSR96" s="189"/>
      <c r="CSS96" s="189"/>
      <c r="CST96" s="189"/>
      <c r="CSU96" s="189"/>
      <c r="CSV96" s="189"/>
      <c r="CSW96" s="189"/>
      <c r="CSX96" s="189"/>
      <c r="CSY96" s="189"/>
      <c r="CSZ96" s="189"/>
      <c r="CTA96" s="189"/>
      <c r="CTB96" s="189"/>
      <c r="CTC96" s="189"/>
      <c r="CTD96" s="189"/>
      <c r="CTE96" s="189"/>
      <c r="CTF96" s="189"/>
      <c r="CTG96" s="189"/>
      <c r="CTH96" s="189"/>
      <c r="CTI96" s="189"/>
      <c r="CTJ96" s="189"/>
      <c r="CTK96" s="189"/>
      <c r="CTL96" s="189"/>
      <c r="CTM96" s="189"/>
      <c r="CTN96" s="189"/>
      <c r="CTO96" s="189"/>
      <c r="CTP96" s="189"/>
      <c r="CTQ96" s="189"/>
      <c r="CTR96" s="189"/>
      <c r="CTS96" s="189"/>
      <c r="CTT96" s="189"/>
      <c r="CTU96" s="189"/>
      <c r="CTV96" s="189"/>
      <c r="CTW96" s="189"/>
      <c r="CTX96" s="189"/>
      <c r="CTY96" s="189"/>
      <c r="CTZ96" s="189"/>
      <c r="CUA96" s="189"/>
      <c r="CUB96" s="189"/>
      <c r="CUC96" s="189"/>
      <c r="CUD96" s="189"/>
      <c r="CUE96" s="189"/>
      <c r="CUF96" s="189"/>
      <c r="CUG96" s="189"/>
      <c r="CUH96" s="189"/>
      <c r="CUI96" s="189"/>
      <c r="CUJ96" s="189"/>
      <c r="CUK96" s="189"/>
      <c r="CUL96" s="189"/>
      <c r="CUM96" s="189"/>
      <c r="CUN96" s="189"/>
      <c r="CUO96" s="189"/>
      <c r="CUP96" s="189"/>
      <c r="CUQ96" s="189"/>
      <c r="CUR96" s="189"/>
      <c r="CUS96" s="189"/>
      <c r="CUT96" s="189"/>
      <c r="CUU96" s="189"/>
      <c r="CUV96" s="189"/>
      <c r="CUW96" s="189"/>
      <c r="CUX96" s="189"/>
      <c r="CUY96" s="189"/>
      <c r="CUZ96" s="189"/>
      <c r="CVA96" s="189"/>
      <c r="CVB96" s="189"/>
      <c r="CVC96" s="189"/>
      <c r="CVD96" s="189"/>
      <c r="CVE96" s="189"/>
      <c r="CVF96" s="189"/>
      <c r="CVG96" s="189"/>
      <c r="CVH96" s="189"/>
      <c r="CVI96" s="189"/>
      <c r="CVJ96" s="189"/>
      <c r="CVK96" s="189"/>
      <c r="CVL96" s="189"/>
      <c r="CVM96" s="189"/>
      <c r="CVN96" s="189"/>
      <c r="CVO96" s="189"/>
      <c r="CVP96" s="189"/>
      <c r="CVQ96" s="189"/>
      <c r="CVR96" s="189"/>
      <c r="CVS96" s="189"/>
      <c r="CVT96" s="189"/>
      <c r="CVU96" s="189"/>
      <c r="CVV96" s="189"/>
      <c r="CVW96" s="189"/>
      <c r="CVX96" s="189"/>
      <c r="CVY96" s="189"/>
      <c r="CVZ96" s="189"/>
      <c r="CWA96" s="189"/>
      <c r="CWB96" s="189"/>
      <c r="CWC96" s="189"/>
      <c r="CWD96" s="189"/>
      <c r="CWE96" s="189"/>
      <c r="CWF96" s="189"/>
      <c r="CWG96" s="189"/>
      <c r="CWH96" s="189"/>
      <c r="CWI96" s="189"/>
      <c r="CWJ96" s="189"/>
      <c r="CWK96" s="189"/>
      <c r="CWL96" s="189"/>
      <c r="CWM96" s="189"/>
      <c r="CWN96" s="189"/>
      <c r="CWO96" s="189"/>
      <c r="CWP96" s="189"/>
      <c r="CWQ96" s="189"/>
      <c r="CWR96" s="189"/>
      <c r="CWS96" s="189"/>
      <c r="CWT96" s="189"/>
      <c r="CWU96" s="189"/>
      <c r="CWV96" s="189"/>
      <c r="CWW96" s="189"/>
      <c r="CWX96" s="189"/>
      <c r="CWY96" s="189"/>
      <c r="CWZ96" s="189"/>
      <c r="CXA96" s="189"/>
      <c r="CXB96" s="189"/>
      <c r="CXC96" s="189"/>
      <c r="CXD96" s="189"/>
      <c r="CXE96" s="189"/>
      <c r="CXF96" s="189"/>
      <c r="CXG96" s="189"/>
      <c r="CXH96" s="189"/>
      <c r="CXI96" s="189"/>
      <c r="CXJ96" s="189"/>
      <c r="CXK96" s="189"/>
      <c r="CXL96" s="189"/>
      <c r="CXM96" s="189"/>
      <c r="CXN96" s="189"/>
      <c r="CXO96" s="189"/>
      <c r="CXP96" s="189"/>
      <c r="CXQ96" s="189"/>
      <c r="CXR96" s="189"/>
      <c r="CXS96" s="189"/>
      <c r="CXT96" s="189"/>
      <c r="CXU96" s="189"/>
      <c r="CXV96" s="189"/>
      <c r="CXW96" s="189"/>
      <c r="CXX96" s="189"/>
      <c r="CXY96" s="189"/>
      <c r="CXZ96" s="189"/>
      <c r="CYA96" s="189"/>
      <c r="CYB96" s="189"/>
      <c r="CYC96" s="189"/>
      <c r="CYD96" s="189"/>
      <c r="CYE96" s="189"/>
      <c r="CYF96" s="189"/>
      <c r="CYG96" s="189"/>
      <c r="CYH96" s="189"/>
      <c r="CYI96" s="189"/>
      <c r="CYJ96" s="189"/>
      <c r="CYK96" s="189"/>
      <c r="CYL96" s="189"/>
      <c r="CYM96" s="189"/>
      <c r="CYN96" s="189"/>
      <c r="CYO96" s="189"/>
      <c r="CYP96" s="189"/>
      <c r="CYQ96" s="189"/>
      <c r="CYR96" s="189"/>
      <c r="CYS96" s="189"/>
      <c r="CYT96" s="189"/>
      <c r="CYU96" s="189"/>
      <c r="CYV96" s="189"/>
      <c r="CYW96" s="189"/>
      <c r="CYX96" s="189"/>
      <c r="CYY96" s="189"/>
      <c r="CYZ96" s="189"/>
      <c r="CZA96" s="189"/>
      <c r="CZB96" s="189"/>
      <c r="CZC96" s="189"/>
      <c r="CZD96" s="189"/>
      <c r="CZE96" s="189"/>
      <c r="CZF96" s="189"/>
      <c r="CZG96" s="189"/>
      <c r="CZH96" s="189"/>
      <c r="CZI96" s="189"/>
      <c r="CZJ96" s="189"/>
      <c r="CZK96" s="189"/>
      <c r="CZL96" s="189"/>
      <c r="CZM96" s="189"/>
      <c r="CZN96" s="189"/>
      <c r="CZO96" s="189"/>
      <c r="CZP96" s="189"/>
      <c r="CZQ96" s="189"/>
      <c r="CZR96" s="189"/>
      <c r="CZS96" s="189"/>
      <c r="CZT96" s="189"/>
      <c r="CZU96" s="189"/>
      <c r="CZV96" s="189"/>
      <c r="CZW96" s="189"/>
      <c r="CZX96" s="189"/>
      <c r="CZY96" s="189"/>
      <c r="CZZ96" s="189"/>
      <c r="DAA96" s="189"/>
      <c r="DAB96" s="189"/>
      <c r="DAC96" s="189"/>
      <c r="DAD96" s="189"/>
      <c r="DAE96" s="189"/>
      <c r="DAF96" s="189"/>
      <c r="DAG96" s="189"/>
      <c r="DAH96" s="189"/>
      <c r="DAI96" s="189"/>
      <c r="DAJ96" s="189"/>
      <c r="DAK96" s="189"/>
      <c r="DAL96" s="189"/>
      <c r="DAM96" s="189"/>
      <c r="DAN96" s="189"/>
      <c r="DAO96" s="189"/>
      <c r="DAP96" s="189"/>
      <c r="DAQ96" s="189"/>
      <c r="DAR96" s="189"/>
      <c r="DAS96" s="189"/>
      <c r="DAT96" s="189"/>
      <c r="DAU96" s="189"/>
      <c r="DAV96" s="189"/>
      <c r="DAW96" s="189"/>
      <c r="DAX96" s="189"/>
      <c r="DAY96" s="189"/>
      <c r="DAZ96" s="189"/>
      <c r="DBA96" s="189"/>
      <c r="DBB96" s="189"/>
      <c r="DBC96" s="189"/>
      <c r="DBD96" s="189"/>
      <c r="DBE96" s="189"/>
      <c r="DBF96" s="189"/>
      <c r="DBG96" s="189"/>
      <c r="DBH96" s="189"/>
      <c r="DBI96" s="189"/>
      <c r="DBJ96" s="189"/>
      <c r="DBK96" s="189"/>
      <c r="DBL96" s="189"/>
      <c r="DBM96" s="189"/>
      <c r="DBN96" s="189"/>
      <c r="DBO96" s="189"/>
      <c r="DBP96" s="189"/>
      <c r="DBQ96" s="189"/>
      <c r="DBR96" s="189"/>
      <c r="DBS96" s="189"/>
      <c r="DBT96" s="189"/>
      <c r="DBU96" s="189"/>
      <c r="DBV96" s="189"/>
      <c r="DBW96" s="189"/>
      <c r="DBX96" s="189"/>
      <c r="DBY96" s="189"/>
      <c r="DBZ96" s="189"/>
      <c r="DCA96" s="189"/>
      <c r="DCB96" s="189"/>
      <c r="DCC96" s="189"/>
      <c r="DCD96" s="189"/>
      <c r="DCE96" s="189"/>
      <c r="DCF96" s="189"/>
      <c r="DCG96" s="189"/>
      <c r="DCH96" s="189"/>
      <c r="DCI96" s="189"/>
      <c r="DCJ96" s="189"/>
      <c r="DCK96" s="189"/>
      <c r="DCL96" s="189"/>
      <c r="DCM96" s="189"/>
      <c r="DCN96" s="189"/>
      <c r="DCO96" s="189"/>
      <c r="DCP96" s="189"/>
      <c r="DCQ96" s="189"/>
      <c r="DCR96" s="189"/>
      <c r="DCS96" s="189"/>
      <c r="DCT96" s="189"/>
      <c r="DCU96" s="189"/>
      <c r="DCV96" s="189"/>
      <c r="DCW96" s="189"/>
      <c r="DCX96" s="189"/>
      <c r="DCY96" s="189"/>
      <c r="DCZ96" s="189"/>
      <c r="DDA96" s="189"/>
      <c r="DDB96" s="189"/>
      <c r="DDC96" s="189"/>
      <c r="DDD96" s="189"/>
      <c r="DDE96" s="189"/>
      <c r="DDF96" s="189"/>
      <c r="DDG96" s="189"/>
      <c r="DDH96" s="189"/>
      <c r="DDI96" s="189"/>
      <c r="DDJ96" s="189"/>
      <c r="DDK96" s="189"/>
      <c r="DDL96" s="189"/>
      <c r="DDM96" s="189"/>
      <c r="DDN96" s="189"/>
      <c r="DDO96" s="189"/>
      <c r="DDP96" s="189"/>
      <c r="DDQ96" s="189"/>
      <c r="DDR96" s="189"/>
      <c r="DDS96" s="189"/>
      <c r="DDT96" s="189"/>
      <c r="DDU96" s="189"/>
      <c r="DDV96" s="189"/>
      <c r="DDW96" s="189"/>
      <c r="DDX96" s="189"/>
      <c r="DDY96" s="189"/>
      <c r="DDZ96" s="189"/>
      <c r="DEA96" s="189"/>
      <c r="DEB96" s="189"/>
      <c r="DEC96" s="189"/>
      <c r="DED96" s="189"/>
      <c r="DEE96" s="189"/>
      <c r="DEF96" s="189"/>
      <c r="DEG96" s="189"/>
      <c r="DEH96" s="189"/>
      <c r="DEI96" s="189"/>
      <c r="DEJ96" s="189"/>
      <c r="DEK96" s="189"/>
      <c r="DEL96" s="189"/>
      <c r="DEM96" s="189"/>
      <c r="DEN96" s="189"/>
      <c r="DEO96" s="189"/>
      <c r="DEP96" s="189"/>
      <c r="DEQ96" s="189"/>
      <c r="DER96" s="189"/>
      <c r="DES96" s="189"/>
      <c r="DET96" s="189"/>
      <c r="DEU96" s="189"/>
      <c r="DEV96" s="189"/>
      <c r="DEW96" s="189"/>
      <c r="DEX96" s="189"/>
      <c r="DEY96" s="189"/>
      <c r="DEZ96" s="189"/>
      <c r="DFA96" s="189"/>
      <c r="DFB96" s="189"/>
      <c r="DFC96" s="189"/>
      <c r="DFD96" s="189"/>
      <c r="DFE96" s="189"/>
      <c r="DFF96" s="189"/>
      <c r="DFG96" s="189"/>
      <c r="DFH96" s="189"/>
      <c r="DFI96" s="189"/>
      <c r="DFJ96" s="189"/>
      <c r="DFK96" s="189"/>
      <c r="DFL96" s="189"/>
      <c r="DFM96" s="189"/>
      <c r="DFN96" s="189"/>
      <c r="DFO96" s="189"/>
      <c r="DFP96" s="189"/>
      <c r="DFQ96" s="189"/>
      <c r="DFR96" s="189"/>
      <c r="DFS96" s="189"/>
      <c r="DFT96" s="189"/>
      <c r="DFU96" s="189"/>
      <c r="DFV96" s="189"/>
      <c r="DFW96" s="189"/>
      <c r="DFX96" s="189"/>
      <c r="DFY96" s="189"/>
      <c r="DFZ96" s="189"/>
      <c r="DGA96" s="189"/>
      <c r="DGB96" s="189"/>
      <c r="DGC96" s="189"/>
      <c r="DGD96" s="189"/>
      <c r="DGE96" s="189"/>
      <c r="DGF96" s="189"/>
      <c r="DGG96" s="189"/>
      <c r="DGH96" s="189"/>
      <c r="DGI96" s="189"/>
      <c r="DGJ96" s="189"/>
      <c r="DGK96" s="189"/>
      <c r="DGL96" s="189"/>
      <c r="DGM96" s="189"/>
      <c r="DGN96" s="189"/>
      <c r="DGO96" s="189"/>
      <c r="DGP96" s="189"/>
      <c r="DGQ96" s="189"/>
      <c r="DGR96" s="189"/>
      <c r="DGS96" s="189"/>
      <c r="DGT96" s="189"/>
      <c r="DGU96" s="189"/>
      <c r="DGV96" s="189"/>
      <c r="DGW96" s="189"/>
      <c r="DGX96" s="189"/>
      <c r="DGY96" s="189"/>
      <c r="DGZ96" s="189"/>
      <c r="DHA96" s="189"/>
      <c r="DHB96" s="189"/>
      <c r="DHC96" s="189"/>
      <c r="DHD96" s="189"/>
      <c r="DHE96" s="189"/>
      <c r="DHF96" s="189"/>
      <c r="DHG96" s="189"/>
      <c r="DHH96" s="189"/>
      <c r="DHI96" s="189"/>
      <c r="DHJ96" s="189"/>
      <c r="DHK96" s="189"/>
      <c r="DHL96" s="189"/>
      <c r="DHM96" s="189"/>
      <c r="DHN96" s="189"/>
      <c r="DHO96" s="189"/>
      <c r="DHP96" s="189"/>
      <c r="DHQ96" s="189"/>
      <c r="DHR96" s="189"/>
      <c r="DHS96" s="189"/>
      <c r="DHT96" s="189"/>
      <c r="DHU96" s="189"/>
      <c r="DHV96" s="189"/>
      <c r="DHW96" s="189"/>
      <c r="DHX96" s="189"/>
      <c r="DHY96" s="189"/>
      <c r="DHZ96" s="189"/>
      <c r="DIA96" s="189"/>
      <c r="DIB96" s="189"/>
      <c r="DIC96" s="189"/>
      <c r="DID96" s="189"/>
      <c r="DIE96" s="189"/>
      <c r="DIF96" s="189"/>
      <c r="DIG96" s="189"/>
      <c r="DIH96" s="189"/>
      <c r="DII96" s="189"/>
      <c r="DIJ96" s="189"/>
      <c r="DIK96" s="189"/>
      <c r="DIL96" s="189"/>
      <c r="DIM96" s="189"/>
      <c r="DIN96" s="189"/>
      <c r="DIO96" s="189"/>
      <c r="DIP96" s="189"/>
      <c r="DIQ96" s="189"/>
      <c r="DIR96" s="189"/>
      <c r="DIS96" s="189"/>
      <c r="DIT96" s="189"/>
      <c r="DIU96" s="189"/>
      <c r="DIV96" s="189"/>
      <c r="DIW96" s="189"/>
      <c r="DIX96" s="189"/>
      <c r="DIY96" s="189"/>
      <c r="DIZ96" s="189"/>
      <c r="DJA96" s="189"/>
      <c r="DJB96" s="189"/>
      <c r="DJC96" s="189"/>
      <c r="DJD96" s="189"/>
      <c r="DJE96" s="189"/>
      <c r="DJF96" s="189"/>
      <c r="DJG96" s="189"/>
      <c r="DJH96" s="189"/>
      <c r="DJI96" s="189"/>
      <c r="DJJ96" s="189"/>
      <c r="DJK96" s="189"/>
      <c r="DJL96" s="189"/>
      <c r="DJM96" s="189"/>
      <c r="DJN96" s="189"/>
      <c r="DJO96" s="189"/>
      <c r="DJP96" s="189"/>
      <c r="DJQ96" s="189"/>
      <c r="DJR96" s="189"/>
      <c r="DJS96" s="189"/>
      <c r="DJT96" s="189"/>
      <c r="DJU96" s="189"/>
      <c r="DJV96" s="189"/>
      <c r="DJW96" s="189"/>
      <c r="DJX96" s="189"/>
      <c r="DJY96" s="189"/>
      <c r="DJZ96" s="189"/>
      <c r="DKA96" s="189"/>
      <c r="DKB96" s="189"/>
      <c r="DKC96" s="189"/>
      <c r="DKD96" s="189"/>
      <c r="DKE96" s="189"/>
      <c r="DKF96" s="189"/>
      <c r="DKG96" s="189"/>
      <c r="DKH96" s="189"/>
      <c r="DKI96" s="189"/>
      <c r="DKJ96" s="189"/>
      <c r="DKK96" s="189"/>
      <c r="DKL96" s="189"/>
      <c r="DKM96" s="189"/>
      <c r="DKN96" s="189"/>
      <c r="DKO96" s="189"/>
      <c r="DKP96" s="189"/>
      <c r="DKQ96" s="189"/>
      <c r="DKR96" s="189"/>
      <c r="DKS96" s="189"/>
      <c r="DKT96" s="189"/>
      <c r="DKU96" s="189"/>
      <c r="DKV96" s="189"/>
      <c r="DKW96" s="189"/>
      <c r="DKX96" s="189"/>
      <c r="DKY96" s="189"/>
      <c r="DKZ96" s="189"/>
      <c r="DLA96" s="189"/>
      <c r="DLB96" s="189"/>
      <c r="DLC96" s="189"/>
      <c r="DLD96" s="189"/>
      <c r="DLE96" s="189"/>
      <c r="DLF96" s="189"/>
      <c r="DLG96" s="189"/>
      <c r="DLH96" s="189"/>
      <c r="DLI96" s="189"/>
      <c r="DLJ96" s="189"/>
      <c r="DLK96" s="189"/>
      <c r="DLL96" s="189"/>
      <c r="DLM96" s="189"/>
      <c r="DLN96" s="189"/>
      <c r="DLO96" s="189"/>
      <c r="DLP96" s="189"/>
      <c r="DLQ96" s="189"/>
      <c r="DLR96" s="189"/>
      <c r="DLS96" s="189"/>
      <c r="DLT96" s="189"/>
      <c r="DLU96" s="189"/>
      <c r="DLV96" s="189"/>
      <c r="DLW96" s="189"/>
      <c r="DLX96" s="189"/>
      <c r="DLY96" s="189"/>
      <c r="DLZ96" s="189"/>
      <c r="DMA96" s="189"/>
      <c r="DMB96" s="189"/>
      <c r="DMC96" s="189"/>
      <c r="DMD96" s="189"/>
      <c r="DME96" s="189"/>
      <c r="DMF96" s="189"/>
      <c r="DMG96" s="189"/>
      <c r="DMH96" s="189"/>
      <c r="DMI96" s="189"/>
      <c r="DMJ96" s="189"/>
      <c r="DMK96" s="189"/>
      <c r="DML96" s="189"/>
      <c r="DMM96" s="189"/>
      <c r="DMN96" s="189"/>
      <c r="DMO96" s="189"/>
      <c r="DMP96" s="189"/>
      <c r="DMQ96" s="189"/>
      <c r="DMR96" s="189"/>
      <c r="DMS96" s="189"/>
      <c r="DMT96" s="189"/>
      <c r="DMU96" s="189"/>
      <c r="DMV96" s="189"/>
      <c r="DMW96" s="189"/>
      <c r="DMX96" s="189"/>
      <c r="DMY96" s="189"/>
      <c r="DMZ96" s="189"/>
      <c r="DNA96" s="189"/>
      <c r="DNB96" s="189"/>
      <c r="DNC96" s="189"/>
      <c r="DND96" s="189"/>
      <c r="DNE96" s="189"/>
      <c r="DNF96" s="189"/>
      <c r="DNG96" s="189"/>
      <c r="DNH96" s="189"/>
      <c r="DNI96" s="189"/>
      <c r="DNJ96" s="189"/>
      <c r="DNK96" s="189"/>
      <c r="DNL96" s="189"/>
      <c r="DNM96" s="189"/>
      <c r="DNN96" s="189"/>
      <c r="DNO96" s="189"/>
      <c r="DNP96" s="189"/>
      <c r="DNQ96" s="189"/>
      <c r="DNR96" s="189"/>
      <c r="DNS96" s="189"/>
      <c r="DNT96" s="189"/>
      <c r="DNU96" s="189"/>
      <c r="DNV96" s="189"/>
      <c r="DNW96" s="189"/>
      <c r="DNX96" s="189"/>
      <c r="DNY96" s="189"/>
      <c r="DNZ96" s="189"/>
      <c r="DOA96" s="189"/>
      <c r="DOB96" s="189"/>
      <c r="DOC96" s="189"/>
      <c r="DOD96" s="189"/>
      <c r="DOE96" s="189"/>
      <c r="DOF96" s="189"/>
      <c r="DOG96" s="189"/>
      <c r="DOH96" s="189"/>
      <c r="DOI96" s="189"/>
      <c r="DOJ96" s="189"/>
      <c r="DOK96" s="189"/>
      <c r="DOL96" s="189"/>
      <c r="DOM96" s="189"/>
      <c r="DON96" s="189"/>
      <c r="DOO96" s="189"/>
      <c r="DOP96" s="189"/>
      <c r="DOQ96" s="189"/>
      <c r="DOR96" s="189"/>
      <c r="DOS96" s="189"/>
      <c r="DOT96" s="189"/>
      <c r="DOU96" s="189"/>
      <c r="DOV96" s="189"/>
      <c r="DOW96" s="189"/>
      <c r="DOX96" s="189"/>
      <c r="DOY96" s="189"/>
      <c r="DOZ96" s="189"/>
      <c r="DPA96" s="189"/>
      <c r="DPB96" s="189"/>
      <c r="DPC96" s="189"/>
      <c r="DPD96" s="189"/>
      <c r="DPE96" s="189"/>
      <c r="DPF96" s="189"/>
      <c r="DPG96" s="189"/>
      <c r="DPH96" s="189"/>
      <c r="DPI96" s="189"/>
      <c r="DPJ96" s="189"/>
      <c r="DPK96" s="189"/>
      <c r="DPL96" s="189"/>
      <c r="DPM96" s="189"/>
      <c r="DPN96" s="189"/>
      <c r="DPO96" s="189"/>
      <c r="DPP96" s="189"/>
      <c r="DPQ96" s="189"/>
      <c r="DPR96" s="189"/>
      <c r="DPS96" s="189"/>
      <c r="DPT96" s="189"/>
      <c r="DPU96" s="189"/>
      <c r="DPV96" s="189"/>
      <c r="DPW96" s="189"/>
      <c r="DPX96" s="189"/>
      <c r="DPY96" s="189"/>
      <c r="DPZ96" s="189"/>
      <c r="DQA96" s="189"/>
      <c r="DQB96" s="189"/>
      <c r="DQC96" s="189"/>
      <c r="DQD96" s="189"/>
      <c r="DQE96" s="189"/>
      <c r="DQF96" s="189"/>
      <c r="DQG96" s="189"/>
      <c r="DQH96" s="189"/>
      <c r="DQI96" s="189"/>
      <c r="DQJ96" s="189"/>
      <c r="DQK96" s="189"/>
      <c r="DQL96" s="189"/>
      <c r="DQM96" s="189"/>
      <c r="DQN96" s="189"/>
      <c r="DQO96" s="189"/>
      <c r="DQP96" s="189"/>
      <c r="DQQ96" s="189"/>
      <c r="DQR96" s="189"/>
      <c r="DQS96" s="189"/>
      <c r="DQT96" s="189"/>
      <c r="DQU96" s="189"/>
      <c r="DQV96" s="189"/>
      <c r="DQW96" s="189"/>
      <c r="DQX96" s="189"/>
      <c r="DQY96" s="189"/>
      <c r="DQZ96" s="189"/>
      <c r="DRA96" s="189"/>
      <c r="DRB96" s="189"/>
      <c r="DRC96" s="189"/>
      <c r="DRD96" s="189"/>
      <c r="DRE96" s="189"/>
      <c r="DRF96" s="189"/>
      <c r="DRG96" s="189"/>
      <c r="DRH96" s="189"/>
      <c r="DRI96" s="189"/>
      <c r="DRJ96" s="189"/>
      <c r="DRK96" s="189"/>
      <c r="DRL96" s="189"/>
      <c r="DRM96" s="189"/>
      <c r="DRN96" s="189"/>
      <c r="DRO96" s="189"/>
      <c r="DRP96" s="189"/>
      <c r="DRQ96" s="189"/>
      <c r="DRR96" s="189"/>
      <c r="DRS96" s="189"/>
      <c r="DRT96" s="189"/>
      <c r="DRU96" s="189"/>
      <c r="DRV96" s="189"/>
      <c r="DRW96" s="189"/>
      <c r="DRX96" s="189"/>
      <c r="DRY96" s="189"/>
      <c r="DRZ96" s="189"/>
      <c r="DSA96" s="189"/>
      <c r="DSB96" s="189"/>
      <c r="DSC96" s="189"/>
      <c r="DSD96" s="189"/>
      <c r="DSE96" s="189"/>
      <c r="DSF96" s="189"/>
      <c r="DSG96" s="189"/>
      <c r="DSH96" s="189"/>
      <c r="DSI96" s="189"/>
      <c r="DSJ96" s="189"/>
      <c r="DSK96" s="189"/>
      <c r="DSL96" s="189"/>
      <c r="DSM96" s="189"/>
      <c r="DSN96" s="189"/>
      <c r="DSO96" s="189"/>
      <c r="DSP96" s="189"/>
      <c r="DSQ96" s="189"/>
      <c r="DSR96" s="189"/>
      <c r="DSS96" s="189"/>
      <c r="DST96" s="189"/>
      <c r="DSU96" s="189"/>
      <c r="DSV96" s="189"/>
      <c r="DSW96" s="189"/>
      <c r="DSX96" s="189"/>
      <c r="DSY96" s="189"/>
      <c r="DSZ96" s="189"/>
      <c r="DTA96" s="189"/>
      <c r="DTB96" s="189"/>
      <c r="DTC96" s="189"/>
      <c r="DTD96" s="189"/>
      <c r="DTE96" s="189"/>
      <c r="DTF96" s="189"/>
      <c r="DTG96" s="189"/>
      <c r="DTH96" s="189"/>
      <c r="DTI96" s="189"/>
      <c r="DTJ96" s="189"/>
      <c r="DTK96" s="189"/>
      <c r="DTL96" s="189"/>
      <c r="DTM96" s="189"/>
      <c r="DTN96" s="189"/>
      <c r="DTO96" s="189"/>
      <c r="DTP96" s="189"/>
      <c r="DTQ96" s="189"/>
      <c r="DTR96" s="189"/>
      <c r="DTS96" s="189"/>
      <c r="DTT96" s="189"/>
      <c r="DTU96" s="189"/>
      <c r="DTV96" s="189"/>
      <c r="DTW96" s="189"/>
      <c r="DTX96" s="189"/>
      <c r="DTY96" s="189"/>
      <c r="DTZ96" s="189"/>
      <c r="DUA96" s="189"/>
      <c r="DUB96" s="189"/>
      <c r="DUC96" s="189"/>
      <c r="DUD96" s="189"/>
      <c r="DUE96" s="189"/>
      <c r="DUF96" s="189"/>
      <c r="DUG96" s="189"/>
      <c r="DUH96" s="189"/>
      <c r="DUI96" s="189"/>
      <c r="DUJ96" s="189"/>
      <c r="DUK96" s="189"/>
      <c r="DUL96" s="189"/>
      <c r="DUM96" s="189"/>
      <c r="DUN96" s="189"/>
      <c r="DUO96" s="189"/>
      <c r="DUP96" s="189"/>
      <c r="DUQ96" s="189"/>
      <c r="DUR96" s="189"/>
      <c r="DUS96" s="189"/>
      <c r="DUT96" s="189"/>
      <c r="DUU96" s="189"/>
      <c r="DUV96" s="189"/>
      <c r="DUW96" s="189"/>
      <c r="DUX96" s="189"/>
      <c r="DUY96" s="189"/>
      <c r="DUZ96" s="189"/>
      <c r="DVA96" s="189"/>
      <c r="DVB96" s="189"/>
      <c r="DVC96" s="189"/>
      <c r="DVD96" s="189"/>
      <c r="DVE96" s="189"/>
      <c r="DVF96" s="189"/>
      <c r="DVG96" s="189"/>
      <c r="DVH96" s="189"/>
      <c r="DVI96" s="189"/>
      <c r="DVJ96" s="189"/>
      <c r="DVK96" s="189"/>
      <c r="DVL96" s="189"/>
      <c r="DVM96" s="189"/>
      <c r="DVN96" s="189"/>
      <c r="DVO96" s="189"/>
      <c r="DVP96" s="189"/>
      <c r="DVQ96" s="189"/>
      <c r="DVR96" s="189"/>
      <c r="DVS96" s="189"/>
      <c r="DVT96" s="189"/>
      <c r="DVU96" s="189"/>
      <c r="DVV96" s="189"/>
      <c r="DVW96" s="189"/>
      <c r="DVX96" s="189"/>
      <c r="DVY96" s="189"/>
      <c r="DVZ96" s="189"/>
      <c r="DWA96" s="189"/>
      <c r="DWB96" s="189"/>
      <c r="DWC96" s="189"/>
      <c r="DWD96" s="189"/>
      <c r="DWE96" s="189"/>
      <c r="DWF96" s="189"/>
      <c r="DWG96" s="189"/>
      <c r="DWH96" s="189"/>
      <c r="DWI96" s="189"/>
      <c r="DWJ96" s="189"/>
      <c r="DWK96" s="189"/>
      <c r="DWL96" s="189"/>
      <c r="DWM96" s="189"/>
      <c r="DWN96" s="189"/>
      <c r="DWO96" s="189"/>
      <c r="DWP96" s="189"/>
      <c r="DWQ96" s="189"/>
      <c r="DWR96" s="189"/>
      <c r="DWS96" s="189"/>
      <c r="DWT96" s="189"/>
      <c r="DWU96" s="189"/>
      <c r="DWV96" s="189"/>
      <c r="DWW96" s="189"/>
      <c r="DWX96" s="189"/>
      <c r="DWY96" s="189"/>
      <c r="DWZ96" s="189"/>
      <c r="DXA96" s="189"/>
      <c r="DXB96" s="189"/>
      <c r="DXC96" s="189"/>
      <c r="DXD96" s="189"/>
      <c r="DXE96" s="189"/>
      <c r="DXF96" s="189"/>
      <c r="DXG96" s="189"/>
      <c r="DXH96" s="189"/>
      <c r="DXI96" s="189"/>
      <c r="DXJ96" s="189"/>
      <c r="DXK96" s="189"/>
      <c r="DXL96" s="189"/>
      <c r="DXM96" s="189"/>
      <c r="DXN96" s="189"/>
      <c r="DXO96" s="189"/>
      <c r="DXP96" s="189"/>
      <c r="DXQ96" s="189"/>
      <c r="DXR96" s="189"/>
      <c r="DXS96" s="189"/>
      <c r="DXT96" s="189"/>
      <c r="DXU96" s="189"/>
      <c r="DXV96" s="189"/>
      <c r="DXW96" s="189"/>
      <c r="DXX96" s="189"/>
      <c r="DXY96" s="189"/>
      <c r="DXZ96" s="189"/>
      <c r="DYA96" s="189"/>
      <c r="DYB96" s="189"/>
      <c r="DYC96" s="189"/>
      <c r="DYD96" s="189"/>
      <c r="DYE96" s="189"/>
      <c r="DYF96" s="189"/>
      <c r="DYG96" s="189"/>
      <c r="DYH96" s="189"/>
      <c r="DYI96" s="189"/>
      <c r="DYJ96" s="189"/>
      <c r="DYK96" s="189"/>
      <c r="DYL96" s="189"/>
      <c r="DYM96" s="189"/>
      <c r="DYN96" s="189"/>
      <c r="DYO96" s="189"/>
      <c r="DYP96" s="189"/>
      <c r="DYQ96" s="189"/>
      <c r="DYR96" s="189"/>
      <c r="DYS96" s="189"/>
      <c r="DYT96" s="189"/>
      <c r="DYU96" s="189"/>
      <c r="DYV96" s="189"/>
      <c r="DYW96" s="189"/>
      <c r="DYX96" s="189"/>
      <c r="DYY96" s="189"/>
      <c r="DYZ96" s="189"/>
      <c r="DZA96" s="189"/>
      <c r="DZB96" s="189"/>
      <c r="DZC96" s="189"/>
      <c r="DZD96" s="189"/>
      <c r="DZE96" s="189"/>
      <c r="DZF96" s="189"/>
      <c r="DZG96" s="189"/>
      <c r="DZH96" s="189"/>
      <c r="DZI96" s="189"/>
      <c r="DZJ96" s="189"/>
      <c r="DZK96" s="189"/>
      <c r="DZL96" s="189"/>
      <c r="DZM96" s="189"/>
      <c r="DZN96" s="189"/>
      <c r="DZO96" s="189"/>
      <c r="DZP96" s="189"/>
      <c r="DZQ96" s="189"/>
      <c r="DZR96" s="189"/>
      <c r="DZS96" s="189"/>
      <c r="DZT96" s="189"/>
      <c r="DZU96" s="189"/>
      <c r="DZV96" s="189"/>
      <c r="DZW96" s="189"/>
      <c r="DZX96" s="189"/>
      <c r="DZY96" s="189"/>
      <c r="DZZ96" s="189"/>
      <c r="EAA96" s="189"/>
      <c r="EAB96" s="189"/>
      <c r="EAC96" s="189"/>
      <c r="EAD96" s="189"/>
      <c r="EAE96" s="189"/>
      <c r="EAF96" s="189"/>
      <c r="EAG96" s="189"/>
      <c r="EAH96" s="189"/>
      <c r="EAI96" s="189"/>
      <c r="EAJ96" s="189"/>
      <c r="EAK96" s="189"/>
      <c r="EAL96" s="189"/>
      <c r="EAM96" s="189"/>
      <c r="EAN96" s="189"/>
      <c r="EAO96" s="189"/>
      <c r="EAP96" s="189"/>
      <c r="EAQ96" s="189"/>
      <c r="EAR96" s="189"/>
      <c r="EAS96" s="189"/>
      <c r="EAT96" s="189"/>
      <c r="EAU96" s="189"/>
      <c r="EAV96" s="189"/>
      <c r="EAW96" s="189"/>
      <c r="EAX96" s="189"/>
      <c r="EAY96" s="189"/>
      <c r="EAZ96" s="189"/>
      <c r="EBA96" s="189"/>
      <c r="EBB96" s="189"/>
      <c r="EBC96" s="189"/>
      <c r="EBD96" s="189"/>
      <c r="EBE96" s="189"/>
      <c r="EBF96" s="189"/>
      <c r="EBG96" s="189"/>
      <c r="EBH96" s="189"/>
      <c r="EBI96" s="189"/>
      <c r="EBJ96" s="189"/>
      <c r="EBK96" s="189"/>
      <c r="EBL96" s="189"/>
      <c r="EBM96" s="189"/>
      <c r="EBN96" s="189"/>
      <c r="EBO96" s="189"/>
      <c r="EBP96" s="189"/>
      <c r="EBQ96" s="189"/>
      <c r="EBR96" s="189"/>
      <c r="EBS96" s="189"/>
      <c r="EBT96" s="189"/>
      <c r="EBU96" s="189"/>
      <c r="EBV96" s="189"/>
      <c r="EBW96" s="189"/>
      <c r="EBX96" s="189"/>
      <c r="EBY96" s="189"/>
      <c r="EBZ96" s="189"/>
      <c r="ECA96" s="189"/>
      <c r="ECB96" s="189"/>
      <c r="ECC96" s="189"/>
      <c r="ECD96" s="189"/>
      <c r="ECE96" s="189"/>
      <c r="ECF96" s="189"/>
      <c r="ECG96" s="189"/>
      <c r="ECH96" s="189"/>
      <c r="ECI96" s="189"/>
      <c r="ECJ96" s="189"/>
      <c r="ECK96" s="189"/>
      <c r="ECL96" s="189"/>
      <c r="ECM96" s="189"/>
      <c r="ECN96" s="189"/>
      <c r="ECO96" s="189"/>
      <c r="ECP96" s="189"/>
      <c r="ECQ96" s="189"/>
      <c r="ECR96" s="189"/>
      <c r="ECS96" s="189"/>
      <c r="ECT96" s="189"/>
      <c r="ECU96" s="189"/>
      <c r="ECV96" s="189"/>
      <c r="ECW96" s="189"/>
      <c r="ECX96" s="189"/>
      <c r="ECY96" s="189"/>
      <c r="ECZ96" s="189"/>
      <c r="EDA96" s="189"/>
      <c r="EDB96" s="189"/>
      <c r="EDC96" s="189"/>
      <c r="EDD96" s="189"/>
      <c r="EDE96" s="189"/>
      <c r="EDF96" s="189"/>
      <c r="EDG96" s="189"/>
      <c r="EDH96" s="189"/>
      <c r="EDI96" s="189"/>
      <c r="EDJ96" s="189"/>
      <c r="EDK96" s="189"/>
      <c r="EDL96" s="189"/>
      <c r="EDM96" s="189"/>
      <c r="EDN96" s="189"/>
      <c r="EDO96" s="189"/>
      <c r="EDP96" s="189"/>
      <c r="EDQ96" s="189"/>
      <c r="EDR96" s="189"/>
      <c r="EDS96" s="189"/>
      <c r="EDT96" s="189"/>
      <c r="EDU96" s="189"/>
      <c r="EDV96" s="189"/>
      <c r="EDW96" s="189"/>
      <c r="EDX96" s="189"/>
      <c r="EDY96" s="189"/>
      <c r="EDZ96" s="189"/>
      <c r="EEA96" s="189"/>
      <c r="EEB96" s="189"/>
      <c r="EEC96" s="189"/>
      <c r="EED96" s="189"/>
      <c r="EEE96" s="189"/>
      <c r="EEF96" s="189"/>
      <c r="EEG96" s="189"/>
      <c r="EEH96" s="189"/>
      <c r="EEI96" s="189"/>
      <c r="EEJ96" s="189"/>
      <c r="EEK96" s="189"/>
      <c r="EEL96" s="189"/>
      <c r="EEM96" s="189"/>
      <c r="EEN96" s="189"/>
      <c r="EEO96" s="189"/>
      <c r="EEP96" s="189"/>
      <c r="EEQ96" s="189"/>
      <c r="EER96" s="189"/>
      <c r="EES96" s="189"/>
      <c r="EET96" s="189"/>
      <c r="EEU96" s="189"/>
      <c r="EEV96" s="189"/>
      <c r="EEW96" s="189"/>
      <c r="EEX96" s="189"/>
      <c r="EEY96" s="189"/>
      <c r="EEZ96" s="189"/>
      <c r="EFA96" s="189"/>
      <c r="EFB96" s="189"/>
      <c r="EFC96" s="189"/>
      <c r="EFD96" s="189"/>
      <c r="EFE96" s="189"/>
      <c r="EFF96" s="189"/>
      <c r="EFG96" s="189"/>
      <c r="EFH96" s="189"/>
      <c r="EFI96" s="189"/>
      <c r="EFJ96" s="189"/>
      <c r="EFK96" s="189"/>
      <c r="EFL96" s="189"/>
      <c r="EFM96" s="189"/>
      <c r="EFN96" s="189"/>
      <c r="EFO96" s="189"/>
      <c r="EFP96" s="189"/>
      <c r="EFQ96" s="189"/>
      <c r="EFR96" s="189"/>
      <c r="EFS96" s="189"/>
      <c r="EFT96" s="189"/>
      <c r="EFU96" s="189"/>
      <c r="EFV96" s="189"/>
      <c r="EFW96" s="189"/>
      <c r="EFX96" s="189"/>
      <c r="EFY96" s="189"/>
      <c r="EFZ96" s="189"/>
      <c r="EGA96" s="189"/>
      <c r="EGB96" s="189"/>
      <c r="EGC96" s="189"/>
      <c r="EGD96" s="189"/>
      <c r="EGE96" s="189"/>
      <c r="EGF96" s="189"/>
      <c r="EGG96" s="189"/>
      <c r="EGH96" s="189"/>
      <c r="EGI96" s="189"/>
      <c r="EGJ96" s="189"/>
      <c r="EGK96" s="189"/>
      <c r="EGL96" s="189"/>
      <c r="EGM96" s="189"/>
      <c r="EGN96" s="189"/>
      <c r="EGO96" s="189"/>
      <c r="EGP96" s="189"/>
      <c r="EGQ96" s="189"/>
      <c r="EGR96" s="189"/>
      <c r="EGS96" s="189"/>
      <c r="EGT96" s="189"/>
      <c r="EGU96" s="189"/>
      <c r="EGV96" s="189"/>
      <c r="EGW96" s="189"/>
      <c r="EGX96" s="189"/>
      <c r="EGY96" s="189"/>
      <c r="EGZ96" s="189"/>
      <c r="EHA96" s="189"/>
      <c r="EHB96" s="189"/>
      <c r="EHC96" s="189"/>
      <c r="EHD96" s="189"/>
      <c r="EHE96" s="189"/>
      <c r="EHF96" s="189"/>
      <c r="EHG96" s="189"/>
      <c r="EHH96" s="189"/>
      <c r="EHI96" s="189"/>
      <c r="EHJ96" s="189"/>
      <c r="EHK96" s="189"/>
      <c r="EHL96" s="189"/>
      <c r="EHM96" s="189"/>
      <c r="EHN96" s="189"/>
      <c r="EHO96" s="189"/>
      <c r="EHP96" s="189"/>
      <c r="EHQ96" s="189"/>
      <c r="EHR96" s="189"/>
      <c r="EHS96" s="189"/>
      <c r="EHT96" s="189"/>
      <c r="EHU96" s="189"/>
      <c r="EHV96" s="189"/>
      <c r="EHW96" s="189"/>
      <c r="EHX96" s="189"/>
      <c r="EHY96" s="189"/>
      <c r="EHZ96" s="189"/>
      <c r="EIA96" s="189"/>
      <c r="EIB96" s="189"/>
      <c r="EIC96" s="189"/>
      <c r="EID96" s="189"/>
      <c r="EIE96" s="189"/>
      <c r="EIF96" s="189"/>
      <c r="EIG96" s="189"/>
      <c r="EIH96" s="189"/>
      <c r="EII96" s="189"/>
      <c r="EIJ96" s="189"/>
      <c r="EIK96" s="189"/>
      <c r="EIL96" s="189"/>
      <c r="EIM96" s="189"/>
      <c r="EIN96" s="189"/>
      <c r="EIO96" s="189"/>
      <c r="EIP96" s="189"/>
      <c r="EIQ96" s="189"/>
      <c r="EIR96" s="189"/>
      <c r="EIS96" s="189"/>
      <c r="EIT96" s="189"/>
      <c r="EIU96" s="189"/>
      <c r="EIV96" s="189"/>
      <c r="EIW96" s="189"/>
      <c r="EIX96" s="189"/>
      <c r="EIY96" s="189"/>
      <c r="EIZ96" s="189"/>
      <c r="EJA96" s="189"/>
      <c r="EJB96" s="189"/>
      <c r="EJC96" s="189"/>
      <c r="EJD96" s="189"/>
      <c r="EJE96" s="189"/>
      <c r="EJF96" s="189"/>
      <c r="EJG96" s="189"/>
      <c r="EJH96" s="189"/>
      <c r="EJI96" s="189"/>
      <c r="EJJ96" s="189"/>
      <c r="EJK96" s="189"/>
      <c r="EJL96" s="189"/>
      <c r="EJM96" s="189"/>
      <c r="EJN96" s="189"/>
      <c r="EJO96" s="189"/>
      <c r="EJP96" s="189"/>
      <c r="EJQ96" s="189"/>
      <c r="EJR96" s="189"/>
      <c r="EJS96" s="189"/>
      <c r="EJT96" s="189"/>
      <c r="EJU96" s="189"/>
      <c r="EJV96" s="189"/>
      <c r="EJW96" s="189"/>
      <c r="EJX96" s="189"/>
      <c r="EJY96" s="189"/>
      <c r="EJZ96" s="189"/>
      <c r="EKA96" s="189"/>
      <c r="EKB96" s="189"/>
      <c r="EKC96" s="189"/>
      <c r="EKD96" s="189"/>
      <c r="EKE96" s="189"/>
      <c r="EKF96" s="189"/>
      <c r="EKG96" s="189"/>
      <c r="EKH96" s="189"/>
      <c r="EKI96" s="189"/>
      <c r="EKJ96" s="189"/>
      <c r="EKK96" s="189"/>
      <c r="EKL96" s="189"/>
      <c r="EKM96" s="189"/>
      <c r="EKN96" s="189"/>
      <c r="EKO96" s="189"/>
      <c r="EKP96" s="189"/>
      <c r="EKQ96" s="189"/>
      <c r="EKR96" s="189"/>
      <c r="EKS96" s="189"/>
      <c r="EKT96" s="189"/>
      <c r="EKU96" s="189"/>
      <c r="EKV96" s="189"/>
      <c r="EKW96" s="189"/>
      <c r="EKX96" s="189"/>
      <c r="EKY96" s="189"/>
      <c r="EKZ96" s="189"/>
      <c r="ELA96" s="189"/>
      <c r="ELB96" s="189"/>
      <c r="ELC96" s="189"/>
      <c r="ELD96" s="189"/>
      <c r="ELE96" s="189"/>
      <c r="ELF96" s="189"/>
      <c r="ELG96" s="189"/>
      <c r="ELH96" s="189"/>
      <c r="ELI96" s="189"/>
      <c r="ELJ96" s="189"/>
      <c r="ELK96" s="189"/>
      <c r="ELL96" s="189"/>
      <c r="ELM96" s="189"/>
      <c r="ELN96" s="189"/>
      <c r="ELO96" s="189"/>
      <c r="ELP96" s="189"/>
      <c r="ELQ96" s="189"/>
      <c r="ELR96" s="189"/>
      <c r="ELS96" s="189"/>
      <c r="ELT96" s="189"/>
      <c r="ELU96" s="189"/>
      <c r="ELV96" s="189"/>
      <c r="ELW96" s="189"/>
      <c r="ELX96" s="189"/>
      <c r="ELY96" s="189"/>
      <c r="ELZ96" s="189"/>
      <c r="EMA96" s="189"/>
      <c r="EMB96" s="189"/>
      <c r="EMC96" s="189"/>
      <c r="EMD96" s="189"/>
      <c r="EME96" s="189"/>
      <c r="EMF96" s="189"/>
      <c r="EMG96" s="189"/>
      <c r="EMH96" s="189"/>
      <c r="EMI96" s="189"/>
      <c r="EMJ96" s="189"/>
      <c r="EMK96" s="189"/>
      <c r="EML96" s="189"/>
      <c r="EMM96" s="189"/>
      <c r="EMN96" s="189"/>
      <c r="EMO96" s="189"/>
      <c r="EMP96" s="189"/>
      <c r="EMQ96" s="189"/>
      <c r="EMR96" s="189"/>
      <c r="EMS96" s="189"/>
      <c r="EMT96" s="189"/>
      <c r="EMU96" s="189"/>
      <c r="EMV96" s="189"/>
      <c r="EMW96" s="189"/>
      <c r="EMX96" s="189"/>
      <c r="EMY96" s="189"/>
      <c r="EMZ96" s="189"/>
      <c r="ENA96" s="189"/>
      <c r="ENB96" s="189"/>
      <c r="ENC96" s="189"/>
      <c r="END96" s="189"/>
      <c r="ENE96" s="189"/>
      <c r="ENF96" s="189"/>
      <c r="ENG96" s="189"/>
      <c r="ENH96" s="189"/>
      <c r="ENI96" s="189"/>
      <c r="ENJ96" s="189"/>
      <c r="ENK96" s="189"/>
      <c r="ENL96" s="189"/>
      <c r="ENM96" s="189"/>
      <c r="ENN96" s="189"/>
      <c r="ENO96" s="189"/>
      <c r="ENP96" s="189"/>
      <c r="ENQ96" s="189"/>
      <c r="ENR96" s="189"/>
      <c r="ENS96" s="189"/>
      <c r="ENT96" s="189"/>
      <c r="ENU96" s="189"/>
      <c r="ENV96" s="189"/>
      <c r="ENW96" s="189"/>
      <c r="ENX96" s="189"/>
      <c r="ENY96" s="189"/>
      <c r="ENZ96" s="189"/>
      <c r="EOA96" s="189"/>
      <c r="EOB96" s="189"/>
      <c r="EOC96" s="189"/>
      <c r="EOD96" s="189"/>
      <c r="EOE96" s="189"/>
      <c r="EOF96" s="189"/>
      <c r="EOG96" s="189"/>
      <c r="EOH96" s="189"/>
      <c r="EOI96" s="189"/>
      <c r="EOJ96" s="189"/>
      <c r="EOK96" s="189"/>
      <c r="EOL96" s="189"/>
      <c r="EOM96" s="189"/>
      <c r="EON96" s="189"/>
      <c r="EOO96" s="189"/>
      <c r="EOP96" s="189"/>
      <c r="EOQ96" s="189"/>
      <c r="EOR96" s="189"/>
      <c r="EOS96" s="189"/>
      <c r="EOT96" s="189"/>
      <c r="EOU96" s="189"/>
      <c r="EOV96" s="189"/>
      <c r="EOW96" s="189"/>
      <c r="EOX96" s="189"/>
      <c r="EOY96" s="189"/>
      <c r="EOZ96" s="189"/>
      <c r="EPA96" s="189"/>
      <c r="EPB96" s="189"/>
      <c r="EPC96" s="189"/>
      <c r="EPD96" s="189"/>
      <c r="EPE96" s="189"/>
      <c r="EPF96" s="189"/>
      <c r="EPG96" s="189"/>
      <c r="EPH96" s="189"/>
      <c r="EPI96" s="189"/>
      <c r="EPJ96" s="189"/>
      <c r="EPK96" s="189"/>
      <c r="EPL96" s="189"/>
      <c r="EPM96" s="189"/>
      <c r="EPN96" s="189"/>
      <c r="EPO96" s="189"/>
      <c r="EPP96" s="189"/>
      <c r="EPQ96" s="189"/>
      <c r="EPR96" s="189"/>
      <c r="EPS96" s="189"/>
      <c r="EPT96" s="189"/>
      <c r="EPU96" s="189"/>
      <c r="EPV96" s="189"/>
      <c r="EPW96" s="189"/>
      <c r="EPX96" s="189"/>
      <c r="EPY96" s="189"/>
      <c r="EPZ96" s="189"/>
      <c r="EQA96" s="189"/>
      <c r="EQB96" s="189"/>
      <c r="EQC96" s="189"/>
      <c r="EQD96" s="189"/>
      <c r="EQE96" s="189"/>
      <c r="EQF96" s="189"/>
      <c r="EQG96" s="189"/>
      <c r="EQH96" s="189"/>
      <c r="EQI96" s="189"/>
      <c r="EQJ96" s="189"/>
      <c r="EQK96" s="189"/>
      <c r="EQL96" s="189"/>
      <c r="EQM96" s="189"/>
      <c r="EQN96" s="189"/>
      <c r="EQO96" s="189"/>
      <c r="EQP96" s="189"/>
      <c r="EQQ96" s="189"/>
      <c r="EQR96" s="189"/>
      <c r="EQS96" s="189"/>
      <c r="EQT96" s="189"/>
      <c r="EQU96" s="189"/>
      <c r="EQV96" s="189"/>
      <c r="EQW96" s="189"/>
      <c r="EQX96" s="189"/>
      <c r="EQY96" s="189"/>
      <c r="EQZ96" s="189"/>
      <c r="ERA96" s="189"/>
      <c r="ERB96" s="189"/>
      <c r="ERC96" s="189"/>
      <c r="ERD96" s="189"/>
      <c r="ERE96" s="189"/>
      <c r="ERF96" s="189"/>
      <c r="ERG96" s="189"/>
      <c r="ERH96" s="189"/>
      <c r="ERI96" s="189"/>
      <c r="ERJ96" s="189"/>
      <c r="ERK96" s="189"/>
      <c r="ERL96" s="189"/>
      <c r="ERM96" s="189"/>
      <c r="ERN96" s="189"/>
      <c r="ERO96" s="189"/>
      <c r="ERP96" s="189"/>
      <c r="ERQ96" s="189"/>
      <c r="ERR96" s="189"/>
      <c r="ERS96" s="189"/>
      <c r="ERT96" s="189"/>
      <c r="ERU96" s="189"/>
      <c r="ERV96" s="189"/>
      <c r="ERW96" s="189"/>
      <c r="ERX96" s="189"/>
      <c r="ERY96" s="189"/>
      <c r="ERZ96" s="189"/>
      <c r="ESA96" s="189"/>
      <c r="ESB96" s="189"/>
      <c r="ESC96" s="189"/>
      <c r="ESD96" s="189"/>
      <c r="ESE96" s="189"/>
      <c r="ESF96" s="189"/>
      <c r="ESG96" s="189"/>
      <c r="ESH96" s="189"/>
      <c r="ESI96" s="189"/>
      <c r="ESJ96" s="189"/>
      <c r="ESK96" s="189"/>
      <c r="ESL96" s="189"/>
      <c r="ESM96" s="189"/>
      <c r="ESN96" s="189"/>
      <c r="ESO96" s="189"/>
      <c r="ESP96" s="189"/>
      <c r="ESQ96" s="189"/>
      <c r="ESR96" s="189"/>
      <c r="ESS96" s="189"/>
      <c r="EST96" s="189"/>
      <c r="ESU96" s="189"/>
      <c r="ESV96" s="189"/>
      <c r="ESW96" s="189"/>
      <c r="ESX96" s="189"/>
      <c r="ESY96" s="189"/>
      <c r="ESZ96" s="189"/>
      <c r="ETA96" s="189"/>
      <c r="ETB96" s="189"/>
      <c r="ETC96" s="189"/>
      <c r="ETD96" s="189"/>
      <c r="ETE96" s="189"/>
      <c r="ETF96" s="189"/>
      <c r="ETG96" s="189"/>
      <c r="ETH96" s="189"/>
      <c r="ETI96" s="189"/>
      <c r="ETJ96" s="189"/>
      <c r="ETK96" s="189"/>
      <c r="ETL96" s="189"/>
      <c r="ETM96" s="189"/>
      <c r="ETN96" s="189"/>
      <c r="ETO96" s="189"/>
      <c r="ETP96" s="189"/>
      <c r="ETQ96" s="189"/>
      <c r="ETR96" s="189"/>
      <c r="ETS96" s="189"/>
      <c r="ETT96" s="189"/>
      <c r="ETU96" s="189"/>
      <c r="ETV96" s="189"/>
      <c r="ETW96" s="189"/>
      <c r="ETX96" s="189"/>
      <c r="ETY96" s="189"/>
      <c r="ETZ96" s="189"/>
      <c r="EUA96" s="189"/>
      <c r="EUB96" s="189"/>
      <c r="EUC96" s="189"/>
      <c r="EUD96" s="189"/>
      <c r="EUE96" s="189"/>
      <c r="EUF96" s="189"/>
      <c r="EUG96" s="189"/>
      <c r="EUH96" s="189"/>
      <c r="EUI96" s="189"/>
      <c r="EUJ96" s="189"/>
      <c r="EUK96" s="189"/>
      <c r="EUL96" s="189"/>
      <c r="EUM96" s="189"/>
      <c r="EUN96" s="189"/>
      <c r="EUO96" s="189"/>
      <c r="EUP96" s="189"/>
      <c r="EUQ96" s="189"/>
      <c r="EUR96" s="189"/>
      <c r="EUS96" s="189"/>
      <c r="EUT96" s="189"/>
      <c r="EUU96" s="189"/>
      <c r="EUV96" s="189"/>
      <c r="EUW96" s="189"/>
      <c r="EUX96" s="189"/>
      <c r="EUY96" s="189"/>
      <c r="EUZ96" s="189"/>
      <c r="EVA96" s="189"/>
      <c r="EVB96" s="189"/>
      <c r="EVC96" s="189"/>
      <c r="EVD96" s="189"/>
      <c r="EVE96" s="189"/>
      <c r="EVF96" s="189"/>
      <c r="EVG96" s="189"/>
      <c r="EVH96" s="189"/>
      <c r="EVI96" s="189"/>
      <c r="EVJ96" s="189"/>
      <c r="EVK96" s="189"/>
      <c r="EVL96" s="189"/>
      <c r="EVM96" s="189"/>
      <c r="EVN96" s="189"/>
      <c r="EVO96" s="189"/>
      <c r="EVP96" s="189"/>
      <c r="EVQ96" s="189"/>
      <c r="EVR96" s="189"/>
      <c r="EVS96" s="189"/>
      <c r="EVT96" s="189"/>
      <c r="EVU96" s="189"/>
      <c r="EVV96" s="189"/>
      <c r="EVW96" s="189"/>
      <c r="EVX96" s="189"/>
      <c r="EVY96" s="189"/>
      <c r="EVZ96" s="189"/>
      <c r="EWA96" s="189"/>
      <c r="EWB96" s="189"/>
      <c r="EWC96" s="189"/>
      <c r="EWD96" s="189"/>
      <c r="EWE96" s="189"/>
      <c r="EWF96" s="189"/>
      <c r="EWG96" s="189"/>
      <c r="EWH96" s="189"/>
      <c r="EWI96" s="189"/>
      <c r="EWJ96" s="189"/>
      <c r="EWK96" s="189"/>
      <c r="EWL96" s="189"/>
      <c r="EWM96" s="189"/>
      <c r="EWN96" s="189"/>
      <c r="EWO96" s="189"/>
      <c r="EWP96" s="189"/>
      <c r="EWQ96" s="189"/>
      <c r="EWR96" s="189"/>
      <c r="EWS96" s="189"/>
      <c r="EWT96" s="189"/>
      <c r="EWU96" s="189"/>
      <c r="EWV96" s="189"/>
      <c r="EWW96" s="189"/>
      <c r="EWX96" s="189"/>
      <c r="EWY96" s="189"/>
      <c r="EWZ96" s="189"/>
      <c r="EXA96" s="189"/>
      <c r="EXB96" s="189"/>
      <c r="EXC96" s="189"/>
      <c r="EXD96" s="189"/>
      <c r="EXE96" s="189"/>
      <c r="EXF96" s="189"/>
      <c r="EXG96" s="189"/>
      <c r="EXH96" s="189"/>
      <c r="EXI96" s="189"/>
      <c r="EXJ96" s="189"/>
      <c r="EXK96" s="189"/>
      <c r="EXL96" s="189"/>
      <c r="EXM96" s="189"/>
      <c r="EXN96" s="189"/>
      <c r="EXO96" s="189"/>
      <c r="EXP96" s="189"/>
      <c r="EXQ96" s="189"/>
      <c r="EXR96" s="189"/>
      <c r="EXS96" s="189"/>
      <c r="EXT96" s="189"/>
      <c r="EXU96" s="189"/>
      <c r="EXV96" s="189"/>
      <c r="EXW96" s="189"/>
      <c r="EXX96" s="189"/>
      <c r="EXY96" s="189"/>
      <c r="EXZ96" s="189"/>
      <c r="EYA96" s="189"/>
      <c r="EYB96" s="189"/>
      <c r="EYC96" s="189"/>
      <c r="EYD96" s="189"/>
      <c r="EYE96" s="189"/>
      <c r="EYF96" s="189"/>
      <c r="EYG96" s="189"/>
      <c r="EYH96" s="189"/>
      <c r="EYI96" s="189"/>
      <c r="EYJ96" s="189"/>
      <c r="EYK96" s="189"/>
      <c r="EYL96" s="189"/>
      <c r="EYM96" s="189"/>
      <c r="EYN96" s="189"/>
      <c r="EYO96" s="189"/>
      <c r="EYP96" s="189"/>
      <c r="EYQ96" s="189"/>
      <c r="EYR96" s="189"/>
      <c r="EYS96" s="189"/>
      <c r="EYT96" s="189"/>
      <c r="EYU96" s="189"/>
      <c r="EYV96" s="189"/>
      <c r="EYW96" s="189"/>
      <c r="EYX96" s="189"/>
      <c r="EYY96" s="189"/>
      <c r="EYZ96" s="189"/>
      <c r="EZA96" s="189"/>
      <c r="EZB96" s="189"/>
      <c r="EZC96" s="189"/>
      <c r="EZD96" s="189"/>
      <c r="EZE96" s="189"/>
      <c r="EZF96" s="189"/>
      <c r="EZG96" s="189"/>
      <c r="EZH96" s="189"/>
      <c r="EZI96" s="189"/>
      <c r="EZJ96" s="189"/>
      <c r="EZK96" s="189"/>
      <c r="EZL96" s="189"/>
      <c r="EZM96" s="189"/>
      <c r="EZN96" s="189"/>
      <c r="EZO96" s="189"/>
      <c r="EZP96" s="189"/>
      <c r="EZQ96" s="189"/>
      <c r="EZR96" s="189"/>
      <c r="EZS96" s="189"/>
      <c r="EZT96" s="189"/>
      <c r="EZU96" s="189"/>
      <c r="EZV96" s="189"/>
      <c r="EZW96" s="189"/>
      <c r="EZX96" s="189"/>
      <c r="EZY96" s="189"/>
      <c r="EZZ96" s="189"/>
      <c r="FAA96" s="189"/>
      <c r="FAB96" s="189"/>
      <c r="FAC96" s="189"/>
      <c r="FAD96" s="189"/>
      <c r="FAE96" s="189"/>
      <c r="FAF96" s="189"/>
      <c r="FAG96" s="189"/>
      <c r="FAH96" s="189"/>
      <c r="FAI96" s="189"/>
      <c r="FAJ96" s="189"/>
      <c r="FAK96" s="189"/>
      <c r="FAL96" s="189"/>
      <c r="FAM96" s="189"/>
      <c r="FAN96" s="189"/>
      <c r="FAO96" s="189"/>
      <c r="FAP96" s="189"/>
      <c r="FAQ96" s="189"/>
      <c r="FAR96" s="189"/>
      <c r="FAS96" s="189"/>
      <c r="FAT96" s="189"/>
      <c r="FAU96" s="189"/>
      <c r="FAV96" s="189"/>
      <c r="FAW96" s="189"/>
      <c r="FAX96" s="189"/>
      <c r="FAY96" s="189"/>
      <c r="FAZ96" s="189"/>
      <c r="FBA96" s="189"/>
      <c r="FBB96" s="189"/>
      <c r="FBC96" s="189"/>
      <c r="FBD96" s="189"/>
      <c r="FBE96" s="189"/>
      <c r="FBF96" s="189"/>
      <c r="FBG96" s="189"/>
      <c r="FBH96" s="189"/>
      <c r="FBI96" s="189"/>
      <c r="FBJ96" s="189"/>
      <c r="FBK96" s="189"/>
      <c r="FBL96" s="189"/>
      <c r="FBM96" s="189"/>
      <c r="FBN96" s="189"/>
      <c r="FBO96" s="189"/>
      <c r="FBP96" s="189"/>
      <c r="FBQ96" s="189"/>
      <c r="FBR96" s="189"/>
      <c r="FBS96" s="189"/>
      <c r="FBT96" s="189"/>
      <c r="FBU96" s="189"/>
      <c r="FBV96" s="189"/>
      <c r="FBW96" s="189"/>
      <c r="FBX96" s="189"/>
      <c r="FBY96" s="189"/>
      <c r="FBZ96" s="189"/>
      <c r="FCA96" s="189"/>
      <c r="FCB96" s="189"/>
      <c r="FCC96" s="189"/>
      <c r="FCD96" s="189"/>
      <c r="FCE96" s="189"/>
      <c r="FCF96" s="189"/>
      <c r="FCG96" s="189"/>
      <c r="FCH96" s="189"/>
      <c r="FCI96" s="189"/>
      <c r="FCJ96" s="189"/>
      <c r="FCK96" s="189"/>
      <c r="FCL96" s="189"/>
      <c r="FCM96" s="189"/>
      <c r="FCN96" s="189"/>
      <c r="FCO96" s="189"/>
      <c r="FCP96" s="189"/>
      <c r="FCQ96" s="189"/>
      <c r="FCR96" s="189"/>
      <c r="FCS96" s="189"/>
      <c r="FCT96" s="189"/>
      <c r="FCU96" s="189"/>
      <c r="FCV96" s="189"/>
      <c r="FCW96" s="189"/>
      <c r="FCX96" s="189"/>
      <c r="FCY96" s="189"/>
      <c r="FCZ96" s="189"/>
      <c r="FDA96" s="189"/>
      <c r="FDB96" s="189"/>
      <c r="FDC96" s="189"/>
      <c r="FDD96" s="189"/>
      <c r="FDE96" s="189"/>
      <c r="FDF96" s="189"/>
      <c r="FDG96" s="189"/>
      <c r="FDH96" s="189"/>
      <c r="FDI96" s="189"/>
      <c r="FDJ96" s="189"/>
      <c r="FDK96" s="189"/>
      <c r="FDL96" s="189"/>
      <c r="FDM96" s="189"/>
      <c r="FDN96" s="189"/>
      <c r="FDO96" s="189"/>
      <c r="FDP96" s="189"/>
      <c r="FDQ96" s="189"/>
      <c r="FDR96" s="189"/>
      <c r="FDS96" s="189"/>
      <c r="FDT96" s="189"/>
      <c r="FDU96" s="189"/>
      <c r="FDV96" s="189"/>
      <c r="FDW96" s="189"/>
      <c r="FDX96" s="189"/>
      <c r="FDY96" s="189"/>
      <c r="FDZ96" s="189"/>
      <c r="FEA96" s="189"/>
      <c r="FEB96" s="189"/>
      <c r="FEC96" s="189"/>
      <c r="FED96" s="189"/>
      <c r="FEE96" s="189"/>
      <c r="FEF96" s="189"/>
      <c r="FEG96" s="189"/>
      <c r="FEH96" s="189"/>
      <c r="FEI96" s="189"/>
      <c r="FEJ96" s="189"/>
      <c r="FEK96" s="189"/>
      <c r="FEL96" s="189"/>
      <c r="FEM96" s="189"/>
      <c r="FEN96" s="189"/>
      <c r="FEO96" s="189"/>
      <c r="FEP96" s="189"/>
      <c r="FEQ96" s="189"/>
      <c r="FER96" s="189"/>
      <c r="FES96" s="189"/>
      <c r="FET96" s="189"/>
      <c r="FEU96" s="189"/>
      <c r="FEV96" s="189"/>
      <c r="FEW96" s="189"/>
      <c r="FEX96" s="189"/>
      <c r="FEY96" s="189"/>
      <c r="FEZ96" s="189"/>
      <c r="FFA96" s="189"/>
      <c r="FFB96" s="189"/>
      <c r="FFC96" s="189"/>
      <c r="FFD96" s="189"/>
      <c r="FFE96" s="189"/>
      <c r="FFF96" s="189"/>
      <c r="FFG96" s="189"/>
      <c r="FFH96" s="189"/>
      <c r="FFI96" s="189"/>
      <c r="FFJ96" s="189"/>
      <c r="FFK96" s="189"/>
      <c r="FFL96" s="189"/>
      <c r="FFM96" s="189"/>
      <c r="FFN96" s="189"/>
      <c r="FFO96" s="189"/>
      <c r="FFP96" s="189"/>
      <c r="FFQ96" s="189"/>
      <c r="FFR96" s="189"/>
      <c r="FFS96" s="189"/>
      <c r="FFT96" s="189"/>
      <c r="FFU96" s="189"/>
      <c r="FFV96" s="189"/>
      <c r="FFW96" s="189"/>
      <c r="FFX96" s="189"/>
      <c r="FFY96" s="189"/>
      <c r="FFZ96" s="189"/>
      <c r="FGA96" s="189"/>
      <c r="FGB96" s="189"/>
      <c r="FGC96" s="189"/>
      <c r="FGD96" s="189"/>
      <c r="FGE96" s="189"/>
      <c r="FGF96" s="189"/>
      <c r="FGG96" s="189"/>
      <c r="FGH96" s="189"/>
      <c r="FGI96" s="189"/>
      <c r="FGJ96" s="189"/>
      <c r="FGK96" s="189"/>
      <c r="FGL96" s="189"/>
      <c r="FGM96" s="189"/>
      <c r="FGN96" s="189"/>
      <c r="FGO96" s="189"/>
      <c r="FGP96" s="189"/>
      <c r="FGQ96" s="189"/>
      <c r="FGR96" s="189"/>
      <c r="FGS96" s="189"/>
      <c r="FGT96" s="189"/>
      <c r="FGU96" s="189"/>
      <c r="FGV96" s="189"/>
      <c r="FGW96" s="189"/>
      <c r="FGX96" s="189"/>
      <c r="FGY96" s="189"/>
      <c r="FGZ96" s="189"/>
      <c r="FHA96" s="189"/>
      <c r="FHB96" s="189"/>
      <c r="FHC96" s="189"/>
      <c r="FHD96" s="189"/>
      <c r="FHE96" s="189"/>
      <c r="FHF96" s="189"/>
      <c r="FHG96" s="189"/>
      <c r="FHH96" s="189"/>
      <c r="FHI96" s="189"/>
      <c r="FHJ96" s="189"/>
      <c r="FHK96" s="189"/>
      <c r="FHL96" s="189"/>
      <c r="FHM96" s="189"/>
      <c r="FHN96" s="189"/>
      <c r="FHO96" s="189"/>
      <c r="FHP96" s="189"/>
      <c r="FHQ96" s="189"/>
      <c r="FHR96" s="189"/>
      <c r="FHS96" s="189"/>
      <c r="FHT96" s="189"/>
      <c r="FHU96" s="189"/>
      <c r="FHV96" s="189"/>
      <c r="FHW96" s="189"/>
      <c r="FHX96" s="189"/>
      <c r="FHY96" s="189"/>
      <c r="FHZ96" s="189"/>
      <c r="FIA96" s="189"/>
      <c r="FIB96" s="189"/>
      <c r="FIC96" s="189"/>
      <c r="FID96" s="189"/>
      <c r="FIE96" s="189"/>
      <c r="FIF96" s="189"/>
      <c r="FIG96" s="189"/>
      <c r="FIH96" s="189"/>
      <c r="FII96" s="189"/>
      <c r="FIJ96" s="189"/>
      <c r="FIK96" s="189"/>
      <c r="FIL96" s="189"/>
      <c r="FIM96" s="189"/>
      <c r="FIN96" s="189"/>
      <c r="FIO96" s="189"/>
      <c r="FIP96" s="189"/>
      <c r="FIQ96" s="189"/>
      <c r="FIR96" s="189"/>
      <c r="FIS96" s="189"/>
      <c r="FIT96" s="189"/>
      <c r="FIU96" s="189"/>
      <c r="FIV96" s="189"/>
      <c r="FIW96" s="189"/>
      <c r="FIX96" s="189"/>
      <c r="FIY96" s="189"/>
      <c r="FIZ96" s="189"/>
      <c r="FJA96" s="189"/>
      <c r="FJB96" s="189"/>
      <c r="FJC96" s="189"/>
      <c r="FJD96" s="189"/>
      <c r="FJE96" s="189"/>
      <c r="FJF96" s="189"/>
      <c r="FJG96" s="189"/>
      <c r="FJH96" s="189"/>
      <c r="FJI96" s="189"/>
      <c r="FJJ96" s="189"/>
      <c r="FJK96" s="189"/>
      <c r="FJL96" s="189"/>
      <c r="FJM96" s="189"/>
      <c r="FJN96" s="189"/>
      <c r="FJO96" s="189"/>
      <c r="FJP96" s="189"/>
      <c r="FJQ96" s="189"/>
      <c r="FJR96" s="189"/>
      <c r="FJS96" s="189"/>
      <c r="FJT96" s="189"/>
      <c r="FJU96" s="189"/>
      <c r="FJV96" s="189"/>
      <c r="FJW96" s="189"/>
      <c r="FJX96" s="189"/>
      <c r="FJY96" s="189"/>
      <c r="FJZ96" s="189"/>
      <c r="FKA96" s="189"/>
      <c r="FKB96" s="189"/>
      <c r="FKC96" s="189"/>
      <c r="FKD96" s="189"/>
      <c r="FKE96" s="189"/>
      <c r="FKF96" s="189"/>
      <c r="FKG96" s="189"/>
      <c r="FKH96" s="189"/>
      <c r="FKI96" s="189"/>
      <c r="FKJ96" s="189"/>
      <c r="FKK96" s="189"/>
      <c r="FKL96" s="189"/>
      <c r="FKM96" s="189"/>
      <c r="FKN96" s="189"/>
      <c r="FKO96" s="189"/>
      <c r="FKP96" s="189"/>
      <c r="FKQ96" s="189"/>
      <c r="FKR96" s="189"/>
      <c r="FKS96" s="189"/>
      <c r="FKT96" s="189"/>
      <c r="FKU96" s="189"/>
      <c r="FKV96" s="189"/>
      <c r="FKW96" s="189"/>
      <c r="FKX96" s="189"/>
      <c r="FKY96" s="189"/>
      <c r="FKZ96" s="189"/>
      <c r="FLA96" s="189"/>
      <c r="FLB96" s="189"/>
      <c r="FLC96" s="189"/>
      <c r="FLD96" s="189"/>
      <c r="FLE96" s="189"/>
      <c r="FLF96" s="189"/>
      <c r="FLG96" s="189"/>
      <c r="FLH96" s="189"/>
      <c r="FLI96" s="189"/>
      <c r="FLJ96" s="189"/>
      <c r="FLK96" s="189"/>
      <c r="FLL96" s="189"/>
      <c r="FLM96" s="189"/>
      <c r="FLN96" s="189"/>
      <c r="FLO96" s="189"/>
      <c r="FLP96" s="189"/>
      <c r="FLQ96" s="189"/>
      <c r="FLR96" s="189"/>
      <c r="FLS96" s="189"/>
      <c r="FLT96" s="189"/>
      <c r="FLU96" s="189"/>
      <c r="FLV96" s="189"/>
      <c r="FLW96" s="189"/>
      <c r="FLX96" s="189"/>
      <c r="FLY96" s="189"/>
      <c r="FLZ96" s="189"/>
      <c r="FMA96" s="189"/>
      <c r="FMB96" s="189"/>
      <c r="FMC96" s="189"/>
      <c r="FMD96" s="189"/>
      <c r="FME96" s="189"/>
      <c r="FMF96" s="189"/>
      <c r="FMG96" s="189"/>
      <c r="FMH96" s="189"/>
      <c r="FMI96" s="189"/>
      <c r="FMJ96" s="189"/>
      <c r="FMK96" s="189"/>
      <c r="FML96" s="189"/>
      <c r="FMM96" s="189"/>
      <c r="FMN96" s="189"/>
      <c r="FMO96" s="189"/>
      <c r="FMP96" s="189"/>
      <c r="FMQ96" s="189"/>
      <c r="FMR96" s="189"/>
      <c r="FMS96" s="189"/>
      <c r="FMT96" s="189"/>
      <c r="FMU96" s="189"/>
      <c r="FMV96" s="189"/>
      <c r="FMW96" s="189"/>
      <c r="FMX96" s="189"/>
      <c r="FMY96" s="189"/>
      <c r="FMZ96" s="189"/>
      <c r="FNA96" s="189"/>
      <c r="FNB96" s="189"/>
      <c r="FNC96" s="189"/>
      <c r="FND96" s="189"/>
      <c r="FNE96" s="189"/>
      <c r="FNF96" s="189"/>
      <c r="FNG96" s="189"/>
      <c r="FNH96" s="189"/>
      <c r="FNI96" s="189"/>
      <c r="FNJ96" s="189"/>
      <c r="FNK96" s="189"/>
      <c r="FNL96" s="189"/>
      <c r="FNM96" s="189"/>
      <c r="FNN96" s="189"/>
      <c r="FNO96" s="189"/>
      <c r="FNP96" s="189"/>
      <c r="FNQ96" s="189"/>
      <c r="FNR96" s="189"/>
      <c r="FNS96" s="189"/>
      <c r="FNT96" s="189"/>
      <c r="FNU96" s="189"/>
      <c r="FNV96" s="189"/>
      <c r="FNW96" s="189"/>
      <c r="FNX96" s="189"/>
      <c r="FNY96" s="189"/>
      <c r="FNZ96" s="189"/>
      <c r="FOA96" s="189"/>
      <c r="FOB96" s="189"/>
      <c r="FOC96" s="189"/>
      <c r="FOD96" s="189"/>
      <c r="FOE96" s="189"/>
      <c r="FOF96" s="189"/>
      <c r="FOG96" s="189"/>
      <c r="FOH96" s="189"/>
      <c r="FOI96" s="189"/>
      <c r="FOJ96" s="189"/>
      <c r="FOK96" s="189"/>
      <c r="FOL96" s="189"/>
      <c r="FOM96" s="189"/>
      <c r="FON96" s="189"/>
      <c r="FOO96" s="189"/>
      <c r="FOP96" s="189"/>
      <c r="FOQ96" s="189"/>
      <c r="FOR96" s="189"/>
      <c r="FOS96" s="189"/>
      <c r="FOT96" s="189"/>
      <c r="FOU96" s="189"/>
      <c r="FOV96" s="189"/>
      <c r="FOW96" s="189"/>
      <c r="FOX96" s="189"/>
      <c r="FOY96" s="189"/>
      <c r="FOZ96" s="189"/>
      <c r="FPA96" s="189"/>
      <c r="FPB96" s="189"/>
      <c r="FPC96" s="189"/>
      <c r="FPD96" s="189"/>
      <c r="FPE96" s="189"/>
      <c r="FPF96" s="189"/>
      <c r="FPG96" s="189"/>
      <c r="FPH96" s="189"/>
      <c r="FPI96" s="189"/>
      <c r="FPJ96" s="189"/>
      <c r="FPK96" s="189"/>
      <c r="FPL96" s="189"/>
      <c r="FPM96" s="189"/>
      <c r="FPN96" s="189"/>
      <c r="FPO96" s="189"/>
      <c r="FPP96" s="189"/>
      <c r="FPQ96" s="189"/>
      <c r="FPR96" s="189"/>
      <c r="FPS96" s="189"/>
      <c r="FPT96" s="189"/>
      <c r="FPU96" s="189"/>
      <c r="FPV96" s="189"/>
      <c r="FPW96" s="189"/>
      <c r="FPX96" s="189"/>
      <c r="FPY96" s="189"/>
      <c r="FPZ96" s="189"/>
      <c r="FQA96" s="189"/>
      <c r="FQB96" s="189"/>
      <c r="FQC96" s="189"/>
      <c r="FQD96" s="189"/>
      <c r="FQE96" s="189"/>
      <c r="FQF96" s="189"/>
      <c r="FQG96" s="189"/>
      <c r="FQH96" s="189"/>
      <c r="FQI96" s="189"/>
      <c r="FQJ96" s="189"/>
      <c r="FQK96" s="189"/>
      <c r="FQL96" s="189"/>
      <c r="FQM96" s="189"/>
      <c r="FQN96" s="189"/>
      <c r="FQO96" s="189"/>
      <c r="FQP96" s="189"/>
      <c r="FQQ96" s="189"/>
      <c r="FQR96" s="189"/>
      <c r="FQS96" s="189"/>
      <c r="FQT96" s="189"/>
      <c r="FQU96" s="189"/>
      <c r="FQV96" s="189"/>
      <c r="FQW96" s="189"/>
      <c r="FQX96" s="189"/>
      <c r="FQY96" s="189"/>
      <c r="FQZ96" s="189"/>
      <c r="FRA96" s="189"/>
      <c r="FRB96" s="189"/>
      <c r="FRC96" s="189"/>
      <c r="FRD96" s="189"/>
      <c r="FRE96" s="189"/>
      <c r="FRF96" s="189"/>
      <c r="FRG96" s="189"/>
      <c r="FRH96" s="189"/>
      <c r="FRI96" s="189"/>
      <c r="FRJ96" s="189"/>
      <c r="FRK96" s="189"/>
      <c r="FRL96" s="189"/>
      <c r="FRM96" s="189"/>
      <c r="FRN96" s="189"/>
      <c r="FRO96" s="189"/>
      <c r="FRP96" s="189"/>
      <c r="FRQ96" s="189"/>
      <c r="FRR96" s="189"/>
      <c r="FRS96" s="189"/>
      <c r="FRT96" s="189"/>
      <c r="FRU96" s="189"/>
      <c r="FRV96" s="189"/>
      <c r="FRW96" s="189"/>
      <c r="FRX96" s="189"/>
      <c r="FRY96" s="189"/>
      <c r="FRZ96" s="189"/>
      <c r="FSA96" s="189"/>
      <c r="FSB96" s="189"/>
      <c r="FSC96" s="189"/>
      <c r="FSD96" s="189"/>
      <c r="FSE96" s="189"/>
      <c r="FSF96" s="189"/>
      <c r="FSG96" s="189"/>
      <c r="FSH96" s="189"/>
      <c r="FSI96" s="189"/>
      <c r="FSJ96" s="189"/>
      <c r="FSK96" s="189"/>
      <c r="FSL96" s="189"/>
      <c r="FSM96" s="189"/>
      <c r="FSN96" s="189"/>
      <c r="FSO96" s="189"/>
      <c r="FSP96" s="189"/>
      <c r="FSQ96" s="189"/>
      <c r="FSR96" s="189"/>
      <c r="FSS96" s="189"/>
      <c r="FST96" s="189"/>
      <c r="FSU96" s="189"/>
      <c r="FSV96" s="189"/>
      <c r="FSW96" s="189"/>
      <c r="FSX96" s="189"/>
      <c r="FSY96" s="189"/>
      <c r="FSZ96" s="189"/>
      <c r="FTA96" s="189"/>
      <c r="FTB96" s="189"/>
      <c r="FTC96" s="189"/>
      <c r="FTD96" s="189"/>
      <c r="FTE96" s="189"/>
      <c r="FTF96" s="189"/>
      <c r="FTG96" s="189"/>
      <c r="FTH96" s="189"/>
      <c r="FTI96" s="189"/>
      <c r="FTJ96" s="189"/>
      <c r="FTK96" s="189"/>
      <c r="FTL96" s="189"/>
      <c r="FTM96" s="189"/>
      <c r="FTN96" s="189"/>
      <c r="FTO96" s="189"/>
      <c r="FTP96" s="189"/>
      <c r="FTQ96" s="189"/>
      <c r="FTR96" s="189"/>
      <c r="FTS96" s="189"/>
      <c r="FTT96" s="189"/>
      <c r="FTU96" s="189"/>
      <c r="FTV96" s="189"/>
      <c r="FTW96" s="189"/>
      <c r="FTX96" s="189"/>
      <c r="FTY96" s="189"/>
      <c r="FTZ96" s="189"/>
      <c r="FUA96" s="189"/>
      <c r="FUB96" s="189"/>
      <c r="FUC96" s="189"/>
      <c r="FUD96" s="189"/>
      <c r="FUE96" s="189"/>
      <c r="FUF96" s="189"/>
      <c r="FUG96" s="189"/>
      <c r="FUH96" s="189"/>
      <c r="FUI96" s="189"/>
      <c r="FUJ96" s="189"/>
      <c r="FUK96" s="189"/>
      <c r="FUL96" s="189"/>
      <c r="FUM96" s="189"/>
      <c r="FUN96" s="189"/>
      <c r="FUO96" s="189"/>
      <c r="FUP96" s="189"/>
      <c r="FUQ96" s="189"/>
      <c r="FUR96" s="189"/>
      <c r="FUS96" s="189"/>
      <c r="FUT96" s="189"/>
      <c r="FUU96" s="189"/>
      <c r="FUV96" s="189"/>
      <c r="FUW96" s="189"/>
      <c r="FUX96" s="189"/>
      <c r="FUY96" s="189"/>
      <c r="FUZ96" s="189"/>
      <c r="FVA96" s="189"/>
      <c r="FVB96" s="189"/>
      <c r="FVC96" s="189"/>
      <c r="FVD96" s="189"/>
      <c r="FVE96" s="189"/>
      <c r="FVF96" s="189"/>
      <c r="FVG96" s="189"/>
      <c r="FVH96" s="189"/>
      <c r="FVI96" s="189"/>
      <c r="FVJ96" s="189"/>
      <c r="FVK96" s="189"/>
      <c r="FVL96" s="189"/>
      <c r="FVM96" s="189"/>
      <c r="FVN96" s="189"/>
      <c r="FVO96" s="189"/>
      <c r="FVP96" s="189"/>
      <c r="FVQ96" s="189"/>
      <c r="FVR96" s="189"/>
      <c r="FVS96" s="189"/>
      <c r="FVT96" s="189"/>
      <c r="FVU96" s="189"/>
      <c r="FVV96" s="189"/>
      <c r="FVW96" s="189"/>
      <c r="FVX96" s="189"/>
      <c r="FVY96" s="189"/>
      <c r="FVZ96" s="189"/>
      <c r="FWA96" s="189"/>
      <c r="FWB96" s="189"/>
      <c r="FWC96" s="189"/>
      <c r="FWD96" s="189"/>
      <c r="FWE96" s="189"/>
      <c r="FWF96" s="189"/>
      <c r="FWG96" s="189"/>
      <c r="FWH96" s="189"/>
      <c r="FWI96" s="189"/>
      <c r="FWJ96" s="189"/>
      <c r="FWK96" s="189"/>
      <c r="FWL96" s="189"/>
      <c r="FWM96" s="189"/>
      <c r="FWN96" s="189"/>
      <c r="FWO96" s="189"/>
      <c r="FWP96" s="189"/>
      <c r="FWQ96" s="189"/>
      <c r="FWR96" s="189"/>
      <c r="FWS96" s="189"/>
      <c r="FWT96" s="189"/>
      <c r="FWU96" s="189"/>
      <c r="FWV96" s="189"/>
      <c r="FWW96" s="189"/>
      <c r="FWX96" s="189"/>
      <c r="FWY96" s="189"/>
      <c r="FWZ96" s="189"/>
      <c r="FXA96" s="189"/>
      <c r="FXB96" s="189"/>
      <c r="FXC96" s="189"/>
      <c r="FXD96" s="189"/>
      <c r="FXE96" s="189"/>
      <c r="FXF96" s="189"/>
      <c r="FXG96" s="189"/>
      <c r="FXH96" s="189"/>
      <c r="FXI96" s="189"/>
      <c r="FXJ96" s="189"/>
      <c r="FXK96" s="189"/>
      <c r="FXL96" s="189"/>
      <c r="FXM96" s="189"/>
      <c r="FXN96" s="189"/>
      <c r="FXO96" s="189"/>
      <c r="FXP96" s="189"/>
      <c r="FXQ96" s="189"/>
      <c r="FXR96" s="189"/>
      <c r="FXS96" s="189"/>
      <c r="FXT96" s="189"/>
      <c r="FXU96" s="189"/>
      <c r="FXV96" s="189"/>
      <c r="FXW96" s="189"/>
      <c r="FXX96" s="189"/>
      <c r="FXY96" s="189"/>
      <c r="FXZ96" s="189"/>
      <c r="FYA96" s="189"/>
      <c r="FYB96" s="189"/>
      <c r="FYC96" s="189"/>
      <c r="FYD96" s="189"/>
      <c r="FYE96" s="189"/>
      <c r="FYF96" s="189"/>
      <c r="FYG96" s="189"/>
      <c r="FYH96" s="189"/>
      <c r="FYI96" s="189"/>
      <c r="FYJ96" s="189"/>
      <c r="FYK96" s="189"/>
      <c r="FYL96" s="189"/>
      <c r="FYM96" s="189"/>
      <c r="FYN96" s="189"/>
      <c r="FYO96" s="189"/>
      <c r="FYP96" s="189"/>
      <c r="FYQ96" s="189"/>
      <c r="FYR96" s="189"/>
      <c r="FYS96" s="189"/>
      <c r="FYT96" s="189"/>
      <c r="FYU96" s="189"/>
      <c r="FYV96" s="189"/>
      <c r="FYW96" s="189"/>
      <c r="FYX96" s="189"/>
      <c r="FYY96" s="189"/>
      <c r="FYZ96" s="189"/>
      <c r="FZA96" s="189"/>
      <c r="FZB96" s="189"/>
      <c r="FZC96" s="189"/>
      <c r="FZD96" s="189"/>
      <c r="FZE96" s="189"/>
      <c r="FZF96" s="189"/>
      <c r="FZG96" s="189"/>
      <c r="FZH96" s="189"/>
      <c r="FZI96" s="189"/>
      <c r="FZJ96" s="189"/>
      <c r="FZK96" s="189"/>
      <c r="FZL96" s="189"/>
      <c r="FZM96" s="189"/>
      <c r="FZN96" s="189"/>
      <c r="FZO96" s="189"/>
      <c r="FZP96" s="189"/>
      <c r="FZQ96" s="189"/>
      <c r="FZR96" s="189"/>
      <c r="FZS96" s="189"/>
      <c r="FZT96" s="189"/>
      <c r="FZU96" s="189"/>
      <c r="FZV96" s="189"/>
      <c r="FZW96" s="189"/>
      <c r="FZX96" s="189"/>
      <c r="FZY96" s="189"/>
      <c r="FZZ96" s="189"/>
      <c r="GAA96" s="189"/>
      <c r="GAB96" s="189"/>
      <c r="GAC96" s="189"/>
      <c r="GAD96" s="189"/>
      <c r="GAE96" s="189"/>
      <c r="GAF96" s="189"/>
      <c r="GAG96" s="189"/>
      <c r="GAH96" s="189"/>
      <c r="GAI96" s="189"/>
      <c r="GAJ96" s="189"/>
      <c r="GAK96" s="189"/>
      <c r="GAL96" s="189"/>
      <c r="GAM96" s="189"/>
      <c r="GAN96" s="189"/>
      <c r="GAO96" s="189"/>
      <c r="GAP96" s="189"/>
      <c r="GAQ96" s="189"/>
      <c r="GAR96" s="189"/>
      <c r="GAS96" s="189"/>
      <c r="GAT96" s="189"/>
      <c r="GAU96" s="189"/>
      <c r="GAV96" s="189"/>
      <c r="GAW96" s="189"/>
      <c r="GAX96" s="189"/>
      <c r="GAY96" s="189"/>
      <c r="GAZ96" s="189"/>
      <c r="GBA96" s="189"/>
      <c r="GBB96" s="189"/>
      <c r="GBC96" s="189"/>
      <c r="GBD96" s="189"/>
      <c r="GBE96" s="189"/>
      <c r="GBF96" s="189"/>
      <c r="GBG96" s="189"/>
      <c r="GBH96" s="189"/>
      <c r="GBI96" s="189"/>
      <c r="GBJ96" s="189"/>
      <c r="GBK96" s="189"/>
      <c r="GBL96" s="189"/>
      <c r="GBM96" s="189"/>
      <c r="GBN96" s="189"/>
      <c r="GBO96" s="189"/>
      <c r="GBP96" s="189"/>
      <c r="GBQ96" s="189"/>
      <c r="GBR96" s="189"/>
      <c r="GBS96" s="189"/>
      <c r="GBT96" s="189"/>
      <c r="GBU96" s="189"/>
      <c r="GBV96" s="189"/>
      <c r="GBW96" s="189"/>
      <c r="GBX96" s="189"/>
      <c r="GBY96" s="189"/>
      <c r="GBZ96" s="189"/>
      <c r="GCA96" s="189"/>
      <c r="GCB96" s="189"/>
      <c r="GCC96" s="189"/>
      <c r="GCD96" s="189"/>
      <c r="GCE96" s="189"/>
      <c r="GCF96" s="189"/>
      <c r="GCG96" s="189"/>
      <c r="GCH96" s="189"/>
      <c r="GCI96" s="189"/>
      <c r="GCJ96" s="189"/>
      <c r="GCK96" s="189"/>
      <c r="GCL96" s="189"/>
      <c r="GCM96" s="189"/>
      <c r="GCN96" s="189"/>
      <c r="GCO96" s="189"/>
      <c r="GCP96" s="189"/>
      <c r="GCQ96" s="189"/>
      <c r="GCR96" s="189"/>
      <c r="GCS96" s="189"/>
      <c r="GCT96" s="189"/>
      <c r="GCU96" s="189"/>
      <c r="GCV96" s="189"/>
      <c r="GCW96" s="189"/>
      <c r="GCX96" s="189"/>
      <c r="GCY96" s="189"/>
      <c r="GCZ96" s="189"/>
      <c r="GDA96" s="189"/>
      <c r="GDB96" s="189"/>
      <c r="GDC96" s="189"/>
      <c r="GDD96" s="189"/>
      <c r="GDE96" s="189"/>
      <c r="GDF96" s="189"/>
      <c r="GDG96" s="189"/>
      <c r="GDH96" s="189"/>
      <c r="GDI96" s="189"/>
      <c r="GDJ96" s="189"/>
      <c r="GDK96" s="189"/>
      <c r="GDL96" s="189"/>
      <c r="GDM96" s="189"/>
      <c r="GDN96" s="189"/>
      <c r="GDO96" s="189"/>
      <c r="GDP96" s="189"/>
      <c r="GDQ96" s="189"/>
      <c r="GDR96" s="189"/>
      <c r="GDS96" s="189"/>
      <c r="GDT96" s="189"/>
      <c r="GDU96" s="189"/>
      <c r="GDV96" s="189"/>
      <c r="GDW96" s="189"/>
      <c r="GDX96" s="189"/>
      <c r="GDY96" s="189"/>
      <c r="GDZ96" s="189"/>
      <c r="GEA96" s="189"/>
      <c r="GEB96" s="189"/>
      <c r="GEC96" s="189"/>
      <c r="GED96" s="189"/>
      <c r="GEE96" s="189"/>
      <c r="GEF96" s="189"/>
      <c r="GEG96" s="189"/>
      <c r="GEH96" s="189"/>
      <c r="GEI96" s="189"/>
      <c r="GEJ96" s="189"/>
      <c r="GEK96" s="189"/>
      <c r="GEL96" s="189"/>
      <c r="GEM96" s="189"/>
      <c r="GEN96" s="189"/>
      <c r="GEO96" s="189"/>
      <c r="GEP96" s="189"/>
      <c r="GEQ96" s="189"/>
      <c r="GER96" s="189"/>
      <c r="GES96" s="189"/>
      <c r="GET96" s="189"/>
      <c r="GEU96" s="189"/>
      <c r="GEV96" s="189"/>
      <c r="GEW96" s="189"/>
      <c r="GEX96" s="189"/>
      <c r="GEY96" s="189"/>
      <c r="GEZ96" s="189"/>
      <c r="GFA96" s="189"/>
      <c r="GFB96" s="189"/>
      <c r="GFC96" s="189"/>
      <c r="GFD96" s="189"/>
      <c r="GFE96" s="189"/>
      <c r="GFF96" s="189"/>
      <c r="GFG96" s="189"/>
      <c r="GFH96" s="189"/>
      <c r="GFI96" s="189"/>
      <c r="GFJ96" s="189"/>
      <c r="GFK96" s="189"/>
      <c r="GFL96" s="189"/>
      <c r="GFM96" s="189"/>
      <c r="GFN96" s="189"/>
      <c r="GFO96" s="189"/>
      <c r="GFP96" s="189"/>
      <c r="GFQ96" s="189"/>
      <c r="GFR96" s="189"/>
      <c r="GFS96" s="189"/>
      <c r="GFT96" s="189"/>
      <c r="GFU96" s="189"/>
      <c r="GFV96" s="189"/>
      <c r="GFW96" s="189"/>
      <c r="GFX96" s="189"/>
      <c r="GFY96" s="189"/>
      <c r="GFZ96" s="189"/>
      <c r="GGA96" s="189"/>
      <c r="GGB96" s="189"/>
      <c r="GGC96" s="189"/>
      <c r="GGD96" s="189"/>
      <c r="GGE96" s="189"/>
      <c r="GGF96" s="189"/>
      <c r="GGG96" s="189"/>
      <c r="GGH96" s="189"/>
      <c r="GGI96" s="189"/>
      <c r="GGJ96" s="189"/>
      <c r="GGK96" s="189"/>
      <c r="GGL96" s="189"/>
      <c r="GGM96" s="189"/>
      <c r="GGN96" s="189"/>
      <c r="GGO96" s="189"/>
      <c r="GGP96" s="189"/>
      <c r="GGQ96" s="189"/>
      <c r="GGR96" s="189"/>
      <c r="GGS96" s="189"/>
      <c r="GGT96" s="189"/>
      <c r="GGU96" s="189"/>
      <c r="GGV96" s="189"/>
      <c r="GGW96" s="189"/>
      <c r="GGX96" s="189"/>
      <c r="GGY96" s="189"/>
      <c r="GGZ96" s="189"/>
      <c r="GHA96" s="189"/>
      <c r="GHB96" s="189"/>
      <c r="GHC96" s="189"/>
      <c r="GHD96" s="189"/>
      <c r="GHE96" s="189"/>
      <c r="GHF96" s="189"/>
      <c r="GHG96" s="189"/>
      <c r="GHH96" s="189"/>
      <c r="GHI96" s="189"/>
      <c r="GHJ96" s="189"/>
      <c r="GHK96" s="189"/>
      <c r="GHL96" s="189"/>
      <c r="GHM96" s="189"/>
      <c r="GHN96" s="189"/>
      <c r="GHO96" s="189"/>
      <c r="GHP96" s="189"/>
      <c r="GHQ96" s="189"/>
      <c r="GHR96" s="189"/>
      <c r="GHS96" s="189"/>
      <c r="GHT96" s="189"/>
      <c r="GHU96" s="189"/>
      <c r="GHV96" s="189"/>
      <c r="GHW96" s="189"/>
      <c r="GHX96" s="189"/>
      <c r="GHY96" s="189"/>
      <c r="GHZ96" s="189"/>
      <c r="GIA96" s="189"/>
      <c r="GIB96" s="189"/>
      <c r="GIC96" s="189"/>
      <c r="GID96" s="189"/>
      <c r="GIE96" s="189"/>
      <c r="GIF96" s="189"/>
      <c r="GIG96" s="189"/>
      <c r="GIH96" s="189"/>
      <c r="GII96" s="189"/>
      <c r="GIJ96" s="189"/>
      <c r="GIK96" s="189"/>
      <c r="GIL96" s="189"/>
      <c r="GIM96" s="189"/>
      <c r="GIN96" s="189"/>
      <c r="GIO96" s="189"/>
      <c r="GIP96" s="189"/>
      <c r="GIQ96" s="189"/>
      <c r="GIR96" s="189"/>
      <c r="GIS96" s="189"/>
      <c r="GIT96" s="189"/>
      <c r="GIU96" s="189"/>
      <c r="GIV96" s="189"/>
      <c r="GIW96" s="189"/>
      <c r="GIX96" s="189"/>
      <c r="GIY96" s="189"/>
      <c r="GIZ96" s="189"/>
      <c r="GJA96" s="189"/>
      <c r="GJB96" s="189"/>
      <c r="GJC96" s="189"/>
      <c r="GJD96" s="189"/>
      <c r="GJE96" s="189"/>
      <c r="GJF96" s="189"/>
      <c r="GJG96" s="189"/>
      <c r="GJH96" s="189"/>
      <c r="GJI96" s="189"/>
      <c r="GJJ96" s="189"/>
      <c r="GJK96" s="189"/>
      <c r="GJL96" s="189"/>
      <c r="GJM96" s="189"/>
      <c r="GJN96" s="189"/>
      <c r="GJO96" s="189"/>
      <c r="GJP96" s="189"/>
      <c r="GJQ96" s="189"/>
      <c r="GJR96" s="189"/>
      <c r="GJS96" s="189"/>
      <c r="GJT96" s="189"/>
      <c r="GJU96" s="189"/>
      <c r="GJV96" s="189"/>
      <c r="GJW96" s="189"/>
      <c r="GJX96" s="189"/>
      <c r="GJY96" s="189"/>
      <c r="GJZ96" s="189"/>
      <c r="GKA96" s="189"/>
      <c r="GKB96" s="189"/>
      <c r="GKC96" s="189"/>
      <c r="GKD96" s="189"/>
      <c r="GKE96" s="189"/>
      <c r="GKF96" s="189"/>
      <c r="GKG96" s="189"/>
      <c r="GKH96" s="189"/>
      <c r="GKI96" s="189"/>
      <c r="GKJ96" s="189"/>
      <c r="GKK96" s="189"/>
      <c r="GKL96" s="189"/>
      <c r="GKM96" s="189"/>
      <c r="GKN96" s="189"/>
      <c r="GKO96" s="189"/>
      <c r="GKP96" s="189"/>
      <c r="GKQ96" s="189"/>
      <c r="GKR96" s="189"/>
      <c r="GKS96" s="189"/>
      <c r="GKT96" s="189"/>
      <c r="GKU96" s="189"/>
      <c r="GKV96" s="189"/>
      <c r="GKW96" s="189"/>
      <c r="GKX96" s="189"/>
      <c r="GKY96" s="189"/>
      <c r="GKZ96" s="189"/>
      <c r="GLA96" s="189"/>
      <c r="GLB96" s="189"/>
      <c r="GLC96" s="189"/>
      <c r="GLD96" s="189"/>
      <c r="GLE96" s="189"/>
      <c r="GLF96" s="189"/>
      <c r="GLG96" s="189"/>
      <c r="GLH96" s="189"/>
      <c r="GLI96" s="189"/>
      <c r="GLJ96" s="189"/>
      <c r="GLK96" s="189"/>
      <c r="GLL96" s="189"/>
      <c r="GLM96" s="189"/>
      <c r="GLN96" s="189"/>
      <c r="GLO96" s="189"/>
      <c r="GLP96" s="189"/>
      <c r="GLQ96" s="189"/>
      <c r="GLR96" s="189"/>
      <c r="GLS96" s="189"/>
      <c r="GLT96" s="189"/>
      <c r="GLU96" s="189"/>
      <c r="GLV96" s="189"/>
      <c r="GLW96" s="189"/>
      <c r="GLX96" s="189"/>
      <c r="GLY96" s="189"/>
      <c r="GLZ96" s="189"/>
      <c r="GMA96" s="189"/>
      <c r="GMB96" s="189"/>
      <c r="GMC96" s="189"/>
      <c r="GMD96" s="189"/>
      <c r="GME96" s="189"/>
      <c r="GMF96" s="189"/>
      <c r="GMG96" s="189"/>
      <c r="GMH96" s="189"/>
      <c r="GMI96" s="189"/>
      <c r="GMJ96" s="189"/>
      <c r="GMK96" s="189"/>
      <c r="GML96" s="189"/>
      <c r="GMM96" s="189"/>
      <c r="GMN96" s="189"/>
      <c r="GMO96" s="189"/>
      <c r="GMP96" s="189"/>
      <c r="GMQ96" s="189"/>
      <c r="GMR96" s="189"/>
      <c r="GMS96" s="189"/>
      <c r="GMT96" s="189"/>
      <c r="GMU96" s="189"/>
      <c r="GMV96" s="189"/>
      <c r="GMW96" s="189"/>
      <c r="GMX96" s="189"/>
      <c r="GMY96" s="189"/>
      <c r="GMZ96" s="189"/>
      <c r="GNA96" s="189"/>
      <c r="GNB96" s="189"/>
      <c r="GNC96" s="189"/>
      <c r="GND96" s="189"/>
      <c r="GNE96" s="189"/>
      <c r="GNF96" s="189"/>
      <c r="GNG96" s="189"/>
      <c r="GNH96" s="189"/>
      <c r="GNI96" s="189"/>
      <c r="GNJ96" s="189"/>
      <c r="GNK96" s="189"/>
      <c r="GNL96" s="189"/>
      <c r="GNM96" s="189"/>
      <c r="GNN96" s="189"/>
      <c r="GNO96" s="189"/>
      <c r="GNP96" s="189"/>
      <c r="GNQ96" s="189"/>
      <c r="GNR96" s="189"/>
      <c r="GNS96" s="189"/>
      <c r="GNT96" s="189"/>
      <c r="GNU96" s="189"/>
      <c r="GNV96" s="189"/>
      <c r="GNW96" s="189"/>
      <c r="GNX96" s="189"/>
      <c r="GNY96" s="189"/>
      <c r="GNZ96" s="189"/>
      <c r="GOA96" s="189"/>
      <c r="GOB96" s="189"/>
      <c r="GOC96" s="189"/>
      <c r="GOD96" s="189"/>
      <c r="GOE96" s="189"/>
      <c r="GOF96" s="189"/>
      <c r="GOG96" s="189"/>
      <c r="GOH96" s="189"/>
      <c r="GOI96" s="189"/>
      <c r="GOJ96" s="189"/>
      <c r="GOK96" s="189"/>
      <c r="GOL96" s="189"/>
      <c r="GOM96" s="189"/>
      <c r="GON96" s="189"/>
      <c r="GOO96" s="189"/>
      <c r="GOP96" s="189"/>
      <c r="GOQ96" s="189"/>
      <c r="GOR96" s="189"/>
      <c r="GOS96" s="189"/>
      <c r="GOT96" s="189"/>
      <c r="GOU96" s="189"/>
      <c r="GOV96" s="189"/>
      <c r="GOW96" s="189"/>
      <c r="GOX96" s="189"/>
      <c r="GOY96" s="189"/>
      <c r="GOZ96" s="189"/>
      <c r="GPA96" s="189"/>
      <c r="GPB96" s="189"/>
      <c r="GPC96" s="189"/>
      <c r="GPD96" s="189"/>
      <c r="GPE96" s="189"/>
      <c r="GPF96" s="189"/>
      <c r="GPG96" s="189"/>
      <c r="GPH96" s="189"/>
      <c r="GPI96" s="189"/>
      <c r="GPJ96" s="189"/>
      <c r="GPK96" s="189"/>
      <c r="GPL96" s="189"/>
      <c r="GPM96" s="189"/>
      <c r="GPN96" s="189"/>
      <c r="GPO96" s="189"/>
      <c r="GPP96" s="189"/>
      <c r="GPQ96" s="189"/>
      <c r="GPR96" s="189"/>
      <c r="GPS96" s="189"/>
      <c r="GPT96" s="189"/>
      <c r="GPU96" s="189"/>
      <c r="GPV96" s="189"/>
      <c r="GPW96" s="189"/>
      <c r="GPX96" s="189"/>
      <c r="GPY96" s="189"/>
      <c r="GPZ96" s="189"/>
      <c r="GQA96" s="189"/>
      <c r="GQB96" s="189"/>
      <c r="GQC96" s="189"/>
      <c r="GQD96" s="189"/>
      <c r="GQE96" s="189"/>
      <c r="GQF96" s="189"/>
      <c r="GQG96" s="189"/>
      <c r="GQH96" s="189"/>
      <c r="GQI96" s="189"/>
      <c r="GQJ96" s="189"/>
      <c r="GQK96" s="189"/>
      <c r="GQL96" s="189"/>
      <c r="GQM96" s="189"/>
      <c r="GQN96" s="189"/>
      <c r="GQO96" s="189"/>
      <c r="GQP96" s="189"/>
      <c r="GQQ96" s="189"/>
      <c r="GQR96" s="189"/>
      <c r="GQS96" s="189"/>
      <c r="GQT96" s="189"/>
      <c r="GQU96" s="189"/>
      <c r="GQV96" s="189"/>
      <c r="GQW96" s="189"/>
      <c r="GQX96" s="189"/>
      <c r="GQY96" s="189"/>
      <c r="GQZ96" s="189"/>
      <c r="GRA96" s="189"/>
      <c r="GRB96" s="189"/>
      <c r="GRC96" s="189"/>
      <c r="GRD96" s="189"/>
      <c r="GRE96" s="189"/>
      <c r="GRF96" s="189"/>
      <c r="GRG96" s="189"/>
      <c r="GRH96" s="189"/>
      <c r="GRI96" s="189"/>
      <c r="GRJ96" s="189"/>
      <c r="GRK96" s="189"/>
      <c r="GRL96" s="189"/>
      <c r="GRM96" s="189"/>
      <c r="GRN96" s="189"/>
      <c r="GRO96" s="189"/>
      <c r="GRP96" s="189"/>
      <c r="GRQ96" s="189"/>
      <c r="GRR96" s="189"/>
      <c r="GRS96" s="189"/>
      <c r="GRT96" s="189"/>
      <c r="GRU96" s="189"/>
      <c r="GRV96" s="189"/>
      <c r="GRW96" s="189"/>
      <c r="GRX96" s="189"/>
      <c r="GRY96" s="189"/>
      <c r="GRZ96" s="189"/>
      <c r="GSA96" s="189"/>
      <c r="GSB96" s="189"/>
      <c r="GSC96" s="189"/>
      <c r="GSD96" s="189"/>
      <c r="GSE96" s="189"/>
      <c r="GSF96" s="189"/>
      <c r="GSG96" s="189"/>
      <c r="GSH96" s="189"/>
      <c r="GSI96" s="189"/>
      <c r="GSJ96" s="189"/>
      <c r="GSK96" s="189"/>
      <c r="GSL96" s="189"/>
      <c r="GSM96" s="189"/>
      <c r="GSN96" s="189"/>
      <c r="GSO96" s="189"/>
      <c r="GSP96" s="189"/>
      <c r="GSQ96" s="189"/>
      <c r="GSR96" s="189"/>
      <c r="GSS96" s="189"/>
      <c r="GST96" s="189"/>
      <c r="GSU96" s="189"/>
      <c r="GSV96" s="189"/>
      <c r="GSW96" s="189"/>
      <c r="GSX96" s="189"/>
      <c r="GSY96" s="189"/>
      <c r="GSZ96" s="189"/>
      <c r="GTA96" s="189"/>
      <c r="GTB96" s="189"/>
      <c r="GTC96" s="189"/>
      <c r="GTD96" s="189"/>
      <c r="GTE96" s="189"/>
      <c r="GTF96" s="189"/>
      <c r="GTG96" s="189"/>
      <c r="GTH96" s="189"/>
      <c r="GTI96" s="189"/>
      <c r="GTJ96" s="189"/>
      <c r="GTK96" s="189"/>
      <c r="GTL96" s="189"/>
      <c r="GTM96" s="189"/>
      <c r="GTN96" s="189"/>
      <c r="GTO96" s="189"/>
      <c r="GTP96" s="189"/>
      <c r="GTQ96" s="189"/>
      <c r="GTR96" s="189"/>
      <c r="GTS96" s="189"/>
      <c r="GTT96" s="189"/>
      <c r="GTU96" s="189"/>
      <c r="GTV96" s="189"/>
      <c r="GTW96" s="189"/>
      <c r="GTX96" s="189"/>
      <c r="GTY96" s="189"/>
      <c r="GTZ96" s="189"/>
      <c r="GUA96" s="189"/>
      <c r="GUB96" s="189"/>
      <c r="GUC96" s="189"/>
      <c r="GUD96" s="189"/>
      <c r="GUE96" s="189"/>
      <c r="GUF96" s="189"/>
      <c r="GUG96" s="189"/>
      <c r="GUH96" s="189"/>
      <c r="GUI96" s="189"/>
      <c r="GUJ96" s="189"/>
      <c r="GUK96" s="189"/>
      <c r="GUL96" s="189"/>
      <c r="GUM96" s="189"/>
      <c r="GUN96" s="189"/>
      <c r="GUO96" s="189"/>
      <c r="GUP96" s="189"/>
      <c r="GUQ96" s="189"/>
      <c r="GUR96" s="189"/>
      <c r="GUS96" s="189"/>
      <c r="GUT96" s="189"/>
      <c r="GUU96" s="189"/>
      <c r="GUV96" s="189"/>
      <c r="GUW96" s="189"/>
      <c r="GUX96" s="189"/>
      <c r="GUY96" s="189"/>
      <c r="GUZ96" s="189"/>
      <c r="GVA96" s="189"/>
      <c r="GVB96" s="189"/>
      <c r="GVC96" s="189"/>
      <c r="GVD96" s="189"/>
      <c r="GVE96" s="189"/>
      <c r="GVF96" s="189"/>
      <c r="GVG96" s="189"/>
      <c r="GVH96" s="189"/>
      <c r="GVI96" s="189"/>
      <c r="GVJ96" s="189"/>
      <c r="GVK96" s="189"/>
      <c r="GVL96" s="189"/>
      <c r="GVM96" s="189"/>
      <c r="GVN96" s="189"/>
      <c r="GVO96" s="189"/>
      <c r="GVP96" s="189"/>
      <c r="GVQ96" s="189"/>
      <c r="GVR96" s="189"/>
      <c r="GVS96" s="189"/>
      <c r="GVT96" s="189"/>
      <c r="GVU96" s="189"/>
      <c r="GVV96" s="189"/>
      <c r="GVW96" s="189"/>
      <c r="GVX96" s="189"/>
      <c r="GVY96" s="189"/>
      <c r="GVZ96" s="189"/>
      <c r="GWA96" s="189"/>
      <c r="GWB96" s="189"/>
      <c r="GWC96" s="189"/>
      <c r="GWD96" s="189"/>
      <c r="GWE96" s="189"/>
      <c r="GWF96" s="189"/>
      <c r="GWG96" s="189"/>
      <c r="GWH96" s="189"/>
      <c r="GWI96" s="189"/>
      <c r="GWJ96" s="189"/>
      <c r="GWK96" s="189"/>
      <c r="GWL96" s="189"/>
      <c r="GWM96" s="189"/>
      <c r="GWN96" s="189"/>
      <c r="GWO96" s="189"/>
      <c r="GWP96" s="189"/>
      <c r="GWQ96" s="189"/>
      <c r="GWR96" s="189"/>
      <c r="GWS96" s="189"/>
      <c r="GWT96" s="189"/>
      <c r="GWU96" s="189"/>
      <c r="GWV96" s="189"/>
      <c r="GWW96" s="189"/>
      <c r="GWX96" s="189"/>
      <c r="GWY96" s="189"/>
      <c r="GWZ96" s="189"/>
      <c r="GXA96" s="189"/>
      <c r="GXB96" s="189"/>
      <c r="GXC96" s="189"/>
      <c r="GXD96" s="189"/>
      <c r="GXE96" s="189"/>
      <c r="GXF96" s="189"/>
      <c r="GXG96" s="189"/>
      <c r="GXH96" s="189"/>
      <c r="GXI96" s="189"/>
      <c r="GXJ96" s="189"/>
      <c r="GXK96" s="189"/>
      <c r="GXL96" s="189"/>
      <c r="GXM96" s="189"/>
      <c r="GXN96" s="189"/>
      <c r="GXO96" s="189"/>
      <c r="GXP96" s="189"/>
      <c r="GXQ96" s="189"/>
      <c r="GXR96" s="189"/>
      <c r="GXS96" s="189"/>
      <c r="GXT96" s="189"/>
      <c r="GXU96" s="189"/>
      <c r="GXV96" s="189"/>
      <c r="GXW96" s="189"/>
      <c r="GXX96" s="189"/>
      <c r="GXY96" s="189"/>
      <c r="GXZ96" s="189"/>
      <c r="GYA96" s="189"/>
      <c r="GYB96" s="189"/>
      <c r="GYC96" s="189"/>
      <c r="GYD96" s="189"/>
      <c r="GYE96" s="189"/>
      <c r="GYF96" s="189"/>
      <c r="GYG96" s="189"/>
      <c r="GYH96" s="189"/>
      <c r="GYI96" s="189"/>
      <c r="GYJ96" s="189"/>
      <c r="GYK96" s="189"/>
      <c r="GYL96" s="189"/>
      <c r="GYM96" s="189"/>
      <c r="GYN96" s="189"/>
      <c r="GYO96" s="189"/>
      <c r="GYP96" s="189"/>
      <c r="GYQ96" s="189"/>
      <c r="GYR96" s="189"/>
      <c r="GYS96" s="189"/>
      <c r="GYT96" s="189"/>
      <c r="GYU96" s="189"/>
      <c r="GYV96" s="189"/>
      <c r="GYW96" s="189"/>
      <c r="GYX96" s="189"/>
      <c r="GYY96" s="189"/>
      <c r="GYZ96" s="189"/>
      <c r="GZA96" s="189"/>
      <c r="GZB96" s="189"/>
      <c r="GZC96" s="189"/>
      <c r="GZD96" s="189"/>
      <c r="GZE96" s="189"/>
      <c r="GZF96" s="189"/>
      <c r="GZG96" s="189"/>
      <c r="GZH96" s="189"/>
      <c r="GZI96" s="189"/>
      <c r="GZJ96" s="189"/>
      <c r="GZK96" s="189"/>
      <c r="GZL96" s="189"/>
      <c r="GZM96" s="189"/>
      <c r="GZN96" s="189"/>
      <c r="GZO96" s="189"/>
      <c r="GZP96" s="189"/>
      <c r="GZQ96" s="189"/>
      <c r="GZR96" s="189"/>
      <c r="GZS96" s="189"/>
      <c r="GZT96" s="189"/>
      <c r="GZU96" s="189"/>
      <c r="GZV96" s="189"/>
      <c r="GZW96" s="189"/>
      <c r="GZX96" s="189"/>
      <c r="GZY96" s="189"/>
      <c r="GZZ96" s="189"/>
      <c r="HAA96" s="189"/>
      <c r="HAB96" s="189"/>
      <c r="HAC96" s="189"/>
      <c r="HAD96" s="189"/>
      <c r="HAE96" s="189"/>
      <c r="HAF96" s="189"/>
      <c r="HAG96" s="189"/>
      <c r="HAH96" s="189"/>
      <c r="HAI96" s="189"/>
      <c r="HAJ96" s="189"/>
      <c r="HAK96" s="189"/>
      <c r="HAL96" s="189"/>
      <c r="HAM96" s="189"/>
      <c r="HAN96" s="189"/>
      <c r="HAO96" s="189"/>
      <c r="HAP96" s="189"/>
      <c r="HAQ96" s="189"/>
      <c r="HAR96" s="189"/>
      <c r="HAS96" s="189"/>
      <c r="HAT96" s="189"/>
      <c r="HAU96" s="189"/>
      <c r="HAV96" s="189"/>
      <c r="HAW96" s="189"/>
      <c r="HAX96" s="189"/>
      <c r="HAY96" s="189"/>
      <c r="HAZ96" s="189"/>
      <c r="HBA96" s="189"/>
      <c r="HBB96" s="189"/>
      <c r="HBC96" s="189"/>
      <c r="HBD96" s="189"/>
      <c r="HBE96" s="189"/>
      <c r="HBF96" s="189"/>
      <c r="HBG96" s="189"/>
      <c r="HBH96" s="189"/>
      <c r="HBI96" s="189"/>
      <c r="HBJ96" s="189"/>
      <c r="HBK96" s="189"/>
      <c r="HBL96" s="189"/>
      <c r="HBM96" s="189"/>
      <c r="HBN96" s="189"/>
      <c r="HBO96" s="189"/>
      <c r="HBP96" s="189"/>
      <c r="HBQ96" s="189"/>
      <c r="HBR96" s="189"/>
      <c r="HBS96" s="189"/>
      <c r="HBT96" s="189"/>
      <c r="HBU96" s="189"/>
      <c r="HBV96" s="189"/>
      <c r="HBW96" s="189"/>
      <c r="HBX96" s="189"/>
      <c r="HBY96" s="189"/>
      <c r="HBZ96" s="189"/>
      <c r="HCA96" s="189"/>
      <c r="HCB96" s="189"/>
      <c r="HCC96" s="189"/>
      <c r="HCD96" s="189"/>
      <c r="HCE96" s="189"/>
      <c r="HCF96" s="189"/>
      <c r="HCG96" s="189"/>
      <c r="HCH96" s="189"/>
      <c r="HCI96" s="189"/>
      <c r="HCJ96" s="189"/>
      <c r="HCK96" s="189"/>
      <c r="HCL96" s="189"/>
      <c r="HCM96" s="189"/>
      <c r="HCN96" s="189"/>
      <c r="HCO96" s="189"/>
      <c r="HCP96" s="189"/>
      <c r="HCQ96" s="189"/>
      <c r="HCR96" s="189"/>
      <c r="HCS96" s="189"/>
      <c r="HCT96" s="189"/>
      <c r="HCU96" s="189"/>
      <c r="HCV96" s="189"/>
      <c r="HCW96" s="189"/>
      <c r="HCX96" s="189"/>
      <c r="HCY96" s="189"/>
      <c r="HCZ96" s="189"/>
      <c r="HDA96" s="189"/>
      <c r="HDB96" s="189"/>
      <c r="HDC96" s="189"/>
      <c r="HDD96" s="189"/>
      <c r="HDE96" s="189"/>
      <c r="HDF96" s="189"/>
      <c r="HDG96" s="189"/>
      <c r="HDH96" s="189"/>
      <c r="HDI96" s="189"/>
      <c r="HDJ96" s="189"/>
      <c r="HDK96" s="189"/>
      <c r="HDL96" s="189"/>
      <c r="HDM96" s="189"/>
      <c r="HDN96" s="189"/>
      <c r="HDO96" s="189"/>
      <c r="HDP96" s="189"/>
      <c r="HDQ96" s="189"/>
      <c r="HDR96" s="189"/>
      <c r="HDS96" s="189"/>
      <c r="HDT96" s="189"/>
      <c r="HDU96" s="189"/>
      <c r="HDV96" s="189"/>
      <c r="HDW96" s="189"/>
      <c r="HDX96" s="189"/>
      <c r="HDY96" s="189"/>
      <c r="HDZ96" s="189"/>
      <c r="HEA96" s="189"/>
      <c r="HEB96" s="189"/>
      <c r="HEC96" s="189"/>
      <c r="HED96" s="189"/>
      <c r="HEE96" s="189"/>
      <c r="HEF96" s="189"/>
      <c r="HEG96" s="189"/>
      <c r="HEH96" s="189"/>
      <c r="HEI96" s="189"/>
      <c r="HEJ96" s="189"/>
      <c r="HEK96" s="189"/>
      <c r="HEL96" s="189"/>
      <c r="HEM96" s="189"/>
      <c r="HEN96" s="189"/>
      <c r="HEO96" s="189"/>
      <c r="HEP96" s="189"/>
      <c r="HEQ96" s="189"/>
      <c r="HER96" s="189"/>
      <c r="HES96" s="189"/>
      <c r="HET96" s="189"/>
      <c r="HEU96" s="189"/>
      <c r="HEV96" s="189"/>
      <c r="HEW96" s="189"/>
      <c r="HEX96" s="189"/>
      <c r="HEY96" s="189"/>
      <c r="HEZ96" s="189"/>
      <c r="HFA96" s="189"/>
      <c r="HFB96" s="189"/>
      <c r="HFC96" s="189"/>
      <c r="HFD96" s="189"/>
      <c r="HFE96" s="189"/>
      <c r="HFF96" s="189"/>
      <c r="HFG96" s="189"/>
      <c r="HFH96" s="189"/>
      <c r="HFI96" s="189"/>
      <c r="HFJ96" s="189"/>
      <c r="HFK96" s="189"/>
      <c r="HFL96" s="189"/>
      <c r="HFM96" s="189"/>
      <c r="HFN96" s="189"/>
      <c r="HFO96" s="189"/>
      <c r="HFP96" s="189"/>
      <c r="HFQ96" s="189"/>
      <c r="HFR96" s="189"/>
      <c r="HFS96" s="189"/>
      <c r="HFT96" s="189"/>
      <c r="HFU96" s="189"/>
      <c r="HFV96" s="189"/>
      <c r="HFW96" s="189"/>
      <c r="HFX96" s="189"/>
      <c r="HFY96" s="189"/>
      <c r="HFZ96" s="189"/>
      <c r="HGA96" s="189"/>
      <c r="HGB96" s="189"/>
      <c r="HGC96" s="189"/>
      <c r="HGD96" s="189"/>
      <c r="HGE96" s="189"/>
      <c r="HGF96" s="189"/>
      <c r="HGG96" s="189"/>
      <c r="HGH96" s="189"/>
      <c r="HGI96" s="189"/>
      <c r="HGJ96" s="189"/>
      <c r="HGK96" s="189"/>
      <c r="HGL96" s="189"/>
      <c r="HGM96" s="189"/>
      <c r="HGN96" s="189"/>
      <c r="HGO96" s="189"/>
      <c r="HGP96" s="189"/>
      <c r="HGQ96" s="189"/>
      <c r="HGR96" s="189"/>
      <c r="HGS96" s="189"/>
      <c r="HGT96" s="189"/>
      <c r="HGU96" s="189"/>
      <c r="HGV96" s="189"/>
      <c r="HGW96" s="189"/>
      <c r="HGX96" s="189"/>
      <c r="HGY96" s="189"/>
      <c r="HGZ96" s="189"/>
      <c r="HHA96" s="189"/>
      <c r="HHB96" s="189"/>
      <c r="HHC96" s="189"/>
      <c r="HHD96" s="189"/>
      <c r="HHE96" s="189"/>
      <c r="HHF96" s="189"/>
      <c r="HHG96" s="189"/>
      <c r="HHH96" s="189"/>
      <c r="HHI96" s="189"/>
      <c r="HHJ96" s="189"/>
      <c r="HHK96" s="189"/>
      <c r="HHL96" s="189"/>
      <c r="HHM96" s="189"/>
      <c r="HHN96" s="189"/>
      <c r="HHO96" s="189"/>
      <c r="HHP96" s="189"/>
      <c r="HHQ96" s="189"/>
      <c r="HHR96" s="189"/>
      <c r="HHS96" s="189"/>
      <c r="HHT96" s="189"/>
      <c r="HHU96" s="189"/>
      <c r="HHV96" s="189"/>
      <c r="HHW96" s="189"/>
      <c r="HHX96" s="189"/>
      <c r="HHY96" s="189"/>
      <c r="HHZ96" s="189"/>
      <c r="HIA96" s="189"/>
      <c r="HIB96" s="189"/>
      <c r="HIC96" s="189"/>
      <c r="HID96" s="189"/>
      <c r="HIE96" s="189"/>
      <c r="HIF96" s="189"/>
      <c r="HIG96" s="189"/>
      <c r="HIH96" s="189"/>
      <c r="HII96" s="189"/>
      <c r="HIJ96" s="189"/>
      <c r="HIK96" s="189"/>
      <c r="HIL96" s="189"/>
      <c r="HIM96" s="189"/>
      <c r="HIN96" s="189"/>
      <c r="HIO96" s="189"/>
      <c r="HIP96" s="189"/>
      <c r="HIQ96" s="189"/>
      <c r="HIR96" s="189"/>
      <c r="HIS96" s="189"/>
      <c r="HIT96" s="189"/>
      <c r="HIU96" s="189"/>
      <c r="HIV96" s="189"/>
      <c r="HIW96" s="189"/>
      <c r="HIX96" s="189"/>
      <c r="HIY96" s="189"/>
      <c r="HIZ96" s="189"/>
      <c r="HJA96" s="189"/>
      <c r="HJB96" s="189"/>
      <c r="HJC96" s="189"/>
      <c r="HJD96" s="189"/>
      <c r="HJE96" s="189"/>
      <c r="HJF96" s="189"/>
      <c r="HJG96" s="189"/>
      <c r="HJH96" s="189"/>
      <c r="HJI96" s="189"/>
      <c r="HJJ96" s="189"/>
      <c r="HJK96" s="189"/>
      <c r="HJL96" s="189"/>
      <c r="HJM96" s="189"/>
      <c r="HJN96" s="189"/>
      <c r="HJO96" s="189"/>
      <c r="HJP96" s="189"/>
      <c r="HJQ96" s="189"/>
      <c r="HJR96" s="189"/>
      <c r="HJS96" s="189"/>
      <c r="HJT96" s="189"/>
      <c r="HJU96" s="189"/>
      <c r="HJV96" s="189"/>
      <c r="HJW96" s="189"/>
      <c r="HJX96" s="189"/>
      <c r="HJY96" s="189"/>
      <c r="HJZ96" s="189"/>
      <c r="HKA96" s="189"/>
      <c r="HKB96" s="189"/>
      <c r="HKC96" s="189"/>
      <c r="HKD96" s="189"/>
      <c r="HKE96" s="189"/>
      <c r="HKF96" s="189"/>
      <c r="HKG96" s="189"/>
      <c r="HKH96" s="189"/>
      <c r="HKI96" s="189"/>
      <c r="HKJ96" s="189"/>
      <c r="HKK96" s="189"/>
      <c r="HKL96" s="189"/>
      <c r="HKM96" s="189"/>
      <c r="HKN96" s="189"/>
      <c r="HKO96" s="189"/>
      <c r="HKP96" s="189"/>
      <c r="HKQ96" s="189"/>
      <c r="HKR96" s="189"/>
      <c r="HKS96" s="189"/>
      <c r="HKT96" s="189"/>
      <c r="HKU96" s="189"/>
      <c r="HKV96" s="189"/>
      <c r="HKW96" s="189"/>
      <c r="HKX96" s="189"/>
      <c r="HKY96" s="189"/>
      <c r="HKZ96" s="189"/>
      <c r="HLA96" s="189"/>
      <c r="HLB96" s="189"/>
      <c r="HLC96" s="189"/>
      <c r="HLD96" s="189"/>
      <c r="HLE96" s="189"/>
      <c r="HLF96" s="189"/>
      <c r="HLG96" s="189"/>
      <c r="HLH96" s="189"/>
      <c r="HLI96" s="189"/>
      <c r="HLJ96" s="189"/>
      <c r="HLK96" s="189"/>
      <c r="HLL96" s="189"/>
      <c r="HLM96" s="189"/>
      <c r="HLN96" s="189"/>
      <c r="HLO96" s="189"/>
      <c r="HLP96" s="189"/>
      <c r="HLQ96" s="189"/>
      <c r="HLR96" s="189"/>
      <c r="HLS96" s="189"/>
      <c r="HLT96" s="189"/>
      <c r="HLU96" s="189"/>
      <c r="HLV96" s="189"/>
      <c r="HLW96" s="189"/>
      <c r="HLX96" s="189"/>
      <c r="HLY96" s="189"/>
      <c r="HLZ96" s="189"/>
      <c r="HMA96" s="189"/>
      <c r="HMB96" s="189"/>
      <c r="HMC96" s="189"/>
      <c r="HMD96" s="189"/>
      <c r="HME96" s="189"/>
      <c r="HMF96" s="189"/>
      <c r="HMG96" s="189"/>
      <c r="HMH96" s="189"/>
      <c r="HMI96" s="189"/>
      <c r="HMJ96" s="189"/>
      <c r="HMK96" s="189"/>
      <c r="HML96" s="189"/>
      <c r="HMM96" s="189"/>
      <c r="HMN96" s="189"/>
      <c r="HMO96" s="189"/>
      <c r="HMP96" s="189"/>
      <c r="HMQ96" s="189"/>
      <c r="HMR96" s="189"/>
      <c r="HMS96" s="189"/>
      <c r="HMT96" s="189"/>
      <c r="HMU96" s="189"/>
      <c r="HMV96" s="189"/>
      <c r="HMW96" s="189"/>
      <c r="HMX96" s="189"/>
      <c r="HMY96" s="189"/>
      <c r="HMZ96" s="189"/>
      <c r="HNA96" s="189"/>
      <c r="HNB96" s="189"/>
      <c r="HNC96" s="189"/>
      <c r="HND96" s="189"/>
      <c r="HNE96" s="189"/>
      <c r="HNF96" s="189"/>
      <c r="HNG96" s="189"/>
      <c r="HNH96" s="189"/>
      <c r="HNI96" s="189"/>
      <c r="HNJ96" s="189"/>
      <c r="HNK96" s="189"/>
      <c r="HNL96" s="189"/>
      <c r="HNM96" s="189"/>
      <c r="HNN96" s="189"/>
      <c r="HNO96" s="189"/>
      <c r="HNP96" s="189"/>
      <c r="HNQ96" s="189"/>
      <c r="HNR96" s="189"/>
      <c r="HNS96" s="189"/>
      <c r="HNT96" s="189"/>
      <c r="HNU96" s="189"/>
      <c r="HNV96" s="189"/>
      <c r="HNW96" s="189"/>
      <c r="HNX96" s="189"/>
      <c r="HNY96" s="189"/>
      <c r="HNZ96" s="189"/>
      <c r="HOA96" s="189"/>
      <c r="HOB96" s="189"/>
      <c r="HOC96" s="189"/>
      <c r="HOD96" s="189"/>
      <c r="HOE96" s="189"/>
      <c r="HOF96" s="189"/>
      <c r="HOG96" s="189"/>
      <c r="HOH96" s="189"/>
      <c r="HOI96" s="189"/>
      <c r="HOJ96" s="189"/>
      <c r="HOK96" s="189"/>
      <c r="HOL96" s="189"/>
      <c r="HOM96" s="189"/>
      <c r="HON96" s="189"/>
      <c r="HOO96" s="189"/>
      <c r="HOP96" s="189"/>
      <c r="HOQ96" s="189"/>
      <c r="HOR96" s="189"/>
      <c r="HOS96" s="189"/>
      <c r="HOT96" s="189"/>
      <c r="HOU96" s="189"/>
      <c r="HOV96" s="189"/>
      <c r="HOW96" s="189"/>
      <c r="HOX96" s="189"/>
      <c r="HOY96" s="189"/>
      <c r="HOZ96" s="189"/>
      <c r="HPA96" s="189"/>
      <c r="HPB96" s="189"/>
      <c r="HPC96" s="189"/>
      <c r="HPD96" s="189"/>
      <c r="HPE96" s="189"/>
      <c r="HPF96" s="189"/>
      <c r="HPG96" s="189"/>
      <c r="HPH96" s="189"/>
      <c r="HPI96" s="189"/>
      <c r="HPJ96" s="189"/>
      <c r="HPK96" s="189"/>
      <c r="HPL96" s="189"/>
      <c r="HPM96" s="189"/>
      <c r="HPN96" s="189"/>
      <c r="HPO96" s="189"/>
      <c r="HPP96" s="189"/>
      <c r="HPQ96" s="189"/>
      <c r="HPR96" s="189"/>
      <c r="HPS96" s="189"/>
      <c r="HPT96" s="189"/>
      <c r="HPU96" s="189"/>
      <c r="HPV96" s="189"/>
      <c r="HPW96" s="189"/>
      <c r="HPX96" s="189"/>
      <c r="HPY96" s="189"/>
      <c r="HPZ96" s="189"/>
      <c r="HQA96" s="189"/>
      <c r="HQB96" s="189"/>
      <c r="HQC96" s="189"/>
      <c r="HQD96" s="189"/>
      <c r="HQE96" s="189"/>
      <c r="HQF96" s="189"/>
      <c r="HQG96" s="189"/>
      <c r="HQH96" s="189"/>
      <c r="HQI96" s="189"/>
      <c r="HQJ96" s="189"/>
      <c r="HQK96" s="189"/>
      <c r="HQL96" s="189"/>
      <c r="HQM96" s="189"/>
      <c r="HQN96" s="189"/>
      <c r="HQO96" s="189"/>
      <c r="HQP96" s="189"/>
      <c r="HQQ96" s="189"/>
      <c r="HQR96" s="189"/>
      <c r="HQS96" s="189"/>
      <c r="HQT96" s="189"/>
      <c r="HQU96" s="189"/>
      <c r="HQV96" s="189"/>
      <c r="HQW96" s="189"/>
      <c r="HQX96" s="189"/>
      <c r="HQY96" s="189"/>
      <c r="HQZ96" s="189"/>
      <c r="HRA96" s="189"/>
      <c r="HRB96" s="189"/>
      <c r="HRC96" s="189"/>
      <c r="HRD96" s="189"/>
      <c r="HRE96" s="189"/>
      <c r="HRF96" s="189"/>
      <c r="HRG96" s="189"/>
      <c r="HRH96" s="189"/>
      <c r="HRI96" s="189"/>
      <c r="HRJ96" s="189"/>
      <c r="HRK96" s="189"/>
      <c r="HRL96" s="189"/>
      <c r="HRM96" s="189"/>
      <c r="HRN96" s="189"/>
      <c r="HRO96" s="189"/>
      <c r="HRP96" s="189"/>
      <c r="HRQ96" s="189"/>
      <c r="HRR96" s="189"/>
      <c r="HRS96" s="189"/>
      <c r="HRT96" s="189"/>
      <c r="HRU96" s="189"/>
      <c r="HRV96" s="189"/>
      <c r="HRW96" s="189"/>
      <c r="HRX96" s="189"/>
      <c r="HRY96" s="189"/>
      <c r="HRZ96" s="189"/>
      <c r="HSA96" s="189"/>
      <c r="HSB96" s="189"/>
      <c r="HSC96" s="189"/>
      <c r="HSD96" s="189"/>
      <c r="HSE96" s="189"/>
      <c r="HSF96" s="189"/>
      <c r="HSG96" s="189"/>
      <c r="HSH96" s="189"/>
      <c r="HSI96" s="189"/>
      <c r="HSJ96" s="189"/>
      <c r="HSK96" s="189"/>
      <c r="HSL96" s="189"/>
      <c r="HSM96" s="189"/>
      <c r="HSN96" s="189"/>
      <c r="HSO96" s="189"/>
      <c r="HSP96" s="189"/>
      <c r="HSQ96" s="189"/>
      <c r="HSR96" s="189"/>
      <c r="HSS96" s="189"/>
      <c r="HST96" s="189"/>
      <c r="HSU96" s="189"/>
      <c r="HSV96" s="189"/>
      <c r="HSW96" s="189"/>
      <c r="HSX96" s="189"/>
      <c r="HSY96" s="189"/>
      <c r="HSZ96" s="189"/>
      <c r="HTA96" s="189"/>
      <c r="HTB96" s="189"/>
      <c r="HTC96" s="189"/>
      <c r="HTD96" s="189"/>
      <c r="HTE96" s="189"/>
      <c r="HTF96" s="189"/>
      <c r="HTG96" s="189"/>
      <c r="HTH96" s="189"/>
      <c r="HTI96" s="189"/>
      <c r="HTJ96" s="189"/>
      <c r="HTK96" s="189"/>
      <c r="HTL96" s="189"/>
      <c r="HTM96" s="189"/>
      <c r="HTN96" s="189"/>
      <c r="HTO96" s="189"/>
      <c r="HTP96" s="189"/>
      <c r="HTQ96" s="189"/>
      <c r="HTR96" s="189"/>
      <c r="HTS96" s="189"/>
      <c r="HTT96" s="189"/>
      <c r="HTU96" s="189"/>
      <c r="HTV96" s="189"/>
      <c r="HTW96" s="189"/>
      <c r="HTX96" s="189"/>
      <c r="HTY96" s="189"/>
      <c r="HTZ96" s="189"/>
      <c r="HUA96" s="189"/>
      <c r="HUB96" s="189"/>
      <c r="HUC96" s="189"/>
      <c r="HUD96" s="189"/>
      <c r="HUE96" s="189"/>
      <c r="HUF96" s="189"/>
      <c r="HUG96" s="189"/>
      <c r="HUH96" s="189"/>
      <c r="HUI96" s="189"/>
      <c r="HUJ96" s="189"/>
      <c r="HUK96" s="189"/>
      <c r="HUL96" s="189"/>
      <c r="HUM96" s="189"/>
      <c r="HUN96" s="189"/>
      <c r="HUO96" s="189"/>
      <c r="HUP96" s="189"/>
      <c r="HUQ96" s="189"/>
      <c r="HUR96" s="189"/>
      <c r="HUS96" s="189"/>
      <c r="HUT96" s="189"/>
      <c r="HUU96" s="189"/>
      <c r="HUV96" s="189"/>
      <c r="HUW96" s="189"/>
      <c r="HUX96" s="189"/>
      <c r="HUY96" s="189"/>
      <c r="HUZ96" s="189"/>
      <c r="HVA96" s="189"/>
      <c r="HVB96" s="189"/>
      <c r="HVC96" s="189"/>
      <c r="HVD96" s="189"/>
      <c r="HVE96" s="189"/>
      <c r="HVF96" s="189"/>
      <c r="HVG96" s="189"/>
      <c r="HVH96" s="189"/>
      <c r="HVI96" s="189"/>
      <c r="HVJ96" s="189"/>
      <c r="HVK96" s="189"/>
      <c r="HVL96" s="189"/>
      <c r="HVM96" s="189"/>
      <c r="HVN96" s="189"/>
      <c r="HVO96" s="189"/>
      <c r="HVP96" s="189"/>
      <c r="HVQ96" s="189"/>
      <c r="HVR96" s="189"/>
      <c r="HVS96" s="189"/>
      <c r="HVT96" s="189"/>
      <c r="HVU96" s="189"/>
      <c r="HVV96" s="189"/>
      <c r="HVW96" s="189"/>
      <c r="HVX96" s="189"/>
      <c r="HVY96" s="189"/>
      <c r="HVZ96" s="189"/>
      <c r="HWA96" s="189"/>
      <c r="HWB96" s="189"/>
      <c r="HWC96" s="189"/>
      <c r="HWD96" s="189"/>
      <c r="HWE96" s="189"/>
      <c r="HWF96" s="189"/>
      <c r="HWG96" s="189"/>
      <c r="HWH96" s="189"/>
      <c r="HWI96" s="189"/>
      <c r="HWJ96" s="189"/>
      <c r="HWK96" s="189"/>
      <c r="HWL96" s="189"/>
      <c r="HWM96" s="189"/>
      <c r="HWN96" s="189"/>
      <c r="HWO96" s="189"/>
      <c r="HWP96" s="189"/>
      <c r="HWQ96" s="189"/>
      <c r="HWR96" s="189"/>
      <c r="HWS96" s="189"/>
      <c r="HWT96" s="189"/>
      <c r="HWU96" s="189"/>
      <c r="HWV96" s="189"/>
      <c r="HWW96" s="189"/>
      <c r="HWX96" s="189"/>
      <c r="HWY96" s="189"/>
      <c r="HWZ96" s="189"/>
      <c r="HXA96" s="189"/>
      <c r="HXB96" s="189"/>
      <c r="HXC96" s="189"/>
      <c r="HXD96" s="189"/>
      <c r="HXE96" s="189"/>
      <c r="HXF96" s="189"/>
      <c r="HXG96" s="189"/>
      <c r="HXH96" s="189"/>
      <c r="HXI96" s="189"/>
      <c r="HXJ96" s="189"/>
      <c r="HXK96" s="189"/>
      <c r="HXL96" s="189"/>
      <c r="HXM96" s="189"/>
      <c r="HXN96" s="189"/>
      <c r="HXO96" s="189"/>
      <c r="HXP96" s="189"/>
      <c r="HXQ96" s="189"/>
      <c r="HXR96" s="189"/>
      <c r="HXS96" s="189"/>
      <c r="HXT96" s="189"/>
      <c r="HXU96" s="189"/>
      <c r="HXV96" s="189"/>
      <c r="HXW96" s="189"/>
      <c r="HXX96" s="189"/>
      <c r="HXY96" s="189"/>
      <c r="HXZ96" s="189"/>
      <c r="HYA96" s="189"/>
      <c r="HYB96" s="189"/>
      <c r="HYC96" s="189"/>
      <c r="HYD96" s="189"/>
      <c r="HYE96" s="189"/>
      <c r="HYF96" s="189"/>
      <c r="HYG96" s="189"/>
      <c r="HYH96" s="189"/>
      <c r="HYI96" s="189"/>
      <c r="HYJ96" s="189"/>
      <c r="HYK96" s="189"/>
      <c r="HYL96" s="189"/>
      <c r="HYM96" s="189"/>
      <c r="HYN96" s="189"/>
      <c r="HYO96" s="189"/>
      <c r="HYP96" s="189"/>
      <c r="HYQ96" s="189"/>
      <c r="HYR96" s="189"/>
      <c r="HYS96" s="189"/>
      <c r="HYT96" s="189"/>
      <c r="HYU96" s="189"/>
      <c r="HYV96" s="189"/>
      <c r="HYW96" s="189"/>
      <c r="HYX96" s="189"/>
      <c r="HYY96" s="189"/>
      <c r="HYZ96" s="189"/>
      <c r="HZA96" s="189"/>
      <c r="HZB96" s="189"/>
      <c r="HZC96" s="189"/>
      <c r="HZD96" s="189"/>
      <c r="HZE96" s="189"/>
      <c r="HZF96" s="189"/>
      <c r="HZG96" s="189"/>
      <c r="HZH96" s="189"/>
      <c r="HZI96" s="189"/>
      <c r="HZJ96" s="189"/>
      <c r="HZK96" s="189"/>
      <c r="HZL96" s="189"/>
      <c r="HZM96" s="189"/>
      <c r="HZN96" s="189"/>
      <c r="HZO96" s="189"/>
      <c r="HZP96" s="189"/>
      <c r="HZQ96" s="189"/>
      <c r="HZR96" s="189"/>
      <c r="HZS96" s="189"/>
      <c r="HZT96" s="189"/>
      <c r="HZU96" s="189"/>
      <c r="HZV96" s="189"/>
      <c r="HZW96" s="189"/>
      <c r="HZX96" s="189"/>
      <c r="HZY96" s="189"/>
      <c r="HZZ96" s="189"/>
      <c r="IAA96" s="189"/>
      <c r="IAB96" s="189"/>
      <c r="IAC96" s="189"/>
      <c r="IAD96" s="189"/>
      <c r="IAE96" s="189"/>
      <c r="IAF96" s="189"/>
      <c r="IAG96" s="189"/>
      <c r="IAH96" s="189"/>
      <c r="IAI96" s="189"/>
      <c r="IAJ96" s="189"/>
      <c r="IAK96" s="189"/>
      <c r="IAL96" s="189"/>
      <c r="IAM96" s="189"/>
      <c r="IAN96" s="189"/>
      <c r="IAO96" s="189"/>
      <c r="IAP96" s="189"/>
      <c r="IAQ96" s="189"/>
      <c r="IAR96" s="189"/>
      <c r="IAS96" s="189"/>
      <c r="IAT96" s="189"/>
      <c r="IAU96" s="189"/>
      <c r="IAV96" s="189"/>
      <c r="IAW96" s="189"/>
      <c r="IAX96" s="189"/>
      <c r="IAY96" s="189"/>
      <c r="IAZ96" s="189"/>
      <c r="IBA96" s="189"/>
      <c r="IBB96" s="189"/>
      <c r="IBC96" s="189"/>
      <c r="IBD96" s="189"/>
      <c r="IBE96" s="189"/>
      <c r="IBF96" s="189"/>
      <c r="IBG96" s="189"/>
      <c r="IBH96" s="189"/>
      <c r="IBI96" s="189"/>
      <c r="IBJ96" s="189"/>
      <c r="IBK96" s="189"/>
      <c r="IBL96" s="189"/>
      <c r="IBM96" s="189"/>
      <c r="IBN96" s="189"/>
      <c r="IBO96" s="189"/>
      <c r="IBP96" s="189"/>
      <c r="IBQ96" s="189"/>
      <c r="IBR96" s="189"/>
      <c r="IBS96" s="189"/>
      <c r="IBT96" s="189"/>
      <c r="IBU96" s="189"/>
      <c r="IBV96" s="189"/>
      <c r="IBW96" s="189"/>
      <c r="IBX96" s="189"/>
      <c r="IBY96" s="189"/>
      <c r="IBZ96" s="189"/>
      <c r="ICA96" s="189"/>
      <c r="ICB96" s="189"/>
      <c r="ICC96" s="189"/>
      <c r="ICD96" s="189"/>
      <c r="ICE96" s="189"/>
      <c r="ICF96" s="189"/>
      <c r="ICG96" s="189"/>
      <c r="ICH96" s="189"/>
      <c r="ICI96" s="189"/>
      <c r="ICJ96" s="189"/>
      <c r="ICK96" s="189"/>
      <c r="ICL96" s="189"/>
      <c r="ICM96" s="189"/>
      <c r="ICN96" s="189"/>
      <c r="ICO96" s="189"/>
      <c r="ICP96" s="189"/>
      <c r="ICQ96" s="189"/>
      <c r="ICR96" s="189"/>
      <c r="ICS96" s="189"/>
      <c r="ICT96" s="189"/>
      <c r="ICU96" s="189"/>
      <c r="ICV96" s="189"/>
      <c r="ICW96" s="189"/>
      <c r="ICX96" s="189"/>
      <c r="ICY96" s="189"/>
      <c r="ICZ96" s="189"/>
      <c r="IDA96" s="189"/>
      <c r="IDB96" s="189"/>
      <c r="IDC96" s="189"/>
      <c r="IDD96" s="189"/>
      <c r="IDE96" s="189"/>
      <c r="IDF96" s="189"/>
      <c r="IDG96" s="189"/>
      <c r="IDH96" s="189"/>
      <c r="IDI96" s="189"/>
      <c r="IDJ96" s="189"/>
      <c r="IDK96" s="189"/>
      <c r="IDL96" s="189"/>
      <c r="IDM96" s="189"/>
      <c r="IDN96" s="189"/>
      <c r="IDO96" s="189"/>
      <c r="IDP96" s="189"/>
      <c r="IDQ96" s="189"/>
      <c r="IDR96" s="189"/>
      <c r="IDS96" s="189"/>
      <c r="IDT96" s="189"/>
      <c r="IDU96" s="189"/>
      <c r="IDV96" s="189"/>
      <c r="IDW96" s="189"/>
      <c r="IDX96" s="189"/>
      <c r="IDY96" s="189"/>
      <c r="IDZ96" s="189"/>
      <c r="IEA96" s="189"/>
      <c r="IEB96" s="189"/>
      <c r="IEC96" s="189"/>
      <c r="IED96" s="189"/>
      <c r="IEE96" s="189"/>
      <c r="IEF96" s="189"/>
      <c r="IEG96" s="189"/>
      <c r="IEH96" s="189"/>
      <c r="IEI96" s="189"/>
      <c r="IEJ96" s="189"/>
      <c r="IEK96" s="189"/>
      <c r="IEL96" s="189"/>
      <c r="IEM96" s="189"/>
      <c r="IEN96" s="189"/>
      <c r="IEO96" s="189"/>
      <c r="IEP96" s="189"/>
      <c r="IEQ96" s="189"/>
      <c r="IER96" s="189"/>
      <c r="IES96" s="189"/>
      <c r="IET96" s="189"/>
      <c r="IEU96" s="189"/>
      <c r="IEV96" s="189"/>
      <c r="IEW96" s="189"/>
      <c r="IEX96" s="189"/>
      <c r="IEY96" s="189"/>
      <c r="IEZ96" s="189"/>
      <c r="IFA96" s="189"/>
      <c r="IFB96" s="189"/>
      <c r="IFC96" s="189"/>
      <c r="IFD96" s="189"/>
      <c r="IFE96" s="189"/>
      <c r="IFF96" s="189"/>
      <c r="IFG96" s="189"/>
      <c r="IFH96" s="189"/>
      <c r="IFI96" s="189"/>
      <c r="IFJ96" s="189"/>
      <c r="IFK96" s="189"/>
      <c r="IFL96" s="189"/>
      <c r="IFM96" s="189"/>
      <c r="IFN96" s="189"/>
      <c r="IFO96" s="189"/>
      <c r="IFP96" s="189"/>
      <c r="IFQ96" s="189"/>
      <c r="IFR96" s="189"/>
      <c r="IFS96" s="189"/>
      <c r="IFT96" s="189"/>
      <c r="IFU96" s="189"/>
      <c r="IFV96" s="189"/>
      <c r="IFW96" s="189"/>
      <c r="IFX96" s="189"/>
      <c r="IFY96" s="189"/>
      <c r="IFZ96" s="189"/>
      <c r="IGA96" s="189"/>
      <c r="IGB96" s="189"/>
      <c r="IGC96" s="189"/>
      <c r="IGD96" s="189"/>
      <c r="IGE96" s="189"/>
      <c r="IGF96" s="189"/>
      <c r="IGG96" s="189"/>
      <c r="IGH96" s="189"/>
      <c r="IGI96" s="189"/>
      <c r="IGJ96" s="189"/>
      <c r="IGK96" s="189"/>
      <c r="IGL96" s="189"/>
      <c r="IGM96" s="189"/>
      <c r="IGN96" s="189"/>
      <c r="IGO96" s="189"/>
      <c r="IGP96" s="189"/>
      <c r="IGQ96" s="189"/>
      <c r="IGR96" s="189"/>
      <c r="IGS96" s="189"/>
      <c r="IGT96" s="189"/>
      <c r="IGU96" s="189"/>
      <c r="IGV96" s="189"/>
      <c r="IGW96" s="189"/>
      <c r="IGX96" s="189"/>
      <c r="IGY96" s="189"/>
      <c r="IGZ96" s="189"/>
      <c r="IHA96" s="189"/>
      <c r="IHB96" s="189"/>
      <c r="IHC96" s="189"/>
      <c r="IHD96" s="189"/>
      <c r="IHE96" s="189"/>
      <c r="IHF96" s="189"/>
      <c r="IHG96" s="189"/>
      <c r="IHH96" s="189"/>
      <c r="IHI96" s="189"/>
      <c r="IHJ96" s="189"/>
      <c r="IHK96" s="189"/>
      <c r="IHL96" s="189"/>
      <c r="IHM96" s="189"/>
      <c r="IHN96" s="189"/>
      <c r="IHO96" s="189"/>
      <c r="IHP96" s="189"/>
      <c r="IHQ96" s="189"/>
      <c r="IHR96" s="189"/>
      <c r="IHS96" s="189"/>
      <c r="IHT96" s="189"/>
      <c r="IHU96" s="189"/>
      <c r="IHV96" s="189"/>
      <c r="IHW96" s="189"/>
      <c r="IHX96" s="189"/>
      <c r="IHY96" s="189"/>
      <c r="IHZ96" s="189"/>
      <c r="IIA96" s="189"/>
      <c r="IIB96" s="189"/>
      <c r="IIC96" s="189"/>
      <c r="IID96" s="189"/>
      <c r="IIE96" s="189"/>
      <c r="IIF96" s="189"/>
      <c r="IIG96" s="189"/>
      <c r="IIH96" s="189"/>
      <c r="III96" s="189"/>
      <c r="IIJ96" s="189"/>
      <c r="IIK96" s="189"/>
      <c r="IIL96" s="189"/>
      <c r="IIM96" s="189"/>
      <c r="IIN96" s="189"/>
      <c r="IIO96" s="189"/>
      <c r="IIP96" s="189"/>
      <c r="IIQ96" s="189"/>
      <c r="IIR96" s="189"/>
      <c r="IIS96" s="189"/>
      <c r="IIT96" s="189"/>
      <c r="IIU96" s="189"/>
      <c r="IIV96" s="189"/>
      <c r="IIW96" s="189"/>
      <c r="IIX96" s="189"/>
      <c r="IIY96" s="189"/>
      <c r="IIZ96" s="189"/>
      <c r="IJA96" s="189"/>
      <c r="IJB96" s="189"/>
      <c r="IJC96" s="189"/>
      <c r="IJD96" s="189"/>
      <c r="IJE96" s="189"/>
      <c r="IJF96" s="189"/>
      <c r="IJG96" s="189"/>
      <c r="IJH96" s="189"/>
      <c r="IJI96" s="189"/>
      <c r="IJJ96" s="189"/>
      <c r="IJK96" s="189"/>
      <c r="IJL96" s="189"/>
      <c r="IJM96" s="189"/>
      <c r="IJN96" s="189"/>
      <c r="IJO96" s="189"/>
      <c r="IJP96" s="189"/>
      <c r="IJQ96" s="189"/>
      <c r="IJR96" s="189"/>
      <c r="IJS96" s="189"/>
      <c r="IJT96" s="189"/>
      <c r="IJU96" s="189"/>
      <c r="IJV96" s="189"/>
      <c r="IJW96" s="189"/>
      <c r="IJX96" s="189"/>
      <c r="IJY96" s="189"/>
      <c r="IJZ96" s="189"/>
      <c r="IKA96" s="189"/>
      <c r="IKB96" s="189"/>
      <c r="IKC96" s="189"/>
      <c r="IKD96" s="189"/>
      <c r="IKE96" s="189"/>
      <c r="IKF96" s="189"/>
      <c r="IKG96" s="189"/>
      <c r="IKH96" s="189"/>
      <c r="IKI96" s="189"/>
      <c r="IKJ96" s="189"/>
      <c r="IKK96" s="189"/>
      <c r="IKL96" s="189"/>
      <c r="IKM96" s="189"/>
      <c r="IKN96" s="189"/>
      <c r="IKO96" s="189"/>
      <c r="IKP96" s="189"/>
      <c r="IKQ96" s="189"/>
      <c r="IKR96" s="189"/>
      <c r="IKS96" s="189"/>
      <c r="IKT96" s="189"/>
      <c r="IKU96" s="189"/>
      <c r="IKV96" s="189"/>
      <c r="IKW96" s="189"/>
      <c r="IKX96" s="189"/>
      <c r="IKY96" s="189"/>
      <c r="IKZ96" s="189"/>
      <c r="ILA96" s="189"/>
      <c r="ILB96" s="189"/>
      <c r="ILC96" s="189"/>
      <c r="ILD96" s="189"/>
      <c r="ILE96" s="189"/>
      <c r="ILF96" s="189"/>
      <c r="ILG96" s="189"/>
      <c r="ILH96" s="189"/>
      <c r="ILI96" s="189"/>
      <c r="ILJ96" s="189"/>
      <c r="ILK96" s="189"/>
      <c r="ILL96" s="189"/>
      <c r="ILM96" s="189"/>
      <c r="ILN96" s="189"/>
      <c r="ILO96" s="189"/>
      <c r="ILP96" s="189"/>
      <c r="ILQ96" s="189"/>
      <c r="ILR96" s="189"/>
      <c r="ILS96" s="189"/>
      <c r="ILT96" s="189"/>
      <c r="ILU96" s="189"/>
      <c r="ILV96" s="189"/>
      <c r="ILW96" s="189"/>
      <c r="ILX96" s="189"/>
      <c r="ILY96" s="189"/>
      <c r="ILZ96" s="189"/>
      <c r="IMA96" s="189"/>
      <c r="IMB96" s="189"/>
      <c r="IMC96" s="189"/>
      <c r="IMD96" s="189"/>
      <c r="IME96" s="189"/>
      <c r="IMF96" s="189"/>
      <c r="IMG96" s="189"/>
      <c r="IMH96" s="189"/>
      <c r="IMI96" s="189"/>
      <c r="IMJ96" s="189"/>
      <c r="IMK96" s="189"/>
      <c r="IML96" s="189"/>
      <c r="IMM96" s="189"/>
      <c r="IMN96" s="189"/>
      <c r="IMO96" s="189"/>
      <c r="IMP96" s="189"/>
      <c r="IMQ96" s="189"/>
      <c r="IMR96" s="189"/>
      <c r="IMS96" s="189"/>
      <c r="IMT96" s="189"/>
      <c r="IMU96" s="189"/>
      <c r="IMV96" s="189"/>
      <c r="IMW96" s="189"/>
      <c r="IMX96" s="189"/>
      <c r="IMY96" s="189"/>
      <c r="IMZ96" s="189"/>
      <c r="INA96" s="189"/>
      <c r="INB96" s="189"/>
      <c r="INC96" s="189"/>
      <c r="IND96" s="189"/>
      <c r="INE96" s="189"/>
      <c r="INF96" s="189"/>
      <c r="ING96" s="189"/>
      <c r="INH96" s="189"/>
      <c r="INI96" s="189"/>
      <c r="INJ96" s="189"/>
      <c r="INK96" s="189"/>
      <c r="INL96" s="189"/>
      <c r="INM96" s="189"/>
      <c r="INN96" s="189"/>
      <c r="INO96" s="189"/>
      <c r="INP96" s="189"/>
      <c r="INQ96" s="189"/>
      <c r="INR96" s="189"/>
      <c r="INS96" s="189"/>
      <c r="INT96" s="189"/>
      <c r="INU96" s="189"/>
      <c r="INV96" s="189"/>
      <c r="INW96" s="189"/>
      <c r="INX96" s="189"/>
      <c r="INY96" s="189"/>
      <c r="INZ96" s="189"/>
      <c r="IOA96" s="189"/>
      <c r="IOB96" s="189"/>
      <c r="IOC96" s="189"/>
      <c r="IOD96" s="189"/>
      <c r="IOE96" s="189"/>
      <c r="IOF96" s="189"/>
      <c r="IOG96" s="189"/>
      <c r="IOH96" s="189"/>
      <c r="IOI96" s="189"/>
      <c r="IOJ96" s="189"/>
      <c r="IOK96" s="189"/>
      <c r="IOL96" s="189"/>
      <c r="IOM96" s="189"/>
      <c r="ION96" s="189"/>
      <c r="IOO96" s="189"/>
      <c r="IOP96" s="189"/>
      <c r="IOQ96" s="189"/>
      <c r="IOR96" s="189"/>
      <c r="IOS96" s="189"/>
      <c r="IOT96" s="189"/>
      <c r="IOU96" s="189"/>
      <c r="IOV96" s="189"/>
      <c r="IOW96" s="189"/>
      <c r="IOX96" s="189"/>
      <c r="IOY96" s="189"/>
      <c r="IOZ96" s="189"/>
      <c r="IPA96" s="189"/>
      <c r="IPB96" s="189"/>
      <c r="IPC96" s="189"/>
      <c r="IPD96" s="189"/>
      <c r="IPE96" s="189"/>
      <c r="IPF96" s="189"/>
      <c r="IPG96" s="189"/>
      <c r="IPH96" s="189"/>
      <c r="IPI96" s="189"/>
      <c r="IPJ96" s="189"/>
      <c r="IPK96" s="189"/>
      <c r="IPL96" s="189"/>
      <c r="IPM96" s="189"/>
      <c r="IPN96" s="189"/>
      <c r="IPO96" s="189"/>
      <c r="IPP96" s="189"/>
      <c r="IPQ96" s="189"/>
      <c r="IPR96" s="189"/>
      <c r="IPS96" s="189"/>
      <c r="IPT96" s="189"/>
      <c r="IPU96" s="189"/>
      <c r="IPV96" s="189"/>
      <c r="IPW96" s="189"/>
      <c r="IPX96" s="189"/>
      <c r="IPY96" s="189"/>
      <c r="IPZ96" s="189"/>
      <c r="IQA96" s="189"/>
      <c r="IQB96" s="189"/>
      <c r="IQC96" s="189"/>
      <c r="IQD96" s="189"/>
      <c r="IQE96" s="189"/>
      <c r="IQF96" s="189"/>
      <c r="IQG96" s="189"/>
      <c r="IQH96" s="189"/>
      <c r="IQI96" s="189"/>
      <c r="IQJ96" s="189"/>
      <c r="IQK96" s="189"/>
      <c r="IQL96" s="189"/>
      <c r="IQM96" s="189"/>
      <c r="IQN96" s="189"/>
      <c r="IQO96" s="189"/>
      <c r="IQP96" s="189"/>
      <c r="IQQ96" s="189"/>
      <c r="IQR96" s="189"/>
      <c r="IQS96" s="189"/>
      <c r="IQT96" s="189"/>
      <c r="IQU96" s="189"/>
      <c r="IQV96" s="189"/>
      <c r="IQW96" s="189"/>
      <c r="IQX96" s="189"/>
      <c r="IQY96" s="189"/>
      <c r="IQZ96" s="189"/>
      <c r="IRA96" s="189"/>
      <c r="IRB96" s="189"/>
      <c r="IRC96" s="189"/>
      <c r="IRD96" s="189"/>
      <c r="IRE96" s="189"/>
      <c r="IRF96" s="189"/>
      <c r="IRG96" s="189"/>
      <c r="IRH96" s="189"/>
      <c r="IRI96" s="189"/>
      <c r="IRJ96" s="189"/>
      <c r="IRK96" s="189"/>
      <c r="IRL96" s="189"/>
      <c r="IRM96" s="189"/>
      <c r="IRN96" s="189"/>
      <c r="IRO96" s="189"/>
      <c r="IRP96" s="189"/>
      <c r="IRQ96" s="189"/>
      <c r="IRR96" s="189"/>
      <c r="IRS96" s="189"/>
      <c r="IRT96" s="189"/>
      <c r="IRU96" s="189"/>
      <c r="IRV96" s="189"/>
      <c r="IRW96" s="189"/>
      <c r="IRX96" s="189"/>
      <c r="IRY96" s="189"/>
      <c r="IRZ96" s="189"/>
      <c r="ISA96" s="189"/>
      <c r="ISB96" s="189"/>
      <c r="ISC96" s="189"/>
      <c r="ISD96" s="189"/>
      <c r="ISE96" s="189"/>
      <c r="ISF96" s="189"/>
      <c r="ISG96" s="189"/>
      <c r="ISH96" s="189"/>
      <c r="ISI96" s="189"/>
      <c r="ISJ96" s="189"/>
      <c r="ISK96" s="189"/>
      <c r="ISL96" s="189"/>
      <c r="ISM96" s="189"/>
      <c r="ISN96" s="189"/>
      <c r="ISO96" s="189"/>
      <c r="ISP96" s="189"/>
      <c r="ISQ96" s="189"/>
      <c r="ISR96" s="189"/>
      <c r="ISS96" s="189"/>
      <c r="IST96" s="189"/>
      <c r="ISU96" s="189"/>
      <c r="ISV96" s="189"/>
      <c r="ISW96" s="189"/>
      <c r="ISX96" s="189"/>
      <c r="ISY96" s="189"/>
      <c r="ISZ96" s="189"/>
      <c r="ITA96" s="189"/>
      <c r="ITB96" s="189"/>
      <c r="ITC96" s="189"/>
      <c r="ITD96" s="189"/>
      <c r="ITE96" s="189"/>
      <c r="ITF96" s="189"/>
      <c r="ITG96" s="189"/>
      <c r="ITH96" s="189"/>
      <c r="ITI96" s="189"/>
      <c r="ITJ96" s="189"/>
      <c r="ITK96" s="189"/>
      <c r="ITL96" s="189"/>
      <c r="ITM96" s="189"/>
      <c r="ITN96" s="189"/>
      <c r="ITO96" s="189"/>
      <c r="ITP96" s="189"/>
      <c r="ITQ96" s="189"/>
      <c r="ITR96" s="189"/>
      <c r="ITS96" s="189"/>
      <c r="ITT96" s="189"/>
      <c r="ITU96" s="189"/>
      <c r="ITV96" s="189"/>
      <c r="ITW96" s="189"/>
      <c r="ITX96" s="189"/>
      <c r="ITY96" s="189"/>
      <c r="ITZ96" s="189"/>
      <c r="IUA96" s="189"/>
      <c r="IUB96" s="189"/>
      <c r="IUC96" s="189"/>
      <c r="IUD96" s="189"/>
      <c r="IUE96" s="189"/>
      <c r="IUF96" s="189"/>
      <c r="IUG96" s="189"/>
      <c r="IUH96" s="189"/>
      <c r="IUI96" s="189"/>
      <c r="IUJ96" s="189"/>
      <c r="IUK96" s="189"/>
      <c r="IUL96" s="189"/>
      <c r="IUM96" s="189"/>
      <c r="IUN96" s="189"/>
      <c r="IUO96" s="189"/>
      <c r="IUP96" s="189"/>
      <c r="IUQ96" s="189"/>
      <c r="IUR96" s="189"/>
      <c r="IUS96" s="189"/>
      <c r="IUT96" s="189"/>
      <c r="IUU96" s="189"/>
      <c r="IUV96" s="189"/>
      <c r="IUW96" s="189"/>
      <c r="IUX96" s="189"/>
      <c r="IUY96" s="189"/>
      <c r="IUZ96" s="189"/>
      <c r="IVA96" s="189"/>
      <c r="IVB96" s="189"/>
      <c r="IVC96" s="189"/>
      <c r="IVD96" s="189"/>
      <c r="IVE96" s="189"/>
      <c r="IVF96" s="189"/>
      <c r="IVG96" s="189"/>
      <c r="IVH96" s="189"/>
      <c r="IVI96" s="189"/>
      <c r="IVJ96" s="189"/>
      <c r="IVK96" s="189"/>
      <c r="IVL96" s="189"/>
      <c r="IVM96" s="189"/>
      <c r="IVN96" s="189"/>
      <c r="IVO96" s="189"/>
      <c r="IVP96" s="189"/>
      <c r="IVQ96" s="189"/>
      <c r="IVR96" s="189"/>
      <c r="IVS96" s="189"/>
      <c r="IVT96" s="189"/>
      <c r="IVU96" s="189"/>
      <c r="IVV96" s="189"/>
      <c r="IVW96" s="189"/>
      <c r="IVX96" s="189"/>
      <c r="IVY96" s="189"/>
      <c r="IVZ96" s="189"/>
      <c r="IWA96" s="189"/>
      <c r="IWB96" s="189"/>
      <c r="IWC96" s="189"/>
      <c r="IWD96" s="189"/>
      <c r="IWE96" s="189"/>
      <c r="IWF96" s="189"/>
      <c r="IWG96" s="189"/>
      <c r="IWH96" s="189"/>
      <c r="IWI96" s="189"/>
      <c r="IWJ96" s="189"/>
      <c r="IWK96" s="189"/>
      <c r="IWL96" s="189"/>
      <c r="IWM96" s="189"/>
      <c r="IWN96" s="189"/>
      <c r="IWO96" s="189"/>
      <c r="IWP96" s="189"/>
      <c r="IWQ96" s="189"/>
      <c r="IWR96" s="189"/>
      <c r="IWS96" s="189"/>
      <c r="IWT96" s="189"/>
      <c r="IWU96" s="189"/>
      <c r="IWV96" s="189"/>
      <c r="IWW96" s="189"/>
      <c r="IWX96" s="189"/>
      <c r="IWY96" s="189"/>
      <c r="IWZ96" s="189"/>
      <c r="IXA96" s="189"/>
      <c r="IXB96" s="189"/>
      <c r="IXC96" s="189"/>
      <c r="IXD96" s="189"/>
      <c r="IXE96" s="189"/>
      <c r="IXF96" s="189"/>
      <c r="IXG96" s="189"/>
      <c r="IXH96" s="189"/>
      <c r="IXI96" s="189"/>
      <c r="IXJ96" s="189"/>
      <c r="IXK96" s="189"/>
      <c r="IXL96" s="189"/>
      <c r="IXM96" s="189"/>
      <c r="IXN96" s="189"/>
      <c r="IXO96" s="189"/>
      <c r="IXP96" s="189"/>
      <c r="IXQ96" s="189"/>
      <c r="IXR96" s="189"/>
      <c r="IXS96" s="189"/>
      <c r="IXT96" s="189"/>
      <c r="IXU96" s="189"/>
      <c r="IXV96" s="189"/>
      <c r="IXW96" s="189"/>
      <c r="IXX96" s="189"/>
      <c r="IXY96" s="189"/>
      <c r="IXZ96" s="189"/>
      <c r="IYA96" s="189"/>
      <c r="IYB96" s="189"/>
      <c r="IYC96" s="189"/>
      <c r="IYD96" s="189"/>
      <c r="IYE96" s="189"/>
      <c r="IYF96" s="189"/>
      <c r="IYG96" s="189"/>
      <c r="IYH96" s="189"/>
      <c r="IYI96" s="189"/>
      <c r="IYJ96" s="189"/>
      <c r="IYK96" s="189"/>
      <c r="IYL96" s="189"/>
      <c r="IYM96" s="189"/>
      <c r="IYN96" s="189"/>
      <c r="IYO96" s="189"/>
      <c r="IYP96" s="189"/>
      <c r="IYQ96" s="189"/>
      <c r="IYR96" s="189"/>
      <c r="IYS96" s="189"/>
      <c r="IYT96" s="189"/>
      <c r="IYU96" s="189"/>
      <c r="IYV96" s="189"/>
      <c r="IYW96" s="189"/>
      <c r="IYX96" s="189"/>
      <c r="IYY96" s="189"/>
      <c r="IYZ96" s="189"/>
      <c r="IZA96" s="189"/>
      <c r="IZB96" s="189"/>
      <c r="IZC96" s="189"/>
      <c r="IZD96" s="189"/>
      <c r="IZE96" s="189"/>
      <c r="IZF96" s="189"/>
      <c r="IZG96" s="189"/>
      <c r="IZH96" s="189"/>
      <c r="IZI96" s="189"/>
      <c r="IZJ96" s="189"/>
      <c r="IZK96" s="189"/>
      <c r="IZL96" s="189"/>
      <c r="IZM96" s="189"/>
      <c r="IZN96" s="189"/>
      <c r="IZO96" s="189"/>
      <c r="IZP96" s="189"/>
      <c r="IZQ96" s="189"/>
      <c r="IZR96" s="189"/>
      <c r="IZS96" s="189"/>
      <c r="IZT96" s="189"/>
      <c r="IZU96" s="189"/>
      <c r="IZV96" s="189"/>
      <c r="IZW96" s="189"/>
      <c r="IZX96" s="189"/>
      <c r="IZY96" s="189"/>
      <c r="IZZ96" s="189"/>
      <c r="JAA96" s="189"/>
      <c r="JAB96" s="189"/>
      <c r="JAC96" s="189"/>
      <c r="JAD96" s="189"/>
      <c r="JAE96" s="189"/>
      <c r="JAF96" s="189"/>
      <c r="JAG96" s="189"/>
      <c r="JAH96" s="189"/>
      <c r="JAI96" s="189"/>
      <c r="JAJ96" s="189"/>
      <c r="JAK96" s="189"/>
      <c r="JAL96" s="189"/>
      <c r="JAM96" s="189"/>
      <c r="JAN96" s="189"/>
      <c r="JAO96" s="189"/>
      <c r="JAP96" s="189"/>
      <c r="JAQ96" s="189"/>
      <c r="JAR96" s="189"/>
      <c r="JAS96" s="189"/>
      <c r="JAT96" s="189"/>
      <c r="JAU96" s="189"/>
      <c r="JAV96" s="189"/>
      <c r="JAW96" s="189"/>
      <c r="JAX96" s="189"/>
      <c r="JAY96" s="189"/>
      <c r="JAZ96" s="189"/>
      <c r="JBA96" s="189"/>
      <c r="JBB96" s="189"/>
      <c r="JBC96" s="189"/>
      <c r="JBD96" s="189"/>
      <c r="JBE96" s="189"/>
      <c r="JBF96" s="189"/>
      <c r="JBG96" s="189"/>
      <c r="JBH96" s="189"/>
      <c r="JBI96" s="189"/>
      <c r="JBJ96" s="189"/>
      <c r="JBK96" s="189"/>
      <c r="JBL96" s="189"/>
      <c r="JBM96" s="189"/>
      <c r="JBN96" s="189"/>
      <c r="JBO96" s="189"/>
      <c r="JBP96" s="189"/>
      <c r="JBQ96" s="189"/>
      <c r="JBR96" s="189"/>
      <c r="JBS96" s="189"/>
      <c r="JBT96" s="189"/>
      <c r="JBU96" s="189"/>
      <c r="JBV96" s="189"/>
      <c r="JBW96" s="189"/>
      <c r="JBX96" s="189"/>
      <c r="JBY96" s="189"/>
      <c r="JBZ96" s="189"/>
      <c r="JCA96" s="189"/>
      <c r="JCB96" s="189"/>
      <c r="JCC96" s="189"/>
      <c r="JCD96" s="189"/>
      <c r="JCE96" s="189"/>
      <c r="JCF96" s="189"/>
      <c r="JCG96" s="189"/>
      <c r="JCH96" s="189"/>
      <c r="JCI96" s="189"/>
      <c r="JCJ96" s="189"/>
      <c r="JCK96" s="189"/>
      <c r="JCL96" s="189"/>
      <c r="JCM96" s="189"/>
      <c r="JCN96" s="189"/>
      <c r="JCO96" s="189"/>
      <c r="JCP96" s="189"/>
      <c r="JCQ96" s="189"/>
      <c r="JCR96" s="189"/>
      <c r="JCS96" s="189"/>
      <c r="JCT96" s="189"/>
      <c r="JCU96" s="189"/>
      <c r="JCV96" s="189"/>
      <c r="JCW96" s="189"/>
      <c r="JCX96" s="189"/>
      <c r="JCY96" s="189"/>
      <c r="JCZ96" s="189"/>
      <c r="JDA96" s="189"/>
      <c r="JDB96" s="189"/>
      <c r="JDC96" s="189"/>
      <c r="JDD96" s="189"/>
      <c r="JDE96" s="189"/>
      <c r="JDF96" s="189"/>
      <c r="JDG96" s="189"/>
      <c r="JDH96" s="189"/>
      <c r="JDI96" s="189"/>
      <c r="JDJ96" s="189"/>
      <c r="JDK96" s="189"/>
      <c r="JDL96" s="189"/>
      <c r="JDM96" s="189"/>
      <c r="JDN96" s="189"/>
      <c r="JDO96" s="189"/>
      <c r="JDP96" s="189"/>
      <c r="JDQ96" s="189"/>
      <c r="JDR96" s="189"/>
      <c r="JDS96" s="189"/>
      <c r="JDT96" s="189"/>
      <c r="JDU96" s="189"/>
      <c r="JDV96" s="189"/>
      <c r="JDW96" s="189"/>
      <c r="JDX96" s="189"/>
      <c r="JDY96" s="189"/>
      <c r="JDZ96" s="189"/>
      <c r="JEA96" s="189"/>
      <c r="JEB96" s="189"/>
      <c r="JEC96" s="189"/>
      <c r="JED96" s="189"/>
      <c r="JEE96" s="189"/>
      <c r="JEF96" s="189"/>
      <c r="JEG96" s="189"/>
      <c r="JEH96" s="189"/>
      <c r="JEI96" s="189"/>
      <c r="JEJ96" s="189"/>
      <c r="JEK96" s="189"/>
      <c r="JEL96" s="189"/>
      <c r="JEM96" s="189"/>
      <c r="JEN96" s="189"/>
      <c r="JEO96" s="189"/>
      <c r="JEP96" s="189"/>
      <c r="JEQ96" s="189"/>
      <c r="JER96" s="189"/>
      <c r="JES96" s="189"/>
      <c r="JET96" s="189"/>
      <c r="JEU96" s="189"/>
      <c r="JEV96" s="189"/>
      <c r="JEW96" s="189"/>
      <c r="JEX96" s="189"/>
      <c r="JEY96" s="189"/>
      <c r="JEZ96" s="189"/>
      <c r="JFA96" s="189"/>
      <c r="JFB96" s="189"/>
      <c r="JFC96" s="189"/>
      <c r="JFD96" s="189"/>
      <c r="JFE96" s="189"/>
      <c r="JFF96" s="189"/>
      <c r="JFG96" s="189"/>
      <c r="JFH96" s="189"/>
      <c r="JFI96" s="189"/>
      <c r="JFJ96" s="189"/>
      <c r="JFK96" s="189"/>
      <c r="JFL96" s="189"/>
      <c r="JFM96" s="189"/>
      <c r="JFN96" s="189"/>
      <c r="JFO96" s="189"/>
      <c r="JFP96" s="189"/>
      <c r="JFQ96" s="189"/>
      <c r="JFR96" s="189"/>
      <c r="JFS96" s="189"/>
      <c r="JFT96" s="189"/>
      <c r="JFU96" s="189"/>
      <c r="JFV96" s="189"/>
      <c r="JFW96" s="189"/>
      <c r="JFX96" s="189"/>
      <c r="JFY96" s="189"/>
      <c r="JFZ96" s="189"/>
      <c r="JGA96" s="189"/>
      <c r="JGB96" s="189"/>
      <c r="JGC96" s="189"/>
      <c r="JGD96" s="189"/>
      <c r="JGE96" s="189"/>
      <c r="JGF96" s="189"/>
      <c r="JGG96" s="189"/>
      <c r="JGH96" s="189"/>
      <c r="JGI96" s="189"/>
      <c r="JGJ96" s="189"/>
      <c r="JGK96" s="189"/>
      <c r="JGL96" s="189"/>
      <c r="JGM96" s="189"/>
      <c r="JGN96" s="189"/>
      <c r="JGO96" s="189"/>
      <c r="JGP96" s="189"/>
      <c r="JGQ96" s="189"/>
      <c r="JGR96" s="189"/>
      <c r="JGS96" s="189"/>
      <c r="JGT96" s="189"/>
      <c r="JGU96" s="189"/>
      <c r="JGV96" s="189"/>
      <c r="JGW96" s="189"/>
      <c r="JGX96" s="189"/>
      <c r="JGY96" s="189"/>
      <c r="JGZ96" s="189"/>
      <c r="JHA96" s="189"/>
      <c r="JHB96" s="189"/>
      <c r="JHC96" s="189"/>
      <c r="JHD96" s="189"/>
      <c r="JHE96" s="189"/>
      <c r="JHF96" s="189"/>
      <c r="JHG96" s="189"/>
      <c r="JHH96" s="189"/>
      <c r="JHI96" s="189"/>
      <c r="JHJ96" s="189"/>
      <c r="JHK96" s="189"/>
      <c r="JHL96" s="189"/>
      <c r="JHM96" s="189"/>
      <c r="JHN96" s="189"/>
      <c r="JHO96" s="189"/>
      <c r="JHP96" s="189"/>
      <c r="JHQ96" s="189"/>
      <c r="JHR96" s="189"/>
      <c r="JHS96" s="189"/>
      <c r="JHT96" s="189"/>
      <c r="JHU96" s="189"/>
      <c r="JHV96" s="189"/>
      <c r="JHW96" s="189"/>
      <c r="JHX96" s="189"/>
      <c r="JHY96" s="189"/>
      <c r="JHZ96" s="189"/>
      <c r="JIA96" s="189"/>
      <c r="JIB96" s="189"/>
      <c r="JIC96" s="189"/>
      <c r="JID96" s="189"/>
      <c r="JIE96" s="189"/>
      <c r="JIF96" s="189"/>
      <c r="JIG96" s="189"/>
      <c r="JIH96" s="189"/>
      <c r="JII96" s="189"/>
      <c r="JIJ96" s="189"/>
      <c r="JIK96" s="189"/>
      <c r="JIL96" s="189"/>
      <c r="JIM96" s="189"/>
      <c r="JIN96" s="189"/>
      <c r="JIO96" s="189"/>
      <c r="JIP96" s="189"/>
      <c r="JIQ96" s="189"/>
      <c r="JIR96" s="189"/>
      <c r="JIS96" s="189"/>
      <c r="JIT96" s="189"/>
      <c r="JIU96" s="189"/>
      <c r="JIV96" s="189"/>
      <c r="JIW96" s="189"/>
      <c r="JIX96" s="189"/>
      <c r="JIY96" s="189"/>
      <c r="JIZ96" s="189"/>
      <c r="JJA96" s="189"/>
      <c r="JJB96" s="189"/>
      <c r="JJC96" s="189"/>
      <c r="JJD96" s="189"/>
      <c r="JJE96" s="189"/>
      <c r="JJF96" s="189"/>
      <c r="JJG96" s="189"/>
      <c r="JJH96" s="189"/>
      <c r="JJI96" s="189"/>
      <c r="JJJ96" s="189"/>
      <c r="JJK96" s="189"/>
      <c r="JJL96" s="189"/>
      <c r="JJM96" s="189"/>
      <c r="JJN96" s="189"/>
      <c r="JJO96" s="189"/>
      <c r="JJP96" s="189"/>
      <c r="JJQ96" s="189"/>
      <c r="JJR96" s="189"/>
      <c r="JJS96" s="189"/>
      <c r="JJT96" s="189"/>
      <c r="JJU96" s="189"/>
      <c r="JJV96" s="189"/>
      <c r="JJW96" s="189"/>
      <c r="JJX96" s="189"/>
      <c r="JJY96" s="189"/>
      <c r="JJZ96" s="189"/>
      <c r="JKA96" s="189"/>
      <c r="JKB96" s="189"/>
      <c r="JKC96" s="189"/>
      <c r="JKD96" s="189"/>
      <c r="JKE96" s="189"/>
      <c r="JKF96" s="189"/>
      <c r="JKG96" s="189"/>
      <c r="JKH96" s="189"/>
      <c r="JKI96" s="189"/>
      <c r="JKJ96" s="189"/>
      <c r="JKK96" s="189"/>
      <c r="JKL96" s="189"/>
      <c r="JKM96" s="189"/>
      <c r="JKN96" s="189"/>
      <c r="JKO96" s="189"/>
      <c r="JKP96" s="189"/>
      <c r="JKQ96" s="189"/>
      <c r="JKR96" s="189"/>
      <c r="JKS96" s="189"/>
      <c r="JKT96" s="189"/>
      <c r="JKU96" s="189"/>
      <c r="JKV96" s="189"/>
      <c r="JKW96" s="189"/>
      <c r="JKX96" s="189"/>
      <c r="JKY96" s="189"/>
      <c r="JKZ96" s="189"/>
      <c r="JLA96" s="189"/>
      <c r="JLB96" s="189"/>
      <c r="JLC96" s="189"/>
      <c r="JLD96" s="189"/>
      <c r="JLE96" s="189"/>
      <c r="JLF96" s="189"/>
      <c r="JLG96" s="189"/>
      <c r="JLH96" s="189"/>
      <c r="JLI96" s="189"/>
      <c r="JLJ96" s="189"/>
      <c r="JLK96" s="189"/>
      <c r="JLL96" s="189"/>
      <c r="JLM96" s="189"/>
      <c r="JLN96" s="189"/>
      <c r="JLO96" s="189"/>
      <c r="JLP96" s="189"/>
      <c r="JLQ96" s="189"/>
      <c r="JLR96" s="189"/>
      <c r="JLS96" s="189"/>
      <c r="JLT96" s="189"/>
      <c r="JLU96" s="189"/>
      <c r="JLV96" s="189"/>
      <c r="JLW96" s="189"/>
      <c r="JLX96" s="189"/>
      <c r="JLY96" s="189"/>
      <c r="JLZ96" s="189"/>
      <c r="JMA96" s="189"/>
      <c r="JMB96" s="189"/>
      <c r="JMC96" s="189"/>
      <c r="JMD96" s="189"/>
      <c r="JME96" s="189"/>
      <c r="JMF96" s="189"/>
      <c r="JMG96" s="189"/>
      <c r="JMH96" s="189"/>
      <c r="JMI96" s="189"/>
      <c r="JMJ96" s="189"/>
      <c r="JMK96" s="189"/>
      <c r="JML96" s="189"/>
      <c r="JMM96" s="189"/>
      <c r="JMN96" s="189"/>
      <c r="JMO96" s="189"/>
      <c r="JMP96" s="189"/>
      <c r="JMQ96" s="189"/>
      <c r="JMR96" s="189"/>
      <c r="JMS96" s="189"/>
      <c r="JMT96" s="189"/>
      <c r="JMU96" s="189"/>
      <c r="JMV96" s="189"/>
      <c r="JMW96" s="189"/>
      <c r="JMX96" s="189"/>
      <c r="JMY96" s="189"/>
      <c r="JMZ96" s="189"/>
      <c r="JNA96" s="189"/>
      <c r="JNB96" s="189"/>
      <c r="JNC96" s="189"/>
      <c r="JND96" s="189"/>
      <c r="JNE96" s="189"/>
      <c r="JNF96" s="189"/>
      <c r="JNG96" s="189"/>
      <c r="JNH96" s="189"/>
      <c r="JNI96" s="189"/>
      <c r="JNJ96" s="189"/>
      <c r="JNK96" s="189"/>
      <c r="JNL96" s="189"/>
      <c r="JNM96" s="189"/>
      <c r="JNN96" s="189"/>
      <c r="JNO96" s="189"/>
      <c r="JNP96" s="189"/>
      <c r="JNQ96" s="189"/>
      <c r="JNR96" s="189"/>
      <c r="JNS96" s="189"/>
      <c r="JNT96" s="189"/>
      <c r="JNU96" s="189"/>
      <c r="JNV96" s="189"/>
      <c r="JNW96" s="189"/>
      <c r="JNX96" s="189"/>
      <c r="JNY96" s="189"/>
      <c r="JNZ96" s="189"/>
      <c r="JOA96" s="189"/>
      <c r="JOB96" s="189"/>
      <c r="JOC96" s="189"/>
      <c r="JOD96" s="189"/>
      <c r="JOE96" s="189"/>
      <c r="JOF96" s="189"/>
      <c r="JOG96" s="189"/>
      <c r="JOH96" s="189"/>
      <c r="JOI96" s="189"/>
      <c r="JOJ96" s="189"/>
      <c r="JOK96" s="189"/>
      <c r="JOL96" s="189"/>
      <c r="JOM96" s="189"/>
      <c r="JON96" s="189"/>
      <c r="JOO96" s="189"/>
      <c r="JOP96" s="189"/>
      <c r="JOQ96" s="189"/>
      <c r="JOR96" s="189"/>
      <c r="JOS96" s="189"/>
      <c r="JOT96" s="189"/>
      <c r="JOU96" s="189"/>
      <c r="JOV96" s="189"/>
      <c r="JOW96" s="189"/>
      <c r="JOX96" s="189"/>
      <c r="JOY96" s="189"/>
      <c r="JOZ96" s="189"/>
      <c r="JPA96" s="189"/>
      <c r="JPB96" s="189"/>
      <c r="JPC96" s="189"/>
      <c r="JPD96" s="189"/>
      <c r="JPE96" s="189"/>
      <c r="JPF96" s="189"/>
      <c r="JPG96" s="189"/>
      <c r="JPH96" s="189"/>
      <c r="JPI96" s="189"/>
      <c r="JPJ96" s="189"/>
      <c r="JPK96" s="189"/>
      <c r="JPL96" s="189"/>
      <c r="JPM96" s="189"/>
      <c r="JPN96" s="189"/>
      <c r="JPO96" s="189"/>
      <c r="JPP96" s="189"/>
      <c r="JPQ96" s="189"/>
      <c r="JPR96" s="189"/>
      <c r="JPS96" s="189"/>
      <c r="JPT96" s="189"/>
      <c r="JPU96" s="189"/>
      <c r="JPV96" s="189"/>
      <c r="JPW96" s="189"/>
      <c r="JPX96" s="189"/>
      <c r="JPY96" s="189"/>
      <c r="JPZ96" s="189"/>
      <c r="JQA96" s="189"/>
      <c r="JQB96" s="189"/>
      <c r="JQC96" s="189"/>
      <c r="JQD96" s="189"/>
      <c r="JQE96" s="189"/>
      <c r="JQF96" s="189"/>
      <c r="JQG96" s="189"/>
      <c r="JQH96" s="189"/>
      <c r="JQI96" s="189"/>
      <c r="JQJ96" s="189"/>
      <c r="JQK96" s="189"/>
      <c r="JQL96" s="189"/>
      <c r="JQM96" s="189"/>
      <c r="JQN96" s="189"/>
      <c r="JQO96" s="189"/>
      <c r="JQP96" s="189"/>
      <c r="JQQ96" s="189"/>
      <c r="JQR96" s="189"/>
      <c r="JQS96" s="189"/>
      <c r="JQT96" s="189"/>
      <c r="JQU96" s="189"/>
      <c r="JQV96" s="189"/>
      <c r="JQW96" s="189"/>
      <c r="JQX96" s="189"/>
      <c r="JQY96" s="189"/>
      <c r="JQZ96" s="189"/>
      <c r="JRA96" s="189"/>
      <c r="JRB96" s="189"/>
      <c r="JRC96" s="189"/>
      <c r="JRD96" s="189"/>
      <c r="JRE96" s="189"/>
      <c r="JRF96" s="189"/>
      <c r="JRG96" s="189"/>
      <c r="JRH96" s="189"/>
      <c r="JRI96" s="189"/>
      <c r="JRJ96" s="189"/>
      <c r="JRK96" s="189"/>
      <c r="JRL96" s="189"/>
      <c r="JRM96" s="189"/>
      <c r="JRN96" s="189"/>
      <c r="JRO96" s="189"/>
      <c r="JRP96" s="189"/>
      <c r="JRQ96" s="189"/>
      <c r="JRR96" s="189"/>
      <c r="JRS96" s="189"/>
      <c r="JRT96" s="189"/>
      <c r="JRU96" s="189"/>
      <c r="JRV96" s="189"/>
      <c r="JRW96" s="189"/>
      <c r="JRX96" s="189"/>
      <c r="JRY96" s="189"/>
      <c r="JRZ96" s="189"/>
      <c r="JSA96" s="189"/>
      <c r="JSB96" s="189"/>
      <c r="JSC96" s="189"/>
      <c r="JSD96" s="189"/>
      <c r="JSE96" s="189"/>
      <c r="JSF96" s="189"/>
      <c r="JSG96" s="189"/>
      <c r="JSH96" s="189"/>
      <c r="JSI96" s="189"/>
      <c r="JSJ96" s="189"/>
      <c r="JSK96" s="189"/>
      <c r="JSL96" s="189"/>
      <c r="JSM96" s="189"/>
      <c r="JSN96" s="189"/>
      <c r="JSO96" s="189"/>
      <c r="JSP96" s="189"/>
      <c r="JSQ96" s="189"/>
      <c r="JSR96" s="189"/>
      <c r="JSS96" s="189"/>
      <c r="JST96" s="189"/>
      <c r="JSU96" s="189"/>
      <c r="JSV96" s="189"/>
      <c r="JSW96" s="189"/>
      <c r="JSX96" s="189"/>
      <c r="JSY96" s="189"/>
      <c r="JSZ96" s="189"/>
      <c r="JTA96" s="189"/>
      <c r="JTB96" s="189"/>
      <c r="JTC96" s="189"/>
      <c r="JTD96" s="189"/>
      <c r="JTE96" s="189"/>
      <c r="JTF96" s="189"/>
      <c r="JTG96" s="189"/>
      <c r="JTH96" s="189"/>
      <c r="JTI96" s="189"/>
      <c r="JTJ96" s="189"/>
      <c r="JTK96" s="189"/>
      <c r="JTL96" s="189"/>
      <c r="JTM96" s="189"/>
      <c r="JTN96" s="189"/>
      <c r="JTO96" s="189"/>
      <c r="JTP96" s="189"/>
      <c r="JTQ96" s="189"/>
      <c r="JTR96" s="189"/>
      <c r="JTS96" s="189"/>
      <c r="JTT96" s="189"/>
      <c r="JTU96" s="189"/>
      <c r="JTV96" s="189"/>
      <c r="JTW96" s="189"/>
      <c r="JTX96" s="189"/>
      <c r="JTY96" s="189"/>
      <c r="JTZ96" s="189"/>
      <c r="JUA96" s="189"/>
      <c r="JUB96" s="189"/>
      <c r="JUC96" s="189"/>
      <c r="JUD96" s="189"/>
      <c r="JUE96" s="189"/>
      <c r="JUF96" s="189"/>
      <c r="JUG96" s="189"/>
      <c r="JUH96" s="189"/>
      <c r="JUI96" s="189"/>
      <c r="JUJ96" s="189"/>
      <c r="JUK96" s="189"/>
      <c r="JUL96" s="189"/>
      <c r="JUM96" s="189"/>
      <c r="JUN96" s="189"/>
      <c r="JUO96" s="189"/>
      <c r="JUP96" s="189"/>
      <c r="JUQ96" s="189"/>
      <c r="JUR96" s="189"/>
      <c r="JUS96" s="189"/>
      <c r="JUT96" s="189"/>
      <c r="JUU96" s="189"/>
      <c r="JUV96" s="189"/>
      <c r="JUW96" s="189"/>
      <c r="JUX96" s="189"/>
      <c r="JUY96" s="189"/>
      <c r="JUZ96" s="189"/>
      <c r="JVA96" s="189"/>
      <c r="JVB96" s="189"/>
      <c r="JVC96" s="189"/>
      <c r="JVD96" s="189"/>
      <c r="JVE96" s="189"/>
      <c r="JVF96" s="189"/>
      <c r="JVG96" s="189"/>
      <c r="JVH96" s="189"/>
      <c r="JVI96" s="189"/>
      <c r="JVJ96" s="189"/>
      <c r="JVK96" s="189"/>
      <c r="JVL96" s="189"/>
      <c r="JVM96" s="189"/>
      <c r="JVN96" s="189"/>
      <c r="JVO96" s="189"/>
      <c r="JVP96" s="189"/>
      <c r="JVQ96" s="189"/>
      <c r="JVR96" s="189"/>
      <c r="JVS96" s="189"/>
      <c r="JVT96" s="189"/>
      <c r="JVU96" s="189"/>
      <c r="JVV96" s="189"/>
      <c r="JVW96" s="189"/>
      <c r="JVX96" s="189"/>
      <c r="JVY96" s="189"/>
      <c r="JVZ96" s="189"/>
      <c r="JWA96" s="189"/>
      <c r="JWB96" s="189"/>
      <c r="JWC96" s="189"/>
      <c r="JWD96" s="189"/>
      <c r="JWE96" s="189"/>
      <c r="JWF96" s="189"/>
      <c r="JWG96" s="189"/>
      <c r="JWH96" s="189"/>
      <c r="JWI96" s="189"/>
      <c r="JWJ96" s="189"/>
      <c r="JWK96" s="189"/>
      <c r="JWL96" s="189"/>
      <c r="JWM96" s="189"/>
      <c r="JWN96" s="189"/>
      <c r="JWO96" s="189"/>
      <c r="JWP96" s="189"/>
      <c r="JWQ96" s="189"/>
      <c r="JWR96" s="189"/>
      <c r="JWS96" s="189"/>
      <c r="JWT96" s="189"/>
      <c r="JWU96" s="189"/>
      <c r="JWV96" s="189"/>
      <c r="JWW96" s="189"/>
      <c r="JWX96" s="189"/>
      <c r="JWY96" s="189"/>
      <c r="JWZ96" s="189"/>
      <c r="JXA96" s="189"/>
      <c r="JXB96" s="189"/>
      <c r="JXC96" s="189"/>
      <c r="JXD96" s="189"/>
      <c r="JXE96" s="189"/>
      <c r="JXF96" s="189"/>
      <c r="JXG96" s="189"/>
      <c r="JXH96" s="189"/>
      <c r="JXI96" s="189"/>
      <c r="JXJ96" s="189"/>
      <c r="JXK96" s="189"/>
      <c r="JXL96" s="189"/>
      <c r="JXM96" s="189"/>
      <c r="JXN96" s="189"/>
      <c r="JXO96" s="189"/>
      <c r="JXP96" s="189"/>
      <c r="JXQ96" s="189"/>
      <c r="JXR96" s="189"/>
      <c r="JXS96" s="189"/>
      <c r="JXT96" s="189"/>
      <c r="JXU96" s="189"/>
      <c r="JXV96" s="189"/>
      <c r="JXW96" s="189"/>
      <c r="JXX96" s="189"/>
      <c r="JXY96" s="189"/>
      <c r="JXZ96" s="189"/>
      <c r="JYA96" s="189"/>
      <c r="JYB96" s="189"/>
      <c r="JYC96" s="189"/>
      <c r="JYD96" s="189"/>
      <c r="JYE96" s="189"/>
      <c r="JYF96" s="189"/>
      <c r="JYG96" s="189"/>
      <c r="JYH96" s="189"/>
      <c r="JYI96" s="189"/>
      <c r="JYJ96" s="189"/>
      <c r="JYK96" s="189"/>
      <c r="JYL96" s="189"/>
      <c r="JYM96" s="189"/>
      <c r="JYN96" s="189"/>
      <c r="JYO96" s="189"/>
      <c r="JYP96" s="189"/>
      <c r="JYQ96" s="189"/>
      <c r="JYR96" s="189"/>
      <c r="JYS96" s="189"/>
      <c r="JYT96" s="189"/>
      <c r="JYU96" s="189"/>
      <c r="JYV96" s="189"/>
      <c r="JYW96" s="189"/>
      <c r="JYX96" s="189"/>
      <c r="JYY96" s="189"/>
      <c r="JYZ96" s="189"/>
      <c r="JZA96" s="189"/>
      <c r="JZB96" s="189"/>
      <c r="JZC96" s="189"/>
      <c r="JZD96" s="189"/>
      <c r="JZE96" s="189"/>
      <c r="JZF96" s="189"/>
      <c r="JZG96" s="189"/>
      <c r="JZH96" s="189"/>
      <c r="JZI96" s="189"/>
      <c r="JZJ96" s="189"/>
      <c r="JZK96" s="189"/>
      <c r="JZL96" s="189"/>
      <c r="JZM96" s="189"/>
      <c r="JZN96" s="189"/>
      <c r="JZO96" s="189"/>
      <c r="JZP96" s="189"/>
      <c r="JZQ96" s="189"/>
      <c r="JZR96" s="189"/>
      <c r="JZS96" s="189"/>
      <c r="JZT96" s="189"/>
      <c r="JZU96" s="189"/>
      <c r="JZV96" s="189"/>
      <c r="JZW96" s="189"/>
      <c r="JZX96" s="189"/>
      <c r="JZY96" s="189"/>
      <c r="JZZ96" s="189"/>
      <c r="KAA96" s="189"/>
      <c r="KAB96" s="189"/>
      <c r="KAC96" s="189"/>
      <c r="KAD96" s="189"/>
      <c r="KAE96" s="189"/>
      <c r="KAF96" s="189"/>
      <c r="KAG96" s="189"/>
      <c r="KAH96" s="189"/>
      <c r="KAI96" s="189"/>
      <c r="KAJ96" s="189"/>
      <c r="KAK96" s="189"/>
      <c r="KAL96" s="189"/>
      <c r="KAM96" s="189"/>
      <c r="KAN96" s="189"/>
      <c r="KAO96" s="189"/>
      <c r="KAP96" s="189"/>
      <c r="KAQ96" s="189"/>
      <c r="KAR96" s="189"/>
      <c r="KAS96" s="189"/>
      <c r="KAT96" s="189"/>
      <c r="KAU96" s="189"/>
      <c r="KAV96" s="189"/>
      <c r="KAW96" s="189"/>
      <c r="KAX96" s="189"/>
      <c r="KAY96" s="189"/>
      <c r="KAZ96" s="189"/>
      <c r="KBA96" s="189"/>
      <c r="KBB96" s="189"/>
      <c r="KBC96" s="189"/>
      <c r="KBD96" s="189"/>
      <c r="KBE96" s="189"/>
      <c r="KBF96" s="189"/>
      <c r="KBG96" s="189"/>
      <c r="KBH96" s="189"/>
      <c r="KBI96" s="189"/>
      <c r="KBJ96" s="189"/>
      <c r="KBK96" s="189"/>
      <c r="KBL96" s="189"/>
      <c r="KBM96" s="189"/>
      <c r="KBN96" s="189"/>
      <c r="KBO96" s="189"/>
      <c r="KBP96" s="189"/>
      <c r="KBQ96" s="189"/>
      <c r="KBR96" s="189"/>
      <c r="KBS96" s="189"/>
      <c r="KBT96" s="189"/>
      <c r="KBU96" s="189"/>
      <c r="KBV96" s="189"/>
      <c r="KBW96" s="189"/>
      <c r="KBX96" s="189"/>
      <c r="KBY96" s="189"/>
      <c r="KBZ96" s="189"/>
      <c r="KCA96" s="189"/>
      <c r="KCB96" s="189"/>
      <c r="KCC96" s="189"/>
      <c r="KCD96" s="189"/>
      <c r="KCE96" s="189"/>
      <c r="KCF96" s="189"/>
      <c r="KCG96" s="189"/>
      <c r="KCH96" s="189"/>
      <c r="KCI96" s="189"/>
      <c r="KCJ96" s="189"/>
      <c r="KCK96" s="189"/>
      <c r="KCL96" s="189"/>
      <c r="KCM96" s="189"/>
      <c r="KCN96" s="189"/>
      <c r="KCO96" s="189"/>
      <c r="KCP96" s="189"/>
      <c r="KCQ96" s="189"/>
      <c r="KCR96" s="189"/>
      <c r="KCS96" s="189"/>
      <c r="KCT96" s="189"/>
      <c r="KCU96" s="189"/>
      <c r="KCV96" s="189"/>
      <c r="KCW96" s="189"/>
      <c r="KCX96" s="189"/>
      <c r="KCY96" s="189"/>
      <c r="KCZ96" s="189"/>
      <c r="KDA96" s="189"/>
      <c r="KDB96" s="189"/>
      <c r="KDC96" s="189"/>
      <c r="KDD96" s="189"/>
      <c r="KDE96" s="189"/>
      <c r="KDF96" s="189"/>
      <c r="KDG96" s="189"/>
      <c r="KDH96" s="189"/>
      <c r="KDI96" s="189"/>
      <c r="KDJ96" s="189"/>
      <c r="KDK96" s="189"/>
      <c r="KDL96" s="189"/>
      <c r="KDM96" s="189"/>
      <c r="KDN96" s="189"/>
      <c r="KDO96" s="189"/>
      <c r="KDP96" s="189"/>
      <c r="KDQ96" s="189"/>
      <c r="KDR96" s="189"/>
      <c r="KDS96" s="189"/>
      <c r="KDT96" s="189"/>
      <c r="KDU96" s="189"/>
      <c r="KDV96" s="189"/>
      <c r="KDW96" s="189"/>
      <c r="KDX96" s="189"/>
      <c r="KDY96" s="189"/>
      <c r="KDZ96" s="189"/>
      <c r="KEA96" s="189"/>
      <c r="KEB96" s="189"/>
      <c r="KEC96" s="189"/>
      <c r="KED96" s="189"/>
      <c r="KEE96" s="189"/>
      <c r="KEF96" s="189"/>
      <c r="KEG96" s="189"/>
      <c r="KEH96" s="189"/>
      <c r="KEI96" s="189"/>
      <c r="KEJ96" s="189"/>
      <c r="KEK96" s="189"/>
      <c r="KEL96" s="189"/>
      <c r="KEM96" s="189"/>
      <c r="KEN96" s="189"/>
      <c r="KEO96" s="189"/>
      <c r="KEP96" s="189"/>
      <c r="KEQ96" s="189"/>
      <c r="KER96" s="189"/>
      <c r="KES96" s="189"/>
      <c r="KET96" s="189"/>
      <c r="KEU96" s="189"/>
      <c r="KEV96" s="189"/>
      <c r="KEW96" s="189"/>
      <c r="KEX96" s="189"/>
      <c r="KEY96" s="189"/>
      <c r="KEZ96" s="189"/>
      <c r="KFA96" s="189"/>
      <c r="KFB96" s="189"/>
      <c r="KFC96" s="189"/>
      <c r="KFD96" s="189"/>
      <c r="KFE96" s="189"/>
      <c r="KFF96" s="189"/>
      <c r="KFG96" s="189"/>
      <c r="KFH96" s="189"/>
      <c r="KFI96" s="189"/>
      <c r="KFJ96" s="189"/>
      <c r="KFK96" s="189"/>
      <c r="KFL96" s="189"/>
      <c r="KFM96" s="189"/>
      <c r="KFN96" s="189"/>
      <c r="KFO96" s="189"/>
      <c r="KFP96" s="189"/>
      <c r="KFQ96" s="189"/>
      <c r="KFR96" s="189"/>
      <c r="KFS96" s="189"/>
      <c r="KFT96" s="189"/>
      <c r="KFU96" s="189"/>
      <c r="KFV96" s="189"/>
      <c r="KFW96" s="189"/>
      <c r="KFX96" s="189"/>
      <c r="KFY96" s="189"/>
      <c r="KFZ96" s="189"/>
      <c r="KGA96" s="189"/>
      <c r="KGB96" s="189"/>
      <c r="KGC96" s="189"/>
      <c r="KGD96" s="189"/>
      <c r="KGE96" s="189"/>
      <c r="KGF96" s="189"/>
      <c r="KGG96" s="189"/>
      <c r="KGH96" s="189"/>
      <c r="KGI96" s="189"/>
      <c r="KGJ96" s="189"/>
      <c r="KGK96" s="189"/>
      <c r="KGL96" s="189"/>
      <c r="KGM96" s="189"/>
      <c r="KGN96" s="189"/>
      <c r="KGO96" s="189"/>
      <c r="KGP96" s="189"/>
      <c r="KGQ96" s="189"/>
      <c r="KGR96" s="189"/>
      <c r="KGS96" s="189"/>
      <c r="KGT96" s="189"/>
      <c r="KGU96" s="189"/>
      <c r="KGV96" s="189"/>
      <c r="KGW96" s="189"/>
      <c r="KGX96" s="189"/>
      <c r="KGY96" s="189"/>
      <c r="KGZ96" s="189"/>
      <c r="KHA96" s="189"/>
      <c r="KHB96" s="189"/>
      <c r="KHC96" s="189"/>
      <c r="KHD96" s="189"/>
      <c r="KHE96" s="189"/>
      <c r="KHF96" s="189"/>
      <c r="KHG96" s="189"/>
      <c r="KHH96" s="189"/>
      <c r="KHI96" s="189"/>
      <c r="KHJ96" s="189"/>
      <c r="KHK96" s="189"/>
      <c r="KHL96" s="189"/>
      <c r="KHM96" s="189"/>
      <c r="KHN96" s="189"/>
      <c r="KHO96" s="189"/>
      <c r="KHP96" s="189"/>
      <c r="KHQ96" s="189"/>
      <c r="KHR96" s="189"/>
      <c r="KHS96" s="189"/>
      <c r="KHT96" s="189"/>
      <c r="KHU96" s="189"/>
      <c r="KHV96" s="189"/>
      <c r="KHW96" s="189"/>
      <c r="KHX96" s="189"/>
      <c r="KHY96" s="189"/>
      <c r="KHZ96" s="189"/>
      <c r="KIA96" s="189"/>
      <c r="KIB96" s="189"/>
      <c r="KIC96" s="189"/>
      <c r="KID96" s="189"/>
      <c r="KIE96" s="189"/>
      <c r="KIF96" s="189"/>
      <c r="KIG96" s="189"/>
      <c r="KIH96" s="189"/>
      <c r="KII96" s="189"/>
      <c r="KIJ96" s="189"/>
      <c r="KIK96" s="189"/>
      <c r="KIL96" s="189"/>
      <c r="KIM96" s="189"/>
      <c r="KIN96" s="189"/>
      <c r="KIO96" s="189"/>
      <c r="KIP96" s="189"/>
      <c r="KIQ96" s="189"/>
      <c r="KIR96" s="189"/>
      <c r="KIS96" s="189"/>
      <c r="KIT96" s="189"/>
      <c r="KIU96" s="189"/>
      <c r="KIV96" s="189"/>
      <c r="KIW96" s="189"/>
      <c r="KIX96" s="189"/>
      <c r="KIY96" s="189"/>
      <c r="KIZ96" s="189"/>
      <c r="KJA96" s="189"/>
      <c r="KJB96" s="189"/>
      <c r="KJC96" s="189"/>
      <c r="KJD96" s="189"/>
      <c r="KJE96" s="189"/>
      <c r="KJF96" s="189"/>
      <c r="KJG96" s="189"/>
      <c r="KJH96" s="189"/>
      <c r="KJI96" s="189"/>
      <c r="KJJ96" s="189"/>
      <c r="KJK96" s="189"/>
      <c r="KJL96" s="189"/>
      <c r="KJM96" s="189"/>
      <c r="KJN96" s="189"/>
      <c r="KJO96" s="189"/>
      <c r="KJP96" s="189"/>
      <c r="KJQ96" s="189"/>
      <c r="KJR96" s="189"/>
      <c r="KJS96" s="189"/>
      <c r="KJT96" s="189"/>
      <c r="KJU96" s="189"/>
      <c r="KJV96" s="189"/>
      <c r="KJW96" s="189"/>
      <c r="KJX96" s="189"/>
      <c r="KJY96" s="189"/>
      <c r="KJZ96" s="189"/>
      <c r="KKA96" s="189"/>
      <c r="KKB96" s="189"/>
      <c r="KKC96" s="189"/>
      <c r="KKD96" s="189"/>
      <c r="KKE96" s="189"/>
      <c r="KKF96" s="189"/>
      <c r="KKG96" s="189"/>
      <c r="KKH96" s="189"/>
      <c r="KKI96" s="189"/>
      <c r="KKJ96" s="189"/>
      <c r="KKK96" s="189"/>
      <c r="KKL96" s="189"/>
      <c r="KKM96" s="189"/>
      <c r="KKN96" s="189"/>
      <c r="KKO96" s="189"/>
      <c r="KKP96" s="189"/>
      <c r="KKQ96" s="189"/>
      <c r="KKR96" s="189"/>
      <c r="KKS96" s="189"/>
      <c r="KKT96" s="189"/>
      <c r="KKU96" s="189"/>
      <c r="KKV96" s="189"/>
      <c r="KKW96" s="189"/>
      <c r="KKX96" s="189"/>
      <c r="KKY96" s="189"/>
      <c r="KKZ96" s="189"/>
      <c r="KLA96" s="189"/>
      <c r="KLB96" s="189"/>
      <c r="KLC96" s="189"/>
      <c r="KLD96" s="189"/>
      <c r="KLE96" s="189"/>
      <c r="KLF96" s="189"/>
      <c r="KLG96" s="189"/>
      <c r="KLH96" s="189"/>
      <c r="KLI96" s="189"/>
      <c r="KLJ96" s="189"/>
      <c r="KLK96" s="189"/>
      <c r="KLL96" s="189"/>
      <c r="KLM96" s="189"/>
      <c r="KLN96" s="189"/>
      <c r="KLO96" s="189"/>
      <c r="KLP96" s="189"/>
      <c r="KLQ96" s="189"/>
      <c r="KLR96" s="189"/>
      <c r="KLS96" s="189"/>
      <c r="KLT96" s="189"/>
      <c r="KLU96" s="189"/>
      <c r="KLV96" s="189"/>
      <c r="KLW96" s="189"/>
      <c r="KLX96" s="189"/>
      <c r="KLY96" s="189"/>
      <c r="KLZ96" s="189"/>
      <c r="KMA96" s="189"/>
      <c r="KMB96" s="189"/>
      <c r="KMC96" s="189"/>
      <c r="KMD96" s="189"/>
      <c r="KME96" s="189"/>
      <c r="KMF96" s="189"/>
      <c r="KMG96" s="189"/>
      <c r="KMH96" s="189"/>
      <c r="KMI96" s="189"/>
      <c r="KMJ96" s="189"/>
      <c r="KMK96" s="189"/>
      <c r="KML96" s="189"/>
      <c r="KMM96" s="189"/>
      <c r="KMN96" s="189"/>
      <c r="KMO96" s="189"/>
      <c r="KMP96" s="189"/>
      <c r="KMQ96" s="189"/>
      <c r="KMR96" s="189"/>
      <c r="KMS96" s="189"/>
      <c r="KMT96" s="189"/>
      <c r="KMU96" s="189"/>
      <c r="KMV96" s="189"/>
      <c r="KMW96" s="189"/>
      <c r="KMX96" s="189"/>
      <c r="KMY96" s="189"/>
      <c r="KMZ96" s="189"/>
      <c r="KNA96" s="189"/>
      <c r="KNB96" s="189"/>
      <c r="KNC96" s="189"/>
      <c r="KND96" s="189"/>
      <c r="KNE96" s="189"/>
      <c r="KNF96" s="189"/>
      <c r="KNG96" s="189"/>
      <c r="KNH96" s="189"/>
      <c r="KNI96" s="189"/>
      <c r="KNJ96" s="189"/>
      <c r="KNK96" s="189"/>
      <c r="KNL96" s="189"/>
      <c r="KNM96" s="189"/>
      <c r="KNN96" s="189"/>
      <c r="KNO96" s="189"/>
      <c r="KNP96" s="189"/>
      <c r="KNQ96" s="189"/>
      <c r="KNR96" s="189"/>
      <c r="KNS96" s="189"/>
      <c r="KNT96" s="189"/>
      <c r="KNU96" s="189"/>
      <c r="KNV96" s="189"/>
      <c r="KNW96" s="189"/>
      <c r="KNX96" s="189"/>
      <c r="KNY96" s="189"/>
      <c r="KNZ96" s="189"/>
      <c r="KOA96" s="189"/>
      <c r="KOB96" s="189"/>
      <c r="KOC96" s="189"/>
      <c r="KOD96" s="189"/>
      <c r="KOE96" s="189"/>
      <c r="KOF96" s="189"/>
      <c r="KOG96" s="189"/>
      <c r="KOH96" s="189"/>
      <c r="KOI96" s="189"/>
      <c r="KOJ96" s="189"/>
      <c r="KOK96" s="189"/>
      <c r="KOL96" s="189"/>
      <c r="KOM96" s="189"/>
      <c r="KON96" s="189"/>
      <c r="KOO96" s="189"/>
      <c r="KOP96" s="189"/>
      <c r="KOQ96" s="189"/>
      <c r="KOR96" s="189"/>
      <c r="KOS96" s="189"/>
      <c r="KOT96" s="189"/>
      <c r="KOU96" s="189"/>
      <c r="KOV96" s="189"/>
      <c r="KOW96" s="189"/>
      <c r="KOX96" s="189"/>
      <c r="KOY96" s="189"/>
      <c r="KOZ96" s="189"/>
      <c r="KPA96" s="189"/>
      <c r="KPB96" s="189"/>
      <c r="KPC96" s="189"/>
      <c r="KPD96" s="189"/>
      <c r="KPE96" s="189"/>
      <c r="KPF96" s="189"/>
      <c r="KPG96" s="189"/>
      <c r="KPH96" s="189"/>
      <c r="KPI96" s="189"/>
      <c r="KPJ96" s="189"/>
      <c r="KPK96" s="189"/>
      <c r="KPL96" s="189"/>
      <c r="KPM96" s="189"/>
      <c r="KPN96" s="189"/>
      <c r="KPO96" s="189"/>
      <c r="KPP96" s="189"/>
      <c r="KPQ96" s="189"/>
      <c r="KPR96" s="189"/>
      <c r="KPS96" s="189"/>
      <c r="KPT96" s="189"/>
      <c r="KPU96" s="189"/>
      <c r="KPV96" s="189"/>
      <c r="KPW96" s="189"/>
      <c r="KPX96" s="189"/>
      <c r="KPY96" s="189"/>
      <c r="KPZ96" s="189"/>
      <c r="KQA96" s="189"/>
      <c r="KQB96" s="189"/>
      <c r="KQC96" s="189"/>
      <c r="KQD96" s="189"/>
      <c r="KQE96" s="189"/>
      <c r="KQF96" s="189"/>
      <c r="KQG96" s="189"/>
      <c r="KQH96" s="189"/>
      <c r="KQI96" s="189"/>
      <c r="KQJ96" s="189"/>
      <c r="KQK96" s="189"/>
      <c r="KQL96" s="189"/>
      <c r="KQM96" s="189"/>
      <c r="KQN96" s="189"/>
      <c r="KQO96" s="189"/>
      <c r="KQP96" s="189"/>
      <c r="KQQ96" s="189"/>
      <c r="KQR96" s="189"/>
      <c r="KQS96" s="189"/>
      <c r="KQT96" s="189"/>
      <c r="KQU96" s="189"/>
      <c r="KQV96" s="189"/>
      <c r="KQW96" s="189"/>
      <c r="KQX96" s="189"/>
      <c r="KQY96" s="189"/>
      <c r="KQZ96" s="189"/>
      <c r="KRA96" s="189"/>
      <c r="KRB96" s="189"/>
      <c r="KRC96" s="189"/>
      <c r="KRD96" s="189"/>
      <c r="KRE96" s="189"/>
      <c r="KRF96" s="189"/>
      <c r="KRG96" s="189"/>
      <c r="KRH96" s="189"/>
      <c r="KRI96" s="189"/>
      <c r="KRJ96" s="189"/>
      <c r="KRK96" s="189"/>
      <c r="KRL96" s="189"/>
      <c r="KRM96" s="189"/>
      <c r="KRN96" s="189"/>
      <c r="KRO96" s="189"/>
      <c r="KRP96" s="189"/>
      <c r="KRQ96" s="189"/>
      <c r="KRR96" s="189"/>
      <c r="KRS96" s="189"/>
      <c r="KRT96" s="189"/>
      <c r="KRU96" s="189"/>
      <c r="KRV96" s="189"/>
      <c r="KRW96" s="189"/>
      <c r="KRX96" s="189"/>
      <c r="KRY96" s="189"/>
      <c r="KRZ96" s="189"/>
      <c r="KSA96" s="189"/>
      <c r="KSB96" s="189"/>
      <c r="KSC96" s="189"/>
      <c r="KSD96" s="189"/>
      <c r="KSE96" s="189"/>
      <c r="KSF96" s="189"/>
      <c r="KSG96" s="189"/>
      <c r="KSH96" s="189"/>
      <c r="KSI96" s="189"/>
      <c r="KSJ96" s="189"/>
      <c r="KSK96" s="189"/>
      <c r="KSL96" s="189"/>
      <c r="KSM96" s="189"/>
      <c r="KSN96" s="189"/>
      <c r="KSO96" s="189"/>
      <c r="KSP96" s="189"/>
      <c r="KSQ96" s="189"/>
      <c r="KSR96" s="189"/>
      <c r="KSS96" s="189"/>
      <c r="KST96" s="189"/>
      <c r="KSU96" s="189"/>
      <c r="KSV96" s="189"/>
      <c r="KSW96" s="189"/>
      <c r="KSX96" s="189"/>
      <c r="KSY96" s="189"/>
      <c r="KSZ96" s="189"/>
      <c r="KTA96" s="189"/>
      <c r="KTB96" s="189"/>
      <c r="KTC96" s="189"/>
      <c r="KTD96" s="189"/>
      <c r="KTE96" s="189"/>
      <c r="KTF96" s="189"/>
      <c r="KTG96" s="189"/>
      <c r="KTH96" s="189"/>
      <c r="KTI96" s="189"/>
      <c r="KTJ96" s="189"/>
      <c r="KTK96" s="189"/>
      <c r="KTL96" s="189"/>
      <c r="KTM96" s="189"/>
      <c r="KTN96" s="189"/>
      <c r="KTO96" s="189"/>
      <c r="KTP96" s="189"/>
      <c r="KTQ96" s="189"/>
      <c r="KTR96" s="189"/>
      <c r="KTS96" s="189"/>
      <c r="KTT96" s="189"/>
      <c r="KTU96" s="189"/>
      <c r="KTV96" s="189"/>
      <c r="KTW96" s="189"/>
      <c r="KTX96" s="189"/>
      <c r="KTY96" s="189"/>
      <c r="KTZ96" s="189"/>
      <c r="KUA96" s="189"/>
      <c r="KUB96" s="189"/>
      <c r="KUC96" s="189"/>
      <c r="KUD96" s="189"/>
      <c r="KUE96" s="189"/>
      <c r="KUF96" s="189"/>
      <c r="KUG96" s="189"/>
      <c r="KUH96" s="189"/>
      <c r="KUI96" s="189"/>
      <c r="KUJ96" s="189"/>
      <c r="KUK96" s="189"/>
      <c r="KUL96" s="189"/>
      <c r="KUM96" s="189"/>
      <c r="KUN96" s="189"/>
      <c r="KUO96" s="189"/>
      <c r="KUP96" s="189"/>
      <c r="KUQ96" s="189"/>
      <c r="KUR96" s="189"/>
      <c r="KUS96" s="189"/>
      <c r="KUT96" s="189"/>
      <c r="KUU96" s="189"/>
      <c r="KUV96" s="189"/>
      <c r="KUW96" s="189"/>
      <c r="KUX96" s="189"/>
      <c r="KUY96" s="189"/>
      <c r="KUZ96" s="189"/>
      <c r="KVA96" s="189"/>
      <c r="KVB96" s="189"/>
      <c r="KVC96" s="189"/>
      <c r="KVD96" s="189"/>
      <c r="KVE96" s="189"/>
      <c r="KVF96" s="189"/>
      <c r="KVG96" s="189"/>
      <c r="KVH96" s="189"/>
      <c r="KVI96" s="189"/>
      <c r="KVJ96" s="189"/>
      <c r="KVK96" s="189"/>
      <c r="KVL96" s="189"/>
      <c r="KVM96" s="189"/>
      <c r="KVN96" s="189"/>
      <c r="KVO96" s="189"/>
      <c r="KVP96" s="189"/>
      <c r="KVQ96" s="189"/>
      <c r="KVR96" s="189"/>
      <c r="KVS96" s="189"/>
      <c r="KVT96" s="189"/>
      <c r="KVU96" s="189"/>
      <c r="KVV96" s="189"/>
      <c r="KVW96" s="189"/>
      <c r="KVX96" s="189"/>
      <c r="KVY96" s="189"/>
      <c r="KVZ96" s="189"/>
      <c r="KWA96" s="189"/>
      <c r="KWB96" s="189"/>
      <c r="KWC96" s="189"/>
      <c r="KWD96" s="189"/>
      <c r="KWE96" s="189"/>
      <c r="KWF96" s="189"/>
      <c r="KWG96" s="189"/>
      <c r="KWH96" s="189"/>
      <c r="KWI96" s="189"/>
      <c r="KWJ96" s="189"/>
      <c r="KWK96" s="189"/>
      <c r="KWL96" s="189"/>
      <c r="KWM96" s="189"/>
      <c r="KWN96" s="189"/>
      <c r="KWO96" s="189"/>
      <c r="KWP96" s="189"/>
      <c r="KWQ96" s="189"/>
      <c r="KWR96" s="189"/>
      <c r="KWS96" s="189"/>
      <c r="KWT96" s="189"/>
      <c r="KWU96" s="189"/>
      <c r="KWV96" s="189"/>
      <c r="KWW96" s="189"/>
      <c r="KWX96" s="189"/>
      <c r="KWY96" s="189"/>
      <c r="KWZ96" s="189"/>
      <c r="KXA96" s="189"/>
      <c r="KXB96" s="189"/>
      <c r="KXC96" s="189"/>
      <c r="KXD96" s="189"/>
      <c r="KXE96" s="189"/>
      <c r="KXF96" s="189"/>
      <c r="KXG96" s="189"/>
      <c r="KXH96" s="189"/>
      <c r="KXI96" s="189"/>
      <c r="KXJ96" s="189"/>
      <c r="KXK96" s="189"/>
      <c r="KXL96" s="189"/>
      <c r="KXM96" s="189"/>
      <c r="KXN96" s="189"/>
      <c r="KXO96" s="189"/>
      <c r="KXP96" s="189"/>
      <c r="KXQ96" s="189"/>
      <c r="KXR96" s="189"/>
      <c r="KXS96" s="189"/>
      <c r="KXT96" s="189"/>
      <c r="KXU96" s="189"/>
      <c r="KXV96" s="189"/>
      <c r="KXW96" s="189"/>
      <c r="KXX96" s="189"/>
      <c r="KXY96" s="189"/>
      <c r="KXZ96" s="189"/>
      <c r="KYA96" s="189"/>
      <c r="KYB96" s="189"/>
      <c r="KYC96" s="189"/>
      <c r="KYD96" s="189"/>
      <c r="KYE96" s="189"/>
      <c r="KYF96" s="189"/>
      <c r="KYG96" s="189"/>
      <c r="KYH96" s="189"/>
      <c r="KYI96" s="189"/>
      <c r="KYJ96" s="189"/>
      <c r="KYK96" s="189"/>
      <c r="KYL96" s="189"/>
      <c r="KYM96" s="189"/>
      <c r="KYN96" s="189"/>
      <c r="KYO96" s="189"/>
      <c r="KYP96" s="189"/>
      <c r="KYQ96" s="189"/>
      <c r="KYR96" s="189"/>
      <c r="KYS96" s="189"/>
      <c r="KYT96" s="189"/>
      <c r="KYU96" s="189"/>
      <c r="KYV96" s="189"/>
      <c r="KYW96" s="189"/>
      <c r="KYX96" s="189"/>
      <c r="KYY96" s="189"/>
      <c r="KYZ96" s="189"/>
      <c r="KZA96" s="189"/>
      <c r="KZB96" s="189"/>
      <c r="KZC96" s="189"/>
      <c r="KZD96" s="189"/>
      <c r="KZE96" s="189"/>
      <c r="KZF96" s="189"/>
      <c r="KZG96" s="189"/>
      <c r="KZH96" s="189"/>
      <c r="KZI96" s="189"/>
      <c r="KZJ96" s="189"/>
      <c r="KZK96" s="189"/>
      <c r="KZL96" s="189"/>
      <c r="KZM96" s="189"/>
      <c r="KZN96" s="189"/>
      <c r="KZO96" s="189"/>
      <c r="KZP96" s="189"/>
      <c r="KZQ96" s="189"/>
      <c r="KZR96" s="189"/>
      <c r="KZS96" s="189"/>
      <c r="KZT96" s="189"/>
      <c r="KZU96" s="189"/>
      <c r="KZV96" s="189"/>
      <c r="KZW96" s="189"/>
      <c r="KZX96" s="189"/>
      <c r="KZY96" s="189"/>
      <c r="KZZ96" s="189"/>
      <c r="LAA96" s="189"/>
      <c r="LAB96" s="189"/>
      <c r="LAC96" s="189"/>
      <c r="LAD96" s="189"/>
      <c r="LAE96" s="189"/>
      <c r="LAF96" s="189"/>
      <c r="LAG96" s="189"/>
      <c r="LAH96" s="189"/>
      <c r="LAI96" s="189"/>
      <c r="LAJ96" s="189"/>
      <c r="LAK96" s="189"/>
      <c r="LAL96" s="189"/>
      <c r="LAM96" s="189"/>
      <c r="LAN96" s="189"/>
      <c r="LAO96" s="189"/>
      <c r="LAP96" s="189"/>
      <c r="LAQ96" s="189"/>
      <c r="LAR96" s="189"/>
      <c r="LAS96" s="189"/>
      <c r="LAT96" s="189"/>
      <c r="LAU96" s="189"/>
      <c r="LAV96" s="189"/>
      <c r="LAW96" s="189"/>
      <c r="LAX96" s="189"/>
      <c r="LAY96" s="189"/>
      <c r="LAZ96" s="189"/>
      <c r="LBA96" s="189"/>
      <c r="LBB96" s="189"/>
      <c r="LBC96" s="189"/>
      <c r="LBD96" s="189"/>
      <c r="LBE96" s="189"/>
      <c r="LBF96" s="189"/>
      <c r="LBG96" s="189"/>
      <c r="LBH96" s="189"/>
      <c r="LBI96" s="189"/>
      <c r="LBJ96" s="189"/>
      <c r="LBK96" s="189"/>
      <c r="LBL96" s="189"/>
      <c r="LBM96" s="189"/>
      <c r="LBN96" s="189"/>
      <c r="LBO96" s="189"/>
      <c r="LBP96" s="189"/>
      <c r="LBQ96" s="189"/>
      <c r="LBR96" s="189"/>
      <c r="LBS96" s="189"/>
      <c r="LBT96" s="189"/>
      <c r="LBU96" s="189"/>
      <c r="LBV96" s="189"/>
      <c r="LBW96" s="189"/>
      <c r="LBX96" s="189"/>
      <c r="LBY96" s="189"/>
      <c r="LBZ96" s="189"/>
      <c r="LCA96" s="189"/>
      <c r="LCB96" s="189"/>
      <c r="LCC96" s="189"/>
      <c r="LCD96" s="189"/>
      <c r="LCE96" s="189"/>
      <c r="LCF96" s="189"/>
      <c r="LCG96" s="189"/>
      <c r="LCH96" s="189"/>
      <c r="LCI96" s="189"/>
      <c r="LCJ96" s="189"/>
      <c r="LCK96" s="189"/>
      <c r="LCL96" s="189"/>
      <c r="LCM96" s="189"/>
      <c r="LCN96" s="189"/>
      <c r="LCO96" s="189"/>
      <c r="LCP96" s="189"/>
      <c r="LCQ96" s="189"/>
      <c r="LCR96" s="189"/>
      <c r="LCS96" s="189"/>
      <c r="LCT96" s="189"/>
      <c r="LCU96" s="189"/>
      <c r="LCV96" s="189"/>
      <c r="LCW96" s="189"/>
      <c r="LCX96" s="189"/>
      <c r="LCY96" s="189"/>
      <c r="LCZ96" s="189"/>
      <c r="LDA96" s="189"/>
      <c r="LDB96" s="189"/>
      <c r="LDC96" s="189"/>
      <c r="LDD96" s="189"/>
      <c r="LDE96" s="189"/>
      <c r="LDF96" s="189"/>
      <c r="LDG96" s="189"/>
      <c r="LDH96" s="189"/>
      <c r="LDI96" s="189"/>
      <c r="LDJ96" s="189"/>
      <c r="LDK96" s="189"/>
      <c r="LDL96" s="189"/>
      <c r="LDM96" s="189"/>
      <c r="LDN96" s="189"/>
      <c r="LDO96" s="189"/>
      <c r="LDP96" s="189"/>
      <c r="LDQ96" s="189"/>
      <c r="LDR96" s="189"/>
      <c r="LDS96" s="189"/>
      <c r="LDT96" s="189"/>
      <c r="LDU96" s="189"/>
      <c r="LDV96" s="189"/>
      <c r="LDW96" s="189"/>
      <c r="LDX96" s="189"/>
      <c r="LDY96" s="189"/>
      <c r="LDZ96" s="189"/>
      <c r="LEA96" s="189"/>
      <c r="LEB96" s="189"/>
      <c r="LEC96" s="189"/>
      <c r="LED96" s="189"/>
      <c r="LEE96" s="189"/>
      <c r="LEF96" s="189"/>
      <c r="LEG96" s="189"/>
      <c r="LEH96" s="189"/>
      <c r="LEI96" s="189"/>
      <c r="LEJ96" s="189"/>
      <c r="LEK96" s="189"/>
      <c r="LEL96" s="189"/>
      <c r="LEM96" s="189"/>
      <c r="LEN96" s="189"/>
      <c r="LEO96" s="189"/>
      <c r="LEP96" s="189"/>
      <c r="LEQ96" s="189"/>
      <c r="LER96" s="189"/>
      <c r="LES96" s="189"/>
      <c r="LET96" s="189"/>
      <c r="LEU96" s="189"/>
      <c r="LEV96" s="189"/>
      <c r="LEW96" s="189"/>
      <c r="LEX96" s="189"/>
      <c r="LEY96" s="189"/>
      <c r="LEZ96" s="189"/>
      <c r="LFA96" s="189"/>
      <c r="LFB96" s="189"/>
      <c r="LFC96" s="189"/>
      <c r="LFD96" s="189"/>
      <c r="LFE96" s="189"/>
      <c r="LFF96" s="189"/>
      <c r="LFG96" s="189"/>
      <c r="LFH96" s="189"/>
      <c r="LFI96" s="189"/>
      <c r="LFJ96" s="189"/>
      <c r="LFK96" s="189"/>
      <c r="LFL96" s="189"/>
      <c r="LFM96" s="189"/>
      <c r="LFN96" s="189"/>
      <c r="LFO96" s="189"/>
      <c r="LFP96" s="189"/>
      <c r="LFQ96" s="189"/>
      <c r="LFR96" s="189"/>
      <c r="LFS96" s="189"/>
      <c r="LFT96" s="189"/>
      <c r="LFU96" s="189"/>
      <c r="LFV96" s="189"/>
      <c r="LFW96" s="189"/>
      <c r="LFX96" s="189"/>
      <c r="LFY96" s="189"/>
      <c r="LFZ96" s="189"/>
      <c r="LGA96" s="189"/>
      <c r="LGB96" s="189"/>
      <c r="LGC96" s="189"/>
      <c r="LGD96" s="189"/>
      <c r="LGE96" s="189"/>
      <c r="LGF96" s="189"/>
      <c r="LGG96" s="189"/>
      <c r="LGH96" s="189"/>
      <c r="LGI96" s="189"/>
      <c r="LGJ96" s="189"/>
      <c r="LGK96" s="189"/>
      <c r="LGL96" s="189"/>
      <c r="LGM96" s="189"/>
      <c r="LGN96" s="189"/>
      <c r="LGO96" s="189"/>
      <c r="LGP96" s="189"/>
      <c r="LGQ96" s="189"/>
      <c r="LGR96" s="189"/>
      <c r="LGS96" s="189"/>
      <c r="LGT96" s="189"/>
      <c r="LGU96" s="189"/>
      <c r="LGV96" s="189"/>
      <c r="LGW96" s="189"/>
      <c r="LGX96" s="189"/>
      <c r="LGY96" s="189"/>
      <c r="LGZ96" s="189"/>
      <c r="LHA96" s="189"/>
      <c r="LHB96" s="189"/>
      <c r="LHC96" s="189"/>
      <c r="LHD96" s="189"/>
      <c r="LHE96" s="189"/>
      <c r="LHF96" s="189"/>
      <c r="LHG96" s="189"/>
      <c r="LHH96" s="189"/>
      <c r="LHI96" s="189"/>
      <c r="LHJ96" s="189"/>
      <c r="LHK96" s="189"/>
      <c r="LHL96" s="189"/>
      <c r="LHM96" s="189"/>
      <c r="LHN96" s="189"/>
      <c r="LHO96" s="189"/>
      <c r="LHP96" s="189"/>
      <c r="LHQ96" s="189"/>
      <c r="LHR96" s="189"/>
      <c r="LHS96" s="189"/>
      <c r="LHT96" s="189"/>
      <c r="LHU96" s="189"/>
      <c r="LHV96" s="189"/>
      <c r="LHW96" s="189"/>
      <c r="LHX96" s="189"/>
      <c r="LHY96" s="189"/>
      <c r="LHZ96" s="189"/>
      <c r="LIA96" s="189"/>
      <c r="LIB96" s="189"/>
      <c r="LIC96" s="189"/>
      <c r="LID96" s="189"/>
      <c r="LIE96" s="189"/>
      <c r="LIF96" s="189"/>
      <c r="LIG96" s="189"/>
      <c r="LIH96" s="189"/>
      <c r="LII96" s="189"/>
      <c r="LIJ96" s="189"/>
      <c r="LIK96" s="189"/>
      <c r="LIL96" s="189"/>
      <c r="LIM96" s="189"/>
      <c r="LIN96" s="189"/>
      <c r="LIO96" s="189"/>
      <c r="LIP96" s="189"/>
      <c r="LIQ96" s="189"/>
      <c r="LIR96" s="189"/>
      <c r="LIS96" s="189"/>
      <c r="LIT96" s="189"/>
      <c r="LIU96" s="189"/>
      <c r="LIV96" s="189"/>
      <c r="LIW96" s="189"/>
      <c r="LIX96" s="189"/>
      <c r="LIY96" s="189"/>
      <c r="LIZ96" s="189"/>
      <c r="LJA96" s="189"/>
      <c r="LJB96" s="189"/>
      <c r="LJC96" s="189"/>
      <c r="LJD96" s="189"/>
      <c r="LJE96" s="189"/>
      <c r="LJF96" s="189"/>
      <c r="LJG96" s="189"/>
      <c r="LJH96" s="189"/>
      <c r="LJI96" s="189"/>
      <c r="LJJ96" s="189"/>
      <c r="LJK96" s="189"/>
      <c r="LJL96" s="189"/>
      <c r="LJM96" s="189"/>
      <c r="LJN96" s="189"/>
      <c r="LJO96" s="189"/>
      <c r="LJP96" s="189"/>
      <c r="LJQ96" s="189"/>
      <c r="LJR96" s="189"/>
      <c r="LJS96" s="189"/>
      <c r="LJT96" s="189"/>
      <c r="LJU96" s="189"/>
      <c r="LJV96" s="189"/>
      <c r="LJW96" s="189"/>
      <c r="LJX96" s="189"/>
      <c r="LJY96" s="189"/>
      <c r="LJZ96" s="189"/>
      <c r="LKA96" s="189"/>
      <c r="LKB96" s="189"/>
      <c r="LKC96" s="189"/>
      <c r="LKD96" s="189"/>
      <c r="LKE96" s="189"/>
      <c r="LKF96" s="189"/>
      <c r="LKG96" s="189"/>
      <c r="LKH96" s="189"/>
      <c r="LKI96" s="189"/>
      <c r="LKJ96" s="189"/>
      <c r="LKK96" s="189"/>
      <c r="LKL96" s="189"/>
      <c r="LKM96" s="189"/>
      <c r="LKN96" s="189"/>
      <c r="LKO96" s="189"/>
      <c r="LKP96" s="189"/>
      <c r="LKQ96" s="189"/>
      <c r="LKR96" s="189"/>
      <c r="LKS96" s="189"/>
      <c r="LKT96" s="189"/>
      <c r="LKU96" s="189"/>
      <c r="LKV96" s="189"/>
      <c r="LKW96" s="189"/>
      <c r="LKX96" s="189"/>
      <c r="LKY96" s="189"/>
      <c r="LKZ96" s="189"/>
      <c r="LLA96" s="189"/>
      <c r="LLB96" s="189"/>
      <c r="LLC96" s="189"/>
      <c r="LLD96" s="189"/>
      <c r="LLE96" s="189"/>
      <c r="LLF96" s="189"/>
      <c r="LLG96" s="189"/>
      <c r="LLH96" s="189"/>
      <c r="LLI96" s="189"/>
      <c r="LLJ96" s="189"/>
      <c r="LLK96" s="189"/>
      <c r="LLL96" s="189"/>
      <c r="LLM96" s="189"/>
      <c r="LLN96" s="189"/>
      <c r="LLO96" s="189"/>
      <c r="LLP96" s="189"/>
      <c r="LLQ96" s="189"/>
      <c r="LLR96" s="189"/>
      <c r="LLS96" s="189"/>
      <c r="LLT96" s="189"/>
      <c r="LLU96" s="189"/>
      <c r="LLV96" s="189"/>
      <c r="LLW96" s="189"/>
      <c r="LLX96" s="189"/>
      <c r="LLY96" s="189"/>
      <c r="LLZ96" s="189"/>
      <c r="LMA96" s="189"/>
      <c r="LMB96" s="189"/>
      <c r="LMC96" s="189"/>
      <c r="LMD96" s="189"/>
      <c r="LME96" s="189"/>
      <c r="LMF96" s="189"/>
      <c r="LMG96" s="189"/>
      <c r="LMH96" s="189"/>
      <c r="LMI96" s="189"/>
      <c r="LMJ96" s="189"/>
      <c r="LMK96" s="189"/>
      <c r="LML96" s="189"/>
      <c r="LMM96" s="189"/>
      <c r="LMN96" s="189"/>
      <c r="LMO96" s="189"/>
      <c r="LMP96" s="189"/>
      <c r="LMQ96" s="189"/>
      <c r="LMR96" s="189"/>
      <c r="LMS96" s="189"/>
      <c r="LMT96" s="189"/>
      <c r="LMU96" s="189"/>
      <c r="LMV96" s="189"/>
      <c r="LMW96" s="189"/>
      <c r="LMX96" s="189"/>
      <c r="LMY96" s="189"/>
      <c r="LMZ96" s="189"/>
      <c r="LNA96" s="189"/>
      <c r="LNB96" s="189"/>
      <c r="LNC96" s="189"/>
      <c r="LND96" s="189"/>
      <c r="LNE96" s="189"/>
      <c r="LNF96" s="189"/>
      <c r="LNG96" s="189"/>
      <c r="LNH96" s="189"/>
      <c r="LNI96" s="189"/>
      <c r="LNJ96" s="189"/>
      <c r="LNK96" s="189"/>
      <c r="LNL96" s="189"/>
      <c r="LNM96" s="189"/>
      <c r="LNN96" s="189"/>
      <c r="LNO96" s="189"/>
      <c r="LNP96" s="189"/>
      <c r="LNQ96" s="189"/>
      <c r="LNR96" s="189"/>
      <c r="LNS96" s="189"/>
      <c r="LNT96" s="189"/>
      <c r="LNU96" s="189"/>
      <c r="LNV96" s="189"/>
      <c r="LNW96" s="189"/>
      <c r="LNX96" s="189"/>
      <c r="LNY96" s="189"/>
      <c r="LNZ96" s="189"/>
      <c r="LOA96" s="189"/>
      <c r="LOB96" s="189"/>
      <c r="LOC96" s="189"/>
      <c r="LOD96" s="189"/>
      <c r="LOE96" s="189"/>
      <c r="LOF96" s="189"/>
      <c r="LOG96" s="189"/>
      <c r="LOH96" s="189"/>
      <c r="LOI96" s="189"/>
      <c r="LOJ96" s="189"/>
      <c r="LOK96" s="189"/>
      <c r="LOL96" s="189"/>
      <c r="LOM96" s="189"/>
      <c r="LON96" s="189"/>
      <c r="LOO96" s="189"/>
      <c r="LOP96" s="189"/>
      <c r="LOQ96" s="189"/>
      <c r="LOR96" s="189"/>
      <c r="LOS96" s="189"/>
      <c r="LOT96" s="189"/>
      <c r="LOU96" s="189"/>
      <c r="LOV96" s="189"/>
      <c r="LOW96" s="189"/>
      <c r="LOX96" s="189"/>
      <c r="LOY96" s="189"/>
      <c r="LOZ96" s="189"/>
      <c r="LPA96" s="189"/>
      <c r="LPB96" s="189"/>
      <c r="LPC96" s="189"/>
      <c r="LPD96" s="189"/>
      <c r="LPE96" s="189"/>
      <c r="LPF96" s="189"/>
      <c r="LPG96" s="189"/>
      <c r="LPH96" s="189"/>
      <c r="LPI96" s="189"/>
      <c r="LPJ96" s="189"/>
      <c r="LPK96" s="189"/>
      <c r="LPL96" s="189"/>
      <c r="LPM96" s="189"/>
      <c r="LPN96" s="189"/>
      <c r="LPO96" s="189"/>
      <c r="LPP96" s="189"/>
      <c r="LPQ96" s="189"/>
      <c r="LPR96" s="189"/>
      <c r="LPS96" s="189"/>
      <c r="LPT96" s="189"/>
      <c r="LPU96" s="189"/>
      <c r="LPV96" s="189"/>
      <c r="LPW96" s="189"/>
      <c r="LPX96" s="189"/>
      <c r="LPY96" s="189"/>
      <c r="LPZ96" s="189"/>
      <c r="LQA96" s="189"/>
      <c r="LQB96" s="189"/>
      <c r="LQC96" s="189"/>
      <c r="LQD96" s="189"/>
      <c r="LQE96" s="189"/>
      <c r="LQF96" s="189"/>
      <c r="LQG96" s="189"/>
      <c r="LQH96" s="189"/>
      <c r="LQI96" s="189"/>
      <c r="LQJ96" s="189"/>
      <c r="LQK96" s="189"/>
      <c r="LQL96" s="189"/>
      <c r="LQM96" s="189"/>
      <c r="LQN96" s="189"/>
      <c r="LQO96" s="189"/>
      <c r="LQP96" s="189"/>
      <c r="LQQ96" s="189"/>
      <c r="LQR96" s="189"/>
      <c r="LQS96" s="189"/>
      <c r="LQT96" s="189"/>
      <c r="LQU96" s="189"/>
      <c r="LQV96" s="189"/>
      <c r="LQW96" s="189"/>
      <c r="LQX96" s="189"/>
      <c r="LQY96" s="189"/>
      <c r="LQZ96" s="189"/>
      <c r="LRA96" s="189"/>
      <c r="LRB96" s="189"/>
      <c r="LRC96" s="189"/>
      <c r="LRD96" s="189"/>
      <c r="LRE96" s="189"/>
      <c r="LRF96" s="189"/>
      <c r="LRG96" s="189"/>
      <c r="LRH96" s="189"/>
      <c r="LRI96" s="189"/>
      <c r="LRJ96" s="189"/>
      <c r="LRK96" s="189"/>
      <c r="LRL96" s="189"/>
      <c r="LRM96" s="189"/>
      <c r="LRN96" s="189"/>
      <c r="LRO96" s="189"/>
      <c r="LRP96" s="189"/>
      <c r="LRQ96" s="189"/>
      <c r="LRR96" s="189"/>
      <c r="LRS96" s="189"/>
      <c r="LRT96" s="189"/>
      <c r="LRU96" s="189"/>
      <c r="LRV96" s="189"/>
      <c r="LRW96" s="189"/>
      <c r="LRX96" s="189"/>
      <c r="LRY96" s="189"/>
      <c r="LRZ96" s="189"/>
      <c r="LSA96" s="189"/>
      <c r="LSB96" s="189"/>
      <c r="LSC96" s="189"/>
      <c r="LSD96" s="189"/>
      <c r="LSE96" s="189"/>
      <c r="LSF96" s="189"/>
      <c r="LSG96" s="189"/>
      <c r="LSH96" s="189"/>
      <c r="LSI96" s="189"/>
      <c r="LSJ96" s="189"/>
      <c r="LSK96" s="189"/>
      <c r="LSL96" s="189"/>
      <c r="LSM96" s="189"/>
      <c r="LSN96" s="189"/>
      <c r="LSO96" s="189"/>
      <c r="LSP96" s="189"/>
      <c r="LSQ96" s="189"/>
      <c r="LSR96" s="189"/>
      <c r="LSS96" s="189"/>
      <c r="LST96" s="189"/>
      <c r="LSU96" s="189"/>
      <c r="LSV96" s="189"/>
      <c r="LSW96" s="189"/>
      <c r="LSX96" s="189"/>
      <c r="LSY96" s="189"/>
      <c r="LSZ96" s="189"/>
      <c r="LTA96" s="189"/>
      <c r="LTB96" s="189"/>
      <c r="LTC96" s="189"/>
      <c r="LTD96" s="189"/>
      <c r="LTE96" s="189"/>
      <c r="LTF96" s="189"/>
      <c r="LTG96" s="189"/>
      <c r="LTH96" s="189"/>
      <c r="LTI96" s="189"/>
      <c r="LTJ96" s="189"/>
      <c r="LTK96" s="189"/>
      <c r="LTL96" s="189"/>
      <c r="LTM96" s="189"/>
      <c r="LTN96" s="189"/>
      <c r="LTO96" s="189"/>
      <c r="LTP96" s="189"/>
      <c r="LTQ96" s="189"/>
      <c r="LTR96" s="189"/>
      <c r="LTS96" s="189"/>
      <c r="LTT96" s="189"/>
      <c r="LTU96" s="189"/>
      <c r="LTV96" s="189"/>
      <c r="LTW96" s="189"/>
      <c r="LTX96" s="189"/>
      <c r="LTY96" s="189"/>
      <c r="LTZ96" s="189"/>
      <c r="LUA96" s="189"/>
      <c r="LUB96" s="189"/>
      <c r="LUC96" s="189"/>
      <c r="LUD96" s="189"/>
      <c r="LUE96" s="189"/>
      <c r="LUF96" s="189"/>
      <c r="LUG96" s="189"/>
      <c r="LUH96" s="189"/>
      <c r="LUI96" s="189"/>
      <c r="LUJ96" s="189"/>
      <c r="LUK96" s="189"/>
      <c r="LUL96" s="189"/>
      <c r="LUM96" s="189"/>
      <c r="LUN96" s="189"/>
      <c r="LUO96" s="189"/>
      <c r="LUP96" s="189"/>
      <c r="LUQ96" s="189"/>
      <c r="LUR96" s="189"/>
      <c r="LUS96" s="189"/>
      <c r="LUT96" s="189"/>
      <c r="LUU96" s="189"/>
      <c r="LUV96" s="189"/>
      <c r="LUW96" s="189"/>
      <c r="LUX96" s="189"/>
      <c r="LUY96" s="189"/>
      <c r="LUZ96" s="189"/>
      <c r="LVA96" s="189"/>
      <c r="LVB96" s="189"/>
      <c r="LVC96" s="189"/>
      <c r="LVD96" s="189"/>
      <c r="LVE96" s="189"/>
      <c r="LVF96" s="189"/>
      <c r="LVG96" s="189"/>
      <c r="LVH96" s="189"/>
      <c r="LVI96" s="189"/>
      <c r="LVJ96" s="189"/>
      <c r="LVK96" s="189"/>
      <c r="LVL96" s="189"/>
      <c r="LVM96" s="189"/>
      <c r="LVN96" s="189"/>
      <c r="LVO96" s="189"/>
      <c r="LVP96" s="189"/>
      <c r="LVQ96" s="189"/>
      <c r="LVR96" s="189"/>
      <c r="LVS96" s="189"/>
      <c r="LVT96" s="189"/>
      <c r="LVU96" s="189"/>
      <c r="LVV96" s="189"/>
      <c r="LVW96" s="189"/>
      <c r="LVX96" s="189"/>
      <c r="LVY96" s="189"/>
      <c r="LVZ96" s="189"/>
      <c r="LWA96" s="189"/>
      <c r="LWB96" s="189"/>
      <c r="LWC96" s="189"/>
      <c r="LWD96" s="189"/>
      <c r="LWE96" s="189"/>
      <c r="LWF96" s="189"/>
      <c r="LWG96" s="189"/>
      <c r="LWH96" s="189"/>
      <c r="LWI96" s="189"/>
      <c r="LWJ96" s="189"/>
      <c r="LWK96" s="189"/>
      <c r="LWL96" s="189"/>
      <c r="LWM96" s="189"/>
      <c r="LWN96" s="189"/>
      <c r="LWO96" s="189"/>
      <c r="LWP96" s="189"/>
      <c r="LWQ96" s="189"/>
      <c r="LWR96" s="189"/>
      <c r="LWS96" s="189"/>
      <c r="LWT96" s="189"/>
      <c r="LWU96" s="189"/>
      <c r="LWV96" s="189"/>
      <c r="LWW96" s="189"/>
      <c r="LWX96" s="189"/>
      <c r="LWY96" s="189"/>
      <c r="LWZ96" s="189"/>
      <c r="LXA96" s="189"/>
      <c r="LXB96" s="189"/>
      <c r="LXC96" s="189"/>
      <c r="LXD96" s="189"/>
      <c r="LXE96" s="189"/>
      <c r="LXF96" s="189"/>
      <c r="LXG96" s="189"/>
      <c r="LXH96" s="189"/>
      <c r="LXI96" s="189"/>
      <c r="LXJ96" s="189"/>
      <c r="LXK96" s="189"/>
      <c r="LXL96" s="189"/>
      <c r="LXM96" s="189"/>
      <c r="LXN96" s="189"/>
      <c r="LXO96" s="189"/>
      <c r="LXP96" s="189"/>
      <c r="LXQ96" s="189"/>
      <c r="LXR96" s="189"/>
      <c r="LXS96" s="189"/>
      <c r="LXT96" s="189"/>
      <c r="LXU96" s="189"/>
      <c r="LXV96" s="189"/>
      <c r="LXW96" s="189"/>
      <c r="LXX96" s="189"/>
      <c r="LXY96" s="189"/>
      <c r="LXZ96" s="189"/>
      <c r="LYA96" s="189"/>
      <c r="LYB96" s="189"/>
      <c r="LYC96" s="189"/>
      <c r="LYD96" s="189"/>
      <c r="LYE96" s="189"/>
      <c r="LYF96" s="189"/>
      <c r="LYG96" s="189"/>
      <c r="LYH96" s="189"/>
      <c r="LYI96" s="189"/>
      <c r="LYJ96" s="189"/>
      <c r="LYK96" s="189"/>
      <c r="LYL96" s="189"/>
      <c r="LYM96" s="189"/>
      <c r="LYN96" s="189"/>
      <c r="LYO96" s="189"/>
      <c r="LYP96" s="189"/>
      <c r="LYQ96" s="189"/>
      <c r="LYR96" s="189"/>
      <c r="LYS96" s="189"/>
      <c r="LYT96" s="189"/>
      <c r="LYU96" s="189"/>
      <c r="LYV96" s="189"/>
      <c r="LYW96" s="189"/>
      <c r="LYX96" s="189"/>
      <c r="LYY96" s="189"/>
      <c r="LYZ96" s="189"/>
      <c r="LZA96" s="189"/>
      <c r="LZB96" s="189"/>
      <c r="LZC96" s="189"/>
      <c r="LZD96" s="189"/>
      <c r="LZE96" s="189"/>
      <c r="LZF96" s="189"/>
      <c r="LZG96" s="189"/>
      <c r="LZH96" s="189"/>
      <c r="LZI96" s="189"/>
      <c r="LZJ96" s="189"/>
      <c r="LZK96" s="189"/>
      <c r="LZL96" s="189"/>
      <c r="LZM96" s="189"/>
      <c r="LZN96" s="189"/>
      <c r="LZO96" s="189"/>
      <c r="LZP96" s="189"/>
      <c r="LZQ96" s="189"/>
      <c r="LZR96" s="189"/>
      <c r="LZS96" s="189"/>
      <c r="LZT96" s="189"/>
      <c r="LZU96" s="189"/>
      <c r="LZV96" s="189"/>
      <c r="LZW96" s="189"/>
      <c r="LZX96" s="189"/>
      <c r="LZY96" s="189"/>
      <c r="LZZ96" s="189"/>
      <c r="MAA96" s="189"/>
      <c r="MAB96" s="189"/>
      <c r="MAC96" s="189"/>
      <c r="MAD96" s="189"/>
      <c r="MAE96" s="189"/>
      <c r="MAF96" s="189"/>
      <c r="MAG96" s="189"/>
      <c r="MAH96" s="189"/>
      <c r="MAI96" s="189"/>
      <c r="MAJ96" s="189"/>
      <c r="MAK96" s="189"/>
      <c r="MAL96" s="189"/>
      <c r="MAM96" s="189"/>
      <c r="MAN96" s="189"/>
      <c r="MAO96" s="189"/>
      <c r="MAP96" s="189"/>
      <c r="MAQ96" s="189"/>
      <c r="MAR96" s="189"/>
      <c r="MAS96" s="189"/>
      <c r="MAT96" s="189"/>
      <c r="MAU96" s="189"/>
      <c r="MAV96" s="189"/>
      <c r="MAW96" s="189"/>
      <c r="MAX96" s="189"/>
      <c r="MAY96" s="189"/>
      <c r="MAZ96" s="189"/>
      <c r="MBA96" s="189"/>
      <c r="MBB96" s="189"/>
      <c r="MBC96" s="189"/>
      <c r="MBD96" s="189"/>
      <c r="MBE96" s="189"/>
      <c r="MBF96" s="189"/>
      <c r="MBG96" s="189"/>
      <c r="MBH96" s="189"/>
      <c r="MBI96" s="189"/>
      <c r="MBJ96" s="189"/>
      <c r="MBK96" s="189"/>
      <c r="MBL96" s="189"/>
      <c r="MBM96" s="189"/>
      <c r="MBN96" s="189"/>
      <c r="MBO96" s="189"/>
      <c r="MBP96" s="189"/>
      <c r="MBQ96" s="189"/>
      <c r="MBR96" s="189"/>
      <c r="MBS96" s="189"/>
      <c r="MBT96" s="189"/>
      <c r="MBU96" s="189"/>
      <c r="MBV96" s="189"/>
      <c r="MBW96" s="189"/>
      <c r="MBX96" s="189"/>
      <c r="MBY96" s="189"/>
      <c r="MBZ96" s="189"/>
      <c r="MCA96" s="189"/>
      <c r="MCB96" s="189"/>
      <c r="MCC96" s="189"/>
      <c r="MCD96" s="189"/>
      <c r="MCE96" s="189"/>
      <c r="MCF96" s="189"/>
      <c r="MCG96" s="189"/>
      <c r="MCH96" s="189"/>
      <c r="MCI96" s="189"/>
      <c r="MCJ96" s="189"/>
      <c r="MCK96" s="189"/>
      <c r="MCL96" s="189"/>
      <c r="MCM96" s="189"/>
      <c r="MCN96" s="189"/>
      <c r="MCO96" s="189"/>
      <c r="MCP96" s="189"/>
      <c r="MCQ96" s="189"/>
      <c r="MCR96" s="189"/>
      <c r="MCS96" s="189"/>
      <c r="MCT96" s="189"/>
      <c r="MCU96" s="189"/>
      <c r="MCV96" s="189"/>
      <c r="MCW96" s="189"/>
      <c r="MCX96" s="189"/>
      <c r="MCY96" s="189"/>
      <c r="MCZ96" s="189"/>
      <c r="MDA96" s="189"/>
      <c r="MDB96" s="189"/>
      <c r="MDC96" s="189"/>
      <c r="MDD96" s="189"/>
      <c r="MDE96" s="189"/>
      <c r="MDF96" s="189"/>
      <c r="MDG96" s="189"/>
      <c r="MDH96" s="189"/>
      <c r="MDI96" s="189"/>
      <c r="MDJ96" s="189"/>
      <c r="MDK96" s="189"/>
      <c r="MDL96" s="189"/>
      <c r="MDM96" s="189"/>
      <c r="MDN96" s="189"/>
      <c r="MDO96" s="189"/>
      <c r="MDP96" s="189"/>
      <c r="MDQ96" s="189"/>
      <c r="MDR96" s="189"/>
      <c r="MDS96" s="189"/>
      <c r="MDT96" s="189"/>
      <c r="MDU96" s="189"/>
      <c r="MDV96" s="189"/>
      <c r="MDW96" s="189"/>
      <c r="MDX96" s="189"/>
      <c r="MDY96" s="189"/>
      <c r="MDZ96" s="189"/>
      <c r="MEA96" s="189"/>
      <c r="MEB96" s="189"/>
      <c r="MEC96" s="189"/>
      <c r="MED96" s="189"/>
      <c r="MEE96" s="189"/>
      <c r="MEF96" s="189"/>
      <c r="MEG96" s="189"/>
      <c r="MEH96" s="189"/>
      <c r="MEI96" s="189"/>
      <c r="MEJ96" s="189"/>
      <c r="MEK96" s="189"/>
      <c r="MEL96" s="189"/>
      <c r="MEM96" s="189"/>
      <c r="MEN96" s="189"/>
      <c r="MEO96" s="189"/>
      <c r="MEP96" s="189"/>
      <c r="MEQ96" s="189"/>
      <c r="MER96" s="189"/>
      <c r="MES96" s="189"/>
      <c r="MET96" s="189"/>
      <c r="MEU96" s="189"/>
      <c r="MEV96" s="189"/>
      <c r="MEW96" s="189"/>
      <c r="MEX96" s="189"/>
      <c r="MEY96" s="189"/>
      <c r="MEZ96" s="189"/>
      <c r="MFA96" s="189"/>
      <c r="MFB96" s="189"/>
      <c r="MFC96" s="189"/>
      <c r="MFD96" s="189"/>
      <c r="MFE96" s="189"/>
      <c r="MFF96" s="189"/>
      <c r="MFG96" s="189"/>
      <c r="MFH96" s="189"/>
      <c r="MFI96" s="189"/>
      <c r="MFJ96" s="189"/>
      <c r="MFK96" s="189"/>
      <c r="MFL96" s="189"/>
      <c r="MFM96" s="189"/>
      <c r="MFN96" s="189"/>
      <c r="MFO96" s="189"/>
      <c r="MFP96" s="189"/>
      <c r="MFQ96" s="189"/>
      <c r="MFR96" s="189"/>
      <c r="MFS96" s="189"/>
      <c r="MFT96" s="189"/>
      <c r="MFU96" s="189"/>
      <c r="MFV96" s="189"/>
      <c r="MFW96" s="189"/>
      <c r="MFX96" s="189"/>
      <c r="MFY96" s="189"/>
      <c r="MFZ96" s="189"/>
      <c r="MGA96" s="189"/>
      <c r="MGB96" s="189"/>
      <c r="MGC96" s="189"/>
      <c r="MGD96" s="189"/>
      <c r="MGE96" s="189"/>
      <c r="MGF96" s="189"/>
      <c r="MGG96" s="189"/>
      <c r="MGH96" s="189"/>
      <c r="MGI96" s="189"/>
      <c r="MGJ96" s="189"/>
      <c r="MGK96" s="189"/>
      <c r="MGL96" s="189"/>
      <c r="MGM96" s="189"/>
      <c r="MGN96" s="189"/>
      <c r="MGO96" s="189"/>
      <c r="MGP96" s="189"/>
      <c r="MGQ96" s="189"/>
      <c r="MGR96" s="189"/>
      <c r="MGS96" s="189"/>
      <c r="MGT96" s="189"/>
      <c r="MGU96" s="189"/>
      <c r="MGV96" s="189"/>
      <c r="MGW96" s="189"/>
      <c r="MGX96" s="189"/>
      <c r="MGY96" s="189"/>
      <c r="MGZ96" s="189"/>
      <c r="MHA96" s="189"/>
      <c r="MHB96" s="189"/>
      <c r="MHC96" s="189"/>
      <c r="MHD96" s="189"/>
      <c r="MHE96" s="189"/>
      <c r="MHF96" s="189"/>
      <c r="MHG96" s="189"/>
      <c r="MHH96" s="189"/>
      <c r="MHI96" s="189"/>
      <c r="MHJ96" s="189"/>
      <c r="MHK96" s="189"/>
      <c r="MHL96" s="189"/>
      <c r="MHM96" s="189"/>
      <c r="MHN96" s="189"/>
      <c r="MHO96" s="189"/>
      <c r="MHP96" s="189"/>
      <c r="MHQ96" s="189"/>
      <c r="MHR96" s="189"/>
      <c r="MHS96" s="189"/>
      <c r="MHT96" s="189"/>
      <c r="MHU96" s="189"/>
      <c r="MHV96" s="189"/>
      <c r="MHW96" s="189"/>
      <c r="MHX96" s="189"/>
      <c r="MHY96" s="189"/>
      <c r="MHZ96" s="189"/>
      <c r="MIA96" s="189"/>
      <c r="MIB96" s="189"/>
      <c r="MIC96" s="189"/>
      <c r="MID96" s="189"/>
      <c r="MIE96" s="189"/>
      <c r="MIF96" s="189"/>
      <c r="MIG96" s="189"/>
      <c r="MIH96" s="189"/>
      <c r="MII96" s="189"/>
      <c r="MIJ96" s="189"/>
      <c r="MIK96" s="189"/>
      <c r="MIL96" s="189"/>
      <c r="MIM96" s="189"/>
      <c r="MIN96" s="189"/>
      <c r="MIO96" s="189"/>
      <c r="MIP96" s="189"/>
      <c r="MIQ96" s="189"/>
      <c r="MIR96" s="189"/>
      <c r="MIS96" s="189"/>
      <c r="MIT96" s="189"/>
      <c r="MIU96" s="189"/>
      <c r="MIV96" s="189"/>
      <c r="MIW96" s="189"/>
      <c r="MIX96" s="189"/>
      <c r="MIY96" s="189"/>
      <c r="MIZ96" s="189"/>
      <c r="MJA96" s="189"/>
      <c r="MJB96" s="189"/>
      <c r="MJC96" s="189"/>
      <c r="MJD96" s="189"/>
      <c r="MJE96" s="189"/>
      <c r="MJF96" s="189"/>
      <c r="MJG96" s="189"/>
      <c r="MJH96" s="189"/>
      <c r="MJI96" s="189"/>
      <c r="MJJ96" s="189"/>
      <c r="MJK96" s="189"/>
      <c r="MJL96" s="189"/>
      <c r="MJM96" s="189"/>
      <c r="MJN96" s="189"/>
      <c r="MJO96" s="189"/>
      <c r="MJP96" s="189"/>
      <c r="MJQ96" s="189"/>
      <c r="MJR96" s="189"/>
      <c r="MJS96" s="189"/>
      <c r="MJT96" s="189"/>
      <c r="MJU96" s="189"/>
      <c r="MJV96" s="189"/>
      <c r="MJW96" s="189"/>
      <c r="MJX96" s="189"/>
      <c r="MJY96" s="189"/>
      <c r="MJZ96" s="189"/>
      <c r="MKA96" s="189"/>
      <c r="MKB96" s="189"/>
      <c r="MKC96" s="189"/>
      <c r="MKD96" s="189"/>
      <c r="MKE96" s="189"/>
      <c r="MKF96" s="189"/>
      <c r="MKG96" s="189"/>
      <c r="MKH96" s="189"/>
      <c r="MKI96" s="189"/>
      <c r="MKJ96" s="189"/>
      <c r="MKK96" s="189"/>
      <c r="MKL96" s="189"/>
      <c r="MKM96" s="189"/>
      <c r="MKN96" s="189"/>
      <c r="MKO96" s="189"/>
      <c r="MKP96" s="189"/>
      <c r="MKQ96" s="189"/>
      <c r="MKR96" s="189"/>
      <c r="MKS96" s="189"/>
      <c r="MKT96" s="189"/>
      <c r="MKU96" s="189"/>
      <c r="MKV96" s="189"/>
      <c r="MKW96" s="189"/>
      <c r="MKX96" s="189"/>
      <c r="MKY96" s="189"/>
      <c r="MKZ96" s="189"/>
      <c r="MLA96" s="189"/>
      <c r="MLB96" s="189"/>
      <c r="MLC96" s="189"/>
      <c r="MLD96" s="189"/>
      <c r="MLE96" s="189"/>
      <c r="MLF96" s="189"/>
      <c r="MLG96" s="189"/>
      <c r="MLH96" s="189"/>
      <c r="MLI96" s="189"/>
      <c r="MLJ96" s="189"/>
      <c r="MLK96" s="189"/>
      <c r="MLL96" s="189"/>
      <c r="MLM96" s="189"/>
      <c r="MLN96" s="189"/>
      <c r="MLO96" s="189"/>
      <c r="MLP96" s="189"/>
      <c r="MLQ96" s="189"/>
      <c r="MLR96" s="189"/>
      <c r="MLS96" s="189"/>
      <c r="MLT96" s="189"/>
      <c r="MLU96" s="189"/>
      <c r="MLV96" s="189"/>
      <c r="MLW96" s="189"/>
      <c r="MLX96" s="189"/>
      <c r="MLY96" s="189"/>
      <c r="MLZ96" s="189"/>
      <c r="MMA96" s="189"/>
      <c r="MMB96" s="189"/>
      <c r="MMC96" s="189"/>
      <c r="MMD96" s="189"/>
      <c r="MME96" s="189"/>
      <c r="MMF96" s="189"/>
      <c r="MMG96" s="189"/>
      <c r="MMH96" s="189"/>
      <c r="MMI96" s="189"/>
      <c r="MMJ96" s="189"/>
      <c r="MMK96" s="189"/>
      <c r="MML96" s="189"/>
      <c r="MMM96" s="189"/>
      <c r="MMN96" s="189"/>
      <c r="MMO96" s="189"/>
      <c r="MMP96" s="189"/>
      <c r="MMQ96" s="189"/>
      <c r="MMR96" s="189"/>
      <c r="MMS96" s="189"/>
      <c r="MMT96" s="189"/>
      <c r="MMU96" s="189"/>
      <c r="MMV96" s="189"/>
      <c r="MMW96" s="189"/>
      <c r="MMX96" s="189"/>
      <c r="MMY96" s="189"/>
      <c r="MMZ96" s="189"/>
      <c r="MNA96" s="189"/>
      <c r="MNB96" s="189"/>
      <c r="MNC96" s="189"/>
      <c r="MND96" s="189"/>
      <c r="MNE96" s="189"/>
      <c r="MNF96" s="189"/>
      <c r="MNG96" s="189"/>
      <c r="MNH96" s="189"/>
      <c r="MNI96" s="189"/>
      <c r="MNJ96" s="189"/>
      <c r="MNK96" s="189"/>
      <c r="MNL96" s="189"/>
      <c r="MNM96" s="189"/>
      <c r="MNN96" s="189"/>
      <c r="MNO96" s="189"/>
      <c r="MNP96" s="189"/>
      <c r="MNQ96" s="189"/>
      <c r="MNR96" s="189"/>
      <c r="MNS96" s="189"/>
      <c r="MNT96" s="189"/>
      <c r="MNU96" s="189"/>
      <c r="MNV96" s="189"/>
      <c r="MNW96" s="189"/>
      <c r="MNX96" s="189"/>
      <c r="MNY96" s="189"/>
      <c r="MNZ96" s="189"/>
      <c r="MOA96" s="189"/>
      <c r="MOB96" s="189"/>
      <c r="MOC96" s="189"/>
      <c r="MOD96" s="189"/>
      <c r="MOE96" s="189"/>
      <c r="MOF96" s="189"/>
      <c r="MOG96" s="189"/>
      <c r="MOH96" s="189"/>
      <c r="MOI96" s="189"/>
      <c r="MOJ96" s="189"/>
      <c r="MOK96" s="189"/>
      <c r="MOL96" s="189"/>
      <c r="MOM96" s="189"/>
      <c r="MON96" s="189"/>
      <c r="MOO96" s="189"/>
      <c r="MOP96" s="189"/>
      <c r="MOQ96" s="189"/>
      <c r="MOR96" s="189"/>
      <c r="MOS96" s="189"/>
      <c r="MOT96" s="189"/>
      <c r="MOU96" s="189"/>
      <c r="MOV96" s="189"/>
      <c r="MOW96" s="189"/>
      <c r="MOX96" s="189"/>
      <c r="MOY96" s="189"/>
      <c r="MOZ96" s="189"/>
      <c r="MPA96" s="189"/>
      <c r="MPB96" s="189"/>
      <c r="MPC96" s="189"/>
      <c r="MPD96" s="189"/>
      <c r="MPE96" s="189"/>
      <c r="MPF96" s="189"/>
      <c r="MPG96" s="189"/>
      <c r="MPH96" s="189"/>
      <c r="MPI96" s="189"/>
      <c r="MPJ96" s="189"/>
      <c r="MPK96" s="189"/>
      <c r="MPL96" s="189"/>
      <c r="MPM96" s="189"/>
      <c r="MPN96" s="189"/>
      <c r="MPO96" s="189"/>
      <c r="MPP96" s="189"/>
      <c r="MPQ96" s="189"/>
      <c r="MPR96" s="189"/>
      <c r="MPS96" s="189"/>
      <c r="MPT96" s="189"/>
      <c r="MPU96" s="189"/>
      <c r="MPV96" s="189"/>
      <c r="MPW96" s="189"/>
      <c r="MPX96" s="189"/>
      <c r="MPY96" s="189"/>
      <c r="MPZ96" s="189"/>
      <c r="MQA96" s="189"/>
      <c r="MQB96" s="189"/>
      <c r="MQC96" s="189"/>
      <c r="MQD96" s="189"/>
      <c r="MQE96" s="189"/>
      <c r="MQF96" s="189"/>
      <c r="MQG96" s="189"/>
      <c r="MQH96" s="189"/>
      <c r="MQI96" s="189"/>
      <c r="MQJ96" s="189"/>
      <c r="MQK96" s="189"/>
      <c r="MQL96" s="189"/>
      <c r="MQM96" s="189"/>
      <c r="MQN96" s="189"/>
      <c r="MQO96" s="189"/>
      <c r="MQP96" s="189"/>
      <c r="MQQ96" s="189"/>
      <c r="MQR96" s="189"/>
      <c r="MQS96" s="189"/>
      <c r="MQT96" s="189"/>
      <c r="MQU96" s="189"/>
      <c r="MQV96" s="189"/>
      <c r="MQW96" s="189"/>
      <c r="MQX96" s="189"/>
      <c r="MQY96" s="189"/>
      <c r="MQZ96" s="189"/>
      <c r="MRA96" s="189"/>
      <c r="MRB96" s="189"/>
      <c r="MRC96" s="189"/>
      <c r="MRD96" s="189"/>
      <c r="MRE96" s="189"/>
      <c r="MRF96" s="189"/>
      <c r="MRG96" s="189"/>
      <c r="MRH96" s="189"/>
      <c r="MRI96" s="189"/>
      <c r="MRJ96" s="189"/>
      <c r="MRK96" s="189"/>
      <c r="MRL96" s="189"/>
      <c r="MRM96" s="189"/>
      <c r="MRN96" s="189"/>
      <c r="MRO96" s="189"/>
      <c r="MRP96" s="189"/>
      <c r="MRQ96" s="189"/>
      <c r="MRR96" s="189"/>
      <c r="MRS96" s="189"/>
      <c r="MRT96" s="189"/>
      <c r="MRU96" s="189"/>
      <c r="MRV96" s="189"/>
      <c r="MRW96" s="189"/>
      <c r="MRX96" s="189"/>
      <c r="MRY96" s="189"/>
      <c r="MRZ96" s="189"/>
      <c r="MSA96" s="189"/>
      <c r="MSB96" s="189"/>
      <c r="MSC96" s="189"/>
      <c r="MSD96" s="189"/>
      <c r="MSE96" s="189"/>
      <c r="MSF96" s="189"/>
      <c r="MSG96" s="189"/>
      <c r="MSH96" s="189"/>
      <c r="MSI96" s="189"/>
      <c r="MSJ96" s="189"/>
      <c r="MSK96" s="189"/>
      <c r="MSL96" s="189"/>
      <c r="MSM96" s="189"/>
      <c r="MSN96" s="189"/>
      <c r="MSO96" s="189"/>
      <c r="MSP96" s="189"/>
      <c r="MSQ96" s="189"/>
      <c r="MSR96" s="189"/>
      <c r="MSS96" s="189"/>
      <c r="MST96" s="189"/>
      <c r="MSU96" s="189"/>
      <c r="MSV96" s="189"/>
      <c r="MSW96" s="189"/>
      <c r="MSX96" s="189"/>
      <c r="MSY96" s="189"/>
      <c r="MSZ96" s="189"/>
      <c r="MTA96" s="189"/>
      <c r="MTB96" s="189"/>
      <c r="MTC96" s="189"/>
      <c r="MTD96" s="189"/>
      <c r="MTE96" s="189"/>
      <c r="MTF96" s="189"/>
      <c r="MTG96" s="189"/>
      <c r="MTH96" s="189"/>
      <c r="MTI96" s="189"/>
      <c r="MTJ96" s="189"/>
      <c r="MTK96" s="189"/>
      <c r="MTL96" s="189"/>
      <c r="MTM96" s="189"/>
      <c r="MTN96" s="189"/>
      <c r="MTO96" s="189"/>
      <c r="MTP96" s="189"/>
      <c r="MTQ96" s="189"/>
      <c r="MTR96" s="189"/>
      <c r="MTS96" s="189"/>
      <c r="MTT96" s="189"/>
      <c r="MTU96" s="189"/>
      <c r="MTV96" s="189"/>
      <c r="MTW96" s="189"/>
      <c r="MTX96" s="189"/>
      <c r="MTY96" s="189"/>
      <c r="MTZ96" s="189"/>
      <c r="MUA96" s="189"/>
      <c r="MUB96" s="189"/>
      <c r="MUC96" s="189"/>
      <c r="MUD96" s="189"/>
      <c r="MUE96" s="189"/>
      <c r="MUF96" s="189"/>
      <c r="MUG96" s="189"/>
      <c r="MUH96" s="189"/>
      <c r="MUI96" s="189"/>
      <c r="MUJ96" s="189"/>
      <c r="MUK96" s="189"/>
      <c r="MUL96" s="189"/>
      <c r="MUM96" s="189"/>
      <c r="MUN96" s="189"/>
      <c r="MUO96" s="189"/>
      <c r="MUP96" s="189"/>
      <c r="MUQ96" s="189"/>
      <c r="MUR96" s="189"/>
      <c r="MUS96" s="189"/>
      <c r="MUT96" s="189"/>
      <c r="MUU96" s="189"/>
      <c r="MUV96" s="189"/>
      <c r="MUW96" s="189"/>
      <c r="MUX96" s="189"/>
      <c r="MUY96" s="189"/>
      <c r="MUZ96" s="189"/>
      <c r="MVA96" s="189"/>
      <c r="MVB96" s="189"/>
      <c r="MVC96" s="189"/>
      <c r="MVD96" s="189"/>
      <c r="MVE96" s="189"/>
      <c r="MVF96" s="189"/>
      <c r="MVG96" s="189"/>
      <c r="MVH96" s="189"/>
      <c r="MVI96" s="189"/>
      <c r="MVJ96" s="189"/>
      <c r="MVK96" s="189"/>
      <c r="MVL96" s="189"/>
      <c r="MVM96" s="189"/>
      <c r="MVN96" s="189"/>
      <c r="MVO96" s="189"/>
      <c r="MVP96" s="189"/>
      <c r="MVQ96" s="189"/>
      <c r="MVR96" s="189"/>
      <c r="MVS96" s="189"/>
      <c r="MVT96" s="189"/>
      <c r="MVU96" s="189"/>
      <c r="MVV96" s="189"/>
      <c r="MVW96" s="189"/>
      <c r="MVX96" s="189"/>
      <c r="MVY96" s="189"/>
      <c r="MVZ96" s="189"/>
      <c r="MWA96" s="189"/>
      <c r="MWB96" s="189"/>
      <c r="MWC96" s="189"/>
      <c r="MWD96" s="189"/>
      <c r="MWE96" s="189"/>
      <c r="MWF96" s="189"/>
      <c r="MWG96" s="189"/>
      <c r="MWH96" s="189"/>
      <c r="MWI96" s="189"/>
      <c r="MWJ96" s="189"/>
      <c r="MWK96" s="189"/>
      <c r="MWL96" s="189"/>
      <c r="MWM96" s="189"/>
      <c r="MWN96" s="189"/>
      <c r="MWO96" s="189"/>
      <c r="MWP96" s="189"/>
      <c r="MWQ96" s="189"/>
      <c r="MWR96" s="189"/>
      <c r="MWS96" s="189"/>
      <c r="MWT96" s="189"/>
      <c r="MWU96" s="189"/>
      <c r="MWV96" s="189"/>
      <c r="MWW96" s="189"/>
      <c r="MWX96" s="189"/>
      <c r="MWY96" s="189"/>
      <c r="MWZ96" s="189"/>
      <c r="MXA96" s="189"/>
      <c r="MXB96" s="189"/>
      <c r="MXC96" s="189"/>
      <c r="MXD96" s="189"/>
      <c r="MXE96" s="189"/>
      <c r="MXF96" s="189"/>
      <c r="MXG96" s="189"/>
      <c r="MXH96" s="189"/>
      <c r="MXI96" s="189"/>
      <c r="MXJ96" s="189"/>
      <c r="MXK96" s="189"/>
      <c r="MXL96" s="189"/>
      <c r="MXM96" s="189"/>
      <c r="MXN96" s="189"/>
      <c r="MXO96" s="189"/>
      <c r="MXP96" s="189"/>
      <c r="MXQ96" s="189"/>
      <c r="MXR96" s="189"/>
      <c r="MXS96" s="189"/>
      <c r="MXT96" s="189"/>
      <c r="MXU96" s="189"/>
      <c r="MXV96" s="189"/>
      <c r="MXW96" s="189"/>
      <c r="MXX96" s="189"/>
      <c r="MXY96" s="189"/>
      <c r="MXZ96" s="189"/>
      <c r="MYA96" s="189"/>
      <c r="MYB96" s="189"/>
      <c r="MYC96" s="189"/>
      <c r="MYD96" s="189"/>
      <c r="MYE96" s="189"/>
      <c r="MYF96" s="189"/>
      <c r="MYG96" s="189"/>
      <c r="MYH96" s="189"/>
      <c r="MYI96" s="189"/>
      <c r="MYJ96" s="189"/>
      <c r="MYK96" s="189"/>
      <c r="MYL96" s="189"/>
      <c r="MYM96" s="189"/>
      <c r="MYN96" s="189"/>
      <c r="MYO96" s="189"/>
      <c r="MYP96" s="189"/>
      <c r="MYQ96" s="189"/>
      <c r="MYR96" s="189"/>
      <c r="MYS96" s="189"/>
      <c r="MYT96" s="189"/>
      <c r="MYU96" s="189"/>
      <c r="MYV96" s="189"/>
      <c r="MYW96" s="189"/>
      <c r="MYX96" s="189"/>
      <c r="MYY96" s="189"/>
      <c r="MYZ96" s="189"/>
      <c r="MZA96" s="189"/>
      <c r="MZB96" s="189"/>
      <c r="MZC96" s="189"/>
      <c r="MZD96" s="189"/>
      <c r="MZE96" s="189"/>
      <c r="MZF96" s="189"/>
      <c r="MZG96" s="189"/>
      <c r="MZH96" s="189"/>
      <c r="MZI96" s="189"/>
      <c r="MZJ96" s="189"/>
      <c r="MZK96" s="189"/>
      <c r="MZL96" s="189"/>
      <c r="MZM96" s="189"/>
      <c r="MZN96" s="189"/>
      <c r="MZO96" s="189"/>
      <c r="MZP96" s="189"/>
      <c r="MZQ96" s="189"/>
      <c r="MZR96" s="189"/>
      <c r="MZS96" s="189"/>
      <c r="MZT96" s="189"/>
      <c r="MZU96" s="189"/>
      <c r="MZV96" s="189"/>
      <c r="MZW96" s="189"/>
      <c r="MZX96" s="189"/>
      <c r="MZY96" s="189"/>
      <c r="MZZ96" s="189"/>
      <c r="NAA96" s="189"/>
      <c r="NAB96" s="189"/>
      <c r="NAC96" s="189"/>
      <c r="NAD96" s="189"/>
      <c r="NAE96" s="189"/>
      <c r="NAF96" s="189"/>
      <c r="NAG96" s="189"/>
      <c r="NAH96" s="189"/>
      <c r="NAI96" s="189"/>
      <c r="NAJ96" s="189"/>
      <c r="NAK96" s="189"/>
      <c r="NAL96" s="189"/>
      <c r="NAM96" s="189"/>
      <c r="NAN96" s="189"/>
      <c r="NAO96" s="189"/>
      <c r="NAP96" s="189"/>
      <c r="NAQ96" s="189"/>
      <c r="NAR96" s="189"/>
      <c r="NAS96" s="189"/>
      <c r="NAT96" s="189"/>
      <c r="NAU96" s="189"/>
      <c r="NAV96" s="189"/>
      <c r="NAW96" s="189"/>
      <c r="NAX96" s="189"/>
      <c r="NAY96" s="189"/>
      <c r="NAZ96" s="189"/>
      <c r="NBA96" s="189"/>
      <c r="NBB96" s="189"/>
      <c r="NBC96" s="189"/>
      <c r="NBD96" s="189"/>
      <c r="NBE96" s="189"/>
      <c r="NBF96" s="189"/>
      <c r="NBG96" s="189"/>
      <c r="NBH96" s="189"/>
      <c r="NBI96" s="189"/>
      <c r="NBJ96" s="189"/>
      <c r="NBK96" s="189"/>
      <c r="NBL96" s="189"/>
      <c r="NBM96" s="189"/>
      <c r="NBN96" s="189"/>
      <c r="NBO96" s="189"/>
      <c r="NBP96" s="189"/>
      <c r="NBQ96" s="189"/>
      <c r="NBR96" s="189"/>
      <c r="NBS96" s="189"/>
      <c r="NBT96" s="189"/>
      <c r="NBU96" s="189"/>
      <c r="NBV96" s="189"/>
      <c r="NBW96" s="189"/>
      <c r="NBX96" s="189"/>
      <c r="NBY96" s="189"/>
      <c r="NBZ96" s="189"/>
      <c r="NCA96" s="189"/>
      <c r="NCB96" s="189"/>
      <c r="NCC96" s="189"/>
      <c r="NCD96" s="189"/>
      <c r="NCE96" s="189"/>
      <c r="NCF96" s="189"/>
      <c r="NCG96" s="189"/>
      <c r="NCH96" s="189"/>
      <c r="NCI96" s="189"/>
      <c r="NCJ96" s="189"/>
      <c r="NCK96" s="189"/>
      <c r="NCL96" s="189"/>
      <c r="NCM96" s="189"/>
      <c r="NCN96" s="189"/>
      <c r="NCO96" s="189"/>
      <c r="NCP96" s="189"/>
      <c r="NCQ96" s="189"/>
      <c r="NCR96" s="189"/>
      <c r="NCS96" s="189"/>
      <c r="NCT96" s="189"/>
      <c r="NCU96" s="189"/>
      <c r="NCV96" s="189"/>
      <c r="NCW96" s="189"/>
      <c r="NCX96" s="189"/>
      <c r="NCY96" s="189"/>
      <c r="NCZ96" s="189"/>
      <c r="NDA96" s="189"/>
      <c r="NDB96" s="189"/>
      <c r="NDC96" s="189"/>
      <c r="NDD96" s="189"/>
      <c r="NDE96" s="189"/>
      <c r="NDF96" s="189"/>
      <c r="NDG96" s="189"/>
      <c r="NDH96" s="189"/>
      <c r="NDI96" s="189"/>
      <c r="NDJ96" s="189"/>
      <c r="NDK96" s="189"/>
      <c r="NDL96" s="189"/>
      <c r="NDM96" s="189"/>
      <c r="NDN96" s="189"/>
      <c r="NDO96" s="189"/>
      <c r="NDP96" s="189"/>
      <c r="NDQ96" s="189"/>
      <c r="NDR96" s="189"/>
      <c r="NDS96" s="189"/>
      <c r="NDT96" s="189"/>
      <c r="NDU96" s="189"/>
      <c r="NDV96" s="189"/>
      <c r="NDW96" s="189"/>
      <c r="NDX96" s="189"/>
      <c r="NDY96" s="189"/>
      <c r="NDZ96" s="189"/>
      <c r="NEA96" s="189"/>
      <c r="NEB96" s="189"/>
      <c r="NEC96" s="189"/>
      <c r="NED96" s="189"/>
      <c r="NEE96" s="189"/>
      <c r="NEF96" s="189"/>
      <c r="NEG96" s="189"/>
      <c r="NEH96" s="189"/>
      <c r="NEI96" s="189"/>
      <c r="NEJ96" s="189"/>
      <c r="NEK96" s="189"/>
      <c r="NEL96" s="189"/>
      <c r="NEM96" s="189"/>
      <c r="NEN96" s="189"/>
      <c r="NEO96" s="189"/>
      <c r="NEP96" s="189"/>
      <c r="NEQ96" s="189"/>
      <c r="NER96" s="189"/>
      <c r="NES96" s="189"/>
      <c r="NET96" s="189"/>
      <c r="NEU96" s="189"/>
      <c r="NEV96" s="189"/>
      <c r="NEW96" s="189"/>
      <c r="NEX96" s="189"/>
      <c r="NEY96" s="189"/>
      <c r="NEZ96" s="189"/>
      <c r="NFA96" s="189"/>
      <c r="NFB96" s="189"/>
      <c r="NFC96" s="189"/>
      <c r="NFD96" s="189"/>
      <c r="NFE96" s="189"/>
      <c r="NFF96" s="189"/>
      <c r="NFG96" s="189"/>
      <c r="NFH96" s="189"/>
      <c r="NFI96" s="189"/>
      <c r="NFJ96" s="189"/>
      <c r="NFK96" s="189"/>
      <c r="NFL96" s="189"/>
      <c r="NFM96" s="189"/>
      <c r="NFN96" s="189"/>
      <c r="NFO96" s="189"/>
      <c r="NFP96" s="189"/>
      <c r="NFQ96" s="189"/>
      <c r="NFR96" s="189"/>
      <c r="NFS96" s="189"/>
      <c r="NFT96" s="189"/>
      <c r="NFU96" s="189"/>
      <c r="NFV96" s="189"/>
      <c r="NFW96" s="189"/>
      <c r="NFX96" s="189"/>
      <c r="NFY96" s="189"/>
      <c r="NFZ96" s="189"/>
      <c r="NGA96" s="189"/>
      <c r="NGB96" s="189"/>
      <c r="NGC96" s="189"/>
      <c r="NGD96" s="189"/>
      <c r="NGE96" s="189"/>
      <c r="NGF96" s="189"/>
      <c r="NGG96" s="189"/>
      <c r="NGH96" s="189"/>
      <c r="NGI96" s="189"/>
      <c r="NGJ96" s="189"/>
      <c r="NGK96" s="189"/>
      <c r="NGL96" s="189"/>
      <c r="NGM96" s="189"/>
      <c r="NGN96" s="189"/>
      <c r="NGO96" s="189"/>
      <c r="NGP96" s="189"/>
      <c r="NGQ96" s="189"/>
      <c r="NGR96" s="189"/>
      <c r="NGS96" s="189"/>
      <c r="NGT96" s="189"/>
      <c r="NGU96" s="189"/>
      <c r="NGV96" s="189"/>
      <c r="NGW96" s="189"/>
      <c r="NGX96" s="189"/>
      <c r="NGY96" s="189"/>
      <c r="NGZ96" s="189"/>
      <c r="NHA96" s="189"/>
      <c r="NHB96" s="189"/>
      <c r="NHC96" s="189"/>
      <c r="NHD96" s="189"/>
      <c r="NHE96" s="189"/>
      <c r="NHF96" s="189"/>
      <c r="NHG96" s="189"/>
      <c r="NHH96" s="189"/>
      <c r="NHI96" s="189"/>
      <c r="NHJ96" s="189"/>
      <c r="NHK96" s="189"/>
      <c r="NHL96" s="189"/>
      <c r="NHM96" s="189"/>
      <c r="NHN96" s="189"/>
      <c r="NHO96" s="189"/>
      <c r="NHP96" s="189"/>
      <c r="NHQ96" s="189"/>
      <c r="NHR96" s="189"/>
      <c r="NHS96" s="189"/>
      <c r="NHT96" s="189"/>
      <c r="NHU96" s="189"/>
      <c r="NHV96" s="189"/>
      <c r="NHW96" s="189"/>
      <c r="NHX96" s="189"/>
      <c r="NHY96" s="189"/>
      <c r="NHZ96" s="189"/>
      <c r="NIA96" s="189"/>
      <c r="NIB96" s="189"/>
      <c r="NIC96" s="189"/>
      <c r="NID96" s="189"/>
      <c r="NIE96" s="189"/>
      <c r="NIF96" s="189"/>
      <c r="NIG96" s="189"/>
      <c r="NIH96" s="189"/>
      <c r="NII96" s="189"/>
      <c r="NIJ96" s="189"/>
      <c r="NIK96" s="189"/>
      <c r="NIL96" s="189"/>
      <c r="NIM96" s="189"/>
      <c r="NIN96" s="189"/>
      <c r="NIO96" s="189"/>
      <c r="NIP96" s="189"/>
      <c r="NIQ96" s="189"/>
      <c r="NIR96" s="189"/>
      <c r="NIS96" s="189"/>
      <c r="NIT96" s="189"/>
      <c r="NIU96" s="189"/>
      <c r="NIV96" s="189"/>
      <c r="NIW96" s="189"/>
      <c r="NIX96" s="189"/>
      <c r="NIY96" s="189"/>
      <c r="NIZ96" s="189"/>
      <c r="NJA96" s="189"/>
      <c r="NJB96" s="189"/>
      <c r="NJC96" s="189"/>
      <c r="NJD96" s="189"/>
      <c r="NJE96" s="189"/>
      <c r="NJF96" s="189"/>
      <c r="NJG96" s="189"/>
      <c r="NJH96" s="189"/>
      <c r="NJI96" s="189"/>
      <c r="NJJ96" s="189"/>
      <c r="NJK96" s="189"/>
      <c r="NJL96" s="189"/>
      <c r="NJM96" s="189"/>
      <c r="NJN96" s="189"/>
      <c r="NJO96" s="189"/>
      <c r="NJP96" s="189"/>
      <c r="NJQ96" s="189"/>
      <c r="NJR96" s="189"/>
      <c r="NJS96" s="189"/>
      <c r="NJT96" s="189"/>
      <c r="NJU96" s="189"/>
      <c r="NJV96" s="189"/>
      <c r="NJW96" s="189"/>
      <c r="NJX96" s="189"/>
      <c r="NJY96" s="189"/>
      <c r="NJZ96" s="189"/>
      <c r="NKA96" s="189"/>
      <c r="NKB96" s="189"/>
      <c r="NKC96" s="189"/>
      <c r="NKD96" s="189"/>
      <c r="NKE96" s="189"/>
      <c r="NKF96" s="189"/>
      <c r="NKG96" s="189"/>
      <c r="NKH96" s="189"/>
      <c r="NKI96" s="189"/>
      <c r="NKJ96" s="189"/>
      <c r="NKK96" s="189"/>
      <c r="NKL96" s="189"/>
      <c r="NKM96" s="189"/>
      <c r="NKN96" s="189"/>
      <c r="NKO96" s="189"/>
      <c r="NKP96" s="189"/>
      <c r="NKQ96" s="189"/>
      <c r="NKR96" s="189"/>
      <c r="NKS96" s="189"/>
      <c r="NKT96" s="189"/>
      <c r="NKU96" s="189"/>
      <c r="NKV96" s="189"/>
      <c r="NKW96" s="189"/>
      <c r="NKX96" s="189"/>
      <c r="NKY96" s="189"/>
      <c r="NKZ96" s="189"/>
      <c r="NLA96" s="189"/>
      <c r="NLB96" s="189"/>
      <c r="NLC96" s="189"/>
      <c r="NLD96" s="189"/>
      <c r="NLE96" s="189"/>
      <c r="NLF96" s="189"/>
      <c r="NLG96" s="189"/>
      <c r="NLH96" s="189"/>
      <c r="NLI96" s="189"/>
      <c r="NLJ96" s="189"/>
      <c r="NLK96" s="189"/>
      <c r="NLL96" s="189"/>
      <c r="NLM96" s="189"/>
      <c r="NLN96" s="189"/>
      <c r="NLO96" s="189"/>
      <c r="NLP96" s="189"/>
      <c r="NLQ96" s="189"/>
      <c r="NLR96" s="189"/>
      <c r="NLS96" s="189"/>
      <c r="NLT96" s="189"/>
      <c r="NLU96" s="189"/>
      <c r="NLV96" s="189"/>
      <c r="NLW96" s="189"/>
      <c r="NLX96" s="189"/>
      <c r="NLY96" s="189"/>
      <c r="NLZ96" s="189"/>
      <c r="NMA96" s="189"/>
      <c r="NMB96" s="189"/>
      <c r="NMC96" s="189"/>
      <c r="NMD96" s="189"/>
      <c r="NME96" s="189"/>
      <c r="NMF96" s="189"/>
      <c r="NMG96" s="189"/>
      <c r="NMH96" s="189"/>
      <c r="NMI96" s="189"/>
      <c r="NMJ96" s="189"/>
      <c r="NMK96" s="189"/>
      <c r="NML96" s="189"/>
      <c r="NMM96" s="189"/>
      <c r="NMN96" s="189"/>
      <c r="NMO96" s="189"/>
      <c r="NMP96" s="189"/>
      <c r="NMQ96" s="189"/>
      <c r="NMR96" s="189"/>
      <c r="NMS96" s="189"/>
      <c r="NMT96" s="189"/>
      <c r="NMU96" s="189"/>
      <c r="NMV96" s="189"/>
      <c r="NMW96" s="189"/>
      <c r="NMX96" s="189"/>
      <c r="NMY96" s="189"/>
      <c r="NMZ96" s="189"/>
      <c r="NNA96" s="189"/>
      <c r="NNB96" s="189"/>
      <c r="NNC96" s="189"/>
      <c r="NND96" s="189"/>
      <c r="NNE96" s="189"/>
      <c r="NNF96" s="189"/>
      <c r="NNG96" s="189"/>
      <c r="NNH96" s="189"/>
      <c r="NNI96" s="189"/>
      <c r="NNJ96" s="189"/>
      <c r="NNK96" s="189"/>
      <c r="NNL96" s="189"/>
      <c r="NNM96" s="189"/>
      <c r="NNN96" s="189"/>
      <c r="NNO96" s="189"/>
      <c r="NNP96" s="189"/>
      <c r="NNQ96" s="189"/>
      <c r="NNR96" s="189"/>
      <c r="NNS96" s="189"/>
      <c r="NNT96" s="189"/>
      <c r="NNU96" s="189"/>
      <c r="NNV96" s="189"/>
      <c r="NNW96" s="189"/>
      <c r="NNX96" s="189"/>
      <c r="NNY96" s="189"/>
      <c r="NNZ96" s="189"/>
      <c r="NOA96" s="189"/>
      <c r="NOB96" s="189"/>
      <c r="NOC96" s="189"/>
      <c r="NOD96" s="189"/>
      <c r="NOE96" s="189"/>
      <c r="NOF96" s="189"/>
      <c r="NOG96" s="189"/>
      <c r="NOH96" s="189"/>
      <c r="NOI96" s="189"/>
      <c r="NOJ96" s="189"/>
      <c r="NOK96" s="189"/>
      <c r="NOL96" s="189"/>
      <c r="NOM96" s="189"/>
      <c r="NON96" s="189"/>
      <c r="NOO96" s="189"/>
      <c r="NOP96" s="189"/>
      <c r="NOQ96" s="189"/>
      <c r="NOR96" s="189"/>
      <c r="NOS96" s="189"/>
      <c r="NOT96" s="189"/>
      <c r="NOU96" s="189"/>
      <c r="NOV96" s="189"/>
      <c r="NOW96" s="189"/>
      <c r="NOX96" s="189"/>
      <c r="NOY96" s="189"/>
      <c r="NOZ96" s="189"/>
      <c r="NPA96" s="189"/>
      <c r="NPB96" s="189"/>
      <c r="NPC96" s="189"/>
      <c r="NPD96" s="189"/>
      <c r="NPE96" s="189"/>
      <c r="NPF96" s="189"/>
      <c r="NPG96" s="189"/>
      <c r="NPH96" s="189"/>
      <c r="NPI96" s="189"/>
      <c r="NPJ96" s="189"/>
      <c r="NPK96" s="189"/>
      <c r="NPL96" s="189"/>
      <c r="NPM96" s="189"/>
      <c r="NPN96" s="189"/>
      <c r="NPO96" s="189"/>
      <c r="NPP96" s="189"/>
      <c r="NPQ96" s="189"/>
      <c r="NPR96" s="189"/>
      <c r="NPS96" s="189"/>
      <c r="NPT96" s="189"/>
      <c r="NPU96" s="189"/>
      <c r="NPV96" s="189"/>
      <c r="NPW96" s="189"/>
      <c r="NPX96" s="189"/>
      <c r="NPY96" s="189"/>
      <c r="NPZ96" s="189"/>
      <c r="NQA96" s="189"/>
      <c r="NQB96" s="189"/>
      <c r="NQC96" s="189"/>
      <c r="NQD96" s="189"/>
      <c r="NQE96" s="189"/>
      <c r="NQF96" s="189"/>
      <c r="NQG96" s="189"/>
      <c r="NQH96" s="189"/>
      <c r="NQI96" s="189"/>
      <c r="NQJ96" s="189"/>
      <c r="NQK96" s="189"/>
      <c r="NQL96" s="189"/>
      <c r="NQM96" s="189"/>
      <c r="NQN96" s="189"/>
      <c r="NQO96" s="189"/>
      <c r="NQP96" s="189"/>
      <c r="NQQ96" s="189"/>
      <c r="NQR96" s="189"/>
      <c r="NQS96" s="189"/>
      <c r="NQT96" s="189"/>
      <c r="NQU96" s="189"/>
      <c r="NQV96" s="189"/>
      <c r="NQW96" s="189"/>
      <c r="NQX96" s="189"/>
      <c r="NQY96" s="189"/>
      <c r="NQZ96" s="189"/>
      <c r="NRA96" s="189"/>
      <c r="NRB96" s="189"/>
      <c r="NRC96" s="189"/>
      <c r="NRD96" s="189"/>
      <c r="NRE96" s="189"/>
      <c r="NRF96" s="189"/>
      <c r="NRG96" s="189"/>
      <c r="NRH96" s="189"/>
      <c r="NRI96" s="189"/>
      <c r="NRJ96" s="189"/>
      <c r="NRK96" s="189"/>
      <c r="NRL96" s="189"/>
      <c r="NRM96" s="189"/>
      <c r="NRN96" s="189"/>
      <c r="NRO96" s="189"/>
      <c r="NRP96" s="189"/>
      <c r="NRQ96" s="189"/>
      <c r="NRR96" s="189"/>
      <c r="NRS96" s="189"/>
      <c r="NRT96" s="189"/>
      <c r="NRU96" s="189"/>
      <c r="NRV96" s="189"/>
      <c r="NRW96" s="189"/>
      <c r="NRX96" s="189"/>
      <c r="NRY96" s="189"/>
      <c r="NRZ96" s="189"/>
      <c r="NSA96" s="189"/>
      <c r="NSB96" s="189"/>
      <c r="NSC96" s="189"/>
      <c r="NSD96" s="189"/>
      <c r="NSE96" s="189"/>
      <c r="NSF96" s="189"/>
      <c r="NSG96" s="189"/>
      <c r="NSH96" s="189"/>
      <c r="NSI96" s="189"/>
      <c r="NSJ96" s="189"/>
      <c r="NSK96" s="189"/>
      <c r="NSL96" s="189"/>
      <c r="NSM96" s="189"/>
      <c r="NSN96" s="189"/>
      <c r="NSO96" s="189"/>
      <c r="NSP96" s="189"/>
      <c r="NSQ96" s="189"/>
      <c r="NSR96" s="189"/>
      <c r="NSS96" s="189"/>
      <c r="NST96" s="189"/>
      <c r="NSU96" s="189"/>
      <c r="NSV96" s="189"/>
      <c r="NSW96" s="189"/>
      <c r="NSX96" s="189"/>
      <c r="NSY96" s="189"/>
      <c r="NSZ96" s="189"/>
      <c r="NTA96" s="189"/>
      <c r="NTB96" s="189"/>
      <c r="NTC96" s="189"/>
      <c r="NTD96" s="189"/>
      <c r="NTE96" s="189"/>
      <c r="NTF96" s="189"/>
      <c r="NTG96" s="189"/>
      <c r="NTH96" s="189"/>
      <c r="NTI96" s="189"/>
      <c r="NTJ96" s="189"/>
      <c r="NTK96" s="189"/>
      <c r="NTL96" s="189"/>
      <c r="NTM96" s="189"/>
      <c r="NTN96" s="189"/>
      <c r="NTO96" s="189"/>
      <c r="NTP96" s="189"/>
      <c r="NTQ96" s="189"/>
      <c r="NTR96" s="189"/>
      <c r="NTS96" s="189"/>
      <c r="NTT96" s="189"/>
      <c r="NTU96" s="189"/>
      <c r="NTV96" s="189"/>
      <c r="NTW96" s="189"/>
      <c r="NTX96" s="189"/>
      <c r="NTY96" s="189"/>
      <c r="NTZ96" s="189"/>
      <c r="NUA96" s="189"/>
      <c r="NUB96" s="189"/>
      <c r="NUC96" s="189"/>
      <c r="NUD96" s="189"/>
      <c r="NUE96" s="189"/>
      <c r="NUF96" s="189"/>
      <c r="NUG96" s="189"/>
      <c r="NUH96" s="189"/>
      <c r="NUI96" s="189"/>
      <c r="NUJ96" s="189"/>
      <c r="NUK96" s="189"/>
      <c r="NUL96" s="189"/>
      <c r="NUM96" s="189"/>
      <c r="NUN96" s="189"/>
      <c r="NUO96" s="189"/>
      <c r="NUP96" s="189"/>
      <c r="NUQ96" s="189"/>
      <c r="NUR96" s="189"/>
      <c r="NUS96" s="189"/>
      <c r="NUT96" s="189"/>
      <c r="NUU96" s="189"/>
      <c r="NUV96" s="189"/>
      <c r="NUW96" s="189"/>
      <c r="NUX96" s="189"/>
      <c r="NUY96" s="189"/>
      <c r="NUZ96" s="189"/>
      <c r="NVA96" s="189"/>
      <c r="NVB96" s="189"/>
      <c r="NVC96" s="189"/>
      <c r="NVD96" s="189"/>
      <c r="NVE96" s="189"/>
      <c r="NVF96" s="189"/>
      <c r="NVG96" s="189"/>
      <c r="NVH96" s="189"/>
      <c r="NVI96" s="189"/>
      <c r="NVJ96" s="189"/>
      <c r="NVK96" s="189"/>
      <c r="NVL96" s="189"/>
      <c r="NVM96" s="189"/>
      <c r="NVN96" s="189"/>
      <c r="NVO96" s="189"/>
      <c r="NVP96" s="189"/>
      <c r="NVQ96" s="189"/>
      <c r="NVR96" s="189"/>
      <c r="NVS96" s="189"/>
      <c r="NVT96" s="189"/>
      <c r="NVU96" s="189"/>
      <c r="NVV96" s="189"/>
      <c r="NVW96" s="189"/>
      <c r="NVX96" s="189"/>
      <c r="NVY96" s="189"/>
      <c r="NVZ96" s="189"/>
      <c r="NWA96" s="189"/>
      <c r="NWB96" s="189"/>
      <c r="NWC96" s="189"/>
      <c r="NWD96" s="189"/>
      <c r="NWE96" s="189"/>
      <c r="NWF96" s="189"/>
      <c r="NWG96" s="189"/>
      <c r="NWH96" s="189"/>
      <c r="NWI96" s="189"/>
      <c r="NWJ96" s="189"/>
      <c r="NWK96" s="189"/>
      <c r="NWL96" s="189"/>
      <c r="NWM96" s="189"/>
      <c r="NWN96" s="189"/>
      <c r="NWO96" s="189"/>
      <c r="NWP96" s="189"/>
      <c r="NWQ96" s="189"/>
      <c r="NWR96" s="189"/>
      <c r="NWS96" s="189"/>
      <c r="NWT96" s="189"/>
      <c r="NWU96" s="189"/>
      <c r="NWV96" s="189"/>
      <c r="NWW96" s="189"/>
      <c r="NWX96" s="189"/>
      <c r="NWY96" s="189"/>
      <c r="NWZ96" s="189"/>
      <c r="NXA96" s="189"/>
      <c r="NXB96" s="189"/>
      <c r="NXC96" s="189"/>
      <c r="NXD96" s="189"/>
      <c r="NXE96" s="189"/>
      <c r="NXF96" s="189"/>
      <c r="NXG96" s="189"/>
      <c r="NXH96" s="189"/>
      <c r="NXI96" s="189"/>
      <c r="NXJ96" s="189"/>
      <c r="NXK96" s="189"/>
      <c r="NXL96" s="189"/>
      <c r="NXM96" s="189"/>
      <c r="NXN96" s="189"/>
      <c r="NXO96" s="189"/>
      <c r="NXP96" s="189"/>
      <c r="NXQ96" s="189"/>
      <c r="NXR96" s="189"/>
      <c r="NXS96" s="189"/>
      <c r="NXT96" s="189"/>
      <c r="NXU96" s="189"/>
      <c r="NXV96" s="189"/>
      <c r="NXW96" s="189"/>
      <c r="NXX96" s="189"/>
      <c r="NXY96" s="189"/>
      <c r="NXZ96" s="189"/>
      <c r="NYA96" s="189"/>
      <c r="NYB96" s="189"/>
      <c r="NYC96" s="189"/>
      <c r="NYD96" s="189"/>
      <c r="NYE96" s="189"/>
      <c r="NYF96" s="189"/>
      <c r="NYG96" s="189"/>
      <c r="NYH96" s="189"/>
      <c r="NYI96" s="189"/>
      <c r="NYJ96" s="189"/>
      <c r="NYK96" s="189"/>
      <c r="NYL96" s="189"/>
      <c r="NYM96" s="189"/>
      <c r="NYN96" s="189"/>
      <c r="NYO96" s="189"/>
      <c r="NYP96" s="189"/>
      <c r="NYQ96" s="189"/>
      <c r="NYR96" s="189"/>
      <c r="NYS96" s="189"/>
      <c r="NYT96" s="189"/>
      <c r="NYU96" s="189"/>
      <c r="NYV96" s="189"/>
      <c r="NYW96" s="189"/>
      <c r="NYX96" s="189"/>
      <c r="NYY96" s="189"/>
      <c r="NYZ96" s="189"/>
      <c r="NZA96" s="189"/>
      <c r="NZB96" s="189"/>
      <c r="NZC96" s="189"/>
      <c r="NZD96" s="189"/>
      <c r="NZE96" s="189"/>
      <c r="NZF96" s="189"/>
      <c r="NZG96" s="189"/>
      <c r="NZH96" s="189"/>
      <c r="NZI96" s="189"/>
      <c r="NZJ96" s="189"/>
      <c r="NZK96" s="189"/>
      <c r="NZL96" s="189"/>
      <c r="NZM96" s="189"/>
      <c r="NZN96" s="189"/>
      <c r="NZO96" s="189"/>
      <c r="NZP96" s="189"/>
      <c r="NZQ96" s="189"/>
      <c r="NZR96" s="189"/>
      <c r="NZS96" s="189"/>
      <c r="NZT96" s="189"/>
      <c r="NZU96" s="189"/>
      <c r="NZV96" s="189"/>
      <c r="NZW96" s="189"/>
      <c r="NZX96" s="189"/>
      <c r="NZY96" s="189"/>
      <c r="NZZ96" s="189"/>
      <c r="OAA96" s="189"/>
      <c r="OAB96" s="189"/>
      <c r="OAC96" s="189"/>
      <c r="OAD96" s="189"/>
      <c r="OAE96" s="189"/>
      <c r="OAF96" s="189"/>
      <c r="OAG96" s="189"/>
      <c r="OAH96" s="189"/>
      <c r="OAI96" s="189"/>
      <c r="OAJ96" s="189"/>
      <c r="OAK96" s="189"/>
      <c r="OAL96" s="189"/>
      <c r="OAM96" s="189"/>
      <c r="OAN96" s="189"/>
      <c r="OAO96" s="189"/>
      <c r="OAP96" s="189"/>
      <c r="OAQ96" s="189"/>
      <c r="OAR96" s="189"/>
      <c r="OAS96" s="189"/>
      <c r="OAT96" s="189"/>
      <c r="OAU96" s="189"/>
      <c r="OAV96" s="189"/>
      <c r="OAW96" s="189"/>
      <c r="OAX96" s="189"/>
      <c r="OAY96" s="189"/>
      <c r="OAZ96" s="189"/>
      <c r="OBA96" s="189"/>
      <c r="OBB96" s="189"/>
      <c r="OBC96" s="189"/>
      <c r="OBD96" s="189"/>
      <c r="OBE96" s="189"/>
      <c r="OBF96" s="189"/>
      <c r="OBG96" s="189"/>
      <c r="OBH96" s="189"/>
      <c r="OBI96" s="189"/>
      <c r="OBJ96" s="189"/>
      <c r="OBK96" s="189"/>
      <c r="OBL96" s="189"/>
      <c r="OBM96" s="189"/>
      <c r="OBN96" s="189"/>
      <c r="OBO96" s="189"/>
      <c r="OBP96" s="189"/>
      <c r="OBQ96" s="189"/>
      <c r="OBR96" s="189"/>
      <c r="OBS96" s="189"/>
      <c r="OBT96" s="189"/>
      <c r="OBU96" s="189"/>
      <c r="OBV96" s="189"/>
      <c r="OBW96" s="189"/>
      <c r="OBX96" s="189"/>
      <c r="OBY96" s="189"/>
      <c r="OBZ96" s="189"/>
      <c r="OCA96" s="189"/>
      <c r="OCB96" s="189"/>
      <c r="OCC96" s="189"/>
      <c r="OCD96" s="189"/>
      <c r="OCE96" s="189"/>
      <c r="OCF96" s="189"/>
      <c r="OCG96" s="189"/>
      <c r="OCH96" s="189"/>
      <c r="OCI96" s="189"/>
      <c r="OCJ96" s="189"/>
      <c r="OCK96" s="189"/>
      <c r="OCL96" s="189"/>
      <c r="OCM96" s="189"/>
      <c r="OCN96" s="189"/>
      <c r="OCO96" s="189"/>
      <c r="OCP96" s="189"/>
      <c r="OCQ96" s="189"/>
      <c r="OCR96" s="189"/>
      <c r="OCS96" s="189"/>
      <c r="OCT96" s="189"/>
      <c r="OCU96" s="189"/>
      <c r="OCV96" s="189"/>
      <c r="OCW96" s="189"/>
      <c r="OCX96" s="189"/>
      <c r="OCY96" s="189"/>
      <c r="OCZ96" s="189"/>
      <c r="ODA96" s="189"/>
      <c r="ODB96" s="189"/>
      <c r="ODC96" s="189"/>
      <c r="ODD96" s="189"/>
      <c r="ODE96" s="189"/>
      <c r="ODF96" s="189"/>
      <c r="ODG96" s="189"/>
      <c r="ODH96" s="189"/>
      <c r="ODI96" s="189"/>
      <c r="ODJ96" s="189"/>
      <c r="ODK96" s="189"/>
      <c r="ODL96" s="189"/>
      <c r="ODM96" s="189"/>
      <c r="ODN96" s="189"/>
      <c r="ODO96" s="189"/>
      <c r="ODP96" s="189"/>
      <c r="ODQ96" s="189"/>
      <c r="ODR96" s="189"/>
      <c r="ODS96" s="189"/>
      <c r="ODT96" s="189"/>
      <c r="ODU96" s="189"/>
      <c r="ODV96" s="189"/>
      <c r="ODW96" s="189"/>
      <c r="ODX96" s="189"/>
      <c r="ODY96" s="189"/>
      <c r="ODZ96" s="189"/>
      <c r="OEA96" s="189"/>
      <c r="OEB96" s="189"/>
      <c r="OEC96" s="189"/>
      <c r="OED96" s="189"/>
      <c r="OEE96" s="189"/>
      <c r="OEF96" s="189"/>
      <c r="OEG96" s="189"/>
      <c r="OEH96" s="189"/>
      <c r="OEI96" s="189"/>
      <c r="OEJ96" s="189"/>
      <c r="OEK96" s="189"/>
      <c r="OEL96" s="189"/>
      <c r="OEM96" s="189"/>
      <c r="OEN96" s="189"/>
      <c r="OEO96" s="189"/>
      <c r="OEP96" s="189"/>
      <c r="OEQ96" s="189"/>
      <c r="OER96" s="189"/>
      <c r="OES96" s="189"/>
      <c r="OET96" s="189"/>
      <c r="OEU96" s="189"/>
      <c r="OEV96" s="189"/>
      <c r="OEW96" s="189"/>
      <c r="OEX96" s="189"/>
      <c r="OEY96" s="189"/>
      <c r="OEZ96" s="189"/>
      <c r="OFA96" s="189"/>
      <c r="OFB96" s="189"/>
      <c r="OFC96" s="189"/>
      <c r="OFD96" s="189"/>
      <c r="OFE96" s="189"/>
      <c r="OFF96" s="189"/>
      <c r="OFG96" s="189"/>
      <c r="OFH96" s="189"/>
      <c r="OFI96" s="189"/>
      <c r="OFJ96" s="189"/>
      <c r="OFK96" s="189"/>
      <c r="OFL96" s="189"/>
      <c r="OFM96" s="189"/>
      <c r="OFN96" s="189"/>
      <c r="OFO96" s="189"/>
      <c r="OFP96" s="189"/>
      <c r="OFQ96" s="189"/>
      <c r="OFR96" s="189"/>
      <c r="OFS96" s="189"/>
      <c r="OFT96" s="189"/>
      <c r="OFU96" s="189"/>
      <c r="OFV96" s="189"/>
      <c r="OFW96" s="189"/>
      <c r="OFX96" s="189"/>
      <c r="OFY96" s="189"/>
      <c r="OFZ96" s="189"/>
      <c r="OGA96" s="189"/>
      <c r="OGB96" s="189"/>
      <c r="OGC96" s="189"/>
      <c r="OGD96" s="189"/>
      <c r="OGE96" s="189"/>
      <c r="OGF96" s="189"/>
      <c r="OGG96" s="189"/>
      <c r="OGH96" s="189"/>
      <c r="OGI96" s="189"/>
      <c r="OGJ96" s="189"/>
      <c r="OGK96" s="189"/>
      <c r="OGL96" s="189"/>
      <c r="OGM96" s="189"/>
      <c r="OGN96" s="189"/>
      <c r="OGO96" s="189"/>
      <c r="OGP96" s="189"/>
      <c r="OGQ96" s="189"/>
      <c r="OGR96" s="189"/>
      <c r="OGS96" s="189"/>
      <c r="OGT96" s="189"/>
      <c r="OGU96" s="189"/>
      <c r="OGV96" s="189"/>
      <c r="OGW96" s="189"/>
      <c r="OGX96" s="189"/>
      <c r="OGY96" s="189"/>
      <c r="OGZ96" s="189"/>
      <c r="OHA96" s="189"/>
      <c r="OHB96" s="189"/>
      <c r="OHC96" s="189"/>
      <c r="OHD96" s="189"/>
      <c r="OHE96" s="189"/>
      <c r="OHF96" s="189"/>
      <c r="OHG96" s="189"/>
      <c r="OHH96" s="189"/>
      <c r="OHI96" s="189"/>
      <c r="OHJ96" s="189"/>
      <c r="OHK96" s="189"/>
      <c r="OHL96" s="189"/>
      <c r="OHM96" s="189"/>
      <c r="OHN96" s="189"/>
      <c r="OHO96" s="189"/>
      <c r="OHP96" s="189"/>
      <c r="OHQ96" s="189"/>
      <c r="OHR96" s="189"/>
      <c r="OHS96" s="189"/>
      <c r="OHT96" s="189"/>
      <c r="OHU96" s="189"/>
      <c r="OHV96" s="189"/>
      <c r="OHW96" s="189"/>
      <c r="OHX96" s="189"/>
      <c r="OHY96" s="189"/>
      <c r="OHZ96" s="189"/>
      <c r="OIA96" s="189"/>
      <c r="OIB96" s="189"/>
      <c r="OIC96" s="189"/>
      <c r="OID96" s="189"/>
      <c r="OIE96" s="189"/>
      <c r="OIF96" s="189"/>
      <c r="OIG96" s="189"/>
      <c r="OIH96" s="189"/>
      <c r="OII96" s="189"/>
      <c r="OIJ96" s="189"/>
      <c r="OIK96" s="189"/>
      <c r="OIL96" s="189"/>
      <c r="OIM96" s="189"/>
      <c r="OIN96" s="189"/>
      <c r="OIO96" s="189"/>
      <c r="OIP96" s="189"/>
      <c r="OIQ96" s="189"/>
      <c r="OIR96" s="189"/>
      <c r="OIS96" s="189"/>
      <c r="OIT96" s="189"/>
      <c r="OIU96" s="189"/>
      <c r="OIV96" s="189"/>
      <c r="OIW96" s="189"/>
      <c r="OIX96" s="189"/>
      <c r="OIY96" s="189"/>
      <c r="OIZ96" s="189"/>
      <c r="OJA96" s="189"/>
      <c r="OJB96" s="189"/>
      <c r="OJC96" s="189"/>
      <c r="OJD96" s="189"/>
      <c r="OJE96" s="189"/>
      <c r="OJF96" s="189"/>
      <c r="OJG96" s="189"/>
      <c r="OJH96" s="189"/>
      <c r="OJI96" s="189"/>
      <c r="OJJ96" s="189"/>
      <c r="OJK96" s="189"/>
      <c r="OJL96" s="189"/>
      <c r="OJM96" s="189"/>
      <c r="OJN96" s="189"/>
      <c r="OJO96" s="189"/>
      <c r="OJP96" s="189"/>
      <c r="OJQ96" s="189"/>
      <c r="OJR96" s="189"/>
      <c r="OJS96" s="189"/>
      <c r="OJT96" s="189"/>
      <c r="OJU96" s="189"/>
      <c r="OJV96" s="189"/>
      <c r="OJW96" s="189"/>
      <c r="OJX96" s="189"/>
      <c r="OJY96" s="189"/>
      <c r="OJZ96" s="189"/>
      <c r="OKA96" s="189"/>
      <c r="OKB96" s="189"/>
      <c r="OKC96" s="189"/>
      <c r="OKD96" s="189"/>
      <c r="OKE96" s="189"/>
      <c r="OKF96" s="189"/>
      <c r="OKG96" s="189"/>
      <c r="OKH96" s="189"/>
      <c r="OKI96" s="189"/>
      <c r="OKJ96" s="189"/>
      <c r="OKK96" s="189"/>
      <c r="OKL96" s="189"/>
      <c r="OKM96" s="189"/>
      <c r="OKN96" s="189"/>
      <c r="OKO96" s="189"/>
      <c r="OKP96" s="189"/>
      <c r="OKQ96" s="189"/>
      <c r="OKR96" s="189"/>
      <c r="OKS96" s="189"/>
      <c r="OKT96" s="189"/>
      <c r="OKU96" s="189"/>
      <c r="OKV96" s="189"/>
      <c r="OKW96" s="189"/>
      <c r="OKX96" s="189"/>
      <c r="OKY96" s="189"/>
      <c r="OKZ96" s="189"/>
      <c r="OLA96" s="189"/>
      <c r="OLB96" s="189"/>
      <c r="OLC96" s="189"/>
      <c r="OLD96" s="189"/>
      <c r="OLE96" s="189"/>
      <c r="OLF96" s="189"/>
      <c r="OLG96" s="189"/>
      <c r="OLH96" s="189"/>
      <c r="OLI96" s="189"/>
      <c r="OLJ96" s="189"/>
      <c r="OLK96" s="189"/>
      <c r="OLL96" s="189"/>
      <c r="OLM96" s="189"/>
      <c r="OLN96" s="189"/>
      <c r="OLO96" s="189"/>
      <c r="OLP96" s="189"/>
      <c r="OLQ96" s="189"/>
      <c r="OLR96" s="189"/>
      <c r="OLS96" s="189"/>
      <c r="OLT96" s="189"/>
      <c r="OLU96" s="189"/>
      <c r="OLV96" s="189"/>
      <c r="OLW96" s="189"/>
      <c r="OLX96" s="189"/>
      <c r="OLY96" s="189"/>
      <c r="OLZ96" s="189"/>
      <c r="OMA96" s="189"/>
      <c r="OMB96" s="189"/>
      <c r="OMC96" s="189"/>
      <c r="OMD96" s="189"/>
      <c r="OME96" s="189"/>
      <c r="OMF96" s="189"/>
      <c r="OMG96" s="189"/>
      <c r="OMH96" s="189"/>
      <c r="OMI96" s="189"/>
      <c r="OMJ96" s="189"/>
      <c r="OMK96" s="189"/>
      <c r="OML96" s="189"/>
      <c r="OMM96" s="189"/>
      <c r="OMN96" s="189"/>
      <c r="OMO96" s="189"/>
      <c r="OMP96" s="189"/>
      <c r="OMQ96" s="189"/>
      <c r="OMR96" s="189"/>
      <c r="OMS96" s="189"/>
      <c r="OMT96" s="189"/>
      <c r="OMU96" s="189"/>
      <c r="OMV96" s="189"/>
      <c r="OMW96" s="189"/>
      <c r="OMX96" s="189"/>
      <c r="OMY96" s="189"/>
      <c r="OMZ96" s="189"/>
      <c r="ONA96" s="189"/>
      <c r="ONB96" s="189"/>
      <c r="ONC96" s="189"/>
      <c r="OND96" s="189"/>
      <c r="ONE96" s="189"/>
      <c r="ONF96" s="189"/>
      <c r="ONG96" s="189"/>
      <c r="ONH96" s="189"/>
      <c r="ONI96" s="189"/>
      <c r="ONJ96" s="189"/>
      <c r="ONK96" s="189"/>
      <c r="ONL96" s="189"/>
      <c r="ONM96" s="189"/>
      <c r="ONN96" s="189"/>
      <c r="ONO96" s="189"/>
      <c r="ONP96" s="189"/>
      <c r="ONQ96" s="189"/>
      <c r="ONR96" s="189"/>
      <c r="ONS96" s="189"/>
      <c r="ONT96" s="189"/>
      <c r="ONU96" s="189"/>
      <c r="ONV96" s="189"/>
      <c r="ONW96" s="189"/>
      <c r="ONX96" s="189"/>
      <c r="ONY96" s="189"/>
      <c r="ONZ96" s="189"/>
      <c r="OOA96" s="189"/>
      <c r="OOB96" s="189"/>
      <c r="OOC96" s="189"/>
      <c r="OOD96" s="189"/>
      <c r="OOE96" s="189"/>
      <c r="OOF96" s="189"/>
      <c r="OOG96" s="189"/>
      <c r="OOH96" s="189"/>
      <c r="OOI96" s="189"/>
      <c r="OOJ96" s="189"/>
      <c r="OOK96" s="189"/>
      <c r="OOL96" s="189"/>
      <c r="OOM96" s="189"/>
      <c r="OON96" s="189"/>
      <c r="OOO96" s="189"/>
      <c r="OOP96" s="189"/>
      <c r="OOQ96" s="189"/>
      <c r="OOR96" s="189"/>
      <c r="OOS96" s="189"/>
      <c r="OOT96" s="189"/>
      <c r="OOU96" s="189"/>
      <c r="OOV96" s="189"/>
      <c r="OOW96" s="189"/>
      <c r="OOX96" s="189"/>
      <c r="OOY96" s="189"/>
      <c r="OOZ96" s="189"/>
      <c r="OPA96" s="189"/>
      <c r="OPB96" s="189"/>
      <c r="OPC96" s="189"/>
      <c r="OPD96" s="189"/>
      <c r="OPE96" s="189"/>
      <c r="OPF96" s="189"/>
      <c r="OPG96" s="189"/>
      <c r="OPH96" s="189"/>
      <c r="OPI96" s="189"/>
      <c r="OPJ96" s="189"/>
      <c r="OPK96" s="189"/>
      <c r="OPL96" s="189"/>
      <c r="OPM96" s="189"/>
      <c r="OPN96" s="189"/>
      <c r="OPO96" s="189"/>
      <c r="OPP96" s="189"/>
      <c r="OPQ96" s="189"/>
      <c r="OPR96" s="189"/>
      <c r="OPS96" s="189"/>
      <c r="OPT96" s="189"/>
      <c r="OPU96" s="189"/>
      <c r="OPV96" s="189"/>
      <c r="OPW96" s="189"/>
      <c r="OPX96" s="189"/>
      <c r="OPY96" s="189"/>
      <c r="OPZ96" s="189"/>
      <c r="OQA96" s="189"/>
      <c r="OQB96" s="189"/>
      <c r="OQC96" s="189"/>
      <c r="OQD96" s="189"/>
      <c r="OQE96" s="189"/>
      <c r="OQF96" s="189"/>
      <c r="OQG96" s="189"/>
      <c r="OQH96" s="189"/>
      <c r="OQI96" s="189"/>
      <c r="OQJ96" s="189"/>
      <c r="OQK96" s="189"/>
      <c r="OQL96" s="189"/>
      <c r="OQM96" s="189"/>
      <c r="OQN96" s="189"/>
      <c r="OQO96" s="189"/>
      <c r="OQP96" s="189"/>
      <c r="OQQ96" s="189"/>
      <c r="OQR96" s="189"/>
      <c r="OQS96" s="189"/>
      <c r="OQT96" s="189"/>
      <c r="OQU96" s="189"/>
      <c r="OQV96" s="189"/>
      <c r="OQW96" s="189"/>
      <c r="OQX96" s="189"/>
      <c r="OQY96" s="189"/>
      <c r="OQZ96" s="189"/>
      <c r="ORA96" s="189"/>
      <c r="ORB96" s="189"/>
      <c r="ORC96" s="189"/>
      <c r="ORD96" s="189"/>
      <c r="ORE96" s="189"/>
      <c r="ORF96" s="189"/>
      <c r="ORG96" s="189"/>
      <c r="ORH96" s="189"/>
      <c r="ORI96" s="189"/>
      <c r="ORJ96" s="189"/>
      <c r="ORK96" s="189"/>
      <c r="ORL96" s="189"/>
      <c r="ORM96" s="189"/>
      <c r="ORN96" s="189"/>
      <c r="ORO96" s="189"/>
      <c r="ORP96" s="189"/>
      <c r="ORQ96" s="189"/>
      <c r="ORR96" s="189"/>
      <c r="ORS96" s="189"/>
      <c r="ORT96" s="189"/>
      <c r="ORU96" s="189"/>
      <c r="ORV96" s="189"/>
      <c r="ORW96" s="189"/>
      <c r="ORX96" s="189"/>
      <c r="ORY96" s="189"/>
      <c r="ORZ96" s="189"/>
      <c r="OSA96" s="189"/>
      <c r="OSB96" s="189"/>
      <c r="OSC96" s="189"/>
      <c r="OSD96" s="189"/>
      <c r="OSE96" s="189"/>
      <c r="OSF96" s="189"/>
      <c r="OSG96" s="189"/>
      <c r="OSH96" s="189"/>
      <c r="OSI96" s="189"/>
      <c r="OSJ96" s="189"/>
      <c r="OSK96" s="189"/>
      <c r="OSL96" s="189"/>
      <c r="OSM96" s="189"/>
      <c r="OSN96" s="189"/>
      <c r="OSO96" s="189"/>
      <c r="OSP96" s="189"/>
      <c r="OSQ96" s="189"/>
      <c r="OSR96" s="189"/>
      <c r="OSS96" s="189"/>
      <c r="OST96" s="189"/>
      <c r="OSU96" s="189"/>
      <c r="OSV96" s="189"/>
      <c r="OSW96" s="189"/>
      <c r="OSX96" s="189"/>
      <c r="OSY96" s="189"/>
      <c r="OSZ96" s="189"/>
      <c r="OTA96" s="189"/>
      <c r="OTB96" s="189"/>
      <c r="OTC96" s="189"/>
      <c r="OTD96" s="189"/>
      <c r="OTE96" s="189"/>
      <c r="OTF96" s="189"/>
      <c r="OTG96" s="189"/>
      <c r="OTH96" s="189"/>
      <c r="OTI96" s="189"/>
      <c r="OTJ96" s="189"/>
      <c r="OTK96" s="189"/>
      <c r="OTL96" s="189"/>
      <c r="OTM96" s="189"/>
      <c r="OTN96" s="189"/>
      <c r="OTO96" s="189"/>
      <c r="OTP96" s="189"/>
      <c r="OTQ96" s="189"/>
      <c r="OTR96" s="189"/>
      <c r="OTS96" s="189"/>
      <c r="OTT96" s="189"/>
      <c r="OTU96" s="189"/>
      <c r="OTV96" s="189"/>
      <c r="OTW96" s="189"/>
      <c r="OTX96" s="189"/>
      <c r="OTY96" s="189"/>
      <c r="OTZ96" s="189"/>
      <c r="OUA96" s="189"/>
      <c r="OUB96" s="189"/>
      <c r="OUC96" s="189"/>
      <c r="OUD96" s="189"/>
      <c r="OUE96" s="189"/>
      <c r="OUF96" s="189"/>
      <c r="OUG96" s="189"/>
      <c r="OUH96" s="189"/>
      <c r="OUI96" s="189"/>
      <c r="OUJ96" s="189"/>
      <c r="OUK96" s="189"/>
      <c r="OUL96" s="189"/>
      <c r="OUM96" s="189"/>
      <c r="OUN96" s="189"/>
      <c r="OUO96" s="189"/>
      <c r="OUP96" s="189"/>
      <c r="OUQ96" s="189"/>
      <c r="OUR96" s="189"/>
      <c r="OUS96" s="189"/>
      <c r="OUT96" s="189"/>
      <c r="OUU96" s="189"/>
      <c r="OUV96" s="189"/>
      <c r="OUW96" s="189"/>
      <c r="OUX96" s="189"/>
      <c r="OUY96" s="189"/>
      <c r="OUZ96" s="189"/>
      <c r="OVA96" s="189"/>
      <c r="OVB96" s="189"/>
      <c r="OVC96" s="189"/>
      <c r="OVD96" s="189"/>
      <c r="OVE96" s="189"/>
      <c r="OVF96" s="189"/>
      <c r="OVG96" s="189"/>
      <c r="OVH96" s="189"/>
      <c r="OVI96" s="189"/>
      <c r="OVJ96" s="189"/>
      <c r="OVK96" s="189"/>
      <c r="OVL96" s="189"/>
      <c r="OVM96" s="189"/>
      <c r="OVN96" s="189"/>
      <c r="OVO96" s="189"/>
      <c r="OVP96" s="189"/>
      <c r="OVQ96" s="189"/>
      <c r="OVR96" s="189"/>
      <c r="OVS96" s="189"/>
      <c r="OVT96" s="189"/>
      <c r="OVU96" s="189"/>
      <c r="OVV96" s="189"/>
      <c r="OVW96" s="189"/>
      <c r="OVX96" s="189"/>
      <c r="OVY96" s="189"/>
      <c r="OVZ96" s="189"/>
      <c r="OWA96" s="189"/>
      <c r="OWB96" s="189"/>
      <c r="OWC96" s="189"/>
      <c r="OWD96" s="189"/>
      <c r="OWE96" s="189"/>
      <c r="OWF96" s="189"/>
      <c r="OWG96" s="189"/>
      <c r="OWH96" s="189"/>
      <c r="OWI96" s="189"/>
      <c r="OWJ96" s="189"/>
      <c r="OWK96" s="189"/>
      <c r="OWL96" s="189"/>
      <c r="OWM96" s="189"/>
      <c r="OWN96" s="189"/>
      <c r="OWO96" s="189"/>
      <c r="OWP96" s="189"/>
      <c r="OWQ96" s="189"/>
      <c r="OWR96" s="189"/>
      <c r="OWS96" s="189"/>
      <c r="OWT96" s="189"/>
      <c r="OWU96" s="189"/>
      <c r="OWV96" s="189"/>
      <c r="OWW96" s="189"/>
      <c r="OWX96" s="189"/>
      <c r="OWY96" s="189"/>
      <c r="OWZ96" s="189"/>
      <c r="OXA96" s="189"/>
      <c r="OXB96" s="189"/>
      <c r="OXC96" s="189"/>
      <c r="OXD96" s="189"/>
      <c r="OXE96" s="189"/>
      <c r="OXF96" s="189"/>
      <c r="OXG96" s="189"/>
      <c r="OXH96" s="189"/>
      <c r="OXI96" s="189"/>
      <c r="OXJ96" s="189"/>
      <c r="OXK96" s="189"/>
      <c r="OXL96" s="189"/>
      <c r="OXM96" s="189"/>
      <c r="OXN96" s="189"/>
      <c r="OXO96" s="189"/>
      <c r="OXP96" s="189"/>
      <c r="OXQ96" s="189"/>
      <c r="OXR96" s="189"/>
      <c r="OXS96" s="189"/>
      <c r="OXT96" s="189"/>
      <c r="OXU96" s="189"/>
      <c r="OXV96" s="189"/>
      <c r="OXW96" s="189"/>
      <c r="OXX96" s="189"/>
      <c r="OXY96" s="189"/>
      <c r="OXZ96" s="189"/>
      <c r="OYA96" s="189"/>
      <c r="OYB96" s="189"/>
      <c r="OYC96" s="189"/>
      <c r="OYD96" s="189"/>
      <c r="OYE96" s="189"/>
      <c r="OYF96" s="189"/>
      <c r="OYG96" s="189"/>
      <c r="OYH96" s="189"/>
      <c r="OYI96" s="189"/>
      <c r="OYJ96" s="189"/>
      <c r="OYK96" s="189"/>
      <c r="OYL96" s="189"/>
      <c r="OYM96" s="189"/>
      <c r="OYN96" s="189"/>
      <c r="OYO96" s="189"/>
      <c r="OYP96" s="189"/>
      <c r="OYQ96" s="189"/>
      <c r="OYR96" s="189"/>
      <c r="OYS96" s="189"/>
      <c r="OYT96" s="189"/>
      <c r="OYU96" s="189"/>
      <c r="OYV96" s="189"/>
      <c r="OYW96" s="189"/>
      <c r="OYX96" s="189"/>
      <c r="OYY96" s="189"/>
      <c r="OYZ96" s="189"/>
      <c r="OZA96" s="189"/>
      <c r="OZB96" s="189"/>
      <c r="OZC96" s="189"/>
      <c r="OZD96" s="189"/>
      <c r="OZE96" s="189"/>
      <c r="OZF96" s="189"/>
      <c r="OZG96" s="189"/>
      <c r="OZH96" s="189"/>
      <c r="OZI96" s="189"/>
      <c r="OZJ96" s="189"/>
      <c r="OZK96" s="189"/>
      <c r="OZL96" s="189"/>
      <c r="OZM96" s="189"/>
      <c r="OZN96" s="189"/>
      <c r="OZO96" s="189"/>
      <c r="OZP96" s="189"/>
      <c r="OZQ96" s="189"/>
      <c r="OZR96" s="189"/>
      <c r="OZS96" s="189"/>
      <c r="OZT96" s="189"/>
      <c r="OZU96" s="189"/>
      <c r="OZV96" s="189"/>
      <c r="OZW96" s="189"/>
      <c r="OZX96" s="189"/>
      <c r="OZY96" s="189"/>
      <c r="OZZ96" s="189"/>
      <c r="PAA96" s="189"/>
      <c r="PAB96" s="189"/>
      <c r="PAC96" s="189"/>
      <c r="PAD96" s="189"/>
      <c r="PAE96" s="189"/>
      <c r="PAF96" s="189"/>
      <c r="PAG96" s="189"/>
      <c r="PAH96" s="189"/>
      <c r="PAI96" s="189"/>
      <c r="PAJ96" s="189"/>
      <c r="PAK96" s="189"/>
      <c r="PAL96" s="189"/>
      <c r="PAM96" s="189"/>
      <c r="PAN96" s="189"/>
      <c r="PAO96" s="189"/>
      <c r="PAP96" s="189"/>
      <c r="PAQ96" s="189"/>
      <c r="PAR96" s="189"/>
      <c r="PAS96" s="189"/>
      <c r="PAT96" s="189"/>
      <c r="PAU96" s="189"/>
      <c r="PAV96" s="189"/>
      <c r="PAW96" s="189"/>
      <c r="PAX96" s="189"/>
      <c r="PAY96" s="189"/>
      <c r="PAZ96" s="189"/>
      <c r="PBA96" s="189"/>
      <c r="PBB96" s="189"/>
      <c r="PBC96" s="189"/>
      <c r="PBD96" s="189"/>
      <c r="PBE96" s="189"/>
      <c r="PBF96" s="189"/>
      <c r="PBG96" s="189"/>
      <c r="PBH96" s="189"/>
      <c r="PBI96" s="189"/>
      <c r="PBJ96" s="189"/>
      <c r="PBK96" s="189"/>
      <c r="PBL96" s="189"/>
      <c r="PBM96" s="189"/>
      <c r="PBN96" s="189"/>
      <c r="PBO96" s="189"/>
      <c r="PBP96" s="189"/>
      <c r="PBQ96" s="189"/>
      <c r="PBR96" s="189"/>
      <c r="PBS96" s="189"/>
      <c r="PBT96" s="189"/>
      <c r="PBU96" s="189"/>
      <c r="PBV96" s="189"/>
      <c r="PBW96" s="189"/>
      <c r="PBX96" s="189"/>
      <c r="PBY96" s="189"/>
      <c r="PBZ96" s="189"/>
      <c r="PCA96" s="189"/>
      <c r="PCB96" s="189"/>
      <c r="PCC96" s="189"/>
      <c r="PCD96" s="189"/>
      <c r="PCE96" s="189"/>
      <c r="PCF96" s="189"/>
      <c r="PCG96" s="189"/>
      <c r="PCH96" s="189"/>
      <c r="PCI96" s="189"/>
      <c r="PCJ96" s="189"/>
      <c r="PCK96" s="189"/>
      <c r="PCL96" s="189"/>
      <c r="PCM96" s="189"/>
      <c r="PCN96" s="189"/>
      <c r="PCO96" s="189"/>
      <c r="PCP96" s="189"/>
      <c r="PCQ96" s="189"/>
      <c r="PCR96" s="189"/>
      <c r="PCS96" s="189"/>
      <c r="PCT96" s="189"/>
      <c r="PCU96" s="189"/>
      <c r="PCV96" s="189"/>
      <c r="PCW96" s="189"/>
      <c r="PCX96" s="189"/>
      <c r="PCY96" s="189"/>
      <c r="PCZ96" s="189"/>
      <c r="PDA96" s="189"/>
      <c r="PDB96" s="189"/>
      <c r="PDC96" s="189"/>
      <c r="PDD96" s="189"/>
      <c r="PDE96" s="189"/>
      <c r="PDF96" s="189"/>
      <c r="PDG96" s="189"/>
      <c r="PDH96" s="189"/>
      <c r="PDI96" s="189"/>
      <c r="PDJ96" s="189"/>
      <c r="PDK96" s="189"/>
      <c r="PDL96" s="189"/>
      <c r="PDM96" s="189"/>
      <c r="PDN96" s="189"/>
      <c r="PDO96" s="189"/>
      <c r="PDP96" s="189"/>
      <c r="PDQ96" s="189"/>
      <c r="PDR96" s="189"/>
      <c r="PDS96" s="189"/>
      <c r="PDT96" s="189"/>
      <c r="PDU96" s="189"/>
      <c r="PDV96" s="189"/>
      <c r="PDW96" s="189"/>
      <c r="PDX96" s="189"/>
      <c r="PDY96" s="189"/>
      <c r="PDZ96" s="189"/>
      <c r="PEA96" s="189"/>
      <c r="PEB96" s="189"/>
      <c r="PEC96" s="189"/>
      <c r="PED96" s="189"/>
      <c r="PEE96" s="189"/>
      <c r="PEF96" s="189"/>
      <c r="PEG96" s="189"/>
      <c r="PEH96" s="189"/>
      <c r="PEI96" s="189"/>
      <c r="PEJ96" s="189"/>
      <c r="PEK96" s="189"/>
      <c r="PEL96" s="189"/>
      <c r="PEM96" s="189"/>
      <c r="PEN96" s="189"/>
      <c r="PEO96" s="189"/>
      <c r="PEP96" s="189"/>
      <c r="PEQ96" s="189"/>
      <c r="PER96" s="189"/>
      <c r="PES96" s="189"/>
      <c r="PET96" s="189"/>
      <c r="PEU96" s="189"/>
      <c r="PEV96" s="189"/>
      <c r="PEW96" s="189"/>
      <c r="PEX96" s="189"/>
      <c r="PEY96" s="189"/>
      <c r="PEZ96" s="189"/>
      <c r="PFA96" s="189"/>
      <c r="PFB96" s="189"/>
      <c r="PFC96" s="189"/>
      <c r="PFD96" s="189"/>
      <c r="PFE96" s="189"/>
      <c r="PFF96" s="189"/>
      <c r="PFG96" s="189"/>
      <c r="PFH96" s="189"/>
      <c r="PFI96" s="189"/>
      <c r="PFJ96" s="189"/>
      <c r="PFK96" s="189"/>
      <c r="PFL96" s="189"/>
      <c r="PFM96" s="189"/>
      <c r="PFN96" s="189"/>
      <c r="PFO96" s="189"/>
      <c r="PFP96" s="189"/>
      <c r="PFQ96" s="189"/>
      <c r="PFR96" s="189"/>
      <c r="PFS96" s="189"/>
      <c r="PFT96" s="189"/>
      <c r="PFU96" s="189"/>
      <c r="PFV96" s="189"/>
      <c r="PFW96" s="189"/>
      <c r="PFX96" s="189"/>
      <c r="PFY96" s="189"/>
      <c r="PFZ96" s="189"/>
      <c r="PGA96" s="189"/>
      <c r="PGB96" s="189"/>
      <c r="PGC96" s="189"/>
      <c r="PGD96" s="189"/>
      <c r="PGE96" s="189"/>
      <c r="PGF96" s="189"/>
      <c r="PGG96" s="189"/>
      <c r="PGH96" s="189"/>
      <c r="PGI96" s="189"/>
      <c r="PGJ96" s="189"/>
      <c r="PGK96" s="189"/>
      <c r="PGL96" s="189"/>
      <c r="PGM96" s="189"/>
      <c r="PGN96" s="189"/>
      <c r="PGO96" s="189"/>
      <c r="PGP96" s="189"/>
      <c r="PGQ96" s="189"/>
      <c r="PGR96" s="189"/>
      <c r="PGS96" s="189"/>
      <c r="PGT96" s="189"/>
      <c r="PGU96" s="189"/>
      <c r="PGV96" s="189"/>
      <c r="PGW96" s="189"/>
      <c r="PGX96" s="189"/>
      <c r="PGY96" s="189"/>
      <c r="PGZ96" s="189"/>
      <c r="PHA96" s="189"/>
      <c r="PHB96" s="189"/>
      <c r="PHC96" s="189"/>
      <c r="PHD96" s="189"/>
      <c r="PHE96" s="189"/>
      <c r="PHF96" s="189"/>
      <c r="PHG96" s="189"/>
      <c r="PHH96" s="189"/>
      <c r="PHI96" s="189"/>
      <c r="PHJ96" s="189"/>
      <c r="PHK96" s="189"/>
      <c r="PHL96" s="189"/>
      <c r="PHM96" s="189"/>
      <c r="PHN96" s="189"/>
      <c r="PHO96" s="189"/>
      <c r="PHP96" s="189"/>
      <c r="PHQ96" s="189"/>
      <c r="PHR96" s="189"/>
      <c r="PHS96" s="189"/>
      <c r="PHT96" s="189"/>
      <c r="PHU96" s="189"/>
      <c r="PHV96" s="189"/>
      <c r="PHW96" s="189"/>
      <c r="PHX96" s="189"/>
      <c r="PHY96" s="189"/>
      <c r="PHZ96" s="189"/>
      <c r="PIA96" s="189"/>
      <c r="PIB96" s="189"/>
      <c r="PIC96" s="189"/>
      <c r="PID96" s="189"/>
      <c r="PIE96" s="189"/>
      <c r="PIF96" s="189"/>
      <c r="PIG96" s="189"/>
      <c r="PIH96" s="189"/>
      <c r="PII96" s="189"/>
      <c r="PIJ96" s="189"/>
      <c r="PIK96" s="189"/>
      <c r="PIL96" s="189"/>
      <c r="PIM96" s="189"/>
      <c r="PIN96" s="189"/>
      <c r="PIO96" s="189"/>
      <c r="PIP96" s="189"/>
      <c r="PIQ96" s="189"/>
      <c r="PIR96" s="189"/>
      <c r="PIS96" s="189"/>
      <c r="PIT96" s="189"/>
      <c r="PIU96" s="189"/>
      <c r="PIV96" s="189"/>
      <c r="PIW96" s="189"/>
      <c r="PIX96" s="189"/>
      <c r="PIY96" s="189"/>
      <c r="PIZ96" s="189"/>
      <c r="PJA96" s="189"/>
      <c r="PJB96" s="189"/>
      <c r="PJC96" s="189"/>
      <c r="PJD96" s="189"/>
      <c r="PJE96" s="189"/>
      <c r="PJF96" s="189"/>
      <c r="PJG96" s="189"/>
      <c r="PJH96" s="189"/>
      <c r="PJI96" s="189"/>
      <c r="PJJ96" s="189"/>
      <c r="PJK96" s="189"/>
      <c r="PJL96" s="189"/>
      <c r="PJM96" s="189"/>
      <c r="PJN96" s="189"/>
      <c r="PJO96" s="189"/>
      <c r="PJP96" s="189"/>
      <c r="PJQ96" s="189"/>
      <c r="PJR96" s="189"/>
      <c r="PJS96" s="189"/>
      <c r="PJT96" s="189"/>
      <c r="PJU96" s="189"/>
      <c r="PJV96" s="189"/>
      <c r="PJW96" s="189"/>
      <c r="PJX96" s="189"/>
      <c r="PJY96" s="189"/>
      <c r="PJZ96" s="189"/>
      <c r="PKA96" s="189"/>
      <c r="PKB96" s="189"/>
      <c r="PKC96" s="189"/>
      <c r="PKD96" s="189"/>
      <c r="PKE96" s="189"/>
      <c r="PKF96" s="189"/>
      <c r="PKG96" s="189"/>
      <c r="PKH96" s="189"/>
      <c r="PKI96" s="189"/>
      <c r="PKJ96" s="189"/>
      <c r="PKK96" s="189"/>
      <c r="PKL96" s="189"/>
      <c r="PKM96" s="189"/>
      <c r="PKN96" s="189"/>
      <c r="PKO96" s="189"/>
      <c r="PKP96" s="189"/>
      <c r="PKQ96" s="189"/>
      <c r="PKR96" s="189"/>
      <c r="PKS96" s="189"/>
      <c r="PKT96" s="189"/>
      <c r="PKU96" s="189"/>
      <c r="PKV96" s="189"/>
      <c r="PKW96" s="189"/>
      <c r="PKX96" s="189"/>
      <c r="PKY96" s="189"/>
      <c r="PKZ96" s="189"/>
      <c r="PLA96" s="189"/>
      <c r="PLB96" s="189"/>
      <c r="PLC96" s="189"/>
      <c r="PLD96" s="189"/>
      <c r="PLE96" s="189"/>
      <c r="PLF96" s="189"/>
      <c r="PLG96" s="189"/>
      <c r="PLH96" s="189"/>
      <c r="PLI96" s="189"/>
      <c r="PLJ96" s="189"/>
      <c r="PLK96" s="189"/>
      <c r="PLL96" s="189"/>
      <c r="PLM96" s="189"/>
      <c r="PLN96" s="189"/>
      <c r="PLO96" s="189"/>
      <c r="PLP96" s="189"/>
      <c r="PLQ96" s="189"/>
      <c r="PLR96" s="189"/>
      <c r="PLS96" s="189"/>
      <c r="PLT96" s="189"/>
      <c r="PLU96" s="189"/>
      <c r="PLV96" s="189"/>
      <c r="PLW96" s="189"/>
      <c r="PLX96" s="189"/>
      <c r="PLY96" s="189"/>
      <c r="PLZ96" s="189"/>
      <c r="PMA96" s="189"/>
      <c r="PMB96" s="189"/>
      <c r="PMC96" s="189"/>
      <c r="PMD96" s="189"/>
      <c r="PME96" s="189"/>
      <c r="PMF96" s="189"/>
      <c r="PMG96" s="189"/>
      <c r="PMH96" s="189"/>
      <c r="PMI96" s="189"/>
      <c r="PMJ96" s="189"/>
      <c r="PMK96" s="189"/>
      <c r="PML96" s="189"/>
      <c r="PMM96" s="189"/>
      <c r="PMN96" s="189"/>
      <c r="PMO96" s="189"/>
      <c r="PMP96" s="189"/>
      <c r="PMQ96" s="189"/>
      <c r="PMR96" s="189"/>
      <c r="PMS96" s="189"/>
      <c r="PMT96" s="189"/>
      <c r="PMU96" s="189"/>
      <c r="PMV96" s="189"/>
      <c r="PMW96" s="189"/>
      <c r="PMX96" s="189"/>
      <c r="PMY96" s="189"/>
      <c r="PMZ96" s="189"/>
      <c r="PNA96" s="189"/>
      <c r="PNB96" s="189"/>
      <c r="PNC96" s="189"/>
      <c r="PND96" s="189"/>
      <c r="PNE96" s="189"/>
      <c r="PNF96" s="189"/>
      <c r="PNG96" s="189"/>
      <c r="PNH96" s="189"/>
      <c r="PNI96" s="189"/>
      <c r="PNJ96" s="189"/>
      <c r="PNK96" s="189"/>
      <c r="PNL96" s="189"/>
      <c r="PNM96" s="189"/>
      <c r="PNN96" s="189"/>
      <c r="PNO96" s="189"/>
      <c r="PNP96" s="189"/>
      <c r="PNQ96" s="189"/>
      <c r="PNR96" s="189"/>
      <c r="PNS96" s="189"/>
      <c r="PNT96" s="189"/>
      <c r="PNU96" s="189"/>
      <c r="PNV96" s="189"/>
      <c r="PNW96" s="189"/>
      <c r="PNX96" s="189"/>
      <c r="PNY96" s="189"/>
      <c r="PNZ96" s="189"/>
      <c r="POA96" s="189"/>
      <c r="POB96" s="189"/>
      <c r="POC96" s="189"/>
      <c r="POD96" s="189"/>
      <c r="POE96" s="189"/>
      <c r="POF96" s="189"/>
      <c r="POG96" s="189"/>
      <c r="POH96" s="189"/>
      <c r="POI96" s="189"/>
      <c r="POJ96" s="189"/>
      <c r="POK96" s="189"/>
      <c r="POL96" s="189"/>
      <c r="POM96" s="189"/>
      <c r="PON96" s="189"/>
      <c r="POO96" s="189"/>
      <c r="POP96" s="189"/>
      <c r="POQ96" s="189"/>
      <c r="POR96" s="189"/>
      <c r="POS96" s="189"/>
      <c r="POT96" s="189"/>
      <c r="POU96" s="189"/>
      <c r="POV96" s="189"/>
      <c r="POW96" s="189"/>
      <c r="POX96" s="189"/>
      <c r="POY96" s="189"/>
      <c r="POZ96" s="189"/>
      <c r="PPA96" s="189"/>
      <c r="PPB96" s="189"/>
      <c r="PPC96" s="189"/>
      <c r="PPD96" s="189"/>
      <c r="PPE96" s="189"/>
      <c r="PPF96" s="189"/>
      <c r="PPG96" s="189"/>
      <c r="PPH96" s="189"/>
      <c r="PPI96" s="189"/>
      <c r="PPJ96" s="189"/>
      <c r="PPK96" s="189"/>
      <c r="PPL96" s="189"/>
      <c r="PPM96" s="189"/>
      <c r="PPN96" s="189"/>
      <c r="PPO96" s="189"/>
      <c r="PPP96" s="189"/>
      <c r="PPQ96" s="189"/>
      <c r="PPR96" s="189"/>
      <c r="PPS96" s="189"/>
      <c r="PPT96" s="189"/>
      <c r="PPU96" s="189"/>
      <c r="PPV96" s="189"/>
      <c r="PPW96" s="189"/>
      <c r="PPX96" s="189"/>
      <c r="PPY96" s="189"/>
      <c r="PPZ96" s="189"/>
      <c r="PQA96" s="189"/>
      <c r="PQB96" s="189"/>
      <c r="PQC96" s="189"/>
      <c r="PQD96" s="189"/>
      <c r="PQE96" s="189"/>
      <c r="PQF96" s="189"/>
      <c r="PQG96" s="189"/>
      <c r="PQH96" s="189"/>
      <c r="PQI96" s="189"/>
      <c r="PQJ96" s="189"/>
      <c r="PQK96" s="189"/>
      <c r="PQL96" s="189"/>
      <c r="PQM96" s="189"/>
      <c r="PQN96" s="189"/>
      <c r="PQO96" s="189"/>
      <c r="PQP96" s="189"/>
      <c r="PQQ96" s="189"/>
      <c r="PQR96" s="189"/>
      <c r="PQS96" s="189"/>
      <c r="PQT96" s="189"/>
      <c r="PQU96" s="189"/>
      <c r="PQV96" s="189"/>
      <c r="PQW96" s="189"/>
      <c r="PQX96" s="189"/>
      <c r="PQY96" s="189"/>
      <c r="PQZ96" s="189"/>
      <c r="PRA96" s="189"/>
      <c r="PRB96" s="189"/>
      <c r="PRC96" s="189"/>
      <c r="PRD96" s="189"/>
      <c r="PRE96" s="189"/>
      <c r="PRF96" s="189"/>
      <c r="PRG96" s="189"/>
      <c r="PRH96" s="189"/>
      <c r="PRI96" s="189"/>
      <c r="PRJ96" s="189"/>
      <c r="PRK96" s="189"/>
      <c r="PRL96" s="189"/>
      <c r="PRM96" s="189"/>
      <c r="PRN96" s="189"/>
      <c r="PRO96" s="189"/>
      <c r="PRP96" s="189"/>
      <c r="PRQ96" s="189"/>
      <c r="PRR96" s="189"/>
      <c r="PRS96" s="189"/>
      <c r="PRT96" s="189"/>
      <c r="PRU96" s="189"/>
      <c r="PRV96" s="189"/>
      <c r="PRW96" s="189"/>
      <c r="PRX96" s="189"/>
      <c r="PRY96" s="189"/>
      <c r="PRZ96" s="189"/>
      <c r="PSA96" s="189"/>
      <c r="PSB96" s="189"/>
      <c r="PSC96" s="189"/>
      <c r="PSD96" s="189"/>
      <c r="PSE96" s="189"/>
      <c r="PSF96" s="189"/>
      <c r="PSG96" s="189"/>
      <c r="PSH96" s="189"/>
      <c r="PSI96" s="189"/>
      <c r="PSJ96" s="189"/>
      <c r="PSK96" s="189"/>
      <c r="PSL96" s="189"/>
      <c r="PSM96" s="189"/>
      <c r="PSN96" s="189"/>
      <c r="PSO96" s="189"/>
      <c r="PSP96" s="189"/>
      <c r="PSQ96" s="189"/>
      <c r="PSR96" s="189"/>
      <c r="PSS96" s="189"/>
      <c r="PST96" s="189"/>
      <c r="PSU96" s="189"/>
      <c r="PSV96" s="189"/>
      <c r="PSW96" s="189"/>
      <c r="PSX96" s="189"/>
      <c r="PSY96" s="189"/>
      <c r="PSZ96" s="189"/>
      <c r="PTA96" s="189"/>
      <c r="PTB96" s="189"/>
      <c r="PTC96" s="189"/>
      <c r="PTD96" s="189"/>
      <c r="PTE96" s="189"/>
      <c r="PTF96" s="189"/>
      <c r="PTG96" s="189"/>
      <c r="PTH96" s="189"/>
      <c r="PTI96" s="189"/>
      <c r="PTJ96" s="189"/>
      <c r="PTK96" s="189"/>
      <c r="PTL96" s="189"/>
      <c r="PTM96" s="189"/>
      <c r="PTN96" s="189"/>
      <c r="PTO96" s="189"/>
      <c r="PTP96" s="189"/>
      <c r="PTQ96" s="189"/>
      <c r="PTR96" s="189"/>
      <c r="PTS96" s="189"/>
      <c r="PTT96" s="189"/>
      <c r="PTU96" s="189"/>
      <c r="PTV96" s="189"/>
      <c r="PTW96" s="189"/>
      <c r="PTX96" s="189"/>
      <c r="PTY96" s="189"/>
      <c r="PTZ96" s="189"/>
      <c r="PUA96" s="189"/>
      <c r="PUB96" s="189"/>
      <c r="PUC96" s="189"/>
      <c r="PUD96" s="189"/>
      <c r="PUE96" s="189"/>
      <c r="PUF96" s="189"/>
      <c r="PUG96" s="189"/>
      <c r="PUH96" s="189"/>
      <c r="PUI96" s="189"/>
      <c r="PUJ96" s="189"/>
      <c r="PUK96" s="189"/>
      <c r="PUL96" s="189"/>
      <c r="PUM96" s="189"/>
      <c r="PUN96" s="189"/>
      <c r="PUO96" s="189"/>
      <c r="PUP96" s="189"/>
      <c r="PUQ96" s="189"/>
      <c r="PUR96" s="189"/>
      <c r="PUS96" s="189"/>
      <c r="PUT96" s="189"/>
      <c r="PUU96" s="189"/>
      <c r="PUV96" s="189"/>
      <c r="PUW96" s="189"/>
      <c r="PUX96" s="189"/>
      <c r="PUY96" s="189"/>
      <c r="PUZ96" s="189"/>
      <c r="PVA96" s="189"/>
      <c r="PVB96" s="189"/>
      <c r="PVC96" s="189"/>
      <c r="PVD96" s="189"/>
      <c r="PVE96" s="189"/>
      <c r="PVF96" s="189"/>
      <c r="PVG96" s="189"/>
      <c r="PVH96" s="189"/>
      <c r="PVI96" s="189"/>
      <c r="PVJ96" s="189"/>
      <c r="PVK96" s="189"/>
      <c r="PVL96" s="189"/>
      <c r="PVM96" s="189"/>
      <c r="PVN96" s="189"/>
      <c r="PVO96" s="189"/>
      <c r="PVP96" s="189"/>
      <c r="PVQ96" s="189"/>
      <c r="PVR96" s="189"/>
      <c r="PVS96" s="189"/>
      <c r="PVT96" s="189"/>
      <c r="PVU96" s="189"/>
      <c r="PVV96" s="189"/>
      <c r="PVW96" s="189"/>
      <c r="PVX96" s="189"/>
      <c r="PVY96" s="189"/>
      <c r="PVZ96" s="189"/>
      <c r="PWA96" s="189"/>
      <c r="PWB96" s="189"/>
      <c r="PWC96" s="189"/>
      <c r="PWD96" s="189"/>
      <c r="PWE96" s="189"/>
      <c r="PWF96" s="189"/>
      <c r="PWG96" s="189"/>
      <c r="PWH96" s="189"/>
      <c r="PWI96" s="189"/>
      <c r="PWJ96" s="189"/>
      <c r="PWK96" s="189"/>
      <c r="PWL96" s="189"/>
      <c r="PWM96" s="189"/>
      <c r="PWN96" s="189"/>
      <c r="PWO96" s="189"/>
      <c r="PWP96" s="189"/>
      <c r="PWQ96" s="189"/>
      <c r="PWR96" s="189"/>
      <c r="PWS96" s="189"/>
      <c r="PWT96" s="189"/>
      <c r="PWU96" s="189"/>
      <c r="PWV96" s="189"/>
      <c r="PWW96" s="189"/>
      <c r="PWX96" s="189"/>
      <c r="PWY96" s="189"/>
      <c r="PWZ96" s="189"/>
      <c r="PXA96" s="189"/>
      <c r="PXB96" s="189"/>
      <c r="PXC96" s="189"/>
      <c r="PXD96" s="189"/>
      <c r="PXE96" s="189"/>
      <c r="PXF96" s="189"/>
      <c r="PXG96" s="189"/>
      <c r="PXH96" s="189"/>
      <c r="PXI96" s="189"/>
      <c r="PXJ96" s="189"/>
      <c r="PXK96" s="189"/>
      <c r="PXL96" s="189"/>
      <c r="PXM96" s="189"/>
      <c r="PXN96" s="189"/>
      <c r="PXO96" s="189"/>
      <c r="PXP96" s="189"/>
      <c r="PXQ96" s="189"/>
      <c r="PXR96" s="189"/>
      <c r="PXS96" s="189"/>
      <c r="PXT96" s="189"/>
      <c r="PXU96" s="189"/>
      <c r="PXV96" s="189"/>
      <c r="PXW96" s="189"/>
      <c r="PXX96" s="189"/>
      <c r="PXY96" s="189"/>
      <c r="PXZ96" s="189"/>
      <c r="PYA96" s="189"/>
      <c r="PYB96" s="189"/>
      <c r="PYC96" s="189"/>
      <c r="PYD96" s="189"/>
      <c r="PYE96" s="189"/>
      <c r="PYF96" s="189"/>
      <c r="PYG96" s="189"/>
      <c r="PYH96" s="189"/>
      <c r="PYI96" s="189"/>
      <c r="PYJ96" s="189"/>
      <c r="PYK96" s="189"/>
      <c r="PYL96" s="189"/>
      <c r="PYM96" s="189"/>
      <c r="PYN96" s="189"/>
      <c r="PYO96" s="189"/>
      <c r="PYP96" s="189"/>
      <c r="PYQ96" s="189"/>
      <c r="PYR96" s="189"/>
      <c r="PYS96" s="189"/>
      <c r="PYT96" s="189"/>
      <c r="PYU96" s="189"/>
      <c r="PYV96" s="189"/>
      <c r="PYW96" s="189"/>
      <c r="PYX96" s="189"/>
      <c r="PYY96" s="189"/>
      <c r="PYZ96" s="189"/>
      <c r="PZA96" s="189"/>
      <c r="PZB96" s="189"/>
      <c r="PZC96" s="189"/>
      <c r="PZD96" s="189"/>
      <c r="PZE96" s="189"/>
      <c r="PZF96" s="189"/>
      <c r="PZG96" s="189"/>
      <c r="PZH96" s="189"/>
      <c r="PZI96" s="189"/>
      <c r="PZJ96" s="189"/>
      <c r="PZK96" s="189"/>
      <c r="PZL96" s="189"/>
      <c r="PZM96" s="189"/>
      <c r="PZN96" s="189"/>
      <c r="PZO96" s="189"/>
      <c r="PZP96" s="189"/>
      <c r="PZQ96" s="189"/>
      <c r="PZR96" s="189"/>
      <c r="PZS96" s="189"/>
      <c r="PZT96" s="189"/>
      <c r="PZU96" s="189"/>
      <c r="PZV96" s="189"/>
      <c r="PZW96" s="189"/>
      <c r="PZX96" s="189"/>
      <c r="PZY96" s="189"/>
      <c r="PZZ96" s="189"/>
      <c r="QAA96" s="189"/>
      <c r="QAB96" s="189"/>
      <c r="QAC96" s="189"/>
      <c r="QAD96" s="189"/>
      <c r="QAE96" s="189"/>
      <c r="QAF96" s="189"/>
      <c r="QAG96" s="189"/>
      <c r="QAH96" s="189"/>
      <c r="QAI96" s="189"/>
      <c r="QAJ96" s="189"/>
      <c r="QAK96" s="189"/>
      <c r="QAL96" s="189"/>
      <c r="QAM96" s="189"/>
      <c r="QAN96" s="189"/>
      <c r="QAO96" s="189"/>
      <c r="QAP96" s="189"/>
      <c r="QAQ96" s="189"/>
      <c r="QAR96" s="189"/>
      <c r="QAS96" s="189"/>
      <c r="QAT96" s="189"/>
      <c r="QAU96" s="189"/>
      <c r="QAV96" s="189"/>
      <c r="QAW96" s="189"/>
      <c r="QAX96" s="189"/>
      <c r="QAY96" s="189"/>
      <c r="QAZ96" s="189"/>
      <c r="QBA96" s="189"/>
      <c r="QBB96" s="189"/>
      <c r="QBC96" s="189"/>
      <c r="QBD96" s="189"/>
      <c r="QBE96" s="189"/>
      <c r="QBF96" s="189"/>
      <c r="QBG96" s="189"/>
      <c r="QBH96" s="189"/>
      <c r="QBI96" s="189"/>
      <c r="QBJ96" s="189"/>
      <c r="QBK96" s="189"/>
      <c r="QBL96" s="189"/>
      <c r="QBM96" s="189"/>
      <c r="QBN96" s="189"/>
      <c r="QBO96" s="189"/>
      <c r="QBP96" s="189"/>
      <c r="QBQ96" s="189"/>
      <c r="QBR96" s="189"/>
      <c r="QBS96" s="189"/>
      <c r="QBT96" s="189"/>
      <c r="QBU96" s="189"/>
      <c r="QBV96" s="189"/>
      <c r="QBW96" s="189"/>
      <c r="QBX96" s="189"/>
      <c r="QBY96" s="189"/>
      <c r="QBZ96" s="189"/>
      <c r="QCA96" s="189"/>
      <c r="QCB96" s="189"/>
      <c r="QCC96" s="189"/>
      <c r="QCD96" s="189"/>
      <c r="QCE96" s="189"/>
      <c r="QCF96" s="189"/>
      <c r="QCG96" s="189"/>
      <c r="QCH96" s="189"/>
      <c r="QCI96" s="189"/>
      <c r="QCJ96" s="189"/>
      <c r="QCK96" s="189"/>
      <c r="QCL96" s="189"/>
      <c r="QCM96" s="189"/>
      <c r="QCN96" s="189"/>
      <c r="QCO96" s="189"/>
      <c r="QCP96" s="189"/>
      <c r="QCQ96" s="189"/>
      <c r="QCR96" s="189"/>
      <c r="QCS96" s="189"/>
      <c r="QCT96" s="189"/>
      <c r="QCU96" s="189"/>
      <c r="QCV96" s="189"/>
      <c r="QCW96" s="189"/>
      <c r="QCX96" s="189"/>
      <c r="QCY96" s="189"/>
      <c r="QCZ96" s="189"/>
      <c r="QDA96" s="189"/>
      <c r="QDB96" s="189"/>
      <c r="QDC96" s="189"/>
      <c r="QDD96" s="189"/>
      <c r="QDE96" s="189"/>
      <c r="QDF96" s="189"/>
      <c r="QDG96" s="189"/>
      <c r="QDH96" s="189"/>
      <c r="QDI96" s="189"/>
      <c r="QDJ96" s="189"/>
      <c r="QDK96" s="189"/>
      <c r="QDL96" s="189"/>
      <c r="QDM96" s="189"/>
      <c r="QDN96" s="189"/>
      <c r="QDO96" s="189"/>
      <c r="QDP96" s="189"/>
      <c r="QDQ96" s="189"/>
      <c r="QDR96" s="189"/>
      <c r="QDS96" s="189"/>
      <c r="QDT96" s="189"/>
      <c r="QDU96" s="189"/>
      <c r="QDV96" s="189"/>
      <c r="QDW96" s="189"/>
      <c r="QDX96" s="189"/>
      <c r="QDY96" s="189"/>
      <c r="QDZ96" s="189"/>
      <c r="QEA96" s="189"/>
      <c r="QEB96" s="189"/>
      <c r="QEC96" s="189"/>
      <c r="QED96" s="189"/>
      <c r="QEE96" s="189"/>
      <c r="QEF96" s="189"/>
      <c r="QEG96" s="189"/>
      <c r="QEH96" s="189"/>
      <c r="QEI96" s="189"/>
      <c r="QEJ96" s="189"/>
      <c r="QEK96" s="189"/>
      <c r="QEL96" s="189"/>
      <c r="QEM96" s="189"/>
      <c r="QEN96" s="189"/>
      <c r="QEO96" s="189"/>
      <c r="QEP96" s="189"/>
      <c r="QEQ96" s="189"/>
      <c r="QER96" s="189"/>
      <c r="QES96" s="189"/>
      <c r="QET96" s="189"/>
      <c r="QEU96" s="189"/>
      <c r="QEV96" s="189"/>
      <c r="QEW96" s="189"/>
      <c r="QEX96" s="189"/>
      <c r="QEY96" s="189"/>
      <c r="QEZ96" s="189"/>
      <c r="QFA96" s="189"/>
      <c r="QFB96" s="189"/>
      <c r="QFC96" s="189"/>
      <c r="QFD96" s="189"/>
      <c r="QFE96" s="189"/>
      <c r="QFF96" s="189"/>
      <c r="QFG96" s="189"/>
      <c r="QFH96" s="189"/>
      <c r="QFI96" s="189"/>
      <c r="QFJ96" s="189"/>
      <c r="QFK96" s="189"/>
      <c r="QFL96" s="189"/>
      <c r="QFM96" s="189"/>
      <c r="QFN96" s="189"/>
      <c r="QFO96" s="189"/>
      <c r="QFP96" s="189"/>
      <c r="QFQ96" s="189"/>
      <c r="QFR96" s="189"/>
      <c r="QFS96" s="189"/>
      <c r="QFT96" s="189"/>
      <c r="QFU96" s="189"/>
      <c r="QFV96" s="189"/>
      <c r="QFW96" s="189"/>
      <c r="QFX96" s="189"/>
      <c r="QFY96" s="189"/>
      <c r="QFZ96" s="189"/>
      <c r="QGA96" s="189"/>
      <c r="QGB96" s="189"/>
      <c r="QGC96" s="189"/>
      <c r="QGD96" s="189"/>
      <c r="QGE96" s="189"/>
      <c r="QGF96" s="189"/>
      <c r="QGG96" s="189"/>
      <c r="QGH96" s="189"/>
      <c r="QGI96" s="189"/>
      <c r="QGJ96" s="189"/>
      <c r="QGK96" s="189"/>
      <c r="QGL96" s="189"/>
      <c r="QGM96" s="189"/>
      <c r="QGN96" s="189"/>
      <c r="QGO96" s="189"/>
      <c r="QGP96" s="189"/>
      <c r="QGQ96" s="189"/>
      <c r="QGR96" s="189"/>
      <c r="QGS96" s="189"/>
      <c r="QGT96" s="189"/>
      <c r="QGU96" s="189"/>
      <c r="QGV96" s="189"/>
      <c r="QGW96" s="189"/>
      <c r="QGX96" s="189"/>
      <c r="QGY96" s="189"/>
      <c r="QGZ96" s="189"/>
      <c r="QHA96" s="189"/>
      <c r="QHB96" s="189"/>
      <c r="QHC96" s="189"/>
      <c r="QHD96" s="189"/>
      <c r="QHE96" s="189"/>
      <c r="QHF96" s="189"/>
      <c r="QHG96" s="189"/>
      <c r="QHH96" s="189"/>
      <c r="QHI96" s="189"/>
      <c r="QHJ96" s="189"/>
      <c r="QHK96" s="189"/>
      <c r="QHL96" s="189"/>
      <c r="QHM96" s="189"/>
      <c r="QHN96" s="189"/>
      <c r="QHO96" s="189"/>
      <c r="QHP96" s="189"/>
      <c r="QHQ96" s="189"/>
      <c r="QHR96" s="189"/>
      <c r="QHS96" s="189"/>
      <c r="QHT96" s="189"/>
      <c r="QHU96" s="189"/>
      <c r="QHV96" s="189"/>
      <c r="QHW96" s="189"/>
      <c r="QHX96" s="189"/>
      <c r="QHY96" s="189"/>
      <c r="QHZ96" s="189"/>
      <c r="QIA96" s="189"/>
      <c r="QIB96" s="189"/>
      <c r="QIC96" s="189"/>
      <c r="QID96" s="189"/>
      <c r="QIE96" s="189"/>
      <c r="QIF96" s="189"/>
      <c r="QIG96" s="189"/>
      <c r="QIH96" s="189"/>
      <c r="QII96" s="189"/>
      <c r="QIJ96" s="189"/>
      <c r="QIK96" s="189"/>
      <c r="QIL96" s="189"/>
      <c r="QIM96" s="189"/>
      <c r="QIN96" s="189"/>
      <c r="QIO96" s="189"/>
      <c r="QIP96" s="189"/>
      <c r="QIQ96" s="189"/>
      <c r="QIR96" s="189"/>
      <c r="QIS96" s="189"/>
      <c r="QIT96" s="189"/>
      <c r="QIU96" s="189"/>
      <c r="QIV96" s="189"/>
      <c r="QIW96" s="189"/>
      <c r="QIX96" s="189"/>
      <c r="QIY96" s="189"/>
      <c r="QIZ96" s="189"/>
      <c r="QJA96" s="189"/>
      <c r="QJB96" s="189"/>
      <c r="QJC96" s="189"/>
      <c r="QJD96" s="189"/>
      <c r="QJE96" s="189"/>
      <c r="QJF96" s="189"/>
      <c r="QJG96" s="189"/>
      <c r="QJH96" s="189"/>
      <c r="QJI96" s="189"/>
      <c r="QJJ96" s="189"/>
      <c r="QJK96" s="189"/>
      <c r="QJL96" s="189"/>
      <c r="QJM96" s="189"/>
      <c r="QJN96" s="189"/>
      <c r="QJO96" s="189"/>
      <c r="QJP96" s="189"/>
      <c r="QJQ96" s="189"/>
      <c r="QJR96" s="189"/>
      <c r="QJS96" s="189"/>
      <c r="QJT96" s="189"/>
      <c r="QJU96" s="189"/>
      <c r="QJV96" s="189"/>
      <c r="QJW96" s="189"/>
      <c r="QJX96" s="189"/>
      <c r="QJY96" s="189"/>
      <c r="QJZ96" s="189"/>
      <c r="QKA96" s="189"/>
      <c r="QKB96" s="189"/>
      <c r="QKC96" s="189"/>
      <c r="QKD96" s="189"/>
      <c r="QKE96" s="189"/>
      <c r="QKF96" s="189"/>
      <c r="QKG96" s="189"/>
      <c r="QKH96" s="189"/>
      <c r="QKI96" s="189"/>
      <c r="QKJ96" s="189"/>
      <c r="QKK96" s="189"/>
      <c r="QKL96" s="189"/>
      <c r="QKM96" s="189"/>
      <c r="QKN96" s="189"/>
      <c r="QKO96" s="189"/>
      <c r="QKP96" s="189"/>
      <c r="QKQ96" s="189"/>
      <c r="QKR96" s="189"/>
      <c r="QKS96" s="189"/>
      <c r="QKT96" s="189"/>
      <c r="QKU96" s="189"/>
      <c r="QKV96" s="189"/>
      <c r="QKW96" s="189"/>
      <c r="QKX96" s="189"/>
      <c r="QKY96" s="189"/>
      <c r="QKZ96" s="189"/>
      <c r="QLA96" s="189"/>
      <c r="QLB96" s="189"/>
      <c r="QLC96" s="189"/>
      <c r="QLD96" s="189"/>
      <c r="QLE96" s="189"/>
      <c r="QLF96" s="189"/>
      <c r="QLG96" s="189"/>
      <c r="QLH96" s="189"/>
      <c r="QLI96" s="189"/>
      <c r="QLJ96" s="189"/>
      <c r="QLK96" s="189"/>
      <c r="QLL96" s="189"/>
      <c r="QLM96" s="189"/>
      <c r="QLN96" s="189"/>
      <c r="QLO96" s="189"/>
      <c r="QLP96" s="189"/>
      <c r="QLQ96" s="189"/>
      <c r="QLR96" s="189"/>
      <c r="QLS96" s="189"/>
      <c r="QLT96" s="189"/>
      <c r="QLU96" s="189"/>
      <c r="QLV96" s="189"/>
      <c r="QLW96" s="189"/>
      <c r="QLX96" s="189"/>
      <c r="QLY96" s="189"/>
      <c r="QLZ96" s="189"/>
      <c r="QMA96" s="189"/>
      <c r="QMB96" s="189"/>
      <c r="QMC96" s="189"/>
      <c r="QMD96" s="189"/>
      <c r="QME96" s="189"/>
      <c r="QMF96" s="189"/>
      <c r="QMG96" s="189"/>
      <c r="QMH96" s="189"/>
      <c r="QMI96" s="189"/>
      <c r="QMJ96" s="189"/>
      <c r="QMK96" s="189"/>
      <c r="QML96" s="189"/>
      <c r="QMM96" s="189"/>
      <c r="QMN96" s="189"/>
      <c r="QMO96" s="189"/>
      <c r="QMP96" s="189"/>
      <c r="QMQ96" s="189"/>
      <c r="QMR96" s="189"/>
      <c r="QMS96" s="189"/>
      <c r="QMT96" s="189"/>
      <c r="QMU96" s="189"/>
      <c r="QMV96" s="189"/>
      <c r="QMW96" s="189"/>
      <c r="QMX96" s="189"/>
      <c r="QMY96" s="189"/>
      <c r="QMZ96" s="189"/>
      <c r="QNA96" s="189"/>
      <c r="QNB96" s="189"/>
      <c r="QNC96" s="189"/>
      <c r="QND96" s="189"/>
      <c r="QNE96" s="189"/>
      <c r="QNF96" s="189"/>
      <c r="QNG96" s="189"/>
      <c r="QNH96" s="189"/>
      <c r="QNI96" s="189"/>
      <c r="QNJ96" s="189"/>
      <c r="QNK96" s="189"/>
      <c r="QNL96" s="189"/>
      <c r="QNM96" s="189"/>
      <c r="QNN96" s="189"/>
      <c r="QNO96" s="189"/>
      <c r="QNP96" s="189"/>
      <c r="QNQ96" s="189"/>
      <c r="QNR96" s="189"/>
      <c r="QNS96" s="189"/>
      <c r="QNT96" s="189"/>
      <c r="QNU96" s="189"/>
      <c r="QNV96" s="189"/>
      <c r="QNW96" s="189"/>
      <c r="QNX96" s="189"/>
      <c r="QNY96" s="189"/>
      <c r="QNZ96" s="189"/>
      <c r="QOA96" s="189"/>
      <c r="QOB96" s="189"/>
      <c r="QOC96" s="189"/>
      <c r="QOD96" s="189"/>
      <c r="QOE96" s="189"/>
      <c r="QOF96" s="189"/>
      <c r="QOG96" s="189"/>
      <c r="QOH96" s="189"/>
      <c r="QOI96" s="189"/>
      <c r="QOJ96" s="189"/>
      <c r="QOK96" s="189"/>
      <c r="QOL96" s="189"/>
      <c r="QOM96" s="189"/>
      <c r="QON96" s="189"/>
      <c r="QOO96" s="189"/>
      <c r="QOP96" s="189"/>
      <c r="QOQ96" s="189"/>
      <c r="QOR96" s="189"/>
      <c r="QOS96" s="189"/>
      <c r="QOT96" s="189"/>
      <c r="QOU96" s="189"/>
      <c r="QOV96" s="189"/>
      <c r="QOW96" s="189"/>
      <c r="QOX96" s="189"/>
      <c r="QOY96" s="189"/>
      <c r="QOZ96" s="189"/>
      <c r="QPA96" s="189"/>
      <c r="QPB96" s="189"/>
      <c r="QPC96" s="189"/>
      <c r="QPD96" s="189"/>
      <c r="QPE96" s="189"/>
      <c r="QPF96" s="189"/>
      <c r="QPG96" s="189"/>
      <c r="QPH96" s="189"/>
      <c r="QPI96" s="189"/>
      <c r="QPJ96" s="189"/>
      <c r="QPK96" s="189"/>
      <c r="QPL96" s="189"/>
      <c r="QPM96" s="189"/>
      <c r="QPN96" s="189"/>
      <c r="QPO96" s="189"/>
      <c r="QPP96" s="189"/>
      <c r="QPQ96" s="189"/>
      <c r="QPR96" s="189"/>
      <c r="QPS96" s="189"/>
      <c r="QPT96" s="189"/>
      <c r="QPU96" s="189"/>
      <c r="QPV96" s="189"/>
      <c r="QPW96" s="189"/>
      <c r="QPX96" s="189"/>
      <c r="QPY96" s="189"/>
      <c r="QPZ96" s="189"/>
      <c r="QQA96" s="189"/>
      <c r="QQB96" s="189"/>
      <c r="QQC96" s="189"/>
      <c r="QQD96" s="189"/>
      <c r="QQE96" s="189"/>
      <c r="QQF96" s="189"/>
      <c r="QQG96" s="189"/>
      <c r="QQH96" s="189"/>
      <c r="QQI96" s="189"/>
      <c r="QQJ96" s="189"/>
      <c r="QQK96" s="189"/>
      <c r="QQL96" s="189"/>
      <c r="QQM96" s="189"/>
      <c r="QQN96" s="189"/>
      <c r="QQO96" s="189"/>
      <c r="QQP96" s="189"/>
      <c r="QQQ96" s="189"/>
      <c r="QQR96" s="189"/>
      <c r="QQS96" s="189"/>
      <c r="QQT96" s="189"/>
      <c r="QQU96" s="189"/>
      <c r="QQV96" s="189"/>
      <c r="QQW96" s="189"/>
      <c r="QQX96" s="189"/>
      <c r="QQY96" s="189"/>
      <c r="QQZ96" s="189"/>
      <c r="QRA96" s="189"/>
      <c r="QRB96" s="189"/>
      <c r="QRC96" s="189"/>
      <c r="QRD96" s="189"/>
      <c r="QRE96" s="189"/>
      <c r="QRF96" s="189"/>
      <c r="QRG96" s="189"/>
      <c r="QRH96" s="189"/>
      <c r="QRI96" s="189"/>
      <c r="QRJ96" s="189"/>
      <c r="QRK96" s="189"/>
      <c r="QRL96" s="189"/>
      <c r="QRM96" s="189"/>
      <c r="QRN96" s="189"/>
      <c r="QRO96" s="189"/>
      <c r="QRP96" s="189"/>
      <c r="QRQ96" s="189"/>
      <c r="QRR96" s="189"/>
      <c r="QRS96" s="189"/>
      <c r="QRT96" s="189"/>
      <c r="QRU96" s="189"/>
      <c r="QRV96" s="189"/>
      <c r="QRW96" s="189"/>
      <c r="QRX96" s="189"/>
      <c r="QRY96" s="189"/>
      <c r="QRZ96" s="189"/>
      <c r="QSA96" s="189"/>
      <c r="QSB96" s="189"/>
      <c r="QSC96" s="189"/>
      <c r="QSD96" s="189"/>
      <c r="QSE96" s="189"/>
      <c r="QSF96" s="189"/>
      <c r="QSG96" s="189"/>
      <c r="QSH96" s="189"/>
      <c r="QSI96" s="189"/>
      <c r="QSJ96" s="189"/>
      <c r="QSK96" s="189"/>
      <c r="QSL96" s="189"/>
      <c r="QSM96" s="189"/>
      <c r="QSN96" s="189"/>
      <c r="QSO96" s="189"/>
      <c r="QSP96" s="189"/>
      <c r="QSQ96" s="189"/>
      <c r="QSR96" s="189"/>
      <c r="QSS96" s="189"/>
      <c r="QST96" s="189"/>
      <c r="QSU96" s="189"/>
      <c r="QSV96" s="189"/>
      <c r="QSW96" s="189"/>
      <c r="QSX96" s="189"/>
      <c r="QSY96" s="189"/>
      <c r="QSZ96" s="189"/>
      <c r="QTA96" s="189"/>
      <c r="QTB96" s="189"/>
      <c r="QTC96" s="189"/>
      <c r="QTD96" s="189"/>
      <c r="QTE96" s="189"/>
      <c r="QTF96" s="189"/>
      <c r="QTG96" s="189"/>
      <c r="QTH96" s="189"/>
      <c r="QTI96" s="189"/>
      <c r="QTJ96" s="189"/>
      <c r="QTK96" s="189"/>
      <c r="QTL96" s="189"/>
      <c r="QTM96" s="189"/>
      <c r="QTN96" s="189"/>
      <c r="QTO96" s="189"/>
      <c r="QTP96" s="189"/>
      <c r="QTQ96" s="189"/>
      <c r="QTR96" s="189"/>
      <c r="QTS96" s="189"/>
      <c r="QTT96" s="189"/>
      <c r="QTU96" s="189"/>
      <c r="QTV96" s="189"/>
      <c r="QTW96" s="189"/>
      <c r="QTX96" s="189"/>
      <c r="QTY96" s="189"/>
      <c r="QTZ96" s="189"/>
      <c r="QUA96" s="189"/>
      <c r="QUB96" s="189"/>
      <c r="QUC96" s="189"/>
      <c r="QUD96" s="189"/>
      <c r="QUE96" s="189"/>
      <c r="QUF96" s="189"/>
      <c r="QUG96" s="189"/>
      <c r="QUH96" s="189"/>
      <c r="QUI96" s="189"/>
      <c r="QUJ96" s="189"/>
      <c r="QUK96" s="189"/>
      <c r="QUL96" s="189"/>
      <c r="QUM96" s="189"/>
      <c r="QUN96" s="189"/>
      <c r="QUO96" s="189"/>
      <c r="QUP96" s="189"/>
      <c r="QUQ96" s="189"/>
      <c r="QUR96" s="189"/>
      <c r="QUS96" s="189"/>
      <c r="QUT96" s="189"/>
      <c r="QUU96" s="189"/>
      <c r="QUV96" s="189"/>
      <c r="QUW96" s="189"/>
      <c r="QUX96" s="189"/>
      <c r="QUY96" s="189"/>
      <c r="QUZ96" s="189"/>
      <c r="QVA96" s="189"/>
      <c r="QVB96" s="189"/>
      <c r="QVC96" s="189"/>
      <c r="QVD96" s="189"/>
      <c r="QVE96" s="189"/>
      <c r="QVF96" s="189"/>
      <c r="QVG96" s="189"/>
      <c r="QVH96" s="189"/>
      <c r="QVI96" s="189"/>
      <c r="QVJ96" s="189"/>
      <c r="QVK96" s="189"/>
      <c r="QVL96" s="189"/>
      <c r="QVM96" s="189"/>
      <c r="QVN96" s="189"/>
      <c r="QVO96" s="189"/>
      <c r="QVP96" s="189"/>
      <c r="QVQ96" s="189"/>
      <c r="QVR96" s="189"/>
      <c r="QVS96" s="189"/>
      <c r="QVT96" s="189"/>
      <c r="QVU96" s="189"/>
      <c r="QVV96" s="189"/>
      <c r="QVW96" s="189"/>
      <c r="QVX96" s="189"/>
      <c r="QVY96" s="189"/>
      <c r="QVZ96" s="189"/>
      <c r="QWA96" s="189"/>
      <c r="QWB96" s="189"/>
      <c r="QWC96" s="189"/>
      <c r="QWD96" s="189"/>
      <c r="QWE96" s="189"/>
      <c r="QWF96" s="189"/>
      <c r="QWG96" s="189"/>
      <c r="QWH96" s="189"/>
      <c r="QWI96" s="189"/>
      <c r="QWJ96" s="189"/>
      <c r="QWK96" s="189"/>
      <c r="QWL96" s="189"/>
      <c r="QWM96" s="189"/>
      <c r="QWN96" s="189"/>
      <c r="QWO96" s="189"/>
      <c r="QWP96" s="189"/>
      <c r="QWQ96" s="189"/>
      <c r="QWR96" s="189"/>
      <c r="QWS96" s="189"/>
      <c r="QWT96" s="189"/>
      <c r="QWU96" s="189"/>
      <c r="QWV96" s="189"/>
      <c r="QWW96" s="189"/>
      <c r="QWX96" s="189"/>
      <c r="QWY96" s="189"/>
      <c r="QWZ96" s="189"/>
      <c r="QXA96" s="189"/>
      <c r="QXB96" s="189"/>
      <c r="QXC96" s="189"/>
      <c r="QXD96" s="189"/>
      <c r="QXE96" s="189"/>
      <c r="QXF96" s="189"/>
      <c r="QXG96" s="189"/>
      <c r="QXH96" s="189"/>
      <c r="QXI96" s="189"/>
      <c r="QXJ96" s="189"/>
      <c r="QXK96" s="189"/>
      <c r="QXL96" s="189"/>
      <c r="QXM96" s="189"/>
      <c r="QXN96" s="189"/>
      <c r="QXO96" s="189"/>
      <c r="QXP96" s="189"/>
      <c r="QXQ96" s="189"/>
      <c r="QXR96" s="189"/>
      <c r="QXS96" s="189"/>
      <c r="QXT96" s="189"/>
      <c r="QXU96" s="189"/>
      <c r="QXV96" s="189"/>
      <c r="QXW96" s="189"/>
      <c r="QXX96" s="189"/>
      <c r="QXY96" s="189"/>
      <c r="QXZ96" s="189"/>
      <c r="QYA96" s="189"/>
      <c r="QYB96" s="189"/>
      <c r="QYC96" s="189"/>
      <c r="QYD96" s="189"/>
      <c r="QYE96" s="189"/>
      <c r="QYF96" s="189"/>
      <c r="QYG96" s="189"/>
      <c r="QYH96" s="189"/>
      <c r="QYI96" s="189"/>
      <c r="QYJ96" s="189"/>
      <c r="QYK96" s="189"/>
      <c r="QYL96" s="189"/>
      <c r="QYM96" s="189"/>
      <c r="QYN96" s="189"/>
      <c r="QYO96" s="189"/>
      <c r="QYP96" s="189"/>
      <c r="QYQ96" s="189"/>
      <c r="QYR96" s="189"/>
      <c r="QYS96" s="189"/>
      <c r="QYT96" s="189"/>
      <c r="QYU96" s="189"/>
      <c r="QYV96" s="189"/>
      <c r="QYW96" s="189"/>
      <c r="QYX96" s="189"/>
      <c r="QYY96" s="189"/>
      <c r="QYZ96" s="189"/>
      <c r="QZA96" s="189"/>
      <c r="QZB96" s="189"/>
      <c r="QZC96" s="189"/>
      <c r="QZD96" s="189"/>
      <c r="QZE96" s="189"/>
      <c r="QZF96" s="189"/>
      <c r="QZG96" s="189"/>
      <c r="QZH96" s="189"/>
      <c r="QZI96" s="189"/>
      <c r="QZJ96" s="189"/>
      <c r="QZK96" s="189"/>
      <c r="QZL96" s="189"/>
      <c r="QZM96" s="189"/>
      <c r="QZN96" s="189"/>
      <c r="QZO96" s="189"/>
      <c r="QZP96" s="189"/>
      <c r="QZQ96" s="189"/>
      <c r="QZR96" s="189"/>
      <c r="QZS96" s="189"/>
      <c r="QZT96" s="189"/>
      <c r="QZU96" s="189"/>
      <c r="QZV96" s="189"/>
      <c r="QZW96" s="189"/>
      <c r="QZX96" s="189"/>
      <c r="QZY96" s="189"/>
      <c r="QZZ96" s="189"/>
      <c r="RAA96" s="189"/>
      <c r="RAB96" s="189"/>
      <c r="RAC96" s="189"/>
      <c r="RAD96" s="189"/>
      <c r="RAE96" s="189"/>
      <c r="RAF96" s="189"/>
      <c r="RAG96" s="189"/>
      <c r="RAH96" s="189"/>
      <c r="RAI96" s="189"/>
      <c r="RAJ96" s="189"/>
      <c r="RAK96" s="189"/>
      <c r="RAL96" s="189"/>
      <c r="RAM96" s="189"/>
      <c r="RAN96" s="189"/>
      <c r="RAO96" s="189"/>
      <c r="RAP96" s="189"/>
      <c r="RAQ96" s="189"/>
      <c r="RAR96" s="189"/>
      <c r="RAS96" s="189"/>
      <c r="RAT96" s="189"/>
      <c r="RAU96" s="189"/>
      <c r="RAV96" s="189"/>
      <c r="RAW96" s="189"/>
      <c r="RAX96" s="189"/>
      <c r="RAY96" s="189"/>
      <c r="RAZ96" s="189"/>
      <c r="RBA96" s="189"/>
      <c r="RBB96" s="189"/>
      <c r="RBC96" s="189"/>
      <c r="RBD96" s="189"/>
      <c r="RBE96" s="189"/>
      <c r="RBF96" s="189"/>
      <c r="RBG96" s="189"/>
      <c r="RBH96" s="189"/>
      <c r="RBI96" s="189"/>
      <c r="RBJ96" s="189"/>
      <c r="RBK96" s="189"/>
      <c r="RBL96" s="189"/>
      <c r="RBM96" s="189"/>
      <c r="RBN96" s="189"/>
      <c r="RBO96" s="189"/>
      <c r="RBP96" s="189"/>
      <c r="RBQ96" s="189"/>
      <c r="RBR96" s="189"/>
      <c r="RBS96" s="189"/>
      <c r="RBT96" s="189"/>
      <c r="RBU96" s="189"/>
      <c r="RBV96" s="189"/>
      <c r="RBW96" s="189"/>
      <c r="RBX96" s="189"/>
      <c r="RBY96" s="189"/>
      <c r="RBZ96" s="189"/>
      <c r="RCA96" s="189"/>
      <c r="RCB96" s="189"/>
      <c r="RCC96" s="189"/>
      <c r="RCD96" s="189"/>
      <c r="RCE96" s="189"/>
      <c r="RCF96" s="189"/>
      <c r="RCG96" s="189"/>
      <c r="RCH96" s="189"/>
      <c r="RCI96" s="189"/>
      <c r="RCJ96" s="189"/>
      <c r="RCK96" s="189"/>
      <c r="RCL96" s="189"/>
      <c r="RCM96" s="189"/>
      <c r="RCN96" s="189"/>
      <c r="RCO96" s="189"/>
      <c r="RCP96" s="189"/>
      <c r="RCQ96" s="189"/>
      <c r="RCR96" s="189"/>
      <c r="RCS96" s="189"/>
      <c r="RCT96" s="189"/>
      <c r="RCU96" s="189"/>
      <c r="RCV96" s="189"/>
      <c r="RCW96" s="189"/>
      <c r="RCX96" s="189"/>
      <c r="RCY96" s="189"/>
      <c r="RCZ96" s="189"/>
      <c r="RDA96" s="189"/>
      <c r="RDB96" s="189"/>
      <c r="RDC96" s="189"/>
      <c r="RDD96" s="189"/>
      <c r="RDE96" s="189"/>
      <c r="RDF96" s="189"/>
      <c r="RDG96" s="189"/>
      <c r="RDH96" s="189"/>
      <c r="RDI96" s="189"/>
      <c r="RDJ96" s="189"/>
      <c r="RDK96" s="189"/>
      <c r="RDL96" s="189"/>
      <c r="RDM96" s="189"/>
      <c r="RDN96" s="189"/>
      <c r="RDO96" s="189"/>
      <c r="RDP96" s="189"/>
      <c r="RDQ96" s="189"/>
      <c r="RDR96" s="189"/>
      <c r="RDS96" s="189"/>
      <c r="RDT96" s="189"/>
      <c r="RDU96" s="189"/>
      <c r="RDV96" s="189"/>
      <c r="RDW96" s="189"/>
      <c r="RDX96" s="189"/>
      <c r="RDY96" s="189"/>
      <c r="RDZ96" s="189"/>
      <c r="REA96" s="189"/>
      <c r="REB96" s="189"/>
      <c r="REC96" s="189"/>
      <c r="RED96" s="189"/>
      <c r="REE96" s="189"/>
      <c r="REF96" s="189"/>
      <c r="REG96" s="189"/>
      <c r="REH96" s="189"/>
      <c r="REI96" s="189"/>
      <c r="REJ96" s="189"/>
      <c r="REK96" s="189"/>
      <c r="REL96" s="189"/>
      <c r="REM96" s="189"/>
      <c r="REN96" s="189"/>
      <c r="REO96" s="189"/>
      <c r="REP96" s="189"/>
      <c r="REQ96" s="189"/>
      <c r="RER96" s="189"/>
      <c r="RES96" s="189"/>
      <c r="RET96" s="189"/>
      <c r="REU96" s="189"/>
      <c r="REV96" s="189"/>
      <c r="REW96" s="189"/>
      <c r="REX96" s="189"/>
      <c r="REY96" s="189"/>
      <c r="REZ96" s="189"/>
      <c r="RFA96" s="189"/>
      <c r="RFB96" s="189"/>
      <c r="RFC96" s="189"/>
      <c r="RFD96" s="189"/>
      <c r="RFE96" s="189"/>
      <c r="RFF96" s="189"/>
      <c r="RFG96" s="189"/>
      <c r="RFH96" s="189"/>
      <c r="RFI96" s="189"/>
      <c r="RFJ96" s="189"/>
      <c r="RFK96" s="189"/>
      <c r="RFL96" s="189"/>
      <c r="RFM96" s="189"/>
      <c r="RFN96" s="189"/>
      <c r="RFO96" s="189"/>
      <c r="RFP96" s="189"/>
      <c r="RFQ96" s="189"/>
      <c r="RFR96" s="189"/>
      <c r="RFS96" s="189"/>
      <c r="RFT96" s="189"/>
      <c r="RFU96" s="189"/>
      <c r="RFV96" s="189"/>
      <c r="RFW96" s="189"/>
      <c r="RFX96" s="189"/>
      <c r="RFY96" s="189"/>
      <c r="RFZ96" s="189"/>
      <c r="RGA96" s="189"/>
      <c r="RGB96" s="189"/>
      <c r="RGC96" s="189"/>
      <c r="RGD96" s="189"/>
      <c r="RGE96" s="189"/>
      <c r="RGF96" s="189"/>
      <c r="RGG96" s="189"/>
      <c r="RGH96" s="189"/>
      <c r="RGI96" s="189"/>
      <c r="RGJ96" s="189"/>
      <c r="RGK96" s="189"/>
      <c r="RGL96" s="189"/>
      <c r="RGM96" s="189"/>
      <c r="RGN96" s="189"/>
      <c r="RGO96" s="189"/>
      <c r="RGP96" s="189"/>
      <c r="RGQ96" s="189"/>
      <c r="RGR96" s="189"/>
      <c r="RGS96" s="189"/>
      <c r="RGT96" s="189"/>
      <c r="RGU96" s="189"/>
      <c r="RGV96" s="189"/>
      <c r="RGW96" s="189"/>
      <c r="RGX96" s="189"/>
      <c r="RGY96" s="189"/>
      <c r="RGZ96" s="189"/>
      <c r="RHA96" s="189"/>
      <c r="RHB96" s="189"/>
      <c r="RHC96" s="189"/>
      <c r="RHD96" s="189"/>
      <c r="RHE96" s="189"/>
      <c r="RHF96" s="189"/>
      <c r="RHG96" s="189"/>
      <c r="RHH96" s="189"/>
      <c r="RHI96" s="189"/>
      <c r="RHJ96" s="189"/>
      <c r="RHK96" s="189"/>
      <c r="RHL96" s="189"/>
      <c r="RHM96" s="189"/>
      <c r="RHN96" s="189"/>
      <c r="RHO96" s="189"/>
      <c r="RHP96" s="189"/>
      <c r="RHQ96" s="189"/>
      <c r="RHR96" s="189"/>
      <c r="RHS96" s="189"/>
      <c r="RHT96" s="189"/>
      <c r="RHU96" s="189"/>
      <c r="RHV96" s="189"/>
      <c r="RHW96" s="189"/>
      <c r="RHX96" s="189"/>
      <c r="RHY96" s="189"/>
      <c r="RHZ96" s="189"/>
      <c r="RIA96" s="189"/>
      <c r="RIB96" s="189"/>
      <c r="RIC96" s="189"/>
      <c r="RID96" s="189"/>
      <c r="RIE96" s="189"/>
      <c r="RIF96" s="189"/>
      <c r="RIG96" s="189"/>
      <c r="RIH96" s="189"/>
      <c r="RII96" s="189"/>
      <c r="RIJ96" s="189"/>
      <c r="RIK96" s="189"/>
      <c r="RIL96" s="189"/>
      <c r="RIM96" s="189"/>
      <c r="RIN96" s="189"/>
      <c r="RIO96" s="189"/>
      <c r="RIP96" s="189"/>
      <c r="RIQ96" s="189"/>
      <c r="RIR96" s="189"/>
      <c r="RIS96" s="189"/>
      <c r="RIT96" s="189"/>
      <c r="RIU96" s="189"/>
      <c r="RIV96" s="189"/>
      <c r="RIW96" s="189"/>
      <c r="RIX96" s="189"/>
      <c r="RIY96" s="189"/>
      <c r="RIZ96" s="189"/>
      <c r="RJA96" s="189"/>
      <c r="RJB96" s="189"/>
      <c r="RJC96" s="189"/>
      <c r="RJD96" s="189"/>
      <c r="RJE96" s="189"/>
      <c r="RJF96" s="189"/>
      <c r="RJG96" s="189"/>
      <c r="RJH96" s="189"/>
      <c r="RJI96" s="189"/>
      <c r="RJJ96" s="189"/>
      <c r="RJK96" s="189"/>
      <c r="RJL96" s="189"/>
      <c r="RJM96" s="189"/>
      <c r="RJN96" s="189"/>
      <c r="RJO96" s="189"/>
      <c r="RJP96" s="189"/>
      <c r="RJQ96" s="189"/>
      <c r="RJR96" s="189"/>
      <c r="RJS96" s="189"/>
      <c r="RJT96" s="189"/>
      <c r="RJU96" s="189"/>
      <c r="RJV96" s="189"/>
      <c r="RJW96" s="189"/>
      <c r="RJX96" s="189"/>
      <c r="RJY96" s="189"/>
      <c r="RJZ96" s="189"/>
      <c r="RKA96" s="189"/>
      <c r="RKB96" s="189"/>
      <c r="RKC96" s="189"/>
      <c r="RKD96" s="189"/>
      <c r="RKE96" s="189"/>
      <c r="RKF96" s="189"/>
      <c r="RKG96" s="189"/>
      <c r="RKH96" s="189"/>
      <c r="RKI96" s="189"/>
      <c r="RKJ96" s="189"/>
      <c r="RKK96" s="189"/>
      <c r="RKL96" s="189"/>
      <c r="RKM96" s="189"/>
      <c r="RKN96" s="189"/>
      <c r="RKO96" s="189"/>
      <c r="RKP96" s="189"/>
      <c r="RKQ96" s="189"/>
      <c r="RKR96" s="189"/>
      <c r="RKS96" s="189"/>
      <c r="RKT96" s="189"/>
      <c r="RKU96" s="189"/>
      <c r="RKV96" s="189"/>
      <c r="RKW96" s="189"/>
      <c r="RKX96" s="189"/>
      <c r="RKY96" s="189"/>
      <c r="RKZ96" s="189"/>
      <c r="RLA96" s="189"/>
      <c r="RLB96" s="189"/>
      <c r="RLC96" s="189"/>
      <c r="RLD96" s="189"/>
      <c r="RLE96" s="189"/>
      <c r="RLF96" s="189"/>
      <c r="RLG96" s="189"/>
      <c r="RLH96" s="189"/>
      <c r="RLI96" s="189"/>
      <c r="RLJ96" s="189"/>
      <c r="RLK96" s="189"/>
      <c r="RLL96" s="189"/>
      <c r="RLM96" s="189"/>
      <c r="RLN96" s="189"/>
      <c r="RLO96" s="189"/>
      <c r="RLP96" s="189"/>
      <c r="RLQ96" s="189"/>
      <c r="RLR96" s="189"/>
      <c r="RLS96" s="189"/>
      <c r="RLT96" s="189"/>
      <c r="RLU96" s="189"/>
      <c r="RLV96" s="189"/>
      <c r="RLW96" s="189"/>
      <c r="RLX96" s="189"/>
      <c r="RLY96" s="189"/>
      <c r="RLZ96" s="189"/>
      <c r="RMA96" s="189"/>
      <c r="RMB96" s="189"/>
      <c r="RMC96" s="189"/>
      <c r="RMD96" s="189"/>
      <c r="RME96" s="189"/>
      <c r="RMF96" s="189"/>
      <c r="RMG96" s="189"/>
      <c r="RMH96" s="189"/>
      <c r="RMI96" s="189"/>
      <c r="RMJ96" s="189"/>
      <c r="RMK96" s="189"/>
      <c r="RML96" s="189"/>
      <c r="RMM96" s="189"/>
      <c r="RMN96" s="189"/>
      <c r="RMO96" s="189"/>
      <c r="RMP96" s="189"/>
      <c r="RMQ96" s="189"/>
      <c r="RMR96" s="189"/>
      <c r="RMS96" s="189"/>
      <c r="RMT96" s="189"/>
      <c r="RMU96" s="189"/>
      <c r="RMV96" s="189"/>
      <c r="RMW96" s="189"/>
      <c r="RMX96" s="189"/>
      <c r="RMY96" s="189"/>
      <c r="RMZ96" s="189"/>
      <c r="RNA96" s="189"/>
      <c r="RNB96" s="189"/>
      <c r="RNC96" s="189"/>
      <c r="RND96" s="189"/>
      <c r="RNE96" s="189"/>
      <c r="RNF96" s="189"/>
      <c r="RNG96" s="189"/>
      <c r="RNH96" s="189"/>
      <c r="RNI96" s="189"/>
      <c r="RNJ96" s="189"/>
      <c r="RNK96" s="189"/>
      <c r="RNL96" s="189"/>
      <c r="RNM96" s="189"/>
      <c r="RNN96" s="189"/>
      <c r="RNO96" s="189"/>
      <c r="RNP96" s="189"/>
      <c r="RNQ96" s="189"/>
      <c r="RNR96" s="189"/>
      <c r="RNS96" s="189"/>
      <c r="RNT96" s="189"/>
      <c r="RNU96" s="189"/>
      <c r="RNV96" s="189"/>
      <c r="RNW96" s="189"/>
      <c r="RNX96" s="189"/>
      <c r="RNY96" s="189"/>
      <c r="RNZ96" s="189"/>
      <c r="ROA96" s="189"/>
      <c r="ROB96" s="189"/>
      <c r="ROC96" s="189"/>
      <c r="ROD96" s="189"/>
      <c r="ROE96" s="189"/>
      <c r="ROF96" s="189"/>
      <c r="ROG96" s="189"/>
      <c r="ROH96" s="189"/>
      <c r="ROI96" s="189"/>
      <c r="ROJ96" s="189"/>
      <c r="ROK96" s="189"/>
      <c r="ROL96" s="189"/>
      <c r="ROM96" s="189"/>
      <c r="RON96" s="189"/>
      <c r="ROO96" s="189"/>
      <c r="ROP96" s="189"/>
      <c r="ROQ96" s="189"/>
      <c r="ROR96" s="189"/>
      <c r="ROS96" s="189"/>
      <c r="ROT96" s="189"/>
      <c r="ROU96" s="189"/>
      <c r="ROV96" s="189"/>
      <c r="ROW96" s="189"/>
      <c r="ROX96" s="189"/>
      <c r="ROY96" s="189"/>
      <c r="ROZ96" s="189"/>
      <c r="RPA96" s="189"/>
      <c r="RPB96" s="189"/>
      <c r="RPC96" s="189"/>
      <c r="RPD96" s="189"/>
      <c r="RPE96" s="189"/>
      <c r="RPF96" s="189"/>
      <c r="RPG96" s="189"/>
      <c r="RPH96" s="189"/>
      <c r="RPI96" s="189"/>
      <c r="RPJ96" s="189"/>
      <c r="RPK96" s="189"/>
      <c r="RPL96" s="189"/>
      <c r="RPM96" s="189"/>
      <c r="RPN96" s="189"/>
      <c r="RPO96" s="189"/>
      <c r="RPP96" s="189"/>
      <c r="RPQ96" s="189"/>
      <c r="RPR96" s="189"/>
      <c r="RPS96" s="189"/>
      <c r="RPT96" s="189"/>
      <c r="RPU96" s="189"/>
      <c r="RPV96" s="189"/>
      <c r="RPW96" s="189"/>
      <c r="RPX96" s="189"/>
      <c r="RPY96" s="189"/>
      <c r="RPZ96" s="189"/>
      <c r="RQA96" s="189"/>
      <c r="RQB96" s="189"/>
      <c r="RQC96" s="189"/>
      <c r="RQD96" s="189"/>
      <c r="RQE96" s="189"/>
      <c r="RQF96" s="189"/>
      <c r="RQG96" s="189"/>
      <c r="RQH96" s="189"/>
      <c r="RQI96" s="189"/>
      <c r="RQJ96" s="189"/>
      <c r="RQK96" s="189"/>
      <c r="RQL96" s="189"/>
      <c r="RQM96" s="189"/>
      <c r="RQN96" s="189"/>
      <c r="RQO96" s="189"/>
      <c r="RQP96" s="189"/>
      <c r="RQQ96" s="189"/>
      <c r="RQR96" s="189"/>
      <c r="RQS96" s="189"/>
      <c r="RQT96" s="189"/>
      <c r="RQU96" s="189"/>
      <c r="RQV96" s="189"/>
      <c r="RQW96" s="189"/>
      <c r="RQX96" s="189"/>
      <c r="RQY96" s="189"/>
      <c r="RQZ96" s="189"/>
      <c r="RRA96" s="189"/>
      <c r="RRB96" s="189"/>
      <c r="RRC96" s="189"/>
      <c r="RRD96" s="189"/>
      <c r="RRE96" s="189"/>
      <c r="RRF96" s="189"/>
      <c r="RRG96" s="189"/>
      <c r="RRH96" s="189"/>
      <c r="RRI96" s="189"/>
      <c r="RRJ96" s="189"/>
      <c r="RRK96" s="189"/>
      <c r="RRL96" s="189"/>
      <c r="RRM96" s="189"/>
      <c r="RRN96" s="189"/>
      <c r="RRO96" s="189"/>
      <c r="RRP96" s="189"/>
      <c r="RRQ96" s="189"/>
      <c r="RRR96" s="189"/>
      <c r="RRS96" s="189"/>
      <c r="RRT96" s="189"/>
      <c r="RRU96" s="189"/>
      <c r="RRV96" s="189"/>
      <c r="RRW96" s="189"/>
      <c r="RRX96" s="189"/>
      <c r="RRY96" s="189"/>
      <c r="RRZ96" s="189"/>
      <c r="RSA96" s="189"/>
      <c r="RSB96" s="189"/>
      <c r="RSC96" s="189"/>
      <c r="RSD96" s="189"/>
      <c r="RSE96" s="189"/>
      <c r="RSF96" s="189"/>
      <c r="RSG96" s="189"/>
      <c r="RSH96" s="189"/>
      <c r="RSI96" s="189"/>
      <c r="RSJ96" s="189"/>
      <c r="RSK96" s="189"/>
      <c r="RSL96" s="189"/>
      <c r="RSM96" s="189"/>
      <c r="RSN96" s="189"/>
      <c r="RSO96" s="189"/>
      <c r="RSP96" s="189"/>
      <c r="RSQ96" s="189"/>
      <c r="RSR96" s="189"/>
      <c r="RSS96" s="189"/>
      <c r="RST96" s="189"/>
      <c r="RSU96" s="189"/>
      <c r="RSV96" s="189"/>
      <c r="RSW96" s="189"/>
      <c r="RSX96" s="189"/>
      <c r="RSY96" s="189"/>
      <c r="RSZ96" s="189"/>
      <c r="RTA96" s="189"/>
      <c r="RTB96" s="189"/>
      <c r="RTC96" s="189"/>
      <c r="RTD96" s="189"/>
      <c r="RTE96" s="189"/>
      <c r="RTF96" s="189"/>
      <c r="RTG96" s="189"/>
      <c r="RTH96" s="189"/>
      <c r="RTI96" s="189"/>
      <c r="RTJ96" s="189"/>
      <c r="RTK96" s="189"/>
      <c r="RTL96" s="189"/>
      <c r="RTM96" s="189"/>
      <c r="RTN96" s="189"/>
      <c r="RTO96" s="189"/>
      <c r="RTP96" s="189"/>
      <c r="RTQ96" s="189"/>
      <c r="RTR96" s="189"/>
      <c r="RTS96" s="189"/>
      <c r="RTT96" s="189"/>
      <c r="RTU96" s="189"/>
      <c r="RTV96" s="189"/>
      <c r="RTW96" s="189"/>
      <c r="RTX96" s="189"/>
      <c r="RTY96" s="189"/>
      <c r="RTZ96" s="189"/>
      <c r="RUA96" s="189"/>
      <c r="RUB96" s="189"/>
      <c r="RUC96" s="189"/>
      <c r="RUD96" s="189"/>
      <c r="RUE96" s="189"/>
      <c r="RUF96" s="189"/>
      <c r="RUG96" s="189"/>
      <c r="RUH96" s="189"/>
      <c r="RUI96" s="189"/>
      <c r="RUJ96" s="189"/>
      <c r="RUK96" s="189"/>
      <c r="RUL96" s="189"/>
      <c r="RUM96" s="189"/>
      <c r="RUN96" s="189"/>
      <c r="RUO96" s="189"/>
      <c r="RUP96" s="189"/>
      <c r="RUQ96" s="189"/>
      <c r="RUR96" s="189"/>
      <c r="RUS96" s="189"/>
      <c r="RUT96" s="189"/>
      <c r="RUU96" s="189"/>
      <c r="RUV96" s="189"/>
      <c r="RUW96" s="189"/>
      <c r="RUX96" s="189"/>
      <c r="RUY96" s="189"/>
      <c r="RUZ96" s="189"/>
      <c r="RVA96" s="189"/>
      <c r="RVB96" s="189"/>
      <c r="RVC96" s="189"/>
      <c r="RVD96" s="189"/>
      <c r="RVE96" s="189"/>
      <c r="RVF96" s="189"/>
      <c r="RVG96" s="189"/>
      <c r="RVH96" s="189"/>
      <c r="RVI96" s="189"/>
      <c r="RVJ96" s="189"/>
      <c r="RVK96" s="189"/>
      <c r="RVL96" s="189"/>
      <c r="RVM96" s="189"/>
      <c r="RVN96" s="189"/>
      <c r="RVO96" s="189"/>
      <c r="RVP96" s="189"/>
      <c r="RVQ96" s="189"/>
      <c r="RVR96" s="189"/>
      <c r="RVS96" s="189"/>
      <c r="RVT96" s="189"/>
      <c r="RVU96" s="189"/>
      <c r="RVV96" s="189"/>
      <c r="RVW96" s="189"/>
      <c r="RVX96" s="189"/>
      <c r="RVY96" s="189"/>
      <c r="RVZ96" s="189"/>
      <c r="RWA96" s="189"/>
      <c r="RWB96" s="189"/>
      <c r="RWC96" s="189"/>
      <c r="RWD96" s="189"/>
      <c r="RWE96" s="189"/>
      <c r="RWF96" s="189"/>
      <c r="RWG96" s="189"/>
      <c r="RWH96" s="189"/>
      <c r="RWI96" s="189"/>
      <c r="RWJ96" s="189"/>
      <c r="RWK96" s="189"/>
      <c r="RWL96" s="189"/>
      <c r="RWM96" s="189"/>
      <c r="RWN96" s="189"/>
      <c r="RWO96" s="189"/>
      <c r="RWP96" s="189"/>
      <c r="RWQ96" s="189"/>
      <c r="RWR96" s="189"/>
      <c r="RWS96" s="189"/>
      <c r="RWT96" s="189"/>
      <c r="RWU96" s="189"/>
      <c r="RWV96" s="189"/>
      <c r="RWW96" s="189"/>
      <c r="RWX96" s="189"/>
      <c r="RWY96" s="189"/>
      <c r="RWZ96" s="189"/>
      <c r="RXA96" s="189"/>
      <c r="RXB96" s="189"/>
      <c r="RXC96" s="189"/>
      <c r="RXD96" s="189"/>
      <c r="RXE96" s="189"/>
      <c r="RXF96" s="189"/>
      <c r="RXG96" s="189"/>
      <c r="RXH96" s="189"/>
      <c r="RXI96" s="189"/>
      <c r="RXJ96" s="189"/>
      <c r="RXK96" s="189"/>
      <c r="RXL96" s="189"/>
      <c r="RXM96" s="189"/>
      <c r="RXN96" s="189"/>
      <c r="RXO96" s="189"/>
      <c r="RXP96" s="189"/>
      <c r="RXQ96" s="189"/>
      <c r="RXR96" s="189"/>
      <c r="RXS96" s="189"/>
      <c r="RXT96" s="189"/>
      <c r="RXU96" s="189"/>
      <c r="RXV96" s="189"/>
      <c r="RXW96" s="189"/>
      <c r="RXX96" s="189"/>
      <c r="RXY96" s="189"/>
      <c r="RXZ96" s="189"/>
      <c r="RYA96" s="189"/>
      <c r="RYB96" s="189"/>
      <c r="RYC96" s="189"/>
      <c r="RYD96" s="189"/>
      <c r="RYE96" s="189"/>
      <c r="RYF96" s="189"/>
      <c r="RYG96" s="189"/>
      <c r="RYH96" s="189"/>
      <c r="RYI96" s="189"/>
      <c r="RYJ96" s="189"/>
      <c r="RYK96" s="189"/>
      <c r="RYL96" s="189"/>
      <c r="RYM96" s="189"/>
      <c r="RYN96" s="189"/>
      <c r="RYO96" s="189"/>
      <c r="RYP96" s="189"/>
      <c r="RYQ96" s="189"/>
      <c r="RYR96" s="189"/>
      <c r="RYS96" s="189"/>
      <c r="RYT96" s="189"/>
      <c r="RYU96" s="189"/>
      <c r="RYV96" s="189"/>
      <c r="RYW96" s="189"/>
      <c r="RYX96" s="189"/>
      <c r="RYY96" s="189"/>
      <c r="RYZ96" s="189"/>
      <c r="RZA96" s="189"/>
      <c r="RZB96" s="189"/>
      <c r="RZC96" s="189"/>
      <c r="RZD96" s="189"/>
      <c r="RZE96" s="189"/>
      <c r="RZF96" s="189"/>
      <c r="RZG96" s="189"/>
      <c r="RZH96" s="189"/>
      <c r="RZI96" s="189"/>
      <c r="RZJ96" s="189"/>
      <c r="RZK96" s="189"/>
      <c r="RZL96" s="189"/>
      <c r="RZM96" s="189"/>
      <c r="RZN96" s="189"/>
      <c r="RZO96" s="189"/>
      <c r="RZP96" s="189"/>
      <c r="RZQ96" s="189"/>
      <c r="RZR96" s="189"/>
      <c r="RZS96" s="189"/>
      <c r="RZT96" s="189"/>
      <c r="RZU96" s="189"/>
      <c r="RZV96" s="189"/>
      <c r="RZW96" s="189"/>
      <c r="RZX96" s="189"/>
      <c r="RZY96" s="189"/>
      <c r="RZZ96" s="189"/>
      <c r="SAA96" s="189"/>
      <c r="SAB96" s="189"/>
      <c r="SAC96" s="189"/>
      <c r="SAD96" s="189"/>
      <c r="SAE96" s="189"/>
      <c r="SAF96" s="189"/>
      <c r="SAG96" s="189"/>
      <c r="SAH96" s="189"/>
      <c r="SAI96" s="189"/>
      <c r="SAJ96" s="189"/>
      <c r="SAK96" s="189"/>
      <c r="SAL96" s="189"/>
      <c r="SAM96" s="189"/>
      <c r="SAN96" s="189"/>
      <c r="SAO96" s="189"/>
      <c r="SAP96" s="189"/>
      <c r="SAQ96" s="189"/>
      <c r="SAR96" s="189"/>
      <c r="SAS96" s="189"/>
      <c r="SAT96" s="189"/>
      <c r="SAU96" s="189"/>
      <c r="SAV96" s="189"/>
      <c r="SAW96" s="189"/>
      <c r="SAX96" s="189"/>
      <c r="SAY96" s="189"/>
      <c r="SAZ96" s="189"/>
      <c r="SBA96" s="189"/>
      <c r="SBB96" s="189"/>
      <c r="SBC96" s="189"/>
      <c r="SBD96" s="189"/>
      <c r="SBE96" s="189"/>
      <c r="SBF96" s="189"/>
      <c r="SBG96" s="189"/>
      <c r="SBH96" s="189"/>
      <c r="SBI96" s="189"/>
      <c r="SBJ96" s="189"/>
      <c r="SBK96" s="189"/>
      <c r="SBL96" s="189"/>
      <c r="SBM96" s="189"/>
      <c r="SBN96" s="189"/>
      <c r="SBO96" s="189"/>
      <c r="SBP96" s="189"/>
      <c r="SBQ96" s="189"/>
      <c r="SBR96" s="189"/>
      <c r="SBS96" s="189"/>
      <c r="SBT96" s="189"/>
      <c r="SBU96" s="189"/>
      <c r="SBV96" s="189"/>
      <c r="SBW96" s="189"/>
      <c r="SBX96" s="189"/>
      <c r="SBY96" s="189"/>
      <c r="SBZ96" s="189"/>
      <c r="SCA96" s="189"/>
      <c r="SCB96" s="189"/>
      <c r="SCC96" s="189"/>
      <c r="SCD96" s="189"/>
      <c r="SCE96" s="189"/>
      <c r="SCF96" s="189"/>
      <c r="SCG96" s="189"/>
      <c r="SCH96" s="189"/>
      <c r="SCI96" s="189"/>
      <c r="SCJ96" s="189"/>
      <c r="SCK96" s="189"/>
      <c r="SCL96" s="189"/>
      <c r="SCM96" s="189"/>
      <c r="SCN96" s="189"/>
      <c r="SCO96" s="189"/>
      <c r="SCP96" s="189"/>
      <c r="SCQ96" s="189"/>
      <c r="SCR96" s="189"/>
      <c r="SCS96" s="189"/>
      <c r="SCT96" s="189"/>
      <c r="SCU96" s="189"/>
      <c r="SCV96" s="189"/>
      <c r="SCW96" s="189"/>
      <c r="SCX96" s="189"/>
      <c r="SCY96" s="189"/>
      <c r="SCZ96" s="189"/>
      <c r="SDA96" s="189"/>
      <c r="SDB96" s="189"/>
      <c r="SDC96" s="189"/>
      <c r="SDD96" s="189"/>
      <c r="SDE96" s="189"/>
      <c r="SDF96" s="189"/>
      <c r="SDG96" s="189"/>
      <c r="SDH96" s="189"/>
      <c r="SDI96" s="189"/>
      <c r="SDJ96" s="189"/>
      <c r="SDK96" s="189"/>
      <c r="SDL96" s="189"/>
      <c r="SDM96" s="189"/>
      <c r="SDN96" s="189"/>
      <c r="SDO96" s="189"/>
      <c r="SDP96" s="189"/>
      <c r="SDQ96" s="189"/>
      <c r="SDR96" s="189"/>
      <c r="SDS96" s="189"/>
      <c r="SDT96" s="189"/>
      <c r="SDU96" s="189"/>
      <c r="SDV96" s="189"/>
      <c r="SDW96" s="189"/>
      <c r="SDX96" s="189"/>
      <c r="SDY96" s="189"/>
      <c r="SDZ96" s="189"/>
      <c r="SEA96" s="189"/>
      <c r="SEB96" s="189"/>
      <c r="SEC96" s="189"/>
      <c r="SED96" s="189"/>
      <c r="SEE96" s="189"/>
      <c r="SEF96" s="189"/>
      <c r="SEG96" s="189"/>
      <c r="SEH96" s="189"/>
      <c r="SEI96" s="189"/>
      <c r="SEJ96" s="189"/>
      <c r="SEK96" s="189"/>
      <c r="SEL96" s="189"/>
      <c r="SEM96" s="189"/>
      <c r="SEN96" s="189"/>
      <c r="SEO96" s="189"/>
      <c r="SEP96" s="189"/>
      <c r="SEQ96" s="189"/>
      <c r="SER96" s="189"/>
      <c r="SES96" s="189"/>
      <c r="SET96" s="189"/>
      <c r="SEU96" s="189"/>
      <c r="SEV96" s="189"/>
      <c r="SEW96" s="189"/>
      <c r="SEX96" s="189"/>
      <c r="SEY96" s="189"/>
      <c r="SEZ96" s="189"/>
      <c r="SFA96" s="189"/>
      <c r="SFB96" s="189"/>
      <c r="SFC96" s="189"/>
      <c r="SFD96" s="189"/>
      <c r="SFE96" s="189"/>
      <c r="SFF96" s="189"/>
      <c r="SFG96" s="189"/>
      <c r="SFH96" s="189"/>
      <c r="SFI96" s="189"/>
      <c r="SFJ96" s="189"/>
      <c r="SFK96" s="189"/>
      <c r="SFL96" s="189"/>
      <c r="SFM96" s="189"/>
      <c r="SFN96" s="189"/>
      <c r="SFO96" s="189"/>
      <c r="SFP96" s="189"/>
      <c r="SFQ96" s="189"/>
      <c r="SFR96" s="189"/>
      <c r="SFS96" s="189"/>
      <c r="SFT96" s="189"/>
      <c r="SFU96" s="189"/>
      <c r="SFV96" s="189"/>
      <c r="SFW96" s="189"/>
      <c r="SFX96" s="189"/>
      <c r="SFY96" s="189"/>
      <c r="SFZ96" s="189"/>
      <c r="SGA96" s="189"/>
      <c r="SGB96" s="189"/>
      <c r="SGC96" s="189"/>
      <c r="SGD96" s="189"/>
      <c r="SGE96" s="189"/>
      <c r="SGF96" s="189"/>
      <c r="SGG96" s="189"/>
      <c r="SGH96" s="189"/>
      <c r="SGI96" s="189"/>
      <c r="SGJ96" s="189"/>
      <c r="SGK96" s="189"/>
      <c r="SGL96" s="189"/>
      <c r="SGM96" s="189"/>
      <c r="SGN96" s="189"/>
      <c r="SGO96" s="189"/>
      <c r="SGP96" s="189"/>
      <c r="SGQ96" s="189"/>
      <c r="SGR96" s="189"/>
      <c r="SGS96" s="189"/>
      <c r="SGT96" s="189"/>
      <c r="SGU96" s="189"/>
      <c r="SGV96" s="189"/>
      <c r="SGW96" s="189"/>
      <c r="SGX96" s="189"/>
      <c r="SGY96" s="189"/>
      <c r="SGZ96" s="189"/>
      <c r="SHA96" s="189"/>
      <c r="SHB96" s="189"/>
      <c r="SHC96" s="189"/>
      <c r="SHD96" s="189"/>
      <c r="SHE96" s="189"/>
      <c r="SHF96" s="189"/>
      <c r="SHG96" s="189"/>
      <c r="SHH96" s="189"/>
      <c r="SHI96" s="189"/>
      <c r="SHJ96" s="189"/>
      <c r="SHK96" s="189"/>
      <c r="SHL96" s="189"/>
      <c r="SHM96" s="189"/>
      <c r="SHN96" s="189"/>
      <c r="SHO96" s="189"/>
      <c r="SHP96" s="189"/>
      <c r="SHQ96" s="189"/>
      <c r="SHR96" s="189"/>
      <c r="SHS96" s="189"/>
      <c r="SHT96" s="189"/>
      <c r="SHU96" s="189"/>
      <c r="SHV96" s="189"/>
      <c r="SHW96" s="189"/>
      <c r="SHX96" s="189"/>
      <c r="SHY96" s="189"/>
      <c r="SHZ96" s="189"/>
      <c r="SIA96" s="189"/>
      <c r="SIB96" s="189"/>
      <c r="SIC96" s="189"/>
      <c r="SID96" s="189"/>
      <c r="SIE96" s="189"/>
      <c r="SIF96" s="189"/>
      <c r="SIG96" s="189"/>
      <c r="SIH96" s="189"/>
      <c r="SII96" s="189"/>
      <c r="SIJ96" s="189"/>
      <c r="SIK96" s="189"/>
      <c r="SIL96" s="189"/>
      <c r="SIM96" s="189"/>
      <c r="SIN96" s="189"/>
      <c r="SIO96" s="189"/>
      <c r="SIP96" s="189"/>
      <c r="SIQ96" s="189"/>
      <c r="SIR96" s="189"/>
      <c r="SIS96" s="189"/>
      <c r="SIT96" s="189"/>
      <c r="SIU96" s="189"/>
      <c r="SIV96" s="189"/>
      <c r="SIW96" s="189"/>
      <c r="SIX96" s="189"/>
      <c r="SIY96" s="189"/>
      <c r="SIZ96" s="189"/>
      <c r="SJA96" s="189"/>
      <c r="SJB96" s="189"/>
      <c r="SJC96" s="189"/>
      <c r="SJD96" s="189"/>
      <c r="SJE96" s="189"/>
      <c r="SJF96" s="189"/>
      <c r="SJG96" s="189"/>
      <c r="SJH96" s="189"/>
      <c r="SJI96" s="189"/>
      <c r="SJJ96" s="189"/>
      <c r="SJK96" s="189"/>
      <c r="SJL96" s="189"/>
      <c r="SJM96" s="189"/>
      <c r="SJN96" s="189"/>
      <c r="SJO96" s="189"/>
      <c r="SJP96" s="189"/>
      <c r="SJQ96" s="189"/>
      <c r="SJR96" s="189"/>
      <c r="SJS96" s="189"/>
      <c r="SJT96" s="189"/>
      <c r="SJU96" s="189"/>
      <c r="SJV96" s="189"/>
      <c r="SJW96" s="189"/>
      <c r="SJX96" s="189"/>
      <c r="SJY96" s="189"/>
      <c r="SJZ96" s="189"/>
      <c r="SKA96" s="189"/>
      <c r="SKB96" s="189"/>
      <c r="SKC96" s="189"/>
      <c r="SKD96" s="189"/>
      <c r="SKE96" s="189"/>
      <c r="SKF96" s="189"/>
      <c r="SKG96" s="189"/>
      <c r="SKH96" s="189"/>
      <c r="SKI96" s="189"/>
      <c r="SKJ96" s="189"/>
      <c r="SKK96" s="189"/>
      <c r="SKL96" s="189"/>
      <c r="SKM96" s="189"/>
      <c r="SKN96" s="189"/>
      <c r="SKO96" s="189"/>
      <c r="SKP96" s="189"/>
      <c r="SKQ96" s="189"/>
      <c r="SKR96" s="189"/>
      <c r="SKS96" s="189"/>
      <c r="SKT96" s="189"/>
      <c r="SKU96" s="189"/>
      <c r="SKV96" s="189"/>
      <c r="SKW96" s="189"/>
      <c r="SKX96" s="189"/>
      <c r="SKY96" s="189"/>
      <c r="SKZ96" s="189"/>
      <c r="SLA96" s="189"/>
      <c r="SLB96" s="189"/>
      <c r="SLC96" s="189"/>
      <c r="SLD96" s="189"/>
      <c r="SLE96" s="189"/>
      <c r="SLF96" s="189"/>
      <c r="SLG96" s="189"/>
      <c r="SLH96" s="189"/>
      <c r="SLI96" s="189"/>
      <c r="SLJ96" s="189"/>
      <c r="SLK96" s="189"/>
      <c r="SLL96" s="189"/>
      <c r="SLM96" s="189"/>
      <c r="SLN96" s="189"/>
      <c r="SLO96" s="189"/>
      <c r="SLP96" s="189"/>
      <c r="SLQ96" s="189"/>
      <c r="SLR96" s="189"/>
      <c r="SLS96" s="189"/>
      <c r="SLT96" s="189"/>
      <c r="SLU96" s="189"/>
      <c r="SLV96" s="189"/>
      <c r="SLW96" s="189"/>
      <c r="SLX96" s="189"/>
      <c r="SLY96" s="189"/>
      <c r="SLZ96" s="189"/>
      <c r="SMA96" s="189"/>
      <c r="SMB96" s="189"/>
      <c r="SMC96" s="189"/>
      <c r="SMD96" s="189"/>
      <c r="SME96" s="189"/>
      <c r="SMF96" s="189"/>
      <c r="SMG96" s="189"/>
      <c r="SMH96" s="189"/>
      <c r="SMI96" s="189"/>
      <c r="SMJ96" s="189"/>
      <c r="SMK96" s="189"/>
      <c r="SML96" s="189"/>
      <c r="SMM96" s="189"/>
      <c r="SMN96" s="189"/>
      <c r="SMO96" s="189"/>
      <c r="SMP96" s="189"/>
      <c r="SMQ96" s="189"/>
      <c r="SMR96" s="189"/>
      <c r="SMS96" s="189"/>
      <c r="SMT96" s="189"/>
      <c r="SMU96" s="189"/>
      <c r="SMV96" s="189"/>
      <c r="SMW96" s="189"/>
      <c r="SMX96" s="189"/>
      <c r="SMY96" s="189"/>
      <c r="SMZ96" s="189"/>
      <c r="SNA96" s="189"/>
      <c r="SNB96" s="189"/>
      <c r="SNC96" s="189"/>
      <c r="SND96" s="189"/>
      <c r="SNE96" s="189"/>
      <c r="SNF96" s="189"/>
      <c r="SNG96" s="189"/>
      <c r="SNH96" s="189"/>
      <c r="SNI96" s="189"/>
      <c r="SNJ96" s="189"/>
      <c r="SNK96" s="189"/>
      <c r="SNL96" s="189"/>
      <c r="SNM96" s="189"/>
      <c r="SNN96" s="189"/>
      <c r="SNO96" s="189"/>
      <c r="SNP96" s="189"/>
      <c r="SNQ96" s="189"/>
      <c r="SNR96" s="189"/>
      <c r="SNS96" s="189"/>
      <c r="SNT96" s="189"/>
      <c r="SNU96" s="189"/>
      <c r="SNV96" s="189"/>
      <c r="SNW96" s="189"/>
      <c r="SNX96" s="189"/>
      <c r="SNY96" s="189"/>
      <c r="SNZ96" s="189"/>
      <c r="SOA96" s="189"/>
      <c r="SOB96" s="189"/>
      <c r="SOC96" s="189"/>
      <c r="SOD96" s="189"/>
      <c r="SOE96" s="189"/>
      <c r="SOF96" s="189"/>
      <c r="SOG96" s="189"/>
      <c r="SOH96" s="189"/>
      <c r="SOI96" s="189"/>
      <c r="SOJ96" s="189"/>
      <c r="SOK96" s="189"/>
      <c r="SOL96" s="189"/>
      <c r="SOM96" s="189"/>
      <c r="SON96" s="189"/>
      <c r="SOO96" s="189"/>
      <c r="SOP96" s="189"/>
      <c r="SOQ96" s="189"/>
      <c r="SOR96" s="189"/>
      <c r="SOS96" s="189"/>
      <c r="SOT96" s="189"/>
      <c r="SOU96" s="189"/>
      <c r="SOV96" s="189"/>
      <c r="SOW96" s="189"/>
      <c r="SOX96" s="189"/>
      <c r="SOY96" s="189"/>
      <c r="SOZ96" s="189"/>
      <c r="SPA96" s="189"/>
      <c r="SPB96" s="189"/>
      <c r="SPC96" s="189"/>
      <c r="SPD96" s="189"/>
      <c r="SPE96" s="189"/>
      <c r="SPF96" s="189"/>
      <c r="SPG96" s="189"/>
      <c r="SPH96" s="189"/>
      <c r="SPI96" s="189"/>
      <c r="SPJ96" s="189"/>
      <c r="SPK96" s="189"/>
      <c r="SPL96" s="189"/>
      <c r="SPM96" s="189"/>
      <c r="SPN96" s="189"/>
      <c r="SPO96" s="189"/>
      <c r="SPP96" s="189"/>
      <c r="SPQ96" s="189"/>
      <c r="SPR96" s="189"/>
      <c r="SPS96" s="189"/>
      <c r="SPT96" s="189"/>
      <c r="SPU96" s="189"/>
      <c r="SPV96" s="189"/>
      <c r="SPW96" s="189"/>
      <c r="SPX96" s="189"/>
      <c r="SPY96" s="189"/>
      <c r="SPZ96" s="189"/>
      <c r="SQA96" s="189"/>
      <c r="SQB96" s="189"/>
      <c r="SQC96" s="189"/>
      <c r="SQD96" s="189"/>
      <c r="SQE96" s="189"/>
      <c r="SQF96" s="189"/>
      <c r="SQG96" s="189"/>
      <c r="SQH96" s="189"/>
      <c r="SQI96" s="189"/>
      <c r="SQJ96" s="189"/>
      <c r="SQK96" s="189"/>
      <c r="SQL96" s="189"/>
      <c r="SQM96" s="189"/>
      <c r="SQN96" s="189"/>
      <c r="SQO96" s="189"/>
      <c r="SQP96" s="189"/>
      <c r="SQQ96" s="189"/>
      <c r="SQR96" s="189"/>
      <c r="SQS96" s="189"/>
      <c r="SQT96" s="189"/>
      <c r="SQU96" s="189"/>
      <c r="SQV96" s="189"/>
      <c r="SQW96" s="189"/>
      <c r="SQX96" s="189"/>
      <c r="SQY96" s="189"/>
      <c r="SQZ96" s="189"/>
      <c r="SRA96" s="189"/>
      <c r="SRB96" s="189"/>
      <c r="SRC96" s="189"/>
      <c r="SRD96" s="189"/>
      <c r="SRE96" s="189"/>
      <c r="SRF96" s="189"/>
      <c r="SRG96" s="189"/>
      <c r="SRH96" s="189"/>
      <c r="SRI96" s="189"/>
      <c r="SRJ96" s="189"/>
      <c r="SRK96" s="189"/>
      <c r="SRL96" s="189"/>
      <c r="SRM96" s="189"/>
      <c r="SRN96" s="189"/>
      <c r="SRO96" s="189"/>
      <c r="SRP96" s="189"/>
      <c r="SRQ96" s="189"/>
      <c r="SRR96" s="189"/>
      <c r="SRS96" s="189"/>
      <c r="SRT96" s="189"/>
      <c r="SRU96" s="189"/>
      <c r="SRV96" s="189"/>
      <c r="SRW96" s="189"/>
      <c r="SRX96" s="189"/>
      <c r="SRY96" s="189"/>
      <c r="SRZ96" s="189"/>
      <c r="SSA96" s="189"/>
      <c r="SSB96" s="189"/>
      <c r="SSC96" s="189"/>
      <c r="SSD96" s="189"/>
      <c r="SSE96" s="189"/>
      <c r="SSF96" s="189"/>
      <c r="SSG96" s="189"/>
      <c r="SSH96" s="189"/>
      <c r="SSI96" s="189"/>
      <c r="SSJ96" s="189"/>
      <c r="SSK96" s="189"/>
      <c r="SSL96" s="189"/>
      <c r="SSM96" s="189"/>
      <c r="SSN96" s="189"/>
      <c r="SSO96" s="189"/>
      <c r="SSP96" s="189"/>
      <c r="SSQ96" s="189"/>
      <c r="SSR96" s="189"/>
      <c r="SSS96" s="189"/>
      <c r="SST96" s="189"/>
      <c r="SSU96" s="189"/>
      <c r="SSV96" s="189"/>
      <c r="SSW96" s="189"/>
      <c r="SSX96" s="189"/>
      <c r="SSY96" s="189"/>
      <c r="SSZ96" s="189"/>
      <c r="STA96" s="189"/>
      <c r="STB96" s="189"/>
      <c r="STC96" s="189"/>
      <c r="STD96" s="189"/>
      <c r="STE96" s="189"/>
      <c r="STF96" s="189"/>
      <c r="STG96" s="189"/>
      <c r="STH96" s="189"/>
      <c r="STI96" s="189"/>
      <c r="STJ96" s="189"/>
      <c r="STK96" s="189"/>
      <c r="STL96" s="189"/>
      <c r="STM96" s="189"/>
      <c r="STN96" s="189"/>
      <c r="STO96" s="189"/>
      <c r="STP96" s="189"/>
      <c r="STQ96" s="189"/>
      <c r="STR96" s="189"/>
      <c r="STS96" s="189"/>
      <c r="STT96" s="189"/>
      <c r="STU96" s="189"/>
      <c r="STV96" s="189"/>
      <c r="STW96" s="189"/>
      <c r="STX96" s="189"/>
      <c r="STY96" s="189"/>
      <c r="STZ96" s="189"/>
      <c r="SUA96" s="189"/>
      <c r="SUB96" s="189"/>
      <c r="SUC96" s="189"/>
      <c r="SUD96" s="189"/>
      <c r="SUE96" s="189"/>
      <c r="SUF96" s="189"/>
      <c r="SUG96" s="189"/>
      <c r="SUH96" s="189"/>
      <c r="SUI96" s="189"/>
      <c r="SUJ96" s="189"/>
      <c r="SUK96" s="189"/>
      <c r="SUL96" s="189"/>
      <c r="SUM96" s="189"/>
      <c r="SUN96" s="189"/>
      <c r="SUO96" s="189"/>
      <c r="SUP96" s="189"/>
      <c r="SUQ96" s="189"/>
      <c r="SUR96" s="189"/>
      <c r="SUS96" s="189"/>
      <c r="SUT96" s="189"/>
      <c r="SUU96" s="189"/>
      <c r="SUV96" s="189"/>
      <c r="SUW96" s="189"/>
      <c r="SUX96" s="189"/>
      <c r="SUY96" s="189"/>
      <c r="SUZ96" s="189"/>
      <c r="SVA96" s="189"/>
      <c r="SVB96" s="189"/>
      <c r="SVC96" s="189"/>
      <c r="SVD96" s="189"/>
      <c r="SVE96" s="189"/>
      <c r="SVF96" s="189"/>
      <c r="SVG96" s="189"/>
      <c r="SVH96" s="189"/>
      <c r="SVI96" s="189"/>
      <c r="SVJ96" s="189"/>
      <c r="SVK96" s="189"/>
      <c r="SVL96" s="189"/>
      <c r="SVM96" s="189"/>
      <c r="SVN96" s="189"/>
      <c r="SVO96" s="189"/>
      <c r="SVP96" s="189"/>
      <c r="SVQ96" s="189"/>
      <c r="SVR96" s="189"/>
      <c r="SVS96" s="189"/>
      <c r="SVT96" s="189"/>
      <c r="SVU96" s="189"/>
      <c r="SVV96" s="189"/>
      <c r="SVW96" s="189"/>
      <c r="SVX96" s="189"/>
      <c r="SVY96" s="189"/>
      <c r="SVZ96" s="189"/>
      <c r="SWA96" s="189"/>
      <c r="SWB96" s="189"/>
      <c r="SWC96" s="189"/>
      <c r="SWD96" s="189"/>
      <c r="SWE96" s="189"/>
      <c r="SWF96" s="189"/>
      <c r="SWG96" s="189"/>
      <c r="SWH96" s="189"/>
      <c r="SWI96" s="189"/>
      <c r="SWJ96" s="189"/>
      <c r="SWK96" s="189"/>
      <c r="SWL96" s="189"/>
      <c r="SWM96" s="189"/>
      <c r="SWN96" s="189"/>
      <c r="SWO96" s="189"/>
      <c r="SWP96" s="189"/>
      <c r="SWQ96" s="189"/>
      <c r="SWR96" s="189"/>
      <c r="SWS96" s="189"/>
      <c r="SWT96" s="189"/>
      <c r="SWU96" s="189"/>
      <c r="SWV96" s="189"/>
      <c r="SWW96" s="189"/>
      <c r="SWX96" s="189"/>
      <c r="SWY96" s="189"/>
      <c r="SWZ96" s="189"/>
      <c r="SXA96" s="189"/>
      <c r="SXB96" s="189"/>
      <c r="SXC96" s="189"/>
      <c r="SXD96" s="189"/>
      <c r="SXE96" s="189"/>
      <c r="SXF96" s="189"/>
      <c r="SXG96" s="189"/>
      <c r="SXH96" s="189"/>
      <c r="SXI96" s="189"/>
      <c r="SXJ96" s="189"/>
      <c r="SXK96" s="189"/>
      <c r="SXL96" s="189"/>
      <c r="SXM96" s="189"/>
      <c r="SXN96" s="189"/>
      <c r="SXO96" s="189"/>
      <c r="SXP96" s="189"/>
      <c r="SXQ96" s="189"/>
      <c r="SXR96" s="189"/>
      <c r="SXS96" s="189"/>
      <c r="SXT96" s="189"/>
      <c r="SXU96" s="189"/>
      <c r="SXV96" s="189"/>
      <c r="SXW96" s="189"/>
      <c r="SXX96" s="189"/>
      <c r="SXY96" s="189"/>
      <c r="SXZ96" s="189"/>
      <c r="SYA96" s="189"/>
      <c r="SYB96" s="189"/>
      <c r="SYC96" s="189"/>
      <c r="SYD96" s="189"/>
      <c r="SYE96" s="189"/>
      <c r="SYF96" s="189"/>
      <c r="SYG96" s="189"/>
      <c r="SYH96" s="189"/>
      <c r="SYI96" s="189"/>
      <c r="SYJ96" s="189"/>
      <c r="SYK96" s="189"/>
      <c r="SYL96" s="189"/>
      <c r="SYM96" s="189"/>
      <c r="SYN96" s="189"/>
      <c r="SYO96" s="189"/>
      <c r="SYP96" s="189"/>
      <c r="SYQ96" s="189"/>
      <c r="SYR96" s="189"/>
      <c r="SYS96" s="189"/>
      <c r="SYT96" s="189"/>
      <c r="SYU96" s="189"/>
      <c r="SYV96" s="189"/>
      <c r="SYW96" s="189"/>
      <c r="SYX96" s="189"/>
      <c r="SYY96" s="189"/>
      <c r="SYZ96" s="189"/>
      <c r="SZA96" s="189"/>
      <c r="SZB96" s="189"/>
      <c r="SZC96" s="189"/>
      <c r="SZD96" s="189"/>
      <c r="SZE96" s="189"/>
      <c r="SZF96" s="189"/>
      <c r="SZG96" s="189"/>
      <c r="SZH96" s="189"/>
      <c r="SZI96" s="189"/>
      <c r="SZJ96" s="189"/>
      <c r="SZK96" s="189"/>
      <c r="SZL96" s="189"/>
      <c r="SZM96" s="189"/>
      <c r="SZN96" s="189"/>
      <c r="SZO96" s="189"/>
      <c r="SZP96" s="189"/>
      <c r="SZQ96" s="189"/>
      <c r="SZR96" s="189"/>
      <c r="SZS96" s="189"/>
      <c r="SZT96" s="189"/>
      <c r="SZU96" s="189"/>
      <c r="SZV96" s="189"/>
      <c r="SZW96" s="189"/>
      <c r="SZX96" s="189"/>
      <c r="SZY96" s="189"/>
      <c r="SZZ96" s="189"/>
      <c r="TAA96" s="189"/>
      <c r="TAB96" s="189"/>
      <c r="TAC96" s="189"/>
      <c r="TAD96" s="189"/>
      <c r="TAE96" s="189"/>
      <c r="TAF96" s="189"/>
      <c r="TAG96" s="189"/>
      <c r="TAH96" s="189"/>
      <c r="TAI96" s="189"/>
      <c r="TAJ96" s="189"/>
      <c r="TAK96" s="189"/>
      <c r="TAL96" s="189"/>
      <c r="TAM96" s="189"/>
      <c r="TAN96" s="189"/>
      <c r="TAO96" s="189"/>
      <c r="TAP96" s="189"/>
      <c r="TAQ96" s="189"/>
      <c r="TAR96" s="189"/>
      <c r="TAS96" s="189"/>
      <c r="TAT96" s="189"/>
      <c r="TAU96" s="189"/>
      <c r="TAV96" s="189"/>
      <c r="TAW96" s="189"/>
      <c r="TAX96" s="189"/>
      <c r="TAY96" s="189"/>
      <c r="TAZ96" s="189"/>
      <c r="TBA96" s="189"/>
      <c r="TBB96" s="189"/>
      <c r="TBC96" s="189"/>
      <c r="TBD96" s="189"/>
      <c r="TBE96" s="189"/>
      <c r="TBF96" s="189"/>
      <c r="TBG96" s="189"/>
      <c r="TBH96" s="189"/>
      <c r="TBI96" s="189"/>
      <c r="TBJ96" s="189"/>
      <c r="TBK96" s="189"/>
      <c r="TBL96" s="189"/>
      <c r="TBM96" s="189"/>
      <c r="TBN96" s="189"/>
      <c r="TBO96" s="189"/>
      <c r="TBP96" s="189"/>
      <c r="TBQ96" s="189"/>
      <c r="TBR96" s="189"/>
      <c r="TBS96" s="189"/>
      <c r="TBT96" s="189"/>
      <c r="TBU96" s="189"/>
      <c r="TBV96" s="189"/>
      <c r="TBW96" s="189"/>
      <c r="TBX96" s="189"/>
      <c r="TBY96" s="189"/>
      <c r="TBZ96" s="189"/>
      <c r="TCA96" s="189"/>
      <c r="TCB96" s="189"/>
      <c r="TCC96" s="189"/>
      <c r="TCD96" s="189"/>
      <c r="TCE96" s="189"/>
      <c r="TCF96" s="189"/>
      <c r="TCG96" s="189"/>
      <c r="TCH96" s="189"/>
      <c r="TCI96" s="189"/>
      <c r="TCJ96" s="189"/>
      <c r="TCK96" s="189"/>
      <c r="TCL96" s="189"/>
      <c r="TCM96" s="189"/>
      <c r="TCN96" s="189"/>
      <c r="TCO96" s="189"/>
      <c r="TCP96" s="189"/>
      <c r="TCQ96" s="189"/>
      <c r="TCR96" s="189"/>
      <c r="TCS96" s="189"/>
      <c r="TCT96" s="189"/>
      <c r="TCU96" s="189"/>
      <c r="TCV96" s="189"/>
      <c r="TCW96" s="189"/>
      <c r="TCX96" s="189"/>
      <c r="TCY96" s="189"/>
      <c r="TCZ96" s="189"/>
      <c r="TDA96" s="189"/>
      <c r="TDB96" s="189"/>
      <c r="TDC96" s="189"/>
      <c r="TDD96" s="189"/>
      <c r="TDE96" s="189"/>
      <c r="TDF96" s="189"/>
      <c r="TDG96" s="189"/>
      <c r="TDH96" s="189"/>
      <c r="TDI96" s="189"/>
      <c r="TDJ96" s="189"/>
      <c r="TDK96" s="189"/>
      <c r="TDL96" s="189"/>
      <c r="TDM96" s="189"/>
      <c r="TDN96" s="189"/>
      <c r="TDO96" s="189"/>
      <c r="TDP96" s="189"/>
      <c r="TDQ96" s="189"/>
      <c r="TDR96" s="189"/>
      <c r="TDS96" s="189"/>
      <c r="TDT96" s="189"/>
      <c r="TDU96" s="189"/>
      <c r="TDV96" s="189"/>
      <c r="TDW96" s="189"/>
      <c r="TDX96" s="189"/>
      <c r="TDY96" s="189"/>
      <c r="TDZ96" s="189"/>
      <c r="TEA96" s="189"/>
      <c r="TEB96" s="189"/>
      <c r="TEC96" s="189"/>
      <c r="TED96" s="189"/>
      <c r="TEE96" s="189"/>
      <c r="TEF96" s="189"/>
      <c r="TEG96" s="189"/>
      <c r="TEH96" s="189"/>
      <c r="TEI96" s="189"/>
      <c r="TEJ96" s="189"/>
      <c r="TEK96" s="189"/>
      <c r="TEL96" s="189"/>
      <c r="TEM96" s="189"/>
      <c r="TEN96" s="189"/>
      <c r="TEO96" s="189"/>
      <c r="TEP96" s="189"/>
      <c r="TEQ96" s="189"/>
      <c r="TER96" s="189"/>
      <c r="TES96" s="189"/>
      <c r="TET96" s="189"/>
      <c r="TEU96" s="189"/>
      <c r="TEV96" s="189"/>
      <c r="TEW96" s="189"/>
      <c r="TEX96" s="189"/>
      <c r="TEY96" s="189"/>
      <c r="TEZ96" s="189"/>
      <c r="TFA96" s="189"/>
      <c r="TFB96" s="189"/>
      <c r="TFC96" s="189"/>
      <c r="TFD96" s="189"/>
      <c r="TFE96" s="189"/>
      <c r="TFF96" s="189"/>
      <c r="TFG96" s="189"/>
      <c r="TFH96" s="189"/>
      <c r="TFI96" s="189"/>
      <c r="TFJ96" s="189"/>
      <c r="TFK96" s="189"/>
      <c r="TFL96" s="189"/>
      <c r="TFM96" s="189"/>
      <c r="TFN96" s="189"/>
      <c r="TFO96" s="189"/>
      <c r="TFP96" s="189"/>
      <c r="TFQ96" s="189"/>
      <c r="TFR96" s="189"/>
      <c r="TFS96" s="189"/>
      <c r="TFT96" s="189"/>
      <c r="TFU96" s="189"/>
      <c r="TFV96" s="189"/>
      <c r="TFW96" s="189"/>
      <c r="TFX96" s="189"/>
      <c r="TFY96" s="189"/>
      <c r="TFZ96" s="189"/>
      <c r="TGA96" s="189"/>
      <c r="TGB96" s="189"/>
      <c r="TGC96" s="189"/>
      <c r="TGD96" s="189"/>
      <c r="TGE96" s="189"/>
      <c r="TGF96" s="189"/>
      <c r="TGG96" s="189"/>
      <c r="TGH96" s="189"/>
      <c r="TGI96" s="189"/>
      <c r="TGJ96" s="189"/>
      <c r="TGK96" s="189"/>
      <c r="TGL96" s="189"/>
      <c r="TGM96" s="189"/>
      <c r="TGN96" s="189"/>
      <c r="TGO96" s="189"/>
      <c r="TGP96" s="189"/>
      <c r="TGQ96" s="189"/>
      <c r="TGR96" s="189"/>
      <c r="TGS96" s="189"/>
      <c r="TGT96" s="189"/>
      <c r="TGU96" s="189"/>
      <c r="TGV96" s="189"/>
      <c r="TGW96" s="189"/>
      <c r="TGX96" s="189"/>
      <c r="TGY96" s="189"/>
      <c r="TGZ96" s="189"/>
      <c r="THA96" s="189"/>
      <c r="THB96" s="189"/>
      <c r="THC96" s="189"/>
      <c r="THD96" s="189"/>
      <c r="THE96" s="189"/>
      <c r="THF96" s="189"/>
      <c r="THG96" s="189"/>
      <c r="THH96" s="189"/>
      <c r="THI96" s="189"/>
      <c r="THJ96" s="189"/>
      <c r="THK96" s="189"/>
      <c r="THL96" s="189"/>
      <c r="THM96" s="189"/>
      <c r="THN96" s="189"/>
      <c r="THO96" s="189"/>
      <c r="THP96" s="189"/>
      <c r="THQ96" s="189"/>
      <c r="THR96" s="189"/>
      <c r="THS96" s="189"/>
      <c r="THT96" s="189"/>
      <c r="THU96" s="189"/>
      <c r="THV96" s="189"/>
      <c r="THW96" s="189"/>
      <c r="THX96" s="189"/>
      <c r="THY96" s="189"/>
      <c r="THZ96" s="189"/>
      <c r="TIA96" s="189"/>
      <c r="TIB96" s="189"/>
      <c r="TIC96" s="189"/>
      <c r="TID96" s="189"/>
      <c r="TIE96" s="189"/>
      <c r="TIF96" s="189"/>
      <c r="TIG96" s="189"/>
      <c r="TIH96" s="189"/>
      <c r="TII96" s="189"/>
      <c r="TIJ96" s="189"/>
      <c r="TIK96" s="189"/>
      <c r="TIL96" s="189"/>
      <c r="TIM96" s="189"/>
      <c r="TIN96" s="189"/>
      <c r="TIO96" s="189"/>
      <c r="TIP96" s="189"/>
      <c r="TIQ96" s="189"/>
      <c r="TIR96" s="189"/>
      <c r="TIS96" s="189"/>
      <c r="TIT96" s="189"/>
      <c r="TIU96" s="189"/>
      <c r="TIV96" s="189"/>
      <c r="TIW96" s="189"/>
      <c r="TIX96" s="189"/>
      <c r="TIY96" s="189"/>
      <c r="TIZ96" s="189"/>
      <c r="TJA96" s="189"/>
      <c r="TJB96" s="189"/>
      <c r="TJC96" s="189"/>
      <c r="TJD96" s="189"/>
      <c r="TJE96" s="189"/>
      <c r="TJF96" s="189"/>
      <c r="TJG96" s="189"/>
      <c r="TJH96" s="189"/>
      <c r="TJI96" s="189"/>
      <c r="TJJ96" s="189"/>
      <c r="TJK96" s="189"/>
      <c r="TJL96" s="189"/>
      <c r="TJM96" s="189"/>
      <c r="TJN96" s="189"/>
      <c r="TJO96" s="189"/>
      <c r="TJP96" s="189"/>
      <c r="TJQ96" s="189"/>
      <c r="TJR96" s="189"/>
      <c r="TJS96" s="189"/>
      <c r="TJT96" s="189"/>
      <c r="TJU96" s="189"/>
      <c r="TJV96" s="189"/>
      <c r="TJW96" s="189"/>
      <c r="TJX96" s="189"/>
      <c r="TJY96" s="189"/>
      <c r="TJZ96" s="189"/>
      <c r="TKA96" s="189"/>
      <c r="TKB96" s="189"/>
      <c r="TKC96" s="189"/>
      <c r="TKD96" s="189"/>
      <c r="TKE96" s="189"/>
      <c r="TKF96" s="189"/>
      <c r="TKG96" s="189"/>
      <c r="TKH96" s="189"/>
      <c r="TKI96" s="189"/>
      <c r="TKJ96" s="189"/>
      <c r="TKK96" s="189"/>
      <c r="TKL96" s="189"/>
      <c r="TKM96" s="189"/>
      <c r="TKN96" s="189"/>
      <c r="TKO96" s="189"/>
      <c r="TKP96" s="189"/>
      <c r="TKQ96" s="189"/>
      <c r="TKR96" s="189"/>
      <c r="TKS96" s="189"/>
      <c r="TKT96" s="189"/>
      <c r="TKU96" s="189"/>
      <c r="TKV96" s="189"/>
      <c r="TKW96" s="189"/>
      <c r="TKX96" s="189"/>
      <c r="TKY96" s="189"/>
      <c r="TKZ96" s="189"/>
      <c r="TLA96" s="189"/>
      <c r="TLB96" s="189"/>
      <c r="TLC96" s="189"/>
      <c r="TLD96" s="189"/>
      <c r="TLE96" s="189"/>
      <c r="TLF96" s="189"/>
      <c r="TLG96" s="189"/>
      <c r="TLH96" s="189"/>
      <c r="TLI96" s="189"/>
      <c r="TLJ96" s="189"/>
      <c r="TLK96" s="189"/>
      <c r="TLL96" s="189"/>
      <c r="TLM96" s="189"/>
      <c r="TLN96" s="189"/>
      <c r="TLO96" s="189"/>
      <c r="TLP96" s="189"/>
      <c r="TLQ96" s="189"/>
      <c r="TLR96" s="189"/>
      <c r="TLS96" s="189"/>
      <c r="TLT96" s="189"/>
      <c r="TLU96" s="189"/>
      <c r="TLV96" s="189"/>
      <c r="TLW96" s="189"/>
      <c r="TLX96" s="189"/>
      <c r="TLY96" s="189"/>
      <c r="TLZ96" s="189"/>
      <c r="TMA96" s="189"/>
      <c r="TMB96" s="189"/>
      <c r="TMC96" s="189"/>
      <c r="TMD96" s="189"/>
      <c r="TME96" s="189"/>
      <c r="TMF96" s="189"/>
      <c r="TMG96" s="189"/>
      <c r="TMH96" s="189"/>
      <c r="TMI96" s="189"/>
      <c r="TMJ96" s="189"/>
      <c r="TMK96" s="189"/>
      <c r="TML96" s="189"/>
      <c r="TMM96" s="189"/>
      <c r="TMN96" s="189"/>
      <c r="TMO96" s="189"/>
      <c r="TMP96" s="189"/>
      <c r="TMQ96" s="189"/>
      <c r="TMR96" s="189"/>
      <c r="TMS96" s="189"/>
      <c r="TMT96" s="189"/>
      <c r="TMU96" s="189"/>
      <c r="TMV96" s="189"/>
      <c r="TMW96" s="189"/>
      <c r="TMX96" s="189"/>
      <c r="TMY96" s="189"/>
      <c r="TMZ96" s="189"/>
      <c r="TNA96" s="189"/>
      <c r="TNB96" s="189"/>
      <c r="TNC96" s="189"/>
      <c r="TND96" s="189"/>
      <c r="TNE96" s="189"/>
      <c r="TNF96" s="189"/>
      <c r="TNG96" s="189"/>
      <c r="TNH96" s="189"/>
      <c r="TNI96" s="189"/>
      <c r="TNJ96" s="189"/>
      <c r="TNK96" s="189"/>
      <c r="TNL96" s="189"/>
      <c r="TNM96" s="189"/>
      <c r="TNN96" s="189"/>
      <c r="TNO96" s="189"/>
      <c r="TNP96" s="189"/>
      <c r="TNQ96" s="189"/>
      <c r="TNR96" s="189"/>
      <c r="TNS96" s="189"/>
      <c r="TNT96" s="189"/>
      <c r="TNU96" s="189"/>
      <c r="TNV96" s="189"/>
      <c r="TNW96" s="189"/>
      <c r="TNX96" s="189"/>
      <c r="TNY96" s="189"/>
      <c r="TNZ96" s="189"/>
      <c r="TOA96" s="189"/>
      <c r="TOB96" s="189"/>
      <c r="TOC96" s="189"/>
      <c r="TOD96" s="189"/>
      <c r="TOE96" s="189"/>
      <c r="TOF96" s="189"/>
      <c r="TOG96" s="189"/>
      <c r="TOH96" s="189"/>
      <c r="TOI96" s="189"/>
      <c r="TOJ96" s="189"/>
      <c r="TOK96" s="189"/>
      <c r="TOL96" s="189"/>
      <c r="TOM96" s="189"/>
      <c r="TON96" s="189"/>
      <c r="TOO96" s="189"/>
      <c r="TOP96" s="189"/>
      <c r="TOQ96" s="189"/>
      <c r="TOR96" s="189"/>
      <c r="TOS96" s="189"/>
      <c r="TOT96" s="189"/>
      <c r="TOU96" s="189"/>
      <c r="TOV96" s="189"/>
      <c r="TOW96" s="189"/>
      <c r="TOX96" s="189"/>
      <c r="TOY96" s="189"/>
      <c r="TOZ96" s="189"/>
      <c r="TPA96" s="189"/>
      <c r="TPB96" s="189"/>
      <c r="TPC96" s="189"/>
      <c r="TPD96" s="189"/>
      <c r="TPE96" s="189"/>
      <c r="TPF96" s="189"/>
      <c r="TPG96" s="189"/>
      <c r="TPH96" s="189"/>
      <c r="TPI96" s="189"/>
      <c r="TPJ96" s="189"/>
      <c r="TPK96" s="189"/>
      <c r="TPL96" s="189"/>
      <c r="TPM96" s="189"/>
      <c r="TPN96" s="189"/>
      <c r="TPO96" s="189"/>
      <c r="TPP96" s="189"/>
      <c r="TPQ96" s="189"/>
      <c r="TPR96" s="189"/>
      <c r="TPS96" s="189"/>
      <c r="TPT96" s="189"/>
      <c r="TPU96" s="189"/>
      <c r="TPV96" s="189"/>
      <c r="TPW96" s="189"/>
      <c r="TPX96" s="189"/>
      <c r="TPY96" s="189"/>
      <c r="TPZ96" s="189"/>
      <c r="TQA96" s="189"/>
      <c r="TQB96" s="189"/>
      <c r="TQC96" s="189"/>
      <c r="TQD96" s="189"/>
      <c r="TQE96" s="189"/>
      <c r="TQF96" s="189"/>
      <c r="TQG96" s="189"/>
      <c r="TQH96" s="189"/>
      <c r="TQI96" s="189"/>
      <c r="TQJ96" s="189"/>
      <c r="TQK96" s="189"/>
      <c r="TQL96" s="189"/>
      <c r="TQM96" s="189"/>
      <c r="TQN96" s="189"/>
      <c r="TQO96" s="189"/>
      <c r="TQP96" s="189"/>
      <c r="TQQ96" s="189"/>
      <c r="TQR96" s="189"/>
      <c r="TQS96" s="189"/>
      <c r="TQT96" s="189"/>
      <c r="TQU96" s="189"/>
      <c r="TQV96" s="189"/>
      <c r="TQW96" s="189"/>
      <c r="TQX96" s="189"/>
      <c r="TQY96" s="189"/>
      <c r="TQZ96" s="189"/>
      <c r="TRA96" s="189"/>
      <c r="TRB96" s="189"/>
      <c r="TRC96" s="189"/>
      <c r="TRD96" s="189"/>
      <c r="TRE96" s="189"/>
      <c r="TRF96" s="189"/>
      <c r="TRG96" s="189"/>
      <c r="TRH96" s="189"/>
      <c r="TRI96" s="189"/>
      <c r="TRJ96" s="189"/>
      <c r="TRK96" s="189"/>
      <c r="TRL96" s="189"/>
      <c r="TRM96" s="189"/>
      <c r="TRN96" s="189"/>
      <c r="TRO96" s="189"/>
      <c r="TRP96" s="189"/>
      <c r="TRQ96" s="189"/>
      <c r="TRR96" s="189"/>
      <c r="TRS96" s="189"/>
      <c r="TRT96" s="189"/>
      <c r="TRU96" s="189"/>
      <c r="TRV96" s="189"/>
      <c r="TRW96" s="189"/>
      <c r="TRX96" s="189"/>
      <c r="TRY96" s="189"/>
      <c r="TRZ96" s="189"/>
      <c r="TSA96" s="189"/>
      <c r="TSB96" s="189"/>
      <c r="TSC96" s="189"/>
      <c r="TSD96" s="189"/>
      <c r="TSE96" s="189"/>
      <c r="TSF96" s="189"/>
      <c r="TSG96" s="189"/>
      <c r="TSH96" s="189"/>
      <c r="TSI96" s="189"/>
      <c r="TSJ96" s="189"/>
      <c r="TSK96" s="189"/>
      <c r="TSL96" s="189"/>
      <c r="TSM96" s="189"/>
      <c r="TSN96" s="189"/>
      <c r="TSO96" s="189"/>
      <c r="TSP96" s="189"/>
      <c r="TSQ96" s="189"/>
      <c r="TSR96" s="189"/>
      <c r="TSS96" s="189"/>
      <c r="TST96" s="189"/>
      <c r="TSU96" s="189"/>
      <c r="TSV96" s="189"/>
      <c r="TSW96" s="189"/>
      <c r="TSX96" s="189"/>
      <c r="TSY96" s="189"/>
      <c r="TSZ96" s="189"/>
      <c r="TTA96" s="189"/>
      <c r="TTB96" s="189"/>
      <c r="TTC96" s="189"/>
      <c r="TTD96" s="189"/>
      <c r="TTE96" s="189"/>
      <c r="TTF96" s="189"/>
      <c r="TTG96" s="189"/>
      <c r="TTH96" s="189"/>
      <c r="TTI96" s="189"/>
      <c r="TTJ96" s="189"/>
      <c r="TTK96" s="189"/>
      <c r="TTL96" s="189"/>
      <c r="TTM96" s="189"/>
      <c r="TTN96" s="189"/>
      <c r="TTO96" s="189"/>
      <c r="TTP96" s="189"/>
      <c r="TTQ96" s="189"/>
      <c r="TTR96" s="189"/>
      <c r="TTS96" s="189"/>
      <c r="TTT96" s="189"/>
      <c r="TTU96" s="189"/>
      <c r="TTV96" s="189"/>
      <c r="TTW96" s="189"/>
      <c r="TTX96" s="189"/>
      <c r="TTY96" s="189"/>
      <c r="TTZ96" s="189"/>
      <c r="TUA96" s="189"/>
      <c r="TUB96" s="189"/>
      <c r="TUC96" s="189"/>
      <c r="TUD96" s="189"/>
      <c r="TUE96" s="189"/>
      <c r="TUF96" s="189"/>
      <c r="TUG96" s="189"/>
      <c r="TUH96" s="189"/>
      <c r="TUI96" s="189"/>
      <c r="TUJ96" s="189"/>
      <c r="TUK96" s="189"/>
      <c r="TUL96" s="189"/>
      <c r="TUM96" s="189"/>
      <c r="TUN96" s="189"/>
      <c r="TUO96" s="189"/>
      <c r="TUP96" s="189"/>
      <c r="TUQ96" s="189"/>
      <c r="TUR96" s="189"/>
      <c r="TUS96" s="189"/>
      <c r="TUT96" s="189"/>
      <c r="TUU96" s="189"/>
      <c r="TUV96" s="189"/>
      <c r="TUW96" s="189"/>
      <c r="TUX96" s="189"/>
      <c r="TUY96" s="189"/>
      <c r="TUZ96" s="189"/>
      <c r="TVA96" s="189"/>
      <c r="TVB96" s="189"/>
      <c r="TVC96" s="189"/>
      <c r="TVD96" s="189"/>
      <c r="TVE96" s="189"/>
      <c r="TVF96" s="189"/>
      <c r="TVG96" s="189"/>
      <c r="TVH96" s="189"/>
      <c r="TVI96" s="189"/>
      <c r="TVJ96" s="189"/>
      <c r="TVK96" s="189"/>
      <c r="TVL96" s="189"/>
      <c r="TVM96" s="189"/>
      <c r="TVN96" s="189"/>
      <c r="TVO96" s="189"/>
      <c r="TVP96" s="189"/>
      <c r="TVQ96" s="189"/>
      <c r="TVR96" s="189"/>
      <c r="TVS96" s="189"/>
      <c r="TVT96" s="189"/>
      <c r="TVU96" s="189"/>
      <c r="TVV96" s="189"/>
      <c r="TVW96" s="189"/>
      <c r="TVX96" s="189"/>
      <c r="TVY96" s="189"/>
      <c r="TVZ96" s="189"/>
      <c r="TWA96" s="189"/>
      <c r="TWB96" s="189"/>
      <c r="TWC96" s="189"/>
      <c r="TWD96" s="189"/>
      <c r="TWE96" s="189"/>
      <c r="TWF96" s="189"/>
      <c r="TWG96" s="189"/>
      <c r="TWH96" s="189"/>
      <c r="TWI96" s="189"/>
      <c r="TWJ96" s="189"/>
      <c r="TWK96" s="189"/>
      <c r="TWL96" s="189"/>
      <c r="TWM96" s="189"/>
      <c r="TWN96" s="189"/>
      <c r="TWO96" s="189"/>
      <c r="TWP96" s="189"/>
      <c r="TWQ96" s="189"/>
      <c r="TWR96" s="189"/>
      <c r="TWS96" s="189"/>
      <c r="TWT96" s="189"/>
      <c r="TWU96" s="189"/>
      <c r="TWV96" s="189"/>
      <c r="TWW96" s="189"/>
      <c r="TWX96" s="189"/>
      <c r="TWY96" s="189"/>
      <c r="TWZ96" s="189"/>
      <c r="TXA96" s="189"/>
      <c r="TXB96" s="189"/>
      <c r="TXC96" s="189"/>
      <c r="TXD96" s="189"/>
      <c r="TXE96" s="189"/>
      <c r="TXF96" s="189"/>
      <c r="TXG96" s="189"/>
      <c r="TXH96" s="189"/>
      <c r="TXI96" s="189"/>
      <c r="TXJ96" s="189"/>
      <c r="TXK96" s="189"/>
      <c r="TXL96" s="189"/>
      <c r="TXM96" s="189"/>
      <c r="TXN96" s="189"/>
      <c r="TXO96" s="189"/>
      <c r="TXP96" s="189"/>
      <c r="TXQ96" s="189"/>
      <c r="TXR96" s="189"/>
      <c r="TXS96" s="189"/>
      <c r="TXT96" s="189"/>
      <c r="TXU96" s="189"/>
      <c r="TXV96" s="189"/>
      <c r="TXW96" s="189"/>
      <c r="TXX96" s="189"/>
      <c r="TXY96" s="189"/>
      <c r="TXZ96" s="189"/>
      <c r="TYA96" s="189"/>
      <c r="TYB96" s="189"/>
      <c r="TYC96" s="189"/>
      <c r="TYD96" s="189"/>
      <c r="TYE96" s="189"/>
      <c r="TYF96" s="189"/>
      <c r="TYG96" s="189"/>
      <c r="TYH96" s="189"/>
      <c r="TYI96" s="189"/>
      <c r="TYJ96" s="189"/>
      <c r="TYK96" s="189"/>
      <c r="TYL96" s="189"/>
      <c r="TYM96" s="189"/>
      <c r="TYN96" s="189"/>
      <c r="TYO96" s="189"/>
      <c r="TYP96" s="189"/>
      <c r="TYQ96" s="189"/>
      <c r="TYR96" s="189"/>
      <c r="TYS96" s="189"/>
      <c r="TYT96" s="189"/>
      <c r="TYU96" s="189"/>
      <c r="TYV96" s="189"/>
      <c r="TYW96" s="189"/>
      <c r="TYX96" s="189"/>
      <c r="TYY96" s="189"/>
      <c r="TYZ96" s="189"/>
      <c r="TZA96" s="189"/>
      <c r="TZB96" s="189"/>
      <c r="TZC96" s="189"/>
      <c r="TZD96" s="189"/>
      <c r="TZE96" s="189"/>
      <c r="TZF96" s="189"/>
      <c r="TZG96" s="189"/>
      <c r="TZH96" s="189"/>
      <c r="TZI96" s="189"/>
      <c r="TZJ96" s="189"/>
      <c r="TZK96" s="189"/>
      <c r="TZL96" s="189"/>
      <c r="TZM96" s="189"/>
      <c r="TZN96" s="189"/>
      <c r="TZO96" s="189"/>
      <c r="TZP96" s="189"/>
      <c r="TZQ96" s="189"/>
      <c r="TZR96" s="189"/>
      <c r="TZS96" s="189"/>
      <c r="TZT96" s="189"/>
      <c r="TZU96" s="189"/>
      <c r="TZV96" s="189"/>
      <c r="TZW96" s="189"/>
      <c r="TZX96" s="189"/>
      <c r="TZY96" s="189"/>
      <c r="TZZ96" s="189"/>
      <c r="UAA96" s="189"/>
      <c r="UAB96" s="189"/>
      <c r="UAC96" s="189"/>
      <c r="UAD96" s="189"/>
      <c r="UAE96" s="189"/>
      <c r="UAF96" s="189"/>
      <c r="UAG96" s="189"/>
      <c r="UAH96" s="189"/>
      <c r="UAI96" s="189"/>
      <c r="UAJ96" s="189"/>
      <c r="UAK96" s="189"/>
      <c r="UAL96" s="189"/>
      <c r="UAM96" s="189"/>
      <c r="UAN96" s="189"/>
      <c r="UAO96" s="189"/>
      <c r="UAP96" s="189"/>
      <c r="UAQ96" s="189"/>
      <c r="UAR96" s="189"/>
      <c r="UAS96" s="189"/>
      <c r="UAT96" s="189"/>
      <c r="UAU96" s="189"/>
      <c r="UAV96" s="189"/>
      <c r="UAW96" s="189"/>
      <c r="UAX96" s="189"/>
      <c r="UAY96" s="189"/>
      <c r="UAZ96" s="189"/>
      <c r="UBA96" s="189"/>
      <c r="UBB96" s="189"/>
      <c r="UBC96" s="189"/>
      <c r="UBD96" s="189"/>
      <c r="UBE96" s="189"/>
      <c r="UBF96" s="189"/>
      <c r="UBG96" s="189"/>
      <c r="UBH96" s="189"/>
      <c r="UBI96" s="189"/>
      <c r="UBJ96" s="189"/>
      <c r="UBK96" s="189"/>
      <c r="UBL96" s="189"/>
      <c r="UBM96" s="189"/>
      <c r="UBN96" s="189"/>
      <c r="UBO96" s="189"/>
      <c r="UBP96" s="189"/>
      <c r="UBQ96" s="189"/>
      <c r="UBR96" s="189"/>
      <c r="UBS96" s="189"/>
      <c r="UBT96" s="189"/>
      <c r="UBU96" s="189"/>
      <c r="UBV96" s="189"/>
      <c r="UBW96" s="189"/>
      <c r="UBX96" s="189"/>
      <c r="UBY96" s="189"/>
      <c r="UBZ96" s="189"/>
      <c r="UCA96" s="189"/>
      <c r="UCB96" s="189"/>
      <c r="UCC96" s="189"/>
      <c r="UCD96" s="189"/>
      <c r="UCE96" s="189"/>
      <c r="UCF96" s="189"/>
      <c r="UCG96" s="189"/>
      <c r="UCH96" s="189"/>
      <c r="UCI96" s="189"/>
      <c r="UCJ96" s="189"/>
      <c r="UCK96" s="189"/>
      <c r="UCL96" s="189"/>
      <c r="UCM96" s="189"/>
      <c r="UCN96" s="189"/>
      <c r="UCO96" s="189"/>
      <c r="UCP96" s="189"/>
      <c r="UCQ96" s="189"/>
      <c r="UCR96" s="189"/>
      <c r="UCS96" s="189"/>
      <c r="UCT96" s="189"/>
      <c r="UCU96" s="189"/>
      <c r="UCV96" s="189"/>
      <c r="UCW96" s="189"/>
      <c r="UCX96" s="189"/>
      <c r="UCY96" s="189"/>
      <c r="UCZ96" s="189"/>
      <c r="UDA96" s="189"/>
      <c r="UDB96" s="189"/>
      <c r="UDC96" s="189"/>
      <c r="UDD96" s="189"/>
      <c r="UDE96" s="189"/>
      <c r="UDF96" s="189"/>
      <c r="UDG96" s="189"/>
      <c r="UDH96" s="189"/>
      <c r="UDI96" s="189"/>
      <c r="UDJ96" s="189"/>
      <c r="UDK96" s="189"/>
      <c r="UDL96" s="189"/>
      <c r="UDM96" s="189"/>
      <c r="UDN96" s="189"/>
      <c r="UDO96" s="189"/>
      <c r="UDP96" s="189"/>
      <c r="UDQ96" s="189"/>
      <c r="UDR96" s="189"/>
      <c r="UDS96" s="189"/>
      <c r="UDT96" s="189"/>
      <c r="UDU96" s="189"/>
      <c r="UDV96" s="189"/>
      <c r="UDW96" s="189"/>
      <c r="UDX96" s="189"/>
      <c r="UDY96" s="189"/>
      <c r="UDZ96" s="189"/>
      <c r="UEA96" s="189"/>
      <c r="UEB96" s="189"/>
      <c r="UEC96" s="189"/>
      <c r="UED96" s="189"/>
      <c r="UEE96" s="189"/>
      <c r="UEF96" s="189"/>
      <c r="UEG96" s="189"/>
      <c r="UEH96" s="189"/>
      <c r="UEI96" s="189"/>
      <c r="UEJ96" s="189"/>
      <c r="UEK96" s="189"/>
      <c r="UEL96" s="189"/>
      <c r="UEM96" s="189"/>
      <c r="UEN96" s="189"/>
      <c r="UEO96" s="189"/>
      <c r="UEP96" s="189"/>
      <c r="UEQ96" s="189"/>
      <c r="UER96" s="189"/>
      <c r="UES96" s="189"/>
      <c r="UET96" s="189"/>
      <c r="UEU96" s="189"/>
      <c r="UEV96" s="189"/>
      <c r="UEW96" s="189"/>
      <c r="UEX96" s="189"/>
      <c r="UEY96" s="189"/>
      <c r="UEZ96" s="189"/>
      <c r="UFA96" s="189"/>
      <c r="UFB96" s="189"/>
      <c r="UFC96" s="189"/>
      <c r="UFD96" s="189"/>
      <c r="UFE96" s="189"/>
      <c r="UFF96" s="189"/>
      <c r="UFG96" s="189"/>
      <c r="UFH96" s="189"/>
      <c r="UFI96" s="189"/>
      <c r="UFJ96" s="189"/>
      <c r="UFK96" s="189"/>
      <c r="UFL96" s="189"/>
      <c r="UFM96" s="189"/>
      <c r="UFN96" s="189"/>
      <c r="UFO96" s="189"/>
      <c r="UFP96" s="189"/>
      <c r="UFQ96" s="189"/>
      <c r="UFR96" s="189"/>
      <c r="UFS96" s="189"/>
      <c r="UFT96" s="189"/>
      <c r="UFU96" s="189"/>
      <c r="UFV96" s="189"/>
      <c r="UFW96" s="189"/>
      <c r="UFX96" s="189"/>
      <c r="UFY96" s="189"/>
      <c r="UFZ96" s="189"/>
      <c r="UGA96" s="189"/>
      <c r="UGB96" s="189"/>
      <c r="UGC96" s="189"/>
      <c r="UGD96" s="189"/>
      <c r="UGE96" s="189"/>
      <c r="UGF96" s="189"/>
      <c r="UGG96" s="189"/>
      <c r="UGH96" s="189"/>
      <c r="UGI96" s="189"/>
      <c r="UGJ96" s="189"/>
      <c r="UGK96" s="189"/>
      <c r="UGL96" s="189"/>
      <c r="UGM96" s="189"/>
      <c r="UGN96" s="189"/>
      <c r="UGO96" s="189"/>
      <c r="UGP96" s="189"/>
      <c r="UGQ96" s="189"/>
      <c r="UGR96" s="189"/>
      <c r="UGS96" s="189"/>
      <c r="UGT96" s="189"/>
      <c r="UGU96" s="189"/>
      <c r="UGV96" s="189"/>
      <c r="UGW96" s="189"/>
      <c r="UGX96" s="189"/>
      <c r="UGY96" s="189"/>
      <c r="UGZ96" s="189"/>
      <c r="UHA96" s="189"/>
      <c r="UHB96" s="189"/>
      <c r="UHC96" s="189"/>
      <c r="UHD96" s="189"/>
      <c r="UHE96" s="189"/>
      <c r="UHF96" s="189"/>
      <c r="UHG96" s="189"/>
      <c r="UHH96" s="189"/>
      <c r="UHI96" s="189"/>
      <c r="UHJ96" s="189"/>
      <c r="UHK96" s="189"/>
      <c r="UHL96" s="189"/>
      <c r="UHM96" s="189"/>
      <c r="UHN96" s="189"/>
      <c r="UHO96" s="189"/>
      <c r="UHP96" s="189"/>
      <c r="UHQ96" s="189"/>
      <c r="UHR96" s="189"/>
      <c r="UHS96" s="189"/>
      <c r="UHT96" s="189"/>
      <c r="UHU96" s="189"/>
      <c r="UHV96" s="189"/>
      <c r="UHW96" s="189"/>
      <c r="UHX96" s="189"/>
      <c r="UHY96" s="189"/>
      <c r="UHZ96" s="189"/>
      <c r="UIA96" s="189"/>
      <c r="UIB96" s="189"/>
      <c r="UIC96" s="189"/>
      <c r="UID96" s="189"/>
      <c r="UIE96" s="189"/>
      <c r="UIF96" s="189"/>
      <c r="UIG96" s="189"/>
      <c r="UIH96" s="189"/>
      <c r="UII96" s="189"/>
      <c r="UIJ96" s="189"/>
      <c r="UIK96" s="189"/>
      <c r="UIL96" s="189"/>
      <c r="UIM96" s="189"/>
      <c r="UIN96" s="189"/>
      <c r="UIO96" s="189"/>
      <c r="UIP96" s="189"/>
      <c r="UIQ96" s="189"/>
      <c r="UIR96" s="189"/>
      <c r="UIS96" s="189"/>
      <c r="UIT96" s="189"/>
      <c r="UIU96" s="189"/>
      <c r="UIV96" s="189"/>
      <c r="UIW96" s="189"/>
      <c r="UIX96" s="189"/>
      <c r="UIY96" s="189"/>
      <c r="UIZ96" s="189"/>
      <c r="UJA96" s="189"/>
      <c r="UJB96" s="189"/>
      <c r="UJC96" s="189"/>
      <c r="UJD96" s="189"/>
      <c r="UJE96" s="189"/>
      <c r="UJF96" s="189"/>
      <c r="UJG96" s="189"/>
      <c r="UJH96" s="189"/>
      <c r="UJI96" s="189"/>
      <c r="UJJ96" s="189"/>
      <c r="UJK96" s="189"/>
      <c r="UJL96" s="189"/>
      <c r="UJM96" s="189"/>
      <c r="UJN96" s="189"/>
      <c r="UJO96" s="189"/>
      <c r="UJP96" s="189"/>
      <c r="UJQ96" s="189"/>
      <c r="UJR96" s="189"/>
      <c r="UJS96" s="189"/>
      <c r="UJT96" s="189"/>
      <c r="UJU96" s="189"/>
      <c r="UJV96" s="189"/>
      <c r="UJW96" s="189"/>
      <c r="UJX96" s="189"/>
      <c r="UJY96" s="189"/>
      <c r="UJZ96" s="189"/>
      <c r="UKA96" s="189"/>
      <c r="UKB96" s="189"/>
      <c r="UKC96" s="189"/>
      <c r="UKD96" s="189"/>
      <c r="UKE96" s="189"/>
      <c r="UKF96" s="189"/>
      <c r="UKG96" s="189"/>
      <c r="UKH96" s="189"/>
      <c r="UKI96" s="189"/>
      <c r="UKJ96" s="189"/>
      <c r="UKK96" s="189"/>
      <c r="UKL96" s="189"/>
      <c r="UKM96" s="189"/>
      <c r="UKN96" s="189"/>
      <c r="UKO96" s="189"/>
      <c r="UKP96" s="189"/>
      <c r="UKQ96" s="189"/>
      <c r="UKR96" s="189"/>
      <c r="UKS96" s="189"/>
      <c r="UKT96" s="189"/>
      <c r="UKU96" s="189"/>
      <c r="UKV96" s="189"/>
      <c r="UKW96" s="189"/>
      <c r="UKX96" s="189"/>
      <c r="UKY96" s="189"/>
      <c r="UKZ96" s="189"/>
      <c r="ULA96" s="189"/>
      <c r="ULB96" s="189"/>
      <c r="ULC96" s="189"/>
      <c r="ULD96" s="189"/>
      <c r="ULE96" s="189"/>
      <c r="ULF96" s="189"/>
      <c r="ULG96" s="189"/>
      <c r="ULH96" s="189"/>
      <c r="ULI96" s="189"/>
      <c r="ULJ96" s="189"/>
      <c r="ULK96" s="189"/>
      <c r="ULL96" s="189"/>
      <c r="ULM96" s="189"/>
      <c r="ULN96" s="189"/>
      <c r="ULO96" s="189"/>
      <c r="ULP96" s="189"/>
      <c r="ULQ96" s="189"/>
      <c r="ULR96" s="189"/>
      <c r="ULS96" s="189"/>
      <c r="ULT96" s="189"/>
      <c r="ULU96" s="189"/>
      <c r="ULV96" s="189"/>
      <c r="ULW96" s="189"/>
      <c r="ULX96" s="189"/>
      <c r="ULY96" s="189"/>
      <c r="ULZ96" s="189"/>
      <c r="UMA96" s="189"/>
      <c r="UMB96" s="189"/>
      <c r="UMC96" s="189"/>
      <c r="UMD96" s="189"/>
      <c r="UME96" s="189"/>
      <c r="UMF96" s="189"/>
      <c r="UMG96" s="189"/>
      <c r="UMH96" s="189"/>
      <c r="UMI96" s="189"/>
      <c r="UMJ96" s="189"/>
      <c r="UMK96" s="189"/>
      <c r="UML96" s="189"/>
      <c r="UMM96" s="189"/>
      <c r="UMN96" s="189"/>
      <c r="UMO96" s="189"/>
      <c r="UMP96" s="189"/>
      <c r="UMQ96" s="189"/>
      <c r="UMR96" s="189"/>
      <c r="UMS96" s="189"/>
      <c r="UMT96" s="189"/>
      <c r="UMU96" s="189"/>
      <c r="UMV96" s="189"/>
      <c r="UMW96" s="189"/>
      <c r="UMX96" s="189"/>
      <c r="UMY96" s="189"/>
      <c r="UMZ96" s="189"/>
      <c r="UNA96" s="189"/>
      <c r="UNB96" s="189"/>
      <c r="UNC96" s="189"/>
      <c r="UND96" s="189"/>
      <c r="UNE96" s="189"/>
      <c r="UNF96" s="189"/>
      <c r="UNG96" s="189"/>
      <c r="UNH96" s="189"/>
      <c r="UNI96" s="189"/>
      <c r="UNJ96" s="189"/>
      <c r="UNK96" s="189"/>
      <c r="UNL96" s="189"/>
      <c r="UNM96" s="189"/>
      <c r="UNN96" s="189"/>
      <c r="UNO96" s="189"/>
      <c r="UNP96" s="189"/>
      <c r="UNQ96" s="189"/>
      <c r="UNR96" s="189"/>
      <c r="UNS96" s="189"/>
      <c r="UNT96" s="189"/>
      <c r="UNU96" s="189"/>
      <c r="UNV96" s="189"/>
      <c r="UNW96" s="189"/>
      <c r="UNX96" s="189"/>
      <c r="UNY96" s="189"/>
      <c r="UNZ96" s="189"/>
      <c r="UOA96" s="189"/>
      <c r="UOB96" s="189"/>
      <c r="UOC96" s="189"/>
      <c r="UOD96" s="189"/>
      <c r="UOE96" s="189"/>
      <c r="UOF96" s="189"/>
      <c r="UOG96" s="189"/>
      <c r="UOH96" s="189"/>
      <c r="UOI96" s="189"/>
      <c r="UOJ96" s="189"/>
      <c r="UOK96" s="189"/>
      <c r="UOL96" s="189"/>
      <c r="UOM96" s="189"/>
      <c r="UON96" s="189"/>
      <c r="UOO96" s="189"/>
      <c r="UOP96" s="189"/>
      <c r="UOQ96" s="189"/>
      <c r="UOR96" s="189"/>
      <c r="UOS96" s="189"/>
      <c r="UOT96" s="189"/>
      <c r="UOU96" s="189"/>
      <c r="UOV96" s="189"/>
      <c r="UOW96" s="189"/>
      <c r="UOX96" s="189"/>
      <c r="UOY96" s="189"/>
      <c r="UOZ96" s="189"/>
      <c r="UPA96" s="189"/>
      <c r="UPB96" s="189"/>
      <c r="UPC96" s="189"/>
      <c r="UPD96" s="189"/>
      <c r="UPE96" s="189"/>
      <c r="UPF96" s="189"/>
      <c r="UPG96" s="189"/>
      <c r="UPH96" s="189"/>
      <c r="UPI96" s="189"/>
      <c r="UPJ96" s="189"/>
      <c r="UPK96" s="189"/>
      <c r="UPL96" s="189"/>
      <c r="UPM96" s="189"/>
      <c r="UPN96" s="189"/>
      <c r="UPO96" s="189"/>
      <c r="UPP96" s="189"/>
      <c r="UPQ96" s="189"/>
      <c r="UPR96" s="189"/>
      <c r="UPS96" s="189"/>
      <c r="UPT96" s="189"/>
      <c r="UPU96" s="189"/>
      <c r="UPV96" s="189"/>
      <c r="UPW96" s="189"/>
      <c r="UPX96" s="189"/>
      <c r="UPY96" s="189"/>
      <c r="UPZ96" s="189"/>
      <c r="UQA96" s="189"/>
      <c r="UQB96" s="189"/>
      <c r="UQC96" s="189"/>
      <c r="UQD96" s="189"/>
      <c r="UQE96" s="189"/>
      <c r="UQF96" s="189"/>
      <c r="UQG96" s="189"/>
      <c r="UQH96" s="189"/>
      <c r="UQI96" s="189"/>
      <c r="UQJ96" s="189"/>
      <c r="UQK96" s="189"/>
      <c r="UQL96" s="189"/>
      <c r="UQM96" s="189"/>
      <c r="UQN96" s="189"/>
      <c r="UQO96" s="189"/>
      <c r="UQP96" s="189"/>
      <c r="UQQ96" s="189"/>
      <c r="UQR96" s="189"/>
      <c r="UQS96" s="189"/>
      <c r="UQT96" s="189"/>
      <c r="UQU96" s="189"/>
      <c r="UQV96" s="189"/>
      <c r="UQW96" s="189"/>
      <c r="UQX96" s="189"/>
      <c r="UQY96" s="189"/>
      <c r="UQZ96" s="189"/>
      <c r="URA96" s="189"/>
      <c r="URB96" s="189"/>
      <c r="URC96" s="189"/>
      <c r="URD96" s="189"/>
      <c r="URE96" s="189"/>
      <c r="URF96" s="189"/>
      <c r="URG96" s="189"/>
      <c r="URH96" s="189"/>
      <c r="URI96" s="189"/>
      <c r="URJ96" s="189"/>
      <c r="URK96" s="189"/>
      <c r="URL96" s="189"/>
      <c r="URM96" s="189"/>
      <c r="URN96" s="189"/>
      <c r="URO96" s="189"/>
      <c r="URP96" s="189"/>
      <c r="URQ96" s="189"/>
      <c r="URR96" s="189"/>
      <c r="URS96" s="189"/>
      <c r="URT96" s="189"/>
      <c r="URU96" s="189"/>
      <c r="URV96" s="189"/>
      <c r="URW96" s="189"/>
      <c r="URX96" s="189"/>
      <c r="URY96" s="189"/>
      <c r="URZ96" s="189"/>
      <c r="USA96" s="189"/>
      <c r="USB96" s="189"/>
      <c r="USC96" s="189"/>
      <c r="USD96" s="189"/>
      <c r="USE96" s="189"/>
      <c r="USF96" s="189"/>
      <c r="USG96" s="189"/>
      <c r="USH96" s="189"/>
      <c r="USI96" s="189"/>
      <c r="USJ96" s="189"/>
      <c r="USK96" s="189"/>
      <c r="USL96" s="189"/>
      <c r="USM96" s="189"/>
      <c r="USN96" s="189"/>
      <c r="USO96" s="189"/>
      <c r="USP96" s="189"/>
      <c r="USQ96" s="189"/>
      <c r="USR96" s="189"/>
      <c r="USS96" s="189"/>
      <c r="UST96" s="189"/>
      <c r="USU96" s="189"/>
      <c r="USV96" s="189"/>
      <c r="USW96" s="189"/>
      <c r="USX96" s="189"/>
      <c r="USY96" s="189"/>
      <c r="USZ96" s="189"/>
      <c r="UTA96" s="189"/>
      <c r="UTB96" s="189"/>
      <c r="UTC96" s="189"/>
      <c r="UTD96" s="189"/>
      <c r="UTE96" s="189"/>
      <c r="UTF96" s="189"/>
      <c r="UTG96" s="189"/>
      <c r="UTH96" s="189"/>
      <c r="UTI96" s="189"/>
      <c r="UTJ96" s="189"/>
      <c r="UTK96" s="189"/>
      <c r="UTL96" s="189"/>
      <c r="UTM96" s="189"/>
      <c r="UTN96" s="189"/>
      <c r="UTO96" s="189"/>
      <c r="UTP96" s="189"/>
      <c r="UTQ96" s="189"/>
      <c r="UTR96" s="189"/>
      <c r="UTS96" s="189"/>
      <c r="UTT96" s="189"/>
      <c r="UTU96" s="189"/>
      <c r="UTV96" s="189"/>
      <c r="UTW96" s="189"/>
      <c r="UTX96" s="189"/>
      <c r="UTY96" s="189"/>
      <c r="UTZ96" s="189"/>
      <c r="UUA96" s="189"/>
      <c r="UUB96" s="189"/>
      <c r="UUC96" s="189"/>
      <c r="UUD96" s="189"/>
      <c r="UUE96" s="189"/>
      <c r="UUF96" s="189"/>
      <c r="UUG96" s="189"/>
      <c r="UUH96" s="189"/>
      <c r="UUI96" s="189"/>
      <c r="UUJ96" s="189"/>
      <c r="UUK96" s="189"/>
      <c r="UUL96" s="189"/>
      <c r="UUM96" s="189"/>
      <c r="UUN96" s="189"/>
      <c r="UUO96" s="189"/>
      <c r="UUP96" s="189"/>
      <c r="UUQ96" s="189"/>
      <c r="UUR96" s="189"/>
      <c r="UUS96" s="189"/>
      <c r="UUT96" s="189"/>
      <c r="UUU96" s="189"/>
      <c r="UUV96" s="189"/>
      <c r="UUW96" s="189"/>
      <c r="UUX96" s="189"/>
      <c r="UUY96" s="189"/>
      <c r="UUZ96" s="189"/>
      <c r="UVA96" s="189"/>
      <c r="UVB96" s="189"/>
      <c r="UVC96" s="189"/>
      <c r="UVD96" s="189"/>
      <c r="UVE96" s="189"/>
      <c r="UVF96" s="189"/>
      <c r="UVG96" s="189"/>
      <c r="UVH96" s="189"/>
      <c r="UVI96" s="189"/>
      <c r="UVJ96" s="189"/>
      <c r="UVK96" s="189"/>
      <c r="UVL96" s="189"/>
      <c r="UVM96" s="189"/>
      <c r="UVN96" s="189"/>
      <c r="UVO96" s="189"/>
      <c r="UVP96" s="189"/>
      <c r="UVQ96" s="189"/>
      <c r="UVR96" s="189"/>
      <c r="UVS96" s="189"/>
      <c r="UVT96" s="189"/>
      <c r="UVU96" s="189"/>
      <c r="UVV96" s="189"/>
      <c r="UVW96" s="189"/>
      <c r="UVX96" s="189"/>
      <c r="UVY96" s="189"/>
      <c r="UVZ96" s="189"/>
      <c r="UWA96" s="189"/>
      <c r="UWB96" s="189"/>
      <c r="UWC96" s="189"/>
      <c r="UWD96" s="189"/>
      <c r="UWE96" s="189"/>
      <c r="UWF96" s="189"/>
      <c r="UWG96" s="189"/>
      <c r="UWH96" s="189"/>
      <c r="UWI96" s="189"/>
      <c r="UWJ96" s="189"/>
      <c r="UWK96" s="189"/>
      <c r="UWL96" s="189"/>
      <c r="UWM96" s="189"/>
      <c r="UWN96" s="189"/>
      <c r="UWO96" s="189"/>
      <c r="UWP96" s="189"/>
      <c r="UWQ96" s="189"/>
      <c r="UWR96" s="189"/>
      <c r="UWS96" s="189"/>
      <c r="UWT96" s="189"/>
      <c r="UWU96" s="189"/>
      <c r="UWV96" s="189"/>
      <c r="UWW96" s="189"/>
      <c r="UWX96" s="189"/>
      <c r="UWY96" s="189"/>
      <c r="UWZ96" s="189"/>
      <c r="UXA96" s="189"/>
      <c r="UXB96" s="189"/>
      <c r="UXC96" s="189"/>
      <c r="UXD96" s="189"/>
      <c r="UXE96" s="189"/>
      <c r="UXF96" s="189"/>
      <c r="UXG96" s="189"/>
      <c r="UXH96" s="189"/>
      <c r="UXI96" s="189"/>
      <c r="UXJ96" s="189"/>
      <c r="UXK96" s="189"/>
      <c r="UXL96" s="189"/>
      <c r="UXM96" s="189"/>
      <c r="UXN96" s="189"/>
      <c r="UXO96" s="189"/>
      <c r="UXP96" s="189"/>
      <c r="UXQ96" s="189"/>
      <c r="UXR96" s="189"/>
      <c r="UXS96" s="189"/>
      <c r="UXT96" s="189"/>
      <c r="UXU96" s="189"/>
      <c r="UXV96" s="189"/>
      <c r="UXW96" s="189"/>
      <c r="UXX96" s="189"/>
      <c r="UXY96" s="189"/>
      <c r="UXZ96" s="189"/>
      <c r="UYA96" s="189"/>
      <c r="UYB96" s="189"/>
      <c r="UYC96" s="189"/>
      <c r="UYD96" s="189"/>
      <c r="UYE96" s="189"/>
      <c r="UYF96" s="189"/>
      <c r="UYG96" s="189"/>
      <c r="UYH96" s="189"/>
      <c r="UYI96" s="189"/>
      <c r="UYJ96" s="189"/>
      <c r="UYK96" s="189"/>
      <c r="UYL96" s="189"/>
      <c r="UYM96" s="189"/>
      <c r="UYN96" s="189"/>
      <c r="UYO96" s="189"/>
      <c r="UYP96" s="189"/>
      <c r="UYQ96" s="189"/>
      <c r="UYR96" s="189"/>
      <c r="UYS96" s="189"/>
      <c r="UYT96" s="189"/>
      <c r="UYU96" s="189"/>
      <c r="UYV96" s="189"/>
      <c r="UYW96" s="189"/>
      <c r="UYX96" s="189"/>
      <c r="UYY96" s="189"/>
      <c r="UYZ96" s="189"/>
      <c r="UZA96" s="189"/>
      <c r="UZB96" s="189"/>
      <c r="UZC96" s="189"/>
      <c r="UZD96" s="189"/>
      <c r="UZE96" s="189"/>
      <c r="UZF96" s="189"/>
      <c r="UZG96" s="189"/>
      <c r="UZH96" s="189"/>
      <c r="UZI96" s="189"/>
      <c r="UZJ96" s="189"/>
      <c r="UZK96" s="189"/>
      <c r="UZL96" s="189"/>
      <c r="UZM96" s="189"/>
      <c r="UZN96" s="189"/>
      <c r="UZO96" s="189"/>
      <c r="UZP96" s="189"/>
      <c r="UZQ96" s="189"/>
      <c r="UZR96" s="189"/>
      <c r="UZS96" s="189"/>
      <c r="UZT96" s="189"/>
      <c r="UZU96" s="189"/>
      <c r="UZV96" s="189"/>
      <c r="UZW96" s="189"/>
      <c r="UZX96" s="189"/>
      <c r="UZY96" s="189"/>
      <c r="UZZ96" s="189"/>
      <c r="VAA96" s="189"/>
      <c r="VAB96" s="189"/>
      <c r="VAC96" s="189"/>
      <c r="VAD96" s="189"/>
      <c r="VAE96" s="189"/>
      <c r="VAF96" s="189"/>
      <c r="VAG96" s="189"/>
      <c r="VAH96" s="189"/>
      <c r="VAI96" s="189"/>
      <c r="VAJ96" s="189"/>
      <c r="VAK96" s="189"/>
      <c r="VAL96" s="189"/>
      <c r="VAM96" s="189"/>
      <c r="VAN96" s="189"/>
      <c r="VAO96" s="189"/>
      <c r="VAP96" s="189"/>
      <c r="VAQ96" s="189"/>
      <c r="VAR96" s="189"/>
      <c r="VAS96" s="189"/>
      <c r="VAT96" s="189"/>
      <c r="VAU96" s="189"/>
      <c r="VAV96" s="189"/>
      <c r="VAW96" s="189"/>
      <c r="VAX96" s="189"/>
      <c r="VAY96" s="189"/>
      <c r="VAZ96" s="189"/>
      <c r="VBA96" s="189"/>
      <c r="VBB96" s="189"/>
      <c r="VBC96" s="189"/>
      <c r="VBD96" s="189"/>
      <c r="VBE96" s="189"/>
      <c r="VBF96" s="189"/>
      <c r="VBG96" s="189"/>
      <c r="VBH96" s="189"/>
      <c r="VBI96" s="189"/>
      <c r="VBJ96" s="189"/>
      <c r="VBK96" s="189"/>
      <c r="VBL96" s="189"/>
      <c r="VBM96" s="189"/>
      <c r="VBN96" s="189"/>
      <c r="VBO96" s="189"/>
      <c r="VBP96" s="189"/>
      <c r="VBQ96" s="189"/>
      <c r="VBR96" s="189"/>
      <c r="VBS96" s="189"/>
      <c r="VBT96" s="189"/>
      <c r="VBU96" s="189"/>
      <c r="VBV96" s="189"/>
      <c r="VBW96" s="189"/>
      <c r="VBX96" s="189"/>
      <c r="VBY96" s="189"/>
      <c r="VBZ96" s="189"/>
      <c r="VCA96" s="189"/>
      <c r="VCB96" s="189"/>
      <c r="VCC96" s="189"/>
      <c r="VCD96" s="189"/>
      <c r="VCE96" s="189"/>
      <c r="VCF96" s="189"/>
      <c r="VCG96" s="189"/>
      <c r="VCH96" s="189"/>
      <c r="VCI96" s="189"/>
      <c r="VCJ96" s="189"/>
      <c r="VCK96" s="189"/>
      <c r="VCL96" s="189"/>
      <c r="VCM96" s="189"/>
      <c r="VCN96" s="189"/>
      <c r="VCO96" s="189"/>
      <c r="VCP96" s="189"/>
      <c r="VCQ96" s="189"/>
      <c r="VCR96" s="189"/>
      <c r="VCS96" s="189"/>
      <c r="VCT96" s="189"/>
      <c r="VCU96" s="189"/>
      <c r="VCV96" s="189"/>
      <c r="VCW96" s="189"/>
      <c r="VCX96" s="189"/>
      <c r="VCY96" s="189"/>
      <c r="VCZ96" s="189"/>
      <c r="VDA96" s="189"/>
      <c r="VDB96" s="189"/>
      <c r="VDC96" s="189"/>
      <c r="VDD96" s="189"/>
      <c r="VDE96" s="189"/>
      <c r="VDF96" s="189"/>
      <c r="VDG96" s="189"/>
      <c r="VDH96" s="189"/>
      <c r="VDI96" s="189"/>
      <c r="VDJ96" s="189"/>
      <c r="VDK96" s="189"/>
      <c r="VDL96" s="189"/>
      <c r="VDM96" s="189"/>
      <c r="VDN96" s="189"/>
      <c r="VDO96" s="189"/>
      <c r="VDP96" s="189"/>
      <c r="VDQ96" s="189"/>
      <c r="VDR96" s="189"/>
      <c r="VDS96" s="189"/>
      <c r="VDT96" s="189"/>
      <c r="VDU96" s="189"/>
      <c r="VDV96" s="189"/>
      <c r="VDW96" s="189"/>
      <c r="VDX96" s="189"/>
      <c r="VDY96" s="189"/>
      <c r="VDZ96" s="189"/>
      <c r="VEA96" s="189"/>
      <c r="VEB96" s="189"/>
      <c r="VEC96" s="189"/>
      <c r="VED96" s="189"/>
      <c r="VEE96" s="189"/>
      <c r="VEF96" s="189"/>
      <c r="VEG96" s="189"/>
      <c r="VEH96" s="189"/>
      <c r="VEI96" s="189"/>
      <c r="VEJ96" s="189"/>
      <c r="VEK96" s="189"/>
      <c r="VEL96" s="189"/>
      <c r="VEM96" s="189"/>
      <c r="VEN96" s="189"/>
      <c r="VEO96" s="189"/>
      <c r="VEP96" s="189"/>
      <c r="VEQ96" s="189"/>
      <c r="VER96" s="189"/>
      <c r="VES96" s="189"/>
      <c r="VET96" s="189"/>
      <c r="VEU96" s="189"/>
      <c r="VEV96" s="189"/>
      <c r="VEW96" s="189"/>
      <c r="VEX96" s="189"/>
      <c r="VEY96" s="189"/>
      <c r="VEZ96" s="189"/>
      <c r="VFA96" s="189"/>
      <c r="VFB96" s="189"/>
      <c r="VFC96" s="189"/>
      <c r="VFD96" s="189"/>
      <c r="VFE96" s="189"/>
      <c r="VFF96" s="189"/>
      <c r="VFG96" s="189"/>
      <c r="VFH96" s="189"/>
      <c r="VFI96" s="189"/>
      <c r="VFJ96" s="189"/>
      <c r="VFK96" s="189"/>
      <c r="VFL96" s="189"/>
      <c r="VFM96" s="189"/>
      <c r="VFN96" s="189"/>
      <c r="VFO96" s="189"/>
      <c r="VFP96" s="189"/>
      <c r="VFQ96" s="189"/>
      <c r="VFR96" s="189"/>
      <c r="VFS96" s="189"/>
      <c r="VFT96" s="189"/>
      <c r="VFU96" s="189"/>
      <c r="VFV96" s="189"/>
      <c r="VFW96" s="189"/>
      <c r="VFX96" s="189"/>
      <c r="VFY96" s="189"/>
      <c r="VFZ96" s="189"/>
      <c r="VGA96" s="189"/>
      <c r="VGB96" s="189"/>
      <c r="VGC96" s="189"/>
      <c r="VGD96" s="189"/>
      <c r="VGE96" s="189"/>
      <c r="VGF96" s="189"/>
      <c r="VGG96" s="189"/>
      <c r="VGH96" s="189"/>
      <c r="VGI96" s="189"/>
      <c r="VGJ96" s="189"/>
      <c r="VGK96" s="189"/>
      <c r="VGL96" s="189"/>
      <c r="VGM96" s="189"/>
      <c r="VGN96" s="189"/>
      <c r="VGO96" s="189"/>
      <c r="VGP96" s="189"/>
      <c r="VGQ96" s="189"/>
      <c r="VGR96" s="189"/>
      <c r="VGS96" s="189"/>
      <c r="VGT96" s="189"/>
      <c r="VGU96" s="189"/>
      <c r="VGV96" s="189"/>
      <c r="VGW96" s="189"/>
      <c r="VGX96" s="189"/>
      <c r="VGY96" s="189"/>
      <c r="VGZ96" s="189"/>
      <c r="VHA96" s="189"/>
      <c r="VHB96" s="189"/>
      <c r="VHC96" s="189"/>
      <c r="VHD96" s="189"/>
      <c r="VHE96" s="189"/>
      <c r="VHF96" s="189"/>
      <c r="VHG96" s="189"/>
      <c r="VHH96" s="189"/>
      <c r="VHI96" s="189"/>
      <c r="VHJ96" s="189"/>
      <c r="VHK96" s="189"/>
      <c r="VHL96" s="189"/>
      <c r="VHM96" s="189"/>
      <c r="VHN96" s="189"/>
      <c r="VHO96" s="189"/>
      <c r="VHP96" s="189"/>
      <c r="VHQ96" s="189"/>
      <c r="VHR96" s="189"/>
      <c r="VHS96" s="189"/>
      <c r="VHT96" s="189"/>
      <c r="VHU96" s="189"/>
      <c r="VHV96" s="189"/>
      <c r="VHW96" s="189"/>
      <c r="VHX96" s="189"/>
      <c r="VHY96" s="189"/>
      <c r="VHZ96" s="189"/>
      <c r="VIA96" s="189"/>
      <c r="VIB96" s="189"/>
      <c r="VIC96" s="189"/>
      <c r="VID96" s="189"/>
      <c r="VIE96" s="189"/>
      <c r="VIF96" s="189"/>
      <c r="VIG96" s="189"/>
      <c r="VIH96" s="189"/>
      <c r="VII96" s="189"/>
      <c r="VIJ96" s="189"/>
      <c r="VIK96" s="189"/>
      <c r="VIL96" s="189"/>
      <c r="VIM96" s="189"/>
      <c r="VIN96" s="189"/>
      <c r="VIO96" s="189"/>
      <c r="VIP96" s="189"/>
      <c r="VIQ96" s="189"/>
      <c r="VIR96" s="189"/>
      <c r="VIS96" s="189"/>
      <c r="VIT96" s="189"/>
      <c r="VIU96" s="189"/>
      <c r="VIV96" s="189"/>
      <c r="VIW96" s="189"/>
      <c r="VIX96" s="189"/>
      <c r="VIY96" s="189"/>
      <c r="VIZ96" s="189"/>
      <c r="VJA96" s="189"/>
      <c r="VJB96" s="189"/>
      <c r="VJC96" s="189"/>
      <c r="VJD96" s="189"/>
      <c r="VJE96" s="189"/>
      <c r="VJF96" s="189"/>
      <c r="VJG96" s="189"/>
      <c r="VJH96" s="189"/>
      <c r="VJI96" s="189"/>
      <c r="VJJ96" s="189"/>
      <c r="VJK96" s="189"/>
      <c r="VJL96" s="189"/>
      <c r="VJM96" s="189"/>
      <c r="VJN96" s="189"/>
      <c r="VJO96" s="189"/>
      <c r="VJP96" s="189"/>
      <c r="VJQ96" s="189"/>
      <c r="VJR96" s="189"/>
      <c r="VJS96" s="189"/>
      <c r="VJT96" s="189"/>
      <c r="VJU96" s="189"/>
      <c r="VJV96" s="189"/>
      <c r="VJW96" s="189"/>
      <c r="VJX96" s="189"/>
      <c r="VJY96" s="189"/>
      <c r="VJZ96" s="189"/>
      <c r="VKA96" s="189"/>
      <c r="VKB96" s="189"/>
      <c r="VKC96" s="189"/>
      <c r="VKD96" s="189"/>
      <c r="VKE96" s="189"/>
      <c r="VKF96" s="189"/>
      <c r="VKG96" s="189"/>
      <c r="VKH96" s="189"/>
      <c r="VKI96" s="189"/>
      <c r="VKJ96" s="189"/>
      <c r="VKK96" s="189"/>
      <c r="VKL96" s="189"/>
      <c r="VKM96" s="189"/>
      <c r="VKN96" s="189"/>
      <c r="VKO96" s="189"/>
      <c r="VKP96" s="189"/>
      <c r="VKQ96" s="189"/>
      <c r="VKR96" s="189"/>
      <c r="VKS96" s="189"/>
      <c r="VKT96" s="189"/>
      <c r="VKU96" s="189"/>
      <c r="VKV96" s="189"/>
      <c r="VKW96" s="189"/>
      <c r="VKX96" s="189"/>
      <c r="VKY96" s="189"/>
      <c r="VKZ96" s="189"/>
      <c r="VLA96" s="189"/>
      <c r="VLB96" s="189"/>
      <c r="VLC96" s="189"/>
      <c r="VLD96" s="189"/>
      <c r="VLE96" s="189"/>
      <c r="VLF96" s="189"/>
      <c r="VLG96" s="189"/>
      <c r="VLH96" s="189"/>
      <c r="VLI96" s="189"/>
      <c r="VLJ96" s="189"/>
      <c r="VLK96" s="189"/>
      <c r="VLL96" s="189"/>
      <c r="VLM96" s="189"/>
      <c r="VLN96" s="189"/>
      <c r="VLO96" s="189"/>
      <c r="VLP96" s="189"/>
      <c r="VLQ96" s="189"/>
      <c r="VLR96" s="189"/>
      <c r="VLS96" s="189"/>
      <c r="VLT96" s="189"/>
      <c r="VLU96" s="189"/>
      <c r="VLV96" s="189"/>
      <c r="VLW96" s="189"/>
      <c r="VLX96" s="189"/>
      <c r="VLY96" s="189"/>
      <c r="VLZ96" s="189"/>
      <c r="VMA96" s="189"/>
      <c r="VMB96" s="189"/>
      <c r="VMC96" s="189"/>
      <c r="VMD96" s="189"/>
      <c r="VME96" s="189"/>
      <c r="VMF96" s="189"/>
      <c r="VMG96" s="189"/>
      <c r="VMH96" s="189"/>
      <c r="VMI96" s="189"/>
      <c r="VMJ96" s="189"/>
      <c r="VMK96" s="189"/>
      <c r="VML96" s="189"/>
      <c r="VMM96" s="189"/>
      <c r="VMN96" s="189"/>
      <c r="VMO96" s="189"/>
      <c r="VMP96" s="189"/>
      <c r="VMQ96" s="189"/>
      <c r="VMR96" s="189"/>
      <c r="VMS96" s="189"/>
      <c r="VMT96" s="189"/>
      <c r="VMU96" s="189"/>
      <c r="VMV96" s="189"/>
      <c r="VMW96" s="189"/>
      <c r="VMX96" s="189"/>
      <c r="VMY96" s="189"/>
      <c r="VMZ96" s="189"/>
      <c r="VNA96" s="189"/>
      <c r="VNB96" s="189"/>
      <c r="VNC96" s="189"/>
      <c r="VND96" s="189"/>
      <c r="VNE96" s="189"/>
      <c r="VNF96" s="189"/>
      <c r="VNG96" s="189"/>
      <c r="VNH96" s="189"/>
      <c r="VNI96" s="189"/>
      <c r="VNJ96" s="189"/>
      <c r="VNK96" s="189"/>
      <c r="VNL96" s="189"/>
      <c r="VNM96" s="189"/>
      <c r="VNN96" s="189"/>
      <c r="VNO96" s="189"/>
      <c r="VNP96" s="189"/>
      <c r="VNQ96" s="189"/>
      <c r="VNR96" s="189"/>
      <c r="VNS96" s="189"/>
      <c r="VNT96" s="189"/>
      <c r="VNU96" s="189"/>
      <c r="VNV96" s="189"/>
      <c r="VNW96" s="189"/>
      <c r="VNX96" s="189"/>
      <c r="VNY96" s="189"/>
      <c r="VNZ96" s="189"/>
      <c r="VOA96" s="189"/>
      <c r="VOB96" s="189"/>
      <c r="VOC96" s="189"/>
      <c r="VOD96" s="189"/>
      <c r="VOE96" s="189"/>
      <c r="VOF96" s="189"/>
      <c r="VOG96" s="189"/>
      <c r="VOH96" s="189"/>
      <c r="VOI96" s="189"/>
      <c r="VOJ96" s="189"/>
      <c r="VOK96" s="189"/>
      <c r="VOL96" s="189"/>
      <c r="VOM96" s="189"/>
      <c r="VON96" s="189"/>
      <c r="VOO96" s="189"/>
      <c r="VOP96" s="189"/>
      <c r="VOQ96" s="189"/>
      <c r="VOR96" s="189"/>
      <c r="VOS96" s="189"/>
      <c r="VOT96" s="189"/>
      <c r="VOU96" s="189"/>
      <c r="VOV96" s="189"/>
      <c r="VOW96" s="189"/>
      <c r="VOX96" s="189"/>
      <c r="VOY96" s="189"/>
      <c r="VOZ96" s="189"/>
      <c r="VPA96" s="189"/>
      <c r="VPB96" s="189"/>
      <c r="VPC96" s="189"/>
      <c r="VPD96" s="189"/>
      <c r="VPE96" s="189"/>
      <c r="VPF96" s="189"/>
      <c r="VPG96" s="189"/>
      <c r="VPH96" s="189"/>
      <c r="VPI96" s="189"/>
      <c r="VPJ96" s="189"/>
      <c r="VPK96" s="189"/>
      <c r="VPL96" s="189"/>
      <c r="VPM96" s="189"/>
      <c r="VPN96" s="189"/>
      <c r="VPO96" s="189"/>
      <c r="VPP96" s="189"/>
      <c r="VPQ96" s="189"/>
      <c r="VPR96" s="189"/>
      <c r="VPS96" s="189"/>
      <c r="VPT96" s="189"/>
      <c r="VPU96" s="189"/>
      <c r="VPV96" s="189"/>
      <c r="VPW96" s="189"/>
      <c r="VPX96" s="189"/>
      <c r="VPY96" s="189"/>
      <c r="VPZ96" s="189"/>
      <c r="VQA96" s="189"/>
      <c r="VQB96" s="189"/>
      <c r="VQC96" s="189"/>
      <c r="VQD96" s="189"/>
      <c r="VQE96" s="189"/>
      <c r="VQF96" s="189"/>
      <c r="VQG96" s="189"/>
      <c r="VQH96" s="189"/>
      <c r="VQI96" s="189"/>
      <c r="VQJ96" s="189"/>
      <c r="VQK96" s="189"/>
      <c r="VQL96" s="189"/>
      <c r="VQM96" s="189"/>
      <c r="VQN96" s="189"/>
      <c r="VQO96" s="189"/>
      <c r="VQP96" s="189"/>
      <c r="VQQ96" s="189"/>
      <c r="VQR96" s="189"/>
      <c r="VQS96" s="189"/>
      <c r="VQT96" s="189"/>
      <c r="VQU96" s="189"/>
      <c r="VQV96" s="189"/>
      <c r="VQW96" s="189"/>
      <c r="VQX96" s="189"/>
      <c r="VQY96" s="189"/>
      <c r="VQZ96" s="189"/>
      <c r="VRA96" s="189"/>
      <c r="VRB96" s="189"/>
      <c r="VRC96" s="189"/>
      <c r="VRD96" s="189"/>
      <c r="VRE96" s="189"/>
      <c r="VRF96" s="189"/>
      <c r="VRG96" s="189"/>
      <c r="VRH96" s="189"/>
      <c r="VRI96" s="189"/>
      <c r="VRJ96" s="189"/>
      <c r="VRK96" s="189"/>
      <c r="VRL96" s="189"/>
      <c r="VRM96" s="189"/>
      <c r="VRN96" s="189"/>
      <c r="VRO96" s="189"/>
      <c r="VRP96" s="189"/>
      <c r="VRQ96" s="189"/>
      <c r="VRR96" s="189"/>
      <c r="VRS96" s="189"/>
      <c r="VRT96" s="189"/>
      <c r="VRU96" s="189"/>
      <c r="VRV96" s="189"/>
      <c r="VRW96" s="189"/>
      <c r="VRX96" s="189"/>
      <c r="VRY96" s="189"/>
      <c r="VRZ96" s="189"/>
      <c r="VSA96" s="189"/>
      <c r="VSB96" s="189"/>
      <c r="VSC96" s="189"/>
      <c r="VSD96" s="189"/>
      <c r="VSE96" s="189"/>
      <c r="VSF96" s="189"/>
      <c r="VSG96" s="189"/>
      <c r="VSH96" s="189"/>
      <c r="VSI96" s="189"/>
      <c r="VSJ96" s="189"/>
      <c r="VSK96" s="189"/>
      <c r="VSL96" s="189"/>
      <c r="VSM96" s="189"/>
      <c r="VSN96" s="189"/>
      <c r="VSO96" s="189"/>
      <c r="VSP96" s="189"/>
      <c r="VSQ96" s="189"/>
      <c r="VSR96" s="189"/>
      <c r="VSS96" s="189"/>
      <c r="VST96" s="189"/>
      <c r="VSU96" s="189"/>
      <c r="VSV96" s="189"/>
      <c r="VSW96" s="189"/>
      <c r="VSX96" s="189"/>
      <c r="VSY96" s="189"/>
      <c r="VSZ96" s="189"/>
      <c r="VTA96" s="189"/>
      <c r="VTB96" s="189"/>
      <c r="VTC96" s="189"/>
      <c r="VTD96" s="189"/>
      <c r="VTE96" s="189"/>
      <c r="VTF96" s="189"/>
      <c r="VTG96" s="189"/>
      <c r="VTH96" s="189"/>
      <c r="VTI96" s="189"/>
      <c r="VTJ96" s="189"/>
      <c r="VTK96" s="189"/>
      <c r="VTL96" s="189"/>
      <c r="VTM96" s="189"/>
      <c r="VTN96" s="189"/>
      <c r="VTO96" s="189"/>
      <c r="VTP96" s="189"/>
      <c r="VTQ96" s="189"/>
      <c r="VTR96" s="189"/>
      <c r="VTS96" s="189"/>
      <c r="VTT96" s="189"/>
      <c r="VTU96" s="189"/>
      <c r="VTV96" s="189"/>
      <c r="VTW96" s="189"/>
      <c r="VTX96" s="189"/>
      <c r="VTY96" s="189"/>
      <c r="VTZ96" s="189"/>
      <c r="VUA96" s="189"/>
      <c r="VUB96" s="189"/>
      <c r="VUC96" s="189"/>
      <c r="VUD96" s="189"/>
      <c r="VUE96" s="189"/>
      <c r="VUF96" s="189"/>
      <c r="VUG96" s="189"/>
      <c r="VUH96" s="189"/>
      <c r="VUI96" s="189"/>
      <c r="VUJ96" s="189"/>
      <c r="VUK96" s="189"/>
      <c r="VUL96" s="189"/>
      <c r="VUM96" s="189"/>
      <c r="VUN96" s="189"/>
      <c r="VUO96" s="189"/>
      <c r="VUP96" s="189"/>
      <c r="VUQ96" s="189"/>
      <c r="VUR96" s="189"/>
      <c r="VUS96" s="189"/>
      <c r="VUT96" s="189"/>
      <c r="VUU96" s="189"/>
      <c r="VUV96" s="189"/>
      <c r="VUW96" s="189"/>
      <c r="VUX96" s="189"/>
      <c r="VUY96" s="189"/>
      <c r="VUZ96" s="189"/>
      <c r="VVA96" s="189"/>
      <c r="VVB96" s="189"/>
      <c r="VVC96" s="189"/>
      <c r="VVD96" s="189"/>
      <c r="VVE96" s="189"/>
      <c r="VVF96" s="189"/>
      <c r="VVG96" s="189"/>
      <c r="VVH96" s="189"/>
      <c r="VVI96" s="189"/>
      <c r="VVJ96" s="189"/>
      <c r="VVK96" s="189"/>
      <c r="VVL96" s="189"/>
      <c r="VVM96" s="189"/>
      <c r="VVN96" s="189"/>
      <c r="VVO96" s="189"/>
      <c r="VVP96" s="189"/>
      <c r="VVQ96" s="189"/>
      <c r="VVR96" s="189"/>
      <c r="VVS96" s="189"/>
      <c r="VVT96" s="189"/>
      <c r="VVU96" s="189"/>
      <c r="VVV96" s="189"/>
      <c r="VVW96" s="189"/>
      <c r="VVX96" s="189"/>
      <c r="VVY96" s="189"/>
      <c r="VVZ96" s="189"/>
      <c r="VWA96" s="189"/>
      <c r="VWB96" s="189"/>
      <c r="VWC96" s="189"/>
      <c r="VWD96" s="189"/>
      <c r="VWE96" s="189"/>
      <c r="VWF96" s="189"/>
      <c r="VWG96" s="189"/>
      <c r="VWH96" s="189"/>
      <c r="VWI96" s="189"/>
      <c r="VWJ96" s="189"/>
      <c r="VWK96" s="189"/>
      <c r="VWL96" s="189"/>
      <c r="VWM96" s="189"/>
      <c r="VWN96" s="189"/>
      <c r="VWO96" s="189"/>
      <c r="VWP96" s="189"/>
      <c r="VWQ96" s="189"/>
      <c r="VWR96" s="189"/>
      <c r="VWS96" s="189"/>
      <c r="VWT96" s="189"/>
      <c r="VWU96" s="189"/>
      <c r="VWV96" s="189"/>
      <c r="VWW96" s="189"/>
      <c r="VWX96" s="189"/>
      <c r="VWY96" s="189"/>
      <c r="VWZ96" s="189"/>
      <c r="VXA96" s="189"/>
      <c r="VXB96" s="189"/>
      <c r="VXC96" s="189"/>
      <c r="VXD96" s="189"/>
      <c r="VXE96" s="189"/>
      <c r="VXF96" s="189"/>
      <c r="VXG96" s="189"/>
      <c r="VXH96" s="189"/>
      <c r="VXI96" s="189"/>
      <c r="VXJ96" s="189"/>
      <c r="VXK96" s="189"/>
      <c r="VXL96" s="189"/>
      <c r="VXM96" s="189"/>
      <c r="VXN96" s="189"/>
      <c r="VXO96" s="189"/>
      <c r="VXP96" s="189"/>
      <c r="VXQ96" s="189"/>
      <c r="VXR96" s="189"/>
      <c r="VXS96" s="189"/>
      <c r="VXT96" s="189"/>
      <c r="VXU96" s="189"/>
      <c r="VXV96" s="189"/>
      <c r="VXW96" s="189"/>
      <c r="VXX96" s="189"/>
      <c r="VXY96" s="189"/>
      <c r="VXZ96" s="189"/>
      <c r="VYA96" s="189"/>
      <c r="VYB96" s="189"/>
      <c r="VYC96" s="189"/>
      <c r="VYD96" s="189"/>
      <c r="VYE96" s="189"/>
      <c r="VYF96" s="189"/>
      <c r="VYG96" s="189"/>
      <c r="VYH96" s="189"/>
      <c r="VYI96" s="189"/>
      <c r="VYJ96" s="189"/>
      <c r="VYK96" s="189"/>
      <c r="VYL96" s="189"/>
      <c r="VYM96" s="189"/>
      <c r="VYN96" s="189"/>
      <c r="VYO96" s="189"/>
      <c r="VYP96" s="189"/>
      <c r="VYQ96" s="189"/>
      <c r="VYR96" s="189"/>
      <c r="VYS96" s="189"/>
      <c r="VYT96" s="189"/>
      <c r="VYU96" s="189"/>
      <c r="VYV96" s="189"/>
      <c r="VYW96" s="189"/>
      <c r="VYX96" s="189"/>
      <c r="VYY96" s="189"/>
      <c r="VYZ96" s="189"/>
      <c r="VZA96" s="189"/>
      <c r="VZB96" s="189"/>
      <c r="VZC96" s="189"/>
      <c r="VZD96" s="189"/>
      <c r="VZE96" s="189"/>
      <c r="VZF96" s="189"/>
      <c r="VZG96" s="189"/>
      <c r="VZH96" s="189"/>
      <c r="VZI96" s="189"/>
      <c r="VZJ96" s="189"/>
      <c r="VZK96" s="189"/>
      <c r="VZL96" s="189"/>
      <c r="VZM96" s="189"/>
      <c r="VZN96" s="189"/>
      <c r="VZO96" s="189"/>
      <c r="VZP96" s="189"/>
      <c r="VZQ96" s="189"/>
      <c r="VZR96" s="189"/>
      <c r="VZS96" s="189"/>
      <c r="VZT96" s="189"/>
      <c r="VZU96" s="189"/>
      <c r="VZV96" s="189"/>
      <c r="VZW96" s="189"/>
      <c r="VZX96" s="189"/>
      <c r="VZY96" s="189"/>
      <c r="VZZ96" s="189"/>
      <c r="WAA96" s="189"/>
      <c r="WAB96" s="189"/>
      <c r="WAC96" s="189"/>
      <c r="WAD96" s="189"/>
      <c r="WAE96" s="189"/>
      <c r="WAF96" s="189"/>
      <c r="WAG96" s="189"/>
      <c r="WAH96" s="189"/>
      <c r="WAI96" s="189"/>
      <c r="WAJ96" s="189"/>
      <c r="WAK96" s="189"/>
      <c r="WAL96" s="189"/>
      <c r="WAM96" s="189"/>
      <c r="WAN96" s="189"/>
      <c r="WAO96" s="189"/>
      <c r="WAP96" s="189"/>
      <c r="WAQ96" s="189"/>
      <c r="WAR96" s="189"/>
      <c r="WAS96" s="189"/>
      <c r="WAT96" s="189"/>
      <c r="WAU96" s="189"/>
      <c r="WAV96" s="189"/>
      <c r="WAW96" s="189"/>
      <c r="WAX96" s="189"/>
      <c r="WAY96" s="189"/>
      <c r="WAZ96" s="189"/>
      <c r="WBA96" s="189"/>
      <c r="WBB96" s="189"/>
      <c r="WBC96" s="189"/>
      <c r="WBD96" s="189"/>
      <c r="WBE96" s="189"/>
      <c r="WBF96" s="189"/>
      <c r="WBG96" s="189"/>
      <c r="WBH96" s="189"/>
      <c r="WBI96" s="189"/>
      <c r="WBJ96" s="189"/>
      <c r="WBK96" s="189"/>
      <c r="WBL96" s="189"/>
      <c r="WBM96" s="189"/>
      <c r="WBN96" s="189"/>
      <c r="WBO96" s="189"/>
      <c r="WBP96" s="189"/>
      <c r="WBQ96" s="189"/>
      <c r="WBR96" s="189"/>
      <c r="WBS96" s="189"/>
      <c r="WBT96" s="189"/>
      <c r="WBU96" s="189"/>
      <c r="WBV96" s="189"/>
      <c r="WBW96" s="189"/>
      <c r="WBX96" s="189"/>
      <c r="WBY96" s="189"/>
      <c r="WBZ96" s="189"/>
      <c r="WCA96" s="189"/>
      <c r="WCB96" s="189"/>
      <c r="WCC96" s="189"/>
      <c r="WCD96" s="189"/>
      <c r="WCE96" s="189"/>
      <c r="WCF96" s="189"/>
      <c r="WCG96" s="189"/>
      <c r="WCH96" s="189"/>
      <c r="WCI96" s="189"/>
      <c r="WCJ96" s="189"/>
      <c r="WCK96" s="189"/>
      <c r="WCL96" s="189"/>
      <c r="WCM96" s="189"/>
      <c r="WCN96" s="189"/>
      <c r="WCO96" s="189"/>
      <c r="WCP96" s="189"/>
      <c r="WCQ96" s="189"/>
      <c r="WCR96" s="189"/>
      <c r="WCS96" s="189"/>
      <c r="WCT96" s="189"/>
      <c r="WCU96" s="189"/>
      <c r="WCV96" s="189"/>
      <c r="WCW96" s="189"/>
      <c r="WCX96" s="189"/>
      <c r="WCY96" s="189"/>
      <c r="WCZ96" s="189"/>
      <c r="WDA96" s="189"/>
      <c r="WDB96" s="189"/>
      <c r="WDC96" s="189"/>
      <c r="WDD96" s="189"/>
      <c r="WDE96" s="189"/>
      <c r="WDF96" s="189"/>
      <c r="WDG96" s="189"/>
      <c r="WDH96" s="189"/>
      <c r="WDI96" s="189"/>
      <c r="WDJ96" s="189"/>
      <c r="WDK96" s="189"/>
      <c r="WDL96" s="189"/>
      <c r="WDM96" s="189"/>
      <c r="WDN96" s="189"/>
      <c r="WDO96" s="189"/>
      <c r="WDP96" s="189"/>
      <c r="WDQ96" s="189"/>
      <c r="WDR96" s="189"/>
      <c r="WDS96" s="189"/>
      <c r="WDT96" s="189"/>
      <c r="WDU96" s="189"/>
      <c r="WDV96" s="189"/>
      <c r="WDW96" s="189"/>
      <c r="WDX96" s="189"/>
      <c r="WDY96" s="189"/>
      <c r="WDZ96" s="189"/>
      <c r="WEA96" s="189"/>
      <c r="WEB96" s="189"/>
      <c r="WEC96" s="189"/>
      <c r="WED96" s="189"/>
      <c r="WEE96" s="189"/>
      <c r="WEF96" s="189"/>
      <c r="WEG96" s="189"/>
      <c r="WEH96" s="189"/>
      <c r="WEI96" s="189"/>
      <c r="WEJ96" s="189"/>
      <c r="WEK96" s="189"/>
      <c r="WEL96" s="189"/>
      <c r="WEM96" s="189"/>
      <c r="WEN96" s="189"/>
      <c r="WEO96" s="189"/>
      <c r="WEP96" s="189"/>
      <c r="WEQ96" s="189"/>
      <c r="WER96" s="189"/>
      <c r="WES96" s="189"/>
      <c r="WET96" s="189"/>
      <c r="WEU96" s="189"/>
      <c r="WEV96" s="189"/>
      <c r="WEW96" s="189"/>
      <c r="WEX96" s="189"/>
      <c r="WEY96" s="189"/>
      <c r="WEZ96" s="189"/>
      <c r="WFA96" s="189"/>
      <c r="WFB96" s="189"/>
      <c r="WFC96" s="189"/>
      <c r="WFD96" s="189"/>
      <c r="WFE96" s="189"/>
      <c r="WFF96" s="189"/>
      <c r="WFG96" s="189"/>
      <c r="WFH96" s="189"/>
      <c r="WFI96" s="189"/>
      <c r="WFJ96" s="189"/>
      <c r="WFK96" s="189"/>
      <c r="WFL96" s="189"/>
      <c r="WFM96" s="189"/>
      <c r="WFN96" s="189"/>
      <c r="WFO96" s="189"/>
      <c r="WFP96" s="189"/>
      <c r="WFQ96" s="189"/>
      <c r="WFR96" s="189"/>
      <c r="WFS96" s="189"/>
      <c r="WFT96" s="189"/>
      <c r="WFU96" s="189"/>
      <c r="WFV96" s="189"/>
      <c r="WFW96" s="189"/>
      <c r="WFX96" s="189"/>
      <c r="WFY96" s="189"/>
      <c r="WFZ96" s="189"/>
      <c r="WGA96" s="189"/>
      <c r="WGB96" s="189"/>
      <c r="WGC96" s="189"/>
      <c r="WGD96" s="189"/>
      <c r="WGE96" s="189"/>
      <c r="WGF96" s="189"/>
      <c r="WGG96" s="189"/>
      <c r="WGH96" s="189"/>
      <c r="WGI96" s="189"/>
      <c r="WGJ96" s="189"/>
      <c r="WGK96" s="189"/>
      <c r="WGL96" s="189"/>
      <c r="WGM96" s="189"/>
      <c r="WGN96" s="189"/>
      <c r="WGO96" s="189"/>
      <c r="WGP96" s="189"/>
      <c r="WGQ96" s="189"/>
      <c r="WGR96" s="189"/>
      <c r="WGS96" s="189"/>
      <c r="WGT96" s="189"/>
      <c r="WGU96" s="189"/>
      <c r="WGV96" s="189"/>
      <c r="WGW96" s="189"/>
      <c r="WGX96" s="189"/>
      <c r="WGY96" s="189"/>
      <c r="WGZ96" s="189"/>
      <c r="WHA96" s="189"/>
      <c r="WHB96" s="189"/>
      <c r="WHC96" s="189"/>
      <c r="WHD96" s="189"/>
      <c r="WHE96" s="189"/>
      <c r="WHF96" s="189"/>
      <c r="WHG96" s="189"/>
      <c r="WHH96" s="189"/>
      <c r="WHI96" s="189"/>
      <c r="WHJ96" s="189"/>
      <c r="WHK96" s="189"/>
      <c r="WHL96" s="189"/>
      <c r="WHM96" s="189"/>
      <c r="WHN96" s="189"/>
      <c r="WHO96" s="189"/>
      <c r="WHP96" s="189"/>
      <c r="WHQ96" s="189"/>
      <c r="WHR96" s="189"/>
      <c r="WHS96" s="189"/>
      <c r="WHT96" s="189"/>
      <c r="WHU96" s="189"/>
      <c r="WHV96" s="189"/>
      <c r="WHW96" s="189"/>
      <c r="WHX96" s="189"/>
      <c r="WHY96" s="189"/>
      <c r="WHZ96" s="189"/>
      <c r="WIA96" s="189"/>
      <c r="WIB96" s="189"/>
      <c r="WIC96" s="189"/>
      <c r="WID96" s="189"/>
      <c r="WIE96" s="189"/>
      <c r="WIF96" s="189"/>
      <c r="WIG96" s="189"/>
      <c r="WIH96" s="189"/>
      <c r="WII96" s="189"/>
      <c r="WIJ96" s="189"/>
      <c r="WIK96" s="189"/>
      <c r="WIL96" s="189"/>
      <c r="WIM96" s="189"/>
      <c r="WIN96" s="189"/>
      <c r="WIO96" s="189"/>
      <c r="WIP96" s="189"/>
      <c r="WIQ96" s="189"/>
      <c r="WIR96" s="189"/>
      <c r="WIS96" s="189"/>
      <c r="WIT96" s="189"/>
      <c r="WIU96" s="189"/>
      <c r="WIV96" s="189"/>
      <c r="WIW96" s="189"/>
      <c r="WIX96" s="189"/>
      <c r="WIY96" s="189"/>
      <c r="WIZ96" s="189"/>
      <c r="WJA96" s="189"/>
      <c r="WJB96" s="189"/>
      <c r="WJC96" s="189"/>
      <c r="WJD96" s="189"/>
      <c r="WJE96" s="189"/>
      <c r="WJF96" s="189"/>
      <c r="WJG96" s="189"/>
      <c r="WJH96" s="189"/>
      <c r="WJI96" s="189"/>
      <c r="WJJ96" s="189"/>
      <c r="WJK96" s="189"/>
      <c r="WJL96" s="189"/>
      <c r="WJM96" s="189"/>
      <c r="WJN96" s="189"/>
      <c r="WJO96" s="189"/>
      <c r="WJP96" s="189"/>
      <c r="WJQ96" s="189"/>
      <c r="WJR96" s="189"/>
      <c r="WJS96" s="189"/>
      <c r="WJT96" s="189"/>
      <c r="WJU96" s="189"/>
      <c r="WJV96" s="189"/>
      <c r="WJW96" s="189"/>
      <c r="WJX96" s="189"/>
      <c r="WJY96" s="189"/>
      <c r="WJZ96" s="189"/>
      <c r="WKA96" s="189"/>
      <c r="WKB96" s="189"/>
      <c r="WKC96" s="189"/>
      <c r="WKD96" s="189"/>
      <c r="WKE96" s="189"/>
      <c r="WKF96" s="189"/>
      <c r="WKG96" s="189"/>
      <c r="WKH96" s="189"/>
      <c r="WKI96" s="189"/>
      <c r="WKJ96" s="189"/>
      <c r="WKK96" s="189"/>
      <c r="WKL96" s="189"/>
      <c r="WKM96" s="189"/>
      <c r="WKN96" s="189"/>
      <c r="WKO96" s="189"/>
      <c r="WKP96" s="189"/>
      <c r="WKQ96" s="189"/>
      <c r="WKR96" s="189"/>
      <c r="WKS96" s="189"/>
      <c r="WKT96" s="189"/>
      <c r="WKU96" s="189"/>
      <c r="WKV96" s="189"/>
      <c r="WKW96" s="189"/>
      <c r="WKX96" s="189"/>
      <c r="WKY96" s="189"/>
      <c r="WKZ96" s="189"/>
      <c r="WLA96" s="189"/>
      <c r="WLB96" s="189"/>
      <c r="WLC96" s="189"/>
      <c r="WLD96" s="189"/>
      <c r="WLE96" s="189"/>
      <c r="WLF96" s="189"/>
      <c r="WLG96" s="189"/>
      <c r="WLH96" s="189"/>
      <c r="WLI96" s="189"/>
      <c r="WLJ96" s="189"/>
      <c r="WLK96" s="189"/>
      <c r="WLL96" s="189"/>
      <c r="WLM96" s="189"/>
      <c r="WLN96" s="189"/>
      <c r="WLO96" s="189"/>
      <c r="WLP96" s="189"/>
      <c r="WLQ96" s="189"/>
      <c r="WLR96" s="189"/>
      <c r="WLS96" s="189"/>
      <c r="WLT96" s="189"/>
      <c r="WLU96" s="189"/>
      <c r="WLV96" s="189"/>
      <c r="WLW96" s="189"/>
      <c r="WLX96" s="189"/>
      <c r="WLY96" s="189"/>
      <c r="WLZ96" s="189"/>
      <c r="WMA96" s="189"/>
      <c r="WMB96" s="189"/>
      <c r="WMC96" s="189"/>
      <c r="WMD96" s="189"/>
      <c r="WME96" s="189"/>
      <c r="WMF96" s="189"/>
      <c r="WMG96" s="189"/>
      <c r="WMH96" s="189"/>
      <c r="WMI96" s="189"/>
      <c r="WMJ96" s="189"/>
      <c r="WMK96" s="189"/>
      <c r="WML96" s="189"/>
      <c r="WMM96" s="189"/>
      <c r="WMN96" s="189"/>
      <c r="WMO96" s="189"/>
      <c r="WMP96" s="189"/>
      <c r="WMQ96" s="189"/>
      <c r="WMR96" s="189"/>
      <c r="WMS96" s="189"/>
      <c r="WMT96" s="189"/>
      <c r="WMU96" s="189"/>
      <c r="WMV96" s="189"/>
      <c r="WMW96" s="189"/>
      <c r="WMX96" s="189"/>
      <c r="WMY96" s="189"/>
      <c r="WMZ96" s="189"/>
      <c r="WNA96" s="189"/>
      <c r="WNB96" s="189"/>
      <c r="WNC96" s="189"/>
      <c r="WND96" s="189"/>
      <c r="WNE96" s="189"/>
      <c r="WNF96" s="189"/>
      <c r="WNG96" s="189"/>
      <c r="WNH96" s="189"/>
      <c r="WNI96" s="189"/>
      <c r="WNJ96" s="189"/>
      <c r="WNK96" s="189"/>
      <c r="WNL96" s="189"/>
      <c r="WNM96" s="189"/>
      <c r="WNN96" s="189"/>
      <c r="WNO96" s="189"/>
      <c r="WNP96" s="189"/>
      <c r="WNQ96" s="189"/>
      <c r="WNR96" s="189"/>
      <c r="WNS96" s="189"/>
      <c r="WNT96" s="189"/>
      <c r="WNU96" s="189"/>
      <c r="WNV96" s="189"/>
      <c r="WNW96" s="189"/>
      <c r="WNX96" s="189"/>
      <c r="WNY96" s="189"/>
      <c r="WNZ96" s="189"/>
      <c r="WOA96" s="189"/>
      <c r="WOB96" s="189"/>
      <c r="WOC96" s="189"/>
      <c r="WOD96" s="189"/>
      <c r="WOE96" s="189"/>
      <c r="WOF96" s="189"/>
      <c r="WOG96" s="189"/>
      <c r="WOH96" s="189"/>
      <c r="WOI96" s="189"/>
      <c r="WOJ96" s="189"/>
      <c r="WOK96" s="189"/>
      <c r="WOL96" s="189"/>
      <c r="WOM96" s="189"/>
      <c r="WON96" s="189"/>
      <c r="WOO96" s="189"/>
      <c r="WOP96" s="189"/>
      <c r="WOQ96" s="189"/>
      <c r="WOR96" s="189"/>
      <c r="WOS96" s="189"/>
      <c r="WOT96" s="189"/>
      <c r="WOU96" s="189"/>
      <c r="WOV96" s="189"/>
      <c r="WOW96" s="189"/>
      <c r="WOX96" s="189"/>
      <c r="WOY96" s="189"/>
      <c r="WOZ96" s="189"/>
      <c r="WPA96" s="189"/>
      <c r="WPB96" s="189"/>
      <c r="WPC96" s="189"/>
      <c r="WPD96" s="189"/>
      <c r="WPE96" s="189"/>
      <c r="WPF96" s="189"/>
      <c r="WPG96" s="189"/>
      <c r="WPH96" s="189"/>
      <c r="WPI96" s="189"/>
      <c r="WPJ96" s="189"/>
      <c r="WPK96" s="189"/>
      <c r="WPL96" s="189"/>
      <c r="WPM96" s="189"/>
      <c r="WPN96" s="189"/>
      <c r="WPO96" s="189"/>
      <c r="WPP96" s="189"/>
      <c r="WPQ96" s="189"/>
      <c r="WPR96" s="189"/>
      <c r="WPS96" s="189"/>
      <c r="WPT96" s="189"/>
      <c r="WPU96" s="189"/>
      <c r="WPV96" s="189"/>
      <c r="WPW96" s="189"/>
      <c r="WPX96" s="189"/>
      <c r="WPY96" s="189"/>
      <c r="WPZ96" s="189"/>
      <c r="WQA96" s="189"/>
      <c r="WQB96" s="189"/>
      <c r="WQC96" s="189"/>
      <c r="WQD96" s="189"/>
      <c r="WQE96" s="189"/>
      <c r="WQF96" s="189"/>
      <c r="WQG96" s="189"/>
      <c r="WQH96" s="189"/>
      <c r="WQI96" s="189"/>
      <c r="WQJ96" s="189"/>
      <c r="WQK96" s="189"/>
      <c r="WQL96" s="189"/>
      <c r="WQM96" s="189"/>
      <c r="WQN96" s="189"/>
      <c r="WQO96" s="189"/>
      <c r="WQP96" s="189"/>
      <c r="WQQ96" s="189"/>
      <c r="WQR96" s="189"/>
      <c r="WQS96" s="189"/>
      <c r="WQT96" s="189"/>
      <c r="WQU96" s="189"/>
      <c r="WQV96" s="189"/>
      <c r="WQW96" s="189"/>
      <c r="WQX96" s="189"/>
      <c r="WQY96" s="189"/>
      <c r="WQZ96" s="189"/>
      <c r="WRA96" s="189"/>
      <c r="WRB96" s="189"/>
      <c r="WRC96" s="189"/>
      <c r="WRD96" s="189"/>
      <c r="WRE96" s="189"/>
      <c r="WRF96" s="189"/>
      <c r="WRG96" s="189"/>
      <c r="WRH96" s="189"/>
      <c r="WRI96" s="189"/>
      <c r="WRJ96" s="189"/>
      <c r="WRK96" s="189"/>
      <c r="WRL96" s="189"/>
      <c r="WRM96" s="189"/>
      <c r="WRN96" s="189"/>
      <c r="WRO96" s="189"/>
      <c r="WRP96" s="189"/>
      <c r="WRQ96" s="189"/>
      <c r="WRR96" s="189"/>
      <c r="WRS96" s="189"/>
      <c r="WRT96" s="189"/>
      <c r="WRU96" s="189"/>
      <c r="WRV96" s="189"/>
      <c r="WRW96" s="189"/>
      <c r="WRX96" s="189"/>
      <c r="WRY96" s="189"/>
      <c r="WRZ96" s="189"/>
      <c r="WSA96" s="189"/>
      <c r="WSB96" s="189"/>
      <c r="WSC96" s="189"/>
      <c r="WSD96" s="189"/>
      <c r="WSE96" s="189"/>
      <c r="WSF96" s="189"/>
      <c r="WSG96" s="189"/>
      <c r="WSH96" s="189"/>
      <c r="WSI96" s="189"/>
      <c r="WSJ96" s="189"/>
      <c r="WSK96" s="189"/>
      <c r="WSL96" s="189"/>
      <c r="WSM96" s="189"/>
      <c r="WSN96" s="189"/>
      <c r="WSO96" s="189"/>
      <c r="WSP96" s="189"/>
      <c r="WSQ96" s="189"/>
      <c r="WSR96" s="189"/>
      <c r="WSS96" s="189"/>
      <c r="WST96" s="189"/>
      <c r="WSU96" s="189"/>
      <c r="WSV96" s="189"/>
      <c r="WSW96" s="189"/>
      <c r="WSX96" s="189"/>
      <c r="WSY96" s="189"/>
      <c r="WSZ96" s="189"/>
      <c r="WTA96" s="189"/>
      <c r="WTB96" s="189"/>
      <c r="WTC96" s="189"/>
      <c r="WTD96" s="189"/>
      <c r="WTE96" s="189"/>
      <c r="WTF96" s="189"/>
      <c r="WTG96" s="189"/>
      <c r="WTH96" s="189"/>
      <c r="WTI96" s="189"/>
      <c r="WTJ96" s="189"/>
      <c r="WTK96" s="189"/>
      <c r="WTL96" s="189"/>
      <c r="WTM96" s="189"/>
      <c r="WTN96" s="189"/>
      <c r="WTO96" s="189"/>
      <c r="WTP96" s="189"/>
      <c r="WTQ96" s="189"/>
      <c r="WTR96" s="189"/>
      <c r="WTS96" s="189"/>
      <c r="WTT96" s="189"/>
      <c r="WTU96" s="189"/>
      <c r="WTV96" s="189"/>
      <c r="WTW96" s="189"/>
      <c r="WTX96" s="189"/>
      <c r="WTY96" s="189"/>
      <c r="WTZ96" s="189"/>
      <c r="WUA96" s="189"/>
      <c r="WUB96" s="189"/>
      <c r="WUC96" s="189"/>
      <c r="WUD96" s="189"/>
      <c r="WUE96" s="189"/>
      <c r="WUF96" s="189"/>
      <c r="WUG96" s="189"/>
      <c r="WUH96" s="189"/>
      <c r="WUI96" s="189"/>
      <c r="WUJ96" s="189"/>
      <c r="WUK96" s="189"/>
      <c r="WUL96" s="189"/>
      <c r="WUM96" s="189"/>
      <c r="WUN96" s="189"/>
      <c r="WUO96" s="189"/>
      <c r="WUP96" s="189"/>
      <c r="WUQ96" s="189"/>
      <c r="WUR96" s="189"/>
      <c r="WUS96" s="189"/>
      <c r="WUT96" s="189"/>
      <c r="WUU96" s="189"/>
      <c r="WUV96" s="189"/>
      <c r="WUW96" s="189"/>
      <c r="WUX96" s="189"/>
      <c r="WUY96" s="189"/>
      <c r="WUZ96" s="189"/>
      <c r="WVA96" s="189"/>
      <c r="WVB96" s="189"/>
      <c r="WVC96" s="189"/>
      <c r="WVD96" s="189"/>
      <c r="WVE96" s="189"/>
      <c r="WVF96" s="189"/>
      <c r="WVG96" s="189"/>
      <c r="WVH96" s="189"/>
      <c r="WVI96" s="189"/>
      <c r="WVJ96" s="189"/>
      <c r="WVK96" s="189"/>
      <c r="WVL96" s="189"/>
      <c r="WVM96" s="189"/>
      <c r="WVN96" s="189"/>
      <c r="WVO96" s="189"/>
      <c r="WVP96" s="189"/>
      <c r="WVQ96" s="189"/>
      <c r="WVR96" s="189"/>
      <c r="WVS96" s="189"/>
      <c r="WVT96" s="189"/>
      <c r="WVU96" s="189"/>
      <c r="WVV96" s="189"/>
      <c r="WVW96" s="189"/>
      <c r="WVX96" s="189"/>
      <c r="WVY96" s="189"/>
      <c r="WVZ96" s="189"/>
      <c r="WWA96" s="189"/>
      <c r="WWB96" s="189"/>
      <c r="WWC96" s="189"/>
      <c r="WWD96" s="189"/>
      <c r="WWE96" s="189"/>
      <c r="WWF96" s="189"/>
      <c r="WWG96" s="189"/>
      <c r="WWH96" s="189"/>
      <c r="WWI96" s="189"/>
      <c r="WWJ96" s="189"/>
      <c r="WWK96" s="189"/>
      <c r="WWL96" s="189"/>
      <c r="WWM96" s="189"/>
      <c r="WWN96" s="189"/>
      <c r="WWO96" s="189"/>
      <c r="WWP96" s="189"/>
      <c r="WWQ96" s="189"/>
      <c r="WWR96" s="189"/>
      <c r="WWS96" s="189"/>
      <c r="WWT96" s="189"/>
      <c r="WWU96" s="189"/>
      <c r="WWV96" s="189"/>
      <c r="WWW96" s="189"/>
      <c r="WWX96" s="189"/>
      <c r="WWY96" s="189"/>
      <c r="WWZ96" s="189"/>
      <c r="WXA96" s="189"/>
      <c r="WXB96" s="189"/>
      <c r="WXC96" s="189"/>
      <c r="WXD96" s="189"/>
      <c r="WXE96" s="189"/>
      <c r="WXF96" s="189"/>
      <c r="WXG96" s="189"/>
      <c r="WXH96" s="189"/>
      <c r="WXI96" s="189"/>
      <c r="WXJ96" s="189"/>
      <c r="WXK96" s="189"/>
      <c r="WXL96" s="189"/>
      <c r="WXM96" s="189"/>
      <c r="WXN96" s="189"/>
      <c r="WXO96" s="189"/>
      <c r="WXP96" s="189"/>
      <c r="WXQ96" s="189"/>
      <c r="WXR96" s="189"/>
      <c r="WXS96" s="189"/>
      <c r="WXT96" s="189"/>
      <c r="WXU96" s="189"/>
      <c r="WXV96" s="189"/>
      <c r="WXW96" s="189"/>
      <c r="WXX96" s="189"/>
      <c r="WXY96" s="189"/>
      <c r="WXZ96" s="189"/>
      <c r="WYA96" s="189"/>
      <c r="WYB96" s="189"/>
      <c r="WYC96" s="189"/>
      <c r="WYD96" s="189"/>
      <c r="WYE96" s="189"/>
      <c r="WYF96" s="189"/>
      <c r="WYG96" s="189"/>
      <c r="WYH96" s="189"/>
      <c r="WYI96" s="189"/>
      <c r="WYJ96" s="189"/>
      <c r="WYK96" s="189"/>
      <c r="WYL96" s="189"/>
      <c r="WYM96" s="189"/>
      <c r="WYN96" s="189"/>
      <c r="WYO96" s="189"/>
      <c r="WYP96" s="189"/>
      <c r="WYQ96" s="189"/>
      <c r="WYR96" s="189"/>
      <c r="WYS96" s="189"/>
      <c r="WYT96" s="189"/>
      <c r="WYU96" s="189"/>
      <c r="WYV96" s="189"/>
      <c r="WYW96" s="189"/>
      <c r="WYX96" s="189"/>
      <c r="WYY96" s="189"/>
      <c r="WYZ96" s="189"/>
      <c r="WZA96" s="189"/>
      <c r="WZB96" s="189"/>
      <c r="WZC96" s="189"/>
      <c r="WZD96" s="189"/>
      <c r="WZE96" s="189"/>
      <c r="WZF96" s="189"/>
      <c r="WZG96" s="189"/>
      <c r="WZH96" s="189"/>
      <c r="WZI96" s="189"/>
      <c r="WZJ96" s="189"/>
      <c r="WZK96" s="189"/>
      <c r="WZL96" s="189"/>
      <c r="WZM96" s="189"/>
      <c r="WZN96" s="189"/>
      <c r="WZO96" s="189"/>
      <c r="WZP96" s="189"/>
      <c r="WZQ96" s="189"/>
      <c r="WZR96" s="189"/>
      <c r="WZS96" s="189"/>
      <c r="WZT96" s="189"/>
      <c r="WZU96" s="189"/>
      <c r="WZV96" s="189"/>
      <c r="WZW96" s="189"/>
      <c r="WZX96" s="189"/>
      <c r="WZY96" s="189"/>
      <c r="WZZ96" s="189"/>
      <c r="XAA96" s="189"/>
      <c r="XAB96" s="189"/>
      <c r="XAC96" s="189"/>
      <c r="XAD96" s="189"/>
      <c r="XAE96" s="189"/>
      <c r="XAF96" s="189"/>
      <c r="XAG96" s="189"/>
      <c r="XAH96" s="189"/>
      <c r="XAI96" s="189"/>
      <c r="XAJ96" s="189"/>
      <c r="XAK96" s="189"/>
      <c r="XAL96" s="189"/>
      <c r="XAM96" s="189"/>
      <c r="XAN96" s="189"/>
      <c r="XAO96" s="189"/>
      <c r="XAP96" s="189"/>
      <c r="XAQ96" s="189"/>
      <c r="XAR96" s="189"/>
      <c r="XAS96" s="189"/>
      <c r="XAT96" s="189"/>
      <c r="XAU96" s="189"/>
      <c r="XAV96" s="189"/>
      <c r="XAW96" s="189"/>
      <c r="XAX96" s="189"/>
      <c r="XAY96" s="189"/>
      <c r="XAZ96" s="189"/>
      <c r="XBA96" s="189"/>
      <c r="XBB96" s="189"/>
      <c r="XBC96" s="189"/>
      <c r="XBD96" s="189"/>
      <c r="XBE96" s="189"/>
      <c r="XBF96" s="189"/>
      <c r="XBG96" s="189"/>
      <c r="XBH96" s="189"/>
      <c r="XBI96" s="189"/>
      <c r="XBJ96" s="189"/>
      <c r="XBK96" s="189"/>
      <c r="XBL96" s="189"/>
      <c r="XBM96" s="189"/>
      <c r="XBN96" s="189"/>
      <c r="XBO96" s="189"/>
      <c r="XBP96" s="189"/>
      <c r="XBQ96" s="189"/>
      <c r="XBR96" s="189"/>
      <c r="XBS96" s="189"/>
      <c r="XBT96" s="189"/>
      <c r="XBU96" s="189"/>
      <c r="XBV96" s="189"/>
      <c r="XBW96" s="189"/>
      <c r="XBX96" s="189"/>
      <c r="XBY96" s="189"/>
      <c r="XBZ96" s="189"/>
      <c r="XCA96" s="189"/>
      <c r="XCB96" s="189"/>
      <c r="XCC96" s="189"/>
      <c r="XCD96" s="189"/>
      <c r="XCE96" s="189"/>
      <c r="XCF96" s="189"/>
      <c r="XCG96" s="189"/>
      <c r="XCH96" s="189"/>
      <c r="XCI96" s="189"/>
      <c r="XCJ96" s="189"/>
      <c r="XCK96" s="189"/>
      <c r="XCL96" s="189"/>
      <c r="XCM96" s="189"/>
      <c r="XCN96" s="189"/>
      <c r="XCO96" s="189"/>
      <c r="XCP96" s="189"/>
      <c r="XCQ96" s="189"/>
      <c r="XCR96" s="189"/>
      <c r="XCS96" s="189"/>
      <c r="XCT96" s="189"/>
      <c r="XCU96" s="189"/>
      <c r="XCV96" s="189"/>
      <c r="XCW96" s="189"/>
      <c r="XCX96" s="189"/>
      <c r="XCY96" s="189"/>
      <c r="XCZ96" s="189"/>
      <c r="XDA96" s="189"/>
      <c r="XDB96" s="189"/>
      <c r="XDC96" s="189"/>
      <c r="XDD96" s="189"/>
      <c r="XDE96" s="189"/>
      <c r="XDF96" s="189"/>
      <c r="XDG96" s="189"/>
      <c r="XDH96" s="189"/>
      <c r="XDI96" s="189"/>
      <c r="XDJ96" s="189"/>
      <c r="XDK96" s="189"/>
      <c r="XDL96" s="189"/>
      <c r="XDM96" s="189"/>
      <c r="XDN96" s="189"/>
      <c r="XDO96" s="189"/>
      <c r="XDP96" s="189"/>
      <c r="XDQ96" s="189"/>
      <c r="XDR96" s="189"/>
      <c r="XDS96" s="189"/>
      <c r="XDT96" s="189"/>
      <c r="XDU96" s="189"/>
      <c r="XDV96" s="189"/>
      <c r="XDW96" s="189"/>
      <c r="XDX96" s="189"/>
      <c r="XDY96" s="189"/>
      <c r="XDZ96" s="189"/>
      <c r="XEA96" s="189"/>
      <c r="XEB96" s="189"/>
      <c r="XEC96" s="189"/>
      <c r="XED96" s="189"/>
      <c r="XEE96" s="189"/>
      <c r="XEF96" s="189"/>
      <c r="XEG96" s="189"/>
      <c r="XEH96" s="189"/>
      <c r="XEI96" s="189"/>
      <c r="XEJ96" s="189"/>
      <c r="XEK96" s="189"/>
      <c r="XEL96" s="189"/>
      <c r="XEM96" s="189"/>
      <c r="XEN96" s="189"/>
      <c r="XEO96" s="189"/>
      <c r="XEP96" s="189"/>
      <c r="XEQ96" s="189"/>
      <c r="XER96" s="189"/>
      <c r="XES96" s="189"/>
      <c r="XET96" s="189"/>
      <c r="XEU96" s="189"/>
    </row>
    <row r="97" spans="1:16375" ht="15">
      <c r="A97" s="261">
        <v>2024</v>
      </c>
      <c r="B97" s="190" t="s">
        <v>229</v>
      </c>
      <c r="C97" s="191">
        <v>45450</v>
      </c>
      <c r="D97" s="270" t="s">
        <v>299</v>
      </c>
      <c r="E97" s="262" t="s">
        <v>300</v>
      </c>
      <c r="F97" s="271" t="s">
        <v>301</v>
      </c>
      <c r="G97" s="240" t="s">
        <v>303</v>
      </c>
      <c r="H97" s="264"/>
      <c r="I97" s="270">
        <v>181902</v>
      </c>
      <c r="J97" s="265">
        <v>1050</v>
      </c>
      <c r="K97" s="254">
        <v>1050</v>
      </c>
      <c r="L97" s="255">
        <v>1050</v>
      </c>
      <c r="M97" s="250">
        <v>1050</v>
      </c>
      <c r="N97" s="210">
        <f t="shared" si="18"/>
        <v>0</v>
      </c>
      <c r="O97" s="211">
        <f t="shared" si="14"/>
        <v>0</v>
      </c>
      <c r="P97" s="212">
        <f t="shared" si="15"/>
        <v>0</v>
      </c>
      <c r="Q97" s="201">
        <f t="shared" si="16"/>
        <v>0</v>
      </c>
      <c r="R97" s="266"/>
      <c r="S97" s="267"/>
      <c r="T97" s="267"/>
      <c r="U97" s="267"/>
      <c r="V97" s="267"/>
      <c r="W97" s="267"/>
      <c r="X97" s="267"/>
      <c r="Y97" s="267"/>
      <c r="Z97" s="268"/>
      <c r="AA97" s="232"/>
      <c r="AB97" s="268"/>
      <c r="AC97" s="232"/>
      <c r="AD97" s="233"/>
      <c r="AE97" s="213"/>
      <c r="AF97" s="207">
        <f t="shared" si="17"/>
        <v>0</v>
      </c>
      <c r="AG97" s="207">
        <f t="shared" si="19"/>
        <v>0</v>
      </c>
      <c r="AH97" s="269"/>
      <c r="AI97" s="189"/>
      <c r="AJ97" s="189"/>
      <c r="AK97" s="189"/>
      <c r="AL97" s="189"/>
      <c r="AM97" s="189"/>
      <c r="AN97" s="189"/>
      <c r="AO97" s="189"/>
      <c r="AP97" s="189"/>
      <c r="AQ97" s="189"/>
      <c r="AR97" s="189"/>
      <c r="AS97" s="189"/>
      <c r="AT97" s="189"/>
      <c r="AU97" s="189"/>
      <c r="AV97" s="189"/>
      <c r="AW97" s="189"/>
      <c r="AX97" s="189"/>
      <c r="AY97" s="189"/>
      <c r="AZ97" s="189"/>
      <c r="BA97" s="189"/>
      <c r="BB97" s="189"/>
      <c r="BC97" s="189"/>
      <c r="BD97" s="189"/>
      <c r="BE97" s="189"/>
      <c r="BF97" s="189"/>
      <c r="BG97" s="189"/>
      <c r="BH97" s="189"/>
      <c r="BI97" s="189"/>
      <c r="BJ97" s="189"/>
      <c r="BK97" s="189"/>
      <c r="BL97" s="189"/>
      <c r="BM97" s="189"/>
      <c r="BN97" s="189"/>
      <c r="BO97" s="189"/>
      <c r="BP97" s="189"/>
      <c r="BQ97" s="189"/>
      <c r="BR97" s="189"/>
      <c r="BS97" s="189"/>
      <c r="BT97" s="189"/>
      <c r="BU97" s="189"/>
      <c r="BV97" s="189"/>
      <c r="BW97" s="189"/>
      <c r="BX97" s="189"/>
      <c r="BY97" s="189"/>
      <c r="BZ97" s="189"/>
      <c r="CA97" s="189"/>
      <c r="CB97" s="189"/>
      <c r="CC97" s="189"/>
      <c r="CD97" s="189"/>
      <c r="CE97" s="189"/>
      <c r="CF97" s="189"/>
      <c r="CG97" s="189"/>
      <c r="CH97" s="189"/>
      <c r="CI97" s="189"/>
      <c r="CJ97" s="189"/>
      <c r="CK97" s="189"/>
      <c r="CL97" s="189"/>
      <c r="CM97" s="189"/>
      <c r="CN97" s="189"/>
      <c r="CO97" s="189"/>
      <c r="CP97" s="189"/>
      <c r="CQ97" s="189"/>
      <c r="CR97" s="189"/>
      <c r="CS97" s="189"/>
      <c r="CT97" s="189"/>
      <c r="CU97" s="189"/>
      <c r="CV97" s="189"/>
      <c r="CW97" s="189"/>
      <c r="CX97" s="189"/>
      <c r="CY97" s="189"/>
      <c r="CZ97" s="189"/>
      <c r="DA97" s="189"/>
      <c r="DB97" s="189"/>
      <c r="DC97" s="189"/>
      <c r="DD97" s="189"/>
      <c r="DE97" s="189"/>
      <c r="DF97" s="189"/>
      <c r="DG97" s="189"/>
      <c r="DH97" s="189"/>
      <c r="DI97" s="189"/>
      <c r="DJ97" s="189"/>
      <c r="DK97" s="189"/>
      <c r="DL97" s="189"/>
      <c r="DM97" s="189"/>
      <c r="DN97" s="189"/>
      <c r="DO97" s="189"/>
      <c r="DP97" s="189"/>
      <c r="DQ97" s="189"/>
      <c r="DR97" s="189"/>
      <c r="DS97" s="189"/>
      <c r="DT97" s="189"/>
      <c r="DU97" s="189"/>
      <c r="DV97" s="189"/>
      <c r="DW97" s="189"/>
      <c r="DX97" s="189"/>
      <c r="DY97" s="189"/>
      <c r="DZ97" s="189"/>
      <c r="EA97" s="189"/>
      <c r="EB97" s="189"/>
      <c r="EC97" s="189"/>
      <c r="ED97" s="189"/>
      <c r="EE97" s="189"/>
      <c r="EF97" s="189"/>
      <c r="EG97" s="189"/>
      <c r="EH97" s="189"/>
      <c r="EI97" s="189"/>
      <c r="EJ97" s="189"/>
      <c r="EK97" s="189"/>
      <c r="EL97" s="189"/>
      <c r="EM97" s="189"/>
      <c r="EN97" s="189"/>
      <c r="EO97" s="189"/>
      <c r="EP97" s="189"/>
      <c r="EQ97" s="189"/>
      <c r="ER97" s="189"/>
      <c r="ES97" s="189"/>
      <c r="ET97" s="189"/>
      <c r="EU97" s="189"/>
      <c r="EV97" s="189"/>
      <c r="EW97" s="189"/>
      <c r="EX97" s="189"/>
      <c r="EY97" s="189"/>
      <c r="EZ97" s="189"/>
      <c r="FA97" s="189"/>
      <c r="FB97" s="189"/>
      <c r="FC97" s="189"/>
      <c r="FD97" s="189"/>
      <c r="FE97" s="189"/>
      <c r="FF97" s="189"/>
      <c r="FG97" s="189"/>
      <c r="FH97" s="189"/>
      <c r="FI97" s="189"/>
      <c r="FJ97" s="189"/>
      <c r="FK97" s="189"/>
      <c r="FL97" s="189"/>
      <c r="FM97" s="189"/>
      <c r="FN97" s="189"/>
      <c r="FO97" s="189"/>
      <c r="FP97" s="189"/>
      <c r="FQ97" s="189"/>
      <c r="FR97" s="189"/>
      <c r="FS97" s="189"/>
      <c r="FT97" s="189"/>
      <c r="FU97" s="189"/>
      <c r="FV97" s="189"/>
      <c r="FW97" s="189"/>
      <c r="FX97" s="189"/>
      <c r="FY97" s="189"/>
      <c r="FZ97" s="189"/>
      <c r="GA97" s="189"/>
      <c r="GB97" s="189"/>
      <c r="GC97" s="189"/>
      <c r="GD97" s="189"/>
      <c r="GE97" s="189"/>
      <c r="GF97" s="189"/>
      <c r="GG97" s="189"/>
      <c r="GH97" s="189"/>
      <c r="GI97" s="189"/>
      <c r="GJ97" s="189"/>
      <c r="GK97" s="189"/>
      <c r="GL97" s="189"/>
      <c r="GM97" s="189"/>
      <c r="GN97" s="189"/>
      <c r="GO97" s="189"/>
      <c r="GP97" s="189"/>
      <c r="GQ97" s="189"/>
      <c r="GR97" s="189"/>
      <c r="GS97" s="189"/>
      <c r="GT97" s="189"/>
      <c r="GU97" s="189"/>
      <c r="GV97" s="189"/>
      <c r="GW97" s="189"/>
      <c r="GX97" s="189"/>
      <c r="GY97" s="189"/>
      <c r="GZ97" s="189"/>
      <c r="HA97" s="189"/>
      <c r="HB97" s="189"/>
      <c r="HC97" s="189"/>
      <c r="HD97" s="189"/>
      <c r="HE97" s="189"/>
      <c r="HF97" s="189"/>
      <c r="HG97" s="189"/>
      <c r="HH97" s="189"/>
      <c r="HI97" s="189"/>
      <c r="HJ97" s="189"/>
      <c r="HK97" s="189"/>
      <c r="HL97" s="189"/>
      <c r="HM97" s="189"/>
      <c r="HN97" s="189"/>
      <c r="HO97" s="189"/>
      <c r="HP97" s="189"/>
      <c r="HQ97" s="189"/>
      <c r="HR97" s="189"/>
      <c r="HS97" s="189"/>
      <c r="HT97" s="189"/>
      <c r="HU97" s="189"/>
      <c r="HV97" s="189"/>
      <c r="HW97" s="189"/>
      <c r="HX97" s="189"/>
      <c r="HY97" s="189"/>
      <c r="HZ97" s="189"/>
      <c r="IA97" s="189"/>
      <c r="IB97" s="189"/>
      <c r="IC97" s="189"/>
      <c r="ID97" s="189"/>
      <c r="IE97" s="189"/>
      <c r="IF97" s="189"/>
      <c r="IG97" s="189"/>
      <c r="IH97" s="189"/>
      <c r="II97" s="189"/>
      <c r="IJ97" s="189"/>
      <c r="IK97" s="189"/>
      <c r="IL97" s="189"/>
      <c r="IM97" s="189"/>
      <c r="IN97" s="189"/>
      <c r="IO97" s="189"/>
      <c r="IP97" s="189"/>
      <c r="IQ97" s="189"/>
      <c r="IR97" s="189"/>
      <c r="IS97" s="189"/>
      <c r="IT97" s="189"/>
      <c r="IU97" s="189"/>
      <c r="IV97" s="189"/>
      <c r="IW97" s="189"/>
      <c r="IX97" s="189"/>
      <c r="IY97" s="189"/>
      <c r="IZ97" s="189"/>
      <c r="JA97" s="189"/>
      <c r="JB97" s="189"/>
      <c r="JC97" s="189"/>
      <c r="JD97" s="189"/>
      <c r="JE97" s="189"/>
      <c r="JF97" s="189"/>
      <c r="JG97" s="189"/>
      <c r="JH97" s="189"/>
      <c r="JI97" s="189"/>
      <c r="JJ97" s="189"/>
      <c r="JK97" s="189"/>
      <c r="JL97" s="189"/>
      <c r="JM97" s="189"/>
      <c r="JN97" s="189"/>
      <c r="JO97" s="189"/>
      <c r="JP97" s="189"/>
      <c r="JQ97" s="189"/>
      <c r="JR97" s="189"/>
      <c r="JS97" s="189"/>
      <c r="JT97" s="189"/>
      <c r="JU97" s="189"/>
      <c r="JV97" s="189"/>
      <c r="JW97" s="189"/>
      <c r="JX97" s="189"/>
      <c r="JY97" s="189"/>
      <c r="JZ97" s="189"/>
      <c r="KA97" s="189"/>
      <c r="KB97" s="189"/>
      <c r="KC97" s="189"/>
      <c r="KD97" s="189"/>
      <c r="KE97" s="189"/>
      <c r="KF97" s="189"/>
      <c r="KG97" s="189"/>
      <c r="KH97" s="189"/>
      <c r="KI97" s="189"/>
      <c r="KJ97" s="189"/>
      <c r="KK97" s="189"/>
      <c r="KL97" s="189"/>
      <c r="KM97" s="189"/>
      <c r="KN97" s="189"/>
      <c r="KO97" s="189"/>
      <c r="KP97" s="189"/>
      <c r="KQ97" s="189"/>
      <c r="KR97" s="189"/>
      <c r="KS97" s="189"/>
      <c r="KT97" s="189"/>
      <c r="KU97" s="189"/>
      <c r="KV97" s="189"/>
      <c r="KW97" s="189"/>
      <c r="KX97" s="189"/>
      <c r="KY97" s="189"/>
      <c r="KZ97" s="189"/>
      <c r="LA97" s="189"/>
      <c r="LB97" s="189"/>
      <c r="LC97" s="189"/>
      <c r="LD97" s="189"/>
      <c r="LE97" s="189"/>
      <c r="LF97" s="189"/>
      <c r="LG97" s="189"/>
      <c r="LH97" s="189"/>
      <c r="LI97" s="189"/>
      <c r="LJ97" s="189"/>
      <c r="LK97" s="189"/>
      <c r="LL97" s="189"/>
      <c r="LM97" s="189"/>
      <c r="LN97" s="189"/>
      <c r="LO97" s="189"/>
      <c r="LP97" s="189"/>
      <c r="LQ97" s="189"/>
      <c r="LR97" s="189"/>
      <c r="LS97" s="189"/>
      <c r="LT97" s="189"/>
      <c r="LU97" s="189"/>
      <c r="LV97" s="189"/>
      <c r="LW97" s="189"/>
      <c r="LX97" s="189"/>
      <c r="LY97" s="189"/>
      <c r="LZ97" s="189"/>
      <c r="MA97" s="189"/>
      <c r="MB97" s="189"/>
      <c r="MC97" s="189"/>
      <c r="MD97" s="189"/>
      <c r="ME97" s="189"/>
      <c r="MF97" s="189"/>
      <c r="MG97" s="189"/>
      <c r="MH97" s="189"/>
      <c r="MI97" s="189"/>
      <c r="MJ97" s="189"/>
      <c r="MK97" s="189"/>
      <c r="ML97" s="189"/>
      <c r="MM97" s="189"/>
      <c r="MN97" s="189"/>
      <c r="MO97" s="189"/>
      <c r="MP97" s="189"/>
      <c r="MQ97" s="189"/>
      <c r="MR97" s="189"/>
      <c r="MS97" s="189"/>
      <c r="MT97" s="189"/>
      <c r="MU97" s="189"/>
      <c r="MV97" s="189"/>
      <c r="MW97" s="189"/>
      <c r="MX97" s="189"/>
      <c r="MY97" s="189"/>
      <c r="MZ97" s="189"/>
      <c r="NA97" s="189"/>
      <c r="NB97" s="189"/>
      <c r="NC97" s="189"/>
      <c r="ND97" s="189"/>
      <c r="NE97" s="189"/>
      <c r="NF97" s="189"/>
      <c r="NG97" s="189"/>
      <c r="NH97" s="189"/>
      <c r="NI97" s="189"/>
      <c r="NJ97" s="189"/>
      <c r="NK97" s="189"/>
      <c r="NL97" s="189"/>
      <c r="NM97" s="189"/>
      <c r="NN97" s="189"/>
      <c r="NO97" s="189"/>
      <c r="NP97" s="189"/>
      <c r="NQ97" s="189"/>
      <c r="NR97" s="189"/>
      <c r="NS97" s="189"/>
      <c r="NT97" s="189"/>
      <c r="NU97" s="189"/>
      <c r="NV97" s="189"/>
      <c r="NW97" s="189"/>
      <c r="NX97" s="189"/>
      <c r="NY97" s="189"/>
      <c r="NZ97" s="189"/>
      <c r="OA97" s="189"/>
      <c r="OB97" s="189"/>
      <c r="OC97" s="189"/>
      <c r="OD97" s="189"/>
      <c r="OE97" s="189"/>
      <c r="OF97" s="189"/>
      <c r="OG97" s="189"/>
      <c r="OH97" s="189"/>
      <c r="OI97" s="189"/>
      <c r="OJ97" s="189"/>
      <c r="OK97" s="189"/>
      <c r="OL97" s="189"/>
      <c r="OM97" s="189"/>
      <c r="ON97" s="189"/>
      <c r="OO97" s="189"/>
      <c r="OP97" s="189"/>
      <c r="OQ97" s="189"/>
      <c r="OR97" s="189"/>
      <c r="OS97" s="189"/>
      <c r="OT97" s="189"/>
      <c r="OU97" s="189"/>
      <c r="OV97" s="189"/>
      <c r="OW97" s="189"/>
      <c r="OX97" s="189"/>
      <c r="OY97" s="189"/>
      <c r="OZ97" s="189"/>
      <c r="PA97" s="189"/>
      <c r="PB97" s="189"/>
      <c r="PC97" s="189"/>
      <c r="PD97" s="189"/>
      <c r="PE97" s="189"/>
      <c r="PF97" s="189"/>
      <c r="PG97" s="189"/>
      <c r="PH97" s="189"/>
      <c r="PI97" s="189"/>
      <c r="PJ97" s="189"/>
      <c r="PK97" s="189"/>
      <c r="PL97" s="189"/>
      <c r="PM97" s="189"/>
      <c r="PN97" s="189"/>
      <c r="PO97" s="189"/>
      <c r="PP97" s="189"/>
      <c r="PQ97" s="189"/>
      <c r="PR97" s="189"/>
      <c r="PS97" s="189"/>
      <c r="PT97" s="189"/>
      <c r="PU97" s="189"/>
      <c r="PV97" s="189"/>
      <c r="PW97" s="189"/>
      <c r="PX97" s="189"/>
      <c r="PY97" s="189"/>
      <c r="PZ97" s="189"/>
      <c r="QA97" s="189"/>
      <c r="QB97" s="189"/>
      <c r="QC97" s="189"/>
      <c r="QD97" s="189"/>
      <c r="QE97" s="189"/>
      <c r="QF97" s="189"/>
      <c r="QG97" s="189"/>
      <c r="QH97" s="189"/>
      <c r="QI97" s="189"/>
      <c r="QJ97" s="189"/>
      <c r="QK97" s="189"/>
      <c r="QL97" s="189"/>
      <c r="QM97" s="189"/>
      <c r="QN97" s="189"/>
      <c r="QO97" s="189"/>
      <c r="QP97" s="189"/>
      <c r="QQ97" s="189"/>
      <c r="QR97" s="189"/>
      <c r="QS97" s="189"/>
      <c r="QT97" s="189"/>
      <c r="QU97" s="189"/>
      <c r="QV97" s="189"/>
      <c r="QW97" s="189"/>
      <c r="QX97" s="189"/>
      <c r="QY97" s="189"/>
      <c r="QZ97" s="189"/>
      <c r="RA97" s="189"/>
      <c r="RB97" s="189"/>
      <c r="RC97" s="189"/>
      <c r="RD97" s="189"/>
      <c r="RE97" s="189"/>
      <c r="RF97" s="189"/>
      <c r="RG97" s="189"/>
      <c r="RH97" s="189"/>
      <c r="RI97" s="189"/>
      <c r="RJ97" s="189"/>
      <c r="RK97" s="189"/>
      <c r="RL97" s="189"/>
      <c r="RM97" s="189"/>
      <c r="RN97" s="189"/>
      <c r="RO97" s="189"/>
      <c r="RP97" s="189"/>
      <c r="RQ97" s="189"/>
      <c r="RR97" s="189"/>
      <c r="RS97" s="189"/>
      <c r="RT97" s="189"/>
      <c r="RU97" s="189"/>
      <c r="RV97" s="189"/>
      <c r="RW97" s="189"/>
      <c r="RX97" s="189"/>
      <c r="RY97" s="189"/>
      <c r="RZ97" s="189"/>
      <c r="SA97" s="189"/>
      <c r="SB97" s="189"/>
      <c r="SC97" s="189"/>
      <c r="SD97" s="189"/>
      <c r="SE97" s="189"/>
      <c r="SF97" s="189"/>
      <c r="SG97" s="189"/>
      <c r="SH97" s="189"/>
      <c r="SI97" s="189"/>
      <c r="SJ97" s="189"/>
      <c r="SK97" s="189"/>
      <c r="SL97" s="189"/>
      <c r="SM97" s="189"/>
      <c r="SN97" s="189"/>
      <c r="SO97" s="189"/>
      <c r="SP97" s="189"/>
      <c r="SQ97" s="189"/>
      <c r="SR97" s="189"/>
      <c r="SS97" s="189"/>
      <c r="ST97" s="189"/>
      <c r="SU97" s="189"/>
      <c r="SV97" s="189"/>
      <c r="SW97" s="189"/>
      <c r="SX97" s="189"/>
      <c r="SY97" s="189"/>
      <c r="SZ97" s="189"/>
      <c r="TA97" s="189"/>
      <c r="TB97" s="189"/>
      <c r="TC97" s="189"/>
      <c r="TD97" s="189"/>
      <c r="TE97" s="189"/>
      <c r="TF97" s="189"/>
      <c r="TG97" s="189"/>
      <c r="TH97" s="189"/>
      <c r="TI97" s="189"/>
      <c r="TJ97" s="189"/>
      <c r="TK97" s="189"/>
      <c r="TL97" s="189"/>
      <c r="TM97" s="189"/>
      <c r="TN97" s="189"/>
      <c r="TO97" s="189"/>
      <c r="TP97" s="189"/>
      <c r="TQ97" s="189"/>
      <c r="TR97" s="189"/>
      <c r="TS97" s="189"/>
      <c r="TT97" s="189"/>
      <c r="TU97" s="189"/>
      <c r="TV97" s="189"/>
      <c r="TW97" s="189"/>
      <c r="TX97" s="189"/>
      <c r="TY97" s="189"/>
      <c r="TZ97" s="189"/>
      <c r="UA97" s="189"/>
      <c r="UB97" s="189"/>
      <c r="UC97" s="189"/>
      <c r="UD97" s="189"/>
      <c r="UE97" s="189"/>
      <c r="UF97" s="189"/>
      <c r="UG97" s="189"/>
      <c r="UH97" s="189"/>
      <c r="UI97" s="189"/>
      <c r="UJ97" s="189"/>
      <c r="UK97" s="189"/>
      <c r="UL97" s="189"/>
      <c r="UM97" s="189"/>
      <c r="UN97" s="189"/>
      <c r="UO97" s="189"/>
      <c r="UP97" s="189"/>
      <c r="UQ97" s="189"/>
      <c r="UR97" s="189"/>
      <c r="US97" s="189"/>
      <c r="UT97" s="189"/>
      <c r="UU97" s="189"/>
      <c r="UV97" s="189"/>
      <c r="UW97" s="189"/>
      <c r="UX97" s="189"/>
      <c r="UY97" s="189"/>
      <c r="UZ97" s="189"/>
      <c r="VA97" s="189"/>
      <c r="VB97" s="189"/>
      <c r="VC97" s="189"/>
      <c r="VD97" s="189"/>
      <c r="VE97" s="189"/>
      <c r="VF97" s="189"/>
      <c r="VG97" s="189"/>
      <c r="VH97" s="189"/>
      <c r="VI97" s="189"/>
      <c r="VJ97" s="189"/>
      <c r="VK97" s="189"/>
      <c r="VL97" s="189"/>
      <c r="VM97" s="189"/>
      <c r="VN97" s="189"/>
      <c r="VO97" s="189"/>
      <c r="VP97" s="189"/>
      <c r="VQ97" s="189"/>
      <c r="VR97" s="189"/>
      <c r="VS97" s="189"/>
      <c r="VT97" s="189"/>
      <c r="VU97" s="189"/>
      <c r="VV97" s="189"/>
      <c r="VW97" s="189"/>
      <c r="VX97" s="189"/>
      <c r="VY97" s="189"/>
      <c r="VZ97" s="189"/>
      <c r="WA97" s="189"/>
      <c r="WB97" s="189"/>
      <c r="WC97" s="189"/>
      <c r="WD97" s="189"/>
      <c r="WE97" s="189"/>
      <c r="WF97" s="189"/>
      <c r="WG97" s="189"/>
      <c r="WH97" s="189"/>
      <c r="WI97" s="189"/>
      <c r="WJ97" s="189"/>
      <c r="WK97" s="189"/>
      <c r="WL97" s="189"/>
      <c r="WM97" s="189"/>
      <c r="WN97" s="189"/>
      <c r="WO97" s="189"/>
      <c r="WP97" s="189"/>
      <c r="WQ97" s="189"/>
      <c r="WR97" s="189"/>
      <c r="WS97" s="189"/>
      <c r="WT97" s="189"/>
      <c r="WU97" s="189"/>
      <c r="WV97" s="189"/>
      <c r="WW97" s="189"/>
      <c r="WX97" s="189"/>
      <c r="WY97" s="189"/>
      <c r="WZ97" s="189"/>
      <c r="XA97" s="189"/>
      <c r="XB97" s="189"/>
      <c r="XC97" s="189"/>
      <c r="XD97" s="189"/>
      <c r="XE97" s="189"/>
      <c r="XF97" s="189"/>
      <c r="XG97" s="189"/>
      <c r="XH97" s="189"/>
      <c r="XI97" s="189"/>
      <c r="XJ97" s="189"/>
      <c r="XK97" s="189"/>
      <c r="XL97" s="189"/>
      <c r="XM97" s="189"/>
      <c r="XN97" s="189"/>
      <c r="XO97" s="189"/>
      <c r="XP97" s="189"/>
      <c r="XQ97" s="189"/>
      <c r="XR97" s="189"/>
      <c r="XS97" s="189"/>
      <c r="XT97" s="189"/>
      <c r="XU97" s="189"/>
      <c r="XV97" s="189"/>
      <c r="XW97" s="189"/>
      <c r="XX97" s="189"/>
      <c r="XY97" s="189"/>
      <c r="XZ97" s="189"/>
      <c r="YA97" s="189"/>
      <c r="YB97" s="189"/>
      <c r="YC97" s="189"/>
      <c r="YD97" s="189"/>
      <c r="YE97" s="189"/>
      <c r="YF97" s="189"/>
      <c r="YG97" s="189"/>
      <c r="YH97" s="189"/>
      <c r="YI97" s="189"/>
      <c r="YJ97" s="189"/>
      <c r="YK97" s="189"/>
      <c r="YL97" s="189"/>
      <c r="YM97" s="189"/>
      <c r="YN97" s="189"/>
      <c r="YO97" s="189"/>
      <c r="YP97" s="189"/>
      <c r="YQ97" s="189"/>
      <c r="YR97" s="189"/>
      <c r="YS97" s="189"/>
      <c r="YT97" s="189"/>
      <c r="YU97" s="189"/>
      <c r="YV97" s="189"/>
      <c r="YW97" s="189"/>
      <c r="YX97" s="189"/>
      <c r="YY97" s="189"/>
      <c r="YZ97" s="189"/>
      <c r="ZA97" s="189"/>
      <c r="ZB97" s="189"/>
      <c r="ZC97" s="189"/>
      <c r="ZD97" s="189"/>
      <c r="ZE97" s="189"/>
      <c r="ZF97" s="189"/>
      <c r="ZG97" s="189"/>
      <c r="ZH97" s="189"/>
      <c r="ZI97" s="189"/>
      <c r="ZJ97" s="189"/>
      <c r="ZK97" s="189"/>
      <c r="ZL97" s="189"/>
      <c r="ZM97" s="189"/>
      <c r="ZN97" s="189"/>
      <c r="ZO97" s="189"/>
      <c r="ZP97" s="189"/>
      <c r="ZQ97" s="189"/>
      <c r="ZR97" s="189"/>
      <c r="ZS97" s="189"/>
      <c r="ZT97" s="189"/>
      <c r="ZU97" s="189"/>
      <c r="ZV97" s="189"/>
      <c r="ZW97" s="189"/>
      <c r="ZX97" s="189"/>
      <c r="ZY97" s="189"/>
      <c r="ZZ97" s="189"/>
      <c r="AAA97" s="189"/>
      <c r="AAB97" s="189"/>
      <c r="AAC97" s="189"/>
      <c r="AAD97" s="189"/>
      <c r="AAE97" s="189"/>
      <c r="AAF97" s="189"/>
      <c r="AAG97" s="189"/>
      <c r="AAH97" s="189"/>
      <c r="AAI97" s="189"/>
      <c r="AAJ97" s="189"/>
      <c r="AAK97" s="189"/>
      <c r="AAL97" s="189"/>
      <c r="AAM97" s="189"/>
      <c r="AAN97" s="189"/>
      <c r="AAO97" s="189"/>
      <c r="AAP97" s="189"/>
      <c r="AAQ97" s="189"/>
      <c r="AAR97" s="189"/>
      <c r="AAS97" s="189"/>
      <c r="AAT97" s="189"/>
      <c r="AAU97" s="189"/>
      <c r="AAV97" s="189"/>
      <c r="AAW97" s="189"/>
      <c r="AAX97" s="189"/>
      <c r="AAY97" s="189"/>
      <c r="AAZ97" s="189"/>
      <c r="ABA97" s="189"/>
      <c r="ABB97" s="189"/>
      <c r="ABC97" s="189"/>
      <c r="ABD97" s="189"/>
      <c r="ABE97" s="189"/>
      <c r="ABF97" s="189"/>
      <c r="ABG97" s="189"/>
      <c r="ABH97" s="189"/>
      <c r="ABI97" s="189"/>
      <c r="ABJ97" s="189"/>
      <c r="ABK97" s="189"/>
      <c r="ABL97" s="189"/>
      <c r="ABM97" s="189"/>
      <c r="ABN97" s="189"/>
      <c r="ABO97" s="189"/>
      <c r="ABP97" s="189"/>
      <c r="ABQ97" s="189"/>
      <c r="ABR97" s="189"/>
      <c r="ABS97" s="189"/>
      <c r="ABT97" s="189"/>
      <c r="ABU97" s="189"/>
      <c r="ABV97" s="189"/>
      <c r="ABW97" s="189"/>
      <c r="ABX97" s="189"/>
      <c r="ABY97" s="189"/>
      <c r="ABZ97" s="189"/>
      <c r="ACA97" s="189"/>
      <c r="ACB97" s="189"/>
      <c r="ACC97" s="189"/>
      <c r="ACD97" s="189"/>
      <c r="ACE97" s="189"/>
      <c r="ACF97" s="189"/>
      <c r="ACG97" s="189"/>
      <c r="ACH97" s="189"/>
      <c r="ACI97" s="189"/>
      <c r="ACJ97" s="189"/>
      <c r="ACK97" s="189"/>
      <c r="ACL97" s="189"/>
      <c r="ACM97" s="189"/>
      <c r="ACN97" s="189"/>
      <c r="ACO97" s="189"/>
      <c r="ACP97" s="189"/>
      <c r="ACQ97" s="189"/>
      <c r="ACR97" s="189"/>
      <c r="ACS97" s="189"/>
      <c r="ACT97" s="189"/>
      <c r="ACU97" s="189"/>
      <c r="ACV97" s="189"/>
      <c r="ACW97" s="189"/>
      <c r="ACX97" s="189"/>
      <c r="ACY97" s="189"/>
      <c r="ACZ97" s="189"/>
      <c r="ADA97" s="189"/>
      <c r="ADB97" s="189"/>
      <c r="ADC97" s="189"/>
      <c r="ADD97" s="189"/>
      <c r="ADE97" s="189"/>
      <c r="ADF97" s="189"/>
      <c r="ADG97" s="189"/>
      <c r="ADH97" s="189"/>
      <c r="ADI97" s="189"/>
      <c r="ADJ97" s="189"/>
      <c r="ADK97" s="189"/>
      <c r="ADL97" s="189"/>
      <c r="ADM97" s="189"/>
      <c r="ADN97" s="189"/>
      <c r="ADO97" s="189"/>
      <c r="ADP97" s="189"/>
      <c r="ADQ97" s="189"/>
      <c r="ADR97" s="189"/>
      <c r="ADS97" s="189"/>
      <c r="ADT97" s="189"/>
      <c r="ADU97" s="189"/>
      <c r="ADV97" s="189"/>
      <c r="ADW97" s="189"/>
      <c r="ADX97" s="189"/>
      <c r="ADY97" s="189"/>
      <c r="ADZ97" s="189"/>
      <c r="AEA97" s="189"/>
      <c r="AEB97" s="189"/>
      <c r="AEC97" s="189"/>
      <c r="AED97" s="189"/>
      <c r="AEE97" s="189"/>
      <c r="AEF97" s="189"/>
      <c r="AEG97" s="189"/>
      <c r="AEH97" s="189"/>
      <c r="AEI97" s="189"/>
      <c r="AEJ97" s="189"/>
      <c r="AEK97" s="189"/>
      <c r="AEL97" s="189"/>
      <c r="AEM97" s="189"/>
      <c r="AEN97" s="189"/>
      <c r="AEO97" s="189"/>
      <c r="AEP97" s="189"/>
      <c r="AEQ97" s="189"/>
      <c r="AER97" s="189"/>
      <c r="AES97" s="189"/>
      <c r="AET97" s="189"/>
      <c r="AEU97" s="189"/>
      <c r="AEV97" s="189"/>
      <c r="AEW97" s="189"/>
      <c r="AEX97" s="189"/>
      <c r="AEY97" s="189"/>
      <c r="AEZ97" s="189"/>
      <c r="AFA97" s="189"/>
      <c r="AFB97" s="189"/>
      <c r="AFC97" s="189"/>
      <c r="AFD97" s="189"/>
      <c r="AFE97" s="189"/>
      <c r="AFF97" s="189"/>
      <c r="AFG97" s="189"/>
      <c r="AFH97" s="189"/>
      <c r="AFI97" s="189"/>
      <c r="AFJ97" s="189"/>
      <c r="AFK97" s="189"/>
      <c r="AFL97" s="189"/>
      <c r="AFM97" s="189"/>
      <c r="AFN97" s="189"/>
      <c r="AFO97" s="189"/>
      <c r="AFP97" s="189"/>
      <c r="AFQ97" s="189"/>
      <c r="AFR97" s="189"/>
      <c r="AFS97" s="189"/>
      <c r="AFT97" s="189"/>
      <c r="AFU97" s="189"/>
      <c r="AFV97" s="189"/>
      <c r="AFW97" s="189"/>
      <c r="AFX97" s="189"/>
      <c r="AFY97" s="189"/>
      <c r="AFZ97" s="189"/>
      <c r="AGA97" s="189"/>
      <c r="AGB97" s="189"/>
      <c r="AGC97" s="189"/>
      <c r="AGD97" s="189"/>
      <c r="AGE97" s="189"/>
      <c r="AGF97" s="189"/>
      <c r="AGG97" s="189"/>
      <c r="AGH97" s="189"/>
      <c r="AGI97" s="189"/>
      <c r="AGJ97" s="189"/>
      <c r="AGK97" s="189"/>
      <c r="AGL97" s="189"/>
      <c r="AGM97" s="189"/>
      <c r="AGN97" s="189"/>
      <c r="AGO97" s="189"/>
      <c r="AGP97" s="189"/>
      <c r="AGQ97" s="189"/>
      <c r="AGR97" s="189"/>
      <c r="AGS97" s="189"/>
      <c r="AGT97" s="189"/>
      <c r="AGU97" s="189"/>
      <c r="AGV97" s="189"/>
      <c r="AGW97" s="189"/>
      <c r="AGX97" s="189"/>
      <c r="AGY97" s="189"/>
      <c r="AGZ97" s="189"/>
      <c r="AHA97" s="189"/>
      <c r="AHB97" s="189"/>
      <c r="AHC97" s="189"/>
      <c r="AHD97" s="189"/>
      <c r="AHE97" s="189"/>
      <c r="AHF97" s="189"/>
      <c r="AHG97" s="189"/>
      <c r="AHH97" s="189"/>
      <c r="AHI97" s="189"/>
      <c r="AHJ97" s="189"/>
      <c r="AHK97" s="189"/>
      <c r="AHL97" s="189"/>
      <c r="AHM97" s="189"/>
      <c r="AHN97" s="189"/>
      <c r="AHO97" s="189"/>
      <c r="AHP97" s="189"/>
      <c r="AHQ97" s="189"/>
      <c r="AHR97" s="189"/>
      <c r="AHS97" s="189"/>
      <c r="AHT97" s="189"/>
      <c r="AHU97" s="189"/>
      <c r="AHV97" s="189"/>
      <c r="AHW97" s="189"/>
      <c r="AHX97" s="189"/>
      <c r="AHY97" s="189"/>
      <c r="AHZ97" s="189"/>
      <c r="AIA97" s="189"/>
      <c r="AIB97" s="189"/>
      <c r="AIC97" s="189"/>
      <c r="AID97" s="189"/>
      <c r="AIE97" s="189"/>
      <c r="AIF97" s="189"/>
      <c r="AIG97" s="189"/>
      <c r="AIH97" s="189"/>
      <c r="AII97" s="189"/>
      <c r="AIJ97" s="189"/>
      <c r="AIK97" s="189"/>
      <c r="AIL97" s="189"/>
      <c r="AIM97" s="189"/>
      <c r="AIN97" s="189"/>
      <c r="AIO97" s="189"/>
      <c r="AIP97" s="189"/>
      <c r="AIQ97" s="189"/>
      <c r="AIR97" s="189"/>
      <c r="AIS97" s="189"/>
      <c r="AIT97" s="189"/>
      <c r="AIU97" s="189"/>
      <c r="AIV97" s="189"/>
      <c r="AIW97" s="189"/>
      <c r="AIX97" s="189"/>
      <c r="AIY97" s="189"/>
      <c r="AIZ97" s="189"/>
      <c r="AJA97" s="189"/>
      <c r="AJB97" s="189"/>
      <c r="AJC97" s="189"/>
      <c r="AJD97" s="189"/>
      <c r="AJE97" s="189"/>
      <c r="AJF97" s="189"/>
      <c r="AJG97" s="189"/>
      <c r="AJH97" s="189"/>
      <c r="AJI97" s="189"/>
      <c r="AJJ97" s="189"/>
      <c r="AJK97" s="189"/>
      <c r="AJL97" s="189"/>
      <c r="AJM97" s="189"/>
      <c r="AJN97" s="189"/>
      <c r="AJO97" s="189"/>
      <c r="AJP97" s="189"/>
      <c r="AJQ97" s="189"/>
      <c r="AJR97" s="189"/>
      <c r="AJS97" s="189"/>
      <c r="AJT97" s="189"/>
      <c r="AJU97" s="189"/>
      <c r="AJV97" s="189"/>
      <c r="AJW97" s="189"/>
      <c r="AJX97" s="189"/>
      <c r="AJY97" s="189"/>
      <c r="AJZ97" s="189"/>
      <c r="AKA97" s="189"/>
      <c r="AKB97" s="189"/>
      <c r="AKC97" s="189"/>
      <c r="AKD97" s="189"/>
      <c r="AKE97" s="189"/>
      <c r="AKF97" s="189"/>
      <c r="AKG97" s="189"/>
      <c r="AKH97" s="189"/>
      <c r="AKI97" s="189"/>
      <c r="AKJ97" s="189"/>
      <c r="AKK97" s="189"/>
      <c r="AKL97" s="189"/>
      <c r="AKM97" s="189"/>
      <c r="AKN97" s="189"/>
      <c r="AKO97" s="189"/>
      <c r="AKP97" s="189"/>
      <c r="AKQ97" s="189"/>
      <c r="AKR97" s="189"/>
      <c r="AKS97" s="189"/>
      <c r="AKT97" s="189"/>
      <c r="AKU97" s="189"/>
      <c r="AKV97" s="189"/>
      <c r="AKW97" s="189"/>
      <c r="AKX97" s="189"/>
      <c r="AKY97" s="189"/>
      <c r="AKZ97" s="189"/>
      <c r="ALA97" s="189"/>
      <c r="ALB97" s="189"/>
      <c r="ALC97" s="189"/>
      <c r="ALD97" s="189"/>
      <c r="ALE97" s="189"/>
      <c r="ALF97" s="189"/>
      <c r="ALG97" s="189"/>
      <c r="ALH97" s="189"/>
      <c r="ALI97" s="189"/>
      <c r="ALJ97" s="189"/>
      <c r="ALK97" s="189"/>
      <c r="ALL97" s="189"/>
      <c r="ALM97" s="189"/>
      <c r="ALN97" s="189"/>
      <c r="ALO97" s="189"/>
      <c r="ALP97" s="189"/>
      <c r="ALQ97" s="189"/>
      <c r="ALR97" s="189"/>
      <c r="ALS97" s="189"/>
      <c r="ALT97" s="189"/>
      <c r="ALU97" s="189"/>
      <c r="ALV97" s="189"/>
      <c r="ALW97" s="189"/>
      <c r="ALX97" s="189"/>
      <c r="ALY97" s="189"/>
      <c r="ALZ97" s="189"/>
      <c r="AMA97" s="189"/>
      <c r="AMB97" s="189"/>
      <c r="AMC97" s="189"/>
      <c r="AMD97" s="189"/>
      <c r="AME97" s="189"/>
      <c r="AMF97" s="189"/>
      <c r="AMG97" s="189"/>
      <c r="AMH97" s="189"/>
      <c r="AMI97" s="189"/>
      <c r="AMJ97" s="189"/>
      <c r="AMK97" s="189"/>
      <c r="AML97" s="189"/>
      <c r="AMM97" s="189"/>
      <c r="AMN97" s="189"/>
      <c r="AMO97" s="189"/>
      <c r="AMP97" s="189"/>
      <c r="AMQ97" s="189"/>
      <c r="AMR97" s="189"/>
      <c r="AMS97" s="189"/>
      <c r="AMT97" s="189"/>
      <c r="AMU97" s="189"/>
      <c r="AMV97" s="189"/>
      <c r="AMW97" s="189"/>
      <c r="AMX97" s="189"/>
      <c r="AMY97" s="189"/>
      <c r="AMZ97" s="189"/>
      <c r="ANA97" s="189"/>
      <c r="ANB97" s="189"/>
      <c r="ANC97" s="189"/>
      <c r="AND97" s="189"/>
      <c r="ANE97" s="189"/>
      <c r="ANF97" s="189"/>
      <c r="ANG97" s="189"/>
      <c r="ANH97" s="189"/>
      <c r="ANI97" s="189"/>
      <c r="ANJ97" s="189"/>
      <c r="ANK97" s="189"/>
      <c r="ANL97" s="189"/>
      <c r="ANM97" s="189"/>
      <c r="ANN97" s="189"/>
      <c r="ANO97" s="189"/>
      <c r="ANP97" s="189"/>
      <c r="ANQ97" s="189"/>
      <c r="ANR97" s="189"/>
      <c r="ANS97" s="189"/>
      <c r="ANT97" s="189"/>
      <c r="ANU97" s="189"/>
      <c r="ANV97" s="189"/>
      <c r="ANW97" s="189"/>
      <c r="ANX97" s="189"/>
      <c r="ANY97" s="189"/>
      <c r="ANZ97" s="189"/>
      <c r="AOA97" s="189"/>
      <c r="AOB97" s="189"/>
      <c r="AOC97" s="189"/>
      <c r="AOD97" s="189"/>
      <c r="AOE97" s="189"/>
      <c r="AOF97" s="189"/>
      <c r="AOG97" s="189"/>
      <c r="AOH97" s="189"/>
      <c r="AOI97" s="189"/>
      <c r="AOJ97" s="189"/>
      <c r="AOK97" s="189"/>
      <c r="AOL97" s="189"/>
      <c r="AOM97" s="189"/>
      <c r="AON97" s="189"/>
      <c r="AOO97" s="189"/>
      <c r="AOP97" s="189"/>
      <c r="AOQ97" s="189"/>
      <c r="AOR97" s="189"/>
      <c r="AOS97" s="189"/>
      <c r="AOT97" s="189"/>
      <c r="AOU97" s="189"/>
      <c r="AOV97" s="189"/>
      <c r="AOW97" s="189"/>
      <c r="AOX97" s="189"/>
      <c r="AOY97" s="189"/>
      <c r="AOZ97" s="189"/>
      <c r="APA97" s="189"/>
      <c r="APB97" s="189"/>
      <c r="APC97" s="189"/>
      <c r="APD97" s="189"/>
      <c r="APE97" s="189"/>
      <c r="APF97" s="189"/>
      <c r="APG97" s="189"/>
      <c r="APH97" s="189"/>
      <c r="API97" s="189"/>
      <c r="APJ97" s="189"/>
      <c r="APK97" s="189"/>
      <c r="APL97" s="189"/>
      <c r="APM97" s="189"/>
      <c r="APN97" s="189"/>
      <c r="APO97" s="189"/>
      <c r="APP97" s="189"/>
      <c r="APQ97" s="189"/>
      <c r="APR97" s="189"/>
      <c r="APS97" s="189"/>
      <c r="APT97" s="189"/>
      <c r="APU97" s="189"/>
      <c r="APV97" s="189"/>
      <c r="APW97" s="189"/>
      <c r="APX97" s="189"/>
      <c r="APY97" s="189"/>
      <c r="APZ97" s="189"/>
      <c r="AQA97" s="189"/>
      <c r="AQB97" s="189"/>
      <c r="AQC97" s="189"/>
      <c r="AQD97" s="189"/>
      <c r="AQE97" s="189"/>
      <c r="AQF97" s="189"/>
      <c r="AQG97" s="189"/>
      <c r="AQH97" s="189"/>
      <c r="AQI97" s="189"/>
      <c r="AQJ97" s="189"/>
      <c r="AQK97" s="189"/>
      <c r="AQL97" s="189"/>
      <c r="AQM97" s="189"/>
      <c r="AQN97" s="189"/>
      <c r="AQO97" s="189"/>
      <c r="AQP97" s="189"/>
      <c r="AQQ97" s="189"/>
      <c r="AQR97" s="189"/>
      <c r="AQS97" s="189"/>
      <c r="AQT97" s="189"/>
      <c r="AQU97" s="189"/>
      <c r="AQV97" s="189"/>
      <c r="AQW97" s="189"/>
      <c r="AQX97" s="189"/>
      <c r="AQY97" s="189"/>
      <c r="AQZ97" s="189"/>
      <c r="ARA97" s="189"/>
      <c r="ARB97" s="189"/>
      <c r="ARC97" s="189"/>
      <c r="ARD97" s="189"/>
      <c r="ARE97" s="189"/>
      <c r="ARF97" s="189"/>
      <c r="ARG97" s="189"/>
      <c r="ARH97" s="189"/>
      <c r="ARI97" s="189"/>
      <c r="ARJ97" s="189"/>
      <c r="ARK97" s="189"/>
      <c r="ARL97" s="189"/>
      <c r="ARM97" s="189"/>
      <c r="ARN97" s="189"/>
      <c r="ARO97" s="189"/>
      <c r="ARP97" s="189"/>
      <c r="ARQ97" s="189"/>
      <c r="ARR97" s="189"/>
      <c r="ARS97" s="189"/>
      <c r="ART97" s="189"/>
      <c r="ARU97" s="189"/>
      <c r="ARV97" s="189"/>
      <c r="ARW97" s="189"/>
      <c r="ARX97" s="189"/>
      <c r="ARY97" s="189"/>
      <c r="ARZ97" s="189"/>
      <c r="ASA97" s="189"/>
      <c r="ASB97" s="189"/>
      <c r="ASC97" s="189"/>
      <c r="ASD97" s="189"/>
      <c r="ASE97" s="189"/>
      <c r="ASF97" s="189"/>
      <c r="ASG97" s="189"/>
      <c r="ASH97" s="189"/>
      <c r="ASI97" s="189"/>
      <c r="ASJ97" s="189"/>
      <c r="ASK97" s="189"/>
      <c r="ASL97" s="189"/>
      <c r="ASM97" s="189"/>
      <c r="ASN97" s="189"/>
      <c r="ASO97" s="189"/>
      <c r="ASP97" s="189"/>
      <c r="ASQ97" s="189"/>
      <c r="ASR97" s="189"/>
      <c r="ASS97" s="189"/>
      <c r="AST97" s="189"/>
      <c r="ASU97" s="189"/>
      <c r="ASV97" s="189"/>
      <c r="ASW97" s="189"/>
      <c r="ASX97" s="189"/>
      <c r="ASY97" s="189"/>
      <c r="ASZ97" s="189"/>
      <c r="ATA97" s="189"/>
      <c r="ATB97" s="189"/>
      <c r="ATC97" s="189"/>
      <c r="ATD97" s="189"/>
      <c r="ATE97" s="189"/>
      <c r="ATF97" s="189"/>
      <c r="ATG97" s="189"/>
      <c r="ATH97" s="189"/>
      <c r="ATI97" s="189"/>
      <c r="ATJ97" s="189"/>
      <c r="ATK97" s="189"/>
      <c r="ATL97" s="189"/>
      <c r="ATM97" s="189"/>
      <c r="ATN97" s="189"/>
      <c r="ATO97" s="189"/>
      <c r="ATP97" s="189"/>
      <c r="ATQ97" s="189"/>
      <c r="ATR97" s="189"/>
      <c r="ATS97" s="189"/>
      <c r="ATT97" s="189"/>
      <c r="ATU97" s="189"/>
      <c r="ATV97" s="189"/>
      <c r="ATW97" s="189"/>
      <c r="ATX97" s="189"/>
      <c r="ATY97" s="189"/>
      <c r="ATZ97" s="189"/>
      <c r="AUA97" s="189"/>
      <c r="AUB97" s="189"/>
      <c r="AUC97" s="189"/>
      <c r="AUD97" s="189"/>
      <c r="AUE97" s="189"/>
      <c r="AUF97" s="189"/>
      <c r="AUG97" s="189"/>
      <c r="AUH97" s="189"/>
      <c r="AUI97" s="189"/>
      <c r="AUJ97" s="189"/>
      <c r="AUK97" s="189"/>
      <c r="AUL97" s="189"/>
      <c r="AUM97" s="189"/>
      <c r="AUN97" s="189"/>
      <c r="AUO97" s="189"/>
      <c r="AUP97" s="189"/>
      <c r="AUQ97" s="189"/>
      <c r="AUR97" s="189"/>
      <c r="AUS97" s="189"/>
      <c r="AUT97" s="189"/>
      <c r="AUU97" s="189"/>
      <c r="AUV97" s="189"/>
      <c r="AUW97" s="189"/>
      <c r="AUX97" s="189"/>
      <c r="AUY97" s="189"/>
      <c r="AUZ97" s="189"/>
      <c r="AVA97" s="189"/>
      <c r="AVB97" s="189"/>
      <c r="AVC97" s="189"/>
      <c r="AVD97" s="189"/>
      <c r="AVE97" s="189"/>
      <c r="AVF97" s="189"/>
      <c r="AVG97" s="189"/>
      <c r="AVH97" s="189"/>
      <c r="AVI97" s="189"/>
      <c r="AVJ97" s="189"/>
      <c r="AVK97" s="189"/>
      <c r="AVL97" s="189"/>
      <c r="AVM97" s="189"/>
      <c r="AVN97" s="189"/>
      <c r="AVO97" s="189"/>
      <c r="AVP97" s="189"/>
      <c r="AVQ97" s="189"/>
      <c r="AVR97" s="189"/>
      <c r="AVS97" s="189"/>
      <c r="AVT97" s="189"/>
      <c r="AVU97" s="189"/>
      <c r="AVV97" s="189"/>
      <c r="AVW97" s="189"/>
      <c r="AVX97" s="189"/>
      <c r="AVY97" s="189"/>
      <c r="AVZ97" s="189"/>
      <c r="AWA97" s="189"/>
      <c r="AWB97" s="189"/>
      <c r="AWC97" s="189"/>
      <c r="AWD97" s="189"/>
      <c r="AWE97" s="189"/>
      <c r="AWF97" s="189"/>
      <c r="AWG97" s="189"/>
      <c r="AWH97" s="189"/>
      <c r="AWI97" s="189"/>
      <c r="AWJ97" s="189"/>
      <c r="AWK97" s="189"/>
      <c r="AWL97" s="189"/>
      <c r="AWM97" s="189"/>
      <c r="AWN97" s="189"/>
      <c r="AWO97" s="189"/>
      <c r="AWP97" s="189"/>
      <c r="AWQ97" s="189"/>
      <c r="AWR97" s="189"/>
      <c r="AWS97" s="189"/>
      <c r="AWT97" s="189"/>
      <c r="AWU97" s="189"/>
      <c r="AWV97" s="189"/>
      <c r="AWW97" s="189"/>
      <c r="AWX97" s="189"/>
      <c r="AWY97" s="189"/>
      <c r="AWZ97" s="189"/>
      <c r="AXA97" s="189"/>
      <c r="AXB97" s="189"/>
      <c r="AXC97" s="189"/>
      <c r="AXD97" s="189"/>
      <c r="AXE97" s="189"/>
      <c r="AXF97" s="189"/>
      <c r="AXG97" s="189"/>
      <c r="AXH97" s="189"/>
      <c r="AXI97" s="189"/>
      <c r="AXJ97" s="189"/>
      <c r="AXK97" s="189"/>
      <c r="AXL97" s="189"/>
      <c r="AXM97" s="189"/>
      <c r="AXN97" s="189"/>
      <c r="AXO97" s="189"/>
      <c r="AXP97" s="189"/>
      <c r="AXQ97" s="189"/>
      <c r="AXR97" s="189"/>
      <c r="AXS97" s="189"/>
      <c r="AXT97" s="189"/>
      <c r="AXU97" s="189"/>
      <c r="AXV97" s="189"/>
      <c r="AXW97" s="189"/>
      <c r="AXX97" s="189"/>
      <c r="AXY97" s="189"/>
      <c r="AXZ97" s="189"/>
      <c r="AYA97" s="189"/>
      <c r="AYB97" s="189"/>
      <c r="AYC97" s="189"/>
      <c r="AYD97" s="189"/>
      <c r="AYE97" s="189"/>
      <c r="AYF97" s="189"/>
      <c r="AYG97" s="189"/>
      <c r="AYH97" s="189"/>
      <c r="AYI97" s="189"/>
      <c r="AYJ97" s="189"/>
      <c r="AYK97" s="189"/>
      <c r="AYL97" s="189"/>
      <c r="AYM97" s="189"/>
      <c r="AYN97" s="189"/>
      <c r="AYO97" s="189"/>
      <c r="AYP97" s="189"/>
      <c r="AYQ97" s="189"/>
      <c r="AYR97" s="189"/>
      <c r="AYS97" s="189"/>
      <c r="AYT97" s="189"/>
      <c r="AYU97" s="189"/>
      <c r="AYV97" s="189"/>
      <c r="AYW97" s="189"/>
      <c r="AYX97" s="189"/>
      <c r="AYY97" s="189"/>
      <c r="AYZ97" s="189"/>
      <c r="AZA97" s="189"/>
      <c r="AZB97" s="189"/>
      <c r="AZC97" s="189"/>
      <c r="AZD97" s="189"/>
      <c r="AZE97" s="189"/>
      <c r="AZF97" s="189"/>
      <c r="AZG97" s="189"/>
      <c r="AZH97" s="189"/>
      <c r="AZI97" s="189"/>
      <c r="AZJ97" s="189"/>
      <c r="AZK97" s="189"/>
      <c r="AZL97" s="189"/>
      <c r="AZM97" s="189"/>
      <c r="AZN97" s="189"/>
      <c r="AZO97" s="189"/>
      <c r="AZP97" s="189"/>
      <c r="AZQ97" s="189"/>
      <c r="AZR97" s="189"/>
      <c r="AZS97" s="189"/>
      <c r="AZT97" s="189"/>
      <c r="AZU97" s="189"/>
      <c r="AZV97" s="189"/>
      <c r="AZW97" s="189"/>
      <c r="AZX97" s="189"/>
      <c r="AZY97" s="189"/>
      <c r="AZZ97" s="189"/>
      <c r="BAA97" s="189"/>
      <c r="BAB97" s="189"/>
      <c r="BAC97" s="189"/>
      <c r="BAD97" s="189"/>
      <c r="BAE97" s="189"/>
      <c r="BAF97" s="189"/>
      <c r="BAG97" s="189"/>
      <c r="BAH97" s="189"/>
      <c r="BAI97" s="189"/>
      <c r="BAJ97" s="189"/>
      <c r="BAK97" s="189"/>
      <c r="BAL97" s="189"/>
      <c r="BAM97" s="189"/>
      <c r="BAN97" s="189"/>
      <c r="BAO97" s="189"/>
      <c r="BAP97" s="189"/>
      <c r="BAQ97" s="189"/>
      <c r="BAR97" s="189"/>
      <c r="BAS97" s="189"/>
      <c r="BAT97" s="189"/>
      <c r="BAU97" s="189"/>
      <c r="BAV97" s="189"/>
      <c r="BAW97" s="189"/>
      <c r="BAX97" s="189"/>
      <c r="BAY97" s="189"/>
      <c r="BAZ97" s="189"/>
      <c r="BBA97" s="189"/>
      <c r="BBB97" s="189"/>
      <c r="BBC97" s="189"/>
      <c r="BBD97" s="189"/>
      <c r="BBE97" s="189"/>
      <c r="BBF97" s="189"/>
      <c r="BBG97" s="189"/>
      <c r="BBH97" s="189"/>
      <c r="BBI97" s="189"/>
      <c r="BBJ97" s="189"/>
      <c r="BBK97" s="189"/>
      <c r="BBL97" s="189"/>
      <c r="BBM97" s="189"/>
      <c r="BBN97" s="189"/>
      <c r="BBO97" s="189"/>
      <c r="BBP97" s="189"/>
      <c r="BBQ97" s="189"/>
      <c r="BBR97" s="189"/>
      <c r="BBS97" s="189"/>
      <c r="BBT97" s="189"/>
      <c r="BBU97" s="189"/>
      <c r="BBV97" s="189"/>
      <c r="BBW97" s="189"/>
      <c r="BBX97" s="189"/>
      <c r="BBY97" s="189"/>
      <c r="BBZ97" s="189"/>
      <c r="BCA97" s="189"/>
      <c r="BCB97" s="189"/>
      <c r="BCC97" s="189"/>
      <c r="BCD97" s="189"/>
      <c r="BCE97" s="189"/>
      <c r="BCF97" s="189"/>
      <c r="BCG97" s="189"/>
      <c r="BCH97" s="189"/>
      <c r="BCI97" s="189"/>
      <c r="BCJ97" s="189"/>
      <c r="BCK97" s="189"/>
      <c r="BCL97" s="189"/>
      <c r="BCM97" s="189"/>
      <c r="BCN97" s="189"/>
      <c r="BCO97" s="189"/>
      <c r="BCP97" s="189"/>
      <c r="BCQ97" s="189"/>
      <c r="BCR97" s="189"/>
      <c r="BCS97" s="189"/>
      <c r="BCT97" s="189"/>
      <c r="BCU97" s="189"/>
      <c r="BCV97" s="189"/>
      <c r="BCW97" s="189"/>
      <c r="BCX97" s="189"/>
      <c r="BCY97" s="189"/>
      <c r="BCZ97" s="189"/>
      <c r="BDA97" s="189"/>
      <c r="BDB97" s="189"/>
      <c r="BDC97" s="189"/>
      <c r="BDD97" s="189"/>
      <c r="BDE97" s="189"/>
      <c r="BDF97" s="189"/>
      <c r="BDG97" s="189"/>
      <c r="BDH97" s="189"/>
      <c r="BDI97" s="189"/>
      <c r="BDJ97" s="189"/>
      <c r="BDK97" s="189"/>
      <c r="BDL97" s="189"/>
      <c r="BDM97" s="189"/>
      <c r="BDN97" s="189"/>
      <c r="BDO97" s="189"/>
      <c r="BDP97" s="189"/>
      <c r="BDQ97" s="189"/>
      <c r="BDR97" s="189"/>
      <c r="BDS97" s="189"/>
      <c r="BDT97" s="189"/>
      <c r="BDU97" s="189"/>
      <c r="BDV97" s="189"/>
      <c r="BDW97" s="189"/>
      <c r="BDX97" s="189"/>
      <c r="BDY97" s="189"/>
      <c r="BDZ97" s="189"/>
      <c r="BEA97" s="189"/>
      <c r="BEB97" s="189"/>
      <c r="BEC97" s="189"/>
      <c r="BED97" s="189"/>
      <c r="BEE97" s="189"/>
      <c r="BEF97" s="189"/>
      <c r="BEG97" s="189"/>
      <c r="BEH97" s="189"/>
      <c r="BEI97" s="189"/>
      <c r="BEJ97" s="189"/>
      <c r="BEK97" s="189"/>
      <c r="BEL97" s="189"/>
      <c r="BEM97" s="189"/>
      <c r="BEN97" s="189"/>
      <c r="BEO97" s="189"/>
      <c r="BEP97" s="189"/>
      <c r="BEQ97" s="189"/>
      <c r="BER97" s="189"/>
      <c r="BES97" s="189"/>
      <c r="BET97" s="189"/>
      <c r="BEU97" s="189"/>
      <c r="BEV97" s="189"/>
      <c r="BEW97" s="189"/>
      <c r="BEX97" s="189"/>
      <c r="BEY97" s="189"/>
      <c r="BEZ97" s="189"/>
      <c r="BFA97" s="189"/>
      <c r="BFB97" s="189"/>
      <c r="BFC97" s="189"/>
      <c r="BFD97" s="189"/>
      <c r="BFE97" s="189"/>
      <c r="BFF97" s="189"/>
      <c r="BFG97" s="189"/>
      <c r="BFH97" s="189"/>
      <c r="BFI97" s="189"/>
      <c r="BFJ97" s="189"/>
      <c r="BFK97" s="189"/>
      <c r="BFL97" s="189"/>
      <c r="BFM97" s="189"/>
      <c r="BFN97" s="189"/>
      <c r="BFO97" s="189"/>
      <c r="BFP97" s="189"/>
      <c r="BFQ97" s="189"/>
      <c r="BFR97" s="189"/>
      <c r="BFS97" s="189"/>
      <c r="BFT97" s="189"/>
      <c r="BFU97" s="189"/>
      <c r="BFV97" s="189"/>
      <c r="BFW97" s="189"/>
      <c r="BFX97" s="189"/>
      <c r="BFY97" s="189"/>
      <c r="BFZ97" s="189"/>
      <c r="BGA97" s="189"/>
      <c r="BGB97" s="189"/>
      <c r="BGC97" s="189"/>
      <c r="BGD97" s="189"/>
      <c r="BGE97" s="189"/>
      <c r="BGF97" s="189"/>
      <c r="BGG97" s="189"/>
      <c r="BGH97" s="189"/>
      <c r="BGI97" s="189"/>
      <c r="BGJ97" s="189"/>
      <c r="BGK97" s="189"/>
      <c r="BGL97" s="189"/>
      <c r="BGM97" s="189"/>
      <c r="BGN97" s="189"/>
      <c r="BGO97" s="189"/>
      <c r="BGP97" s="189"/>
      <c r="BGQ97" s="189"/>
      <c r="BGR97" s="189"/>
      <c r="BGS97" s="189"/>
      <c r="BGT97" s="189"/>
      <c r="BGU97" s="189"/>
      <c r="BGV97" s="189"/>
      <c r="BGW97" s="189"/>
      <c r="BGX97" s="189"/>
      <c r="BGY97" s="189"/>
      <c r="BGZ97" s="189"/>
      <c r="BHA97" s="189"/>
      <c r="BHB97" s="189"/>
      <c r="BHC97" s="189"/>
      <c r="BHD97" s="189"/>
      <c r="BHE97" s="189"/>
      <c r="BHF97" s="189"/>
      <c r="BHG97" s="189"/>
      <c r="BHH97" s="189"/>
      <c r="BHI97" s="189"/>
      <c r="BHJ97" s="189"/>
      <c r="BHK97" s="189"/>
      <c r="BHL97" s="189"/>
      <c r="BHM97" s="189"/>
      <c r="BHN97" s="189"/>
      <c r="BHO97" s="189"/>
      <c r="BHP97" s="189"/>
      <c r="BHQ97" s="189"/>
      <c r="BHR97" s="189"/>
      <c r="BHS97" s="189"/>
      <c r="BHT97" s="189"/>
      <c r="BHU97" s="189"/>
      <c r="BHV97" s="189"/>
      <c r="BHW97" s="189"/>
      <c r="BHX97" s="189"/>
      <c r="BHY97" s="189"/>
      <c r="BHZ97" s="189"/>
      <c r="BIA97" s="189"/>
      <c r="BIB97" s="189"/>
      <c r="BIC97" s="189"/>
      <c r="BID97" s="189"/>
      <c r="BIE97" s="189"/>
      <c r="BIF97" s="189"/>
      <c r="BIG97" s="189"/>
      <c r="BIH97" s="189"/>
      <c r="BII97" s="189"/>
      <c r="BIJ97" s="189"/>
      <c r="BIK97" s="189"/>
      <c r="BIL97" s="189"/>
      <c r="BIM97" s="189"/>
      <c r="BIN97" s="189"/>
      <c r="BIO97" s="189"/>
      <c r="BIP97" s="189"/>
      <c r="BIQ97" s="189"/>
      <c r="BIR97" s="189"/>
      <c r="BIS97" s="189"/>
      <c r="BIT97" s="189"/>
      <c r="BIU97" s="189"/>
      <c r="BIV97" s="189"/>
      <c r="BIW97" s="189"/>
      <c r="BIX97" s="189"/>
      <c r="BIY97" s="189"/>
      <c r="BIZ97" s="189"/>
      <c r="BJA97" s="189"/>
      <c r="BJB97" s="189"/>
      <c r="BJC97" s="189"/>
      <c r="BJD97" s="189"/>
      <c r="BJE97" s="189"/>
      <c r="BJF97" s="189"/>
      <c r="BJG97" s="189"/>
      <c r="BJH97" s="189"/>
      <c r="BJI97" s="189"/>
      <c r="BJJ97" s="189"/>
      <c r="BJK97" s="189"/>
      <c r="BJL97" s="189"/>
      <c r="BJM97" s="189"/>
      <c r="BJN97" s="189"/>
      <c r="BJO97" s="189"/>
      <c r="BJP97" s="189"/>
      <c r="BJQ97" s="189"/>
      <c r="BJR97" s="189"/>
      <c r="BJS97" s="189"/>
      <c r="BJT97" s="189"/>
      <c r="BJU97" s="189"/>
      <c r="BJV97" s="189"/>
      <c r="BJW97" s="189"/>
      <c r="BJX97" s="189"/>
      <c r="BJY97" s="189"/>
      <c r="BJZ97" s="189"/>
      <c r="BKA97" s="189"/>
      <c r="BKB97" s="189"/>
      <c r="BKC97" s="189"/>
      <c r="BKD97" s="189"/>
      <c r="BKE97" s="189"/>
      <c r="BKF97" s="189"/>
      <c r="BKG97" s="189"/>
      <c r="BKH97" s="189"/>
      <c r="BKI97" s="189"/>
      <c r="BKJ97" s="189"/>
      <c r="BKK97" s="189"/>
      <c r="BKL97" s="189"/>
      <c r="BKM97" s="189"/>
      <c r="BKN97" s="189"/>
      <c r="BKO97" s="189"/>
      <c r="BKP97" s="189"/>
      <c r="BKQ97" s="189"/>
      <c r="BKR97" s="189"/>
      <c r="BKS97" s="189"/>
      <c r="BKT97" s="189"/>
      <c r="BKU97" s="189"/>
      <c r="BKV97" s="189"/>
      <c r="BKW97" s="189"/>
      <c r="BKX97" s="189"/>
      <c r="BKY97" s="189"/>
      <c r="BKZ97" s="189"/>
      <c r="BLA97" s="189"/>
      <c r="BLB97" s="189"/>
      <c r="BLC97" s="189"/>
      <c r="BLD97" s="189"/>
      <c r="BLE97" s="189"/>
      <c r="BLF97" s="189"/>
      <c r="BLG97" s="189"/>
      <c r="BLH97" s="189"/>
      <c r="BLI97" s="189"/>
      <c r="BLJ97" s="189"/>
      <c r="BLK97" s="189"/>
      <c r="BLL97" s="189"/>
      <c r="BLM97" s="189"/>
      <c r="BLN97" s="189"/>
      <c r="BLO97" s="189"/>
      <c r="BLP97" s="189"/>
      <c r="BLQ97" s="189"/>
      <c r="BLR97" s="189"/>
      <c r="BLS97" s="189"/>
      <c r="BLT97" s="189"/>
      <c r="BLU97" s="189"/>
      <c r="BLV97" s="189"/>
      <c r="BLW97" s="189"/>
      <c r="BLX97" s="189"/>
      <c r="BLY97" s="189"/>
      <c r="BLZ97" s="189"/>
      <c r="BMA97" s="189"/>
      <c r="BMB97" s="189"/>
      <c r="BMC97" s="189"/>
      <c r="BMD97" s="189"/>
      <c r="BME97" s="189"/>
      <c r="BMF97" s="189"/>
      <c r="BMG97" s="189"/>
      <c r="BMH97" s="189"/>
      <c r="BMI97" s="189"/>
      <c r="BMJ97" s="189"/>
      <c r="BMK97" s="189"/>
      <c r="BML97" s="189"/>
      <c r="BMM97" s="189"/>
      <c r="BMN97" s="189"/>
      <c r="BMO97" s="189"/>
      <c r="BMP97" s="189"/>
      <c r="BMQ97" s="189"/>
      <c r="BMR97" s="189"/>
      <c r="BMS97" s="189"/>
      <c r="BMT97" s="189"/>
      <c r="BMU97" s="189"/>
      <c r="BMV97" s="189"/>
      <c r="BMW97" s="189"/>
      <c r="BMX97" s="189"/>
      <c r="BMY97" s="189"/>
      <c r="BMZ97" s="189"/>
      <c r="BNA97" s="189"/>
      <c r="BNB97" s="189"/>
      <c r="BNC97" s="189"/>
      <c r="BND97" s="189"/>
      <c r="BNE97" s="189"/>
      <c r="BNF97" s="189"/>
      <c r="BNG97" s="189"/>
      <c r="BNH97" s="189"/>
      <c r="BNI97" s="189"/>
      <c r="BNJ97" s="189"/>
      <c r="BNK97" s="189"/>
      <c r="BNL97" s="189"/>
      <c r="BNM97" s="189"/>
      <c r="BNN97" s="189"/>
      <c r="BNO97" s="189"/>
      <c r="BNP97" s="189"/>
      <c r="BNQ97" s="189"/>
      <c r="BNR97" s="189"/>
      <c r="BNS97" s="189"/>
      <c r="BNT97" s="189"/>
      <c r="BNU97" s="189"/>
      <c r="BNV97" s="189"/>
      <c r="BNW97" s="189"/>
      <c r="BNX97" s="189"/>
      <c r="BNY97" s="189"/>
      <c r="BNZ97" s="189"/>
      <c r="BOA97" s="189"/>
      <c r="BOB97" s="189"/>
      <c r="BOC97" s="189"/>
      <c r="BOD97" s="189"/>
      <c r="BOE97" s="189"/>
      <c r="BOF97" s="189"/>
      <c r="BOG97" s="189"/>
      <c r="BOH97" s="189"/>
      <c r="BOI97" s="189"/>
      <c r="BOJ97" s="189"/>
      <c r="BOK97" s="189"/>
      <c r="BOL97" s="189"/>
      <c r="BOM97" s="189"/>
      <c r="BON97" s="189"/>
      <c r="BOO97" s="189"/>
      <c r="BOP97" s="189"/>
      <c r="BOQ97" s="189"/>
      <c r="BOR97" s="189"/>
      <c r="BOS97" s="189"/>
      <c r="BOT97" s="189"/>
      <c r="BOU97" s="189"/>
      <c r="BOV97" s="189"/>
      <c r="BOW97" s="189"/>
      <c r="BOX97" s="189"/>
      <c r="BOY97" s="189"/>
      <c r="BOZ97" s="189"/>
      <c r="BPA97" s="189"/>
      <c r="BPB97" s="189"/>
      <c r="BPC97" s="189"/>
      <c r="BPD97" s="189"/>
      <c r="BPE97" s="189"/>
      <c r="BPF97" s="189"/>
      <c r="BPG97" s="189"/>
      <c r="BPH97" s="189"/>
      <c r="BPI97" s="189"/>
      <c r="BPJ97" s="189"/>
      <c r="BPK97" s="189"/>
      <c r="BPL97" s="189"/>
      <c r="BPM97" s="189"/>
      <c r="BPN97" s="189"/>
      <c r="BPO97" s="189"/>
      <c r="BPP97" s="189"/>
      <c r="BPQ97" s="189"/>
      <c r="BPR97" s="189"/>
      <c r="BPS97" s="189"/>
      <c r="BPT97" s="189"/>
      <c r="BPU97" s="189"/>
      <c r="BPV97" s="189"/>
      <c r="BPW97" s="189"/>
      <c r="BPX97" s="189"/>
      <c r="BPY97" s="189"/>
      <c r="BPZ97" s="189"/>
      <c r="BQA97" s="189"/>
      <c r="BQB97" s="189"/>
      <c r="BQC97" s="189"/>
      <c r="BQD97" s="189"/>
      <c r="BQE97" s="189"/>
      <c r="BQF97" s="189"/>
      <c r="BQG97" s="189"/>
      <c r="BQH97" s="189"/>
      <c r="BQI97" s="189"/>
      <c r="BQJ97" s="189"/>
      <c r="BQK97" s="189"/>
      <c r="BQL97" s="189"/>
      <c r="BQM97" s="189"/>
      <c r="BQN97" s="189"/>
      <c r="BQO97" s="189"/>
      <c r="BQP97" s="189"/>
      <c r="BQQ97" s="189"/>
      <c r="BQR97" s="189"/>
      <c r="BQS97" s="189"/>
      <c r="BQT97" s="189"/>
      <c r="BQU97" s="189"/>
      <c r="BQV97" s="189"/>
      <c r="BQW97" s="189"/>
      <c r="BQX97" s="189"/>
      <c r="BQY97" s="189"/>
      <c r="BQZ97" s="189"/>
      <c r="BRA97" s="189"/>
      <c r="BRB97" s="189"/>
      <c r="BRC97" s="189"/>
      <c r="BRD97" s="189"/>
      <c r="BRE97" s="189"/>
      <c r="BRF97" s="189"/>
      <c r="BRG97" s="189"/>
      <c r="BRH97" s="189"/>
      <c r="BRI97" s="189"/>
      <c r="BRJ97" s="189"/>
      <c r="BRK97" s="189"/>
      <c r="BRL97" s="189"/>
      <c r="BRM97" s="189"/>
      <c r="BRN97" s="189"/>
      <c r="BRO97" s="189"/>
      <c r="BRP97" s="189"/>
      <c r="BRQ97" s="189"/>
      <c r="BRR97" s="189"/>
      <c r="BRS97" s="189"/>
      <c r="BRT97" s="189"/>
      <c r="BRU97" s="189"/>
      <c r="BRV97" s="189"/>
      <c r="BRW97" s="189"/>
      <c r="BRX97" s="189"/>
      <c r="BRY97" s="189"/>
      <c r="BRZ97" s="189"/>
      <c r="BSA97" s="189"/>
      <c r="BSB97" s="189"/>
      <c r="BSC97" s="189"/>
      <c r="BSD97" s="189"/>
      <c r="BSE97" s="189"/>
      <c r="BSF97" s="189"/>
      <c r="BSG97" s="189"/>
      <c r="BSH97" s="189"/>
      <c r="BSI97" s="189"/>
      <c r="BSJ97" s="189"/>
      <c r="BSK97" s="189"/>
      <c r="BSL97" s="189"/>
      <c r="BSM97" s="189"/>
      <c r="BSN97" s="189"/>
      <c r="BSO97" s="189"/>
      <c r="BSP97" s="189"/>
      <c r="BSQ97" s="189"/>
      <c r="BSR97" s="189"/>
      <c r="BSS97" s="189"/>
      <c r="BST97" s="189"/>
      <c r="BSU97" s="189"/>
      <c r="BSV97" s="189"/>
      <c r="BSW97" s="189"/>
      <c r="BSX97" s="189"/>
      <c r="BSY97" s="189"/>
      <c r="BSZ97" s="189"/>
      <c r="BTA97" s="189"/>
      <c r="BTB97" s="189"/>
      <c r="BTC97" s="189"/>
      <c r="BTD97" s="189"/>
      <c r="BTE97" s="189"/>
      <c r="BTF97" s="189"/>
      <c r="BTG97" s="189"/>
      <c r="BTH97" s="189"/>
      <c r="BTI97" s="189"/>
      <c r="BTJ97" s="189"/>
      <c r="BTK97" s="189"/>
      <c r="BTL97" s="189"/>
      <c r="BTM97" s="189"/>
      <c r="BTN97" s="189"/>
      <c r="BTO97" s="189"/>
      <c r="BTP97" s="189"/>
      <c r="BTQ97" s="189"/>
      <c r="BTR97" s="189"/>
      <c r="BTS97" s="189"/>
      <c r="BTT97" s="189"/>
      <c r="BTU97" s="189"/>
      <c r="BTV97" s="189"/>
      <c r="BTW97" s="189"/>
      <c r="BTX97" s="189"/>
      <c r="BTY97" s="189"/>
      <c r="BTZ97" s="189"/>
      <c r="BUA97" s="189"/>
      <c r="BUB97" s="189"/>
      <c r="BUC97" s="189"/>
      <c r="BUD97" s="189"/>
      <c r="BUE97" s="189"/>
      <c r="BUF97" s="189"/>
      <c r="BUG97" s="189"/>
      <c r="BUH97" s="189"/>
      <c r="BUI97" s="189"/>
      <c r="BUJ97" s="189"/>
      <c r="BUK97" s="189"/>
      <c r="BUL97" s="189"/>
      <c r="BUM97" s="189"/>
      <c r="BUN97" s="189"/>
      <c r="BUO97" s="189"/>
      <c r="BUP97" s="189"/>
      <c r="BUQ97" s="189"/>
      <c r="BUR97" s="189"/>
      <c r="BUS97" s="189"/>
      <c r="BUT97" s="189"/>
      <c r="BUU97" s="189"/>
      <c r="BUV97" s="189"/>
      <c r="BUW97" s="189"/>
      <c r="BUX97" s="189"/>
      <c r="BUY97" s="189"/>
      <c r="BUZ97" s="189"/>
      <c r="BVA97" s="189"/>
      <c r="BVB97" s="189"/>
      <c r="BVC97" s="189"/>
      <c r="BVD97" s="189"/>
      <c r="BVE97" s="189"/>
      <c r="BVF97" s="189"/>
      <c r="BVG97" s="189"/>
      <c r="BVH97" s="189"/>
      <c r="BVI97" s="189"/>
      <c r="BVJ97" s="189"/>
      <c r="BVK97" s="189"/>
      <c r="BVL97" s="189"/>
      <c r="BVM97" s="189"/>
      <c r="BVN97" s="189"/>
      <c r="BVO97" s="189"/>
      <c r="BVP97" s="189"/>
      <c r="BVQ97" s="189"/>
      <c r="BVR97" s="189"/>
      <c r="BVS97" s="189"/>
      <c r="BVT97" s="189"/>
      <c r="BVU97" s="189"/>
      <c r="BVV97" s="189"/>
      <c r="BVW97" s="189"/>
      <c r="BVX97" s="189"/>
      <c r="BVY97" s="189"/>
      <c r="BVZ97" s="189"/>
      <c r="BWA97" s="189"/>
      <c r="BWB97" s="189"/>
      <c r="BWC97" s="189"/>
      <c r="BWD97" s="189"/>
      <c r="BWE97" s="189"/>
      <c r="BWF97" s="189"/>
      <c r="BWG97" s="189"/>
      <c r="BWH97" s="189"/>
      <c r="BWI97" s="189"/>
      <c r="BWJ97" s="189"/>
      <c r="BWK97" s="189"/>
      <c r="BWL97" s="189"/>
      <c r="BWM97" s="189"/>
      <c r="BWN97" s="189"/>
      <c r="BWO97" s="189"/>
      <c r="BWP97" s="189"/>
      <c r="BWQ97" s="189"/>
      <c r="BWR97" s="189"/>
      <c r="BWS97" s="189"/>
      <c r="BWT97" s="189"/>
      <c r="BWU97" s="189"/>
      <c r="BWV97" s="189"/>
      <c r="BWW97" s="189"/>
      <c r="BWX97" s="189"/>
      <c r="BWY97" s="189"/>
      <c r="BWZ97" s="189"/>
      <c r="BXA97" s="189"/>
      <c r="BXB97" s="189"/>
      <c r="BXC97" s="189"/>
      <c r="BXD97" s="189"/>
      <c r="BXE97" s="189"/>
      <c r="BXF97" s="189"/>
      <c r="BXG97" s="189"/>
      <c r="BXH97" s="189"/>
      <c r="BXI97" s="189"/>
      <c r="BXJ97" s="189"/>
      <c r="BXK97" s="189"/>
      <c r="BXL97" s="189"/>
      <c r="BXM97" s="189"/>
      <c r="BXN97" s="189"/>
      <c r="BXO97" s="189"/>
      <c r="BXP97" s="189"/>
      <c r="BXQ97" s="189"/>
      <c r="BXR97" s="189"/>
      <c r="BXS97" s="189"/>
      <c r="BXT97" s="189"/>
      <c r="BXU97" s="189"/>
      <c r="BXV97" s="189"/>
      <c r="BXW97" s="189"/>
      <c r="BXX97" s="189"/>
      <c r="BXY97" s="189"/>
      <c r="BXZ97" s="189"/>
      <c r="BYA97" s="189"/>
      <c r="BYB97" s="189"/>
      <c r="BYC97" s="189"/>
      <c r="BYD97" s="189"/>
      <c r="BYE97" s="189"/>
      <c r="BYF97" s="189"/>
      <c r="BYG97" s="189"/>
      <c r="BYH97" s="189"/>
      <c r="BYI97" s="189"/>
      <c r="BYJ97" s="189"/>
      <c r="BYK97" s="189"/>
      <c r="BYL97" s="189"/>
      <c r="BYM97" s="189"/>
      <c r="BYN97" s="189"/>
      <c r="BYO97" s="189"/>
      <c r="BYP97" s="189"/>
      <c r="BYQ97" s="189"/>
      <c r="BYR97" s="189"/>
      <c r="BYS97" s="189"/>
      <c r="BYT97" s="189"/>
      <c r="BYU97" s="189"/>
      <c r="BYV97" s="189"/>
      <c r="BYW97" s="189"/>
      <c r="BYX97" s="189"/>
      <c r="BYY97" s="189"/>
      <c r="BYZ97" s="189"/>
      <c r="BZA97" s="189"/>
      <c r="BZB97" s="189"/>
      <c r="BZC97" s="189"/>
      <c r="BZD97" s="189"/>
      <c r="BZE97" s="189"/>
      <c r="BZF97" s="189"/>
      <c r="BZG97" s="189"/>
      <c r="BZH97" s="189"/>
      <c r="BZI97" s="189"/>
      <c r="BZJ97" s="189"/>
      <c r="BZK97" s="189"/>
      <c r="BZL97" s="189"/>
      <c r="BZM97" s="189"/>
      <c r="BZN97" s="189"/>
      <c r="BZO97" s="189"/>
      <c r="BZP97" s="189"/>
      <c r="BZQ97" s="189"/>
      <c r="BZR97" s="189"/>
      <c r="BZS97" s="189"/>
      <c r="BZT97" s="189"/>
      <c r="BZU97" s="189"/>
      <c r="BZV97" s="189"/>
      <c r="BZW97" s="189"/>
      <c r="BZX97" s="189"/>
      <c r="BZY97" s="189"/>
      <c r="BZZ97" s="189"/>
      <c r="CAA97" s="189"/>
      <c r="CAB97" s="189"/>
      <c r="CAC97" s="189"/>
      <c r="CAD97" s="189"/>
      <c r="CAE97" s="189"/>
      <c r="CAF97" s="189"/>
      <c r="CAG97" s="189"/>
      <c r="CAH97" s="189"/>
      <c r="CAI97" s="189"/>
      <c r="CAJ97" s="189"/>
      <c r="CAK97" s="189"/>
      <c r="CAL97" s="189"/>
      <c r="CAM97" s="189"/>
      <c r="CAN97" s="189"/>
      <c r="CAO97" s="189"/>
      <c r="CAP97" s="189"/>
      <c r="CAQ97" s="189"/>
      <c r="CAR97" s="189"/>
      <c r="CAS97" s="189"/>
      <c r="CAT97" s="189"/>
      <c r="CAU97" s="189"/>
      <c r="CAV97" s="189"/>
      <c r="CAW97" s="189"/>
      <c r="CAX97" s="189"/>
      <c r="CAY97" s="189"/>
      <c r="CAZ97" s="189"/>
      <c r="CBA97" s="189"/>
      <c r="CBB97" s="189"/>
      <c r="CBC97" s="189"/>
      <c r="CBD97" s="189"/>
      <c r="CBE97" s="189"/>
      <c r="CBF97" s="189"/>
      <c r="CBG97" s="189"/>
      <c r="CBH97" s="189"/>
      <c r="CBI97" s="189"/>
      <c r="CBJ97" s="189"/>
      <c r="CBK97" s="189"/>
      <c r="CBL97" s="189"/>
      <c r="CBM97" s="189"/>
      <c r="CBN97" s="189"/>
      <c r="CBO97" s="189"/>
      <c r="CBP97" s="189"/>
      <c r="CBQ97" s="189"/>
      <c r="CBR97" s="189"/>
      <c r="CBS97" s="189"/>
      <c r="CBT97" s="189"/>
      <c r="CBU97" s="189"/>
      <c r="CBV97" s="189"/>
      <c r="CBW97" s="189"/>
      <c r="CBX97" s="189"/>
      <c r="CBY97" s="189"/>
      <c r="CBZ97" s="189"/>
      <c r="CCA97" s="189"/>
      <c r="CCB97" s="189"/>
      <c r="CCC97" s="189"/>
      <c r="CCD97" s="189"/>
      <c r="CCE97" s="189"/>
      <c r="CCF97" s="189"/>
      <c r="CCG97" s="189"/>
      <c r="CCH97" s="189"/>
      <c r="CCI97" s="189"/>
      <c r="CCJ97" s="189"/>
      <c r="CCK97" s="189"/>
      <c r="CCL97" s="189"/>
      <c r="CCM97" s="189"/>
      <c r="CCN97" s="189"/>
      <c r="CCO97" s="189"/>
      <c r="CCP97" s="189"/>
      <c r="CCQ97" s="189"/>
      <c r="CCR97" s="189"/>
      <c r="CCS97" s="189"/>
      <c r="CCT97" s="189"/>
      <c r="CCU97" s="189"/>
      <c r="CCV97" s="189"/>
      <c r="CCW97" s="189"/>
      <c r="CCX97" s="189"/>
      <c r="CCY97" s="189"/>
      <c r="CCZ97" s="189"/>
      <c r="CDA97" s="189"/>
      <c r="CDB97" s="189"/>
      <c r="CDC97" s="189"/>
      <c r="CDD97" s="189"/>
      <c r="CDE97" s="189"/>
      <c r="CDF97" s="189"/>
      <c r="CDG97" s="189"/>
      <c r="CDH97" s="189"/>
      <c r="CDI97" s="189"/>
      <c r="CDJ97" s="189"/>
      <c r="CDK97" s="189"/>
      <c r="CDL97" s="189"/>
      <c r="CDM97" s="189"/>
      <c r="CDN97" s="189"/>
      <c r="CDO97" s="189"/>
      <c r="CDP97" s="189"/>
      <c r="CDQ97" s="189"/>
      <c r="CDR97" s="189"/>
      <c r="CDS97" s="189"/>
      <c r="CDT97" s="189"/>
      <c r="CDU97" s="189"/>
      <c r="CDV97" s="189"/>
      <c r="CDW97" s="189"/>
      <c r="CDX97" s="189"/>
      <c r="CDY97" s="189"/>
      <c r="CDZ97" s="189"/>
      <c r="CEA97" s="189"/>
      <c r="CEB97" s="189"/>
      <c r="CEC97" s="189"/>
      <c r="CED97" s="189"/>
      <c r="CEE97" s="189"/>
      <c r="CEF97" s="189"/>
      <c r="CEG97" s="189"/>
      <c r="CEH97" s="189"/>
      <c r="CEI97" s="189"/>
      <c r="CEJ97" s="189"/>
      <c r="CEK97" s="189"/>
      <c r="CEL97" s="189"/>
      <c r="CEM97" s="189"/>
      <c r="CEN97" s="189"/>
      <c r="CEO97" s="189"/>
      <c r="CEP97" s="189"/>
      <c r="CEQ97" s="189"/>
      <c r="CER97" s="189"/>
      <c r="CES97" s="189"/>
      <c r="CET97" s="189"/>
      <c r="CEU97" s="189"/>
      <c r="CEV97" s="189"/>
      <c r="CEW97" s="189"/>
      <c r="CEX97" s="189"/>
      <c r="CEY97" s="189"/>
      <c r="CEZ97" s="189"/>
      <c r="CFA97" s="189"/>
      <c r="CFB97" s="189"/>
      <c r="CFC97" s="189"/>
      <c r="CFD97" s="189"/>
      <c r="CFE97" s="189"/>
      <c r="CFF97" s="189"/>
      <c r="CFG97" s="189"/>
      <c r="CFH97" s="189"/>
      <c r="CFI97" s="189"/>
      <c r="CFJ97" s="189"/>
      <c r="CFK97" s="189"/>
      <c r="CFL97" s="189"/>
      <c r="CFM97" s="189"/>
      <c r="CFN97" s="189"/>
      <c r="CFO97" s="189"/>
      <c r="CFP97" s="189"/>
      <c r="CFQ97" s="189"/>
      <c r="CFR97" s="189"/>
      <c r="CFS97" s="189"/>
      <c r="CFT97" s="189"/>
      <c r="CFU97" s="189"/>
      <c r="CFV97" s="189"/>
      <c r="CFW97" s="189"/>
      <c r="CFX97" s="189"/>
      <c r="CFY97" s="189"/>
      <c r="CFZ97" s="189"/>
      <c r="CGA97" s="189"/>
      <c r="CGB97" s="189"/>
      <c r="CGC97" s="189"/>
      <c r="CGD97" s="189"/>
      <c r="CGE97" s="189"/>
      <c r="CGF97" s="189"/>
      <c r="CGG97" s="189"/>
      <c r="CGH97" s="189"/>
      <c r="CGI97" s="189"/>
      <c r="CGJ97" s="189"/>
      <c r="CGK97" s="189"/>
      <c r="CGL97" s="189"/>
      <c r="CGM97" s="189"/>
      <c r="CGN97" s="189"/>
      <c r="CGO97" s="189"/>
      <c r="CGP97" s="189"/>
      <c r="CGQ97" s="189"/>
      <c r="CGR97" s="189"/>
      <c r="CGS97" s="189"/>
      <c r="CGT97" s="189"/>
      <c r="CGU97" s="189"/>
      <c r="CGV97" s="189"/>
      <c r="CGW97" s="189"/>
      <c r="CGX97" s="189"/>
      <c r="CGY97" s="189"/>
      <c r="CGZ97" s="189"/>
      <c r="CHA97" s="189"/>
      <c r="CHB97" s="189"/>
      <c r="CHC97" s="189"/>
      <c r="CHD97" s="189"/>
      <c r="CHE97" s="189"/>
      <c r="CHF97" s="189"/>
      <c r="CHG97" s="189"/>
      <c r="CHH97" s="189"/>
      <c r="CHI97" s="189"/>
      <c r="CHJ97" s="189"/>
      <c r="CHK97" s="189"/>
      <c r="CHL97" s="189"/>
      <c r="CHM97" s="189"/>
      <c r="CHN97" s="189"/>
      <c r="CHO97" s="189"/>
      <c r="CHP97" s="189"/>
      <c r="CHQ97" s="189"/>
      <c r="CHR97" s="189"/>
      <c r="CHS97" s="189"/>
      <c r="CHT97" s="189"/>
      <c r="CHU97" s="189"/>
      <c r="CHV97" s="189"/>
      <c r="CHW97" s="189"/>
      <c r="CHX97" s="189"/>
      <c r="CHY97" s="189"/>
      <c r="CHZ97" s="189"/>
      <c r="CIA97" s="189"/>
      <c r="CIB97" s="189"/>
      <c r="CIC97" s="189"/>
      <c r="CID97" s="189"/>
      <c r="CIE97" s="189"/>
      <c r="CIF97" s="189"/>
      <c r="CIG97" s="189"/>
      <c r="CIH97" s="189"/>
      <c r="CII97" s="189"/>
      <c r="CIJ97" s="189"/>
      <c r="CIK97" s="189"/>
      <c r="CIL97" s="189"/>
      <c r="CIM97" s="189"/>
      <c r="CIN97" s="189"/>
      <c r="CIO97" s="189"/>
      <c r="CIP97" s="189"/>
      <c r="CIQ97" s="189"/>
      <c r="CIR97" s="189"/>
      <c r="CIS97" s="189"/>
      <c r="CIT97" s="189"/>
      <c r="CIU97" s="189"/>
      <c r="CIV97" s="189"/>
      <c r="CIW97" s="189"/>
      <c r="CIX97" s="189"/>
      <c r="CIY97" s="189"/>
      <c r="CIZ97" s="189"/>
      <c r="CJA97" s="189"/>
      <c r="CJB97" s="189"/>
      <c r="CJC97" s="189"/>
      <c r="CJD97" s="189"/>
      <c r="CJE97" s="189"/>
      <c r="CJF97" s="189"/>
      <c r="CJG97" s="189"/>
      <c r="CJH97" s="189"/>
      <c r="CJI97" s="189"/>
      <c r="CJJ97" s="189"/>
      <c r="CJK97" s="189"/>
      <c r="CJL97" s="189"/>
      <c r="CJM97" s="189"/>
      <c r="CJN97" s="189"/>
      <c r="CJO97" s="189"/>
      <c r="CJP97" s="189"/>
      <c r="CJQ97" s="189"/>
      <c r="CJR97" s="189"/>
      <c r="CJS97" s="189"/>
      <c r="CJT97" s="189"/>
      <c r="CJU97" s="189"/>
      <c r="CJV97" s="189"/>
      <c r="CJW97" s="189"/>
      <c r="CJX97" s="189"/>
      <c r="CJY97" s="189"/>
      <c r="CJZ97" s="189"/>
      <c r="CKA97" s="189"/>
      <c r="CKB97" s="189"/>
      <c r="CKC97" s="189"/>
      <c r="CKD97" s="189"/>
      <c r="CKE97" s="189"/>
      <c r="CKF97" s="189"/>
      <c r="CKG97" s="189"/>
      <c r="CKH97" s="189"/>
      <c r="CKI97" s="189"/>
      <c r="CKJ97" s="189"/>
      <c r="CKK97" s="189"/>
      <c r="CKL97" s="189"/>
      <c r="CKM97" s="189"/>
      <c r="CKN97" s="189"/>
      <c r="CKO97" s="189"/>
      <c r="CKP97" s="189"/>
      <c r="CKQ97" s="189"/>
      <c r="CKR97" s="189"/>
      <c r="CKS97" s="189"/>
      <c r="CKT97" s="189"/>
      <c r="CKU97" s="189"/>
      <c r="CKV97" s="189"/>
      <c r="CKW97" s="189"/>
      <c r="CKX97" s="189"/>
      <c r="CKY97" s="189"/>
      <c r="CKZ97" s="189"/>
      <c r="CLA97" s="189"/>
      <c r="CLB97" s="189"/>
      <c r="CLC97" s="189"/>
      <c r="CLD97" s="189"/>
      <c r="CLE97" s="189"/>
      <c r="CLF97" s="189"/>
      <c r="CLG97" s="189"/>
      <c r="CLH97" s="189"/>
      <c r="CLI97" s="189"/>
      <c r="CLJ97" s="189"/>
      <c r="CLK97" s="189"/>
      <c r="CLL97" s="189"/>
      <c r="CLM97" s="189"/>
      <c r="CLN97" s="189"/>
      <c r="CLO97" s="189"/>
      <c r="CLP97" s="189"/>
      <c r="CLQ97" s="189"/>
      <c r="CLR97" s="189"/>
      <c r="CLS97" s="189"/>
      <c r="CLT97" s="189"/>
      <c r="CLU97" s="189"/>
      <c r="CLV97" s="189"/>
      <c r="CLW97" s="189"/>
      <c r="CLX97" s="189"/>
      <c r="CLY97" s="189"/>
      <c r="CLZ97" s="189"/>
      <c r="CMA97" s="189"/>
      <c r="CMB97" s="189"/>
      <c r="CMC97" s="189"/>
      <c r="CMD97" s="189"/>
      <c r="CME97" s="189"/>
      <c r="CMF97" s="189"/>
      <c r="CMG97" s="189"/>
      <c r="CMH97" s="189"/>
      <c r="CMI97" s="189"/>
      <c r="CMJ97" s="189"/>
      <c r="CMK97" s="189"/>
      <c r="CML97" s="189"/>
      <c r="CMM97" s="189"/>
      <c r="CMN97" s="189"/>
      <c r="CMO97" s="189"/>
      <c r="CMP97" s="189"/>
      <c r="CMQ97" s="189"/>
      <c r="CMR97" s="189"/>
      <c r="CMS97" s="189"/>
      <c r="CMT97" s="189"/>
      <c r="CMU97" s="189"/>
      <c r="CMV97" s="189"/>
      <c r="CMW97" s="189"/>
      <c r="CMX97" s="189"/>
      <c r="CMY97" s="189"/>
      <c r="CMZ97" s="189"/>
      <c r="CNA97" s="189"/>
      <c r="CNB97" s="189"/>
      <c r="CNC97" s="189"/>
      <c r="CND97" s="189"/>
      <c r="CNE97" s="189"/>
      <c r="CNF97" s="189"/>
      <c r="CNG97" s="189"/>
      <c r="CNH97" s="189"/>
      <c r="CNI97" s="189"/>
      <c r="CNJ97" s="189"/>
      <c r="CNK97" s="189"/>
      <c r="CNL97" s="189"/>
      <c r="CNM97" s="189"/>
      <c r="CNN97" s="189"/>
      <c r="CNO97" s="189"/>
      <c r="CNP97" s="189"/>
      <c r="CNQ97" s="189"/>
      <c r="CNR97" s="189"/>
      <c r="CNS97" s="189"/>
      <c r="CNT97" s="189"/>
      <c r="CNU97" s="189"/>
      <c r="CNV97" s="189"/>
      <c r="CNW97" s="189"/>
      <c r="CNX97" s="189"/>
      <c r="CNY97" s="189"/>
      <c r="CNZ97" s="189"/>
      <c r="COA97" s="189"/>
      <c r="COB97" s="189"/>
      <c r="COC97" s="189"/>
      <c r="COD97" s="189"/>
      <c r="COE97" s="189"/>
      <c r="COF97" s="189"/>
      <c r="COG97" s="189"/>
      <c r="COH97" s="189"/>
      <c r="COI97" s="189"/>
      <c r="COJ97" s="189"/>
      <c r="COK97" s="189"/>
      <c r="COL97" s="189"/>
      <c r="COM97" s="189"/>
      <c r="CON97" s="189"/>
      <c r="COO97" s="189"/>
      <c r="COP97" s="189"/>
      <c r="COQ97" s="189"/>
      <c r="COR97" s="189"/>
      <c r="COS97" s="189"/>
      <c r="COT97" s="189"/>
      <c r="COU97" s="189"/>
      <c r="COV97" s="189"/>
      <c r="COW97" s="189"/>
      <c r="COX97" s="189"/>
      <c r="COY97" s="189"/>
      <c r="COZ97" s="189"/>
      <c r="CPA97" s="189"/>
      <c r="CPB97" s="189"/>
      <c r="CPC97" s="189"/>
      <c r="CPD97" s="189"/>
      <c r="CPE97" s="189"/>
      <c r="CPF97" s="189"/>
      <c r="CPG97" s="189"/>
      <c r="CPH97" s="189"/>
      <c r="CPI97" s="189"/>
      <c r="CPJ97" s="189"/>
      <c r="CPK97" s="189"/>
      <c r="CPL97" s="189"/>
      <c r="CPM97" s="189"/>
      <c r="CPN97" s="189"/>
      <c r="CPO97" s="189"/>
      <c r="CPP97" s="189"/>
      <c r="CPQ97" s="189"/>
      <c r="CPR97" s="189"/>
      <c r="CPS97" s="189"/>
      <c r="CPT97" s="189"/>
      <c r="CPU97" s="189"/>
      <c r="CPV97" s="189"/>
      <c r="CPW97" s="189"/>
      <c r="CPX97" s="189"/>
      <c r="CPY97" s="189"/>
      <c r="CPZ97" s="189"/>
      <c r="CQA97" s="189"/>
      <c r="CQB97" s="189"/>
      <c r="CQC97" s="189"/>
      <c r="CQD97" s="189"/>
      <c r="CQE97" s="189"/>
      <c r="CQF97" s="189"/>
      <c r="CQG97" s="189"/>
      <c r="CQH97" s="189"/>
      <c r="CQI97" s="189"/>
      <c r="CQJ97" s="189"/>
      <c r="CQK97" s="189"/>
      <c r="CQL97" s="189"/>
      <c r="CQM97" s="189"/>
      <c r="CQN97" s="189"/>
      <c r="CQO97" s="189"/>
      <c r="CQP97" s="189"/>
      <c r="CQQ97" s="189"/>
      <c r="CQR97" s="189"/>
      <c r="CQS97" s="189"/>
      <c r="CQT97" s="189"/>
      <c r="CQU97" s="189"/>
      <c r="CQV97" s="189"/>
      <c r="CQW97" s="189"/>
      <c r="CQX97" s="189"/>
      <c r="CQY97" s="189"/>
      <c r="CQZ97" s="189"/>
      <c r="CRA97" s="189"/>
      <c r="CRB97" s="189"/>
      <c r="CRC97" s="189"/>
      <c r="CRD97" s="189"/>
      <c r="CRE97" s="189"/>
      <c r="CRF97" s="189"/>
      <c r="CRG97" s="189"/>
      <c r="CRH97" s="189"/>
      <c r="CRI97" s="189"/>
      <c r="CRJ97" s="189"/>
      <c r="CRK97" s="189"/>
      <c r="CRL97" s="189"/>
      <c r="CRM97" s="189"/>
      <c r="CRN97" s="189"/>
      <c r="CRO97" s="189"/>
      <c r="CRP97" s="189"/>
      <c r="CRQ97" s="189"/>
      <c r="CRR97" s="189"/>
      <c r="CRS97" s="189"/>
      <c r="CRT97" s="189"/>
      <c r="CRU97" s="189"/>
      <c r="CRV97" s="189"/>
      <c r="CRW97" s="189"/>
      <c r="CRX97" s="189"/>
      <c r="CRY97" s="189"/>
      <c r="CRZ97" s="189"/>
      <c r="CSA97" s="189"/>
      <c r="CSB97" s="189"/>
      <c r="CSC97" s="189"/>
      <c r="CSD97" s="189"/>
      <c r="CSE97" s="189"/>
      <c r="CSF97" s="189"/>
      <c r="CSG97" s="189"/>
      <c r="CSH97" s="189"/>
      <c r="CSI97" s="189"/>
      <c r="CSJ97" s="189"/>
      <c r="CSK97" s="189"/>
      <c r="CSL97" s="189"/>
      <c r="CSM97" s="189"/>
      <c r="CSN97" s="189"/>
      <c r="CSO97" s="189"/>
      <c r="CSP97" s="189"/>
      <c r="CSQ97" s="189"/>
      <c r="CSR97" s="189"/>
      <c r="CSS97" s="189"/>
      <c r="CST97" s="189"/>
      <c r="CSU97" s="189"/>
      <c r="CSV97" s="189"/>
      <c r="CSW97" s="189"/>
      <c r="CSX97" s="189"/>
      <c r="CSY97" s="189"/>
      <c r="CSZ97" s="189"/>
      <c r="CTA97" s="189"/>
      <c r="CTB97" s="189"/>
      <c r="CTC97" s="189"/>
      <c r="CTD97" s="189"/>
      <c r="CTE97" s="189"/>
      <c r="CTF97" s="189"/>
      <c r="CTG97" s="189"/>
      <c r="CTH97" s="189"/>
      <c r="CTI97" s="189"/>
      <c r="CTJ97" s="189"/>
      <c r="CTK97" s="189"/>
      <c r="CTL97" s="189"/>
      <c r="CTM97" s="189"/>
      <c r="CTN97" s="189"/>
      <c r="CTO97" s="189"/>
      <c r="CTP97" s="189"/>
      <c r="CTQ97" s="189"/>
      <c r="CTR97" s="189"/>
      <c r="CTS97" s="189"/>
      <c r="CTT97" s="189"/>
      <c r="CTU97" s="189"/>
      <c r="CTV97" s="189"/>
      <c r="CTW97" s="189"/>
      <c r="CTX97" s="189"/>
      <c r="CTY97" s="189"/>
      <c r="CTZ97" s="189"/>
      <c r="CUA97" s="189"/>
      <c r="CUB97" s="189"/>
      <c r="CUC97" s="189"/>
      <c r="CUD97" s="189"/>
      <c r="CUE97" s="189"/>
      <c r="CUF97" s="189"/>
      <c r="CUG97" s="189"/>
      <c r="CUH97" s="189"/>
      <c r="CUI97" s="189"/>
      <c r="CUJ97" s="189"/>
      <c r="CUK97" s="189"/>
      <c r="CUL97" s="189"/>
      <c r="CUM97" s="189"/>
      <c r="CUN97" s="189"/>
      <c r="CUO97" s="189"/>
      <c r="CUP97" s="189"/>
      <c r="CUQ97" s="189"/>
      <c r="CUR97" s="189"/>
      <c r="CUS97" s="189"/>
      <c r="CUT97" s="189"/>
      <c r="CUU97" s="189"/>
      <c r="CUV97" s="189"/>
      <c r="CUW97" s="189"/>
      <c r="CUX97" s="189"/>
      <c r="CUY97" s="189"/>
      <c r="CUZ97" s="189"/>
      <c r="CVA97" s="189"/>
      <c r="CVB97" s="189"/>
      <c r="CVC97" s="189"/>
      <c r="CVD97" s="189"/>
      <c r="CVE97" s="189"/>
      <c r="CVF97" s="189"/>
      <c r="CVG97" s="189"/>
      <c r="CVH97" s="189"/>
      <c r="CVI97" s="189"/>
      <c r="CVJ97" s="189"/>
      <c r="CVK97" s="189"/>
      <c r="CVL97" s="189"/>
      <c r="CVM97" s="189"/>
      <c r="CVN97" s="189"/>
      <c r="CVO97" s="189"/>
      <c r="CVP97" s="189"/>
      <c r="CVQ97" s="189"/>
      <c r="CVR97" s="189"/>
      <c r="CVS97" s="189"/>
      <c r="CVT97" s="189"/>
      <c r="CVU97" s="189"/>
      <c r="CVV97" s="189"/>
      <c r="CVW97" s="189"/>
      <c r="CVX97" s="189"/>
      <c r="CVY97" s="189"/>
      <c r="CVZ97" s="189"/>
      <c r="CWA97" s="189"/>
      <c r="CWB97" s="189"/>
      <c r="CWC97" s="189"/>
      <c r="CWD97" s="189"/>
      <c r="CWE97" s="189"/>
      <c r="CWF97" s="189"/>
      <c r="CWG97" s="189"/>
      <c r="CWH97" s="189"/>
      <c r="CWI97" s="189"/>
      <c r="CWJ97" s="189"/>
      <c r="CWK97" s="189"/>
      <c r="CWL97" s="189"/>
      <c r="CWM97" s="189"/>
      <c r="CWN97" s="189"/>
      <c r="CWO97" s="189"/>
      <c r="CWP97" s="189"/>
      <c r="CWQ97" s="189"/>
      <c r="CWR97" s="189"/>
      <c r="CWS97" s="189"/>
      <c r="CWT97" s="189"/>
      <c r="CWU97" s="189"/>
      <c r="CWV97" s="189"/>
      <c r="CWW97" s="189"/>
      <c r="CWX97" s="189"/>
      <c r="CWY97" s="189"/>
      <c r="CWZ97" s="189"/>
      <c r="CXA97" s="189"/>
      <c r="CXB97" s="189"/>
      <c r="CXC97" s="189"/>
      <c r="CXD97" s="189"/>
      <c r="CXE97" s="189"/>
      <c r="CXF97" s="189"/>
      <c r="CXG97" s="189"/>
      <c r="CXH97" s="189"/>
      <c r="CXI97" s="189"/>
      <c r="CXJ97" s="189"/>
      <c r="CXK97" s="189"/>
      <c r="CXL97" s="189"/>
      <c r="CXM97" s="189"/>
      <c r="CXN97" s="189"/>
      <c r="CXO97" s="189"/>
      <c r="CXP97" s="189"/>
      <c r="CXQ97" s="189"/>
      <c r="CXR97" s="189"/>
      <c r="CXS97" s="189"/>
      <c r="CXT97" s="189"/>
      <c r="CXU97" s="189"/>
      <c r="CXV97" s="189"/>
      <c r="CXW97" s="189"/>
      <c r="CXX97" s="189"/>
      <c r="CXY97" s="189"/>
      <c r="CXZ97" s="189"/>
      <c r="CYA97" s="189"/>
      <c r="CYB97" s="189"/>
      <c r="CYC97" s="189"/>
      <c r="CYD97" s="189"/>
      <c r="CYE97" s="189"/>
      <c r="CYF97" s="189"/>
      <c r="CYG97" s="189"/>
      <c r="CYH97" s="189"/>
      <c r="CYI97" s="189"/>
      <c r="CYJ97" s="189"/>
      <c r="CYK97" s="189"/>
      <c r="CYL97" s="189"/>
      <c r="CYM97" s="189"/>
      <c r="CYN97" s="189"/>
      <c r="CYO97" s="189"/>
      <c r="CYP97" s="189"/>
      <c r="CYQ97" s="189"/>
      <c r="CYR97" s="189"/>
      <c r="CYS97" s="189"/>
      <c r="CYT97" s="189"/>
      <c r="CYU97" s="189"/>
      <c r="CYV97" s="189"/>
      <c r="CYW97" s="189"/>
      <c r="CYX97" s="189"/>
      <c r="CYY97" s="189"/>
      <c r="CYZ97" s="189"/>
      <c r="CZA97" s="189"/>
      <c r="CZB97" s="189"/>
      <c r="CZC97" s="189"/>
      <c r="CZD97" s="189"/>
      <c r="CZE97" s="189"/>
      <c r="CZF97" s="189"/>
      <c r="CZG97" s="189"/>
      <c r="CZH97" s="189"/>
      <c r="CZI97" s="189"/>
      <c r="CZJ97" s="189"/>
      <c r="CZK97" s="189"/>
      <c r="CZL97" s="189"/>
      <c r="CZM97" s="189"/>
      <c r="CZN97" s="189"/>
      <c r="CZO97" s="189"/>
      <c r="CZP97" s="189"/>
      <c r="CZQ97" s="189"/>
      <c r="CZR97" s="189"/>
      <c r="CZS97" s="189"/>
      <c r="CZT97" s="189"/>
      <c r="CZU97" s="189"/>
      <c r="CZV97" s="189"/>
      <c r="CZW97" s="189"/>
      <c r="CZX97" s="189"/>
      <c r="CZY97" s="189"/>
      <c r="CZZ97" s="189"/>
      <c r="DAA97" s="189"/>
      <c r="DAB97" s="189"/>
      <c r="DAC97" s="189"/>
      <c r="DAD97" s="189"/>
      <c r="DAE97" s="189"/>
      <c r="DAF97" s="189"/>
      <c r="DAG97" s="189"/>
      <c r="DAH97" s="189"/>
      <c r="DAI97" s="189"/>
      <c r="DAJ97" s="189"/>
      <c r="DAK97" s="189"/>
      <c r="DAL97" s="189"/>
      <c r="DAM97" s="189"/>
      <c r="DAN97" s="189"/>
      <c r="DAO97" s="189"/>
      <c r="DAP97" s="189"/>
      <c r="DAQ97" s="189"/>
      <c r="DAR97" s="189"/>
      <c r="DAS97" s="189"/>
      <c r="DAT97" s="189"/>
      <c r="DAU97" s="189"/>
      <c r="DAV97" s="189"/>
      <c r="DAW97" s="189"/>
      <c r="DAX97" s="189"/>
      <c r="DAY97" s="189"/>
      <c r="DAZ97" s="189"/>
      <c r="DBA97" s="189"/>
      <c r="DBB97" s="189"/>
      <c r="DBC97" s="189"/>
      <c r="DBD97" s="189"/>
      <c r="DBE97" s="189"/>
      <c r="DBF97" s="189"/>
      <c r="DBG97" s="189"/>
      <c r="DBH97" s="189"/>
      <c r="DBI97" s="189"/>
      <c r="DBJ97" s="189"/>
      <c r="DBK97" s="189"/>
      <c r="DBL97" s="189"/>
      <c r="DBM97" s="189"/>
      <c r="DBN97" s="189"/>
      <c r="DBO97" s="189"/>
      <c r="DBP97" s="189"/>
      <c r="DBQ97" s="189"/>
      <c r="DBR97" s="189"/>
      <c r="DBS97" s="189"/>
      <c r="DBT97" s="189"/>
      <c r="DBU97" s="189"/>
      <c r="DBV97" s="189"/>
      <c r="DBW97" s="189"/>
      <c r="DBX97" s="189"/>
      <c r="DBY97" s="189"/>
      <c r="DBZ97" s="189"/>
      <c r="DCA97" s="189"/>
      <c r="DCB97" s="189"/>
      <c r="DCC97" s="189"/>
      <c r="DCD97" s="189"/>
      <c r="DCE97" s="189"/>
      <c r="DCF97" s="189"/>
      <c r="DCG97" s="189"/>
      <c r="DCH97" s="189"/>
      <c r="DCI97" s="189"/>
      <c r="DCJ97" s="189"/>
      <c r="DCK97" s="189"/>
      <c r="DCL97" s="189"/>
      <c r="DCM97" s="189"/>
      <c r="DCN97" s="189"/>
      <c r="DCO97" s="189"/>
      <c r="DCP97" s="189"/>
      <c r="DCQ97" s="189"/>
      <c r="DCR97" s="189"/>
      <c r="DCS97" s="189"/>
      <c r="DCT97" s="189"/>
      <c r="DCU97" s="189"/>
      <c r="DCV97" s="189"/>
      <c r="DCW97" s="189"/>
      <c r="DCX97" s="189"/>
      <c r="DCY97" s="189"/>
      <c r="DCZ97" s="189"/>
      <c r="DDA97" s="189"/>
      <c r="DDB97" s="189"/>
      <c r="DDC97" s="189"/>
      <c r="DDD97" s="189"/>
      <c r="DDE97" s="189"/>
      <c r="DDF97" s="189"/>
      <c r="DDG97" s="189"/>
      <c r="DDH97" s="189"/>
      <c r="DDI97" s="189"/>
      <c r="DDJ97" s="189"/>
      <c r="DDK97" s="189"/>
      <c r="DDL97" s="189"/>
      <c r="DDM97" s="189"/>
      <c r="DDN97" s="189"/>
      <c r="DDO97" s="189"/>
      <c r="DDP97" s="189"/>
      <c r="DDQ97" s="189"/>
      <c r="DDR97" s="189"/>
      <c r="DDS97" s="189"/>
      <c r="DDT97" s="189"/>
      <c r="DDU97" s="189"/>
      <c r="DDV97" s="189"/>
      <c r="DDW97" s="189"/>
      <c r="DDX97" s="189"/>
      <c r="DDY97" s="189"/>
      <c r="DDZ97" s="189"/>
      <c r="DEA97" s="189"/>
      <c r="DEB97" s="189"/>
      <c r="DEC97" s="189"/>
      <c r="DED97" s="189"/>
      <c r="DEE97" s="189"/>
      <c r="DEF97" s="189"/>
      <c r="DEG97" s="189"/>
      <c r="DEH97" s="189"/>
      <c r="DEI97" s="189"/>
      <c r="DEJ97" s="189"/>
      <c r="DEK97" s="189"/>
      <c r="DEL97" s="189"/>
      <c r="DEM97" s="189"/>
      <c r="DEN97" s="189"/>
      <c r="DEO97" s="189"/>
      <c r="DEP97" s="189"/>
      <c r="DEQ97" s="189"/>
      <c r="DER97" s="189"/>
      <c r="DES97" s="189"/>
      <c r="DET97" s="189"/>
      <c r="DEU97" s="189"/>
      <c r="DEV97" s="189"/>
      <c r="DEW97" s="189"/>
      <c r="DEX97" s="189"/>
      <c r="DEY97" s="189"/>
      <c r="DEZ97" s="189"/>
      <c r="DFA97" s="189"/>
      <c r="DFB97" s="189"/>
      <c r="DFC97" s="189"/>
      <c r="DFD97" s="189"/>
      <c r="DFE97" s="189"/>
      <c r="DFF97" s="189"/>
      <c r="DFG97" s="189"/>
      <c r="DFH97" s="189"/>
      <c r="DFI97" s="189"/>
      <c r="DFJ97" s="189"/>
      <c r="DFK97" s="189"/>
      <c r="DFL97" s="189"/>
      <c r="DFM97" s="189"/>
      <c r="DFN97" s="189"/>
      <c r="DFO97" s="189"/>
      <c r="DFP97" s="189"/>
      <c r="DFQ97" s="189"/>
      <c r="DFR97" s="189"/>
      <c r="DFS97" s="189"/>
      <c r="DFT97" s="189"/>
      <c r="DFU97" s="189"/>
      <c r="DFV97" s="189"/>
      <c r="DFW97" s="189"/>
      <c r="DFX97" s="189"/>
      <c r="DFY97" s="189"/>
      <c r="DFZ97" s="189"/>
      <c r="DGA97" s="189"/>
      <c r="DGB97" s="189"/>
      <c r="DGC97" s="189"/>
      <c r="DGD97" s="189"/>
      <c r="DGE97" s="189"/>
      <c r="DGF97" s="189"/>
      <c r="DGG97" s="189"/>
      <c r="DGH97" s="189"/>
      <c r="DGI97" s="189"/>
      <c r="DGJ97" s="189"/>
      <c r="DGK97" s="189"/>
      <c r="DGL97" s="189"/>
      <c r="DGM97" s="189"/>
      <c r="DGN97" s="189"/>
      <c r="DGO97" s="189"/>
      <c r="DGP97" s="189"/>
      <c r="DGQ97" s="189"/>
      <c r="DGR97" s="189"/>
      <c r="DGS97" s="189"/>
      <c r="DGT97" s="189"/>
      <c r="DGU97" s="189"/>
      <c r="DGV97" s="189"/>
      <c r="DGW97" s="189"/>
      <c r="DGX97" s="189"/>
      <c r="DGY97" s="189"/>
      <c r="DGZ97" s="189"/>
      <c r="DHA97" s="189"/>
      <c r="DHB97" s="189"/>
      <c r="DHC97" s="189"/>
      <c r="DHD97" s="189"/>
      <c r="DHE97" s="189"/>
      <c r="DHF97" s="189"/>
      <c r="DHG97" s="189"/>
      <c r="DHH97" s="189"/>
      <c r="DHI97" s="189"/>
      <c r="DHJ97" s="189"/>
      <c r="DHK97" s="189"/>
      <c r="DHL97" s="189"/>
      <c r="DHM97" s="189"/>
      <c r="DHN97" s="189"/>
      <c r="DHO97" s="189"/>
      <c r="DHP97" s="189"/>
      <c r="DHQ97" s="189"/>
      <c r="DHR97" s="189"/>
      <c r="DHS97" s="189"/>
      <c r="DHT97" s="189"/>
      <c r="DHU97" s="189"/>
      <c r="DHV97" s="189"/>
      <c r="DHW97" s="189"/>
      <c r="DHX97" s="189"/>
      <c r="DHY97" s="189"/>
      <c r="DHZ97" s="189"/>
      <c r="DIA97" s="189"/>
      <c r="DIB97" s="189"/>
      <c r="DIC97" s="189"/>
      <c r="DID97" s="189"/>
      <c r="DIE97" s="189"/>
      <c r="DIF97" s="189"/>
      <c r="DIG97" s="189"/>
      <c r="DIH97" s="189"/>
      <c r="DII97" s="189"/>
      <c r="DIJ97" s="189"/>
      <c r="DIK97" s="189"/>
      <c r="DIL97" s="189"/>
      <c r="DIM97" s="189"/>
      <c r="DIN97" s="189"/>
      <c r="DIO97" s="189"/>
      <c r="DIP97" s="189"/>
      <c r="DIQ97" s="189"/>
      <c r="DIR97" s="189"/>
      <c r="DIS97" s="189"/>
      <c r="DIT97" s="189"/>
      <c r="DIU97" s="189"/>
      <c r="DIV97" s="189"/>
      <c r="DIW97" s="189"/>
      <c r="DIX97" s="189"/>
      <c r="DIY97" s="189"/>
      <c r="DIZ97" s="189"/>
      <c r="DJA97" s="189"/>
      <c r="DJB97" s="189"/>
      <c r="DJC97" s="189"/>
      <c r="DJD97" s="189"/>
      <c r="DJE97" s="189"/>
      <c r="DJF97" s="189"/>
      <c r="DJG97" s="189"/>
      <c r="DJH97" s="189"/>
      <c r="DJI97" s="189"/>
      <c r="DJJ97" s="189"/>
      <c r="DJK97" s="189"/>
      <c r="DJL97" s="189"/>
      <c r="DJM97" s="189"/>
      <c r="DJN97" s="189"/>
      <c r="DJO97" s="189"/>
      <c r="DJP97" s="189"/>
      <c r="DJQ97" s="189"/>
      <c r="DJR97" s="189"/>
      <c r="DJS97" s="189"/>
      <c r="DJT97" s="189"/>
      <c r="DJU97" s="189"/>
      <c r="DJV97" s="189"/>
      <c r="DJW97" s="189"/>
      <c r="DJX97" s="189"/>
      <c r="DJY97" s="189"/>
      <c r="DJZ97" s="189"/>
      <c r="DKA97" s="189"/>
      <c r="DKB97" s="189"/>
      <c r="DKC97" s="189"/>
      <c r="DKD97" s="189"/>
      <c r="DKE97" s="189"/>
      <c r="DKF97" s="189"/>
      <c r="DKG97" s="189"/>
      <c r="DKH97" s="189"/>
      <c r="DKI97" s="189"/>
      <c r="DKJ97" s="189"/>
      <c r="DKK97" s="189"/>
      <c r="DKL97" s="189"/>
      <c r="DKM97" s="189"/>
      <c r="DKN97" s="189"/>
      <c r="DKO97" s="189"/>
      <c r="DKP97" s="189"/>
      <c r="DKQ97" s="189"/>
      <c r="DKR97" s="189"/>
      <c r="DKS97" s="189"/>
      <c r="DKT97" s="189"/>
      <c r="DKU97" s="189"/>
      <c r="DKV97" s="189"/>
      <c r="DKW97" s="189"/>
      <c r="DKX97" s="189"/>
      <c r="DKY97" s="189"/>
      <c r="DKZ97" s="189"/>
      <c r="DLA97" s="189"/>
      <c r="DLB97" s="189"/>
      <c r="DLC97" s="189"/>
      <c r="DLD97" s="189"/>
      <c r="DLE97" s="189"/>
      <c r="DLF97" s="189"/>
      <c r="DLG97" s="189"/>
      <c r="DLH97" s="189"/>
      <c r="DLI97" s="189"/>
      <c r="DLJ97" s="189"/>
      <c r="DLK97" s="189"/>
      <c r="DLL97" s="189"/>
      <c r="DLM97" s="189"/>
      <c r="DLN97" s="189"/>
      <c r="DLO97" s="189"/>
      <c r="DLP97" s="189"/>
      <c r="DLQ97" s="189"/>
      <c r="DLR97" s="189"/>
      <c r="DLS97" s="189"/>
      <c r="DLT97" s="189"/>
      <c r="DLU97" s="189"/>
      <c r="DLV97" s="189"/>
      <c r="DLW97" s="189"/>
      <c r="DLX97" s="189"/>
      <c r="DLY97" s="189"/>
      <c r="DLZ97" s="189"/>
      <c r="DMA97" s="189"/>
      <c r="DMB97" s="189"/>
      <c r="DMC97" s="189"/>
      <c r="DMD97" s="189"/>
      <c r="DME97" s="189"/>
      <c r="DMF97" s="189"/>
      <c r="DMG97" s="189"/>
      <c r="DMH97" s="189"/>
      <c r="DMI97" s="189"/>
      <c r="DMJ97" s="189"/>
      <c r="DMK97" s="189"/>
      <c r="DML97" s="189"/>
      <c r="DMM97" s="189"/>
      <c r="DMN97" s="189"/>
      <c r="DMO97" s="189"/>
      <c r="DMP97" s="189"/>
      <c r="DMQ97" s="189"/>
      <c r="DMR97" s="189"/>
      <c r="DMS97" s="189"/>
      <c r="DMT97" s="189"/>
      <c r="DMU97" s="189"/>
      <c r="DMV97" s="189"/>
      <c r="DMW97" s="189"/>
      <c r="DMX97" s="189"/>
      <c r="DMY97" s="189"/>
      <c r="DMZ97" s="189"/>
      <c r="DNA97" s="189"/>
      <c r="DNB97" s="189"/>
      <c r="DNC97" s="189"/>
      <c r="DND97" s="189"/>
      <c r="DNE97" s="189"/>
      <c r="DNF97" s="189"/>
      <c r="DNG97" s="189"/>
      <c r="DNH97" s="189"/>
      <c r="DNI97" s="189"/>
      <c r="DNJ97" s="189"/>
      <c r="DNK97" s="189"/>
      <c r="DNL97" s="189"/>
      <c r="DNM97" s="189"/>
      <c r="DNN97" s="189"/>
      <c r="DNO97" s="189"/>
      <c r="DNP97" s="189"/>
      <c r="DNQ97" s="189"/>
      <c r="DNR97" s="189"/>
      <c r="DNS97" s="189"/>
      <c r="DNT97" s="189"/>
      <c r="DNU97" s="189"/>
      <c r="DNV97" s="189"/>
      <c r="DNW97" s="189"/>
      <c r="DNX97" s="189"/>
      <c r="DNY97" s="189"/>
      <c r="DNZ97" s="189"/>
      <c r="DOA97" s="189"/>
      <c r="DOB97" s="189"/>
      <c r="DOC97" s="189"/>
      <c r="DOD97" s="189"/>
      <c r="DOE97" s="189"/>
      <c r="DOF97" s="189"/>
      <c r="DOG97" s="189"/>
      <c r="DOH97" s="189"/>
      <c r="DOI97" s="189"/>
      <c r="DOJ97" s="189"/>
      <c r="DOK97" s="189"/>
      <c r="DOL97" s="189"/>
      <c r="DOM97" s="189"/>
      <c r="DON97" s="189"/>
      <c r="DOO97" s="189"/>
      <c r="DOP97" s="189"/>
      <c r="DOQ97" s="189"/>
      <c r="DOR97" s="189"/>
      <c r="DOS97" s="189"/>
      <c r="DOT97" s="189"/>
      <c r="DOU97" s="189"/>
      <c r="DOV97" s="189"/>
      <c r="DOW97" s="189"/>
      <c r="DOX97" s="189"/>
      <c r="DOY97" s="189"/>
      <c r="DOZ97" s="189"/>
      <c r="DPA97" s="189"/>
      <c r="DPB97" s="189"/>
      <c r="DPC97" s="189"/>
      <c r="DPD97" s="189"/>
      <c r="DPE97" s="189"/>
      <c r="DPF97" s="189"/>
      <c r="DPG97" s="189"/>
      <c r="DPH97" s="189"/>
      <c r="DPI97" s="189"/>
      <c r="DPJ97" s="189"/>
      <c r="DPK97" s="189"/>
      <c r="DPL97" s="189"/>
      <c r="DPM97" s="189"/>
      <c r="DPN97" s="189"/>
      <c r="DPO97" s="189"/>
      <c r="DPP97" s="189"/>
      <c r="DPQ97" s="189"/>
      <c r="DPR97" s="189"/>
      <c r="DPS97" s="189"/>
      <c r="DPT97" s="189"/>
      <c r="DPU97" s="189"/>
      <c r="DPV97" s="189"/>
      <c r="DPW97" s="189"/>
      <c r="DPX97" s="189"/>
      <c r="DPY97" s="189"/>
      <c r="DPZ97" s="189"/>
      <c r="DQA97" s="189"/>
      <c r="DQB97" s="189"/>
      <c r="DQC97" s="189"/>
      <c r="DQD97" s="189"/>
      <c r="DQE97" s="189"/>
      <c r="DQF97" s="189"/>
      <c r="DQG97" s="189"/>
      <c r="DQH97" s="189"/>
      <c r="DQI97" s="189"/>
      <c r="DQJ97" s="189"/>
      <c r="DQK97" s="189"/>
      <c r="DQL97" s="189"/>
      <c r="DQM97" s="189"/>
      <c r="DQN97" s="189"/>
      <c r="DQO97" s="189"/>
      <c r="DQP97" s="189"/>
      <c r="DQQ97" s="189"/>
      <c r="DQR97" s="189"/>
      <c r="DQS97" s="189"/>
      <c r="DQT97" s="189"/>
      <c r="DQU97" s="189"/>
      <c r="DQV97" s="189"/>
      <c r="DQW97" s="189"/>
      <c r="DQX97" s="189"/>
      <c r="DQY97" s="189"/>
      <c r="DQZ97" s="189"/>
      <c r="DRA97" s="189"/>
      <c r="DRB97" s="189"/>
      <c r="DRC97" s="189"/>
      <c r="DRD97" s="189"/>
      <c r="DRE97" s="189"/>
      <c r="DRF97" s="189"/>
      <c r="DRG97" s="189"/>
      <c r="DRH97" s="189"/>
      <c r="DRI97" s="189"/>
      <c r="DRJ97" s="189"/>
      <c r="DRK97" s="189"/>
      <c r="DRL97" s="189"/>
      <c r="DRM97" s="189"/>
      <c r="DRN97" s="189"/>
      <c r="DRO97" s="189"/>
      <c r="DRP97" s="189"/>
      <c r="DRQ97" s="189"/>
      <c r="DRR97" s="189"/>
      <c r="DRS97" s="189"/>
      <c r="DRT97" s="189"/>
      <c r="DRU97" s="189"/>
      <c r="DRV97" s="189"/>
      <c r="DRW97" s="189"/>
      <c r="DRX97" s="189"/>
      <c r="DRY97" s="189"/>
      <c r="DRZ97" s="189"/>
      <c r="DSA97" s="189"/>
      <c r="DSB97" s="189"/>
      <c r="DSC97" s="189"/>
      <c r="DSD97" s="189"/>
      <c r="DSE97" s="189"/>
      <c r="DSF97" s="189"/>
      <c r="DSG97" s="189"/>
      <c r="DSH97" s="189"/>
      <c r="DSI97" s="189"/>
      <c r="DSJ97" s="189"/>
      <c r="DSK97" s="189"/>
      <c r="DSL97" s="189"/>
      <c r="DSM97" s="189"/>
      <c r="DSN97" s="189"/>
      <c r="DSO97" s="189"/>
      <c r="DSP97" s="189"/>
      <c r="DSQ97" s="189"/>
      <c r="DSR97" s="189"/>
      <c r="DSS97" s="189"/>
      <c r="DST97" s="189"/>
      <c r="DSU97" s="189"/>
      <c r="DSV97" s="189"/>
      <c r="DSW97" s="189"/>
      <c r="DSX97" s="189"/>
      <c r="DSY97" s="189"/>
      <c r="DSZ97" s="189"/>
      <c r="DTA97" s="189"/>
      <c r="DTB97" s="189"/>
      <c r="DTC97" s="189"/>
      <c r="DTD97" s="189"/>
      <c r="DTE97" s="189"/>
      <c r="DTF97" s="189"/>
      <c r="DTG97" s="189"/>
      <c r="DTH97" s="189"/>
      <c r="DTI97" s="189"/>
      <c r="DTJ97" s="189"/>
      <c r="DTK97" s="189"/>
      <c r="DTL97" s="189"/>
      <c r="DTM97" s="189"/>
      <c r="DTN97" s="189"/>
      <c r="DTO97" s="189"/>
      <c r="DTP97" s="189"/>
      <c r="DTQ97" s="189"/>
      <c r="DTR97" s="189"/>
      <c r="DTS97" s="189"/>
      <c r="DTT97" s="189"/>
      <c r="DTU97" s="189"/>
      <c r="DTV97" s="189"/>
      <c r="DTW97" s="189"/>
      <c r="DTX97" s="189"/>
      <c r="DTY97" s="189"/>
      <c r="DTZ97" s="189"/>
      <c r="DUA97" s="189"/>
      <c r="DUB97" s="189"/>
      <c r="DUC97" s="189"/>
      <c r="DUD97" s="189"/>
      <c r="DUE97" s="189"/>
      <c r="DUF97" s="189"/>
      <c r="DUG97" s="189"/>
      <c r="DUH97" s="189"/>
      <c r="DUI97" s="189"/>
      <c r="DUJ97" s="189"/>
      <c r="DUK97" s="189"/>
      <c r="DUL97" s="189"/>
      <c r="DUM97" s="189"/>
      <c r="DUN97" s="189"/>
      <c r="DUO97" s="189"/>
      <c r="DUP97" s="189"/>
      <c r="DUQ97" s="189"/>
      <c r="DUR97" s="189"/>
      <c r="DUS97" s="189"/>
      <c r="DUT97" s="189"/>
      <c r="DUU97" s="189"/>
      <c r="DUV97" s="189"/>
      <c r="DUW97" s="189"/>
      <c r="DUX97" s="189"/>
      <c r="DUY97" s="189"/>
      <c r="DUZ97" s="189"/>
      <c r="DVA97" s="189"/>
      <c r="DVB97" s="189"/>
      <c r="DVC97" s="189"/>
      <c r="DVD97" s="189"/>
      <c r="DVE97" s="189"/>
      <c r="DVF97" s="189"/>
      <c r="DVG97" s="189"/>
      <c r="DVH97" s="189"/>
      <c r="DVI97" s="189"/>
      <c r="DVJ97" s="189"/>
      <c r="DVK97" s="189"/>
      <c r="DVL97" s="189"/>
      <c r="DVM97" s="189"/>
      <c r="DVN97" s="189"/>
      <c r="DVO97" s="189"/>
      <c r="DVP97" s="189"/>
      <c r="DVQ97" s="189"/>
      <c r="DVR97" s="189"/>
      <c r="DVS97" s="189"/>
      <c r="DVT97" s="189"/>
      <c r="DVU97" s="189"/>
      <c r="DVV97" s="189"/>
      <c r="DVW97" s="189"/>
      <c r="DVX97" s="189"/>
      <c r="DVY97" s="189"/>
      <c r="DVZ97" s="189"/>
      <c r="DWA97" s="189"/>
      <c r="DWB97" s="189"/>
      <c r="DWC97" s="189"/>
      <c r="DWD97" s="189"/>
      <c r="DWE97" s="189"/>
      <c r="DWF97" s="189"/>
      <c r="DWG97" s="189"/>
      <c r="DWH97" s="189"/>
      <c r="DWI97" s="189"/>
      <c r="DWJ97" s="189"/>
      <c r="DWK97" s="189"/>
      <c r="DWL97" s="189"/>
      <c r="DWM97" s="189"/>
      <c r="DWN97" s="189"/>
      <c r="DWO97" s="189"/>
      <c r="DWP97" s="189"/>
      <c r="DWQ97" s="189"/>
      <c r="DWR97" s="189"/>
      <c r="DWS97" s="189"/>
      <c r="DWT97" s="189"/>
      <c r="DWU97" s="189"/>
      <c r="DWV97" s="189"/>
      <c r="DWW97" s="189"/>
      <c r="DWX97" s="189"/>
      <c r="DWY97" s="189"/>
      <c r="DWZ97" s="189"/>
      <c r="DXA97" s="189"/>
      <c r="DXB97" s="189"/>
      <c r="DXC97" s="189"/>
      <c r="DXD97" s="189"/>
      <c r="DXE97" s="189"/>
      <c r="DXF97" s="189"/>
      <c r="DXG97" s="189"/>
      <c r="DXH97" s="189"/>
      <c r="DXI97" s="189"/>
      <c r="DXJ97" s="189"/>
      <c r="DXK97" s="189"/>
      <c r="DXL97" s="189"/>
      <c r="DXM97" s="189"/>
      <c r="DXN97" s="189"/>
      <c r="DXO97" s="189"/>
      <c r="DXP97" s="189"/>
      <c r="DXQ97" s="189"/>
      <c r="DXR97" s="189"/>
      <c r="DXS97" s="189"/>
      <c r="DXT97" s="189"/>
      <c r="DXU97" s="189"/>
      <c r="DXV97" s="189"/>
      <c r="DXW97" s="189"/>
      <c r="DXX97" s="189"/>
      <c r="DXY97" s="189"/>
      <c r="DXZ97" s="189"/>
      <c r="DYA97" s="189"/>
      <c r="DYB97" s="189"/>
      <c r="DYC97" s="189"/>
      <c r="DYD97" s="189"/>
      <c r="DYE97" s="189"/>
      <c r="DYF97" s="189"/>
      <c r="DYG97" s="189"/>
      <c r="DYH97" s="189"/>
      <c r="DYI97" s="189"/>
      <c r="DYJ97" s="189"/>
      <c r="DYK97" s="189"/>
      <c r="DYL97" s="189"/>
      <c r="DYM97" s="189"/>
      <c r="DYN97" s="189"/>
      <c r="DYO97" s="189"/>
      <c r="DYP97" s="189"/>
      <c r="DYQ97" s="189"/>
      <c r="DYR97" s="189"/>
      <c r="DYS97" s="189"/>
      <c r="DYT97" s="189"/>
      <c r="DYU97" s="189"/>
      <c r="DYV97" s="189"/>
      <c r="DYW97" s="189"/>
      <c r="DYX97" s="189"/>
      <c r="DYY97" s="189"/>
      <c r="DYZ97" s="189"/>
      <c r="DZA97" s="189"/>
      <c r="DZB97" s="189"/>
      <c r="DZC97" s="189"/>
      <c r="DZD97" s="189"/>
      <c r="DZE97" s="189"/>
      <c r="DZF97" s="189"/>
      <c r="DZG97" s="189"/>
      <c r="DZH97" s="189"/>
      <c r="DZI97" s="189"/>
      <c r="DZJ97" s="189"/>
      <c r="DZK97" s="189"/>
      <c r="DZL97" s="189"/>
      <c r="DZM97" s="189"/>
      <c r="DZN97" s="189"/>
      <c r="DZO97" s="189"/>
      <c r="DZP97" s="189"/>
      <c r="DZQ97" s="189"/>
      <c r="DZR97" s="189"/>
      <c r="DZS97" s="189"/>
      <c r="DZT97" s="189"/>
      <c r="DZU97" s="189"/>
      <c r="DZV97" s="189"/>
      <c r="DZW97" s="189"/>
      <c r="DZX97" s="189"/>
      <c r="DZY97" s="189"/>
      <c r="DZZ97" s="189"/>
      <c r="EAA97" s="189"/>
      <c r="EAB97" s="189"/>
      <c r="EAC97" s="189"/>
      <c r="EAD97" s="189"/>
      <c r="EAE97" s="189"/>
      <c r="EAF97" s="189"/>
      <c r="EAG97" s="189"/>
      <c r="EAH97" s="189"/>
      <c r="EAI97" s="189"/>
      <c r="EAJ97" s="189"/>
      <c r="EAK97" s="189"/>
      <c r="EAL97" s="189"/>
      <c r="EAM97" s="189"/>
      <c r="EAN97" s="189"/>
      <c r="EAO97" s="189"/>
      <c r="EAP97" s="189"/>
      <c r="EAQ97" s="189"/>
      <c r="EAR97" s="189"/>
      <c r="EAS97" s="189"/>
      <c r="EAT97" s="189"/>
      <c r="EAU97" s="189"/>
      <c r="EAV97" s="189"/>
      <c r="EAW97" s="189"/>
      <c r="EAX97" s="189"/>
      <c r="EAY97" s="189"/>
      <c r="EAZ97" s="189"/>
      <c r="EBA97" s="189"/>
      <c r="EBB97" s="189"/>
      <c r="EBC97" s="189"/>
      <c r="EBD97" s="189"/>
      <c r="EBE97" s="189"/>
      <c r="EBF97" s="189"/>
      <c r="EBG97" s="189"/>
      <c r="EBH97" s="189"/>
      <c r="EBI97" s="189"/>
      <c r="EBJ97" s="189"/>
      <c r="EBK97" s="189"/>
      <c r="EBL97" s="189"/>
      <c r="EBM97" s="189"/>
      <c r="EBN97" s="189"/>
      <c r="EBO97" s="189"/>
      <c r="EBP97" s="189"/>
      <c r="EBQ97" s="189"/>
      <c r="EBR97" s="189"/>
      <c r="EBS97" s="189"/>
      <c r="EBT97" s="189"/>
      <c r="EBU97" s="189"/>
      <c r="EBV97" s="189"/>
      <c r="EBW97" s="189"/>
      <c r="EBX97" s="189"/>
      <c r="EBY97" s="189"/>
      <c r="EBZ97" s="189"/>
      <c r="ECA97" s="189"/>
      <c r="ECB97" s="189"/>
      <c r="ECC97" s="189"/>
      <c r="ECD97" s="189"/>
      <c r="ECE97" s="189"/>
      <c r="ECF97" s="189"/>
      <c r="ECG97" s="189"/>
      <c r="ECH97" s="189"/>
      <c r="ECI97" s="189"/>
      <c r="ECJ97" s="189"/>
      <c r="ECK97" s="189"/>
      <c r="ECL97" s="189"/>
      <c r="ECM97" s="189"/>
      <c r="ECN97" s="189"/>
      <c r="ECO97" s="189"/>
      <c r="ECP97" s="189"/>
      <c r="ECQ97" s="189"/>
      <c r="ECR97" s="189"/>
      <c r="ECS97" s="189"/>
      <c r="ECT97" s="189"/>
      <c r="ECU97" s="189"/>
      <c r="ECV97" s="189"/>
      <c r="ECW97" s="189"/>
      <c r="ECX97" s="189"/>
      <c r="ECY97" s="189"/>
      <c r="ECZ97" s="189"/>
      <c r="EDA97" s="189"/>
      <c r="EDB97" s="189"/>
      <c r="EDC97" s="189"/>
      <c r="EDD97" s="189"/>
      <c r="EDE97" s="189"/>
      <c r="EDF97" s="189"/>
      <c r="EDG97" s="189"/>
      <c r="EDH97" s="189"/>
      <c r="EDI97" s="189"/>
      <c r="EDJ97" s="189"/>
      <c r="EDK97" s="189"/>
      <c r="EDL97" s="189"/>
      <c r="EDM97" s="189"/>
      <c r="EDN97" s="189"/>
      <c r="EDO97" s="189"/>
      <c r="EDP97" s="189"/>
      <c r="EDQ97" s="189"/>
      <c r="EDR97" s="189"/>
      <c r="EDS97" s="189"/>
      <c r="EDT97" s="189"/>
      <c r="EDU97" s="189"/>
      <c r="EDV97" s="189"/>
      <c r="EDW97" s="189"/>
      <c r="EDX97" s="189"/>
      <c r="EDY97" s="189"/>
      <c r="EDZ97" s="189"/>
      <c r="EEA97" s="189"/>
      <c r="EEB97" s="189"/>
      <c r="EEC97" s="189"/>
      <c r="EED97" s="189"/>
      <c r="EEE97" s="189"/>
      <c r="EEF97" s="189"/>
      <c r="EEG97" s="189"/>
      <c r="EEH97" s="189"/>
      <c r="EEI97" s="189"/>
      <c r="EEJ97" s="189"/>
      <c r="EEK97" s="189"/>
      <c r="EEL97" s="189"/>
      <c r="EEM97" s="189"/>
      <c r="EEN97" s="189"/>
      <c r="EEO97" s="189"/>
      <c r="EEP97" s="189"/>
      <c r="EEQ97" s="189"/>
      <c r="EER97" s="189"/>
      <c r="EES97" s="189"/>
      <c r="EET97" s="189"/>
      <c r="EEU97" s="189"/>
      <c r="EEV97" s="189"/>
      <c r="EEW97" s="189"/>
      <c r="EEX97" s="189"/>
      <c r="EEY97" s="189"/>
      <c r="EEZ97" s="189"/>
      <c r="EFA97" s="189"/>
      <c r="EFB97" s="189"/>
      <c r="EFC97" s="189"/>
      <c r="EFD97" s="189"/>
      <c r="EFE97" s="189"/>
      <c r="EFF97" s="189"/>
      <c r="EFG97" s="189"/>
      <c r="EFH97" s="189"/>
      <c r="EFI97" s="189"/>
      <c r="EFJ97" s="189"/>
      <c r="EFK97" s="189"/>
      <c r="EFL97" s="189"/>
      <c r="EFM97" s="189"/>
      <c r="EFN97" s="189"/>
      <c r="EFO97" s="189"/>
      <c r="EFP97" s="189"/>
      <c r="EFQ97" s="189"/>
      <c r="EFR97" s="189"/>
      <c r="EFS97" s="189"/>
      <c r="EFT97" s="189"/>
      <c r="EFU97" s="189"/>
      <c r="EFV97" s="189"/>
      <c r="EFW97" s="189"/>
      <c r="EFX97" s="189"/>
      <c r="EFY97" s="189"/>
      <c r="EFZ97" s="189"/>
      <c r="EGA97" s="189"/>
      <c r="EGB97" s="189"/>
      <c r="EGC97" s="189"/>
      <c r="EGD97" s="189"/>
      <c r="EGE97" s="189"/>
      <c r="EGF97" s="189"/>
      <c r="EGG97" s="189"/>
      <c r="EGH97" s="189"/>
      <c r="EGI97" s="189"/>
      <c r="EGJ97" s="189"/>
      <c r="EGK97" s="189"/>
      <c r="EGL97" s="189"/>
      <c r="EGM97" s="189"/>
      <c r="EGN97" s="189"/>
      <c r="EGO97" s="189"/>
      <c r="EGP97" s="189"/>
      <c r="EGQ97" s="189"/>
      <c r="EGR97" s="189"/>
      <c r="EGS97" s="189"/>
      <c r="EGT97" s="189"/>
      <c r="EGU97" s="189"/>
      <c r="EGV97" s="189"/>
      <c r="EGW97" s="189"/>
      <c r="EGX97" s="189"/>
      <c r="EGY97" s="189"/>
      <c r="EGZ97" s="189"/>
      <c r="EHA97" s="189"/>
      <c r="EHB97" s="189"/>
      <c r="EHC97" s="189"/>
      <c r="EHD97" s="189"/>
      <c r="EHE97" s="189"/>
      <c r="EHF97" s="189"/>
      <c r="EHG97" s="189"/>
      <c r="EHH97" s="189"/>
      <c r="EHI97" s="189"/>
      <c r="EHJ97" s="189"/>
      <c r="EHK97" s="189"/>
      <c r="EHL97" s="189"/>
      <c r="EHM97" s="189"/>
      <c r="EHN97" s="189"/>
      <c r="EHO97" s="189"/>
      <c r="EHP97" s="189"/>
      <c r="EHQ97" s="189"/>
      <c r="EHR97" s="189"/>
      <c r="EHS97" s="189"/>
      <c r="EHT97" s="189"/>
      <c r="EHU97" s="189"/>
      <c r="EHV97" s="189"/>
      <c r="EHW97" s="189"/>
      <c r="EHX97" s="189"/>
      <c r="EHY97" s="189"/>
      <c r="EHZ97" s="189"/>
      <c r="EIA97" s="189"/>
      <c r="EIB97" s="189"/>
      <c r="EIC97" s="189"/>
      <c r="EID97" s="189"/>
      <c r="EIE97" s="189"/>
      <c r="EIF97" s="189"/>
      <c r="EIG97" s="189"/>
      <c r="EIH97" s="189"/>
      <c r="EII97" s="189"/>
      <c r="EIJ97" s="189"/>
      <c r="EIK97" s="189"/>
      <c r="EIL97" s="189"/>
      <c r="EIM97" s="189"/>
      <c r="EIN97" s="189"/>
      <c r="EIO97" s="189"/>
      <c r="EIP97" s="189"/>
      <c r="EIQ97" s="189"/>
      <c r="EIR97" s="189"/>
      <c r="EIS97" s="189"/>
      <c r="EIT97" s="189"/>
      <c r="EIU97" s="189"/>
      <c r="EIV97" s="189"/>
      <c r="EIW97" s="189"/>
      <c r="EIX97" s="189"/>
      <c r="EIY97" s="189"/>
      <c r="EIZ97" s="189"/>
      <c r="EJA97" s="189"/>
      <c r="EJB97" s="189"/>
      <c r="EJC97" s="189"/>
      <c r="EJD97" s="189"/>
      <c r="EJE97" s="189"/>
      <c r="EJF97" s="189"/>
      <c r="EJG97" s="189"/>
      <c r="EJH97" s="189"/>
      <c r="EJI97" s="189"/>
      <c r="EJJ97" s="189"/>
      <c r="EJK97" s="189"/>
      <c r="EJL97" s="189"/>
      <c r="EJM97" s="189"/>
      <c r="EJN97" s="189"/>
      <c r="EJO97" s="189"/>
      <c r="EJP97" s="189"/>
      <c r="EJQ97" s="189"/>
      <c r="EJR97" s="189"/>
      <c r="EJS97" s="189"/>
      <c r="EJT97" s="189"/>
      <c r="EJU97" s="189"/>
      <c r="EJV97" s="189"/>
      <c r="EJW97" s="189"/>
      <c r="EJX97" s="189"/>
      <c r="EJY97" s="189"/>
      <c r="EJZ97" s="189"/>
      <c r="EKA97" s="189"/>
      <c r="EKB97" s="189"/>
      <c r="EKC97" s="189"/>
      <c r="EKD97" s="189"/>
      <c r="EKE97" s="189"/>
      <c r="EKF97" s="189"/>
      <c r="EKG97" s="189"/>
      <c r="EKH97" s="189"/>
      <c r="EKI97" s="189"/>
      <c r="EKJ97" s="189"/>
      <c r="EKK97" s="189"/>
      <c r="EKL97" s="189"/>
      <c r="EKM97" s="189"/>
      <c r="EKN97" s="189"/>
      <c r="EKO97" s="189"/>
      <c r="EKP97" s="189"/>
      <c r="EKQ97" s="189"/>
      <c r="EKR97" s="189"/>
      <c r="EKS97" s="189"/>
      <c r="EKT97" s="189"/>
      <c r="EKU97" s="189"/>
      <c r="EKV97" s="189"/>
      <c r="EKW97" s="189"/>
      <c r="EKX97" s="189"/>
      <c r="EKY97" s="189"/>
      <c r="EKZ97" s="189"/>
      <c r="ELA97" s="189"/>
      <c r="ELB97" s="189"/>
      <c r="ELC97" s="189"/>
      <c r="ELD97" s="189"/>
      <c r="ELE97" s="189"/>
      <c r="ELF97" s="189"/>
      <c r="ELG97" s="189"/>
      <c r="ELH97" s="189"/>
      <c r="ELI97" s="189"/>
      <c r="ELJ97" s="189"/>
      <c r="ELK97" s="189"/>
      <c r="ELL97" s="189"/>
      <c r="ELM97" s="189"/>
      <c r="ELN97" s="189"/>
      <c r="ELO97" s="189"/>
      <c r="ELP97" s="189"/>
      <c r="ELQ97" s="189"/>
      <c r="ELR97" s="189"/>
      <c r="ELS97" s="189"/>
      <c r="ELT97" s="189"/>
      <c r="ELU97" s="189"/>
      <c r="ELV97" s="189"/>
      <c r="ELW97" s="189"/>
      <c r="ELX97" s="189"/>
      <c r="ELY97" s="189"/>
      <c r="ELZ97" s="189"/>
      <c r="EMA97" s="189"/>
      <c r="EMB97" s="189"/>
      <c r="EMC97" s="189"/>
      <c r="EMD97" s="189"/>
      <c r="EME97" s="189"/>
      <c r="EMF97" s="189"/>
      <c r="EMG97" s="189"/>
      <c r="EMH97" s="189"/>
      <c r="EMI97" s="189"/>
      <c r="EMJ97" s="189"/>
      <c r="EMK97" s="189"/>
      <c r="EML97" s="189"/>
      <c r="EMM97" s="189"/>
      <c r="EMN97" s="189"/>
      <c r="EMO97" s="189"/>
      <c r="EMP97" s="189"/>
      <c r="EMQ97" s="189"/>
      <c r="EMR97" s="189"/>
      <c r="EMS97" s="189"/>
      <c r="EMT97" s="189"/>
      <c r="EMU97" s="189"/>
      <c r="EMV97" s="189"/>
      <c r="EMW97" s="189"/>
      <c r="EMX97" s="189"/>
      <c r="EMY97" s="189"/>
      <c r="EMZ97" s="189"/>
      <c r="ENA97" s="189"/>
      <c r="ENB97" s="189"/>
      <c r="ENC97" s="189"/>
      <c r="END97" s="189"/>
      <c r="ENE97" s="189"/>
      <c r="ENF97" s="189"/>
      <c r="ENG97" s="189"/>
      <c r="ENH97" s="189"/>
      <c r="ENI97" s="189"/>
      <c r="ENJ97" s="189"/>
      <c r="ENK97" s="189"/>
      <c r="ENL97" s="189"/>
      <c r="ENM97" s="189"/>
      <c r="ENN97" s="189"/>
      <c r="ENO97" s="189"/>
      <c r="ENP97" s="189"/>
      <c r="ENQ97" s="189"/>
      <c r="ENR97" s="189"/>
      <c r="ENS97" s="189"/>
      <c r="ENT97" s="189"/>
      <c r="ENU97" s="189"/>
      <c r="ENV97" s="189"/>
      <c r="ENW97" s="189"/>
      <c r="ENX97" s="189"/>
      <c r="ENY97" s="189"/>
      <c r="ENZ97" s="189"/>
      <c r="EOA97" s="189"/>
      <c r="EOB97" s="189"/>
      <c r="EOC97" s="189"/>
      <c r="EOD97" s="189"/>
      <c r="EOE97" s="189"/>
      <c r="EOF97" s="189"/>
      <c r="EOG97" s="189"/>
      <c r="EOH97" s="189"/>
      <c r="EOI97" s="189"/>
      <c r="EOJ97" s="189"/>
      <c r="EOK97" s="189"/>
      <c r="EOL97" s="189"/>
      <c r="EOM97" s="189"/>
      <c r="EON97" s="189"/>
      <c r="EOO97" s="189"/>
      <c r="EOP97" s="189"/>
      <c r="EOQ97" s="189"/>
      <c r="EOR97" s="189"/>
      <c r="EOS97" s="189"/>
      <c r="EOT97" s="189"/>
      <c r="EOU97" s="189"/>
      <c r="EOV97" s="189"/>
      <c r="EOW97" s="189"/>
      <c r="EOX97" s="189"/>
      <c r="EOY97" s="189"/>
      <c r="EOZ97" s="189"/>
      <c r="EPA97" s="189"/>
      <c r="EPB97" s="189"/>
      <c r="EPC97" s="189"/>
      <c r="EPD97" s="189"/>
      <c r="EPE97" s="189"/>
      <c r="EPF97" s="189"/>
      <c r="EPG97" s="189"/>
      <c r="EPH97" s="189"/>
      <c r="EPI97" s="189"/>
      <c r="EPJ97" s="189"/>
      <c r="EPK97" s="189"/>
      <c r="EPL97" s="189"/>
      <c r="EPM97" s="189"/>
      <c r="EPN97" s="189"/>
      <c r="EPO97" s="189"/>
      <c r="EPP97" s="189"/>
      <c r="EPQ97" s="189"/>
      <c r="EPR97" s="189"/>
      <c r="EPS97" s="189"/>
      <c r="EPT97" s="189"/>
      <c r="EPU97" s="189"/>
      <c r="EPV97" s="189"/>
      <c r="EPW97" s="189"/>
      <c r="EPX97" s="189"/>
      <c r="EPY97" s="189"/>
      <c r="EPZ97" s="189"/>
      <c r="EQA97" s="189"/>
      <c r="EQB97" s="189"/>
      <c r="EQC97" s="189"/>
      <c r="EQD97" s="189"/>
      <c r="EQE97" s="189"/>
      <c r="EQF97" s="189"/>
      <c r="EQG97" s="189"/>
      <c r="EQH97" s="189"/>
      <c r="EQI97" s="189"/>
      <c r="EQJ97" s="189"/>
      <c r="EQK97" s="189"/>
      <c r="EQL97" s="189"/>
      <c r="EQM97" s="189"/>
      <c r="EQN97" s="189"/>
      <c r="EQO97" s="189"/>
      <c r="EQP97" s="189"/>
      <c r="EQQ97" s="189"/>
      <c r="EQR97" s="189"/>
      <c r="EQS97" s="189"/>
      <c r="EQT97" s="189"/>
      <c r="EQU97" s="189"/>
      <c r="EQV97" s="189"/>
      <c r="EQW97" s="189"/>
      <c r="EQX97" s="189"/>
      <c r="EQY97" s="189"/>
      <c r="EQZ97" s="189"/>
      <c r="ERA97" s="189"/>
      <c r="ERB97" s="189"/>
      <c r="ERC97" s="189"/>
      <c r="ERD97" s="189"/>
      <c r="ERE97" s="189"/>
      <c r="ERF97" s="189"/>
      <c r="ERG97" s="189"/>
      <c r="ERH97" s="189"/>
      <c r="ERI97" s="189"/>
      <c r="ERJ97" s="189"/>
      <c r="ERK97" s="189"/>
      <c r="ERL97" s="189"/>
      <c r="ERM97" s="189"/>
      <c r="ERN97" s="189"/>
      <c r="ERO97" s="189"/>
      <c r="ERP97" s="189"/>
      <c r="ERQ97" s="189"/>
      <c r="ERR97" s="189"/>
      <c r="ERS97" s="189"/>
      <c r="ERT97" s="189"/>
      <c r="ERU97" s="189"/>
      <c r="ERV97" s="189"/>
      <c r="ERW97" s="189"/>
      <c r="ERX97" s="189"/>
      <c r="ERY97" s="189"/>
      <c r="ERZ97" s="189"/>
      <c r="ESA97" s="189"/>
      <c r="ESB97" s="189"/>
      <c r="ESC97" s="189"/>
      <c r="ESD97" s="189"/>
      <c r="ESE97" s="189"/>
      <c r="ESF97" s="189"/>
      <c r="ESG97" s="189"/>
      <c r="ESH97" s="189"/>
      <c r="ESI97" s="189"/>
      <c r="ESJ97" s="189"/>
      <c r="ESK97" s="189"/>
      <c r="ESL97" s="189"/>
      <c r="ESM97" s="189"/>
      <c r="ESN97" s="189"/>
      <c r="ESO97" s="189"/>
      <c r="ESP97" s="189"/>
      <c r="ESQ97" s="189"/>
      <c r="ESR97" s="189"/>
      <c r="ESS97" s="189"/>
      <c r="EST97" s="189"/>
      <c r="ESU97" s="189"/>
      <c r="ESV97" s="189"/>
      <c r="ESW97" s="189"/>
      <c r="ESX97" s="189"/>
      <c r="ESY97" s="189"/>
      <c r="ESZ97" s="189"/>
      <c r="ETA97" s="189"/>
      <c r="ETB97" s="189"/>
      <c r="ETC97" s="189"/>
      <c r="ETD97" s="189"/>
      <c r="ETE97" s="189"/>
      <c r="ETF97" s="189"/>
      <c r="ETG97" s="189"/>
      <c r="ETH97" s="189"/>
      <c r="ETI97" s="189"/>
      <c r="ETJ97" s="189"/>
      <c r="ETK97" s="189"/>
      <c r="ETL97" s="189"/>
      <c r="ETM97" s="189"/>
      <c r="ETN97" s="189"/>
      <c r="ETO97" s="189"/>
      <c r="ETP97" s="189"/>
      <c r="ETQ97" s="189"/>
      <c r="ETR97" s="189"/>
      <c r="ETS97" s="189"/>
      <c r="ETT97" s="189"/>
      <c r="ETU97" s="189"/>
      <c r="ETV97" s="189"/>
      <c r="ETW97" s="189"/>
      <c r="ETX97" s="189"/>
      <c r="ETY97" s="189"/>
      <c r="ETZ97" s="189"/>
      <c r="EUA97" s="189"/>
      <c r="EUB97" s="189"/>
      <c r="EUC97" s="189"/>
      <c r="EUD97" s="189"/>
      <c r="EUE97" s="189"/>
      <c r="EUF97" s="189"/>
      <c r="EUG97" s="189"/>
      <c r="EUH97" s="189"/>
      <c r="EUI97" s="189"/>
      <c r="EUJ97" s="189"/>
      <c r="EUK97" s="189"/>
      <c r="EUL97" s="189"/>
      <c r="EUM97" s="189"/>
      <c r="EUN97" s="189"/>
      <c r="EUO97" s="189"/>
      <c r="EUP97" s="189"/>
      <c r="EUQ97" s="189"/>
      <c r="EUR97" s="189"/>
      <c r="EUS97" s="189"/>
      <c r="EUT97" s="189"/>
      <c r="EUU97" s="189"/>
      <c r="EUV97" s="189"/>
      <c r="EUW97" s="189"/>
      <c r="EUX97" s="189"/>
      <c r="EUY97" s="189"/>
      <c r="EUZ97" s="189"/>
      <c r="EVA97" s="189"/>
      <c r="EVB97" s="189"/>
      <c r="EVC97" s="189"/>
      <c r="EVD97" s="189"/>
      <c r="EVE97" s="189"/>
      <c r="EVF97" s="189"/>
      <c r="EVG97" s="189"/>
      <c r="EVH97" s="189"/>
      <c r="EVI97" s="189"/>
      <c r="EVJ97" s="189"/>
      <c r="EVK97" s="189"/>
      <c r="EVL97" s="189"/>
      <c r="EVM97" s="189"/>
      <c r="EVN97" s="189"/>
      <c r="EVO97" s="189"/>
      <c r="EVP97" s="189"/>
      <c r="EVQ97" s="189"/>
      <c r="EVR97" s="189"/>
      <c r="EVS97" s="189"/>
      <c r="EVT97" s="189"/>
      <c r="EVU97" s="189"/>
      <c r="EVV97" s="189"/>
      <c r="EVW97" s="189"/>
      <c r="EVX97" s="189"/>
      <c r="EVY97" s="189"/>
      <c r="EVZ97" s="189"/>
      <c r="EWA97" s="189"/>
      <c r="EWB97" s="189"/>
      <c r="EWC97" s="189"/>
      <c r="EWD97" s="189"/>
      <c r="EWE97" s="189"/>
      <c r="EWF97" s="189"/>
      <c r="EWG97" s="189"/>
      <c r="EWH97" s="189"/>
      <c r="EWI97" s="189"/>
      <c r="EWJ97" s="189"/>
      <c r="EWK97" s="189"/>
      <c r="EWL97" s="189"/>
      <c r="EWM97" s="189"/>
      <c r="EWN97" s="189"/>
      <c r="EWO97" s="189"/>
      <c r="EWP97" s="189"/>
      <c r="EWQ97" s="189"/>
      <c r="EWR97" s="189"/>
      <c r="EWS97" s="189"/>
      <c r="EWT97" s="189"/>
      <c r="EWU97" s="189"/>
      <c r="EWV97" s="189"/>
      <c r="EWW97" s="189"/>
      <c r="EWX97" s="189"/>
      <c r="EWY97" s="189"/>
      <c r="EWZ97" s="189"/>
      <c r="EXA97" s="189"/>
      <c r="EXB97" s="189"/>
      <c r="EXC97" s="189"/>
      <c r="EXD97" s="189"/>
      <c r="EXE97" s="189"/>
      <c r="EXF97" s="189"/>
      <c r="EXG97" s="189"/>
      <c r="EXH97" s="189"/>
      <c r="EXI97" s="189"/>
      <c r="EXJ97" s="189"/>
      <c r="EXK97" s="189"/>
      <c r="EXL97" s="189"/>
      <c r="EXM97" s="189"/>
      <c r="EXN97" s="189"/>
      <c r="EXO97" s="189"/>
      <c r="EXP97" s="189"/>
      <c r="EXQ97" s="189"/>
      <c r="EXR97" s="189"/>
      <c r="EXS97" s="189"/>
      <c r="EXT97" s="189"/>
      <c r="EXU97" s="189"/>
      <c r="EXV97" s="189"/>
      <c r="EXW97" s="189"/>
      <c r="EXX97" s="189"/>
      <c r="EXY97" s="189"/>
      <c r="EXZ97" s="189"/>
      <c r="EYA97" s="189"/>
      <c r="EYB97" s="189"/>
      <c r="EYC97" s="189"/>
      <c r="EYD97" s="189"/>
      <c r="EYE97" s="189"/>
      <c r="EYF97" s="189"/>
      <c r="EYG97" s="189"/>
      <c r="EYH97" s="189"/>
      <c r="EYI97" s="189"/>
      <c r="EYJ97" s="189"/>
      <c r="EYK97" s="189"/>
      <c r="EYL97" s="189"/>
      <c r="EYM97" s="189"/>
      <c r="EYN97" s="189"/>
      <c r="EYO97" s="189"/>
      <c r="EYP97" s="189"/>
      <c r="EYQ97" s="189"/>
      <c r="EYR97" s="189"/>
      <c r="EYS97" s="189"/>
      <c r="EYT97" s="189"/>
      <c r="EYU97" s="189"/>
      <c r="EYV97" s="189"/>
      <c r="EYW97" s="189"/>
      <c r="EYX97" s="189"/>
      <c r="EYY97" s="189"/>
      <c r="EYZ97" s="189"/>
      <c r="EZA97" s="189"/>
      <c r="EZB97" s="189"/>
      <c r="EZC97" s="189"/>
      <c r="EZD97" s="189"/>
      <c r="EZE97" s="189"/>
      <c r="EZF97" s="189"/>
      <c r="EZG97" s="189"/>
      <c r="EZH97" s="189"/>
      <c r="EZI97" s="189"/>
      <c r="EZJ97" s="189"/>
      <c r="EZK97" s="189"/>
      <c r="EZL97" s="189"/>
      <c r="EZM97" s="189"/>
      <c r="EZN97" s="189"/>
      <c r="EZO97" s="189"/>
      <c r="EZP97" s="189"/>
      <c r="EZQ97" s="189"/>
      <c r="EZR97" s="189"/>
      <c r="EZS97" s="189"/>
      <c r="EZT97" s="189"/>
      <c r="EZU97" s="189"/>
      <c r="EZV97" s="189"/>
      <c r="EZW97" s="189"/>
      <c r="EZX97" s="189"/>
      <c r="EZY97" s="189"/>
      <c r="EZZ97" s="189"/>
      <c r="FAA97" s="189"/>
      <c r="FAB97" s="189"/>
      <c r="FAC97" s="189"/>
      <c r="FAD97" s="189"/>
      <c r="FAE97" s="189"/>
      <c r="FAF97" s="189"/>
      <c r="FAG97" s="189"/>
      <c r="FAH97" s="189"/>
      <c r="FAI97" s="189"/>
      <c r="FAJ97" s="189"/>
      <c r="FAK97" s="189"/>
      <c r="FAL97" s="189"/>
      <c r="FAM97" s="189"/>
      <c r="FAN97" s="189"/>
      <c r="FAO97" s="189"/>
      <c r="FAP97" s="189"/>
      <c r="FAQ97" s="189"/>
      <c r="FAR97" s="189"/>
      <c r="FAS97" s="189"/>
      <c r="FAT97" s="189"/>
      <c r="FAU97" s="189"/>
      <c r="FAV97" s="189"/>
      <c r="FAW97" s="189"/>
      <c r="FAX97" s="189"/>
      <c r="FAY97" s="189"/>
      <c r="FAZ97" s="189"/>
      <c r="FBA97" s="189"/>
      <c r="FBB97" s="189"/>
      <c r="FBC97" s="189"/>
      <c r="FBD97" s="189"/>
      <c r="FBE97" s="189"/>
      <c r="FBF97" s="189"/>
      <c r="FBG97" s="189"/>
      <c r="FBH97" s="189"/>
      <c r="FBI97" s="189"/>
      <c r="FBJ97" s="189"/>
      <c r="FBK97" s="189"/>
      <c r="FBL97" s="189"/>
      <c r="FBM97" s="189"/>
      <c r="FBN97" s="189"/>
      <c r="FBO97" s="189"/>
      <c r="FBP97" s="189"/>
      <c r="FBQ97" s="189"/>
      <c r="FBR97" s="189"/>
      <c r="FBS97" s="189"/>
      <c r="FBT97" s="189"/>
      <c r="FBU97" s="189"/>
      <c r="FBV97" s="189"/>
      <c r="FBW97" s="189"/>
      <c r="FBX97" s="189"/>
      <c r="FBY97" s="189"/>
      <c r="FBZ97" s="189"/>
      <c r="FCA97" s="189"/>
      <c r="FCB97" s="189"/>
      <c r="FCC97" s="189"/>
      <c r="FCD97" s="189"/>
      <c r="FCE97" s="189"/>
      <c r="FCF97" s="189"/>
      <c r="FCG97" s="189"/>
      <c r="FCH97" s="189"/>
      <c r="FCI97" s="189"/>
      <c r="FCJ97" s="189"/>
      <c r="FCK97" s="189"/>
      <c r="FCL97" s="189"/>
      <c r="FCM97" s="189"/>
      <c r="FCN97" s="189"/>
      <c r="FCO97" s="189"/>
      <c r="FCP97" s="189"/>
      <c r="FCQ97" s="189"/>
      <c r="FCR97" s="189"/>
      <c r="FCS97" s="189"/>
      <c r="FCT97" s="189"/>
      <c r="FCU97" s="189"/>
      <c r="FCV97" s="189"/>
      <c r="FCW97" s="189"/>
      <c r="FCX97" s="189"/>
      <c r="FCY97" s="189"/>
      <c r="FCZ97" s="189"/>
      <c r="FDA97" s="189"/>
      <c r="FDB97" s="189"/>
      <c r="FDC97" s="189"/>
      <c r="FDD97" s="189"/>
      <c r="FDE97" s="189"/>
      <c r="FDF97" s="189"/>
      <c r="FDG97" s="189"/>
      <c r="FDH97" s="189"/>
      <c r="FDI97" s="189"/>
      <c r="FDJ97" s="189"/>
      <c r="FDK97" s="189"/>
      <c r="FDL97" s="189"/>
      <c r="FDM97" s="189"/>
      <c r="FDN97" s="189"/>
      <c r="FDO97" s="189"/>
      <c r="FDP97" s="189"/>
      <c r="FDQ97" s="189"/>
      <c r="FDR97" s="189"/>
      <c r="FDS97" s="189"/>
      <c r="FDT97" s="189"/>
      <c r="FDU97" s="189"/>
      <c r="FDV97" s="189"/>
      <c r="FDW97" s="189"/>
      <c r="FDX97" s="189"/>
      <c r="FDY97" s="189"/>
      <c r="FDZ97" s="189"/>
      <c r="FEA97" s="189"/>
      <c r="FEB97" s="189"/>
      <c r="FEC97" s="189"/>
      <c r="FED97" s="189"/>
      <c r="FEE97" s="189"/>
      <c r="FEF97" s="189"/>
      <c r="FEG97" s="189"/>
      <c r="FEH97" s="189"/>
      <c r="FEI97" s="189"/>
      <c r="FEJ97" s="189"/>
      <c r="FEK97" s="189"/>
      <c r="FEL97" s="189"/>
      <c r="FEM97" s="189"/>
      <c r="FEN97" s="189"/>
      <c r="FEO97" s="189"/>
      <c r="FEP97" s="189"/>
      <c r="FEQ97" s="189"/>
      <c r="FER97" s="189"/>
      <c r="FES97" s="189"/>
      <c r="FET97" s="189"/>
      <c r="FEU97" s="189"/>
      <c r="FEV97" s="189"/>
      <c r="FEW97" s="189"/>
      <c r="FEX97" s="189"/>
      <c r="FEY97" s="189"/>
      <c r="FEZ97" s="189"/>
      <c r="FFA97" s="189"/>
      <c r="FFB97" s="189"/>
      <c r="FFC97" s="189"/>
      <c r="FFD97" s="189"/>
      <c r="FFE97" s="189"/>
      <c r="FFF97" s="189"/>
      <c r="FFG97" s="189"/>
      <c r="FFH97" s="189"/>
      <c r="FFI97" s="189"/>
      <c r="FFJ97" s="189"/>
      <c r="FFK97" s="189"/>
      <c r="FFL97" s="189"/>
      <c r="FFM97" s="189"/>
      <c r="FFN97" s="189"/>
      <c r="FFO97" s="189"/>
      <c r="FFP97" s="189"/>
      <c r="FFQ97" s="189"/>
      <c r="FFR97" s="189"/>
      <c r="FFS97" s="189"/>
      <c r="FFT97" s="189"/>
      <c r="FFU97" s="189"/>
      <c r="FFV97" s="189"/>
      <c r="FFW97" s="189"/>
      <c r="FFX97" s="189"/>
      <c r="FFY97" s="189"/>
      <c r="FFZ97" s="189"/>
      <c r="FGA97" s="189"/>
      <c r="FGB97" s="189"/>
      <c r="FGC97" s="189"/>
      <c r="FGD97" s="189"/>
      <c r="FGE97" s="189"/>
      <c r="FGF97" s="189"/>
      <c r="FGG97" s="189"/>
      <c r="FGH97" s="189"/>
      <c r="FGI97" s="189"/>
      <c r="FGJ97" s="189"/>
      <c r="FGK97" s="189"/>
      <c r="FGL97" s="189"/>
      <c r="FGM97" s="189"/>
      <c r="FGN97" s="189"/>
      <c r="FGO97" s="189"/>
      <c r="FGP97" s="189"/>
      <c r="FGQ97" s="189"/>
      <c r="FGR97" s="189"/>
      <c r="FGS97" s="189"/>
      <c r="FGT97" s="189"/>
      <c r="FGU97" s="189"/>
      <c r="FGV97" s="189"/>
      <c r="FGW97" s="189"/>
      <c r="FGX97" s="189"/>
      <c r="FGY97" s="189"/>
      <c r="FGZ97" s="189"/>
      <c r="FHA97" s="189"/>
      <c r="FHB97" s="189"/>
      <c r="FHC97" s="189"/>
      <c r="FHD97" s="189"/>
      <c r="FHE97" s="189"/>
      <c r="FHF97" s="189"/>
      <c r="FHG97" s="189"/>
      <c r="FHH97" s="189"/>
      <c r="FHI97" s="189"/>
      <c r="FHJ97" s="189"/>
      <c r="FHK97" s="189"/>
      <c r="FHL97" s="189"/>
      <c r="FHM97" s="189"/>
      <c r="FHN97" s="189"/>
      <c r="FHO97" s="189"/>
      <c r="FHP97" s="189"/>
      <c r="FHQ97" s="189"/>
      <c r="FHR97" s="189"/>
      <c r="FHS97" s="189"/>
      <c r="FHT97" s="189"/>
      <c r="FHU97" s="189"/>
      <c r="FHV97" s="189"/>
      <c r="FHW97" s="189"/>
      <c r="FHX97" s="189"/>
      <c r="FHY97" s="189"/>
      <c r="FHZ97" s="189"/>
      <c r="FIA97" s="189"/>
      <c r="FIB97" s="189"/>
      <c r="FIC97" s="189"/>
      <c r="FID97" s="189"/>
      <c r="FIE97" s="189"/>
      <c r="FIF97" s="189"/>
      <c r="FIG97" s="189"/>
      <c r="FIH97" s="189"/>
      <c r="FII97" s="189"/>
      <c r="FIJ97" s="189"/>
      <c r="FIK97" s="189"/>
      <c r="FIL97" s="189"/>
      <c r="FIM97" s="189"/>
      <c r="FIN97" s="189"/>
      <c r="FIO97" s="189"/>
      <c r="FIP97" s="189"/>
      <c r="FIQ97" s="189"/>
      <c r="FIR97" s="189"/>
      <c r="FIS97" s="189"/>
      <c r="FIT97" s="189"/>
      <c r="FIU97" s="189"/>
      <c r="FIV97" s="189"/>
      <c r="FIW97" s="189"/>
      <c r="FIX97" s="189"/>
      <c r="FIY97" s="189"/>
      <c r="FIZ97" s="189"/>
      <c r="FJA97" s="189"/>
      <c r="FJB97" s="189"/>
      <c r="FJC97" s="189"/>
      <c r="FJD97" s="189"/>
      <c r="FJE97" s="189"/>
      <c r="FJF97" s="189"/>
      <c r="FJG97" s="189"/>
      <c r="FJH97" s="189"/>
      <c r="FJI97" s="189"/>
      <c r="FJJ97" s="189"/>
      <c r="FJK97" s="189"/>
      <c r="FJL97" s="189"/>
      <c r="FJM97" s="189"/>
      <c r="FJN97" s="189"/>
      <c r="FJO97" s="189"/>
      <c r="FJP97" s="189"/>
      <c r="FJQ97" s="189"/>
      <c r="FJR97" s="189"/>
      <c r="FJS97" s="189"/>
      <c r="FJT97" s="189"/>
      <c r="FJU97" s="189"/>
      <c r="FJV97" s="189"/>
      <c r="FJW97" s="189"/>
      <c r="FJX97" s="189"/>
      <c r="FJY97" s="189"/>
      <c r="FJZ97" s="189"/>
      <c r="FKA97" s="189"/>
      <c r="FKB97" s="189"/>
      <c r="FKC97" s="189"/>
      <c r="FKD97" s="189"/>
      <c r="FKE97" s="189"/>
      <c r="FKF97" s="189"/>
      <c r="FKG97" s="189"/>
      <c r="FKH97" s="189"/>
      <c r="FKI97" s="189"/>
      <c r="FKJ97" s="189"/>
      <c r="FKK97" s="189"/>
      <c r="FKL97" s="189"/>
      <c r="FKM97" s="189"/>
      <c r="FKN97" s="189"/>
      <c r="FKO97" s="189"/>
      <c r="FKP97" s="189"/>
      <c r="FKQ97" s="189"/>
      <c r="FKR97" s="189"/>
      <c r="FKS97" s="189"/>
      <c r="FKT97" s="189"/>
      <c r="FKU97" s="189"/>
      <c r="FKV97" s="189"/>
      <c r="FKW97" s="189"/>
      <c r="FKX97" s="189"/>
      <c r="FKY97" s="189"/>
      <c r="FKZ97" s="189"/>
      <c r="FLA97" s="189"/>
      <c r="FLB97" s="189"/>
      <c r="FLC97" s="189"/>
      <c r="FLD97" s="189"/>
      <c r="FLE97" s="189"/>
      <c r="FLF97" s="189"/>
      <c r="FLG97" s="189"/>
      <c r="FLH97" s="189"/>
      <c r="FLI97" s="189"/>
      <c r="FLJ97" s="189"/>
      <c r="FLK97" s="189"/>
      <c r="FLL97" s="189"/>
      <c r="FLM97" s="189"/>
      <c r="FLN97" s="189"/>
      <c r="FLO97" s="189"/>
      <c r="FLP97" s="189"/>
      <c r="FLQ97" s="189"/>
      <c r="FLR97" s="189"/>
      <c r="FLS97" s="189"/>
      <c r="FLT97" s="189"/>
      <c r="FLU97" s="189"/>
      <c r="FLV97" s="189"/>
      <c r="FLW97" s="189"/>
      <c r="FLX97" s="189"/>
      <c r="FLY97" s="189"/>
      <c r="FLZ97" s="189"/>
      <c r="FMA97" s="189"/>
      <c r="FMB97" s="189"/>
      <c r="FMC97" s="189"/>
      <c r="FMD97" s="189"/>
      <c r="FME97" s="189"/>
      <c r="FMF97" s="189"/>
      <c r="FMG97" s="189"/>
      <c r="FMH97" s="189"/>
      <c r="FMI97" s="189"/>
      <c r="FMJ97" s="189"/>
      <c r="FMK97" s="189"/>
      <c r="FML97" s="189"/>
      <c r="FMM97" s="189"/>
      <c r="FMN97" s="189"/>
      <c r="FMO97" s="189"/>
      <c r="FMP97" s="189"/>
      <c r="FMQ97" s="189"/>
      <c r="FMR97" s="189"/>
      <c r="FMS97" s="189"/>
      <c r="FMT97" s="189"/>
      <c r="FMU97" s="189"/>
      <c r="FMV97" s="189"/>
      <c r="FMW97" s="189"/>
      <c r="FMX97" s="189"/>
      <c r="FMY97" s="189"/>
      <c r="FMZ97" s="189"/>
      <c r="FNA97" s="189"/>
      <c r="FNB97" s="189"/>
      <c r="FNC97" s="189"/>
      <c r="FND97" s="189"/>
      <c r="FNE97" s="189"/>
      <c r="FNF97" s="189"/>
      <c r="FNG97" s="189"/>
      <c r="FNH97" s="189"/>
      <c r="FNI97" s="189"/>
      <c r="FNJ97" s="189"/>
      <c r="FNK97" s="189"/>
      <c r="FNL97" s="189"/>
      <c r="FNM97" s="189"/>
      <c r="FNN97" s="189"/>
      <c r="FNO97" s="189"/>
      <c r="FNP97" s="189"/>
      <c r="FNQ97" s="189"/>
      <c r="FNR97" s="189"/>
      <c r="FNS97" s="189"/>
      <c r="FNT97" s="189"/>
      <c r="FNU97" s="189"/>
      <c r="FNV97" s="189"/>
      <c r="FNW97" s="189"/>
      <c r="FNX97" s="189"/>
      <c r="FNY97" s="189"/>
      <c r="FNZ97" s="189"/>
      <c r="FOA97" s="189"/>
      <c r="FOB97" s="189"/>
      <c r="FOC97" s="189"/>
      <c r="FOD97" s="189"/>
      <c r="FOE97" s="189"/>
      <c r="FOF97" s="189"/>
      <c r="FOG97" s="189"/>
      <c r="FOH97" s="189"/>
      <c r="FOI97" s="189"/>
      <c r="FOJ97" s="189"/>
      <c r="FOK97" s="189"/>
      <c r="FOL97" s="189"/>
      <c r="FOM97" s="189"/>
      <c r="FON97" s="189"/>
      <c r="FOO97" s="189"/>
      <c r="FOP97" s="189"/>
      <c r="FOQ97" s="189"/>
      <c r="FOR97" s="189"/>
      <c r="FOS97" s="189"/>
      <c r="FOT97" s="189"/>
      <c r="FOU97" s="189"/>
      <c r="FOV97" s="189"/>
      <c r="FOW97" s="189"/>
      <c r="FOX97" s="189"/>
      <c r="FOY97" s="189"/>
      <c r="FOZ97" s="189"/>
      <c r="FPA97" s="189"/>
      <c r="FPB97" s="189"/>
      <c r="FPC97" s="189"/>
      <c r="FPD97" s="189"/>
      <c r="FPE97" s="189"/>
      <c r="FPF97" s="189"/>
      <c r="FPG97" s="189"/>
      <c r="FPH97" s="189"/>
      <c r="FPI97" s="189"/>
      <c r="FPJ97" s="189"/>
      <c r="FPK97" s="189"/>
      <c r="FPL97" s="189"/>
      <c r="FPM97" s="189"/>
      <c r="FPN97" s="189"/>
      <c r="FPO97" s="189"/>
      <c r="FPP97" s="189"/>
      <c r="FPQ97" s="189"/>
      <c r="FPR97" s="189"/>
      <c r="FPS97" s="189"/>
      <c r="FPT97" s="189"/>
      <c r="FPU97" s="189"/>
      <c r="FPV97" s="189"/>
      <c r="FPW97" s="189"/>
      <c r="FPX97" s="189"/>
      <c r="FPY97" s="189"/>
      <c r="FPZ97" s="189"/>
      <c r="FQA97" s="189"/>
      <c r="FQB97" s="189"/>
      <c r="FQC97" s="189"/>
      <c r="FQD97" s="189"/>
      <c r="FQE97" s="189"/>
      <c r="FQF97" s="189"/>
      <c r="FQG97" s="189"/>
      <c r="FQH97" s="189"/>
      <c r="FQI97" s="189"/>
      <c r="FQJ97" s="189"/>
      <c r="FQK97" s="189"/>
      <c r="FQL97" s="189"/>
      <c r="FQM97" s="189"/>
      <c r="FQN97" s="189"/>
      <c r="FQO97" s="189"/>
      <c r="FQP97" s="189"/>
      <c r="FQQ97" s="189"/>
      <c r="FQR97" s="189"/>
      <c r="FQS97" s="189"/>
      <c r="FQT97" s="189"/>
      <c r="FQU97" s="189"/>
      <c r="FQV97" s="189"/>
      <c r="FQW97" s="189"/>
      <c r="FQX97" s="189"/>
      <c r="FQY97" s="189"/>
      <c r="FQZ97" s="189"/>
      <c r="FRA97" s="189"/>
      <c r="FRB97" s="189"/>
      <c r="FRC97" s="189"/>
      <c r="FRD97" s="189"/>
      <c r="FRE97" s="189"/>
      <c r="FRF97" s="189"/>
      <c r="FRG97" s="189"/>
      <c r="FRH97" s="189"/>
      <c r="FRI97" s="189"/>
      <c r="FRJ97" s="189"/>
      <c r="FRK97" s="189"/>
      <c r="FRL97" s="189"/>
      <c r="FRM97" s="189"/>
      <c r="FRN97" s="189"/>
      <c r="FRO97" s="189"/>
      <c r="FRP97" s="189"/>
      <c r="FRQ97" s="189"/>
      <c r="FRR97" s="189"/>
      <c r="FRS97" s="189"/>
      <c r="FRT97" s="189"/>
      <c r="FRU97" s="189"/>
      <c r="FRV97" s="189"/>
      <c r="FRW97" s="189"/>
      <c r="FRX97" s="189"/>
      <c r="FRY97" s="189"/>
      <c r="FRZ97" s="189"/>
      <c r="FSA97" s="189"/>
      <c r="FSB97" s="189"/>
      <c r="FSC97" s="189"/>
      <c r="FSD97" s="189"/>
      <c r="FSE97" s="189"/>
      <c r="FSF97" s="189"/>
      <c r="FSG97" s="189"/>
      <c r="FSH97" s="189"/>
      <c r="FSI97" s="189"/>
      <c r="FSJ97" s="189"/>
      <c r="FSK97" s="189"/>
      <c r="FSL97" s="189"/>
      <c r="FSM97" s="189"/>
      <c r="FSN97" s="189"/>
      <c r="FSO97" s="189"/>
      <c r="FSP97" s="189"/>
      <c r="FSQ97" s="189"/>
      <c r="FSR97" s="189"/>
      <c r="FSS97" s="189"/>
      <c r="FST97" s="189"/>
      <c r="FSU97" s="189"/>
      <c r="FSV97" s="189"/>
      <c r="FSW97" s="189"/>
      <c r="FSX97" s="189"/>
      <c r="FSY97" s="189"/>
      <c r="FSZ97" s="189"/>
      <c r="FTA97" s="189"/>
      <c r="FTB97" s="189"/>
      <c r="FTC97" s="189"/>
      <c r="FTD97" s="189"/>
      <c r="FTE97" s="189"/>
      <c r="FTF97" s="189"/>
      <c r="FTG97" s="189"/>
      <c r="FTH97" s="189"/>
      <c r="FTI97" s="189"/>
      <c r="FTJ97" s="189"/>
      <c r="FTK97" s="189"/>
      <c r="FTL97" s="189"/>
      <c r="FTM97" s="189"/>
      <c r="FTN97" s="189"/>
      <c r="FTO97" s="189"/>
      <c r="FTP97" s="189"/>
      <c r="FTQ97" s="189"/>
      <c r="FTR97" s="189"/>
      <c r="FTS97" s="189"/>
      <c r="FTT97" s="189"/>
      <c r="FTU97" s="189"/>
      <c r="FTV97" s="189"/>
      <c r="FTW97" s="189"/>
      <c r="FTX97" s="189"/>
      <c r="FTY97" s="189"/>
      <c r="FTZ97" s="189"/>
      <c r="FUA97" s="189"/>
      <c r="FUB97" s="189"/>
      <c r="FUC97" s="189"/>
      <c r="FUD97" s="189"/>
      <c r="FUE97" s="189"/>
      <c r="FUF97" s="189"/>
      <c r="FUG97" s="189"/>
      <c r="FUH97" s="189"/>
      <c r="FUI97" s="189"/>
      <c r="FUJ97" s="189"/>
      <c r="FUK97" s="189"/>
      <c r="FUL97" s="189"/>
      <c r="FUM97" s="189"/>
      <c r="FUN97" s="189"/>
      <c r="FUO97" s="189"/>
      <c r="FUP97" s="189"/>
      <c r="FUQ97" s="189"/>
      <c r="FUR97" s="189"/>
      <c r="FUS97" s="189"/>
      <c r="FUT97" s="189"/>
      <c r="FUU97" s="189"/>
      <c r="FUV97" s="189"/>
      <c r="FUW97" s="189"/>
      <c r="FUX97" s="189"/>
      <c r="FUY97" s="189"/>
      <c r="FUZ97" s="189"/>
      <c r="FVA97" s="189"/>
      <c r="FVB97" s="189"/>
      <c r="FVC97" s="189"/>
      <c r="FVD97" s="189"/>
      <c r="FVE97" s="189"/>
      <c r="FVF97" s="189"/>
      <c r="FVG97" s="189"/>
      <c r="FVH97" s="189"/>
      <c r="FVI97" s="189"/>
      <c r="FVJ97" s="189"/>
      <c r="FVK97" s="189"/>
      <c r="FVL97" s="189"/>
      <c r="FVM97" s="189"/>
      <c r="FVN97" s="189"/>
      <c r="FVO97" s="189"/>
      <c r="FVP97" s="189"/>
      <c r="FVQ97" s="189"/>
      <c r="FVR97" s="189"/>
      <c r="FVS97" s="189"/>
      <c r="FVT97" s="189"/>
      <c r="FVU97" s="189"/>
      <c r="FVV97" s="189"/>
      <c r="FVW97" s="189"/>
      <c r="FVX97" s="189"/>
      <c r="FVY97" s="189"/>
      <c r="FVZ97" s="189"/>
      <c r="FWA97" s="189"/>
      <c r="FWB97" s="189"/>
      <c r="FWC97" s="189"/>
      <c r="FWD97" s="189"/>
      <c r="FWE97" s="189"/>
      <c r="FWF97" s="189"/>
      <c r="FWG97" s="189"/>
      <c r="FWH97" s="189"/>
      <c r="FWI97" s="189"/>
      <c r="FWJ97" s="189"/>
      <c r="FWK97" s="189"/>
      <c r="FWL97" s="189"/>
      <c r="FWM97" s="189"/>
      <c r="FWN97" s="189"/>
      <c r="FWO97" s="189"/>
      <c r="FWP97" s="189"/>
      <c r="FWQ97" s="189"/>
      <c r="FWR97" s="189"/>
      <c r="FWS97" s="189"/>
      <c r="FWT97" s="189"/>
      <c r="FWU97" s="189"/>
      <c r="FWV97" s="189"/>
      <c r="FWW97" s="189"/>
      <c r="FWX97" s="189"/>
      <c r="FWY97" s="189"/>
      <c r="FWZ97" s="189"/>
      <c r="FXA97" s="189"/>
      <c r="FXB97" s="189"/>
      <c r="FXC97" s="189"/>
      <c r="FXD97" s="189"/>
      <c r="FXE97" s="189"/>
      <c r="FXF97" s="189"/>
      <c r="FXG97" s="189"/>
      <c r="FXH97" s="189"/>
      <c r="FXI97" s="189"/>
      <c r="FXJ97" s="189"/>
      <c r="FXK97" s="189"/>
      <c r="FXL97" s="189"/>
      <c r="FXM97" s="189"/>
      <c r="FXN97" s="189"/>
      <c r="FXO97" s="189"/>
      <c r="FXP97" s="189"/>
      <c r="FXQ97" s="189"/>
      <c r="FXR97" s="189"/>
      <c r="FXS97" s="189"/>
      <c r="FXT97" s="189"/>
      <c r="FXU97" s="189"/>
      <c r="FXV97" s="189"/>
      <c r="FXW97" s="189"/>
      <c r="FXX97" s="189"/>
      <c r="FXY97" s="189"/>
      <c r="FXZ97" s="189"/>
      <c r="FYA97" s="189"/>
      <c r="FYB97" s="189"/>
      <c r="FYC97" s="189"/>
      <c r="FYD97" s="189"/>
      <c r="FYE97" s="189"/>
      <c r="FYF97" s="189"/>
      <c r="FYG97" s="189"/>
      <c r="FYH97" s="189"/>
      <c r="FYI97" s="189"/>
      <c r="FYJ97" s="189"/>
      <c r="FYK97" s="189"/>
      <c r="FYL97" s="189"/>
      <c r="FYM97" s="189"/>
      <c r="FYN97" s="189"/>
      <c r="FYO97" s="189"/>
      <c r="FYP97" s="189"/>
      <c r="FYQ97" s="189"/>
      <c r="FYR97" s="189"/>
      <c r="FYS97" s="189"/>
      <c r="FYT97" s="189"/>
      <c r="FYU97" s="189"/>
      <c r="FYV97" s="189"/>
      <c r="FYW97" s="189"/>
      <c r="FYX97" s="189"/>
      <c r="FYY97" s="189"/>
      <c r="FYZ97" s="189"/>
      <c r="FZA97" s="189"/>
      <c r="FZB97" s="189"/>
      <c r="FZC97" s="189"/>
      <c r="FZD97" s="189"/>
      <c r="FZE97" s="189"/>
      <c r="FZF97" s="189"/>
      <c r="FZG97" s="189"/>
      <c r="FZH97" s="189"/>
      <c r="FZI97" s="189"/>
      <c r="FZJ97" s="189"/>
      <c r="FZK97" s="189"/>
      <c r="FZL97" s="189"/>
      <c r="FZM97" s="189"/>
      <c r="FZN97" s="189"/>
      <c r="FZO97" s="189"/>
      <c r="FZP97" s="189"/>
      <c r="FZQ97" s="189"/>
      <c r="FZR97" s="189"/>
      <c r="FZS97" s="189"/>
      <c r="FZT97" s="189"/>
      <c r="FZU97" s="189"/>
      <c r="FZV97" s="189"/>
      <c r="FZW97" s="189"/>
      <c r="FZX97" s="189"/>
      <c r="FZY97" s="189"/>
      <c r="FZZ97" s="189"/>
      <c r="GAA97" s="189"/>
      <c r="GAB97" s="189"/>
      <c r="GAC97" s="189"/>
      <c r="GAD97" s="189"/>
      <c r="GAE97" s="189"/>
      <c r="GAF97" s="189"/>
      <c r="GAG97" s="189"/>
      <c r="GAH97" s="189"/>
      <c r="GAI97" s="189"/>
      <c r="GAJ97" s="189"/>
      <c r="GAK97" s="189"/>
      <c r="GAL97" s="189"/>
      <c r="GAM97" s="189"/>
      <c r="GAN97" s="189"/>
      <c r="GAO97" s="189"/>
      <c r="GAP97" s="189"/>
      <c r="GAQ97" s="189"/>
      <c r="GAR97" s="189"/>
      <c r="GAS97" s="189"/>
      <c r="GAT97" s="189"/>
      <c r="GAU97" s="189"/>
      <c r="GAV97" s="189"/>
      <c r="GAW97" s="189"/>
      <c r="GAX97" s="189"/>
      <c r="GAY97" s="189"/>
      <c r="GAZ97" s="189"/>
      <c r="GBA97" s="189"/>
      <c r="GBB97" s="189"/>
      <c r="GBC97" s="189"/>
      <c r="GBD97" s="189"/>
      <c r="GBE97" s="189"/>
      <c r="GBF97" s="189"/>
      <c r="GBG97" s="189"/>
      <c r="GBH97" s="189"/>
      <c r="GBI97" s="189"/>
      <c r="GBJ97" s="189"/>
      <c r="GBK97" s="189"/>
      <c r="GBL97" s="189"/>
      <c r="GBM97" s="189"/>
      <c r="GBN97" s="189"/>
      <c r="GBO97" s="189"/>
      <c r="GBP97" s="189"/>
      <c r="GBQ97" s="189"/>
      <c r="GBR97" s="189"/>
      <c r="GBS97" s="189"/>
      <c r="GBT97" s="189"/>
      <c r="GBU97" s="189"/>
      <c r="GBV97" s="189"/>
      <c r="GBW97" s="189"/>
      <c r="GBX97" s="189"/>
      <c r="GBY97" s="189"/>
      <c r="GBZ97" s="189"/>
      <c r="GCA97" s="189"/>
      <c r="GCB97" s="189"/>
      <c r="GCC97" s="189"/>
      <c r="GCD97" s="189"/>
      <c r="GCE97" s="189"/>
      <c r="GCF97" s="189"/>
      <c r="GCG97" s="189"/>
      <c r="GCH97" s="189"/>
      <c r="GCI97" s="189"/>
      <c r="GCJ97" s="189"/>
      <c r="GCK97" s="189"/>
      <c r="GCL97" s="189"/>
      <c r="GCM97" s="189"/>
      <c r="GCN97" s="189"/>
      <c r="GCO97" s="189"/>
      <c r="GCP97" s="189"/>
      <c r="GCQ97" s="189"/>
      <c r="GCR97" s="189"/>
      <c r="GCS97" s="189"/>
      <c r="GCT97" s="189"/>
      <c r="GCU97" s="189"/>
      <c r="GCV97" s="189"/>
      <c r="GCW97" s="189"/>
      <c r="GCX97" s="189"/>
      <c r="GCY97" s="189"/>
      <c r="GCZ97" s="189"/>
      <c r="GDA97" s="189"/>
      <c r="GDB97" s="189"/>
      <c r="GDC97" s="189"/>
      <c r="GDD97" s="189"/>
      <c r="GDE97" s="189"/>
      <c r="GDF97" s="189"/>
      <c r="GDG97" s="189"/>
      <c r="GDH97" s="189"/>
      <c r="GDI97" s="189"/>
      <c r="GDJ97" s="189"/>
      <c r="GDK97" s="189"/>
      <c r="GDL97" s="189"/>
      <c r="GDM97" s="189"/>
      <c r="GDN97" s="189"/>
      <c r="GDO97" s="189"/>
      <c r="GDP97" s="189"/>
      <c r="GDQ97" s="189"/>
      <c r="GDR97" s="189"/>
      <c r="GDS97" s="189"/>
      <c r="GDT97" s="189"/>
      <c r="GDU97" s="189"/>
      <c r="GDV97" s="189"/>
      <c r="GDW97" s="189"/>
      <c r="GDX97" s="189"/>
      <c r="GDY97" s="189"/>
      <c r="GDZ97" s="189"/>
      <c r="GEA97" s="189"/>
      <c r="GEB97" s="189"/>
      <c r="GEC97" s="189"/>
      <c r="GED97" s="189"/>
      <c r="GEE97" s="189"/>
      <c r="GEF97" s="189"/>
      <c r="GEG97" s="189"/>
      <c r="GEH97" s="189"/>
      <c r="GEI97" s="189"/>
      <c r="GEJ97" s="189"/>
      <c r="GEK97" s="189"/>
      <c r="GEL97" s="189"/>
      <c r="GEM97" s="189"/>
      <c r="GEN97" s="189"/>
      <c r="GEO97" s="189"/>
      <c r="GEP97" s="189"/>
      <c r="GEQ97" s="189"/>
      <c r="GER97" s="189"/>
      <c r="GES97" s="189"/>
      <c r="GET97" s="189"/>
      <c r="GEU97" s="189"/>
      <c r="GEV97" s="189"/>
      <c r="GEW97" s="189"/>
      <c r="GEX97" s="189"/>
      <c r="GEY97" s="189"/>
      <c r="GEZ97" s="189"/>
      <c r="GFA97" s="189"/>
      <c r="GFB97" s="189"/>
      <c r="GFC97" s="189"/>
      <c r="GFD97" s="189"/>
      <c r="GFE97" s="189"/>
      <c r="GFF97" s="189"/>
      <c r="GFG97" s="189"/>
      <c r="GFH97" s="189"/>
      <c r="GFI97" s="189"/>
      <c r="GFJ97" s="189"/>
      <c r="GFK97" s="189"/>
      <c r="GFL97" s="189"/>
      <c r="GFM97" s="189"/>
      <c r="GFN97" s="189"/>
      <c r="GFO97" s="189"/>
      <c r="GFP97" s="189"/>
      <c r="GFQ97" s="189"/>
      <c r="GFR97" s="189"/>
      <c r="GFS97" s="189"/>
      <c r="GFT97" s="189"/>
      <c r="GFU97" s="189"/>
      <c r="GFV97" s="189"/>
      <c r="GFW97" s="189"/>
      <c r="GFX97" s="189"/>
      <c r="GFY97" s="189"/>
      <c r="GFZ97" s="189"/>
      <c r="GGA97" s="189"/>
      <c r="GGB97" s="189"/>
      <c r="GGC97" s="189"/>
      <c r="GGD97" s="189"/>
      <c r="GGE97" s="189"/>
      <c r="GGF97" s="189"/>
      <c r="GGG97" s="189"/>
      <c r="GGH97" s="189"/>
      <c r="GGI97" s="189"/>
      <c r="GGJ97" s="189"/>
      <c r="GGK97" s="189"/>
      <c r="GGL97" s="189"/>
      <c r="GGM97" s="189"/>
      <c r="GGN97" s="189"/>
      <c r="GGO97" s="189"/>
      <c r="GGP97" s="189"/>
      <c r="GGQ97" s="189"/>
      <c r="GGR97" s="189"/>
      <c r="GGS97" s="189"/>
      <c r="GGT97" s="189"/>
      <c r="GGU97" s="189"/>
      <c r="GGV97" s="189"/>
      <c r="GGW97" s="189"/>
      <c r="GGX97" s="189"/>
      <c r="GGY97" s="189"/>
      <c r="GGZ97" s="189"/>
      <c r="GHA97" s="189"/>
      <c r="GHB97" s="189"/>
      <c r="GHC97" s="189"/>
      <c r="GHD97" s="189"/>
      <c r="GHE97" s="189"/>
      <c r="GHF97" s="189"/>
      <c r="GHG97" s="189"/>
      <c r="GHH97" s="189"/>
      <c r="GHI97" s="189"/>
      <c r="GHJ97" s="189"/>
      <c r="GHK97" s="189"/>
      <c r="GHL97" s="189"/>
      <c r="GHM97" s="189"/>
      <c r="GHN97" s="189"/>
      <c r="GHO97" s="189"/>
      <c r="GHP97" s="189"/>
      <c r="GHQ97" s="189"/>
      <c r="GHR97" s="189"/>
      <c r="GHS97" s="189"/>
      <c r="GHT97" s="189"/>
      <c r="GHU97" s="189"/>
      <c r="GHV97" s="189"/>
      <c r="GHW97" s="189"/>
      <c r="GHX97" s="189"/>
      <c r="GHY97" s="189"/>
      <c r="GHZ97" s="189"/>
      <c r="GIA97" s="189"/>
      <c r="GIB97" s="189"/>
      <c r="GIC97" s="189"/>
      <c r="GID97" s="189"/>
      <c r="GIE97" s="189"/>
      <c r="GIF97" s="189"/>
      <c r="GIG97" s="189"/>
      <c r="GIH97" s="189"/>
      <c r="GII97" s="189"/>
      <c r="GIJ97" s="189"/>
      <c r="GIK97" s="189"/>
      <c r="GIL97" s="189"/>
      <c r="GIM97" s="189"/>
      <c r="GIN97" s="189"/>
      <c r="GIO97" s="189"/>
      <c r="GIP97" s="189"/>
      <c r="GIQ97" s="189"/>
      <c r="GIR97" s="189"/>
      <c r="GIS97" s="189"/>
      <c r="GIT97" s="189"/>
      <c r="GIU97" s="189"/>
      <c r="GIV97" s="189"/>
      <c r="GIW97" s="189"/>
      <c r="GIX97" s="189"/>
      <c r="GIY97" s="189"/>
      <c r="GIZ97" s="189"/>
      <c r="GJA97" s="189"/>
      <c r="GJB97" s="189"/>
      <c r="GJC97" s="189"/>
      <c r="GJD97" s="189"/>
      <c r="GJE97" s="189"/>
      <c r="GJF97" s="189"/>
      <c r="GJG97" s="189"/>
      <c r="GJH97" s="189"/>
      <c r="GJI97" s="189"/>
      <c r="GJJ97" s="189"/>
      <c r="GJK97" s="189"/>
      <c r="GJL97" s="189"/>
      <c r="GJM97" s="189"/>
      <c r="GJN97" s="189"/>
      <c r="GJO97" s="189"/>
      <c r="GJP97" s="189"/>
      <c r="GJQ97" s="189"/>
      <c r="GJR97" s="189"/>
      <c r="GJS97" s="189"/>
      <c r="GJT97" s="189"/>
      <c r="GJU97" s="189"/>
      <c r="GJV97" s="189"/>
      <c r="GJW97" s="189"/>
      <c r="GJX97" s="189"/>
      <c r="GJY97" s="189"/>
      <c r="GJZ97" s="189"/>
      <c r="GKA97" s="189"/>
      <c r="GKB97" s="189"/>
      <c r="GKC97" s="189"/>
      <c r="GKD97" s="189"/>
      <c r="GKE97" s="189"/>
      <c r="GKF97" s="189"/>
      <c r="GKG97" s="189"/>
      <c r="GKH97" s="189"/>
      <c r="GKI97" s="189"/>
      <c r="GKJ97" s="189"/>
      <c r="GKK97" s="189"/>
      <c r="GKL97" s="189"/>
      <c r="GKM97" s="189"/>
      <c r="GKN97" s="189"/>
      <c r="GKO97" s="189"/>
      <c r="GKP97" s="189"/>
      <c r="GKQ97" s="189"/>
      <c r="GKR97" s="189"/>
      <c r="GKS97" s="189"/>
      <c r="GKT97" s="189"/>
      <c r="GKU97" s="189"/>
      <c r="GKV97" s="189"/>
      <c r="GKW97" s="189"/>
      <c r="GKX97" s="189"/>
      <c r="GKY97" s="189"/>
      <c r="GKZ97" s="189"/>
      <c r="GLA97" s="189"/>
      <c r="GLB97" s="189"/>
      <c r="GLC97" s="189"/>
      <c r="GLD97" s="189"/>
      <c r="GLE97" s="189"/>
      <c r="GLF97" s="189"/>
      <c r="GLG97" s="189"/>
      <c r="GLH97" s="189"/>
      <c r="GLI97" s="189"/>
      <c r="GLJ97" s="189"/>
      <c r="GLK97" s="189"/>
      <c r="GLL97" s="189"/>
      <c r="GLM97" s="189"/>
      <c r="GLN97" s="189"/>
      <c r="GLO97" s="189"/>
      <c r="GLP97" s="189"/>
      <c r="GLQ97" s="189"/>
      <c r="GLR97" s="189"/>
      <c r="GLS97" s="189"/>
      <c r="GLT97" s="189"/>
      <c r="GLU97" s="189"/>
      <c r="GLV97" s="189"/>
      <c r="GLW97" s="189"/>
      <c r="GLX97" s="189"/>
      <c r="GLY97" s="189"/>
      <c r="GLZ97" s="189"/>
      <c r="GMA97" s="189"/>
      <c r="GMB97" s="189"/>
      <c r="GMC97" s="189"/>
      <c r="GMD97" s="189"/>
      <c r="GME97" s="189"/>
      <c r="GMF97" s="189"/>
      <c r="GMG97" s="189"/>
      <c r="GMH97" s="189"/>
      <c r="GMI97" s="189"/>
      <c r="GMJ97" s="189"/>
      <c r="GMK97" s="189"/>
      <c r="GML97" s="189"/>
      <c r="GMM97" s="189"/>
      <c r="GMN97" s="189"/>
      <c r="GMO97" s="189"/>
      <c r="GMP97" s="189"/>
      <c r="GMQ97" s="189"/>
      <c r="GMR97" s="189"/>
      <c r="GMS97" s="189"/>
      <c r="GMT97" s="189"/>
      <c r="GMU97" s="189"/>
      <c r="GMV97" s="189"/>
      <c r="GMW97" s="189"/>
      <c r="GMX97" s="189"/>
      <c r="GMY97" s="189"/>
      <c r="GMZ97" s="189"/>
      <c r="GNA97" s="189"/>
      <c r="GNB97" s="189"/>
      <c r="GNC97" s="189"/>
      <c r="GND97" s="189"/>
      <c r="GNE97" s="189"/>
      <c r="GNF97" s="189"/>
      <c r="GNG97" s="189"/>
      <c r="GNH97" s="189"/>
      <c r="GNI97" s="189"/>
      <c r="GNJ97" s="189"/>
      <c r="GNK97" s="189"/>
      <c r="GNL97" s="189"/>
      <c r="GNM97" s="189"/>
      <c r="GNN97" s="189"/>
      <c r="GNO97" s="189"/>
      <c r="GNP97" s="189"/>
      <c r="GNQ97" s="189"/>
      <c r="GNR97" s="189"/>
      <c r="GNS97" s="189"/>
      <c r="GNT97" s="189"/>
      <c r="GNU97" s="189"/>
      <c r="GNV97" s="189"/>
      <c r="GNW97" s="189"/>
      <c r="GNX97" s="189"/>
      <c r="GNY97" s="189"/>
      <c r="GNZ97" s="189"/>
      <c r="GOA97" s="189"/>
      <c r="GOB97" s="189"/>
      <c r="GOC97" s="189"/>
      <c r="GOD97" s="189"/>
      <c r="GOE97" s="189"/>
      <c r="GOF97" s="189"/>
      <c r="GOG97" s="189"/>
      <c r="GOH97" s="189"/>
      <c r="GOI97" s="189"/>
      <c r="GOJ97" s="189"/>
      <c r="GOK97" s="189"/>
      <c r="GOL97" s="189"/>
      <c r="GOM97" s="189"/>
      <c r="GON97" s="189"/>
      <c r="GOO97" s="189"/>
      <c r="GOP97" s="189"/>
      <c r="GOQ97" s="189"/>
      <c r="GOR97" s="189"/>
      <c r="GOS97" s="189"/>
      <c r="GOT97" s="189"/>
      <c r="GOU97" s="189"/>
      <c r="GOV97" s="189"/>
      <c r="GOW97" s="189"/>
      <c r="GOX97" s="189"/>
      <c r="GOY97" s="189"/>
      <c r="GOZ97" s="189"/>
      <c r="GPA97" s="189"/>
      <c r="GPB97" s="189"/>
      <c r="GPC97" s="189"/>
      <c r="GPD97" s="189"/>
      <c r="GPE97" s="189"/>
      <c r="GPF97" s="189"/>
      <c r="GPG97" s="189"/>
      <c r="GPH97" s="189"/>
      <c r="GPI97" s="189"/>
      <c r="GPJ97" s="189"/>
      <c r="GPK97" s="189"/>
      <c r="GPL97" s="189"/>
      <c r="GPM97" s="189"/>
      <c r="GPN97" s="189"/>
      <c r="GPO97" s="189"/>
      <c r="GPP97" s="189"/>
      <c r="GPQ97" s="189"/>
      <c r="GPR97" s="189"/>
      <c r="GPS97" s="189"/>
      <c r="GPT97" s="189"/>
      <c r="GPU97" s="189"/>
      <c r="GPV97" s="189"/>
      <c r="GPW97" s="189"/>
      <c r="GPX97" s="189"/>
      <c r="GPY97" s="189"/>
      <c r="GPZ97" s="189"/>
      <c r="GQA97" s="189"/>
      <c r="GQB97" s="189"/>
      <c r="GQC97" s="189"/>
      <c r="GQD97" s="189"/>
      <c r="GQE97" s="189"/>
      <c r="GQF97" s="189"/>
      <c r="GQG97" s="189"/>
      <c r="GQH97" s="189"/>
      <c r="GQI97" s="189"/>
      <c r="GQJ97" s="189"/>
      <c r="GQK97" s="189"/>
      <c r="GQL97" s="189"/>
      <c r="GQM97" s="189"/>
      <c r="GQN97" s="189"/>
      <c r="GQO97" s="189"/>
      <c r="GQP97" s="189"/>
      <c r="GQQ97" s="189"/>
      <c r="GQR97" s="189"/>
      <c r="GQS97" s="189"/>
      <c r="GQT97" s="189"/>
      <c r="GQU97" s="189"/>
      <c r="GQV97" s="189"/>
      <c r="GQW97" s="189"/>
      <c r="GQX97" s="189"/>
      <c r="GQY97" s="189"/>
      <c r="GQZ97" s="189"/>
      <c r="GRA97" s="189"/>
      <c r="GRB97" s="189"/>
      <c r="GRC97" s="189"/>
      <c r="GRD97" s="189"/>
      <c r="GRE97" s="189"/>
      <c r="GRF97" s="189"/>
      <c r="GRG97" s="189"/>
      <c r="GRH97" s="189"/>
      <c r="GRI97" s="189"/>
      <c r="GRJ97" s="189"/>
      <c r="GRK97" s="189"/>
      <c r="GRL97" s="189"/>
      <c r="GRM97" s="189"/>
      <c r="GRN97" s="189"/>
      <c r="GRO97" s="189"/>
      <c r="GRP97" s="189"/>
      <c r="GRQ97" s="189"/>
      <c r="GRR97" s="189"/>
      <c r="GRS97" s="189"/>
      <c r="GRT97" s="189"/>
      <c r="GRU97" s="189"/>
      <c r="GRV97" s="189"/>
      <c r="GRW97" s="189"/>
      <c r="GRX97" s="189"/>
      <c r="GRY97" s="189"/>
      <c r="GRZ97" s="189"/>
      <c r="GSA97" s="189"/>
      <c r="GSB97" s="189"/>
      <c r="GSC97" s="189"/>
      <c r="GSD97" s="189"/>
      <c r="GSE97" s="189"/>
      <c r="GSF97" s="189"/>
      <c r="GSG97" s="189"/>
      <c r="GSH97" s="189"/>
      <c r="GSI97" s="189"/>
      <c r="GSJ97" s="189"/>
      <c r="GSK97" s="189"/>
      <c r="GSL97" s="189"/>
      <c r="GSM97" s="189"/>
      <c r="GSN97" s="189"/>
      <c r="GSO97" s="189"/>
      <c r="GSP97" s="189"/>
      <c r="GSQ97" s="189"/>
      <c r="GSR97" s="189"/>
      <c r="GSS97" s="189"/>
      <c r="GST97" s="189"/>
      <c r="GSU97" s="189"/>
      <c r="GSV97" s="189"/>
      <c r="GSW97" s="189"/>
      <c r="GSX97" s="189"/>
      <c r="GSY97" s="189"/>
      <c r="GSZ97" s="189"/>
      <c r="GTA97" s="189"/>
      <c r="GTB97" s="189"/>
      <c r="GTC97" s="189"/>
      <c r="GTD97" s="189"/>
      <c r="GTE97" s="189"/>
      <c r="GTF97" s="189"/>
      <c r="GTG97" s="189"/>
      <c r="GTH97" s="189"/>
      <c r="GTI97" s="189"/>
      <c r="GTJ97" s="189"/>
      <c r="GTK97" s="189"/>
      <c r="GTL97" s="189"/>
      <c r="GTM97" s="189"/>
      <c r="GTN97" s="189"/>
      <c r="GTO97" s="189"/>
      <c r="GTP97" s="189"/>
      <c r="GTQ97" s="189"/>
      <c r="GTR97" s="189"/>
      <c r="GTS97" s="189"/>
      <c r="GTT97" s="189"/>
      <c r="GTU97" s="189"/>
      <c r="GTV97" s="189"/>
      <c r="GTW97" s="189"/>
      <c r="GTX97" s="189"/>
      <c r="GTY97" s="189"/>
      <c r="GTZ97" s="189"/>
      <c r="GUA97" s="189"/>
      <c r="GUB97" s="189"/>
      <c r="GUC97" s="189"/>
      <c r="GUD97" s="189"/>
      <c r="GUE97" s="189"/>
      <c r="GUF97" s="189"/>
      <c r="GUG97" s="189"/>
      <c r="GUH97" s="189"/>
      <c r="GUI97" s="189"/>
      <c r="GUJ97" s="189"/>
      <c r="GUK97" s="189"/>
      <c r="GUL97" s="189"/>
      <c r="GUM97" s="189"/>
      <c r="GUN97" s="189"/>
      <c r="GUO97" s="189"/>
      <c r="GUP97" s="189"/>
      <c r="GUQ97" s="189"/>
      <c r="GUR97" s="189"/>
      <c r="GUS97" s="189"/>
      <c r="GUT97" s="189"/>
      <c r="GUU97" s="189"/>
      <c r="GUV97" s="189"/>
      <c r="GUW97" s="189"/>
      <c r="GUX97" s="189"/>
      <c r="GUY97" s="189"/>
      <c r="GUZ97" s="189"/>
      <c r="GVA97" s="189"/>
      <c r="GVB97" s="189"/>
      <c r="GVC97" s="189"/>
      <c r="GVD97" s="189"/>
      <c r="GVE97" s="189"/>
      <c r="GVF97" s="189"/>
      <c r="GVG97" s="189"/>
      <c r="GVH97" s="189"/>
      <c r="GVI97" s="189"/>
      <c r="GVJ97" s="189"/>
      <c r="GVK97" s="189"/>
      <c r="GVL97" s="189"/>
      <c r="GVM97" s="189"/>
      <c r="GVN97" s="189"/>
      <c r="GVO97" s="189"/>
      <c r="GVP97" s="189"/>
      <c r="GVQ97" s="189"/>
      <c r="GVR97" s="189"/>
      <c r="GVS97" s="189"/>
      <c r="GVT97" s="189"/>
      <c r="GVU97" s="189"/>
      <c r="GVV97" s="189"/>
      <c r="GVW97" s="189"/>
      <c r="GVX97" s="189"/>
      <c r="GVY97" s="189"/>
      <c r="GVZ97" s="189"/>
      <c r="GWA97" s="189"/>
      <c r="GWB97" s="189"/>
      <c r="GWC97" s="189"/>
      <c r="GWD97" s="189"/>
      <c r="GWE97" s="189"/>
      <c r="GWF97" s="189"/>
      <c r="GWG97" s="189"/>
      <c r="GWH97" s="189"/>
      <c r="GWI97" s="189"/>
      <c r="GWJ97" s="189"/>
      <c r="GWK97" s="189"/>
      <c r="GWL97" s="189"/>
      <c r="GWM97" s="189"/>
      <c r="GWN97" s="189"/>
      <c r="GWO97" s="189"/>
      <c r="GWP97" s="189"/>
      <c r="GWQ97" s="189"/>
      <c r="GWR97" s="189"/>
      <c r="GWS97" s="189"/>
      <c r="GWT97" s="189"/>
      <c r="GWU97" s="189"/>
      <c r="GWV97" s="189"/>
      <c r="GWW97" s="189"/>
      <c r="GWX97" s="189"/>
      <c r="GWY97" s="189"/>
      <c r="GWZ97" s="189"/>
      <c r="GXA97" s="189"/>
      <c r="GXB97" s="189"/>
      <c r="GXC97" s="189"/>
      <c r="GXD97" s="189"/>
      <c r="GXE97" s="189"/>
      <c r="GXF97" s="189"/>
      <c r="GXG97" s="189"/>
      <c r="GXH97" s="189"/>
      <c r="GXI97" s="189"/>
      <c r="GXJ97" s="189"/>
      <c r="GXK97" s="189"/>
      <c r="GXL97" s="189"/>
      <c r="GXM97" s="189"/>
      <c r="GXN97" s="189"/>
      <c r="GXO97" s="189"/>
      <c r="GXP97" s="189"/>
      <c r="GXQ97" s="189"/>
      <c r="GXR97" s="189"/>
      <c r="GXS97" s="189"/>
      <c r="GXT97" s="189"/>
      <c r="GXU97" s="189"/>
      <c r="GXV97" s="189"/>
      <c r="GXW97" s="189"/>
      <c r="GXX97" s="189"/>
      <c r="GXY97" s="189"/>
      <c r="GXZ97" s="189"/>
      <c r="GYA97" s="189"/>
      <c r="GYB97" s="189"/>
      <c r="GYC97" s="189"/>
      <c r="GYD97" s="189"/>
      <c r="GYE97" s="189"/>
      <c r="GYF97" s="189"/>
      <c r="GYG97" s="189"/>
      <c r="GYH97" s="189"/>
      <c r="GYI97" s="189"/>
      <c r="GYJ97" s="189"/>
      <c r="GYK97" s="189"/>
      <c r="GYL97" s="189"/>
      <c r="GYM97" s="189"/>
      <c r="GYN97" s="189"/>
      <c r="GYO97" s="189"/>
      <c r="GYP97" s="189"/>
      <c r="GYQ97" s="189"/>
      <c r="GYR97" s="189"/>
      <c r="GYS97" s="189"/>
      <c r="GYT97" s="189"/>
      <c r="GYU97" s="189"/>
      <c r="GYV97" s="189"/>
      <c r="GYW97" s="189"/>
      <c r="GYX97" s="189"/>
      <c r="GYY97" s="189"/>
      <c r="GYZ97" s="189"/>
      <c r="GZA97" s="189"/>
      <c r="GZB97" s="189"/>
      <c r="GZC97" s="189"/>
      <c r="GZD97" s="189"/>
      <c r="GZE97" s="189"/>
      <c r="GZF97" s="189"/>
      <c r="GZG97" s="189"/>
      <c r="GZH97" s="189"/>
      <c r="GZI97" s="189"/>
      <c r="GZJ97" s="189"/>
      <c r="GZK97" s="189"/>
      <c r="GZL97" s="189"/>
      <c r="GZM97" s="189"/>
      <c r="GZN97" s="189"/>
      <c r="GZO97" s="189"/>
      <c r="GZP97" s="189"/>
      <c r="GZQ97" s="189"/>
      <c r="GZR97" s="189"/>
      <c r="GZS97" s="189"/>
      <c r="GZT97" s="189"/>
      <c r="GZU97" s="189"/>
      <c r="GZV97" s="189"/>
      <c r="GZW97" s="189"/>
      <c r="GZX97" s="189"/>
      <c r="GZY97" s="189"/>
      <c r="GZZ97" s="189"/>
      <c r="HAA97" s="189"/>
      <c r="HAB97" s="189"/>
      <c r="HAC97" s="189"/>
      <c r="HAD97" s="189"/>
      <c r="HAE97" s="189"/>
      <c r="HAF97" s="189"/>
      <c r="HAG97" s="189"/>
      <c r="HAH97" s="189"/>
      <c r="HAI97" s="189"/>
      <c r="HAJ97" s="189"/>
      <c r="HAK97" s="189"/>
      <c r="HAL97" s="189"/>
      <c r="HAM97" s="189"/>
      <c r="HAN97" s="189"/>
      <c r="HAO97" s="189"/>
      <c r="HAP97" s="189"/>
      <c r="HAQ97" s="189"/>
      <c r="HAR97" s="189"/>
      <c r="HAS97" s="189"/>
      <c r="HAT97" s="189"/>
      <c r="HAU97" s="189"/>
      <c r="HAV97" s="189"/>
      <c r="HAW97" s="189"/>
      <c r="HAX97" s="189"/>
      <c r="HAY97" s="189"/>
      <c r="HAZ97" s="189"/>
      <c r="HBA97" s="189"/>
      <c r="HBB97" s="189"/>
      <c r="HBC97" s="189"/>
      <c r="HBD97" s="189"/>
      <c r="HBE97" s="189"/>
      <c r="HBF97" s="189"/>
      <c r="HBG97" s="189"/>
      <c r="HBH97" s="189"/>
      <c r="HBI97" s="189"/>
      <c r="HBJ97" s="189"/>
      <c r="HBK97" s="189"/>
      <c r="HBL97" s="189"/>
      <c r="HBM97" s="189"/>
      <c r="HBN97" s="189"/>
      <c r="HBO97" s="189"/>
      <c r="HBP97" s="189"/>
      <c r="HBQ97" s="189"/>
      <c r="HBR97" s="189"/>
      <c r="HBS97" s="189"/>
      <c r="HBT97" s="189"/>
      <c r="HBU97" s="189"/>
      <c r="HBV97" s="189"/>
      <c r="HBW97" s="189"/>
      <c r="HBX97" s="189"/>
      <c r="HBY97" s="189"/>
      <c r="HBZ97" s="189"/>
      <c r="HCA97" s="189"/>
      <c r="HCB97" s="189"/>
      <c r="HCC97" s="189"/>
      <c r="HCD97" s="189"/>
      <c r="HCE97" s="189"/>
      <c r="HCF97" s="189"/>
      <c r="HCG97" s="189"/>
      <c r="HCH97" s="189"/>
      <c r="HCI97" s="189"/>
      <c r="HCJ97" s="189"/>
      <c r="HCK97" s="189"/>
      <c r="HCL97" s="189"/>
      <c r="HCM97" s="189"/>
      <c r="HCN97" s="189"/>
      <c r="HCO97" s="189"/>
      <c r="HCP97" s="189"/>
      <c r="HCQ97" s="189"/>
      <c r="HCR97" s="189"/>
      <c r="HCS97" s="189"/>
      <c r="HCT97" s="189"/>
      <c r="HCU97" s="189"/>
      <c r="HCV97" s="189"/>
      <c r="HCW97" s="189"/>
      <c r="HCX97" s="189"/>
      <c r="HCY97" s="189"/>
      <c r="HCZ97" s="189"/>
      <c r="HDA97" s="189"/>
      <c r="HDB97" s="189"/>
      <c r="HDC97" s="189"/>
      <c r="HDD97" s="189"/>
      <c r="HDE97" s="189"/>
      <c r="HDF97" s="189"/>
      <c r="HDG97" s="189"/>
      <c r="HDH97" s="189"/>
      <c r="HDI97" s="189"/>
      <c r="HDJ97" s="189"/>
      <c r="HDK97" s="189"/>
      <c r="HDL97" s="189"/>
      <c r="HDM97" s="189"/>
      <c r="HDN97" s="189"/>
      <c r="HDO97" s="189"/>
      <c r="HDP97" s="189"/>
      <c r="HDQ97" s="189"/>
      <c r="HDR97" s="189"/>
      <c r="HDS97" s="189"/>
      <c r="HDT97" s="189"/>
      <c r="HDU97" s="189"/>
      <c r="HDV97" s="189"/>
      <c r="HDW97" s="189"/>
      <c r="HDX97" s="189"/>
      <c r="HDY97" s="189"/>
      <c r="HDZ97" s="189"/>
      <c r="HEA97" s="189"/>
      <c r="HEB97" s="189"/>
      <c r="HEC97" s="189"/>
      <c r="HED97" s="189"/>
      <c r="HEE97" s="189"/>
      <c r="HEF97" s="189"/>
      <c r="HEG97" s="189"/>
      <c r="HEH97" s="189"/>
      <c r="HEI97" s="189"/>
      <c r="HEJ97" s="189"/>
      <c r="HEK97" s="189"/>
      <c r="HEL97" s="189"/>
      <c r="HEM97" s="189"/>
      <c r="HEN97" s="189"/>
      <c r="HEO97" s="189"/>
      <c r="HEP97" s="189"/>
      <c r="HEQ97" s="189"/>
      <c r="HER97" s="189"/>
      <c r="HES97" s="189"/>
      <c r="HET97" s="189"/>
      <c r="HEU97" s="189"/>
      <c r="HEV97" s="189"/>
      <c r="HEW97" s="189"/>
      <c r="HEX97" s="189"/>
      <c r="HEY97" s="189"/>
      <c r="HEZ97" s="189"/>
      <c r="HFA97" s="189"/>
      <c r="HFB97" s="189"/>
      <c r="HFC97" s="189"/>
      <c r="HFD97" s="189"/>
      <c r="HFE97" s="189"/>
      <c r="HFF97" s="189"/>
      <c r="HFG97" s="189"/>
      <c r="HFH97" s="189"/>
      <c r="HFI97" s="189"/>
      <c r="HFJ97" s="189"/>
      <c r="HFK97" s="189"/>
      <c r="HFL97" s="189"/>
      <c r="HFM97" s="189"/>
      <c r="HFN97" s="189"/>
      <c r="HFO97" s="189"/>
      <c r="HFP97" s="189"/>
      <c r="HFQ97" s="189"/>
      <c r="HFR97" s="189"/>
      <c r="HFS97" s="189"/>
      <c r="HFT97" s="189"/>
      <c r="HFU97" s="189"/>
      <c r="HFV97" s="189"/>
      <c r="HFW97" s="189"/>
      <c r="HFX97" s="189"/>
      <c r="HFY97" s="189"/>
      <c r="HFZ97" s="189"/>
      <c r="HGA97" s="189"/>
      <c r="HGB97" s="189"/>
      <c r="HGC97" s="189"/>
      <c r="HGD97" s="189"/>
      <c r="HGE97" s="189"/>
      <c r="HGF97" s="189"/>
      <c r="HGG97" s="189"/>
      <c r="HGH97" s="189"/>
      <c r="HGI97" s="189"/>
      <c r="HGJ97" s="189"/>
      <c r="HGK97" s="189"/>
      <c r="HGL97" s="189"/>
      <c r="HGM97" s="189"/>
      <c r="HGN97" s="189"/>
      <c r="HGO97" s="189"/>
      <c r="HGP97" s="189"/>
      <c r="HGQ97" s="189"/>
      <c r="HGR97" s="189"/>
      <c r="HGS97" s="189"/>
      <c r="HGT97" s="189"/>
      <c r="HGU97" s="189"/>
      <c r="HGV97" s="189"/>
      <c r="HGW97" s="189"/>
      <c r="HGX97" s="189"/>
      <c r="HGY97" s="189"/>
      <c r="HGZ97" s="189"/>
      <c r="HHA97" s="189"/>
      <c r="HHB97" s="189"/>
      <c r="HHC97" s="189"/>
      <c r="HHD97" s="189"/>
      <c r="HHE97" s="189"/>
      <c r="HHF97" s="189"/>
      <c r="HHG97" s="189"/>
      <c r="HHH97" s="189"/>
      <c r="HHI97" s="189"/>
      <c r="HHJ97" s="189"/>
      <c r="HHK97" s="189"/>
      <c r="HHL97" s="189"/>
      <c r="HHM97" s="189"/>
      <c r="HHN97" s="189"/>
      <c r="HHO97" s="189"/>
      <c r="HHP97" s="189"/>
      <c r="HHQ97" s="189"/>
      <c r="HHR97" s="189"/>
      <c r="HHS97" s="189"/>
      <c r="HHT97" s="189"/>
      <c r="HHU97" s="189"/>
      <c r="HHV97" s="189"/>
      <c r="HHW97" s="189"/>
      <c r="HHX97" s="189"/>
      <c r="HHY97" s="189"/>
      <c r="HHZ97" s="189"/>
      <c r="HIA97" s="189"/>
      <c r="HIB97" s="189"/>
      <c r="HIC97" s="189"/>
      <c r="HID97" s="189"/>
      <c r="HIE97" s="189"/>
      <c r="HIF97" s="189"/>
      <c r="HIG97" s="189"/>
      <c r="HIH97" s="189"/>
      <c r="HII97" s="189"/>
      <c r="HIJ97" s="189"/>
      <c r="HIK97" s="189"/>
      <c r="HIL97" s="189"/>
      <c r="HIM97" s="189"/>
      <c r="HIN97" s="189"/>
      <c r="HIO97" s="189"/>
      <c r="HIP97" s="189"/>
      <c r="HIQ97" s="189"/>
      <c r="HIR97" s="189"/>
      <c r="HIS97" s="189"/>
      <c r="HIT97" s="189"/>
      <c r="HIU97" s="189"/>
      <c r="HIV97" s="189"/>
      <c r="HIW97" s="189"/>
      <c r="HIX97" s="189"/>
      <c r="HIY97" s="189"/>
      <c r="HIZ97" s="189"/>
      <c r="HJA97" s="189"/>
      <c r="HJB97" s="189"/>
      <c r="HJC97" s="189"/>
      <c r="HJD97" s="189"/>
      <c r="HJE97" s="189"/>
      <c r="HJF97" s="189"/>
      <c r="HJG97" s="189"/>
      <c r="HJH97" s="189"/>
      <c r="HJI97" s="189"/>
      <c r="HJJ97" s="189"/>
      <c r="HJK97" s="189"/>
      <c r="HJL97" s="189"/>
      <c r="HJM97" s="189"/>
      <c r="HJN97" s="189"/>
      <c r="HJO97" s="189"/>
      <c r="HJP97" s="189"/>
      <c r="HJQ97" s="189"/>
      <c r="HJR97" s="189"/>
      <c r="HJS97" s="189"/>
      <c r="HJT97" s="189"/>
      <c r="HJU97" s="189"/>
      <c r="HJV97" s="189"/>
      <c r="HJW97" s="189"/>
      <c r="HJX97" s="189"/>
      <c r="HJY97" s="189"/>
      <c r="HJZ97" s="189"/>
      <c r="HKA97" s="189"/>
      <c r="HKB97" s="189"/>
      <c r="HKC97" s="189"/>
      <c r="HKD97" s="189"/>
      <c r="HKE97" s="189"/>
      <c r="HKF97" s="189"/>
      <c r="HKG97" s="189"/>
      <c r="HKH97" s="189"/>
      <c r="HKI97" s="189"/>
      <c r="HKJ97" s="189"/>
      <c r="HKK97" s="189"/>
      <c r="HKL97" s="189"/>
      <c r="HKM97" s="189"/>
      <c r="HKN97" s="189"/>
      <c r="HKO97" s="189"/>
      <c r="HKP97" s="189"/>
      <c r="HKQ97" s="189"/>
      <c r="HKR97" s="189"/>
      <c r="HKS97" s="189"/>
      <c r="HKT97" s="189"/>
      <c r="HKU97" s="189"/>
      <c r="HKV97" s="189"/>
      <c r="HKW97" s="189"/>
      <c r="HKX97" s="189"/>
      <c r="HKY97" s="189"/>
      <c r="HKZ97" s="189"/>
      <c r="HLA97" s="189"/>
      <c r="HLB97" s="189"/>
      <c r="HLC97" s="189"/>
      <c r="HLD97" s="189"/>
      <c r="HLE97" s="189"/>
      <c r="HLF97" s="189"/>
      <c r="HLG97" s="189"/>
      <c r="HLH97" s="189"/>
      <c r="HLI97" s="189"/>
      <c r="HLJ97" s="189"/>
      <c r="HLK97" s="189"/>
      <c r="HLL97" s="189"/>
      <c r="HLM97" s="189"/>
      <c r="HLN97" s="189"/>
      <c r="HLO97" s="189"/>
      <c r="HLP97" s="189"/>
      <c r="HLQ97" s="189"/>
      <c r="HLR97" s="189"/>
      <c r="HLS97" s="189"/>
      <c r="HLT97" s="189"/>
      <c r="HLU97" s="189"/>
      <c r="HLV97" s="189"/>
      <c r="HLW97" s="189"/>
      <c r="HLX97" s="189"/>
      <c r="HLY97" s="189"/>
      <c r="HLZ97" s="189"/>
      <c r="HMA97" s="189"/>
      <c r="HMB97" s="189"/>
      <c r="HMC97" s="189"/>
      <c r="HMD97" s="189"/>
      <c r="HME97" s="189"/>
      <c r="HMF97" s="189"/>
      <c r="HMG97" s="189"/>
      <c r="HMH97" s="189"/>
      <c r="HMI97" s="189"/>
      <c r="HMJ97" s="189"/>
      <c r="HMK97" s="189"/>
      <c r="HML97" s="189"/>
      <c r="HMM97" s="189"/>
      <c r="HMN97" s="189"/>
      <c r="HMO97" s="189"/>
      <c r="HMP97" s="189"/>
      <c r="HMQ97" s="189"/>
      <c r="HMR97" s="189"/>
      <c r="HMS97" s="189"/>
      <c r="HMT97" s="189"/>
      <c r="HMU97" s="189"/>
      <c r="HMV97" s="189"/>
      <c r="HMW97" s="189"/>
      <c r="HMX97" s="189"/>
      <c r="HMY97" s="189"/>
      <c r="HMZ97" s="189"/>
      <c r="HNA97" s="189"/>
      <c r="HNB97" s="189"/>
      <c r="HNC97" s="189"/>
      <c r="HND97" s="189"/>
      <c r="HNE97" s="189"/>
      <c r="HNF97" s="189"/>
      <c r="HNG97" s="189"/>
      <c r="HNH97" s="189"/>
      <c r="HNI97" s="189"/>
      <c r="HNJ97" s="189"/>
      <c r="HNK97" s="189"/>
      <c r="HNL97" s="189"/>
      <c r="HNM97" s="189"/>
      <c r="HNN97" s="189"/>
      <c r="HNO97" s="189"/>
      <c r="HNP97" s="189"/>
      <c r="HNQ97" s="189"/>
      <c r="HNR97" s="189"/>
      <c r="HNS97" s="189"/>
      <c r="HNT97" s="189"/>
      <c r="HNU97" s="189"/>
      <c r="HNV97" s="189"/>
      <c r="HNW97" s="189"/>
      <c r="HNX97" s="189"/>
      <c r="HNY97" s="189"/>
      <c r="HNZ97" s="189"/>
      <c r="HOA97" s="189"/>
      <c r="HOB97" s="189"/>
      <c r="HOC97" s="189"/>
      <c r="HOD97" s="189"/>
      <c r="HOE97" s="189"/>
      <c r="HOF97" s="189"/>
      <c r="HOG97" s="189"/>
      <c r="HOH97" s="189"/>
      <c r="HOI97" s="189"/>
      <c r="HOJ97" s="189"/>
      <c r="HOK97" s="189"/>
      <c r="HOL97" s="189"/>
      <c r="HOM97" s="189"/>
      <c r="HON97" s="189"/>
      <c r="HOO97" s="189"/>
      <c r="HOP97" s="189"/>
      <c r="HOQ97" s="189"/>
      <c r="HOR97" s="189"/>
      <c r="HOS97" s="189"/>
      <c r="HOT97" s="189"/>
      <c r="HOU97" s="189"/>
      <c r="HOV97" s="189"/>
      <c r="HOW97" s="189"/>
      <c r="HOX97" s="189"/>
      <c r="HOY97" s="189"/>
      <c r="HOZ97" s="189"/>
      <c r="HPA97" s="189"/>
      <c r="HPB97" s="189"/>
      <c r="HPC97" s="189"/>
      <c r="HPD97" s="189"/>
      <c r="HPE97" s="189"/>
      <c r="HPF97" s="189"/>
      <c r="HPG97" s="189"/>
      <c r="HPH97" s="189"/>
      <c r="HPI97" s="189"/>
      <c r="HPJ97" s="189"/>
      <c r="HPK97" s="189"/>
      <c r="HPL97" s="189"/>
      <c r="HPM97" s="189"/>
      <c r="HPN97" s="189"/>
      <c r="HPO97" s="189"/>
      <c r="HPP97" s="189"/>
      <c r="HPQ97" s="189"/>
      <c r="HPR97" s="189"/>
      <c r="HPS97" s="189"/>
      <c r="HPT97" s="189"/>
      <c r="HPU97" s="189"/>
      <c r="HPV97" s="189"/>
      <c r="HPW97" s="189"/>
      <c r="HPX97" s="189"/>
      <c r="HPY97" s="189"/>
      <c r="HPZ97" s="189"/>
      <c r="HQA97" s="189"/>
      <c r="HQB97" s="189"/>
      <c r="HQC97" s="189"/>
      <c r="HQD97" s="189"/>
      <c r="HQE97" s="189"/>
      <c r="HQF97" s="189"/>
      <c r="HQG97" s="189"/>
      <c r="HQH97" s="189"/>
      <c r="HQI97" s="189"/>
      <c r="HQJ97" s="189"/>
      <c r="HQK97" s="189"/>
      <c r="HQL97" s="189"/>
      <c r="HQM97" s="189"/>
      <c r="HQN97" s="189"/>
      <c r="HQO97" s="189"/>
      <c r="HQP97" s="189"/>
      <c r="HQQ97" s="189"/>
      <c r="HQR97" s="189"/>
      <c r="HQS97" s="189"/>
      <c r="HQT97" s="189"/>
      <c r="HQU97" s="189"/>
      <c r="HQV97" s="189"/>
      <c r="HQW97" s="189"/>
      <c r="HQX97" s="189"/>
      <c r="HQY97" s="189"/>
      <c r="HQZ97" s="189"/>
      <c r="HRA97" s="189"/>
      <c r="HRB97" s="189"/>
      <c r="HRC97" s="189"/>
      <c r="HRD97" s="189"/>
      <c r="HRE97" s="189"/>
      <c r="HRF97" s="189"/>
      <c r="HRG97" s="189"/>
      <c r="HRH97" s="189"/>
      <c r="HRI97" s="189"/>
      <c r="HRJ97" s="189"/>
      <c r="HRK97" s="189"/>
      <c r="HRL97" s="189"/>
      <c r="HRM97" s="189"/>
      <c r="HRN97" s="189"/>
      <c r="HRO97" s="189"/>
      <c r="HRP97" s="189"/>
      <c r="HRQ97" s="189"/>
      <c r="HRR97" s="189"/>
      <c r="HRS97" s="189"/>
      <c r="HRT97" s="189"/>
      <c r="HRU97" s="189"/>
      <c r="HRV97" s="189"/>
      <c r="HRW97" s="189"/>
      <c r="HRX97" s="189"/>
      <c r="HRY97" s="189"/>
      <c r="HRZ97" s="189"/>
      <c r="HSA97" s="189"/>
      <c r="HSB97" s="189"/>
      <c r="HSC97" s="189"/>
      <c r="HSD97" s="189"/>
      <c r="HSE97" s="189"/>
      <c r="HSF97" s="189"/>
      <c r="HSG97" s="189"/>
      <c r="HSH97" s="189"/>
      <c r="HSI97" s="189"/>
      <c r="HSJ97" s="189"/>
      <c r="HSK97" s="189"/>
      <c r="HSL97" s="189"/>
      <c r="HSM97" s="189"/>
      <c r="HSN97" s="189"/>
      <c r="HSO97" s="189"/>
      <c r="HSP97" s="189"/>
      <c r="HSQ97" s="189"/>
      <c r="HSR97" s="189"/>
      <c r="HSS97" s="189"/>
      <c r="HST97" s="189"/>
      <c r="HSU97" s="189"/>
      <c r="HSV97" s="189"/>
      <c r="HSW97" s="189"/>
      <c r="HSX97" s="189"/>
      <c r="HSY97" s="189"/>
      <c r="HSZ97" s="189"/>
      <c r="HTA97" s="189"/>
      <c r="HTB97" s="189"/>
      <c r="HTC97" s="189"/>
      <c r="HTD97" s="189"/>
      <c r="HTE97" s="189"/>
      <c r="HTF97" s="189"/>
      <c r="HTG97" s="189"/>
      <c r="HTH97" s="189"/>
      <c r="HTI97" s="189"/>
      <c r="HTJ97" s="189"/>
      <c r="HTK97" s="189"/>
      <c r="HTL97" s="189"/>
      <c r="HTM97" s="189"/>
      <c r="HTN97" s="189"/>
      <c r="HTO97" s="189"/>
      <c r="HTP97" s="189"/>
      <c r="HTQ97" s="189"/>
      <c r="HTR97" s="189"/>
      <c r="HTS97" s="189"/>
      <c r="HTT97" s="189"/>
      <c r="HTU97" s="189"/>
      <c r="HTV97" s="189"/>
      <c r="HTW97" s="189"/>
      <c r="HTX97" s="189"/>
      <c r="HTY97" s="189"/>
      <c r="HTZ97" s="189"/>
      <c r="HUA97" s="189"/>
      <c r="HUB97" s="189"/>
      <c r="HUC97" s="189"/>
      <c r="HUD97" s="189"/>
      <c r="HUE97" s="189"/>
      <c r="HUF97" s="189"/>
      <c r="HUG97" s="189"/>
      <c r="HUH97" s="189"/>
      <c r="HUI97" s="189"/>
      <c r="HUJ97" s="189"/>
      <c r="HUK97" s="189"/>
      <c r="HUL97" s="189"/>
      <c r="HUM97" s="189"/>
      <c r="HUN97" s="189"/>
      <c r="HUO97" s="189"/>
      <c r="HUP97" s="189"/>
      <c r="HUQ97" s="189"/>
      <c r="HUR97" s="189"/>
      <c r="HUS97" s="189"/>
      <c r="HUT97" s="189"/>
      <c r="HUU97" s="189"/>
      <c r="HUV97" s="189"/>
      <c r="HUW97" s="189"/>
      <c r="HUX97" s="189"/>
      <c r="HUY97" s="189"/>
      <c r="HUZ97" s="189"/>
      <c r="HVA97" s="189"/>
      <c r="HVB97" s="189"/>
      <c r="HVC97" s="189"/>
      <c r="HVD97" s="189"/>
      <c r="HVE97" s="189"/>
      <c r="HVF97" s="189"/>
      <c r="HVG97" s="189"/>
      <c r="HVH97" s="189"/>
      <c r="HVI97" s="189"/>
      <c r="HVJ97" s="189"/>
      <c r="HVK97" s="189"/>
      <c r="HVL97" s="189"/>
      <c r="HVM97" s="189"/>
      <c r="HVN97" s="189"/>
      <c r="HVO97" s="189"/>
      <c r="HVP97" s="189"/>
      <c r="HVQ97" s="189"/>
      <c r="HVR97" s="189"/>
      <c r="HVS97" s="189"/>
      <c r="HVT97" s="189"/>
      <c r="HVU97" s="189"/>
      <c r="HVV97" s="189"/>
      <c r="HVW97" s="189"/>
      <c r="HVX97" s="189"/>
      <c r="HVY97" s="189"/>
      <c r="HVZ97" s="189"/>
      <c r="HWA97" s="189"/>
      <c r="HWB97" s="189"/>
      <c r="HWC97" s="189"/>
      <c r="HWD97" s="189"/>
      <c r="HWE97" s="189"/>
      <c r="HWF97" s="189"/>
      <c r="HWG97" s="189"/>
      <c r="HWH97" s="189"/>
      <c r="HWI97" s="189"/>
      <c r="HWJ97" s="189"/>
      <c r="HWK97" s="189"/>
      <c r="HWL97" s="189"/>
      <c r="HWM97" s="189"/>
      <c r="HWN97" s="189"/>
      <c r="HWO97" s="189"/>
      <c r="HWP97" s="189"/>
      <c r="HWQ97" s="189"/>
      <c r="HWR97" s="189"/>
      <c r="HWS97" s="189"/>
      <c r="HWT97" s="189"/>
      <c r="HWU97" s="189"/>
      <c r="HWV97" s="189"/>
      <c r="HWW97" s="189"/>
      <c r="HWX97" s="189"/>
      <c r="HWY97" s="189"/>
      <c r="HWZ97" s="189"/>
      <c r="HXA97" s="189"/>
      <c r="HXB97" s="189"/>
      <c r="HXC97" s="189"/>
      <c r="HXD97" s="189"/>
      <c r="HXE97" s="189"/>
      <c r="HXF97" s="189"/>
      <c r="HXG97" s="189"/>
      <c r="HXH97" s="189"/>
      <c r="HXI97" s="189"/>
      <c r="HXJ97" s="189"/>
      <c r="HXK97" s="189"/>
      <c r="HXL97" s="189"/>
      <c r="HXM97" s="189"/>
      <c r="HXN97" s="189"/>
      <c r="HXO97" s="189"/>
      <c r="HXP97" s="189"/>
      <c r="HXQ97" s="189"/>
      <c r="HXR97" s="189"/>
      <c r="HXS97" s="189"/>
      <c r="HXT97" s="189"/>
      <c r="HXU97" s="189"/>
      <c r="HXV97" s="189"/>
      <c r="HXW97" s="189"/>
      <c r="HXX97" s="189"/>
      <c r="HXY97" s="189"/>
      <c r="HXZ97" s="189"/>
      <c r="HYA97" s="189"/>
      <c r="HYB97" s="189"/>
      <c r="HYC97" s="189"/>
      <c r="HYD97" s="189"/>
      <c r="HYE97" s="189"/>
      <c r="HYF97" s="189"/>
      <c r="HYG97" s="189"/>
      <c r="HYH97" s="189"/>
      <c r="HYI97" s="189"/>
      <c r="HYJ97" s="189"/>
      <c r="HYK97" s="189"/>
      <c r="HYL97" s="189"/>
      <c r="HYM97" s="189"/>
      <c r="HYN97" s="189"/>
      <c r="HYO97" s="189"/>
      <c r="HYP97" s="189"/>
      <c r="HYQ97" s="189"/>
      <c r="HYR97" s="189"/>
      <c r="HYS97" s="189"/>
      <c r="HYT97" s="189"/>
      <c r="HYU97" s="189"/>
      <c r="HYV97" s="189"/>
      <c r="HYW97" s="189"/>
      <c r="HYX97" s="189"/>
      <c r="HYY97" s="189"/>
      <c r="HYZ97" s="189"/>
      <c r="HZA97" s="189"/>
      <c r="HZB97" s="189"/>
      <c r="HZC97" s="189"/>
      <c r="HZD97" s="189"/>
      <c r="HZE97" s="189"/>
      <c r="HZF97" s="189"/>
      <c r="HZG97" s="189"/>
      <c r="HZH97" s="189"/>
      <c r="HZI97" s="189"/>
      <c r="HZJ97" s="189"/>
      <c r="HZK97" s="189"/>
      <c r="HZL97" s="189"/>
      <c r="HZM97" s="189"/>
      <c r="HZN97" s="189"/>
      <c r="HZO97" s="189"/>
      <c r="HZP97" s="189"/>
      <c r="HZQ97" s="189"/>
      <c r="HZR97" s="189"/>
      <c r="HZS97" s="189"/>
      <c r="HZT97" s="189"/>
      <c r="HZU97" s="189"/>
      <c r="HZV97" s="189"/>
      <c r="HZW97" s="189"/>
      <c r="HZX97" s="189"/>
      <c r="HZY97" s="189"/>
      <c r="HZZ97" s="189"/>
      <c r="IAA97" s="189"/>
      <c r="IAB97" s="189"/>
      <c r="IAC97" s="189"/>
      <c r="IAD97" s="189"/>
      <c r="IAE97" s="189"/>
      <c r="IAF97" s="189"/>
      <c r="IAG97" s="189"/>
      <c r="IAH97" s="189"/>
      <c r="IAI97" s="189"/>
      <c r="IAJ97" s="189"/>
      <c r="IAK97" s="189"/>
      <c r="IAL97" s="189"/>
      <c r="IAM97" s="189"/>
      <c r="IAN97" s="189"/>
      <c r="IAO97" s="189"/>
      <c r="IAP97" s="189"/>
      <c r="IAQ97" s="189"/>
      <c r="IAR97" s="189"/>
      <c r="IAS97" s="189"/>
      <c r="IAT97" s="189"/>
      <c r="IAU97" s="189"/>
      <c r="IAV97" s="189"/>
      <c r="IAW97" s="189"/>
      <c r="IAX97" s="189"/>
      <c r="IAY97" s="189"/>
      <c r="IAZ97" s="189"/>
      <c r="IBA97" s="189"/>
      <c r="IBB97" s="189"/>
      <c r="IBC97" s="189"/>
      <c r="IBD97" s="189"/>
      <c r="IBE97" s="189"/>
      <c r="IBF97" s="189"/>
      <c r="IBG97" s="189"/>
      <c r="IBH97" s="189"/>
      <c r="IBI97" s="189"/>
      <c r="IBJ97" s="189"/>
      <c r="IBK97" s="189"/>
      <c r="IBL97" s="189"/>
      <c r="IBM97" s="189"/>
      <c r="IBN97" s="189"/>
      <c r="IBO97" s="189"/>
      <c r="IBP97" s="189"/>
      <c r="IBQ97" s="189"/>
      <c r="IBR97" s="189"/>
      <c r="IBS97" s="189"/>
      <c r="IBT97" s="189"/>
      <c r="IBU97" s="189"/>
      <c r="IBV97" s="189"/>
      <c r="IBW97" s="189"/>
      <c r="IBX97" s="189"/>
      <c r="IBY97" s="189"/>
      <c r="IBZ97" s="189"/>
      <c r="ICA97" s="189"/>
      <c r="ICB97" s="189"/>
      <c r="ICC97" s="189"/>
      <c r="ICD97" s="189"/>
      <c r="ICE97" s="189"/>
      <c r="ICF97" s="189"/>
      <c r="ICG97" s="189"/>
      <c r="ICH97" s="189"/>
      <c r="ICI97" s="189"/>
      <c r="ICJ97" s="189"/>
      <c r="ICK97" s="189"/>
      <c r="ICL97" s="189"/>
      <c r="ICM97" s="189"/>
      <c r="ICN97" s="189"/>
      <c r="ICO97" s="189"/>
      <c r="ICP97" s="189"/>
      <c r="ICQ97" s="189"/>
      <c r="ICR97" s="189"/>
      <c r="ICS97" s="189"/>
      <c r="ICT97" s="189"/>
      <c r="ICU97" s="189"/>
      <c r="ICV97" s="189"/>
      <c r="ICW97" s="189"/>
      <c r="ICX97" s="189"/>
      <c r="ICY97" s="189"/>
      <c r="ICZ97" s="189"/>
      <c r="IDA97" s="189"/>
      <c r="IDB97" s="189"/>
      <c r="IDC97" s="189"/>
      <c r="IDD97" s="189"/>
      <c r="IDE97" s="189"/>
      <c r="IDF97" s="189"/>
      <c r="IDG97" s="189"/>
      <c r="IDH97" s="189"/>
      <c r="IDI97" s="189"/>
      <c r="IDJ97" s="189"/>
      <c r="IDK97" s="189"/>
      <c r="IDL97" s="189"/>
      <c r="IDM97" s="189"/>
      <c r="IDN97" s="189"/>
      <c r="IDO97" s="189"/>
      <c r="IDP97" s="189"/>
      <c r="IDQ97" s="189"/>
      <c r="IDR97" s="189"/>
      <c r="IDS97" s="189"/>
      <c r="IDT97" s="189"/>
      <c r="IDU97" s="189"/>
      <c r="IDV97" s="189"/>
      <c r="IDW97" s="189"/>
      <c r="IDX97" s="189"/>
      <c r="IDY97" s="189"/>
      <c r="IDZ97" s="189"/>
      <c r="IEA97" s="189"/>
      <c r="IEB97" s="189"/>
      <c r="IEC97" s="189"/>
      <c r="IED97" s="189"/>
      <c r="IEE97" s="189"/>
      <c r="IEF97" s="189"/>
      <c r="IEG97" s="189"/>
      <c r="IEH97" s="189"/>
      <c r="IEI97" s="189"/>
      <c r="IEJ97" s="189"/>
      <c r="IEK97" s="189"/>
      <c r="IEL97" s="189"/>
      <c r="IEM97" s="189"/>
      <c r="IEN97" s="189"/>
      <c r="IEO97" s="189"/>
      <c r="IEP97" s="189"/>
      <c r="IEQ97" s="189"/>
      <c r="IER97" s="189"/>
      <c r="IES97" s="189"/>
      <c r="IET97" s="189"/>
      <c r="IEU97" s="189"/>
      <c r="IEV97" s="189"/>
      <c r="IEW97" s="189"/>
      <c r="IEX97" s="189"/>
      <c r="IEY97" s="189"/>
      <c r="IEZ97" s="189"/>
      <c r="IFA97" s="189"/>
      <c r="IFB97" s="189"/>
      <c r="IFC97" s="189"/>
      <c r="IFD97" s="189"/>
      <c r="IFE97" s="189"/>
      <c r="IFF97" s="189"/>
      <c r="IFG97" s="189"/>
      <c r="IFH97" s="189"/>
      <c r="IFI97" s="189"/>
      <c r="IFJ97" s="189"/>
      <c r="IFK97" s="189"/>
      <c r="IFL97" s="189"/>
      <c r="IFM97" s="189"/>
      <c r="IFN97" s="189"/>
      <c r="IFO97" s="189"/>
      <c r="IFP97" s="189"/>
      <c r="IFQ97" s="189"/>
      <c r="IFR97" s="189"/>
      <c r="IFS97" s="189"/>
      <c r="IFT97" s="189"/>
      <c r="IFU97" s="189"/>
      <c r="IFV97" s="189"/>
      <c r="IFW97" s="189"/>
      <c r="IFX97" s="189"/>
      <c r="IFY97" s="189"/>
      <c r="IFZ97" s="189"/>
      <c r="IGA97" s="189"/>
      <c r="IGB97" s="189"/>
      <c r="IGC97" s="189"/>
      <c r="IGD97" s="189"/>
      <c r="IGE97" s="189"/>
      <c r="IGF97" s="189"/>
      <c r="IGG97" s="189"/>
      <c r="IGH97" s="189"/>
      <c r="IGI97" s="189"/>
      <c r="IGJ97" s="189"/>
      <c r="IGK97" s="189"/>
      <c r="IGL97" s="189"/>
      <c r="IGM97" s="189"/>
      <c r="IGN97" s="189"/>
      <c r="IGO97" s="189"/>
      <c r="IGP97" s="189"/>
      <c r="IGQ97" s="189"/>
      <c r="IGR97" s="189"/>
      <c r="IGS97" s="189"/>
      <c r="IGT97" s="189"/>
      <c r="IGU97" s="189"/>
      <c r="IGV97" s="189"/>
      <c r="IGW97" s="189"/>
      <c r="IGX97" s="189"/>
      <c r="IGY97" s="189"/>
      <c r="IGZ97" s="189"/>
      <c r="IHA97" s="189"/>
      <c r="IHB97" s="189"/>
      <c r="IHC97" s="189"/>
      <c r="IHD97" s="189"/>
      <c r="IHE97" s="189"/>
      <c r="IHF97" s="189"/>
      <c r="IHG97" s="189"/>
      <c r="IHH97" s="189"/>
      <c r="IHI97" s="189"/>
      <c r="IHJ97" s="189"/>
      <c r="IHK97" s="189"/>
      <c r="IHL97" s="189"/>
      <c r="IHM97" s="189"/>
      <c r="IHN97" s="189"/>
      <c r="IHO97" s="189"/>
      <c r="IHP97" s="189"/>
      <c r="IHQ97" s="189"/>
      <c r="IHR97" s="189"/>
      <c r="IHS97" s="189"/>
      <c r="IHT97" s="189"/>
      <c r="IHU97" s="189"/>
      <c r="IHV97" s="189"/>
      <c r="IHW97" s="189"/>
      <c r="IHX97" s="189"/>
      <c r="IHY97" s="189"/>
      <c r="IHZ97" s="189"/>
      <c r="IIA97" s="189"/>
      <c r="IIB97" s="189"/>
      <c r="IIC97" s="189"/>
      <c r="IID97" s="189"/>
      <c r="IIE97" s="189"/>
      <c r="IIF97" s="189"/>
      <c r="IIG97" s="189"/>
      <c r="IIH97" s="189"/>
      <c r="III97" s="189"/>
      <c r="IIJ97" s="189"/>
      <c r="IIK97" s="189"/>
      <c r="IIL97" s="189"/>
      <c r="IIM97" s="189"/>
      <c r="IIN97" s="189"/>
      <c r="IIO97" s="189"/>
      <c r="IIP97" s="189"/>
      <c r="IIQ97" s="189"/>
      <c r="IIR97" s="189"/>
      <c r="IIS97" s="189"/>
      <c r="IIT97" s="189"/>
      <c r="IIU97" s="189"/>
      <c r="IIV97" s="189"/>
      <c r="IIW97" s="189"/>
      <c r="IIX97" s="189"/>
      <c r="IIY97" s="189"/>
      <c r="IIZ97" s="189"/>
      <c r="IJA97" s="189"/>
      <c r="IJB97" s="189"/>
      <c r="IJC97" s="189"/>
      <c r="IJD97" s="189"/>
      <c r="IJE97" s="189"/>
      <c r="IJF97" s="189"/>
      <c r="IJG97" s="189"/>
      <c r="IJH97" s="189"/>
      <c r="IJI97" s="189"/>
      <c r="IJJ97" s="189"/>
      <c r="IJK97" s="189"/>
      <c r="IJL97" s="189"/>
      <c r="IJM97" s="189"/>
      <c r="IJN97" s="189"/>
      <c r="IJO97" s="189"/>
      <c r="IJP97" s="189"/>
      <c r="IJQ97" s="189"/>
      <c r="IJR97" s="189"/>
      <c r="IJS97" s="189"/>
      <c r="IJT97" s="189"/>
      <c r="IJU97" s="189"/>
      <c r="IJV97" s="189"/>
      <c r="IJW97" s="189"/>
      <c r="IJX97" s="189"/>
      <c r="IJY97" s="189"/>
      <c r="IJZ97" s="189"/>
      <c r="IKA97" s="189"/>
      <c r="IKB97" s="189"/>
      <c r="IKC97" s="189"/>
      <c r="IKD97" s="189"/>
      <c r="IKE97" s="189"/>
      <c r="IKF97" s="189"/>
      <c r="IKG97" s="189"/>
      <c r="IKH97" s="189"/>
      <c r="IKI97" s="189"/>
      <c r="IKJ97" s="189"/>
      <c r="IKK97" s="189"/>
      <c r="IKL97" s="189"/>
      <c r="IKM97" s="189"/>
      <c r="IKN97" s="189"/>
      <c r="IKO97" s="189"/>
      <c r="IKP97" s="189"/>
      <c r="IKQ97" s="189"/>
      <c r="IKR97" s="189"/>
      <c r="IKS97" s="189"/>
      <c r="IKT97" s="189"/>
      <c r="IKU97" s="189"/>
      <c r="IKV97" s="189"/>
      <c r="IKW97" s="189"/>
      <c r="IKX97" s="189"/>
      <c r="IKY97" s="189"/>
      <c r="IKZ97" s="189"/>
      <c r="ILA97" s="189"/>
      <c r="ILB97" s="189"/>
      <c r="ILC97" s="189"/>
      <c r="ILD97" s="189"/>
      <c r="ILE97" s="189"/>
      <c r="ILF97" s="189"/>
      <c r="ILG97" s="189"/>
      <c r="ILH97" s="189"/>
      <c r="ILI97" s="189"/>
      <c r="ILJ97" s="189"/>
      <c r="ILK97" s="189"/>
      <c r="ILL97" s="189"/>
      <c r="ILM97" s="189"/>
      <c r="ILN97" s="189"/>
      <c r="ILO97" s="189"/>
      <c r="ILP97" s="189"/>
      <c r="ILQ97" s="189"/>
      <c r="ILR97" s="189"/>
      <c r="ILS97" s="189"/>
      <c r="ILT97" s="189"/>
      <c r="ILU97" s="189"/>
      <c r="ILV97" s="189"/>
      <c r="ILW97" s="189"/>
      <c r="ILX97" s="189"/>
      <c r="ILY97" s="189"/>
      <c r="ILZ97" s="189"/>
      <c r="IMA97" s="189"/>
      <c r="IMB97" s="189"/>
      <c r="IMC97" s="189"/>
      <c r="IMD97" s="189"/>
      <c r="IME97" s="189"/>
      <c r="IMF97" s="189"/>
      <c r="IMG97" s="189"/>
      <c r="IMH97" s="189"/>
      <c r="IMI97" s="189"/>
      <c r="IMJ97" s="189"/>
      <c r="IMK97" s="189"/>
      <c r="IML97" s="189"/>
      <c r="IMM97" s="189"/>
      <c r="IMN97" s="189"/>
      <c r="IMO97" s="189"/>
      <c r="IMP97" s="189"/>
      <c r="IMQ97" s="189"/>
      <c r="IMR97" s="189"/>
      <c r="IMS97" s="189"/>
      <c r="IMT97" s="189"/>
      <c r="IMU97" s="189"/>
      <c r="IMV97" s="189"/>
      <c r="IMW97" s="189"/>
      <c r="IMX97" s="189"/>
      <c r="IMY97" s="189"/>
      <c r="IMZ97" s="189"/>
      <c r="INA97" s="189"/>
      <c r="INB97" s="189"/>
      <c r="INC97" s="189"/>
      <c r="IND97" s="189"/>
      <c r="INE97" s="189"/>
      <c r="INF97" s="189"/>
      <c r="ING97" s="189"/>
      <c r="INH97" s="189"/>
      <c r="INI97" s="189"/>
      <c r="INJ97" s="189"/>
      <c r="INK97" s="189"/>
      <c r="INL97" s="189"/>
      <c r="INM97" s="189"/>
      <c r="INN97" s="189"/>
      <c r="INO97" s="189"/>
      <c r="INP97" s="189"/>
      <c r="INQ97" s="189"/>
      <c r="INR97" s="189"/>
      <c r="INS97" s="189"/>
      <c r="INT97" s="189"/>
      <c r="INU97" s="189"/>
      <c r="INV97" s="189"/>
      <c r="INW97" s="189"/>
      <c r="INX97" s="189"/>
      <c r="INY97" s="189"/>
      <c r="INZ97" s="189"/>
      <c r="IOA97" s="189"/>
      <c r="IOB97" s="189"/>
      <c r="IOC97" s="189"/>
      <c r="IOD97" s="189"/>
      <c r="IOE97" s="189"/>
      <c r="IOF97" s="189"/>
      <c r="IOG97" s="189"/>
      <c r="IOH97" s="189"/>
      <c r="IOI97" s="189"/>
      <c r="IOJ97" s="189"/>
      <c r="IOK97" s="189"/>
      <c r="IOL97" s="189"/>
      <c r="IOM97" s="189"/>
      <c r="ION97" s="189"/>
      <c r="IOO97" s="189"/>
      <c r="IOP97" s="189"/>
      <c r="IOQ97" s="189"/>
      <c r="IOR97" s="189"/>
      <c r="IOS97" s="189"/>
      <c r="IOT97" s="189"/>
      <c r="IOU97" s="189"/>
      <c r="IOV97" s="189"/>
      <c r="IOW97" s="189"/>
      <c r="IOX97" s="189"/>
      <c r="IOY97" s="189"/>
      <c r="IOZ97" s="189"/>
      <c r="IPA97" s="189"/>
      <c r="IPB97" s="189"/>
      <c r="IPC97" s="189"/>
      <c r="IPD97" s="189"/>
      <c r="IPE97" s="189"/>
      <c r="IPF97" s="189"/>
      <c r="IPG97" s="189"/>
      <c r="IPH97" s="189"/>
      <c r="IPI97" s="189"/>
      <c r="IPJ97" s="189"/>
      <c r="IPK97" s="189"/>
      <c r="IPL97" s="189"/>
      <c r="IPM97" s="189"/>
      <c r="IPN97" s="189"/>
      <c r="IPO97" s="189"/>
      <c r="IPP97" s="189"/>
      <c r="IPQ97" s="189"/>
      <c r="IPR97" s="189"/>
      <c r="IPS97" s="189"/>
      <c r="IPT97" s="189"/>
      <c r="IPU97" s="189"/>
      <c r="IPV97" s="189"/>
      <c r="IPW97" s="189"/>
      <c r="IPX97" s="189"/>
      <c r="IPY97" s="189"/>
      <c r="IPZ97" s="189"/>
      <c r="IQA97" s="189"/>
      <c r="IQB97" s="189"/>
      <c r="IQC97" s="189"/>
      <c r="IQD97" s="189"/>
      <c r="IQE97" s="189"/>
      <c r="IQF97" s="189"/>
      <c r="IQG97" s="189"/>
      <c r="IQH97" s="189"/>
      <c r="IQI97" s="189"/>
      <c r="IQJ97" s="189"/>
      <c r="IQK97" s="189"/>
      <c r="IQL97" s="189"/>
      <c r="IQM97" s="189"/>
      <c r="IQN97" s="189"/>
      <c r="IQO97" s="189"/>
      <c r="IQP97" s="189"/>
      <c r="IQQ97" s="189"/>
      <c r="IQR97" s="189"/>
      <c r="IQS97" s="189"/>
      <c r="IQT97" s="189"/>
      <c r="IQU97" s="189"/>
      <c r="IQV97" s="189"/>
      <c r="IQW97" s="189"/>
      <c r="IQX97" s="189"/>
      <c r="IQY97" s="189"/>
      <c r="IQZ97" s="189"/>
      <c r="IRA97" s="189"/>
      <c r="IRB97" s="189"/>
      <c r="IRC97" s="189"/>
      <c r="IRD97" s="189"/>
      <c r="IRE97" s="189"/>
      <c r="IRF97" s="189"/>
      <c r="IRG97" s="189"/>
      <c r="IRH97" s="189"/>
      <c r="IRI97" s="189"/>
      <c r="IRJ97" s="189"/>
      <c r="IRK97" s="189"/>
      <c r="IRL97" s="189"/>
      <c r="IRM97" s="189"/>
      <c r="IRN97" s="189"/>
      <c r="IRO97" s="189"/>
      <c r="IRP97" s="189"/>
      <c r="IRQ97" s="189"/>
      <c r="IRR97" s="189"/>
      <c r="IRS97" s="189"/>
      <c r="IRT97" s="189"/>
      <c r="IRU97" s="189"/>
      <c r="IRV97" s="189"/>
      <c r="IRW97" s="189"/>
      <c r="IRX97" s="189"/>
      <c r="IRY97" s="189"/>
      <c r="IRZ97" s="189"/>
      <c r="ISA97" s="189"/>
      <c r="ISB97" s="189"/>
      <c r="ISC97" s="189"/>
      <c r="ISD97" s="189"/>
      <c r="ISE97" s="189"/>
      <c r="ISF97" s="189"/>
      <c r="ISG97" s="189"/>
      <c r="ISH97" s="189"/>
      <c r="ISI97" s="189"/>
      <c r="ISJ97" s="189"/>
      <c r="ISK97" s="189"/>
      <c r="ISL97" s="189"/>
      <c r="ISM97" s="189"/>
      <c r="ISN97" s="189"/>
      <c r="ISO97" s="189"/>
      <c r="ISP97" s="189"/>
      <c r="ISQ97" s="189"/>
      <c r="ISR97" s="189"/>
      <c r="ISS97" s="189"/>
      <c r="IST97" s="189"/>
      <c r="ISU97" s="189"/>
      <c r="ISV97" s="189"/>
      <c r="ISW97" s="189"/>
      <c r="ISX97" s="189"/>
      <c r="ISY97" s="189"/>
      <c r="ISZ97" s="189"/>
      <c r="ITA97" s="189"/>
      <c r="ITB97" s="189"/>
      <c r="ITC97" s="189"/>
      <c r="ITD97" s="189"/>
      <c r="ITE97" s="189"/>
      <c r="ITF97" s="189"/>
      <c r="ITG97" s="189"/>
      <c r="ITH97" s="189"/>
      <c r="ITI97" s="189"/>
      <c r="ITJ97" s="189"/>
      <c r="ITK97" s="189"/>
      <c r="ITL97" s="189"/>
      <c r="ITM97" s="189"/>
      <c r="ITN97" s="189"/>
      <c r="ITO97" s="189"/>
      <c r="ITP97" s="189"/>
      <c r="ITQ97" s="189"/>
      <c r="ITR97" s="189"/>
      <c r="ITS97" s="189"/>
      <c r="ITT97" s="189"/>
      <c r="ITU97" s="189"/>
      <c r="ITV97" s="189"/>
      <c r="ITW97" s="189"/>
      <c r="ITX97" s="189"/>
      <c r="ITY97" s="189"/>
      <c r="ITZ97" s="189"/>
      <c r="IUA97" s="189"/>
      <c r="IUB97" s="189"/>
      <c r="IUC97" s="189"/>
      <c r="IUD97" s="189"/>
      <c r="IUE97" s="189"/>
      <c r="IUF97" s="189"/>
      <c r="IUG97" s="189"/>
      <c r="IUH97" s="189"/>
      <c r="IUI97" s="189"/>
      <c r="IUJ97" s="189"/>
      <c r="IUK97" s="189"/>
      <c r="IUL97" s="189"/>
      <c r="IUM97" s="189"/>
      <c r="IUN97" s="189"/>
      <c r="IUO97" s="189"/>
      <c r="IUP97" s="189"/>
      <c r="IUQ97" s="189"/>
      <c r="IUR97" s="189"/>
      <c r="IUS97" s="189"/>
      <c r="IUT97" s="189"/>
      <c r="IUU97" s="189"/>
      <c r="IUV97" s="189"/>
      <c r="IUW97" s="189"/>
      <c r="IUX97" s="189"/>
      <c r="IUY97" s="189"/>
      <c r="IUZ97" s="189"/>
      <c r="IVA97" s="189"/>
      <c r="IVB97" s="189"/>
      <c r="IVC97" s="189"/>
      <c r="IVD97" s="189"/>
      <c r="IVE97" s="189"/>
      <c r="IVF97" s="189"/>
      <c r="IVG97" s="189"/>
      <c r="IVH97" s="189"/>
      <c r="IVI97" s="189"/>
      <c r="IVJ97" s="189"/>
      <c r="IVK97" s="189"/>
      <c r="IVL97" s="189"/>
      <c r="IVM97" s="189"/>
      <c r="IVN97" s="189"/>
      <c r="IVO97" s="189"/>
      <c r="IVP97" s="189"/>
      <c r="IVQ97" s="189"/>
      <c r="IVR97" s="189"/>
      <c r="IVS97" s="189"/>
      <c r="IVT97" s="189"/>
      <c r="IVU97" s="189"/>
      <c r="IVV97" s="189"/>
      <c r="IVW97" s="189"/>
      <c r="IVX97" s="189"/>
      <c r="IVY97" s="189"/>
      <c r="IVZ97" s="189"/>
      <c r="IWA97" s="189"/>
      <c r="IWB97" s="189"/>
      <c r="IWC97" s="189"/>
      <c r="IWD97" s="189"/>
      <c r="IWE97" s="189"/>
      <c r="IWF97" s="189"/>
      <c r="IWG97" s="189"/>
      <c r="IWH97" s="189"/>
      <c r="IWI97" s="189"/>
      <c r="IWJ97" s="189"/>
      <c r="IWK97" s="189"/>
      <c r="IWL97" s="189"/>
      <c r="IWM97" s="189"/>
      <c r="IWN97" s="189"/>
      <c r="IWO97" s="189"/>
      <c r="IWP97" s="189"/>
      <c r="IWQ97" s="189"/>
      <c r="IWR97" s="189"/>
      <c r="IWS97" s="189"/>
      <c r="IWT97" s="189"/>
      <c r="IWU97" s="189"/>
      <c r="IWV97" s="189"/>
      <c r="IWW97" s="189"/>
      <c r="IWX97" s="189"/>
      <c r="IWY97" s="189"/>
      <c r="IWZ97" s="189"/>
      <c r="IXA97" s="189"/>
      <c r="IXB97" s="189"/>
      <c r="IXC97" s="189"/>
      <c r="IXD97" s="189"/>
      <c r="IXE97" s="189"/>
      <c r="IXF97" s="189"/>
      <c r="IXG97" s="189"/>
      <c r="IXH97" s="189"/>
      <c r="IXI97" s="189"/>
      <c r="IXJ97" s="189"/>
      <c r="IXK97" s="189"/>
      <c r="IXL97" s="189"/>
      <c r="IXM97" s="189"/>
      <c r="IXN97" s="189"/>
      <c r="IXO97" s="189"/>
      <c r="IXP97" s="189"/>
      <c r="IXQ97" s="189"/>
      <c r="IXR97" s="189"/>
      <c r="IXS97" s="189"/>
      <c r="IXT97" s="189"/>
      <c r="IXU97" s="189"/>
      <c r="IXV97" s="189"/>
      <c r="IXW97" s="189"/>
      <c r="IXX97" s="189"/>
      <c r="IXY97" s="189"/>
      <c r="IXZ97" s="189"/>
      <c r="IYA97" s="189"/>
      <c r="IYB97" s="189"/>
      <c r="IYC97" s="189"/>
      <c r="IYD97" s="189"/>
      <c r="IYE97" s="189"/>
      <c r="IYF97" s="189"/>
      <c r="IYG97" s="189"/>
      <c r="IYH97" s="189"/>
      <c r="IYI97" s="189"/>
      <c r="IYJ97" s="189"/>
      <c r="IYK97" s="189"/>
      <c r="IYL97" s="189"/>
      <c r="IYM97" s="189"/>
      <c r="IYN97" s="189"/>
      <c r="IYO97" s="189"/>
      <c r="IYP97" s="189"/>
      <c r="IYQ97" s="189"/>
      <c r="IYR97" s="189"/>
      <c r="IYS97" s="189"/>
      <c r="IYT97" s="189"/>
      <c r="IYU97" s="189"/>
      <c r="IYV97" s="189"/>
      <c r="IYW97" s="189"/>
      <c r="IYX97" s="189"/>
      <c r="IYY97" s="189"/>
      <c r="IYZ97" s="189"/>
      <c r="IZA97" s="189"/>
      <c r="IZB97" s="189"/>
      <c r="IZC97" s="189"/>
      <c r="IZD97" s="189"/>
      <c r="IZE97" s="189"/>
      <c r="IZF97" s="189"/>
      <c r="IZG97" s="189"/>
      <c r="IZH97" s="189"/>
      <c r="IZI97" s="189"/>
      <c r="IZJ97" s="189"/>
      <c r="IZK97" s="189"/>
      <c r="IZL97" s="189"/>
      <c r="IZM97" s="189"/>
      <c r="IZN97" s="189"/>
      <c r="IZO97" s="189"/>
      <c r="IZP97" s="189"/>
      <c r="IZQ97" s="189"/>
      <c r="IZR97" s="189"/>
      <c r="IZS97" s="189"/>
      <c r="IZT97" s="189"/>
      <c r="IZU97" s="189"/>
      <c r="IZV97" s="189"/>
      <c r="IZW97" s="189"/>
      <c r="IZX97" s="189"/>
      <c r="IZY97" s="189"/>
      <c r="IZZ97" s="189"/>
      <c r="JAA97" s="189"/>
      <c r="JAB97" s="189"/>
      <c r="JAC97" s="189"/>
      <c r="JAD97" s="189"/>
      <c r="JAE97" s="189"/>
      <c r="JAF97" s="189"/>
      <c r="JAG97" s="189"/>
      <c r="JAH97" s="189"/>
      <c r="JAI97" s="189"/>
      <c r="JAJ97" s="189"/>
      <c r="JAK97" s="189"/>
      <c r="JAL97" s="189"/>
      <c r="JAM97" s="189"/>
      <c r="JAN97" s="189"/>
      <c r="JAO97" s="189"/>
      <c r="JAP97" s="189"/>
      <c r="JAQ97" s="189"/>
      <c r="JAR97" s="189"/>
      <c r="JAS97" s="189"/>
      <c r="JAT97" s="189"/>
      <c r="JAU97" s="189"/>
      <c r="JAV97" s="189"/>
      <c r="JAW97" s="189"/>
      <c r="JAX97" s="189"/>
      <c r="JAY97" s="189"/>
      <c r="JAZ97" s="189"/>
      <c r="JBA97" s="189"/>
      <c r="JBB97" s="189"/>
      <c r="JBC97" s="189"/>
      <c r="JBD97" s="189"/>
      <c r="JBE97" s="189"/>
      <c r="JBF97" s="189"/>
      <c r="JBG97" s="189"/>
      <c r="JBH97" s="189"/>
      <c r="JBI97" s="189"/>
      <c r="JBJ97" s="189"/>
      <c r="JBK97" s="189"/>
      <c r="JBL97" s="189"/>
      <c r="JBM97" s="189"/>
      <c r="JBN97" s="189"/>
      <c r="JBO97" s="189"/>
      <c r="JBP97" s="189"/>
      <c r="JBQ97" s="189"/>
      <c r="JBR97" s="189"/>
      <c r="JBS97" s="189"/>
      <c r="JBT97" s="189"/>
      <c r="JBU97" s="189"/>
      <c r="JBV97" s="189"/>
      <c r="JBW97" s="189"/>
      <c r="JBX97" s="189"/>
      <c r="JBY97" s="189"/>
      <c r="JBZ97" s="189"/>
      <c r="JCA97" s="189"/>
      <c r="JCB97" s="189"/>
      <c r="JCC97" s="189"/>
      <c r="JCD97" s="189"/>
      <c r="JCE97" s="189"/>
      <c r="JCF97" s="189"/>
      <c r="JCG97" s="189"/>
      <c r="JCH97" s="189"/>
      <c r="JCI97" s="189"/>
      <c r="JCJ97" s="189"/>
      <c r="JCK97" s="189"/>
      <c r="JCL97" s="189"/>
      <c r="JCM97" s="189"/>
      <c r="JCN97" s="189"/>
      <c r="JCO97" s="189"/>
      <c r="JCP97" s="189"/>
      <c r="JCQ97" s="189"/>
      <c r="JCR97" s="189"/>
      <c r="JCS97" s="189"/>
      <c r="JCT97" s="189"/>
      <c r="JCU97" s="189"/>
      <c r="JCV97" s="189"/>
      <c r="JCW97" s="189"/>
      <c r="JCX97" s="189"/>
      <c r="JCY97" s="189"/>
      <c r="JCZ97" s="189"/>
      <c r="JDA97" s="189"/>
      <c r="JDB97" s="189"/>
      <c r="JDC97" s="189"/>
      <c r="JDD97" s="189"/>
      <c r="JDE97" s="189"/>
      <c r="JDF97" s="189"/>
      <c r="JDG97" s="189"/>
      <c r="JDH97" s="189"/>
      <c r="JDI97" s="189"/>
      <c r="JDJ97" s="189"/>
      <c r="JDK97" s="189"/>
      <c r="JDL97" s="189"/>
      <c r="JDM97" s="189"/>
      <c r="JDN97" s="189"/>
      <c r="JDO97" s="189"/>
      <c r="JDP97" s="189"/>
      <c r="JDQ97" s="189"/>
      <c r="JDR97" s="189"/>
      <c r="JDS97" s="189"/>
      <c r="JDT97" s="189"/>
      <c r="JDU97" s="189"/>
      <c r="JDV97" s="189"/>
      <c r="JDW97" s="189"/>
      <c r="JDX97" s="189"/>
      <c r="JDY97" s="189"/>
      <c r="JDZ97" s="189"/>
      <c r="JEA97" s="189"/>
      <c r="JEB97" s="189"/>
      <c r="JEC97" s="189"/>
      <c r="JED97" s="189"/>
      <c r="JEE97" s="189"/>
      <c r="JEF97" s="189"/>
      <c r="JEG97" s="189"/>
      <c r="JEH97" s="189"/>
      <c r="JEI97" s="189"/>
      <c r="JEJ97" s="189"/>
      <c r="JEK97" s="189"/>
      <c r="JEL97" s="189"/>
      <c r="JEM97" s="189"/>
      <c r="JEN97" s="189"/>
      <c r="JEO97" s="189"/>
      <c r="JEP97" s="189"/>
      <c r="JEQ97" s="189"/>
      <c r="JER97" s="189"/>
      <c r="JES97" s="189"/>
      <c r="JET97" s="189"/>
      <c r="JEU97" s="189"/>
      <c r="JEV97" s="189"/>
      <c r="JEW97" s="189"/>
      <c r="JEX97" s="189"/>
      <c r="JEY97" s="189"/>
      <c r="JEZ97" s="189"/>
      <c r="JFA97" s="189"/>
      <c r="JFB97" s="189"/>
      <c r="JFC97" s="189"/>
      <c r="JFD97" s="189"/>
      <c r="JFE97" s="189"/>
      <c r="JFF97" s="189"/>
      <c r="JFG97" s="189"/>
      <c r="JFH97" s="189"/>
      <c r="JFI97" s="189"/>
      <c r="JFJ97" s="189"/>
      <c r="JFK97" s="189"/>
      <c r="JFL97" s="189"/>
      <c r="JFM97" s="189"/>
      <c r="JFN97" s="189"/>
      <c r="JFO97" s="189"/>
      <c r="JFP97" s="189"/>
      <c r="JFQ97" s="189"/>
      <c r="JFR97" s="189"/>
      <c r="JFS97" s="189"/>
      <c r="JFT97" s="189"/>
      <c r="JFU97" s="189"/>
      <c r="JFV97" s="189"/>
      <c r="JFW97" s="189"/>
      <c r="JFX97" s="189"/>
      <c r="JFY97" s="189"/>
      <c r="JFZ97" s="189"/>
      <c r="JGA97" s="189"/>
      <c r="JGB97" s="189"/>
      <c r="JGC97" s="189"/>
      <c r="JGD97" s="189"/>
      <c r="JGE97" s="189"/>
      <c r="JGF97" s="189"/>
      <c r="JGG97" s="189"/>
      <c r="JGH97" s="189"/>
      <c r="JGI97" s="189"/>
      <c r="JGJ97" s="189"/>
      <c r="JGK97" s="189"/>
      <c r="JGL97" s="189"/>
      <c r="JGM97" s="189"/>
      <c r="JGN97" s="189"/>
      <c r="JGO97" s="189"/>
      <c r="JGP97" s="189"/>
      <c r="JGQ97" s="189"/>
      <c r="JGR97" s="189"/>
      <c r="JGS97" s="189"/>
      <c r="JGT97" s="189"/>
      <c r="JGU97" s="189"/>
      <c r="JGV97" s="189"/>
      <c r="JGW97" s="189"/>
      <c r="JGX97" s="189"/>
      <c r="JGY97" s="189"/>
      <c r="JGZ97" s="189"/>
      <c r="JHA97" s="189"/>
      <c r="JHB97" s="189"/>
      <c r="JHC97" s="189"/>
      <c r="JHD97" s="189"/>
      <c r="JHE97" s="189"/>
      <c r="JHF97" s="189"/>
      <c r="JHG97" s="189"/>
      <c r="JHH97" s="189"/>
      <c r="JHI97" s="189"/>
      <c r="JHJ97" s="189"/>
      <c r="JHK97" s="189"/>
      <c r="JHL97" s="189"/>
      <c r="JHM97" s="189"/>
      <c r="JHN97" s="189"/>
      <c r="JHO97" s="189"/>
      <c r="JHP97" s="189"/>
      <c r="JHQ97" s="189"/>
      <c r="JHR97" s="189"/>
      <c r="JHS97" s="189"/>
      <c r="JHT97" s="189"/>
      <c r="JHU97" s="189"/>
      <c r="JHV97" s="189"/>
      <c r="JHW97" s="189"/>
      <c r="JHX97" s="189"/>
      <c r="JHY97" s="189"/>
      <c r="JHZ97" s="189"/>
      <c r="JIA97" s="189"/>
      <c r="JIB97" s="189"/>
      <c r="JIC97" s="189"/>
      <c r="JID97" s="189"/>
      <c r="JIE97" s="189"/>
      <c r="JIF97" s="189"/>
      <c r="JIG97" s="189"/>
      <c r="JIH97" s="189"/>
      <c r="JII97" s="189"/>
      <c r="JIJ97" s="189"/>
      <c r="JIK97" s="189"/>
      <c r="JIL97" s="189"/>
      <c r="JIM97" s="189"/>
      <c r="JIN97" s="189"/>
      <c r="JIO97" s="189"/>
      <c r="JIP97" s="189"/>
      <c r="JIQ97" s="189"/>
      <c r="JIR97" s="189"/>
      <c r="JIS97" s="189"/>
      <c r="JIT97" s="189"/>
      <c r="JIU97" s="189"/>
      <c r="JIV97" s="189"/>
      <c r="JIW97" s="189"/>
      <c r="JIX97" s="189"/>
      <c r="JIY97" s="189"/>
      <c r="JIZ97" s="189"/>
      <c r="JJA97" s="189"/>
      <c r="JJB97" s="189"/>
      <c r="JJC97" s="189"/>
      <c r="JJD97" s="189"/>
      <c r="JJE97" s="189"/>
      <c r="JJF97" s="189"/>
      <c r="JJG97" s="189"/>
      <c r="JJH97" s="189"/>
      <c r="JJI97" s="189"/>
      <c r="JJJ97" s="189"/>
      <c r="JJK97" s="189"/>
      <c r="JJL97" s="189"/>
      <c r="JJM97" s="189"/>
      <c r="JJN97" s="189"/>
      <c r="JJO97" s="189"/>
      <c r="JJP97" s="189"/>
      <c r="JJQ97" s="189"/>
      <c r="JJR97" s="189"/>
      <c r="JJS97" s="189"/>
      <c r="JJT97" s="189"/>
      <c r="JJU97" s="189"/>
      <c r="JJV97" s="189"/>
      <c r="JJW97" s="189"/>
      <c r="JJX97" s="189"/>
      <c r="JJY97" s="189"/>
      <c r="JJZ97" s="189"/>
      <c r="JKA97" s="189"/>
      <c r="JKB97" s="189"/>
      <c r="JKC97" s="189"/>
      <c r="JKD97" s="189"/>
      <c r="JKE97" s="189"/>
      <c r="JKF97" s="189"/>
      <c r="JKG97" s="189"/>
      <c r="JKH97" s="189"/>
      <c r="JKI97" s="189"/>
      <c r="JKJ97" s="189"/>
      <c r="JKK97" s="189"/>
      <c r="JKL97" s="189"/>
      <c r="JKM97" s="189"/>
      <c r="JKN97" s="189"/>
      <c r="JKO97" s="189"/>
      <c r="JKP97" s="189"/>
      <c r="JKQ97" s="189"/>
      <c r="JKR97" s="189"/>
      <c r="JKS97" s="189"/>
      <c r="JKT97" s="189"/>
      <c r="JKU97" s="189"/>
      <c r="JKV97" s="189"/>
      <c r="JKW97" s="189"/>
      <c r="JKX97" s="189"/>
      <c r="JKY97" s="189"/>
      <c r="JKZ97" s="189"/>
      <c r="JLA97" s="189"/>
      <c r="JLB97" s="189"/>
      <c r="JLC97" s="189"/>
      <c r="JLD97" s="189"/>
      <c r="JLE97" s="189"/>
      <c r="JLF97" s="189"/>
      <c r="JLG97" s="189"/>
      <c r="JLH97" s="189"/>
      <c r="JLI97" s="189"/>
      <c r="JLJ97" s="189"/>
      <c r="JLK97" s="189"/>
      <c r="JLL97" s="189"/>
      <c r="JLM97" s="189"/>
      <c r="JLN97" s="189"/>
      <c r="JLO97" s="189"/>
      <c r="JLP97" s="189"/>
      <c r="JLQ97" s="189"/>
      <c r="JLR97" s="189"/>
      <c r="JLS97" s="189"/>
      <c r="JLT97" s="189"/>
      <c r="JLU97" s="189"/>
      <c r="JLV97" s="189"/>
      <c r="JLW97" s="189"/>
      <c r="JLX97" s="189"/>
      <c r="JLY97" s="189"/>
      <c r="JLZ97" s="189"/>
      <c r="JMA97" s="189"/>
      <c r="JMB97" s="189"/>
      <c r="JMC97" s="189"/>
      <c r="JMD97" s="189"/>
      <c r="JME97" s="189"/>
      <c r="JMF97" s="189"/>
      <c r="JMG97" s="189"/>
      <c r="JMH97" s="189"/>
      <c r="JMI97" s="189"/>
      <c r="JMJ97" s="189"/>
      <c r="JMK97" s="189"/>
      <c r="JML97" s="189"/>
      <c r="JMM97" s="189"/>
      <c r="JMN97" s="189"/>
      <c r="JMO97" s="189"/>
      <c r="JMP97" s="189"/>
      <c r="JMQ97" s="189"/>
      <c r="JMR97" s="189"/>
      <c r="JMS97" s="189"/>
      <c r="JMT97" s="189"/>
      <c r="JMU97" s="189"/>
      <c r="JMV97" s="189"/>
      <c r="JMW97" s="189"/>
      <c r="JMX97" s="189"/>
      <c r="JMY97" s="189"/>
      <c r="JMZ97" s="189"/>
      <c r="JNA97" s="189"/>
      <c r="JNB97" s="189"/>
      <c r="JNC97" s="189"/>
      <c r="JND97" s="189"/>
      <c r="JNE97" s="189"/>
      <c r="JNF97" s="189"/>
      <c r="JNG97" s="189"/>
      <c r="JNH97" s="189"/>
      <c r="JNI97" s="189"/>
      <c r="JNJ97" s="189"/>
      <c r="JNK97" s="189"/>
      <c r="JNL97" s="189"/>
      <c r="JNM97" s="189"/>
      <c r="JNN97" s="189"/>
      <c r="JNO97" s="189"/>
      <c r="JNP97" s="189"/>
      <c r="JNQ97" s="189"/>
      <c r="JNR97" s="189"/>
      <c r="JNS97" s="189"/>
      <c r="JNT97" s="189"/>
      <c r="JNU97" s="189"/>
      <c r="JNV97" s="189"/>
      <c r="JNW97" s="189"/>
      <c r="JNX97" s="189"/>
      <c r="JNY97" s="189"/>
      <c r="JNZ97" s="189"/>
      <c r="JOA97" s="189"/>
      <c r="JOB97" s="189"/>
      <c r="JOC97" s="189"/>
      <c r="JOD97" s="189"/>
      <c r="JOE97" s="189"/>
      <c r="JOF97" s="189"/>
      <c r="JOG97" s="189"/>
      <c r="JOH97" s="189"/>
      <c r="JOI97" s="189"/>
      <c r="JOJ97" s="189"/>
      <c r="JOK97" s="189"/>
      <c r="JOL97" s="189"/>
      <c r="JOM97" s="189"/>
      <c r="JON97" s="189"/>
      <c r="JOO97" s="189"/>
      <c r="JOP97" s="189"/>
      <c r="JOQ97" s="189"/>
      <c r="JOR97" s="189"/>
      <c r="JOS97" s="189"/>
      <c r="JOT97" s="189"/>
      <c r="JOU97" s="189"/>
      <c r="JOV97" s="189"/>
      <c r="JOW97" s="189"/>
      <c r="JOX97" s="189"/>
      <c r="JOY97" s="189"/>
      <c r="JOZ97" s="189"/>
      <c r="JPA97" s="189"/>
      <c r="JPB97" s="189"/>
      <c r="JPC97" s="189"/>
      <c r="JPD97" s="189"/>
      <c r="JPE97" s="189"/>
      <c r="JPF97" s="189"/>
      <c r="JPG97" s="189"/>
      <c r="JPH97" s="189"/>
      <c r="JPI97" s="189"/>
      <c r="JPJ97" s="189"/>
      <c r="JPK97" s="189"/>
      <c r="JPL97" s="189"/>
      <c r="JPM97" s="189"/>
      <c r="JPN97" s="189"/>
      <c r="JPO97" s="189"/>
      <c r="JPP97" s="189"/>
      <c r="JPQ97" s="189"/>
      <c r="JPR97" s="189"/>
      <c r="JPS97" s="189"/>
      <c r="JPT97" s="189"/>
      <c r="JPU97" s="189"/>
      <c r="JPV97" s="189"/>
      <c r="JPW97" s="189"/>
      <c r="JPX97" s="189"/>
      <c r="JPY97" s="189"/>
      <c r="JPZ97" s="189"/>
      <c r="JQA97" s="189"/>
      <c r="JQB97" s="189"/>
      <c r="JQC97" s="189"/>
      <c r="JQD97" s="189"/>
      <c r="JQE97" s="189"/>
      <c r="JQF97" s="189"/>
      <c r="JQG97" s="189"/>
      <c r="JQH97" s="189"/>
      <c r="JQI97" s="189"/>
      <c r="JQJ97" s="189"/>
      <c r="JQK97" s="189"/>
      <c r="JQL97" s="189"/>
      <c r="JQM97" s="189"/>
      <c r="JQN97" s="189"/>
      <c r="JQO97" s="189"/>
      <c r="JQP97" s="189"/>
      <c r="JQQ97" s="189"/>
      <c r="JQR97" s="189"/>
      <c r="JQS97" s="189"/>
      <c r="JQT97" s="189"/>
      <c r="JQU97" s="189"/>
      <c r="JQV97" s="189"/>
      <c r="JQW97" s="189"/>
      <c r="JQX97" s="189"/>
      <c r="JQY97" s="189"/>
      <c r="JQZ97" s="189"/>
      <c r="JRA97" s="189"/>
      <c r="JRB97" s="189"/>
      <c r="JRC97" s="189"/>
      <c r="JRD97" s="189"/>
      <c r="JRE97" s="189"/>
      <c r="JRF97" s="189"/>
      <c r="JRG97" s="189"/>
      <c r="JRH97" s="189"/>
      <c r="JRI97" s="189"/>
      <c r="JRJ97" s="189"/>
      <c r="JRK97" s="189"/>
      <c r="JRL97" s="189"/>
      <c r="JRM97" s="189"/>
      <c r="JRN97" s="189"/>
      <c r="JRO97" s="189"/>
      <c r="JRP97" s="189"/>
      <c r="JRQ97" s="189"/>
      <c r="JRR97" s="189"/>
      <c r="JRS97" s="189"/>
      <c r="JRT97" s="189"/>
      <c r="JRU97" s="189"/>
      <c r="JRV97" s="189"/>
      <c r="JRW97" s="189"/>
      <c r="JRX97" s="189"/>
      <c r="JRY97" s="189"/>
      <c r="JRZ97" s="189"/>
      <c r="JSA97" s="189"/>
      <c r="JSB97" s="189"/>
      <c r="JSC97" s="189"/>
      <c r="JSD97" s="189"/>
      <c r="JSE97" s="189"/>
      <c r="JSF97" s="189"/>
      <c r="JSG97" s="189"/>
      <c r="JSH97" s="189"/>
      <c r="JSI97" s="189"/>
      <c r="JSJ97" s="189"/>
      <c r="JSK97" s="189"/>
      <c r="JSL97" s="189"/>
      <c r="JSM97" s="189"/>
      <c r="JSN97" s="189"/>
      <c r="JSO97" s="189"/>
      <c r="JSP97" s="189"/>
      <c r="JSQ97" s="189"/>
      <c r="JSR97" s="189"/>
      <c r="JSS97" s="189"/>
      <c r="JST97" s="189"/>
      <c r="JSU97" s="189"/>
      <c r="JSV97" s="189"/>
      <c r="JSW97" s="189"/>
      <c r="JSX97" s="189"/>
      <c r="JSY97" s="189"/>
      <c r="JSZ97" s="189"/>
      <c r="JTA97" s="189"/>
      <c r="JTB97" s="189"/>
      <c r="JTC97" s="189"/>
      <c r="JTD97" s="189"/>
      <c r="JTE97" s="189"/>
      <c r="JTF97" s="189"/>
      <c r="JTG97" s="189"/>
      <c r="JTH97" s="189"/>
      <c r="JTI97" s="189"/>
      <c r="JTJ97" s="189"/>
      <c r="JTK97" s="189"/>
      <c r="JTL97" s="189"/>
      <c r="JTM97" s="189"/>
      <c r="JTN97" s="189"/>
      <c r="JTO97" s="189"/>
      <c r="JTP97" s="189"/>
      <c r="JTQ97" s="189"/>
      <c r="JTR97" s="189"/>
      <c r="JTS97" s="189"/>
      <c r="JTT97" s="189"/>
      <c r="JTU97" s="189"/>
      <c r="JTV97" s="189"/>
      <c r="JTW97" s="189"/>
      <c r="JTX97" s="189"/>
      <c r="JTY97" s="189"/>
      <c r="JTZ97" s="189"/>
      <c r="JUA97" s="189"/>
      <c r="JUB97" s="189"/>
      <c r="JUC97" s="189"/>
      <c r="JUD97" s="189"/>
      <c r="JUE97" s="189"/>
      <c r="JUF97" s="189"/>
      <c r="JUG97" s="189"/>
      <c r="JUH97" s="189"/>
      <c r="JUI97" s="189"/>
      <c r="JUJ97" s="189"/>
      <c r="JUK97" s="189"/>
      <c r="JUL97" s="189"/>
      <c r="JUM97" s="189"/>
      <c r="JUN97" s="189"/>
      <c r="JUO97" s="189"/>
      <c r="JUP97" s="189"/>
      <c r="JUQ97" s="189"/>
      <c r="JUR97" s="189"/>
      <c r="JUS97" s="189"/>
      <c r="JUT97" s="189"/>
      <c r="JUU97" s="189"/>
      <c r="JUV97" s="189"/>
      <c r="JUW97" s="189"/>
      <c r="JUX97" s="189"/>
      <c r="JUY97" s="189"/>
      <c r="JUZ97" s="189"/>
      <c r="JVA97" s="189"/>
      <c r="JVB97" s="189"/>
      <c r="JVC97" s="189"/>
      <c r="JVD97" s="189"/>
      <c r="JVE97" s="189"/>
      <c r="JVF97" s="189"/>
      <c r="JVG97" s="189"/>
      <c r="JVH97" s="189"/>
      <c r="JVI97" s="189"/>
      <c r="JVJ97" s="189"/>
      <c r="JVK97" s="189"/>
      <c r="JVL97" s="189"/>
      <c r="JVM97" s="189"/>
      <c r="JVN97" s="189"/>
      <c r="JVO97" s="189"/>
      <c r="JVP97" s="189"/>
      <c r="JVQ97" s="189"/>
      <c r="JVR97" s="189"/>
      <c r="JVS97" s="189"/>
      <c r="JVT97" s="189"/>
      <c r="JVU97" s="189"/>
      <c r="JVV97" s="189"/>
      <c r="JVW97" s="189"/>
      <c r="JVX97" s="189"/>
      <c r="JVY97" s="189"/>
      <c r="JVZ97" s="189"/>
      <c r="JWA97" s="189"/>
      <c r="JWB97" s="189"/>
      <c r="JWC97" s="189"/>
      <c r="JWD97" s="189"/>
      <c r="JWE97" s="189"/>
      <c r="JWF97" s="189"/>
      <c r="JWG97" s="189"/>
      <c r="JWH97" s="189"/>
      <c r="JWI97" s="189"/>
      <c r="JWJ97" s="189"/>
      <c r="JWK97" s="189"/>
      <c r="JWL97" s="189"/>
      <c r="JWM97" s="189"/>
      <c r="JWN97" s="189"/>
      <c r="JWO97" s="189"/>
      <c r="JWP97" s="189"/>
      <c r="JWQ97" s="189"/>
      <c r="JWR97" s="189"/>
      <c r="JWS97" s="189"/>
      <c r="JWT97" s="189"/>
      <c r="JWU97" s="189"/>
      <c r="JWV97" s="189"/>
      <c r="JWW97" s="189"/>
      <c r="JWX97" s="189"/>
      <c r="JWY97" s="189"/>
      <c r="JWZ97" s="189"/>
      <c r="JXA97" s="189"/>
      <c r="JXB97" s="189"/>
      <c r="JXC97" s="189"/>
      <c r="JXD97" s="189"/>
      <c r="JXE97" s="189"/>
      <c r="JXF97" s="189"/>
      <c r="JXG97" s="189"/>
      <c r="JXH97" s="189"/>
      <c r="JXI97" s="189"/>
      <c r="JXJ97" s="189"/>
      <c r="JXK97" s="189"/>
      <c r="JXL97" s="189"/>
      <c r="JXM97" s="189"/>
      <c r="JXN97" s="189"/>
      <c r="JXO97" s="189"/>
      <c r="JXP97" s="189"/>
      <c r="JXQ97" s="189"/>
      <c r="JXR97" s="189"/>
      <c r="JXS97" s="189"/>
      <c r="JXT97" s="189"/>
      <c r="JXU97" s="189"/>
      <c r="JXV97" s="189"/>
      <c r="JXW97" s="189"/>
      <c r="JXX97" s="189"/>
      <c r="JXY97" s="189"/>
      <c r="JXZ97" s="189"/>
      <c r="JYA97" s="189"/>
      <c r="JYB97" s="189"/>
      <c r="JYC97" s="189"/>
      <c r="JYD97" s="189"/>
      <c r="JYE97" s="189"/>
      <c r="JYF97" s="189"/>
      <c r="JYG97" s="189"/>
      <c r="JYH97" s="189"/>
      <c r="JYI97" s="189"/>
      <c r="JYJ97" s="189"/>
      <c r="JYK97" s="189"/>
      <c r="JYL97" s="189"/>
      <c r="JYM97" s="189"/>
      <c r="JYN97" s="189"/>
      <c r="JYO97" s="189"/>
      <c r="JYP97" s="189"/>
      <c r="JYQ97" s="189"/>
      <c r="JYR97" s="189"/>
      <c r="JYS97" s="189"/>
      <c r="JYT97" s="189"/>
      <c r="JYU97" s="189"/>
      <c r="JYV97" s="189"/>
      <c r="JYW97" s="189"/>
      <c r="JYX97" s="189"/>
      <c r="JYY97" s="189"/>
      <c r="JYZ97" s="189"/>
      <c r="JZA97" s="189"/>
      <c r="JZB97" s="189"/>
      <c r="JZC97" s="189"/>
      <c r="JZD97" s="189"/>
      <c r="JZE97" s="189"/>
      <c r="JZF97" s="189"/>
      <c r="JZG97" s="189"/>
      <c r="JZH97" s="189"/>
      <c r="JZI97" s="189"/>
      <c r="JZJ97" s="189"/>
      <c r="JZK97" s="189"/>
      <c r="JZL97" s="189"/>
      <c r="JZM97" s="189"/>
      <c r="JZN97" s="189"/>
      <c r="JZO97" s="189"/>
      <c r="JZP97" s="189"/>
      <c r="JZQ97" s="189"/>
      <c r="JZR97" s="189"/>
      <c r="JZS97" s="189"/>
      <c r="JZT97" s="189"/>
      <c r="JZU97" s="189"/>
      <c r="JZV97" s="189"/>
      <c r="JZW97" s="189"/>
      <c r="JZX97" s="189"/>
      <c r="JZY97" s="189"/>
      <c r="JZZ97" s="189"/>
      <c r="KAA97" s="189"/>
      <c r="KAB97" s="189"/>
      <c r="KAC97" s="189"/>
      <c r="KAD97" s="189"/>
      <c r="KAE97" s="189"/>
      <c r="KAF97" s="189"/>
      <c r="KAG97" s="189"/>
      <c r="KAH97" s="189"/>
      <c r="KAI97" s="189"/>
      <c r="KAJ97" s="189"/>
      <c r="KAK97" s="189"/>
      <c r="KAL97" s="189"/>
      <c r="KAM97" s="189"/>
      <c r="KAN97" s="189"/>
      <c r="KAO97" s="189"/>
      <c r="KAP97" s="189"/>
      <c r="KAQ97" s="189"/>
      <c r="KAR97" s="189"/>
      <c r="KAS97" s="189"/>
      <c r="KAT97" s="189"/>
      <c r="KAU97" s="189"/>
      <c r="KAV97" s="189"/>
      <c r="KAW97" s="189"/>
      <c r="KAX97" s="189"/>
      <c r="KAY97" s="189"/>
      <c r="KAZ97" s="189"/>
      <c r="KBA97" s="189"/>
      <c r="KBB97" s="189"/>
      <c r="KBC97" s="189"/>
      <c r="KBD97" s="189"/>
      <c r="KBE97" s="189"/>
      <c r="KBF97" s="189"/>
      <c r="KBG97" s="189"/>
      <c r="KBH97" s="189"/>
      <c r="KBI97" s="189"/>
      <c r="KBJ97" s="189"/>
      <c r="KBK97" s="189"/>
      <c r="KBL97" s="189"/>
      <c r="KBM97" s="189"/>
      <c r="KBN97" s="189"/>
      <c r="KBO97" s="189"/>
      <c r="KBP97" s="189"/>
      <c r="KBQ97" s="189"/>
      <c r="KBR97" s="189"/>
      <c r="KBS97" s="189"/>
      <c r="KBT97" s="189"/>
      <c r="KBU97" s="189"/>
      <c r="KBV97" s="189"/>
      <c r="KBW97" s="189"/>
      <c r="KBX97" s="189"/>
      <c r="KBY97" s="189"/>
      <c r="KBZ97" s="189"/>
      <c r="KCA97" s="189"/>
      <c r="KCB97" s="189"/>
      <c r="KCC97" s="189"/>
      <c r="KCD97" s="189"/>
      <c r="KCE97" s="189"/>
      <c r="KCF97" s="189"/>
      <c r="KCG97" s="189"/>
      <c r="KCH97" s="189"/>
      <c r="KCI97" s="189"/>
      <c r="KCJ97" s="189"/>
      <c r="KCK97" s="189"/>
      <c r="KCL97" s="189"/>
      <c r="KCM97" s="189"/>
      <c r="KCN97" s="189"/>
      <c r="KCO97" s="189"/>
      <c r="KCP97" s="189"/>
      <c r="KCQ97" s="189"/>
      <c r="KCR97" s="189"/>
      <c r="KCS97" s="189"/>
      <c r="KCT97" s="189"/>
      <c r="KCU97" s="189"/>
      <c r="KCV97" s="189"/>
      <c r="KCW97" s="189"/>
      <c r="KCX97" s="189"/>
      <c r="KCY97" s="189"/>
      <c r="KCZ97" s="189"/>
      <c r="KDA97" s="189"/>
      <c r="KDB97" s="189"/>
      <c r="KDC97" s="189"/>
      <c r="KDD97" s="189"/>
      <c r="KDE97" s="189"/>
      <c r="KDF97" s="189"/>
      <c r="KDG97" s="189"/>
      <c r="KDH97" s="189"/>
      <c r="KDI97" s="189"/>
      <c r="KDJ97" s="189"/>
      <c r="KDK97" s="189"/>
      <c r="KDL97" s="189"/>
      <c r="KDM97" s="189"/>
      <c r="KDN97" s="189"/>
      <c r="KDO97" s="189"/>
      <c r="KDP97" s="189"/>
      <c r="KDQ97" s="189"/>
      <c r="KDR97" s="189"/>
      <c r="KDS97" s="189"/>
      <c r="KDT97" s="189"/>
      <c r="KDU97" s="189"/>
      <c r="KDV97" s="189"/>
      <c r="KDW97" s="189"/>
      <c r="KDX97" s="189"/>
      <c r="KDY97" s="189"/>
      <c r="KDZ97" s="189"/>
      <c r="KEA97" s="189"/>
      <c r="KEB97" s="189"/>
      <c r="KEC97" s="189"/>
      <c r="KED97" s="189"/>
      <c r="KEE97" s="189"/>
      <c r="KEF97" s="189"/>
      <c r="KEG97" s="189"/>
      <c r="KEH97" s="189"/>
      <c r="KEI97" s="189"/>
      <c r="KEJ97" s="189"/>
      <c r="KEK97" s="189"/>
      <c r="KEL97" s="189"/>
      <c r="KEM97" s="189"/>
      <c r="KEN97" s="189"/>
      <c r="KEO97" s="189"/>
      <c r="KEP97" s="189"/>
      <c r="KEQ97" s="189"/>
      <c r="KER97" s="189"/>
      <c r="KES97" s="189"/>
      <c r="KET97" s="189"/>
      <c r="KEU97" s="189"/>
      <c r="KEV97" s="189"/>
      <c r="KEW97" s="189"/>
      <c r="KEX97" s="189"/>
      <c r="KEY97" s="189"/>
      <c r="KEZ97" s="189"/>
      <c r="KFA97" s="189"/>
      <c r="KFB97" s="189"/>
      <c r="KFC97" s="189"/>
      <c r="KFD97" s="189"/>
      <c r="KFE97" s="189"/>
      <c r="KFF97" s="189"/>
      <c r="KFG97" s="189"/>
      <c r="KFH97" s="189"/>
      <c r="KFI97" s="189"/>
      <c r="KFJ97" s="189"/>
      <c r="KFK97" s="189"/>
      <c r="KFL97" s="189"/>
      <c r="KFM97" s="189"/>
      <c r="KFN97" s="189"/>
      <c r="KFO97" s="189"/>
      <c r="KFP97" s="189"/>
      <c r="KFQ97" s="189"/>
      <c r="KFR97" s="189"/>
      <c r="KFS97" s="189"/>
      <c r="KFT97" s="189"/>
      <c r="KFU97" s="189"/>
      <c r="KFV97" s="189"/>
      <c r="KFW97" s="189"/>
      <c r="KFX97" s="189"/>
      <c r="KFY97" s="189"/>
      <c r="KFZ97" s="189"/>
      <c r="KGA97" s="189"/>
      <c r="KGB97" s="189"/>
      <c r="KGC97" s="189"/>
      <c r="KGD97" s="189"/>
      <c r="KGE97" s="189"/>
      <c r="KGF97" s="189"/>
      <c r="KGG97" s="189"/>
      <c r="KGH97" s="189"/>
      <c r="KGI97" s="189"/>
      <c r="KGJ97" s="189"/>
      <c r="KGK97" s="189"/>
      <c r="KGL97" s="189"/>
      <c r="KGM97" s="189"/>
      <c r="KGN97" s="189"/>
      <c r="KGO97" s="189"/>
      <c r="KGP97" s="189"/>
      <c r="KGQ97" s="189"/>
      <c r="KGR97" s="189"/>
      <c r="KGS97" s="189"/>
      <c r="KGT97" s="189"/>
      <c r="KGU97" s="189"/>
      <c r="KGV97" s="189"/>
      <c r="KGW97" s="189"/>
      <c r="KGX97" s="189"/>
      <c r="KGY97" s="189"/>
      <c r="KGZ97" s="189"/>
      <c r="KHA97" s="189"/>
      <c r="KHB97" s="189"/>
      <c r="KHC97" s="189"/>
      <c r="KHD97" s="189"/>
      <c r="KHE97" s="189"/>
      <c r="KHF97" s="189"/>
      <c r="KHG97" s="189"/>
      <c r="KHH97" s="189"/>
      <c r="KHI97" s="189"/>
      <c r="KHJ97" s="189"/>
      <c r="KHK97" s="189"/>
      <c r="KHL97" s="189"/>
      <c r="KHM97" s="189"/>
      <c r="KHN97" s="189"/>
      <c r="KHO97" s="189"/>
      <c r="KHP97" s="189"/>
      <c r="KHQ97" s="189"/>
      <c r="KHR97" s="189"/>
      <c r="KHS97" s="189"/>
      <c r="KHT97" s="189"/>
      <c r="KHU97" s="189"/>
      <c r="KHV97" s="189"/>
      <c r="KHW97" s="189"/>
      <c r="KHX97" s="189"/>
      <c r="KHY97" s="189"/>
      <c r="KHZ97" s="189"/>
      <c r="KIA97" s="189"/>
      <c r="KIB97" s="189"/>
      <c r="KIC97" s="189"/>
      <c r="KID97" s="189"/>
      <c r="KIE97" s="189"/>
      <c r="KIF97" s="189"/>
      <c r="KIG97" s="189"/>
      <c r="KIH97" s="189"/>
      <c r="KII97" s="189"/>
      <c r="KIJ97" s="189"/>
      <c r="KIK97" s="189"/>
      <c r="KIL97" s="189"/>
      <c r="KIM97" s="189"/>
      <c r="KIN97" s="189"/>
      <c r="KIO97" s="189"/>
      <c r="KIP97" s="189"/>
      <c r="KIQ97" s="189"/>
      <c r="KIR97" s="189"/>
      <c r="KIS97" s="189"/>
      <c r="KIT97" s="189"/>
      <c r="KIU97" s="189"/>
      <c r="KIV97" s="189"/>
      <c r="KIW97" s="189"/>
      <c r="KIX97" s="189"/>
      <c r="KIY97" s="189"/>
      <c r="KIZ97" s="189"/>
      <c r="KJA97" s="189"/>
      <c r="KJB97" s="189"/>
      <c r="KJC97" s="189"/>
      <c r="KJD97" s="189"/>
      <c r="KJE97" s="189"/>
      <c r="KJF97" s="189"/>
      <c r="KJG97" s="189"/>
      <c r="KJH97" s="189"/>
      <c r="KJI97" s="189"/>
      <c r="KJJ97" s="189"/>
      <c r="KJK97" s="189"/>
      <c r="KJL97" s="189"/>
      <c r="KJM97" s="189"/>
      <c r="KJN97" s="189"/>
      <c r="KJO97" s="189"/>
      <c r="KJP97" s="189"/>
      <c r="KJQ97" s="189"/>
      <c r="KJR97" s="189"/>
      <c r="KJS97" s="189"/>
      <c r="KJT97" s="189"/>
      <c r="KJU97" s="189"/>
      <c r="KJV97" s="189"/>
      <c r="KJW97" s="189"/>
      <c r="KJX97" s="189"/>
      <c r="KJY97" s="189"/>
      <c r="KJZ97" s="189"/>
      <c r="KKA97" s="189"/>
      <c r="KKB97" s="189"/>
      <c r="KKC97" s="189"/>
      <c r="KKD97" s="189"/>
      <c r="KKE97" s="189"/>
      <c r="KKF97" s="189"/>
      <c r="KKG97" s="189"/>
      <c r="KKH97" s="189"/>
      <c r="KKI97" s="189"/>
      <c r="KKJ97" s="189"/>
      <c r="KKK97" s="189"/>
      <c r="KKL97" s="189"/>
      <c r="KKM97" s="189"/>
      <c r="KKN97" s="189"/>
      <c r="KKO97" s="189"/>
      <c r="KKP97" s="189"/>
      <c r="KKQ97" s="189"/>
      <c r="KKR97" s="189"/>
      <c r="KKS97" s="189"/>
      <c r="KKT97" s="189"/>
      <c r="KKU97" s="189"/>
      <c r="KKV97" s="189"/>
      <c r="KKW97" s="189"/>
      <c r="KKX97" s="189"/>
      <c r="KKY97" s="189"/>
      <c r="KKZ97" s="189"/>
      <c r="KLA97" s="189"/>
      <c r="KLB97" s="189"/>
      <c r="KLC97" s="189"/>
      <c r="KLD97" s="189"/>
      <c r="KLE97" s="189"/>
      <c r="KLF97" s="189"/>
      <c r="KLG97" s="189"/>
      <c r="KLH97" s="189"/>
      <c r="KLI97" s="189"/>
      <c r="KLJ97" s="189"/>
      <c r="KLK97" s="189"/>
      <c r="KLL97" s="189"/>
      <c r="KLM97" s="189"/>
      <c r="KLN97" s="189"/>
      <c r="KLO97" s="189"/>
      <c r="KLP97" s="189"/>
      <c r="KLQ97" s="189"/>
      <c r="KLR97" s="189"/>
      <c r="KLS97" s="189"/>
      <c r="KLT97" s="189"/>
      <c r="KLU97" s="189"/>
      <c r="KLV97" s="189"/>
      <c r="KLW97" s="189"/>
      <c r="KLX97" s="189"/>
      <c r="KLY97" s="189"/>
      <c r="KLZ97" s="189"/>
      <c r="KMA97" s="189"/>
      <c r="KMB97" s="189"/>
      <c r="KMC97" s="189"/>
      <c r="KMD97" s="189"/>
      <c r="KME97" s="189"/>
      <c r="KMF97" s="189"/>
      <c r="KMG97" s="189"/>
      <c r="KMH97" s="189"/>
      <c r="KMI97" s="189"/>
      <c r="KMJ97" s="189"/>
      <c r="KMK97" s="189"/>
      <c r="KML97" s="189"/>
      <c r="KMM97" s="189"/>
      <c r="KMN97" s="189"/>
      <c r="KMO97" s="189"/>
      <c r="KMP97" s="189"/>
      <c r="KMQ97" s="189"/>
      <c r="KMR97" s="189"/>
      <c r="KMS97" s="189"/>
      <c r="KMT97" s="189"/>
      <c r="KMU97" s="189"/>
      <c r="KMV97" s="189"/>
      <c r="KMW97" s="189"/>
      <c r="KMX97" s="189"/>
      <c r="KMY97" s="189"/>
      <c r="KMZ97" s="189"/>
      <c r="KNA97" s="189"/>
      <c r="KNB97" s="189"/>
      <c r="KNC97" s="189"/>
      <c r="KND97" s="189"/>
      <c r="KNE97" s="189"/>
      <c r="KNF97" s="189"/>
      <c r="KNG97" s="189"/>
      <c r="KNH97" s="189"/>
      <c r="KNI97" s="189"/>
      <c r="KNJ97" s="189"/>
      <c r="KNK97" s="189"/>
      <c r="KNL97" s="189"/>
      <c r="KNM97" s="189"/>
      <c r="KNN97" s="189"/>
      <c r="KNO97" s="189"/>
      <c r="KNP97" s="189"/>
      <c r="KNQ97" s="189"/>
      <c r="KNR97" s="189"/>
      <c r="KNS97" s="189"/>
      <c r="KNT97" s="189"/>
      <c r="KNU97" s="189"/>
      <c r="KNV97" s="189"/>
      <c r="KNW97" s="189"/>
      <c r="KNX97" s="189"/>
      <c r="KNY97" s="189"/>
      <c r="KNZ97" s="189"/>
      <c r="KOA97" s="189"/>
      <c r="KOB97" s="189"/>
      <c r="KOC97" s="189"/>
      <c r="KOD97" s="189"/>
      <c r="KOE97" s="189"/>
      <c r="KOF97" s="189"/>
      <c r="KOG97" s="189"/>
      <c r="KOH97" s="189"/>
      <c r="KOI97" s="189"/>
      <c r="KOJ97" s="189"/>
      <c r="KOK97" s="189"/>
      <c r="KOL97" s="189"/>
      <c r="KOM97" s="189"/>
      <c r="KON97" s="189"/>
      <c r="KOO97" s="189"/>
      <c r="KOP97" s="189"/>
      <c r="KOQ97" s="189"/>
      <c r="KOR97" s="189"/>
      <c r="KOS97" s="189"/>
      <c r="KOT97" s="189"/>
      <c r="KOU97" s="189"/>
      <c r="KOV97" s="189"/>
      <c r="KOW97" s="189"/>
      <c r="KOX97" s="189"/>
      <c r="KOY97" s="189"/>
      <c r="KOZ97" s="189"/>
      <c r="KPA97" s="189"/>
      <c r="KPB97" s="189"/>
      <c r="KPC97" s="189"/>
      <c r="KPD97" s="189"/>
      <c r="KPE97" s="189"/>
      <c r="KPF97" s="189"/>
      <c r="KPG97" s="189"/>
      <c r="KPH97" s="189"/>
      <c r="KPI97" s="189"/>
      <c r="KPJ97" s="189"/>
      <c r="KPK97" s="189"/>
      <c r="KPL97" s="189"/>
      <c r="KPM97" s="189"/>
      <c r="KPN97" s="189"/>
      <c r="KPO97" s="189"/>
      <c r="KPP97" s="189"/>
      <c r="KPQ97" s="189"/>
      <c r="KPR97" s="189"/>
      <c r="KPS97" s="189"/>
      <c r="KPT97" s="189"/>
      <c r="KPU97" s="189"/>
      <c r="KPV97" s="189"/>
      <c r="KPW97" s="189"/>
      <c r="KPX97" s="189"/>
      <c r="KPY97" s="189"/>
      <c r="KPZ97" s="189"/>
      <c r="KQA97" s="189"/>
      <c r="KQB97" s="189"/>
      <c r="KQC97" s="189"/>
      <c r="KQD97" s="189"/>
      <c r="KQE97" s="189"/>
      <c r="KQF97" s="189"/>
      <c r="KQG97" s="189"/>
      <c r="KQH97" s="189"/>
      <c r="KQI97" s="189"/>
      <c r="KQJ97" s="189"/>
      <c r="KQK97" s="189"/>
      <c r="KQL97" s="189"/>
      <c r="KQM97" s="189"/>
      <c r="KQN97" s="189"/>
      <c r="KQO97" s="189"/>
      <c r="KQP97" s="189"/>
      <c r="KQQ97" s="189"/>
      <c r="KQR97" s="189"/>
      <c r="KQS97" s="189"/>
      <c r="KQT97" s="189"/>
      <c r="KQU97" s="189"/>
      <c r="KQV97" s="189"/>
      <c r="KQW97" s="189"/>
      <c r="KQX97" s="189"/>
      <c r="KQY97" s="189"/>
      <c r="KQZ97" s="189"/>
      <c r="KRA97" s="189"/>
      <c r="KRB97" s="189"/>
      <c r="KRC97" s="189"/>
      <c r="KRD97" s="189"/>
      <c r="KRE97" s="189"/>
      <c r="KRF97" s="189"/>
      <c r="KRG97" s="189"/>
      <c r="KRH97" s="189"/>
      <c r="KRI97" s="189"/>
      <c r="KRJ97" s="189"/>
      <c r="KRK97" s="189"/>
      <c r="KRL97" s="189"/>
      <c r="KRM97" s="189"/>
      <c r="KRN97" s="189"/>
      <c r="KRO97" s="189"/>
      <c r="KRP97" s="189"/>
      <c r="KRQ97" s="189"/>
      <c r="KRR97" s="189"/>
      <c r="KRS97" s="189"/>
      <c r="KRT97" s="189"/>
      <c r="KRU97" s="189"/>
      <c r="KRV97" s="189"/>
      <c r="KRW97" s="189"/>
      <c r="KRX97" s="189"/>
      <c r="KRY97" s="189"/>
      <c r="KRZ97" s="189"/>
      <c r="KSA97" s="189"/>
      <c r="KSB97" s="189"/>
      <c r="KSC97" s="189"/>
      <c r="KSD97" s="189"/>
      <c r="KSE97" s="189"/>
      <c r="KSF97" s="189"/>
      <c r="KSG97" s="189"/>
      <c r="KSH97" s="189"/>
      <c r="KSI97" s="189"/>
      <c r="KSJ97" s="189"/>
      <c r="KSK97" s="189"/>
      <c r="KSL97" s="189"/>
      <c r="KSM97" s="189"/>
      <c r="KSN97" s="189"/>
      <c r="KSO97" s="189"/>
      <c r="KSP97" s="189"/>
      <c r="KSQ97" s="189"/>
      <c r="KSR97" s="189"/>
      <c r="KSS97" s="189"/>
      <c r="KST97" s="189"/>
      <c r="KSU97" s="189"/>
      <c r="KSV97" s="189"/>
      <c r="KSW97" s="189"/>
      <c r="KSX97" s="189"/>
      <c r="KSY97" s="189"/>
      <c r="KSZ97" s="189"/>
      <c r="KTA97" s="189"/>
      <c r="KTB97" s="189"/>
      <c r="KTC97" s="189"/>
      <c r="KTD97" s="189"/>
      <c r="KTE97" s="189"/>
      <c r="KTF97" s="189"/>
      <c r="KTG97" s="189"/>
      <c r="KTH97" s="189"/>
      <c r="KTI97" s="189"/>
      <c r="KTJ97" s="189"/>
      <c r="KTK97" s="189"/>
      <c r="KTL97" s="189"/>
      <c r="KTM97" s="189"/>
      <c r="KTN97" s="189"/>
      <c r="KTO97" s="189"/>
      <c r="KTP97" s="189"/>
      <c r="KTQ97" s="189"/>
      <c r="KTR97" s="189"/>
      <c r="KTS97" s="189"/>
      <c r="KTT97" s="189"/>
      <c r="KTU97" s="189"/>
      <c r="KTV97" s="189"/>
      <c r="KTW97" s="189"/>
      <c r="KTX97" s="189"/>
      <c r="KTY97" s="189"/>
      <c r="KTZ97" s="189"/>
      <c r="KUA97" s="189"/>
      <c r="KUB97" s="189"/>
      <c r="KUC97" s="189"/>
      <c r="KUD97" s="189"/>
      <c r="KUE97" s="189"/>
      <c r="KUF97" s="189"/>
      <c r="KUG97" s="189"/>
      <c r="KUH97" s="189"/>
      <c r="KUI97" s="189"/>
      <c r="KUJ97" s="189"/>
      <c r="KUK97" s="189"/>
      <c r="KUL97" s="189"/>
      <c r="KUM97" s="189"/>
      <c r="KUN97" s="189"/>
      <c r="KUO97" s="189"/>
      <c r="KUP97" s="189"/>
      <c r="KUQ97" s="189"/>
      <c r="KUR97" s="189"/>
      <c r="KUS97" s="189"/>
      <c r="KUT97" s="189"/>
      <c r="KUU97" s="189"/>
      <c r="KUV97" s="189"/>
      <c r="KUW97" s="189"/>
      <c r="KUX97" s="189"/>
      <c r="KUY97" s="189"/>
      <c r="KUZ97" s="189"/>
      <c r="KVA97" s="189"/>
      <c r="KVB97" s="189"/>
      <c r="KVC97" s="189"/>
      <c r="KVD97" s="189"/>
      <c r="KVE97" s="189"/>
      <c r="KVF97" s="189"/>
      <c r="KVG97" s="189"/>
      <c r="KVH97" s="189"/>
      <c r="KVI97" s="189"/>
      <c r="KVJ97" s="189"/>
      <c r="KVK97" s="189"/>
      <c r="KVL97" s="189"/>
      <c r="KVM97" s="189"/>
      <c r="KVN97" s="189"/>
      <c r="KVO97" s="189"/>
      <c r="KVP97" s="189"/>
      <c r="KVQ97" s="189"/>
      <c r="KVR97" s="189"/>
      <c r="KVS97" s="189"/>
      <c r="KVT97" s="189"/>
      <c r="KVU97" s="189"/>
      <c r="KVV97" s="189"/>
      <c r="KVW97" s="189"/>
      <c r="KVX97" s="189"/>
      <c r="KVY97" s="189"/>
      <c r="KVZ97" s="189"/>
      <c r="KWA97" s="189"/>
      <c r="KWB97" s="189"/>
      <c r="KWC97" s="189"/>
      <c r="KWD97" s="189"/>
      <c r="KWE97" s="189"/>
      <c r="KWF97" s="189"/>
      <c r="KWG97" s="189"/>
      <c r="KWH97" s="189"/>
      <c r="KWI97" s="189"/>
      <c r="KWJ97" s="189"/>
      <c r="KWK97" s="189"/>
      <c r="KWL97" s="189"/>
      <c r="KWM97" s="189"/>
      <c r="KWN97" s="189"/>
      <c r="KWO97" s="189"/>
      <c r="KWP97" s="189"/>
      <c r="KWQ97" s="189"/>
      <c r="KWR97" s="189"/>
      <c r="KWS97" s="189"/>
      <c r="KWT97" s="189"/>
      <c r="KWU97" s="189"/>
      <c r="KWV97" s="189"/>
      <c r="KWW97" s="189"/>
      <c r="KWX97" s="189"/>
      <c r="KWY97" s="189"/>
      <c r="KWZ97" s="189"/>
      <c r="KXA97" s="189"/>
      <c r="KXB97" s="189"/>
      <c r="KXC97" s="189"/>
      <c r="KXD97" s="189"/>
      <c r="KXE97" s="189"/>
      <c r="KXF97" s="189"/>
      <c r="KXG97" s="189"/>
      <c r="KXH97" s="189"/>
      <c r="KXI97" s="189"/>
      <c r="KXJ97" s="189"/>
      <c r="KXK97" s="189"/>
      <c r="KXL97" s="189"/>
      <c r="KXM97" s="189"/>
      <c r="KXN97" s="189"/>
      <c r="KXO97" s="189"/>
      <c r="KXP97" s="189"/>
      <c r="KXQ97" s="189"/>
      <c r="KXR97" s="189"/>
      <c r="KXS97" s="189"/>
      <c r="KXT97" s="189"/>
      <c r="KXU97" s="189"/>
      <c r="KXV97" s="189"/>
      <c r="KXW97" s="189"/>
      <c r="KXX97" s="189"/>
      <c r="KXY97" s="189"/>
      <c r="KXZ97" s="189"/>
      <c r="KYA97" s="189"/>
      <c r="KYB97" s="189"/>
      <c r="KYC97" s="189"/>
      <c r="KYD97" s="189"/>
      <c r="KYE97" s="189"/>
      <c r="KYF97" s="189"/>
      <c r="KYG97" s="189"/>
      <c r="KYH97" s="189"/>
      <c r="KYI97" s="189"/>
      <c r="KYJ97" s="189"/>
      <c r="KYK97" s="189"/>
      <c r="KYL97" s="189"/>
      <c r="KYM97" s="189"/>
      <c r="KYN97" s="189"/>
      <c r="KYO97" s="189"/>
      <c r="KYP97" s="189"/>
      <c r="KYQ97" s="189"/>
      <c r="KYR97" s="189"/>
      <c r="KYS97" s="189"/>
      <c r="KYT97" s="189"/>
      <c r="KYU97" s="189"/>
      <c r="KYV97" s="189"/>
      <c r="KYW97" s="189"/>
      <c r="KYX97" s="189"/>
      <c r="KYY97" s="189"/>
      <c r="KYZ97" s="189"/>
      <c r="KZA97" s="189"/>
      <c r="KZB97" s="189"/>
      <c r="KZC97" s="189"/>
      <c r="KZD97" s="189"/>
      <c r="KZE97" s="189"/>
      <c r="KZF97" s="189"/>
      <c r="KZG97" s="189"/>
      <c r="KZH97" s="189"/>
      <c r="KZI97" s="189"/>
      <c r="KZJ97" s="189"/>
      <c r="KZK97" s="189"/>
      <c r="KZL97" s="189"/>
      <c r="KZM97" s="189"/>
      <c r="KZN97" s="189"/>
      <c r="KZO97" s="189"/>
      <c r="KZP97" s="189"/>
      <c r="KZQ97" s="189"/>
      <c r="KZR97" s="189"/>
      <c r="KZS97" s="189"/>
      <c r="KZT97" s="189"/>
      <c r="KZU97" s="189"/>
      <c r="KZV97" s="189"/>
      <c r="KZW97" s="189"/>
      <c r="KZX97" s="189"/>
      <c r="KZY97" s="189"/>
      <c r="KZZ97" s="189"/>
      <c r="LAA97" s="189"/>
      <c r="LAB97" s="189"/>
      <c r="LAC97" s="189"/>
      <c r="LAD97" s="189"/>
      <c r="LAE97" s="189"/>
      <c r="LAF97" s="189"/>
      <c r="LAG97" s="189"/>
      <c r="LAH97" s="189"/>
      <c r="LAI97" s="189"/>
      <c r="LAJ97" s="189"/>
      <c r="LAK97" s="189"/>
      <c r="LAL97" s="189"/>
      <c r="LAM97" s="189"/>
      <c r="LAN97" s="189"/>
      <c r="LAO97" s="189"/>
      <c r="LAP97" s="189"/>
      <c r="LAQ97" s="189"/>
      <c r="LAR97" s="189"/>
      <c r="LAS97" s="189"/>
      <c r="LAT97" s="189"/>
      <c r="LAU97" s="189"/>
      <c r="LAV97" s="189"/>
      <c r="LAW97" s="189"/>
      <c r="LAX97" s="189"/>
      <c r="LAY97" s="189"/>
      <c r="LAZ97" s="189"/>
      <c r="LBA97" s="189"/>
      <c r="LBB97" s="189"/>
      <c r="LBC97" s="189"/>
      <c r="LBD97" s="189"/>
      <c r="LBE97" s="189"/>
      <c r="LBF97" s="189"/>
      <c r="LBG97" s="189"/>
      <c r="LBH97" s="189"/>
      <c r="LBI97" s="189"/>
      <c r="LBJ97" s="189"/>
      <c r="LBK97" s="189"/>
      <c r="LBL97" s="189"/>
      <c r="LBM97" s="189"/>
      <c r="LBN97" s="189"/>
      <c r="LBO97" s="189"/>
      <c r="LBP97" s="189"/>
      <c r="LBQ97" s="189"/>
      <c r="LBR97" s="189"/>
      <c r="LBS97" s="189"/>
      <c r="LBT97" s="189"/>
      <c r="LBU97" s="189"/>
      <c r="LBV97" s="189"/>
      <c r="LBW97" s="189"/>
      <c r="LBX97" s="189"/>
      <c r="LBY97" s="189"/>
      <c r="LBZ97" s="189"/>
      <c r="LCA97" s="189"/>
      <c r="LCB97" s="189"/>
      <c r="LCC97" s="189"/>
      <c r="LCD97" s="189"/>
      <c r="LCE97" s="189"/>
      <c r="LCF97" s="189"/>
      <c r="LCG97" s="189"/>
      <c r="LCH97" s="189"/>
      <c r="LCI97" s="189"/>
      <c r="LCJ97" s="189"/>
      <c r="LCK97" s="189"/>
      <c r="LCL97" s="189"/>
      <c r="LCM97" s="189"/>
      <c r="LCN97" s="189"/>
      <c r="LCO97" s="189"/>
      <c r="LCP97" s="189"/>
      <c r="LCQ97" s="189"/>
      <c r="LCR97" s="189"/>
      <c r="LCS97" s="189"/>
      <c r="LCT97" s="189"/>
      <c r="LCU97" s="189"/>
      <c r="LCV97" s="189"/>
      <c r="LCW97" s="189"/>
      <c r="LCX97" s="189"/>
      <c r="LCY97" s="189"/>
      <c r="LCZ97" s="189"/>
      <c r="LDA97" s="189"/>
      <c r="LDB97" s="189"/>
      <c r="LDC97" s="189"/>
      <c r="LDD97" s="189"/>
      <c r="LDE97" s="189"/>
      <c r="LDF97" s="189"/>
      <c r="LDG97" s="189"/>
      <c r="LDH97" s="189"/>
      <c r="LDI97" s="189"/>
      <c r="LDJ97" s="189"/>
      <c r="LDK97" s="189"/>
      <c r="LDL97" s="189"/>
      <c r="LDM97" s="189"/>
      <c r="LDN97" s="189"/>
      <c r="LDO97" s="189"/>
      <c r="LDP97" s="189"/>
      <c r="LDQ97" s="189"/>
      <c r="LDR97" s="189"/>
      <c r="LDS97" s="189"/>
      <c r="LDT97" s="189"/>
      <c r="LDU97" s="189"/>
      <c r="LDV97" s="189"/>
      <c r="LDW97" s="189"/>
      <c r="LDX97" s="189"/>
      <c r="LDY97" s="189"/>
      <c r="LDZ97" s="189"/>
      <c r="LEA97" s="189"/>
      <c r="LEB97" s="189"/>
      <c r="LEC97" s="189"/>
      <c r="LED97" s="189"/>
      <c r="LEE97" s="189"/>
      <c r="LEF97" s="189"/>
      <c r="LEG97" s="189"/>
      <c r="LEH97" s="189"/>
      <c r="LEI97" s="189"/>
      <c r="LEJ97" s="189"/>
      <c r="LEK97" s="189"/>
      <c r="LEL97" s="189"/>
      <c r="LEM97" s="189"/>
      <c r="LEN97" s="189"/>
      <c r="LEO97" s="189"/>
      <c r="LEP97" s="189"/>
      <c r="LEQ97" s="189"/>
      <c r="LER97" s="189"/>
      <c r="LES97" s="189"/>
      <c r="LET97" s="189"/>
      <c r="LEU97" s="189"/>
      <c r="LEV97" s="189"/>
      <c r="LEW97" s="189"/>
      <c r="LEX97" s="189"/>
      <c r="LEY97" s="189"/>
      <c r="LEZ97" s="189"/>
      <c r="LFA97" s="189"/>
      <c r="LFB97" s="189"/>
      <c r="LFC97" s="189"/>
      <c r="LFD97" s="189"/>
      <c r="LFE97" s="189"/>
      <c r="LFF97" s="189"/>
      <c r="LFG97" s="189"/>
      <c r="LFH97" s="189"/>
      <c r="LFI97" s="189"/>
      <c r="LFJ97" s="189"/>
      <c r="LFK97" s="189"/>
      <c r="LFL97" s="189"/>
      <c r="LFM97" s="189"/>
      <c r="LFN97" s="189"/>
      <c r="LFO97" s="189"/>
      <c r="LFP97" s="189"/>
      <c r="LFQ97" s="189"/>
      <c r="LFR97" s="189"/>
      <c r="LFS97" s="189"/>
      <c r="LFT97" s="189"/>
      <c r="LFU97" s="189"/>
      <c r="LFV97" s="189"/>
      <c r="LFW97" s="189"/>
      <c r="LFX97" s="189"/>
      <c r="LFY97" s="189"/>
      <c r="LFZ97" s="189"/>
      <c r="LGA97" s="189"/>
      <c r="LGB97" s="189"/>
      <c r="LGC97" s="189"/>
      <c r="LGD97" s="189"/>
      <c r="LGE97" s="189"/>
      <c r="LGF97" s="189"/>
      <c r="LGG97" s="189"/>
      <c r="LGH97" s="189"/>
      <c r="LGI97" s="189"/>
      <c r="LGJ97" s="189"/>
      <c r="LGK97" s="189"/>
      <c r="LGL97" s="189"/>
      <c r="LGM97" s="189"/>
      <c r="LGN97" s="189"/>
      <c r="LGO97" s="189"/>
      <c r="LGP97" s="189"/>
      <c r="LGQ97" s="189"/>
      <c r="LGR97" s="189"/>
      <c r="LGS97" s="189"/>
      <c r="LGT97" s="189"/>
      <c r="LGU97" s="189"/>
      <c r="LGV97" s="189"/>
      <c r="LGW97" s="189"/>
      <c r="LGX97" s="189"/>
      <c r="LGY97" s="189"/>
      <c r="LGZ97" s="189"/>
      <c r="LHA97" s="189"/>
      <c r="LHB97" s="189"/>
      <c r="LHC97" s="189"/>
      <c r="LHD97" s="189"/>
      <c r="LHE97" s="189"/>
      <c r="LHF97" s="189"/>
      <c r="LHG97" s="189"/>
      <c r="LHH97" s="189"/>
      <c r="LHI97" s="189"/>
      <c r="LHJ97" s="189"/>
      <c r="LHK97" s="189"/>
      <c r="LHL97" s="189"/>
      <c r="LHM97" s="189"/>
      <c r="LHN97" s="189"/>
      <c r="LHO97" s="189"/>
      <c r="LHP97" s="189"/>
      <c r="LHQ97" s="189"/>
      <c r="LHR97" s="189"/>
      <c r="LHS97" s="189"/>
      <c r="LHT97" s="189"/>
      <c r="LHU97" s="189"/>
      <c r="LHV97" s="189"/>
      <c r="LHW97" s="189"/>
      <c r="LHX97" s="189"/>
      <c r="LHY97" s="189"/>
      <c r="LHZ97" s="189"/>
      <c r="LIA97" s="189"/>
      <c r="LIB97" s="189"/>
      <c r="LIC97" s="189"/>
      <c r="LID97" s="189"/>
      <c r="LIE97" s="189"/>
      <c r="LIF97" s="189"/>
      <c r="LIG97" s="189"/>
      <c r="LIH97" s="189"/>
      <c r="LII97" s="189"/>
      <c r="LIJ97" s="189"/>
      <c r="LIK97" s="189"/>
      <c r="LIL97" s="189"/>
      <c r="LIM97" s="189"/>
      <c r="LIN97" s="189"/>
      <c r="LIO97" s="189"/>
      <c r="LIP97" s="189"/>
      <c r="LIQ97" s="189"/>
      <c r="LIR97" s="189"/>
      <c r="LIS97" s="189"/>
      <c r="LIT97" s="189"/>
      <c r="LIU97" s="189"/>
      <c r="LIV97" s="189"/>
      <c r="LIW97" s="189"/>
      <c r="LIX97" s="189"/>
      <c r="LIY97" s="189"/>
      <c r="LIZ97" s="189"/>
      <c r="LJA97" s="189"/>
      <c r="LJB97" s="189"/>
      <c r="LJC97" s="189"/>
      <c r="LJD97" s="189"/>
      <c r="LJE97" s="189"/>
      <c r="LJF97" s="189"/>
      <c r="LJG97" s="189"/>
      <c r="LJH97" s="189"/>
      <c r="LJI97" s="189"/>
      <c r="LJJ97" s="189"/>
      <c r="LJK97" s="189"/>
      <c r="LJL97" s="189"/>
      <c r="LJM97" s="189"/>
      <c r="LJN97" s="189"/>
      <c r="LJO97" s="189"/>
      <c r="LJP97" s="189"/>
      <c r="LJQ97" s="189"/>
      <c r="LJR97" s="189"/>
      <c r="LJS97" s="189"/>
      <c r="LJT97" s="189"/>
      <c r="LJU97" s="189"/>
      <c r="LJV97" s="189"/>
      <c r="LJW97" s="189"/>
      <c r="LJX97" s="189"/>
      <c r="LJY97" s="189"/>
      <c r="LJZ97" s="189"/>
      <c r="LKA97" s="189"/>
      <c r="LKB97" s="189"/>
      <c r="LKC97" s="189"/>
      <c r="LKD97" s="189"/>
      <c r="LKE97" s="189"/>
      <c r="LKF97" s="189"/>
      <c r="LKG97" s="189"/>
      <c r="LKH97" s="189"/>
      <c r="LKI97" s="189"/>
      <c r="LKJ97" s="189"/>
      <c r="LKK97" s="189"/>
      <c r="LKL97" s="189"/>
      <c r="LKM97" s="189"/>
      <c r="LKN97" s="189"/>
      <c r="LKO97" s="189"/>
      <c r="LKP97" s="189"/>
      <c r="LKQ97" s="189"/>
      <c r="LKR97" s="189"/>
      <c r="LKS97" s="189"/>
      <c r="LKT97" s="189"/>
      <c r="LKU97" s="189"/>
      <c r="LKV97" s="189"/>
      <c r="LKW97" s="189"/>
      <c r="LKX97" s="189"/>
      <c r="LKY97" s="189"/>
      <c r="LKZ97" s="189"/>
      <c r="LLA97" s="189"/>
      <c r="LLB97" s="189"/>
      <c r="LLC97" s="189"/>
      <c r="LLD97" s="189"/>
      <c r="LLE97" s="189"/>
      <c r="LLF97" s="189"/>
      <c r="LLG97" s="189"/>
      <c r="LLH97" s="189"/>
      <c r="LLI97" s="189"/>
      <c r="LLJ97" s="189"/>
      <c r="LLK97" s="189"/>
      <c r="LLL97" s="189"/>
      <c r="LLM97" s="189"/>
      <c r="LLN97" s="189"/>
      <c r="LLO97" s="189"/>
      <c r="LLP97" s="189"/>
      <c r="LLQ97" s="189"/>
      <c r="LLR97" s="189"/>
      <c r="LLS97" s="189"/>
      <c r="LLT97" s="189"/>
      <c r="LLU97" s="189"/>
      <c r="LLV97" s="189"/>
      <c r="LLW97" s="189"/>
      <c r="LLX97" s="189"/>
      <c r="LLY97" s="189"/>
      <c r="LLZ97" s="189"/>
      <c r="LMA97" s="189"/>
      <c r="LMB97" s="189"/>
      <c r="LMC97" s="189"/>
      <c r="LMD97" s="189"/>
      <c r="LME97" s="189"/>
      <c r="LMF97" s="189"/>
      <c r="LMG97" s="189"/>
      <c r="LMH97" s="189"/>
      <c r="LMI97" s="189"/>
      <c r="LMJ97" s="189"/>
      <c r="LMK97" s="189"/>
      <c r="LML97" s="189"/>
      <c r="LMM97" s="189"/>
      <c r="LMN97" s="189"/>
      <c r="LMO97" s="189"/>
      <c r="LMP97" s="189"/>
      <c r="LMQ97" s="189"/>
      <c r="LMR97" s="189"/>
      <c r="LMS97" s="189"/>
      <c r="LMT97" s="189"/>
      <c r="LMU97" s="189"/>
      <c r="LMV97" s="189"/>
      <c r="LMW97" s="189"/>
      <c r="LMX97" s="189"/>
      <c r="LMY97" s="189"/>
      <c r="LMZ97" s="189"/>
      <c r="LNA97" s="189"/>
      <c r="LNB97" s="189"/>
      <c r="LNC97" s="189"/>
      <c r="LND97" s="189"/>
      <c r="LNE97" s="189"/>
      <c r="LNF97" s="189"/>
      <c r="LNG97" s="189"/>
      <c r="LNH97" s="189"/>
      <c r="LNI97" s="189"/>
      <c r="LNJ97" s="189"/>
      <c r="LNK97" s="189"/>
      <c r="LNL97" s="189"/>
      <c r="LNM97" s="189"/>
      <c r="LNN97" s="189"/>
      <c r="LNO97" s="189"/>
      <c r="LNP97" s="189"/>
      <c r="LNQ97" s="189"/>
      <c r="LNR97" s="189"/>
      <c r="LNS97" s="189"/>
      <c r="LNT97" s="189"/>
      <c r="LNU97" s="189"/>
      <c r="LNV97" s="189"/>
      <c r="LNW97" s="189"/>
      <c r="LNX97" s="189"/>
      <c r="LNY97" s="189"/>
      <c r="LNZ97" s="189"/>
      <c r="LOA97" s="189"/>
      <c r="LOB97" s="189"/>
      <c r="LOC97" s="189"/>
      <c r="LOD97" s="189"/>
      <c r="LOE97" s="189"/>
      <c r="LOF97" s="189"/>
      <c r="LOG97" s="189"/>
      <c r="LOH97" s="189"/>
      <c r="LOI97" s="189"/>
      <c r="LOJ97" s="189"/>
      <c r="LOK97" s="189"/>
      <c r="LOL97" s="189"/>
      <c r="LOM97" s="189"/>
      <c r="LON97" s="189"/>
      <c r="LOO97" s="189"/>
      <c r="LOP97" s="189"/>
      <c r="LOQ97" s="189"/>
      <c r="LOR97" s="189"/>
      <c r="LOS97" s="189"/>
      <c r="LOT97" s="189"/>
      <c r="LOU97" s="189"/>
      <c r="LOV97" s="189"/>
      <c r="LOW97" s="189"/>
      <c r="LOX97" s="189"/>
      <c r="LOY97" s="189"/>
      <c r="LOZ97" s="189"/>
      <c r="LPA97" s="189"/>
      <c r="LPB97" s="189"/>
      <c r="LPC97" s="189"/>
      <c r="LPD97" s="189"/>
      <c r="LPE97" s="189"/>
      <c r="LPF97" s="189"/>
      <c r="LPG97" s="189"/>
      <c r="LPH97" s="189"/>
      <c r="LPI97" s="189"/>
      <c r="LPJ97" s="189"/>
      <c r="LPK97" s="189"/>
      <c r="LPL97" s="189"/>
      <c r="LPM97" s="189"/>
      <c r="LPN97" s="189"/>
      <c r="LPO97" s="189"/>
      <c r="LPP97" s="189"/>
      <c r="LPQ97" s="189"/>
      <c r="LPR97" s="189"/>
      <c r="LPS97" s="189"/>
      <c r="LPT97" s="189"/>
      <c r="LPU97" s="189"/>
      <c r="LPV97" s="189"/>
      <c r="LPW97" s="189"/>
      <c r="LPX97" s="189"/>
      <c r="LPY97" s="189"/>
      <c r="LPZ97" s="189"/>
      <c r="LQA97" s="189"/>
      <c r="LQB97" s="189"/>
      <c r="LQC97" s="189"/>
      <c r="LQD97" s="189"/>
      <c r="LQE97" s="189"/>
      <c r="LQF97" s="189"/>
      <c r="LQG97" s="189"/>
      <c r="LQH97" s="189"/>
      <c r="LQI97" s="189"/>
      <c r="LQJ97" s="189"/>
      <c r="LQK97" s="189"/>
      <c r="LQL97" s="189"/>
      <c r="LQM97" s="189"/>
      <c r="LQN97" s="189"/>
      <c r="LQO97" s="189"/>
      <c r="LQP97" s="189"/>
      <c r="LQQ97" s="189"/>
      <c r="LQR97" s="189"/>
      <c r="LQS97" s="189"/>
      <c r="LQT97" s="189"/>
      <c r="LQU97" s="189"/>
      <c r="LQV97" s="189"/>
      <c r="LQW97" s="189"/>
      <c r="LQX97" s="189"/>
      <c r="LQY97" s="189"/>
      <c r="LQZ97" s="189"/>
      <c r="LRA97" s="189"/>
      <c r="LRB97" s="189"/>
      <c r="LRC97" s="189"/>
      <c r="LRD97" s="189"/>
      <c r="LRE97" s="189"/>
      <c r="LRF97" s="189"/>
      <c r="LRG97" s="189"/>
      <c r="LRH97" s="189"/>
      <c r="LRI97" s="189"/>
      <c r="LRJ97" s="189"/>
      <c r="LRK97" s="189"/>
      <c r="LRL97" s="189"/>
      <c r="LRM97" s="189"/>
      <c r="LRN97" s="189"/>
      <c r="LRO97" s="189"/>
      <c r="LRP97" s="189"/>
      <c r="LRQ97" s="189"/>
      <c r="LRR97" s="189"/>
      <c r="LRS97" s="189"/>
      <c r="LRT97" s="189"/>
      <c r="LRU97" s="189"/>
      <c r="LRV97" s="189"/>
      <c r="LRW97" s="189"/>
      <c r="LRX97" s="189"/>
      <c r="LRY97" s="189"/>
      <c r="LRZ97" s="189"/>
      <c r="LSA97" s="189"/>
      <c r="LSB97" s="189"/>
      <c r="LSC97" s="189"/>
      <c r="LSD97" s="189"/>
      <c r="LSE97" s="189"/>
      <c r="LSF97" s="189"/>
      <c r="LSG97" s="189"/>
      <c r="LSH97" s="189"/>
      <c r="LSI97" s="189"/>
      <c r="LSJ97" s="189"/>
      <c r="LSK97" s="189"/>
      <c r="LSL97" s="189"/>
      <c r="LSM97" s="189"/>
      <c r="LSN97" s="189"/>
      <c r="LSO97" s="189"/>
      <c r="LSP97" s="189"/>
      <c r="LSQ97" s="189"/>
      <c r="LSR97" s="189"/>
      <c r="LSS97" s="189"/>
      <c r="LST97" s="189"/>
      <c r="LSU97" s="189"/>
      <c r="LSV97" s="189"/>
      <c r="LSW97" s="189"/>
      <c r="LSX97" s="189"/>
      <c r="LSY97" s="189"/>
      <c r="LSZ97" s="189"/>
      <c r="LTA97" s="189"/>
      <c r="LTB97" s="189"/>
      <c r="LTC97" s="189"/>
      <c r="LTD97" s="189"/>
      <c r="LTE97" s="189"/>
      <c r="LTF97" s="189"/>
      <c r="LTG97" s="189"/>
      <c r="LTH97" s="189"/>
      <c r="LTI97" s="189"/>
      <c r="LTJ97" s="189"/>
      <c r="LTK97" s="189"/>
      <c r="LTL97" s="189"/>
      <c r="LTM97" s="189"/>
      <c r="LTN97" s="189"/>
      <c r="LTO97" s="189"/>
      <c r="LTP97" s="189"/>
      <c r="LTQ97" s="189"/>
      <c r="LTR97" s="189"/>
      <c r="LTS97" s="189"/>
      <c r="LTT97" s="189"/>
      <c r="LTU97" s="189"/>
      <c r="LTV97" s="189"/>
      <c r="LTW97" s="189"/>
      <c r="LTX97" s="189"/>
      <c r="LTY97" s="189"/>
      <c r="LTZ97" s="189"/>
      <c r="LUA97" s="189"/>
      <c r="LUB97" s="189"/>
      <c r="LUC97" s="189"/>
      <c r="LUD97" s="189"/>
      <c r="LUE97" s="189"/>
      <c r="LUF97" s="189"/>
      <c r="LUG97" s="189"/>
      <c r="LUH97" s="189"/>
      <c r="LUI97" s="189"/>
      <c r="LUJ97" s="189"/>
      <c r="LUK97" s="189"/>
      <c r="LUL97" s="189"/>
      <c r="LUM97" s="189"/>
      <c r="LUN97" s="189"/>
      <c r="LUO97" s="189"/>
      <c r="LUP97" s="189"/>
      <c r="LUQ97" s="189"/>
      <c r="LUR97" s="189"/>
      <c r="LUS97" s="189"/>
      <c r="LUT97" s="189"/>
      <c r="LUU97" s="189"/>
      <c r="LUV97" s="189"/>
      <c r="LUW97" s="189"/>
      <c r="LUX97" s="189"/>
      <c r="LUY97" s="189"/>
      <c r="LUZ97" s="189"/>
      <c r="LVA97" s="189"/>
      <c r="LVB97" s="189"/>
      <c r="LVC97" s="189"/>
      <c r="LVD97" s="189"/>
      <c r="LVE97" s="189"/>
      <c r="LVF97" s="189"/>
      <c r="LVG97" s="189"/>
      <c r="LVH97" s="189"/>
      <c r="LVI97" s="189"/>
      <c r="LVJ97" s="189"/>
      <c r="LVK97" s="189"/>
      <c r="LVL97" s="189"/>
      <c r="LVM97" s="189"/>
      <c r="LVN97" s="189"/>
      <c r="LVO97" s="189"/>
      <c r="LVP97" s="189"/>
      <c r="LVQ97" s="189"/>
      <c r="LVR97" s="189"/>
      <c r="LVS97" s="189"/>
      <c r="LVT97" s="189"/>
      <c r="LVU97" s="189"/>
      <c r="LVV97" s="189"/>
      <c r="LVW97" s="189"/>
      <c r="LVX97" s="189"/>
      <c r="LVY97" s="189"/>
      <c r="LVZ97" s="189"/>
      <c r="LWA97" s="189"/>
      <c r="LWB97" s="189"/>
      <c r="LWC97" s="189"/>
      <c r="LWD97" s="189"/>
      <c r="LWE97" s="189"/>
      <c r="LWF97" s="189"/>
      <c r="LWG97" s="189"/>
      <c r="LWH97" s="189"/>
      <c r="LWI97" s="189"/>
      <c r="LWJ97" s="189"/>
      <c r="LWK97" s="189"/>
      <c r="LWL97" s="189"/>
      <c r="LWM97" s="189"/>
      <c r="LWN97" s="189"/>
      <c r="LWO97" s="189"/>
      <c r="LWP97" s="189"/>
      <c r="LWQ97" s="189"/>
      <c r="LWR97" s="189"/>
      <c r="LWS97" s="189"/>
      <c r="LWT97" s="189"/>
      <c r="LWU97" s="189"/>
      <c r="LWV97" s="189"/>
      <c r="LWW97" s="189"/>
      <c r="LWX97" s="189"/>
      <c r="LWY97" s="189"/>
      <c r="LWZ97" s="189"/>
      <c r="LXA97" s="189"/>
      <c r="LXB97" s="189"/>
      <c r="LXC97" s="189"/>
      <c r="LXD97" s="189"/>
      <c r="LXE97" s="189"/>
      <c r="LXF97" s="189"/>
      <c r="LXG97" s="189"/>
      <c r="LXH97" s="189"/>
      <c r="LXI97" s="189"/>
      <c r="LXJ97" s="189"/>
      <c r="LXK97" s="189"/>
      <c r="LXL97" s="189"/>
      <c r="LXM97" s="189"/>
      <c r="LXN97" s="189"/>
      <c r="LXO97" s="189"/>
      <c r="LXP97" s="189"/>
      <c r="LXQ97" s="189"/>
      <c r="LXR97" s="189"/>
      <c r="LXS97" s="189"/>
      <c r="LXT97" s="189"/>
      <c r="LXU97" s="189"/>
      <c r="LXV97" s="189"/>
      <c r="LXW97" s="189"/>
      <c r="LXX97" s="189"/>
      <c r="LXY97" s="189"/>
      <c r="LXZ97" s="189"/>
      <c r="LYA97" s="189"/>
      <c r="LYB97" s="189"/>
      <c r="LYC97" s="189"/>
      <c r="LYD97" s="189"/>
      <c r="LYE97" s="189"/>
      <c r="LYF97" s="189"/>
      <c r="LYG97" s="189"/>
      <c r="LYH97" s="189"/>
      <c r="LYI97" s="189"/>
      <c r="LYJ97" s="189"/>
      <c r="LYK97" s="189"/>
      <c r="LYL97" s="189"/>
      <c r="LYM97" s="189"/>
      <c r="LYN97" s="189"/>
      <c r="LYO97" s="189"/>
      <c r="LYP97" s="189"/>
      <c r="LYQ97" s="189"/>
      <c r="LYR97" s="189"/>
      <c r="LYS97" s="189"/>
      <c r="LYT97" s="189"/>
      <c r="LYU97" s="189"/>
      <c r="LYV97" s="189"/>
      <c r="LYW97" s="189"/>
      <c r="LYX97" s="189"/>
      <c r="LYY97" s="189"/>
      <c r="LYZ97" s="189"/>
      <c r="LZA97" s="189"/>
      <c r="LZB97" s="189"/>
      <c r="LZC97" s="189"/>
      <c r="LZD97" s="189"/>
      <c r="LZE97" s="189"/>
      <c r="LZF97" s="189"/>
      <c r="LZG97" s="189"/>
      <c r="LZH97" s="189"/>
      <c r="LZI97" s="189"/>
      <c r="LZJ97" s="189"/>
      <c r="LZK97" s="189"/>
      <c r="LZL97" s="189"/>
      <c r="LZM97" s="189"/>
      <c r="LZN97" s="189"/>
      <c r="LZO97" s="189"/>
      <c r="LZP97" s="189"/>
      <c r="LZQ97" s="189"/>
      <c r="LZR97" s="189"/>
      <c r="LZS97" s="189"/>
      <c r="LZT97" s="189"/>
      <c r="LZU97" s="189"/>
      <c r="LZV97" s="189"/>
      <c r="LZW97" s="189"/>
      <c r="LZX97" s="189"/>
      <c r="LZY97" s="189"/>
      <c r="LZZ97" s="189"/>
      <c r="MAA97" s="189"/>
      <c r="MAB97" s="189"/>
      <c r="MAC97" s="189"/>
      <c r="MAD97" s="189"/>
      <c r="MAE97" s="189"/>
      <c r="MAF97" s="189"/>
      <c r="MAG97" s="189"/>
      <c r="MAH97" s="189"/>
      <c r="MAI97" s="189"/>
      <c r="MAJ97" s="189"/>
      <c r="MAK97" s="189"/>
      <c r="MAL97" s="189"/>
      <c r="MAM97" s="189"/>
      <c r="MAN97" s="189"/>
      <c r="MAO97" s="189"/>
      <c r="MAP97" s="189"/>
      <c r="MAQ97" s="189"/>
      <c r="MAR97" s="189"/>
      <c r="MAS97" s="189"/>
      <c r="MAT97" s="189"/>
      <c r="MAU97" s="189"/>
      <c r="MAV97" s="189"/>
      <c r="MAW97" s="189"/>
      <c r="MAX97" s="189"/>
      <c r="MAY97" s="189"/>
      <c r="MAZ97" s="189"/>
      <c r="MBA97" s="189"/>
      <c r="MBB97" s="189"/>
      <c r="MBC97" s="189"/>
      <c r="MBD97" s="189"/>
      <c r="MBE97" s="189"/>
      <c r="MBF97" s="189"/>
      <c r="MBG97" s="189"/>
      <c r="MBH97" s="189"/>
      <c r="MBI97" s="189"/>
      <c r="MBJ97" s="189"/>
      <c r="MBK97" s="189"/>
      <c r="MBL97" s="189"/>
      <c r="MBM97" s="189"/>
      <c r="MBN97" s="189"/>
      <c r="MBO97" s="189"/>
      <c r="MBP97" s="189"/>
      <c r="MBQ97" s="189"/>
      <c r="MBR97" s="189"/>
      <c r="MBS97" s="189"/>
      <c r="MBT97" s="189"/>
      <c r="MBU97" s="189"/>
      <c r="MBV97" s="189"/>
      <c r="MBW97" s="189"/>
      <c r="MBX97" s="189"/>
      <c r="MBY97" s="189"/>
      <c r="MBZ97" s="189"/>
      <c r="MCA97" s="189"/>
      <c r="MCB97" s="189"/>
      <c r="MCC97" s="189"/>
      <c r="MCD97" s="189"/>
      <c r="MCE97" s="189"/>
      <c r="MCF97" s="189"/>
      <c r="MCG97" s="189"/>
      <c r="MCH97" s="189"/>
      <c r="MCI97" s="189"/>
      <c r="MCJ97" s="189"/>
      <c r="MCK97" s="189"/>
      <c r="MCL97" s="189"/>
      <c r="MCM97" s="189"/>
      <c r="MCN97" s="189"/>
      <c r="MCO97" s="189"/>
      <c r="MCP97" s="189"/>
      <c r="MCQ97" s="189"/>
      <c r="MCR97" s="189"/>
      <c r="MCS97" s="189"/>
      <c r="MCT97" s="189"/>
      <c r="MCU97" s="189"/>
      <c r="MCV97" s="189"/>
      <c r="MCW97" s="189"/>
      <c r="MCX97" s="189"/>
      <c r="MCY97" s="189"/>
      <c r="MCZ97" s="189"/>
      <c r="MDA97" s="189"/>
      <c r="MDB97" s="189"/>
      <c r="MDC97" s="189"/>
      <c r="MDD97" s="189"/>
      <c r="MDE97" s="189"/>
      <c r="MDF97" s="189"/>
      <c r="MDG97" s="189"/>
      <c r="MDH97" s="189"/>
      <c r="MDI97" s="189"/>
      <c r="MDJ97" s="189"/>
      <c r="MDK97" s="189"/>
      <c r="MDL97" s="189"/>
      <c r="MDM97" s="189"/>
      <c r="MDN97" s="189"/>
      <c r="MDO97" s="189"/>
      <c r="MDP97" s="189"/>
      <c r="MDQ97" s="189"/>
      <c r="MDR97" s="189"/>
      <c r="MDS97" s="189"/>
      <c r="MDT97" s="189"/>
      <c r="MDU97" s="189"/>
      <c r="MDV97" s="189"/>
      <c r="MDW97" s="189"/>
      <c r="MDX97" s="189"/>
      <c r="MDY97" s="189"/>
      <c r="MDZ97" s="189"/>
      <c r="MEA97" s="189"/>
      <c r="MEB97" s="189"/>
      <c r="MEC97" s="189"/>
      <c r="MED97" s="189"/>
      <c r="MEE97" s="189"/>
      <c r="MEF97" s="189"/>
      <c r="MEG97" s="189"/>
      <c r="MEH97" s="189"/>
      <c r="MEI97" s="189"/>
      <c r="MEJ97" s="189"/>
      <c r="MEK97" s="189"/>
      <c r="MEL97" s="189"/>
      <c r="MEM97" s="189"/>
      <c r="MEN97" s="189"/>
      <c r="MEO97" s="189"/>
      <c r="MEP97" s="189"/>
      <c r="MEQ97" s="189"/>
      <c r="MER97" s="189"/>
      <c r="MES97" s="189"/>
      <c r="MET97" s="189"/>
      <c r="MEU97" s="189"/>
      <c r="MEV97" s="189"/>
      <c r="MEW97" s="189"/>
      <c r="MEX97" s="189"/>
      <c r="MEY97" s="189"/>
      <c r="MEZ97" s="189"/>
      <c r="MFA97" s="189"/>
      <c r="MFB97" s="189"/>
      <c r="MFC97" s="189"/>
      <c r="MFD97" s="189"/>
      <c r="MFE97" s="189"/>
      <c r="MFF97" s="189"/>
      <c r="MFG97" s="189"/>
      <c r="MFH97" s="189"/>
      <c r="MFI97" s="189"/>
      <c r="MFJ97" s="189"/>
      <c r="MFK97" s="189"/>
      <c r="MFL97" s="189"/>
      <c r="MFM97" s="189"/>
      <c r="MFN97" s="189"/>
      <c r="MFO97" s="189"/>
      <c r="MFP97" s="189"/>
      <c r="MFQ97" s="189"/>
      <c r="MFR97" s="189"/>
      <c r="MFS97" s="189"/>
      <c r="MFT97" s="189"/>
      <c r="MFU97" s="189"/>
      <c r="MFV97" s="189"/>
      <c r="MFW97" s="189"/>
      <c r="MFX97" s="189"/>
      <c r="MFY97" s="189"/>
      <c r="MFZ97" s="189"/>
      <c r="MGA97" s="189"/>
      <c r="MGB97" s="189"/>
      <c r="MGC97" s="189"/>
      <c r="MGD97" s="189"/>
      <c r="MGE97" s="189"/>
      <c r="MGF97" s="189"/>
      <c r="MGG97" s="189"/>
      <c r="MGH97" s="189"/>
      <c r="MGI97" s="189"/>
      <c r="MGJ97" s="189"/>
      <c r="MGK97" s="189"/>
      <c r="MGL97" s="189"/>
      <c r="MGM97" s="189"/>
      <c r="MGN97" s="189"/>
      <c r="MGO97" s="189"/>
      <c r="MGP97" s="189"/>
      <c r="MGQ97" s="189"/>
      <c r="MGR97" s="189"/>
      <c r="MGS97" s="189"/>
      <c r="MGT97" s="189"/>
      <c r="MGU97" s="189"/>
      <c r="MGV97" s="189"/>
      <c r="MGW97" s="189"/>
      <c r="MGX97" s="189"/>
      <c r="MGY97" s="189"/>
      <c r="MGZ97" s="189"/>
      <c r="MHA97" s="189"/>
      <c r="MHB97" s="189"/>
      <c r="MHC97" s="189"/>
      <c r="MHD97" s="189"/>
      <c r="MHE97" s="189"/>
      <c r="MHF97" s="189"/>
      <c r="MHG97" s="189"/>
      <c r="MHH97" s="189"/>
      <c r="MHI97" s="189"/>
      <c r="MHJ97" s="189"/>
      <c r="MHK97" s="189"/>
      <c r="MHL97" s="189"/>
      <c r="MHM97" s="189"/>
      <c r="MHN97" s="189"/>
      <c r="MHO97" s="189"/>
      <c r="MHP97" s="189"/>
      <c r="MHQ97" s="189"/>
      <c r="MHR97" s="189"/>
      <c r="MHS97" s="189"/>
      <c r="MHT97" s="189"/>
      <c r="MHU97" s="189"/>
      <c r="MHV97" s="189"/>
      <c r="MHW97" s="189"/>
      <c r="MHX97" s="189"/>
      <c r="MHY97" s="189"/>
      <c r="MHZ97" s="189"/>
      <c r="MIA97" s="189"/>
      <c r="MIB97" s="189"/>
      <c r="MIC97" s="189"/>
      <c r="MID97" s="189"/>
      <c r="MIE97" s="189"/>
      <c r="MIF97" s="189"/>
      <c r="MIG97" s="189"/>
      <c r="MIH97" s="189"/>
      <c r="MII97" s="189"/>
      <c r="MIJ97" s="189"/>
      <c r="MIK97" s="189"/>
      <c r="MIL97" s="189"/>
      <c r="MIM97" s="189"/>
      <c r="MIN97" s="189"/>
      <c r="MIO97" s="189"/>
      <c r="MIP97" s="189"/>
      <c r="MIQ97" s="189"/>
      <c r="MIR97" s="189"/>
      <c r="MIS97" s="189"/>
      <c r="MIT97" s="189"/>
      <c r="MIU97" s="189"/>
      <c r="MIV97" s="189"/>
      <c r="MIW97" s="189"/>
      <c r="MIX97" s="189"/>
      <c r="MIY97" s="189"/>
      <c r="MIZ97" s="189"/>
      <c r="MJA97" s="189"/>
      <c r="MJB97" s="189"/>
      <c r="MJC97" s="189"/>
      <c r="MJD97" s="189"/>
      <c r="MJE97" s="189"/>
      <c r="MJF97" s="189"/>
      <c r="MJG97" s="189"/>
      <c r="MJH97" s="189"/>
      <c r="MJI97" s="189"/>
      <c r="MJJ97" s="189"/>
      <c r="MJK97" s="189"/>
      <c r="MJL97" s="189"/>
      <c r="MJM97" s="189"/>
      <c r="MJN97" s="189"/>
      <c r="MJO97" s="189"/>
      <c r="MJP97" s="189"/>
      <c r="MJQ97" s="189"/>
      <c r="MJR97" s="189"/>
      <c r="MJS97" s="189"/>
      <c r="MJT97" s="189"/>
      <c r="MJU97" s="189"/>
      <c r="MJV97" s="189"/>
      <c r="MJW97" s="189"/>
      <c r="MJX97" s="189"/>
      <c r="MJY97" s="189"/>
      <c r="MJZ97" s="189"/>
      <c r="MKA97" s="189"/>
      <c r="MKB97" s="189"/>
      <c r="MKC97" s="189"/>
      <c r="MKD97" s="189"/>
      <c r="MKE97" s="189"/>
      <c r="MKF97" s="189"/>
      <c r="MKG97" s="189"/>
      <c r="MKH97" s="189"/>
      <c r="MKI97" s="189"/>
      <c r="MKJ97" s="189"/>
      <c r="MKK97" s="189"/>
      <c r="MKL97" s="189"/>
      <c r="MKM97" s="189"/>
      <c r="MKN97" s="189"/>
      <c r="MKO97" s="189"/>
      <c r="MKP97" s="189"/>
      <c r="MKQ97" s="189"/>
      <c r="MKR97" s="189"/>
      <c r="MKS97" s="189"/>
      <c r="MKT97" s="189"/>
      <c r="MKU97" s="189"/>
      <c r="MKV97" s="189"/>
      <c r="MKW97" s="189"/>
      <c r="MKX97" s="189"/>
      <c r="MKY97" s="189"/>
      <c r="MKZ97" s="189"/>
      <c r="MLA97" s="189"/>
      <c r="MLB97" s="189"/>
      <c r="MLC97" s="189"/>
      <c r="MLD97" s="189"/>
      <c r="MLE97" s="189"/>
      <c r="MLF97" s="189"/>
      <c r="MLG97" s="189"/>
      <c r="MLH97" s="189"/>
      <c r="MLI97" s="189"/>
      <c r="MLJ97" s="189"/>
      <c r="MLK97" s="189"/>
      <c r="MLL97" s="189"/>
      <c r="MLM97" s="189"/>
      <c r="MLN97" s="189"/>
      <c r="MLO97" s="189"/>
      <c r="MLP97" s="189"/>
      <c r="MLQ97" s="189"/>
      <c r="MLR97" s="189"/>
      <c r="MLS97" s="189"/>
      <c r="MLT97" s="189"/>
      <c r="MLU97" s="189"/>
      <c r="MLV97" s="189"/>
      <c r="MLW97" s="189"/>
      <c r="MLX97" s="189"/>
      <c r="MLY97" s="189"/>
      <c r="MLZ97" s="189"/>
      <c r="MMA97" s="189"/>
      <c r="MMB97" s="189"/>
      <c r="MMC97" s="189"/>
      <c r="MMD97" s="189"/>
      <c r="MME97" s="189"/>
      <c r="MMF97" s="189"/>
      <c r="MMG97" s="189"/>
      <c r="MMH97" s="189"/>
      <c r="MMI97" s="189"/>
      <c r="MMJ97" s="189"/>
      <c r="MMK97" s="189"/>
      <c r="MML97" s="189"/>
      <c r="MMM97" s="189"/>
      <c r="MMN97" s="189"/>
      <c r="MMO97" s="189"/>
      <c r="MMP97" s="189"/>
      <c r="MMQ97" s="189"/>
      <c r="MMR97" s="189"/>
      <c r="MMS97" s="189"/>
      <c r="MMT97" s="189"/>
      <c r="MMU97" s="189"/>
      <c r="MMV97" s="189"/>
      <c r="MMW97" s="189"/>
      <c r="MMX97" s="189"/>
      <c r="MMY97" s="189"/>
      <c r="MMZ97" s="189"/>
      <c r="MNA97" s="189"/>
      <c r="MNB97" s="189"/>
      <c r="MNC97" s="189"/>
      <c r="MND97" s="189"/>
      <c r="MNE97" s="189"/>
      <c r="MNF97" s="189"/>
      <c r="MNG97" s="189"/>
      <c r="MNH97" s="189"/>
      <c r="MNI97" s="189"/>
      <c r="MNJ97" s="189"/>
      <c r="MNK97" s="189"/>
      <c r="MNL97" s="189"/>
      <c r="MNM97" s="189"/>
      <c r="MNN97" s="189"/>
      <c r="MNO97" s="189"/>
      <c r="MNP97" s="189"/>
      <c r="MNQ97" s="189"/>
      <c r="MNR97" s="189"/>
      <c r="MNS97" s="189"/>
      <c r="MNT97" s="189"/>
      <c r="MNU97" s="189"/>
      <c r="MNV97" s="189"/>
      <c r="MNW97" s="189"/>
      <c r="MNX97" s="189"/>
      <c r="MNY97" s="189"/>
      <c r="MNZ97" s="189"/>
      <c r="MOA97" s="189"/>
      <c r="MOB97" s="189"/>
      <c r="MOC97" s="189"/>
      <c r="MOD97" s="189"/>
      <c r="MOE97" s="189"/>
      <c r="MOF97" s="189"/>
      <c r="MOG97" s="189"/>
      <c r="MOH97" s="189"/>
      <c r="MOI97" s="189"/>
      <c r="MOJ97" s="189"/>
      <c r="MOK97" s="189"/>
      <c r="MOL97" s="189"/>
      <c r="MOM97" s="189"/>
      <c r="MON97" s="189"/>
      <c r="MOO97" s="189"/>
      <c r="MOP97" s="189"/>
      <c r="MOQ97" s="189"/>
      <c r="MOR97" s="189"/>
      <c r="MOS97" s="189"/>
      <c r="MOT97" s="189"/>
      <c r="MOU97" s="189"/>
      <c r="MOV97" s="189"/>
      <c r="MOW97" s="189"/>
      <c r="MOX97" s="189"/>
      <c r="MOY97" s="189"/>
      <c r="MOZ97" s="189"/>
      <c r="MPA97" s="189"/>
      <c r="MPB97" s="189"/>
      <c r="MPC97" s="189"/>
      <c r="MPD97" s="189"/>
      <c r="MPE97" s="189"/>
      <c r="MPF97" s="189"/>
      <c r="MPG97" s="189"/>
      <c r="MPH97" s="189"/>
      <c r="MPI97" s="189"/>
      <c r="MPJ97" s="189"/>
      <c r="MPK97" s="189"/>
      <c r="MPL97" s="189"/>
      <c r="MPM97" s="189"/>
      <c r="MPN97" s="189"/>
      <c r="MPO97" s="189"/>
      <c r="MPP97" s="189"/>
      <c r="MPQ97" s="189"/>
      <c r="MPR97" s="189"/>
      <c r="MPS97" s="189"/>
      <c r="MPT97" s="189"/>
      <c r="MPU97" s="189"/>
      <c r="MPV97" s="189"/>
      <c r="MPW97" s="189"/>
      <c r="MPX97" s="189"/>
      <c r="MPY97" s="189"/>
      <c r="MPZ97" s="189"/>
      <c r="MQA97" s="189"/>
      <c r="MQB97" s="189"/>
      <c r="MQC97" s="189"/>
      <c r="MQD97" s="189"/>
      <c r="MQE97" s="189"/>
      <c r="MQF97" s="189"/>
      <c r="MQG97" s="189"/>
      <c r="MQH97" s="189"/>
      <c r="MQI97" s="189"/>
      <c r="MQJ97" s="189"/>
      <c r="MQK97" s="189"/>
      <c r="MQL97" s="189"/>
      <c r="MQM97" s="189"/>
      <c r="MQN97" s="189"/>
      <c r="MQO97" s="189"/>
      <c r="MQP97" s="189"/>
      <c r="MQQ97" s="189"/>
      <c r="MQR97" s="189"/>
      <c r="MQS97" s="189"/>
      <c r="MQT97" s="189"/>
      <c r="MQU97" s="189"/>
      <c r="MQV97" s="189"/>
      <c r="MQW97" s="189"/>
      <c r="MQX97" s="189"/>
      <c r="MQY97" s="189"/>
      <c r="MQZ97" s="189"/>
      <c r="MRA97" s="189"/>
      <c r="MRB97" s="189"/>
      <c r="MRC97" s="189"/>
      <c r="MRD97" s="189"/>
      <c r="MRE97" s="189"/>
      <c r="MRF97" s="189"/>
      <c r="MRG97" s="189"/>
      <c r="MRH97" s="189"/>
      <c r="MRI97" s="189"/>
      <c r="MRJ97" s="189"/>
      <c r="MRK97" s="189"/>
      <c r="MRL97" s="189"/>
      <c r="MRM97" s="189"/>
      <c r="MRN97" s="189"/>
      <c r="MRO97" s="189"/>
      <c r="MRP97" s="189"/>
      <c r="MRQ97" s="189"/>
      <c r="MRR97" s="189"/>
      <c r="MRS97" s="189"/>
      <c r="MRT97" s="189"/>
      <c r="MRU97" s="189"/>
      <c r="MRV97" s="189"/>
      <c r="MRW97" s="189"/>
      <c r="MRX97" s="189"/>
      <c r="MRY97" s="189"/>
      <c r="MRZ97" s="189"/>
      <c r="MSA97" s="189"/>
      <c r="MSB97" s="189"/>
      <c r="MSC97" s="189"/>
      <c r="MSD97" s="189"/>
      <c r="MSE97" s="189"/>
      <c r="MSF97" s="189"/>
      <c r="MSG97" s="189"/>
      <c r="MSH97" s="189"/>
      <c r="MSI97" s="189"/>
      <c r="MSJ97" s="189"/>
      <c r="MSK97" s="189"/>
      <c r="MSL97" s="189"/>
      <c r="MSM97" s="189"/>
      <c r="MSN97" s="189"/>
      <c r="MSO97" s="189"/>
      <c r="MSP97" s="189"/>
      <c r="MSQ97" s="189"/>
      <c r="MSR97" s="189"/>
      <c r="MSS97" s="189"/>
      <c r="MST97" s="189"/>
      <c r="MSU97" s="189"/>
      <c r="MSV97" s="189"/>
      <c r="MSW97" s="189"/>
      <c r="MSX97" s="189"/>
      <c r="MSY97" s="189"/>
      <c r="MSZ97" s="189"/>
      <c r="MTA97" s="189"/>
      <c r="MTB97" s="189"/>
      <c r="MTC97" s="189"/>
      <c r="MTD97" s="189"/>
      <c r="MTE97" s="189"/>
      <c r="MTF97" s="189"/>
      <c r="MTG97" s="189"/>
      <c r="MTH97" s="189"/>
      <c r="MTI97" s="189"/>
      <c r="MTJ97" s="189"/>
      <c r="MTK97" s="189"/>
      <c r="MTL97" s="189"/>
      <c r="MTM97" s="189"/>
      <c r="MTN97" s="189"/>
      <c r="MTO97" s="189"/>
      <c r="MTP97" s="189"/>
      <c r="MTQ97" s="189"/>
      <c r="MTR97" s="189"/>
      <c r="MTS97" s="189"/>
      <c r="MTT97" s="189"/>
      <c r="MTU97" s="189"/>
      <c r="MTV97" s="189"/>
      <c r="MTW97" s="189"/>
      <c r="MTX97" s="189"/>
      <c r="MTY97" s="189"/>
      <c r="MTZ97" s="189"/>
      <c r="MUA97" s="189"/>
      <c r="MUB97" s="189"/>
      <c r="MUC97" s="189"/>
      <c r="MUD97" s="189"/>
      <c r="MUE97" s="189"/>
      <c r="MUF97" s="189"/>
      <c r="MUG97" s="189"/>
      <c r="MUH97" s="189"/>
      <c r="MUI97" s="189"/>
      <c r="MUJ97" s="189"/>
      <c r="MUK97" s="189"/>
      <c r="MUL97" s="189"/>
      <c r="MUM97" s="189"/>
      <c r="MUN97" s="189"/>
      <c r="MUO97" s="189"/>
      <c r="MUP97" s="189"/>
      <c r="MUQ97" s="189"/>
      <c r="MUR97" s="189"/>
      <c r="MUS97" s="189"/>
      <c r="MUT97" s="189"/>
      <c r="MUU97" s="189"/>
      <c r="MUV97" s="189"/>
      <c r="MUW97" s="189"/>
      <c r="MUX97" s="189"/>
      <c r="MUY97" s="189"/>
      <c r="MUZ97" s="189"/>
      <c r="MVA97" s="189"/>
      <c r="MVB97" s="189"/>
      <c r="MVC97" s="189"/>
      <c r="MVD97" s="189"/>
      <c r="MVE97" s="189"/>
      <c r="MVF97" s="189"/>
      <c r="MVG97" s="189"/>
      <c r="MVH97" s="189"/>
      <c r="MVI97" s="189"/>
      <c r="MVJ97" s="189"/>
      <c r="MVK97" s="189"/>
      <c r="MVL97" s="189"/>
      <c r="MVM97" s="189"/>
      <c r="MVN97" s="189"/>
      <c r="MVO97" s="189"/>
      <c r="MVP97" s="189"/>
      <c r="MVQ97" s="189"/>
      <c r="MVR97" s="189"/>
      <c r="MVS97" s="189"/>
      <c r="MVT97" s="189"/>
      <c r="MVU97" s="189"/>
      <c r="MVV97" s="189"/>
      <c r="MVW97" s="189"/>
      <c r="MVX97" s="189"/>
      <c r="MVY97" s="189"/>
      <c r="MVZ97" s="189"/>
      <c r="MWA97" s="189"/>
      <c r="MWB97" s="189"/>
      <c r="MWC97" s="189"/>
      <c r="MWD97" s="189"/>
      <c r="MWE97" s="189"/>
      <c r="MWF97" s="189"/>
      <c r="MWG97" s="189"/>
      <c r="MWH97" s="189"/>
      <c r="MWI97" s="189"/>
      <c r="MWJ97" s="189"/>
      <c r="MWK97" s="189"/>
      <c r="MWL97" s="189"/>
      <c r="MWM97" s="189"/>
      <c r="MWN97" s="189"/>
      <c r="MWO97" s="189"/>
      <c r="MWP97" s="189"/>
      <c r="MWQ97" s="189"/>
      <c r="MWR97" s="189"/>
      <c r="MWS97" s="189"/>
      <c r="MWT97" s="189"/>
      <c r="MWU97" s="189"/>
      <c r="MWV97" s="189"/>
      <c r="MWW97" s="189"/>
      <c r="MWX97" s="189"/>
      <c r="MWY97" s="189"/>
      <c r="MWZ97" s="189"/>
      <c r="MXA97" s="189"/>
      <c r="MXB97" s="189"/>
      <c r="MXC97" s="189"/>
      <c r="MXD97" s="189"/>
      <c r="MXE97" s="189"/>
      <c r="MXF97" s="189"/>
      <c r="MXG97" s="189"/>
      <c r="MXH97" s="189"/>
      <c r="MXI97" s="189"/>
      <c r="MXJ97" s="189"/>
      <c r="MXK97" s="189"/>
      <c r="MXL97" s="189"/>
      <c r="MXM97" s="189"/>
      <c r="MXN97" s="189"/>
      <c r="MXO97" s="189"/>
      <c r="MXP97" s="189"/>
      <c r="MXQ97" s="189"/>
      <c r="MXR97" s="189"/>
      <c r="MXS97" s="189"/>
      <c r="MXT97" s="189"/>
      <c r="MXU97" s="189"/>
      <c r="MXV97" s="189"/>
      <c r="MXW97" s="189"/>
      <c r="MXX97" s="189"/>
      <c r="MXY97" s="189"/>
      <c r="MXZ97" s="189"/>
      <c r="MYA97" s="189"/>
      <c r="MYB97" s="189"/>
      <c r="MYC97" s="189"/>
      <c r="MYD97" s="189"/>
      <c r="MYE97" s="189"/>
      <c r="MYF97" s="189"/>
      <c r="MYG97" s="189"/>
      <c r="MYH97" s="189"/>
      <c r="MYI97" s="189"/>
      <c r="MYJ97" s="189"/>
      <c r="MYK97" s="189"/>
      <c r="MYL97" s="189"/>
      <c r="MYM97" s="189"/>
      <c r="MYN97" s="189"/>
      <c r="MYO97" s="189"/>
      <c r="MYP97" s="189"/>
      <c r="MYQ97" s="189"/>
      <c r="MYR97" s="189"/>
      <c r="MYS97" s="189"/>
      <c r="MYT97" s="189"/>
      <c r="MYU97" s="189"/>
      <c r="MYV97" s="189"/>
      <c r="MYW97" s="189"/>
      <c r="MYX97" s="189"/>
      <c r="MYY97" s="189"/>
      <c r="MYZ97" s="189"/>
      <c r="MZA97" s="189"/>
      <c r="MZB97" s="189"/>
      <c r="MZC97" s="189"/>
      <c r="MZD97" s="189"/>
      <c r="MZE97" s="189"/>
      <c r="MZF97" s="189"/>
      <c r="MZG97" s="189"/>
      <c r="MZH97" s="189"/>
      <c r="MZI97" s="189"/>
      <c r="MZJ97" s="189"/>
      <c r="MZK97" s="189"/>
      <c r="MZL97" s="189"/>
      <c r="MZM97" s="189"/>
      <c r="MZN97" s="189"/>
      <c r="MZO97" s="189"/>
      <c r="MZP97" s="189"/>
      <c r="MZQ97" s="189"/>
      <c r="MZR97" s="189"/>
      <c r="MZS97" s="189"/>
      <c r="MZT97" s="189"/>
      <c r="MZU97" s="189"/>
      <c r="MZV97" s="189"/>
      <c r="MZW97" s="189"/>
      <c r="MZX97" s="189"/>
      <c r="MZY97" s="189"/>
      <c r="MZZ97" s="189"/>
      <c r="NAA97" s="189"/>
      <c r="NAB97" s="189"/>
      <c r="NAC97" s="189"/>
      <c r="NAD97" s="189"/>
      <c r="NAE97" s="189"/>
      <c r="NAF97" s="189"/>
      <c r="NAG97" s="189"/>
      <c r="NAH97" s="189"/>
      <c r="NAI97" s="189"/>
      <c r="NAJ97" s="189"/>
      <c r="NAK97" s="189"/>
      <c r="NAL97" s="189"/>
      <c r="NAM97" s="189"/>
      <c r="NAN97" s="189"/>
      <c r="NAO97" s="189"/>
      <c r="NAP97" s="189"/>
      <c r="NAQ97" s="189"/>
      <c r="NAR97" s="189"/>
      <c r="NAS97" s="189"/>
      <c r="NAT97" s="189"/>
      <c r="NAU97" s="189"/>
      <c r="NAV97" s="189"/>
      <c r="NAW97" s="189"/>
      <c r="NAX97" s="189"/>
      <c r="NAY97" s="189"/>
      <c r="NAZ97" s="189"/>
      <c r="NBA97" s="189"/>
      <c r="NBB97" s="189"/>
      <c r="NBC97" s="189"/>
      <c r="NBD97" s="189"/>
      <c r="NBE97" s="189"/>
      <c r="NBF97" s="189"/>
      <c r="NBG97" s="189"/>
      <c r="NBH97" s="189"/>
      <c r="NBI97" s="189"/>
      <c r="NBJ97" s="189"/>
      <c r="NBK97" s="189"/>
      <c r="NBL97" s="189"/>
      <c r="NBM97" s="189"/>
      <c r="NBN97" s="189"/>
      <c r="NBO97" s="189"/>
      <c r="NBP97" s="189"/>
      <c r="NBQ97" s="189"/>
      <c r="NBR97" s="189"/>
      <c r="NBS97" s="189"/>
      <c r="NBT97" s="189"/>
      <c r="NBU97" s="189"/>
      <c r="NBV97" s="189"/>
      <c r="NBW97" s="189"/>
      <c r="NBX97" s="189"/>
      <c r="NBY97" s="189"/>
      <c r="NBZ97" s="189"/>
      <c r="NCA97" s="189"/>
      <c r="NCB97" s="189"/>
      <c r="NCC97" s="189"/>
      <c r="NCD97" s="189"/>
      <c r="NCE97" s="189"/>
      <c r="NCF97" s="189"/>
      <c r="NCG97" s="189"/>
      <c r="NCH97" s="189"/>
      <c r="NCI97" s="189"/>
      <c r="NCJ97" s="189"/>
      <c r="NCK97" s="189"/>
      <c r="NCL97" s="189"/>
      <c r="NCM97" s="189"/>
      <c r="NCN97" s="189"/>
      <c r="NCO97" s="189"/>
      <c r="NCP97" s="189"/>
      <c r="NCQ97" s="189"/>
      <c r="NCR97" s="189"/>
      <c r="NCS97" s="189"/>
      <c r="NCT97" s="189"/>
      <c r="NCU97" s="189"/>
      <c r="NCV97" s="189"/>
      <c r="NCW97" s="189"/>
      <c r="NCX97" s="189"/>
      <c r="NCY97" s="189"/>
      <c r="NCZ97" s="189"/>
      <c r="NDA97" s="189"/>
      <c r="NDB97" s="189"/>
      <c r="NDC97" s="189"/>
      <c r="NDD97" s="189"/>
      <c r="NDE97" s="189"/>
      <c r="NDF97" s="189"/>
      <c r="NDG97" s="189"/>
      <c r="NDH97" s="189"/>
      <c r="NDI97" s="189"/>
      <c r="NDJ97" s="189"/>
      <c r="NDK97" s="189"/>
      <c r="NDL97" s="189"/>
      <c r="NDM97" s="189"/>
      <c r="NDN97" s="189"/>
      <c r="NDO97" s="189"/>
      <c r="NDP97" s="189"/>
      <c r="NDQ97" s="189"/>
      <c r="NDR97" s="189"/>
      <c r="NDS97" s="189"/>
      <c r="NDT97" s="189"/>
      <c r="NDU97" s="189"/>
      <c r="NDV97" s="189"/>
      <c r="NDW97" s="189"/>
      <c r="NDX97" s="189"/>
      <c r="NDY97" s="189"/>
      <c r="NDZ97" s="189"/>
      <c r="NEA97" s="189"/>
      <c r="NEB97" s="189"/>
      <c r="NEC97" s="189"/>
      <c r="NED97" s="189"/>
      <c r="NEE97" s="189"/>
      <c r="NEF97" s="189"/>
      <c r="NEG97" s="189"/>
      <c r="NEH97" s="189"/>
      <c r="NEI97" s="189"/>
      <c r="NEJ97" s="189"/>
      <c r="NEK97" s="189"/>
      <c r="NEL97" s="189"/>
      <c r="NEM97" s="189"/>
      <c r="NEN97" s="189"/>
      <c r="NEO97" s="189"/>
      <c r="NEP97" s="189"/>
      <c r="NEQ97" s="189"/>
      <c r="NER97" s="189"/>
      <c r="NES97" s="189"/>
      <c r="NET97" s="189"/>
      <c r="NEU97" s="189"/>
      <c r="NEV97" s="189"/>
      <c r="NEW97" s="189"/>
      <c r="NEX97" s="189"/>
      <c r="NEY97" s="189"/>
      <c r="NEZ97" s="189"/>
      <c r="NFA97" s="189"/>
      <c r="NFB97" s="189"/>
      <c r="NFC97" s="189"/>
      <c r="NFD97" s="189"/>
      <c r="NFE97" s="189"/>
      <c r="NFF97" s="189"/>
      <c r="NFG97" s="189"/>
      <c r="NFH97" s="189"/>
      <c r="NFI97" s="189"/>
      <c r="NFJ97" s="189"/>
      <c r="NFK97" s="189"/>
      <c r="NFL97" s="189"/>
      <c r="NFM97" s="189"/>
      <c r="NFN97" s="189"/>
      <c r="NFO97" s="189"/>
      <c r="NFP97" s="189"/>
      <c r="NFQ97" s="189"/>
      <c r="NFR97" s="189"/>
      <c r="NFS97" s="189"/>
      <c r="NFT97" s="189"/>
      <c r="NFU97" s="189"/>
      <c r="NFV97" s="189"/>
      <c r="NFW97" s="189"/>
      <c r="NFX97" s="189"/>
      <c r="NFY97" s="189"/>
      <c r="NFZ97" s="189"/>
      <c r="NGA97" s="189"/>
      <c r="NGB97" s="189"/>
      <c r="NGC97" s="189"/>
      <c r="NGD97" s="189"/>
      <c r="NGE97" s="189"/>
      <c r="NGF97" s="189"/>
      <c r="NGG97" s="189"/>
      <c r="NGH97" s="189"/>
      <c r="NGI97" s="189"/>
      <c r="NGJ97" s="189"/>
      <c r="NGK97" s="189"/>
      <c r="NGL97" s="189"/>
      <c r="NGM97" s="189"/>
      <c r="NGN97" s="189"/>
      <c r="NGO97" s="189"/>
      <c r="NGP97" s="189"/>
      <c r="NGQ97" s="189"/>
      <c r="NGR97" s="189"/>
      <c r="NGS97" s="189"/>
      <c r="NGT97" s="189"/>
      <c r="NGU97" s="189"/>
      <c r="NGV97" s="189"/>
      <c r="NGW97" s="189"/>
      <c r="NGX97" s="189"/>
      <c r="NGY97" s="189"/>
      <c r="NGZ97" s="189"/>
      <c r="NHA97" s="189"/>
      <c r="NHB97" s="189"/>
      <c r="NHC97" s="189"/>
      <c r="NHD97" s="189"/>
      <c r="NHE97" s="189"/>
      <c r="NHF97" s="189"/>
      <c r="NHG97" s="189"/>
      <c r="NHH97" s="189"/>
      <c r="NHI97" s="189"/>
      <c r="NHJ97" s="189"/>
      <c r="NHK97" s="189"/>
      <c r="NHL97" s="189"/>
      <c r="NHM97" s="189"/>
      <c r="NHN97" s="189"/>
      <c r="NHO97" s="189"/>
      <c r="NHP97" s="189"/>
      <c r="NHQ97" s="189"/>
      <c r="NHR97" s="189"/>
      <c r="NHS97" s="189"/>
      <c r="NHT97" s="189"/>
      <c r="NHU97" s="189"/>
      <c r="NHV97" s="189"/>
      <c r="NHW97" s="189"/>
      <c r="NHX97" s="189"/>
      <c r="NHY97" s="189"/>
      <c r="NHZ97" s="189"/>
      <c r="NIA97" s="189"/>
      <c r="NIB97" s="189"/>
      <c r="NIC97" s="189"/>
      <c r="NID97" s="189"/>
      <c r="NIE97" s="189"/>
      <c r="NIF97" s="189"/>
      <c r="NIG97" s="189"/>
      <c r="NIH97" s="189"/>
      <c r="NII97" s="189"/>
      <c r="NIJ97" s="189"/>
      <c r="NIK97" s="189"/>
      <c r="NIL97" s="189"/>
      <c r="NIM97" s="189"/>
      <c r="NIN97" s="189"/>
      <c r="NIO97" s="189"/>
      <c r="NIP97" s="189"/>
      <c r="NIQ97" s="189"/>
      <c r="NIR97" s="189"/>
      <c r="NIS97" s="189"/>
      <c r="NIT97" s="189"/>
      <c r="NIU97" s="189"/>
      <c r="NIV97" s="189"/>
      <c r="NIW97" s="189"/>
      <c r="NIX97" s="189"/>
      <c r="NIY97" s="189"/>
      <c r="NIZ97" s="189"/>
      <c r="NJA97" s="189"/>
      <c r="NJB97" s="189"/>
      <c r="NJC97" s="189"/>
      <c r="NJD97" s="189"/>
      <c r="NJE97" s="189"/>
      <c r="NJF97" s="189"/>
      <c r="NJG97" s="189"/>
      <c r="NJH97" s="189"/>
      <c r="NJI97" s="189"/>
      <c r="NJJ97" s="189"/>
      <c r="NJK97" s="189"/>
      <c r="NJL97" s="189"/>
      <c r="NJM97" s="189"/>
      <c r="NJN97" s="189"/>
      <c r="NJO97" s="189"/>
      <c r="NJP97" s="189"/>
      <c r="NJQ97" s="189"/>
      <c r="NJR97" s="189"/>
      <c r="NJS97" s="189"/>
      <c r="NJT97" s="189"/>
      <c r="NJU97" s="189"/>
      <c r="NJV97" s="189"/>
      <c r="NJW97" s="189"/>
      <c r="NJX97" s="189"/>
      <c r="NJY97" s="189"/>
      <c r="NJZ97" s="189"/>
      <c r="NKA97" s="189"/>
      <c r="NKB97" s="189"/>
      <c r="NKC97" s="189"/>
      <c r="NKD97" s="189"/>
      <c r="NKE97" s="189"/>
      <c r="NKF97" s="189"/>
      <c r="NKG97" s="189"/>
      <c r="NKH97" s="189"/>
      <c r="NKI97" s="189"/>
      <c r="NKJ97" s="189"/>
      <c r="NKK97" s="189"/>
      <c r="NKL97" s="189"/>
      <c r="NKM97" s="189"/>
      <c r="NKN97" s="189"/>
      <c r="NKO97" s="189"/>
      <c r="NKP97" s="189"/>
      <c r="NKQ97" s="189"/>
      <c r="NKR97" s="189"/>
      <c r="NKS97" s="189"/>
      <c r="NKT97" s="189"/>
      <c r="NKU97" s="189"/>
      <c r="NKV97" s="189"/>
      <c r="NKW97" s="189"/>
      <c r="NKX97" s="189"/>
      <c r="NKY97" s="189"/>
      <c r="NKZ97" s="189"/>
      <c r="NLA97" s="189"/>
      <c r="NLB97" s="189"/>
      <c r="NLC97" s="189"/>
      <c r="NLD97" s="189"/>
      <c r="NLE97" s="189"/>
      <c r="NLF97" s="189"/>
      <c r="NLG97" s="189"/>
      <c r="NLH97" s="189"/>
      <c r="NLI97" s="189"/>
      <c r="NLJ97" s="189"/>
      <c r="NLK97" s="189"/>
      <c r="NLL97" s="189"/>
      <c r="NLM97" s="189"/>
      <c r="NLN97" s="189"/>
      <c r="NLO97" s="189"/>
      <c r="NLP97" s="189"/>
      <c r="NLQ97" s="189"/>
      <c r="NLR97" s="189"/>
      <c r="NLS97" s="189"/>
      <c r="NLT97" s="189"/>
      <c r="NLU97" s="189"/>
      <c r="NLV97" s="189"/>
      <c r="NLW97" s="189"/>
      <c r="NLX97" s="189"/>
      <c r="NLY97" s="189"/>
      <c r="NLZ97" s="189"/>
      <c r="NMA97" s="189"/>
      <c r="NMB97" s="189"/>
      <c r="NMC97" s="189"/>
      <c r="NMD97" s="189"/>
      <c r="NME97" s="189"/>
      <c r="NMF97" s="189"/>
      <c r="NMG97" s="189"/>
      <c r="NMH97" s="189"/>
      <c r="NMI97" s="189"/>
      <c r="NMJ97" s="189"/>
      <c r="NMK97" s="189"/>
      <c r="NML97" s="189"/>
      <c r="NMM97" s="189"/>
      <c r="NMN97" s="189"/>
      <c r="NMO97" s="189"/>
      <c r="NMP97" s="189"/>
      <c r="NMQ97" s="189"/>
      <c r="NMR97" s="189"/>
      <c r="NMS97" s="189"/>
      <c r="NMT97" s="189"/>
      <c r="NMU97" s="189"/>
      <c r="NMV97" s="189"/>
      <c r="NMW97" s="189"/>
      <c r="NMX97" s="189"/>
      <c r="NMY97" s="189"/>
      <c r="NMZ97" s="189"/>
      <c r="NNA97" s="189"/>
      <c r="NNB97" s="189"/>
      <c r="NNC97" s="189"/>
      <c r="NND97" s="189"/>
      <c r="NNE97" s="189"/>
      <c r="NNF97" s="189"/>
      <c r="NNG97" s="189"/>
      <c r="NNH97" s="189"/>
      <c r="NNI97" s="189"/>
      <c r="NNJ97" s="189"/>
      <c r="NNK97" s="189"/>
      <c r="NNL97" s="189"/>
      <c r="NNM97" s="189"/>
      <c r="NNN97" s="189"/>
      <c r="NNO97" s="189"/>
      <c r="NNP97" s="189"/>
      <c r="NNQ97" s="189"/>
      <c r="NNR97" s="189"/>
      <c r="NNS97" s="189"/>
      <c r="NNT97" s="189"/>
      <c r="NNU97" s="189"/>
      <c r="NNV97" s="189"/>
      <c r="NNW97" s="189"/>
      <c r="NNX97" s="189"/>
      <c r="NNY97" s="189"/>
      <c r="NNZ97" s="189"/>
      <c r="NOA97" s="189"/>
      <c r="NOB97" s="189"/>
      <c r="NOC97" s="189"/>
      <c r="NOD97" s="189"/>
      <c r="NOE97" s="189"/>
      <c r="NOF97" s="189"/>
      <c r="NOG97" s="189"/>
      <c r="NOH97" s="189"/>
      <c r="NOI97" s="189"/>
      <c r="NOJ97" s="189"/>
      <c r="NOK97" s="189"/>
      <c r="NOL97" s="189"/>
      <c r="NOM97" s="189"/>
      <c r="NON97" s="189"/>
      <c r="NOO97" s="189"/>
      <c r="NOP97" s="189"/>
      <c r="NOQ97" s="189"/>
      <c r="NOR97" s="189"/>
      <c r="NOS97" s="189"/>
      <c r="NOT97" s="189"/>
      <c r="NOU97" s="189"/>
      <c r="NOV97" s="189"/>
      <c r="NOW97" s="189"/>
      <c r="NOX97" s="189"/>
      <c r="NOY97" s="189"/>
      <c r="NOZ97" s="189"/>
      <c r="NPA97" s="189"/>
      <c r="NPB97" s="189"/>
      <c r="NPC97" s="189"/>
      <c r="NPD97" s="189"/>
      <c r="NPE97" s="189"/>
      <c r="NPF97" s="189"/>
      <c r="NPG97" s="189"/>
      <c r="NPH97" s="189"/>
      <c r="NPI97" s="189"/>
      <c r="NPJ97" s="189"/>
      <c r="NPK97" s="189"/>
      <c r="NPL97" s="189"/>
      <c r="NPM97" s="189"/>
      <c r="NPN97" s="189"/>
      <c r="NPO97" s="189"/>
      <c r="NPP97" s="189"/>
      <c r="NPQ97" s="189"/>
      <c r="NPR97" s="189"/>
      <c r="NPS97" s="189"/>
      <c r="NPT97" s="189"/>
      <c r="NPU97" s="189"/>
      <c r="NPV97" s="189"/>
      <c r="NPW97" s="189"/>
      <c r="NPX97" s="189"/>
      <c r="NPY97" s="189"/>
      <c r="NPZ97" s="189"/>
      <c r="NQA97" s="189"/>
      <c r="NQB97" s="189"/>
      <c r="NQC97" s="189"/>
      <c r="NQD97" s="189"/>
      <c r="NQE97" s="189"/>
      <c r="NQF97" s="189"/>
      <c r="NQG97" s="189"/>
      <c r="NQH97" s="189"/>
      <c r="NQI97" s="189"/>
      <c r="NQJ97" s="189"/>
      <c r="NQK97" s="189"/>
      <c r="NQL97" s="189"/>
      <c r="NQM97" s="189"/>
      <c r="NQN97" s="189"/>
      <c r="NQO97" s="189"/>
      <c r="NQP97" s="189"/>
      <c r="NQQ97" s="189"/>
      <c r="NQR97" s="189"/>
      <c r="NQS97" s="189"/>
      <c r="NQT97" s="189"/>
      <c r="NQU97" s="189"/>
      <c r="NQV97" s="189"/>
      <c r="NQW97" s="189"/>
      <c r="NQX97" s="189"/>
      <c r="NQY97" s="189"/>
      <c r="NQZ97" s="189"/>
      <c r="NRA97" s="189"/>
      <c r="NRB97" s="189"/>
      <c r="NRC97" s="189"/>
      <c r="NRD97" s="189"/>
      <c r="NRE97" s="189"/>
      <c r="NRF97" s="189"/>
      <c r="NRG97" s="189"/>
      <c r="NRH97" s="189"/>
      <c r="NRI97" s="189"/>
      <c r="NRJ97" s="189"/>
      <c r="NRK97" s="189"/>
      <c r="NRL97" s="189"/>
      <c r="NRM97" s="189"/>
      <c r="NRN97" s="189"/>
      <c r="NRO97" s="189"/>
      <c r="NRP97" s="189"/>
      <c r="NRQ97" s="189"/>
      <c r="NRR97" s="189"/>
      <c r="NRS97" s="189"/>
      <c r="NRT97" s="189"/>
      <c r="NRU97" s="189"/>
      <c r="NRV97" s="189"/>
      <c r="NRW97" s="189"/>
      <c r="NRX97" s="189"/>
      <c r="NRY97" s="189"/>
      <c r="NRZ97" s="189"/>
      <c r="NSA97" s="189"/>
      <c r="NSB97" s="189"/>
      <c r="NSC97" s="189"/>
      <c r="NSD97" s="189"/>
      <c r="NSE97" s="189"/>
      <c r="NSF97" s="189"/>
      <c r="NSG97" s="189"/>
      <c r="NSH97" s="189"/>
      <c r="NSI97" s="189"/>
      <c r="NSJ97" s="189"/>
      <c r="NSK97" s="189"/>
      <c r="NSL97" s="189"/>
      <c r="NSM97" s="189"/>
      <c r="NSN97" s="189"/>
      <c r="NSO97" s="189"/>
      <c r="NSP97" s="189"/>
      <c r="NSQ97" s="189"/>
      <c r="NSR97" s="189"/>
      <c r="NSS97" s="189"/>
      <c r="NST97" s="189"/>
      <c r="NSU97" s="189"/>
      <c r="NSV97" s="189"/>
      <c r="NSW97" s="189"/>
      <c r="NSX97" s="189"/>
      <c r="NSY97" s="189"/>
      <c r="NSZ97" s="189"/>
      <c r="NTA97" s="189"/>
      <c r="NTB97" s="189"/>
      <c r="NTC97" s="189"/>
      <c r="NTD97" s="189"/>
      <c r="NTE97" s="189"/>
      <c r="NTF97" s="189"/>
      <c r="NTG97" s="189"/>
      <c r="NTH97" s="189"/>
      <c r="NTI97" s="189"/>
      <c r="NTJ97" s="189"/>
      <c r="NTK97" s="189"/>
      <c r="NTL97" s="189"/>
      <c r="NTM97" s="189"/>
      <c r="NTN97" s="189"/>
      <c r="NTO97" s="189"/>
      <c r="NTP97" s="189"/>
      <c r="NTQ97" s="189"/>
      <c r="NTR97" s="189"/>
      <c r="NTS97" s="189"/>
      <c r="NTT97" s="189"/>
      <c r="NTU97" s="189"/>
      <c r="NTV97" s="189"/>
      <c r="NTW97" s="189"/>
      <c r="NTX97" s="189"/>
      <c r="NTY97" s="189"/>
      <c r="NTZ97" s="189"/>
      <c r="NUA97" s="189"/>
      <c r="NUB97" s="189"/>
      <c r="NUC97" s="189"/>
      <c r="NUD97" s="189"/>
      <c r="NUE97" s="189"/>
      <c r="NUF97" s="189"/>
      <c r="NUG97" s="189"/>
      <c r="NUH97" s="189"/>
      <c r="NUI97" s="189"/>
      <c r="NUJ97" s="189"/>
      <c r="NUK97" s="189"/>
      <c r="NUL97" s="189"/>
      <c r="NUM97" s="189"/>
      <c r="NUN97" s="189"/>
      <c r="NUO97" s="189"/>
      <c r="NUP97" s="189"/>
      <c r="NUQ97" s="189"/>
      <c r="NUR97" s="189"/>
      <c r="NUS97" s="189"/>
      <c r="NUT97" s="189"/>
      <c r="NUU97" s="189"/>
      <c r="NUV97" s="189"/>
      <c r="NUW97" s="189"/>
      <c r="NUX97" s="189"/>
      <c r="NUY97" s="189"/>
      <c r="NUZ97" s="189"/>
      <c r="NVA97" s="189"/>
      <c r="NVB97" s="189"/>
      <c r="NVC97" s="189"/>
      <c r="NVD97" s="189"/>
      <c r="NVE97" s="189"/>
      <c r="NVF97" s="189"/>
      <c r="NVG97" s="189"/>
      <c r="NVH97" s="189"/>
      <c r="NVI97" s="189"/>
      <c r="NVJ97" s="189"/>
      <c r="NVK97" s="189"/>
      <c r="NVL97" s="189"/>
      <c r="NVM97" s="189"/>
      <c r="NVN97" s="189"/>
      <c r="NVO97" s="189"/>
      <c r="NVP97" s="189"/>
      <c r="NVQ97" s="189"/>
      <c r="NVR97" s="189"/>
      <c r="NVS97" s="189"/>
      <c r="NVT97" s="189"/>
      <c r="NVU97" s="189"/>
      <c r="NVV97" s="189"/>
      <c r="NVW97" s="189"/>
      <c r="NVX97" s="189"/>
      <c r="NVY97" s="189"/>
      <c r="NVZ97" s="189"/>
      <c r="NWA97" s="189"/>
      <c r="NWB97" s="189"/>
      <c r="NWC97" s="189"/>
      <c r="NWD97" s="189"/>
      <c r="NWE97" s="189"/>
      <c r="NWF97" s="189"/>
      <c r="NWG97" s="189"/>
      <c r="NWH97" s="189"/>
      <c r="NWI97" s="189"/>
      <c r="NWJ97" s="189"/>
      <c r="NWK97" s="189"/>
      <c r="NWL97" s="189"/>
      <c r="NWM97" s="189"/>
      <c r="NWN97" s="189"/>
      <c r="NWO97" s="189"/>
      <c r="NWP97" s="189"/>
      <c r="NWQ97" s="189"/>
      <c r="NWR97" s="189"/>
      <c r="NWS97" s="189"/>
      <c r="NWT97" s="189"/>
      <c r="NWU97" s="189"/>
      <c r="NWV97" s="189"/>
      <c r="NWW97" s="189"/>
      <c r="NWX97" s="189"/>
      <c r="NWY97" s="189"/>
      <c r="NWZ97" s="189"/>
      <c r="NXA97" s="189"/>
      <c r="NXB97" s="189"/>
      <c r="NXC97" s="189"/>
      <c r="NXD97" s="189"/>
      <c r="NXE97" s="189"/>
      <c r="NXF97" s="189"/>
      <c r="NXG97" s="189"/>
      <c r="NXH97" s="189"/>
      <c r="NXI97" s="189"/>
      <c r="NXJ97" s="189"/>
      <c r="NXK97" s="189"/>
      <c r="NXL97" s="189"/>
      <c r="NXM97" s="189"/>
      <c r="NXN97" s="189"/>
      <c r="NXO97" s="189"/>
      <c r="NXP97" s="189"/>
      <c r="NXQ97" s="189"/>
      <c r="NXR97" s="189"/>
      <c r="NXS97" s="189"/>
      <c r="NXT97" s="189"/>
      <c r="NXU97" s="189"/>
      <c r="NXV97" s="189"/>
      <c r="NXW97" s="189"/>
      <c r="NXX97" s="189"/>
      <c r="NXY97" s="189"/>
      <c r="NXZ97" s="189"/>
      <c r="NYA97" s="189"/>
      <c r="NYB97" s="189"/>
      <c r="NYC97" s="189"/>
      <c r="NYD97" s="189"/>
      <c r="NYE97" s="189"/>
      <c r="NYF97" s="189"/>
      <c r="NYG97" s="189"/>
      <c r="NYH97" s="189"/>
      <c r="NYI97" s="189"/>
      <c r="NYJ97" s="189"/>
      <c r="NYK97" s="189"/>
      <c r="NYL97" s="189"/>
      <c r="NYM97" s="189"/>
      <c r="NYN97" s="189"/>
      <c r="NYO97" s="189"/>
      <c r="NYP97" s="189"/>
      <c r="NYQ97" s="189"/>
      <c r="NYR97" s="189"/>
      <c r="NYS97" s="189"/>
      <c r="NYT97" s="189"/>
      <c r="NYU97" s="189"/>
      <c r="NYV97" s="189"/>
      <c r="NYW97" s="189"/>
      <c r="NYX97" s="189"/>
      <c r="NYY97" s="189"/>
      <c r="NYZ97" s="189"/>
      <c r="NZA97" s="189"/>
      <c r="NZB97" s="189"/>
      <c r="NZC97" s="189"/>
      <c r="NZD97" s="189"/>
      <c r="NZE97" s="189"/>
      <c r="NZF97" s="189"/>
      <c r="NZG97" s="189"/>
      <c r="NZH97" s="189"/>
      <c r="NZI97" s="189"/>
      <c r="NZJ97" s="189"/>
      <c r="NZK97" s="189"/>
      <c r="NZL97" s="189"/>
      <c r="NZM97" s="189"/>
      <c r="NZN97" s="189"/>
      <c r="NZO97" s="189"/>
      <c r="NZP97" s="189"/>
      <c r="NZQ97" s="189"/>
      <c r="NZR97" s="189"/>
      <c r="NZS97" s="189"/>
      <c r="NZT97" s="189"/>
      <c r="NZU97" s="189"/>
      <c r="NZV97" s="189"/>
      <c r="NZW97" s="189"/>
      <c r="NZX97" s="189"/>
      <c r="NZY97" s="189"/>
      <c r="NZZ97" s="189"/>
      <c r="OAA97" s="189"/>
      <c r="OAB97" s="189"/>
      <c r="OAC97" s="189"/>
      <c r="OAD97" s="189"/>
      <c r="OAE97" s="189"/>
      <c r="OAF97" s="189"/>
      <c r="OAG97" s="189"/>
      <c r="OAH97" s="189"/>
      <c r="OAI97" s="189"/>
      <c r="OAJ97" s="189"/>
      <c r="OAK97" s="189"/>
      <c r="OAL97" s="189"/>
      <c r="OAM97" s="189"/>
      <c r="OAN97" s="189"/>
      <c r="OAO97" s="189"/>
      <c r="OAP97" s="189"/>
      <c r="OAQ97" s="189"/>
      <c r="OAR97" s="189"/>
      <c r="OAS97" s="189"/>
      <c r="OAT97" s="189"/>
      <c r="OAU97" s="189"/>
      <c r="OAV97" s="189"/>
      <c r="OAW97" s="189"/>
      <c r="OAX97" s="189"/>
      <c r="OAY97" s="189"/>
      <c r="OAZ97" s="189"/>
      <c r="OBA97" s="189"/>
      <c r="OBB97" s="189"/>
      <c r="OBC97" s="189"/>
      <c r="OBD97" s="189"/>
      <c r="OBE97" s="189"/>
      <c r="OBF97" s="189"/>
      <c r="OBG97" s="189"/>
      <c r="OBH97" s="189"/>
      <c r="OBI97" s="189"/>
      <c r="OBJ97" s="189"/>
      <c r="OBK97" s="189"/>
      <c r="OBL97" s="189"/>
      <c r="OBM97" s="189"/>
      <c r="OBN97" s="189"/>
      <c r="OBO97" s="189"/>
      <c r="OBP97" s="189"/>
      <c r="OBQ97" s="189"/>
      <c r="OBR97" s="189"/>
      <c r="OBS97" s="189"/>
      <c r="OBT97" s="189"/>
      <c r="OBU97" s="189"/>
      <c r="OBV97" s="189"/>
      <c r="OBW97" s="189"/>
      <c r="OBX97" s="189"/>
      <c r="OBY97" s="189"/>
      <c r="OBZ97" s="189"/>
      <c r="OCA97" s="189"/>
      <c r="OCB97" s="189"/>
      <c r="OCC97" s="189"/>
      <c r="OCD97" s="189"/>
      <c r="OCE97" s="189"/>
      <c r="OCF97" s="189"/>
      <c r="OCG97" s="189"/>
      <c r="OCH97" s="189"/>
      <c r="OCI97" s="189"/>
      <c r="OCJ97" s="189"/>
      <c r="OCK97" s="189"/>
      <c r="OCL97" s="189"/>
      <c r="OCM97" s="189"/>
      <c r="OCN97" s="189"/>
      <c r="OCO97" s="189"/>
      <c r="OCP97" s="189"/>
      <c r="OCQ97" s="189"/>
      <c r="OCR97" s="189"/>
      <c r="OCS97" s="189"/>
      <c r="OCT97" s="189"/>
      <c r="OCU97" s="189"/>
      <c r="OCV97" s="189"/>
      <c r="OCW97" s="189"/>
      <c r="OCX97" s="189"/>
      <c r="OCY97" s="189"/>
      <c r="OCZ97" s="189"/>
      <c r="ODA97" s="189"/>
      <c r="ODB97" s="189"/>
      <c r="ODC97" s="189"/>
      <c r="ODD97" s="189"/>
      <c r="ODE97" s="189"/>
      <c r="ODF97" s="189"/>
      <c r="ODG97" s="189"/>
      <c r="ODH97" s="189"/>
      <c r="ODI97" s="189"/>
      <c r="ODJ97" s="189"/>
      <c r="ODK97" s="189"/>
      <c r="ODL97" s="189"/>
      <c r="ODM97" s="189"/>
      <c r="ODN97" s="189"/>
      <c r="ODO97" s="189"/>
      <c r="ODP97" s="189"/>
      <c r="ODQ97" s="189"/>
      <c r="ODR97" s="189"/>
      <c r="ODS97" s="189"/>
      <c r="ODT97" s="189"/>
      <c r="ODU97" s="189"/>
      <c r="ODV97" s="189"/>
      <c r="ODW97" s="189"/>
      <c r="ODX97" s="189"/>
      <c r="ODY97" s="189"/>
      <c r="ODZ97" s="189"/>
      <c r="OEA97" s="189"/>
      <c r="OEB97" s="189"/>
      <c r="OEC97" s="189"/>
      <c r="OED97" s="189"/>
      <c r="OEE97" s="189"/>
      <c r="OEF97" s="189"/>
      <c r="OEG97" s="189"/>
      <c r="OEH97" s="189"/>
      <c r="OEI97" s="189"/>
      <c r="OEJ97" s="189"/>
      <c r="OEK97" s="189"/>
      <c r="OEL97" s="189"/>
      <c r="OEM97" s="189"/>
      <c r="OEN97" s="189"/>
      <c r="OEO97" s="189"/>
      <c r="OEP97" s="189"/>
      <c r="OEQ97" s="189"/>
      <c r="OER97" s="189"/>
      <c r="OES97" s="189"/>
      <c r="OET97" s="189"/>
      <c r="OEU97" s="189"/>
      <c r="OEV97" s="189"/>
      <c r="OEW97" s="189"/>
      <c r="OEX97" s="189"/>
      <c r="OEY97" s="189"/>
      <c r="OEZ97" s="189"/>
      <c r="OFA97" s="189"/>
      <c r="OFB97" s="189"/>
      <c r="OFC97" s="189"/>
      <c r="OFD97" s="189"/>
      <c r="OFE97" s="189"/>
      <c r="OFF97" s="189"/>
      <c r="OFG97" s="189"/>
      <c r="OFH97" s="189"/>
      <c r="OFI97" s="189"/>
      <c r="OFJ97" s="189"/>
      <c r="OFK97" s="189"/>
      <c r="OFL97" s="189"/>
      <c r="OFM97" s="189"/>
      <c r="OFN97" s="189"/>
      <c r="OFO97" s="189"/>
      <c r="OFP97" s="189"/>
      <c r="OFQ97" s="189"/>
      <c r="OFR97" s="189"/>
      <c r="OFS97" s="189"/>
      <c r="OFT97" s="189"/>
      <c r="OFU97" s="189"/>
      <c r="OFV97" s="189"/>
      <c r="OFW97" s="189"/>
      <c r="OFX97" s="189"/>
      <c r="OFY97" s="189"/>
      <c r="OFZ97" s="189"/>
      <c r="OGA97" s="189"/>
      <c r="OGB97" s="189"/>
      <c r="OGC97" s="189"/>
      <c r="OGD97" s="189"/>
      <c r="OGE97" s="189"/>
      <c r="OGF97" s="189"/>
      <c r="OGG97" s="189"/>
      <c r="OGH97" s="189"/>
      <c r="OGI97" s="189"/>
      <c r="OGJ97" s="189"/>
      <c r="OGK97" s="189"/>
      <c r="OGL97" s="189"/>
      <c r="OGM97" s="189"/>
      <c r="OGN97" s="189"/>
      <c r="OGO97" s="189"/>
      <c r="OGP97" s="189"/>
      <c r="OGQ97" s="189"/>
      <c r="OGR97" s="189"/>
      <c r="OGS97" s="189"/>
      <c r="OGT97" s="189"/>
      <c r="OGU97" s="189"/>
      <c r="OGV97" s="189"/>
      <c r="OGW97" s="189"/>
      <c r="OGX97" s="189"/>
      <c r="OGY97" s="189"/>
      <c r="OGZ97" s="189"/>
      <c r="OHA97" s="189"/>
      <c r="OHB97" s="189"/>
      <c r="OHC97" s="189"/>
      <c r="OHD97" s="189"/>
      <c r="OHE97" s="189"/>
      <c r="OHF97" s="189"/>
      <c r="OHG97" s="189"/>
      <c r="OHH97" s="189"/>
      <c r="OHI97" s="189"/>
      <c r="OHJ97" s="189"/>
      <c r="OHK97" s="189"/>
      <c r="OHL97" s="189"/>
      <c r="OHM97" s="189"/>
      <c r="OHN97" s="189"/>
      <c r="OHO97" s="189"/>
      <c r="OHP97" s="189"/>
      <c r="OHQ97" s="189"/>
      <c r="OHR97" s="189"/>
      <c r="OHS97" s="189"/>
      <c r="OHT97" s="189"/>
      <c r="OHU97" s="189"/>
      <c r="OHV97" s="189"/>
      <c r="OHW97" s="189"/>
      <c r="OHX97" s="189"/>
      <c r="OHY97" s="189"/>
      <c r="OHZ97" s="189"/>
      <c r="OIA97" s="189"/>
      <c r="OIB97" s="189"/>
      <c r="OIC97" s="189"/>
      <c r="OID97" s="189"/>
      <c r="OIE97" s="189"/>
      <c r="OIF97" s="189"/>
      <c r="OIG97" s="189"/>
      <c r="OIH97" s="189"/>
      <c r="OII97" s="189"/>
      <c r="OIJ97" s="189"/>
      <c r="OIK97" s="189"/>
      <c r="OIL97" s="189"/>
      <c r="OIM97" s="189"/>
      <c r="OIN97" s="189"/>
      <c r="OIO97" s="189"/>
      <c r="OIP97" s="189"/>
      <c r="OIQ97" s="189"/>
      <c r="OIR97" s="189"/>
      <c r="OIS97" s="189"/>
      <c r="OIT97" s="189"/>
      <c r="OIU97" s="189"/>
      <c r="OIV97" s="189"/>
      <c r="OIW97" s="189"/>
      <c r="OIX97" s="189"/>
      <c r="OIY97" s="189"/>
      <c r="OIZ97" s="189"/>
      <c r="OJA97" s="189"/>
      <c r="OJB97" s="189"/>
      <c r="OJC97" s="189"/>
      <c r="OJD97" s="189"/>
      <c r="OJE97" s="189"/>
      <c r="OJF97" s="189"/>
      <c r="OJG97" s="189"/>
      <c r="OJH97" s="189"/>
      <c r="OJI97" s="189"/>
      <c r="OJJ97" s="189"/>
      <c r="OJK97" s="189"/>
      <c r="OJL97" s="189"/>
      <c r="OJM97" s="189"/>
      <c r="OJN97" s="189"/>
      <c r="OJO97" s="189"/>
      <c r="OJP97" s="189"/>
      <c r="OJQ97" s="189"/>
      <c r="OJR97" s="189"/>
      <c r="OJS97" s="189"/>
      <c r="OJT97" s="189"/>
      <c r="OJU97" s="189"/>
      <c r="OJV97" s="189"/>
      <c r="OJW97" s="189"/>
      <c r="OJX97" s="189"/>
      <c r="OJY97" s="189"/>
      <c r="OJZ97" s="189"/>
      <c r="OKA97" s="189"/>
      <c r="OKB97" s="189"/>
      <c r="OKC97" s="189"/>
      <c r="OKD97" s="189"/>
      <c r="OKE97" s="189"/>
      <c r="OKF97" s="189"/>
      <c r="OKG97" s="189"/>
      <c r="OKH97" s="189"/>
      <c r="OKI97" s="189"/>
      <c r="OKJ97" s="189"/>
      <c r="OKK97" s="189"/>
      <c r="OKL97" s="189"/>
      <c r="OKM97" s="189"/>
      <c r="OKN97" s="189"/>
      <c r="OKO97" s="189"/>
      <c r="OKP97" s="189"/>
      <c r="OKQ97" s="189"/>
      <c r="OKR97" s="189"/>
      <c r="OKS97" s="189"/>
      <c r="OKT97" s="189"/>
      <c r="OKU97" s="189"/>
      <c r="OKV97" s="189"/>
      <c r="OKW97" s="189"/>
      <c r="OKX97" s="189"/>
      <c r="OKY97" s="189"/>
      <c r="OKZ97" s="189"/>
      <c r="OLA97" s="189"/>
      <c r="OLB97" s="189"/>
      <c r="OLC97" s="189"/>
      <c r="OLD97" s="189"/>
      <c r="OLE97" s="189"/>
      <c r="OLF97" s="189"/>
      <c r="OLG97" s="189"/>
      <c r="OLH97" s="189"/>
      <c r="OLI97" s="189"/>
      <c r="OLJ97" s="189"/>
      <c r="OLK97" s="189"/>
      <c r="OLL97" s="189"/>
      <c r="OLM97" s="189"/>
      <c r="OLN97" s="189"/>
      <c r="OLO97" s="189"/>
      <c r="OLP97" s="189"/>
      <c r="OLQ97" s="189"/>
      <c r="OLR97" s="189"/>
      <c r="OLS97" s="189"/>
      <c r="OLT97" s="189"/>
      <c r="OLU97" s="189"/>
      <c r="OLV97" s="189"/>
      <c r="OLW97" s="189"/>
      <c r="OLX97" s="189"/>
      <c r="OLY97" s="189"/>
      <c r="OLZ97" s="189"/>
      <c r="OMA97" s="189"/>
      <c r="OMB97" s="189"/>
      <c r="OMC97" s="189"/>
      <c r="OMD97" s="189"/>
      <c r="OME97" s="189"/>
      <c r="OMF97" s="189"/>
      <c r="OMG97" s="189"/>
      <c r="OMH97" s="189"/>
      <c r="OMI97" s="189"/>
      <c r="OMJ97" s="189"/>
      <c r="OMK97" s="189"/>
      <c r="OML97" s="189"/>
      <c r="OMM97" s="189"/>
      <c r="OMN97" s="189"/>
      <c r="OMO97" s="189"/>
      <c r="OMP97" s="189"/>
      <c r="OMQ97" s="189"/>
      <c r="OMR97" s="189"/>
      <c r="OMS97" s="189"/>
      <c r="OMT97" s="189"/>
      <c r="OMU97" s="189"/>
      <c r="OMV97" s="189"/>
      <c r="OMW97" s="189"/>
      <c r="OMX97" s="189"/>
      <c r="OMY97" s="189"/>
      <c r="OMZ97" s="189"/>
      <c r="ONA97" s="189"/>
      <c r="ONB97" s="189"/>
      <c r="ONC97" s="189"/>
      <c r="OND97" s="189"/>
      <c r="ONE97" s="189"/>
      <c r="ONF97" s="189"/>
      <c r="ONG97" s="189"/>
      <c r="ONH97" s="189"/>
      <c r="ONI97" s="189"/>
      <c r="ONJ97" s="189"/>
      <c r="ONK97" s="189"/>
      <c r="ONL97" s="189"/>
      <c r="ONM97" s="189"/>
      <c r="ONN97" s="189"/>
      <c r="ONO97" s="189"/>
      <c r="ONP97" s="189"/>
      <c r="ONQ97" s="189"/>
      <c r="ONR97" s="189"/>
      <c r="ONS97" s="189"/>
      <c r="ONT97" s="189"/>
      <c r="ONU97" s="189"/>
      <c r="ONV97" s="189"/>
      <c r="ONW97" s="189"/>
      <c r="ONX97" s="189"/>
      <c r="ONY97" s="189"/>
      <c r="ONZ97" s="189"/>
      <c r="OOA97" s="189"/>
      <c r="OOB97" s="189"/>
      <c r="OOC97" s="189"/>
      <c r="OOD97" s="189"/>
      <c r="OOE97" s="189"/>
      <c r="OOF97" s="189"/>
      <c r="OOG97" s="189"/>
      <c r="OOH97" s="189"/>
      <c r="OOI97" s="189"/>
      <c r="OOJ97" s="189"/>
      <c r="OOK97" s="189"/>
      <c r="OOL97" s="189"/>
      <c r="OOM97" s="189"/>
      <c r="OON97" s="189"/>
      <c r="OOO97" s="189"/>
      <c r="OOP97" s="189"/>
      <c r="OOQ97" s="189"/>
      <c r="OOR97" s="189"/>
      <c r="OOS97" s="189"/>
      <c r="OOT97" s="189"/>
      <c r="OOU97" s="189"/>
      <c r="OOV97" s="189"/>
      <c r="OOW97" s="189"/>
      <c r="OOX97" s="189"/>
      <c r="OOY97" s="189"/>
      <c r="OOZ97" s="189"/>
      <c r="OPA97" s="189"/>
      <c r="OPB97" s="189"/>
      <c r="OPC97" s="189"/>
      <c r="OPD97" s="189"/>
      <c r="OPE97" s="189"/>
      <c r="OPF97" s="189"/>
      <c r="OPG97" s="189"/>
      <c r="OPH97" s="189"/>
      <c r="OPI97" s="189"/>
      <c r="OPJ97" s="189"/>
      <c r="OPK97" s="189"/>
      <c r="OPL97" s="189"/>
      <c r="OPM97" s="189"/>
      <c r="OPN97" s="189"/>
      <c r="OPO97" s="189"/>
      <c r="OPP97" s="189"/>
      <c r="OPQ97" s="189"/>
      <c r="OPR97" s="189"/>
      <c r="OPS97" s="189"/>
      <c r="OPT97" s="189"/>
      <c r="OPU97" s="189"/>
      <c r="OPV97" s="189"/>
      <c r="OPW97" s="189"/>
      <c r="OPX97" s="189"/>
      <c r="OPY97" s="189"/>
      <c r="OPZ97" s="189"/>
      <c r="OQA97" s="189"/>
      <c r="OQB97" s="189"/>
      <c r="OQC97" s="189"/>
      <c r="OQD97" s="189"/>
      <c r="OQE97" s="189"/>
      <c r="OQF97" s="189"/>
      <c r="OQG97" s="189"/>
      <c r="OQH97" s="189"/>
      <c r="OQI97" s="189"/>
      <c r="OQJ97" s="189"/>
      <c r="OQK97" s="189"/>
      <c r="OQL97" s="189"/>
      <c r="OQM97" s="189"/>
      <c r="OQN97" s="189"/>
      <c r="OQO97" s="189"/>
      <c r="OQP97" s="189"/>
      <c r="OQQ97" s="189"/>
      <c r="OQR97" s="189"/>
      <c r="OQS97" s="189"/>
      <c r="OQT97" s="189"/>
      <c r="OQU97" s="189"/>
      <c r="OQV97" s="189"/>
      <c r="OQW97" s="189"/>
      <c r="OQX97" s="189"/>
      <c r="OQY97" s="189"/>
      <c r="OQZ97" s="189"/>
      <c r="ORA97" s="189"/>
      <c r="ORB97" s="189"/>
      <c r="ORC97" s="189"/>
      <c r="ORD97" s="189"/>
      <c r="ORE97" s="189"/>
      <c r="ORF97" s="189"/>
      <c r="ORG97" s="189"/>
      <c r="ORH97" s="189"/>
      <c r="ORI97" s="189"/>
      <c r="ORJ97" s="189"/>
      <c r="ORK97" s="189"/>
      <c r="ORL97" s="189"/>
      <c r="ORM97" s="189"/>
      <c r="ORN97" s="189"/>
      <c r="ORO97" s="189"/>
      <c r="ORP97" s="189"/>
      <c r="ORQ97" s="189"/>
      <c r="ORR97" s="189"/>
      <c r="ORS97" s="189"/>
      <c r="ORT97" s="189"/>
      <c r="ORU97" s="189"/>
      <c r="ORV97" s="189"/>
      <c r="ORW97" s="189"/>
      <c r="ORX97" s="189"/>
      <c r="ORY97" s="189"/>
      <c r="ORZ97" s="189"/>
      <c r="OSA97" s="189"/>
      <c r="OSB97" s="189"/>
      <c r="OSC97" s="189"/>
      <c r="OSD97" s="189"/>
      <c r="OSE97" s="189"/>
      <c r="OSF97" s="189"/>
      <c r="OSG97" s="189"/>
      <c r="OSH97" s="189"/>
      <c r="OSI97" s="189"/>
      <c r="OSJ97" s="189"/>
      <c r="OSK97" s="189"/>
      <c r="OSL97" s="189"/>
      <c r="OSM97" s="189"/>
      <c r="OSN97" s="189"/>
      <c r="OSO97" s="189"/>
      <c r="OSP97" s="189"/>
      <c r="OSQ97" s="189"/>
      <c r="OSR97" s="189"/>
      <c r="OSS97" s="189"/>
      <c r="OST97" s="189"/>
      <c r="OSU97" s="189"/>
      <c r="OSV97" s="189"/>
      <c r="OSW97" s="189"/>
      <c r="OSX97" s="189"/>
      <c r="OSY97" s="189"/>
      <c r="OSZ97" s="189"/>
      <c r="OTA97" s="189"/>
      <c r="OTB97" s="189"/>
      <c r="OTC97" s="189"/>
      <c r="OTD97" s="189"/>
      <c r="OTE97" s="189"/>
      <c r="OTF97" s="189"/>
      <c r="OTG97" s="189"/>
      <c r="OTH97" s="189"/>
      <c r="OTI97" s="189"/>
      <c r="OTJ97" s="189"/>
      <c r="OTK97" s="189"/>
      <c r="OTL97" s="189"/>
      <c r="OTM97" s="189"/>
      <c r="OTN97" s="189"/>
      <c r="OTO97" s="189"/>
      <c r="OTP97" s="189"/>
      <c r="OTQ97" s="189"/>
      <c r="OTR97" s="189"/>
      <c r="OTS97" s="189"/>
      <c r="OTT97" s="189"/>
      <c r="OTU97" s="189"/>
      <c r="OTV97" s="189"/>
      <c r="OTW97" s="189"/>
      <c r="OTX97" s="189"/>
      <c r="OTY97" s="189"/>
      <c r="OTZ97" s="189"/>
      <c r="OUA97" s="189"/>
      <c r="OUB97" s="189"/>
      <c r="OUC97" s="189"/>
      <c r="OUD97" s="189"/>
      <c r="OUE97" s="189"/>
      <c r="OUF97" s="189"/>
      <c r="OUG97" s="189"/>
      <c r="OUH97" s="189"/>
      <c r="OUI97" s="189"/>
      <c r="OUJ97" s="189"/>
      <c r="OUK97" s="189"/>
      <c r="OUL97" s="189"/>
      <c r="OUM97" s="189"/>
      <c r="OUN97" s="189"/>
      <c r="OUO97" s="189"/>
      <c r="OUP97" s="189"/>
      <c r="OUQ97" s="189"/>
      <c r="OUR97" s="189"/>
      <c r="OUS97" s="189"/>
      <c r="OUT97" s="189"/>
      <c r="OUU97" s="189"/>
      <c r="OUV97" s="189"/>
      <c r="OUW97" s="189"/>
      <c r="OUX97" s="189"/>
      <c r="OUY97" s="189"/>
      <c r="OUZ97" s="189"/>
      <c r="OVA97" s="189"/>
      <c r="OVB97" s="189"/>
      <c r="OVC97" s="189"/>
      <c r="OVD97" s="189"/>
      <c r="OVE97" s="189"/>
      <c r="OVF97" s="189"/>
      <c r="OVG97" s="189"/>
      <c r="OVH97" s="189"/>
      <c r="OVI97" s="189"/>
      <c r="OVJ97" s="189"/>
      <c r="OVK97" s="189"/>
      <c r="OVL97" s="189"/>
      <c r="OVM97" s="189"/>
      <c r="OVN97" s="189"/>
      <c r="OVO97" s="189"/>
      <c r="OVP97" s="189"/>
      <c r="OVQ97" s="189"/>
      <c r="OVR97" s="189"/>
      <c r="OVS97" s="189"/>
      <c r="OVT97" s="189"/>
      <c r="OVU97" s="189"/>
      <c r="OVV97" s="189"/>
      <c r="OVW97" s="189"/>
      <c r="OVX97" s="189"/>
      <c r="OVY97" s="189"/>
      <c r="OVZ97" s="189"/>
      <c r="OWA97" s="189"/>
      <c r="OWB97" s="189"/>
      <c r="OWC97" s="189"/>
      <c r="OWD97" s="189"/>
      <c r="OWE97" s="189"/>
      <c r="OWF97" s="189"/>
      <c r="OWG97" s="189"/>
      <c r="OWH97" s="189"/>
      <c r="OWI97" s="189"/>
      <c r="OWJ97" s="189"/>
      <c r="OWK97" s="189"/>
      <c r="OWL97" s="189"/>
      <c r="OWM97" s="189"/>
      <c r="OWN97" s="189"/>
      <c r="OWO97" s="189"/>
      <c r="OWP97" s="189"/>
      <c r="OWQ97" s="189"/>
      <c r="OWR97" s="189"/>
      <c r="OWS97" s="189"/>
      <c r="OWT97" s="189"/>
      <c r="OWU97" s="189"/>
      <c r="OWV97" s="189"/>
      <c r="OWW97" s="189"/>
      <c r="OWX97" s="189"/>
      <c r="OWY97" s="189"/>
      <c r="OWZ97" s="189"/>
      <c r="OXA97" s="189"/>
      <c r="OXB97" s="189"/>
      <c r="OXC97" s="189"/>
      <c r="OXD97" s="189"/>
      <c r="OXE97" s="189"/>
      <c r="OXF97" s="189"/>
      <c r="OXG97" s="189"/>
      <c r="OXH97" s="189"/>
      <c r="OXI97" s="189"/>
      <c r="OXJ97" s="189"/>
      <c r="OXK97" s="189"/>
      <c r="OXL97" s="189"/>
      <c r="OXM97" s="189"/>
      <c r="OXN97" s="189"/>
      <c r="OXO97" s="189"/>
      <c r="OXP97" s="189"/>
      <c r="OXQ97" s="189"/>
      <c r="OXR97" s="189"/>
      <c r="OXS97" s="189"/>
      <c r="OXT97" s="189"/>
      <c r="OXU97" s="189"/>
      <c r="OXV97" s="189"/>
      <c r="OXW97" s="189"/>
      <c r="OXX97" s="189"/>
      <c r="OXY97" s="189"/>
      <c r="OXZ97" s="189"/>
      <c r="OYA97" s="189"/>
      <c r="OYB97" s="189"/>
      <c r="OYC97" s="189"/>
      <c r="OYD97" s="189"/>
      <c r="OYE97" s="189"/>
      <c r="OYF97" s="189"/>
      <c r="OYG97" s="189"/>
      <c r="OYH97" s="189"/>
      <c r="OYI97" s="189"/>
      <c r="OYJ97" s="189"/>
      <c r="OYK97" s="189"/>
      <c r="OYL97" s="189"/>
      <c r="OYM97" s="189"/>
      <c r="OYN97" s="189"/>
      <c r="OYO97" s="189"/>
      <c r="OYP97" s="189"/>
      <c r="OYQ97" s="189"/>
      <c r="OYR97" s="189"/>
      <c r="OYS97" s="189"/>
      <c r="OYT97" s="189"/>
      <c r="OYU97" s="189"/>
      <c r="OYV97" s="189"/>
      <c r="OYW97" s="189"/>
      <c r="OYX97" s="189"/>
      <c r="OYY97" s="189"/>
      <c r="OYZ97" s="189"/>
      <c r="OZA97" s="189"/>
      <c r="OZB97" s="189"/>
      <c r="OZC97" s="189"/>
      <c r="OZD97" s="189"/>
      <c r="OZE97" s="189"/>
      <c r="OZF97" s="189"/>
      <c r="OZG97" s="189"/>
      <c r="OZH97" s="189"/>
      <c r="OZI97" s="189"/>
      <c r="OZJ97" s="189"/>
      <c r="OZK97" s="189"/>
      <c r="OZL97" s="189"/>
      <c r="OZM97" s="189"/>
      <c r="OZN97" s="189"/>
      <c r="OZO97" s="189"/>
      <c r="OZP97" s="189"/>
      <c r="OZQ97" s="189"/>
      <c r="OZR97" s="189"/>
      <c r="OZS97" s="189"/>
      <c r="OZT97" s="189"/>
      <c r="OZU97" s="189"/>
      <c r="OZV97" s="189"/>
      <c r="OZW97" s="189"/>
      <c r="OZX97" s="189"/>
      <c r="OZY97" s="189"/>
      <c r="OZZ97" s="189"/>
      <c r="PAA97" s="189"/>
      <c r="PAB97" s="189"/>
      <c r="PAC97" s="189"/>
      <c r="PAD97" s="189"/>
      <c r="PAE97" s="189"/>
      <c r="PAF97" s="189"/>
      <c r="PAG97" s="189"/>
      <c r="PAH97" s="189"/>
      <c r="PAI97" s="189"/>
      <c r="PAJ97" s="189"/>
      <c r="PAK97" s="189"/>
      <c r="PAL97" s="189"/>
      <c r="PAM97" s="189"/>
      <c r="PAN97" s="189"/>
      <c r="PAO97" s="189"/>
      <c r="PAP97" s="189"/>
      <c r="PAQ97" s="189"/>
      <c r="PAR97" s="189"/>
      <c r="PAS97" s="189"/>
      <c r="PAT97" s="189"/>
      <c r="PAU97" s="189"/>
      <c r="PAV97" s="189"/>
      <c r="PAW97" s="189"/>
      <c r="PAX97" s="189"/>
      <c r="PAY97" s="189"/>
      <c r="PAZ97" s="189"/>
      <c r="PBA97" s="189"/>
      <c r="PBB97" s="189"/>
      <c r="PBC97" s="189"/>
      <c r="PBD97" s="189"/>
      <c r="PBE97" s="189"/>
      <c r="PBF97" s="189"/>
      <c r="PBG97" s="189"/>
      <c r="PBH97" s="189"/>
      <c r="PBI97" s="189"/>
      <c r="PBJ97" s="189"/>
      <c r="PBK97" s="189"/>
      <c r="PBL97" s="189"/>
      <c r="PBM97" s="189"/>
      <c r="PBN97" s="189"/>
      <c r="PBO97" s="189"/>
      <c r="PBP97" s="189"/>
      <c r="PBQ97" s="189"/>
      <c r="PBR97" s="189"/>
      <c r="PBS97" s="189"/>
      <c r="PBT97" s="189"/>
      <c r="PBU97" s="189"/>
      <c r="PBV97" s="189"/>
      <c r="PBW97" s="189"/>
      <c r="PBX97" s="189"/>
      <c r="PBY97" s="189"/>
      <c r="PBZ97" s="189"/>
      <c r="PCA97" s="189"/>
      <c r="PCB97" s="189"/>
      <c r="PCC97" s="189"/>
      <c r="PCD97" s="189"/>
      <c r="PCE97" s="189"/>
      <c r="PCF97" s="189"/>
      <c r="PCG97" s="189"/>
      <c r="PCH97" s="189"/>
      <c r="PCI97" s="189"/>
      <c r="PCJ97" s="189"/>
      <c r="PCK97" s="189"/>
      <c r="PCL97" s="189"/>
      <c r="PCM97" s="189"/>
      <c r="PCN97" s="189"/>
      <c r="PCO97" s="189"/>
      <c r="PCP97" s="189"/>
      <c r="PCQ97" s="189"/>
      <c r="PCR97" s="189"/>
      <c r="PCS97" s="189"/>
      <c r="PCT97" s="189"/>
      <c r="PCU97" s="189"/>
      <c r="PCV97" s="189"/>
      <c r="PCW97" s="189"/>
      <c r="PCX97" s="189"/>
      <c r="PCY97" s="189"/>
      <c r="PCZ97" s="189"/>
      <c r="PDA97" s="189"/>
      <c r="PDB97" s="189"/>
      <c r="PDC97" s="189"/>
      <c r="PDD97" s="189"/>
      <c r="PDE97" s="189"/>
      <c r="PDF97" s="189"/>
      <c r="PDG97" s="189"/>
      <c r="PDH97" s="189"/>
      <c r="PDI97" s="189"/>
      <c r="PDJ97" s="189"/>
      <c r="PDK97" s="189"/>
      <c r="PDL97" s="189"/>
      <c r="PDM97" s="189"/>
      <c r="PDN97" s="189"/>
      <c r="PDO97" s="189"/>
      <c r="PDP97" s="189"/>
      <c r="PDQ97" s="189"/>
      <c r="PDR97" s="189"/>
      <c r="PDS97" s="189"/>
      <c r="PDT97" s="189"/>
      <c r="PDU97" s="189"/>
      <c r="PDV97" s="189"/>
      <c r="PDW97" s="189"/>
      <c r="PDX97" s="189"/>
      <c r="PDY97" s="189"/>
      <c r="PDZ97" s="189"/>
      <c r="PEA97" s="189"/>
      <c r="PEB97" s="189"/>
      <c r="PEC97" s="189"/>
      <c r="PED97" s="189"/>
      <c r="PEE97" s="189"/>
      <c r="PEF97" s="189"/>
      <c r="PEG97" s="189"/>
      <c r="PEH97" s="189"/>
      <c r="PEI97" s="189"/>
      <c r="PEJ97" s="189"/>
      <c r="PEK97" s="189"/>
      <c r="PEL97" s="189"/>
      <c r="PEM97" s="189"/>
      <c r="PEN97" s="189"/>
      <c r="PEO97" s="189"/>
      <c r="PEP97" s="189"/>
      <c r="PEQ97" s="189"/>
      <c r="PER97" s="189"/>
      <c r="PES97" s="189"/>
      <c r="PET97" s="189"/>
      <c r="PEU97" s="189"/>
      <c r="PEV97" s="189"/>
      <c r="PEW97" s="189"/>
      <c r="PEX97" s="189"/>
      <c r="PEY97" s="189"/>
      <c r="PEZ97" s="189"/>
      <c r="PFA97" s="189"/>
      <c r="PFB97" s="189"/>
      <c r="PFC97" s="189"/>
      <c r="PFD97" s="189"/>
      <c r="PFE97" s="189"/>
      <c r="PFF97" s="189"/>
      <c r="PFG97" s="189"/>
      <c r="PFH97" s="189"/>
      <c r="PFI97" s="189"/>
      <c r="PFJ97" s="189"/>
      <c r="PFK97" s="189"/>
      <c r="PFL97" s="189"/>
      <c r="PFM97" s="189"/>
      <c r="PFN97" s="189"/>
      <c r="PFO97" s="189"/>
      <c r="PFP97" s="189"/>
      <c r="PFQ97" s="189"/>
      <c r="PFR97" s="189"/>
      <c r="PFS97" s="189"/>
      <c r="PFT97" s="189"/>
      <c r="PFU97" s="189"/>
      <c r="PFV97" s="189"/>
      <c r="PFW97" s="189"/>
      <c r="PFX97" s="189"/>
      <c r="PFY97" s="189"/>
      <c r="PFZ97" s="189"/>
      <c r="PGA97" s="189"/>
      <c r="PGB97" s="189"/>
      <c r="PGC97" s="189"/>
      <c r="PGD97" s="189"/>
      <c r="PGE97" s="189"/>
      <c r="PGF97" s="189"/>
      <c r="PGG97" s="189"/>
      <c r="PGH97" s="189"/>
      <c r="PGI97" s="189"/>
      <c r="PGJ97" s="189"/>
      <c r="PGK97" s="189"/>
      <c r="PGL97" s="189"/>
      <c r="PGM97" s="189"/>
      <c r="PGN97" s="189"/>
      <c r="PGO97" s="189"/>
      <c r="PGP97" s="189"/>
      <c r="PGQ97" s="189"/>
      <c r="PGR97" s="189"/>
      <c r="PGS97" s="189"/>
      <c r="PGT97" s="189"/>
      <c r="PGU97" s="189"/>
      <c r="PGV97" s="189"/>
      <c r="PGW97" s="189"/>
      <c r="PGX97" s="189"/>
      <c r="PGY97" s="189"/>
      <c r="PGZ97" s="189"/>
      <c r="PHA97" s="189"/>
      <c r="PHB97" s="189"/>
      <c r="PHC97" s="189"/>
      <c r="PHD97" s="189"/>
      <c r="PHE97" s="189"/>
      <c r="PHF97" s="189"/>
      <c r="PHG97" s="189"/>
      <c r="PHH97" s="189"/>
      <c r="PHI97" s="189"/>
      <c r="PHJ97" s="189"/>
      <c r="PHK97" s="189"/>
      <c r="PHL97" s="189"/>
      <c r="PHM97" s="189"/>
      <c r="PHN97" s="189"/>
      <c r="PHO97" s="189"/>
      <c r="PHP97" s="189"/>
      <c r="PHQ97" s="189"/>
      <c r="PHR97" s="189"/>
      <c r="PHS97" s="189"/>
      <c r="PHT97" s="189"/>
      <c r="PHU97" s="189"/>
      <c r="PHV97" s="189"/>
      <c r="PHW97" s="189"/>
      <c r="PHX97" s="189"/>
      <c r="PHY97" s="189"/>
      <c r="PHZ97" s="189"/>
      <c r="PIA97" s="189"/>
      <c r="PIB97" s="189"/>
      <c r="PIC97" s="189"/>
      <c r="PID97" s="189"/>
      <c r="PIE97" s="189"/>
      <c r="PIF97" s="189"/>
      <c r="PIG97" s="189"/>
      <c r="PIH97" s="189"/>
      <c r="PII97" s="189"/>
      <c r="PIJ97" s="189"/>
      <c r="PIK97" s="189"/>
      <c r="PIL97" s="189"/>
      <c r="PIM97" s="189"/>
      <c r="PIN97" s="189"/>
      <c r="PIO97" s="189"/>
      <c r="PIP97" s="189"/>
      <c r="PIQ97" s="189"/>
      <c r="PIR97" s="189"/>
      <c r="PIS97" s="189"/>
      <c r="PIT97" s="189"/>
      <c r="PIU97" s="189"/>
      <c r="PIV97" s="189"/>
      <c r="PIW97" s="189"/>
      <c r="PIX97" s="189"/>
      <c r="PIY97" s="189"/>
      <c r="PIZ97" s="189"/>
      <c r="PJA97" s="189"/>
      <c r="PJB97" s="189"/>
      <c r="PJC97" s="189"/>
      <c r="PJD97" s="189"/>
      <c r="PJE97" s="189"/>
      <c r="PJF97" s="189"/>
      <c r="PJG97" s="189"/>
      <c r="PJH97" s="189"/>
      <c r="PJI97" s="189"/>
      <c r="PJJ97" s="189"/>
      <c r="PJK97" s="189"/>
      <c r="PJL97" s="189"/>
      <c r="PJM97" s="189"/>
      <c r="PJN97" s="189"/>
      <c r="PJO97" s="189"/>
      <c r="PJP97" s="189"/>
      <c r="PJQ97" s="189"/>
      <c r="PJR97" s="189"/>
      <c r="PJS97" s="189"/>
      <c r="PJT97" s="189"/>
      <c r="PJU97" s="189"/>
      <c r="PJV97" s="189"/>
      <c r="PJW97" s="189"/>
      <c r="PJX97" s="189"/>
      <c r="PJY97" s="189"/>
      <c r="PJZ97" s="189"/>
      <c r="PKA97" s="189"/>
      <c r="PKB97" s="189"/>
      <c r="PKC97" s="189"/>
      <c r="PKD97" s="189"/>
      <c r="PKE97" s="189"/>
      <c r="PKF97" s="189"/>
      <c r="PKG97" s="189"/>
      <c r="PKH97" s="189"/>
      <c r="PKI97" s="189"/>
      <c r="PKJ97" s="189"/>
      <c r="PKK97" s="189"/>
      <c r="PKL97" s="189"/>
      <c r="PKM97" s="189"/>
      <c r="PKN97" s="189"/>
      <c r="PKO97" s="189"/>
      <c r="PKP97" s="189"/>
      <c r="PKQ97" s="189"/>
      <c r="PKR97" s="189"/>
      <c r="PKS97" s="189"/>
      <c r="PKT97" s="189"/>
      <c r="PKU97" s="189"/>
      <c r="PKV97" s="189"/>
      <c r="PKW97" s="189"/>
      <c r="PKX97" s="189"/>
      <c r="PKY97" s="189"/>
      <c r="PKZ97" s="189"/>
      <c r="PLA97" s="189"/>
      <c r="PLB97" s="189"/>
      <c r="PLC97" s="189"/>
      <c r="PLD97" s="189"/>
      <c r="PLE97" s="189"/>
      <c r="PLF97" s="189"/>
      <c r="PLG97" s="189"/>
      <c r="PLH97" s="189"/>
      <c r="PLI97" s="189"/>
      <c r="PLJ97" s="189"/>
      <c r="PLK97" s="189"/>
      <c r="PLL97" s="189"/>
      <c r="PLM97" s="189"/>
      <c r="PLN97" s="189"/>
      <c r="PLO97" s="189"/>
      <c r="PLP97" s="189"/>
      <c r="PLQ97" s="189"/>
      <c r="PLR97" s="189"/>
      <c r="PLS97" s="189"/>
      <c r="PLT97" s="189"/>
      <c r="PLU97" s="189"/>
      <c r="PLV97" s="189"/>
      <c r="PLW97" s="189"/>
      <c r="PLX97" s="189"/>
      <c r="PLY97" s="189"/>
      <c r="PLZ97" s="189"/>
      <c r="PMA97" s="189"/>
      <c r="PMB97" s="189"/>
      <c r="PMC97" s="189"/>
      <c r="PMD97" s="189"/>
      <c r="PME97" s="189"/>
      <c r="PMF97" s="189"/>
      <c r="PMG97" s="189"/>
      <c r="PMH97" s="189"/>
      <c r="PMI97" s="189"/>
      <c r="PMJ97" s="189"/>
      <c r="PMK97" s="189"/>
      <c r="PML97" s="189"/>
      <c r="PMM97" s="189"/>
      <c r="PMN97" s="189"/>
      <c r="PMO97" s="189"/>
      <c r="PMP97" s="189"/>
      <c r="PMQ97" s="189"/>
      <c r="PMR97" s="189"/>
      <c r="PMS97" s="189"/>
      <c r="PMT97" s="189"/>
      <c r="PMU97" s="189"/>
      <c r="PMV97" s="189"/>
      <c r="PMW97" s="189"/>
      <c r="PMX97" s="189"/>
      <c r="PMY97" s="189"/>
      <c r="PMZ97" s="189"/>
      <c r="PNA97" s="189"/>
      <c r="PNB97" s="189"/>
      <c r="PNC97" s="189"/>
      <c r="PND97" s="189"/>
      <c r="PNE97" s="189"/>
      <c r="PNF97" s="189"/>
      <c r="PNG97" s="189"/>
      <c r="PNH97" s="189"/>
      <c r="PNI97" s="189"/>
      <c r="PNJ97" s="189"/>
      <c r="PNK97" s="189"/>
      <c r="PNL97" s="189"/>
      <c r="PNM97" s="189"/>
      <c r="PNN97" s="189"/>
      <c r="PNO97" s="189"/>
      <c r="PNP97" s="189"/>
      <c r="PNQ97" s="189"/>
      <c r="PNR97" s="189"/>
      <c r="PNS97" s="189"/>
      <c r="PNT97" s="189"/>
      <c r="PNU97" s="189"/>
      <c r="PNV97" s="189"/>
      <c r="PNW97" s="189"/>
      <c r="PNX97" s="189"/>
      <c r="PNY97" s="189"/>
      <c r="PNZ97" s="189"/>
      <c r="POA97" s="189"/>
      <c r="POB97" s="189"/>
      <c r="POC97" s="189"/>
      <c r="POD97" s="189"/>
      <c r="POE97" s="189"/>
      <c r="POF97" s="189"/>
      <c r="POG97" s="189"/>
      <c r="POH97" s="189"/>
      <c r="POI97" s="189"/>
      <c r="POJ97" s="189"/>
      <c r="POK97" s="189"/>
      <c r="POL97" s="189"/>
      <c r="POM97" s="189"/>
      <c r="PON97" s="189"/>
      <c r="POO97" s="189"/>
      <c r="POP97" s="189"/>
      <c r="POQ97" s="189"/>
      <c r="POR97" s="189"/>
      <c r="POS97" s="189"/>
      <c r="POT97" s="189"/>
      <c r="POU97" s="189"/>
      <c r="POV97" s="189"/>
      <c r="POW97" s="189"/>
      <c r="POX97" s="189"/>
      <c r="POY97" s="189"/>
      <c r="POZ97" s="189"/>
      <c r="PPA97" s="189"/>
      <c r="PPB97" s="189"/>
      <c r="PPC97" s="189"/>
      <c r="PPD97" s="189"/>
      <c r="PPE97" s="189"/>
      <c r="PPF97" s="189"/>
      <c r="PPG97" s="189"/>
      <c r="PPH97" s="189"/>
      <c r="PPI97" s="189"/>
      <c r="PPJ97" s="189"/>
      <c r="PPK97" s="189"/>
      <c r="PPL97" s="189"/>
      <c r="PPM97" s="189"/>
      <c r="PPN97" s="189"/>
      <c r="PPO97" s="189"/>
      <c r="PPP97" s="189"/>
      <c r="PPQ97" s="189"/>
      <c r="PPR97" s="189"/>
      <c r="PPS97" s="189"/>
      <c r="PPT97" s="189"/>
      <c r="PPU97" s="189"/>
      <c r="PPV97" s="189"/>
      <c r="PPW97" s="189"/>
      <c r="PPX97" s="189"/>
      <c r="PPY97" s="189"/>
      <c r="PPZ97" s="189"/>
      <c r="PQA97" s="189"/>
      <c r="PQB97" s="189"/>
      <c r="PQC97" s="189"/>
      <c r="PQD97" s="189"/>
      <c r="PQE97" s="189"/>
      <c r="PQF97" s="189"/>
      <c r="PQG97" s="189"/>
      <c r="PQH97" s="189"/>
      <c r="PQI97" s="189"/>
      <c r="PQJ97" s="189"/>
      <c r="PQK97" s="189"/>
      <c r="PQL97" s="189"/>
      <c r="PQM97" s="189"/>
      <c r="PQN97" s="189"/>
      <c r="PQO97" s="189"/>
      <c r="PQP97" s="189"/>
      <c r="PQQ97" s="189"/>
      <c r="PQR97" s="189"/>
      <c r="PQS97" s="189"/>
      <c r="PQT97" s="189"/>
      <c r="PQU97" s="189"/>
      <c r="PQV97" s="189"/>
      <c r="PQW97" s="189"/>
      <c r="PQX97" s="189"/>
      <c r="PQY97" s="189"/>
      <c r="PQZ97" s="189"/>
      <c r="PRA97" s="189"/>
      <c r="PRB97" s="189"/>
      <c r="PRC97" s="189"/>
      <c r="PRD97" s="189"/>
      <c r="PRE97" s="189"/>
      <c r="PRF97" s="189"/>
      <c r="PRG97" s="189"/>
      <c r="PRH97" s="189"/>
      <c r="PRI97" s="189"/>
      <c r="PRJ97" s="189"/>
      <c r="PRK97" s="189"/>
      <c r="PRL97" s="189"/>
      <c r="PRM97" s="189"/>
      <c r="PRN97" s="189"/>
      <c r="PRO97" s="189"/>
      <c r="PRP97" s="189"/>
      <c r="PRQ97" s="189"/>
      <c r="PRR97" s="189"/>
      <c r="PRS97" s="189"/>
      <c r="PRT97" s="189"/>
      <c r="PRU97" s="189"/>
      <c r="PRV97" s="189"/>
      <c r="PRW97" s="189"/>
      <c r="PRX97" s="189"/>
      <c r="PRY97" s="189"/>
      <c r="PRZ97" s="189"/>
      <c r="PSA97" s="189"/>
      <c r="PSB97" s="189"/>
      <c r="PSC97" s="189"/>
      <c r="PSD97" s="189"/>
      <c r="PSE97" s="189"/>
      <c r="PSF97" s="189"/>
      <c r="PSG97" s="189"/>
      <c r="PSH97" s="189"/>
      <c r="PSI97" s="189"/>
      <c r="PSJ97" s="189"/>
      <c r="PSK97" s="189"/>
      <c r="PSL97" s="189"/>
      <c r="PSM97" s="189"/>
      <c r="PSN97" s="189"/>
      <c r="PSO97" s="189"/>
      <c r="PSP97" s="189"/>
      <c r="PSQ97" s="189"/>
      <c r="PSR97" s="189"/>
      <c r="PSS97" s="189"/>
      <c r="PST97" s="189"/>
      <c r="PSU97" s="189"/>
      <c r="PSV97" s="189"/>
      <c r="PSW97" s="189"/>
      <c r="PSX97" s="189"/>
      <c r="PSY97" s="189"/>
      <c r="PSZ97" s="189"/>
      <c r="PTA97" s="189"/>
      <c r="PTB97" s="189"/>
      <c r="PTC97" s="189"/>
      <c r="PTD97" s="189"/>
      <c r="PTE97" s="189"/>
      <c r="PTF97" s="189"/>
      <c r="PTG97" s="189"/>
      <c r="PTH97" s="189"/>
      <c r="PTI97" s="189"/>
      <c r="PTJ97" s="189"/>
      <c r="PTK97" s="189"/>
      <c r="PTL97" s="189"/>
      <c r="PTM97" s="189"/>
      <c r="PTN97" s="189"/>
      <c r="PTO97" s="189"/>
      <c r="PTP97" s="189"/>
      <c r="PTQ97" s="189"/>
      <c r="PTR97" s="189"/>
      <c r="PTS97" s="189"/>
      <c r="PTT97" s="189"/>
      <c r="PTU97" s="189"/>
      <c r="PTV97" s="189"/>
      <c r="PTW97" s="189"/>
      <c r="PTX97" s="189"/>
      <c r="PTY97" s="189"/>
      <c r="PTZ97" s="189"/>
      <c r="PUA97" s="189"/>
      <c r="PUB97" s="189"/>
      <c r="PUC97" s="189"/>
      <c r="PUD97" s="189"/>
      <c r="PUE97" s="189"/>
      <c r="PUF97" s="189"/>
      <c r="PUG97" s="189"/>
      <c r="PUH97" s="189"/>
      <c r="PUI97" s="189"/>
      <c r="PUJ97" s="189"/>
      <c r="PUK97" s="189"/>
      <c r="PUL97" s="189"/>
      <c r="PUM97" s="189"/>
      <c r="PUN97" s="189"/>
      <c r="PUO97" s="189"/>
      <c r="PUP97" s="189"/>
      <c r="PUQ97" s="189"/>
      <c r="PUR97" s="189"/>
      <c r="PUS97" s="189"/>
      <c r="PUT97" s="189"/>
      <c r="PUU97" s="189"/>
      <c r="PUV97" s="189"/>
      <c r="PUW97" s="189"/>
      <c r="PUX97" s="189"/>
      <c r="PUY97" s="189"/>
      <c r="PUZ97" s="189"/>
      <c r="PVA97" s="189"/>
      <c r="PVB97" s="189"/>
      <c r="PVC97" s="189"/>
      <c r="PVD97" s="189"/>
      <c r="PVE97" s="189"/>
      <c r="PVF97" s="189"/>
      <c r="PVG97" s="189"/>
      <c r="PVH97" s="189"/>
      <c r="PVI97" s="189"/>
      <c r="PVJ97" s="189"/>
      <c r="PVK97" s="189"/>
      <c r="PVL97" s="189"/>
      <c r="PVM97" s="189"/>
      <c r="PVN97" s="189"/>
      <c r="PVO97" s="189"/>
      <c r="PVP97" s="189"/>
      <c r="PVQ97" s="189"/>
      <c r="PVR97" s="189"/>
      <c r="PVS97" s="189"/>
      <c r="PVT97" s="189"/>
      <c r="PVU97" s="189"/>
      <c r="PVV97" s="189"/>
      <c r="PVW97" s="189"/>
      <c r="PVX97" s="189"/>
      <c r="PVY97" s="189"/>
      <c r="PVZ97" s="189"/>
      <c r="PWA97" s="189"/>
      <c r="PWB97" s="189"/>
      <c r="PWC97" s="189"/>
      <c r="PWD97" s="189"/>
      <c r="PWE97" s="189"/>
      <c r="PWF97" s="189"/>
      <c r="PWG97" s="189"/>
      <c r="PWH97" s="189"/>
      <c r="PWI97" s="189"/>
      <c r="PWJ97" s="189"/>
      <c r="PWK97" s="189"/>
      <c r="PWL97" s="189"/>
      <c r="PWM97" s="189"/>
      <c r="PWN97" s="189"/>
      <c r="PWO97" s="189"/>
      <c r="PWP97" s="189"/>
      <c r="PWQ97" s="189"/>
      <c r="PWR97" s="189"/>
      <c r="PWS97" s="189"/>
      <c r="PWT97" s="189"/>
      <c r="PWU97" s="189"/>
      <c r="PWV97" s="189"/>
      <c r="PWW97" s="189"/>
      <c r="PWX97" s="189"/>
      <c r="PWY97" s="189"/>
      <c r="PWZ97" s="189"/>
      <c r="PXA97" s="189"/>
      <c r="PXB97" s="189"/>
      <c r="PXC97" s="189"/>
      <c r="PXD97" s="189"/>
      <c r="PXE97" s="189"/>
      <c r="PXF97" s="189"/>
      <c r="PXG97" s="189"/>
      <c r="PXH97" s="189"/>
      <c r="PXI97" s="189"/>
      <c r="PXJ97" s="189"/>
      <c r="PXK97" s="189"/>
      <c r="PXL97" s="189"/>
      <c r="PXM97" s="189"/>
      <c r="PXN97" s="189"/>
      <c r="PXO97" s="189"/>
      <c r="PXP97" s="189"/>
      <c r="PXQ97" s="189"/>
      <c r="PXR97" s="189"/>
      <c r="PXS97" s="189"/>
      <c r="PXT97" s="189"/>
      <c r="PXU97" s="189"/>
      <c r="PXV97" s="189"/>
      <c r="PXW97" s="189"/>
      <c r="PXX97" s="189"/>
      <c r="PXY97" s="189"/>
      <c r="PXZ97" s="189"/>
      <c r="PYA97" s="189"/>
      <c r="PYB97" s="189"/>
      <c r="PYC97" s="189"/>
      <c r="PYD97" s="189"/>
      <c r="PYE97" s="189"/>
      <c r="PYF97" s="189"/>
      <c r="PYG97" s="189"/>
      <c r="PYH97" s="189"/>
      <c r="PYI97" s="189"/>
      <c r="PYJ97" s="189"/>
      <c r="PYK97" s="189"/>
      <c r="PYL97" s="189"/>
      <c r="PYM97" s="189"/>
      <c r="PYN97" s="189"/>
      <c r="PYO97" s="189"/>
      <c r="PYP97" s="189"/>
      <c r="PYQ97" s="189"/>
      <c r="PYR97" s="189"/>
      <c r="PYS97" s="189"/>
      <c r="PYT97" s="189"/>
      <c r="PYU97" s="189"/>
      <c r="PYV97" s="189"/>
      <c r="PYW97" s="189"/>
      <c r="PYX97" s="189"/>
      <c r="PYY97" s="189"/>
      <c r="PYZ97" s="189"/>
      <c r="PZA97" s="189"/>
      <c r="PZB97" s="189"/>
      <c r="PZC97" s="189"/>
      <c r="PZD97" s="189"/>
      <c r="PZE97" s="189"/>
      <c r="PZF97" s="189"/>
      <c r="PZG97" s="189"/>
      <c r="PZH97" s="189"/>
      <c r="PZI97" s="189"/>
      <c r="PZJ97" s="189"/>
      <c r="PZK97" s="189"/>
      <c r="PZL97" s="189"/>
      <c r="PZM97" s="189"/>
      <c r="PZN97" s="189"/>
      <c r="PZO97" s="189"/>
      <c r="PZP97" s="189"/>
      <c r="PZQ97" s="189"/>
      <c r="PZR97" s="189"/>
      <c r="PZS97" s="189"/>
      <c r="PZT97" s="189"/>
      <c r="PZU97" s="189"/>
      <c r="PZV97" s="189"/>
      <c r="PZW97" s="189"/>
      <c r="PZX97" s="189"/>
      <c r="PZY97" s="189"/>
      <c r="PZZ97" s="189"/>
      <c r="QAA97" s="189"/>
      <c r="QAB97" s="189"/>
      <c r="QAC97" s="189"/>
      <c r="QAD97" s="189"/>
      <c r="QAE97" s="189"/>
      <c r="QAF97" s="189"/>
      <c r="QAG97" s="189"/>
      <c r="QAH97" s="189"/>
      <c r="QAI97" s="189"/>
      <c r="QAJ97" s="189"/>
      <c r="QAK97" s="189"/>
      <c r="QAL97" s="189"/>
      <c r="QAM97" s="189"/>
      <c r="QAN97" s="189"/>
      <c r="QAO97" s="189"/>
      <c r="QAP97" s="189"/>
      <c r="QAQ97" s="189"/>
      <c r="QAR97" s="189"/>
      <c r="QAS97" s="189"/>
      <c r="QAT97" s="189"/>
      <c r="QAU97" s="189"/>
      <c r="QAV97" s="189"/>
      <c r="QAW97" s="189"/>
      <c r="QAX97" s="189"/>
      <c r="QAY97" s="189"/>
      <c r="QAZ97" s="189"/>
      <c r="QBA97" s="189"/>
      <c r="QBB97" s="189"/>
      <c r="QBC97" s="189"/>
      <c r="QBD97" s="189"/>
      <c r="QBE97" s="189"/>
      <c r="QBF97" s="189"/>
      <c r="QBG97" s="189"/>
      <c r="QBH97" s="189"/>
      <c r="QBI97" s="189"/>
      <c r="QBJ97" s="189"/>
      <c r="QBK97" s="189"/>
      <c r="QBL97" s="189"/>
      <c r="QBM97" s="189"/>
      <c r="QBN97" s="189"/>
      <c r="QBO97" s="189"/>
      <c r="QBP97" s="189"/>
      <c r="QBQ97" s="189"/>
      <c r="QBR97" s="189"/>
      <c r="QBS97" s="189"/>
      <c r="QBT97" s="189"/>
      <c r="QBU97" s="189"/>
      <c r="QBV97" s="189"/>
      <c r="QBW97" s="189"/>
      <c r="QBX97" s="189"/>
      <c r="QBY97" s="189"/>
      <c r="QBZ97" s="189"/>
      <c r="QCA97" s="189"/>
      <c r="QCB97" s="189"/>
      <c r="QCC97" s="189"/>
      <c r="QCD97" s="189"/>
      <c r="QCE97" s="189"/>
      <c r="QCF97" s="189"/>
      <c r="QCG97" s="189"/>
      <c r="QCH97" s="189"/>
      <c r="QCI97" s="189"/>
      <c r="QCJ97" s="189"/>
      <c r="QCK97" s="189"/>
      <c r="QCL97" s="189"/>
      <c r="QCM97" s="189"/>
      <c r="QCN97" s="189"/>
      <c r="QCO97" s="189"/>
      <c r="QCP97" s="189"/>
      <c r="QCQ97" s="189"/>
      <c r="QCR97" s="189"/>
      <c r="QCS97" s="189"/>
      <c r="QCT97" s="189"/>
      <c r="QCU97" s="189"/>
      <c r="QCV97" s="189"/>
      <c r="QCW97" s="189"/>
      <c r="QCX97" s="189"/>
      <c r="QCY97" s="189"/>
      <c r="QCZ97" s="189"/>
      <c r="QDA97" s="189"/>
      <c r="QDB97" s="189"/>
      <c r="QDC97" s="189"/>
      <c r="QDD97" s="189"/>
      <c r="QDE97" s="189"/>
      <c r="QDF97" s="189"/>
      <c r="QDG97" s="189"/>
      <c r="QDH97" s="189"/>
      <c r="QDI97" s="189"/>
      <c r="QDJ97" s="189"/>
      <c r="QDK97" s="189"/>
      <c r="QDL97" s="189"/>
      <c r="QDM97" s="189"/>
      <c r="QDN97" s="189"/>
      <c r="QDO97" s="189"/>
      <c r="QDP97" s="189"/>
      <c r="QDQ97" s="189"/>
      <c r="QDR97" s="189"/>
      <c r="QDS97" s="189"/>
      <c r="QDT97" s="189"/>
      <c r="QDU97" s="189"/>
      <c r="QDV97" s="189"/>
      <c r="QDW97" s="189"/>
      <c r="QDX97" s="189"/>
      <c r="QDY97" s="189"/>
      <c r="QDZ97" s="189"/>
      <c r="QEA97" s="189"/>
      <c r="QEB97" s="189"/>
      <c r="QEC97" s="189"/>
      <c r="QED97" s="189"/>
      <c r="QEE97" s="189"/>
      <c r="QEF97" s="189"/>
      <c r="QEG97" s="189"/>
      <c r="QEH97" s="189"/>
      <c r="QEI97" s="189"/>
      <c r="QEJ97" s="189"/>
      <c r="QEK97" s="189"/>
      <c r="QEL97" s="189"/>
      <c r="QEM97" s="189"/>
      <c r="QEN97" s="189"/>
      <c r="QEO97" s="189"/>
      <c r="QEP97" s="189"/>
      <c r="QEQ97" s="189"/>
      <c r="QER97" s="189"/>
      <c r="QES97" s="189"/>
      <c r="QET97" s="189"/>
      <c r="QEU97" s="189"/>
      <c r="QEV97" s="189"/>
      <c r="QEW97" s="189"/>
      <c r="QEX97" s="189"/>
      <c r="QEY97" s="189"/>
      <c r="QEZ97" s="189"/>
      <c r="QFA97" s="189"/>
      <c r="QFB97" s="189"/>
      <c r="QFC97" s="189"/>
      <c r="QFD97" s="189"/>
      <c r="QFE97" s="189"/>
      <c r="QFF97" s="189"/>
      <c r="QFG97" s="189"/>
      <c r="QFH97" s="189"/>
      <c r="QFI97" s="189"/>
      <c r="QFJ97" s="189"/>
      <c r="QFK97" s="189"/>
      <c r="QFL97" s="189"/>
      <c r="QFM97" s="189"/>
      <c r="QFN97" s="189"/>
      <c r="QFO97" s="189"/>
      <c r="QFP97" s="189"/>
      <c r="QFQ97" s="189"/>
      <c r="QFR97" s="189"/>
      <c r="QFS97" s="189"/>
      <c r="QFT97" s="189"/>
      <c r="QFU97" s="189"/>
      <c r="QFV97" s="189"/>
      <c r="QFW97" s="189"/>
      <c r="QFX97" s="189"/>
      <c r="QFY97" s="189"/>
      <c r="QFZ97" s="189"/>
      <c r="QGA97" s="189"/>
      <c r="QGB97" s="189"/>
      <c r="QGC97" s="189"/>
      <c r="QGD97" s="189"/>
      <c r="QGE97" s="189"/>
      <c r="QGF97" s="189"/>
      <c r="QGG97" s="189"/>
      <c r="QGH97" s="189"/>
      <c r="QGI97" s="189"/>
      <c r="QGJ97" s="189"/>
      <c r="QGK97" s="189"/>
      <c r="QGL97" s="189"/>
      <c r="QGM97" s="189"/>
      <c r="QGN97" s="189"/>
      <c r="QGO97" s="189"/>
      <c r="QGP97" s="189"/>
      <c r="QGQ97" s="189"/>
      <c r="QGR97" s="189"/>
      <c r="QGS97" s="189"/>
      <c r="QGT97" s="189"/>
      <c r="QGU97" s="189"/>
      <c r="QGV97" s="189"/>
      <c r="QGW97" s="189"/>
      <c r="QGX97" s="189"/>
      <c r="QGY97" s="189"/>
      <c r="QGZ97" s="189"/>
      <c r="QHA97" s="189"/>
      <c r="QHB97" s="189"/>
      <c r="QHC97" s="189"/>
      <c r="QHD97" s="189"/>
      <c r="QHE97" s="189"/>
      <c r="QHF97" s="189"/>
      <c r="QHG97" s="189"/>
      <c r="QHH97" s="189"/>
      <c r="QHI97" s="189"/>
      <c r="QHJ97" s="189"/>
      <c r="QHK97" s="189"/>
      <c r="QHL97" s="189"/>
      <c r="QHM97" s="189"/>
      <c r="QHN97" s="189"/>
      <c r="QHO97" s="189"/>
      <c r="QHP97" s="189"/>
      <c r="QHQ97" s="189"/>
      <c r="QHR97" s="189"/>
      <c r="QHS97" s="189"/>
      <c r="QHT97" s="189"/>
      <c r="QHU97" s="189"/>
      <c r="QHV97" s="189"/>
      <c r="QHW97" s="189"/>
      <c r="QHX97" s="189"/>
      <c r="QHY97" s="189"/>
      <c r="QHZ97" s="189"/>
      <c r="QIA97" s="189"/>
      <c r="QIB97" s="189"/>
      <c r="QIC97" s="189"/>
      <c r="QID97" s="189"/>
      <c r="QIE97" s="189"/>
      <c r="QIF97" s="189"/>
      <c r="QIG97" s="189"/>
      <c r="QIH97" s="189"/>
      <c r="QII97" s="189"/>
      <c r="QIJ97" s="189"/>
      <c r="QIK97" s="189"/>
      <c r="QIL97" s="189"/>
      <c r="QIM97" s="189"/>
      <c r="QIN97" s="189"/>
      <c r="QIO97" s="189"/>
      <c r="QIP97" s="189"/>
      <c r="QIQ97" s="189"/>
      <c r="QIR97" s="189"/>
      <c r="QIS97" s="189"/>
      <c r="QIT97" s="189"/>
      <c r="QIU97" s="189"/>
      <c r="QIV97" s="189"/>
      <c r="QIW97" s="189"/>
      <c r="QIX97" s="189"/>
      <c r="QIY97" s="189"/>
      <c r="QIZ97" s="189"/>
      <c r="QJA97" s="189"/>
      <c r="QJB97" s="189"/>
      <c r="QJC97" s="189"/>
      <c r="QJD97" s="189"/>
      <c r="QJE97" s="189"/>
      <c r="QJF97" s="189"/>
      <c r="QJG97" s="189"/>
      <c r="QJH97" s="189"/>
      <c r="QJI97" s="189"/>
      <c r="QJJ97" s="189"/>
      <c r="QJK97" s="189"/>
      <c r="QJL97" s="189"/>
      <c r="QJM97" s="189"/>
      <c r="QJN97" s="189"/>
      <c r="QJO97" s="189"/>
      <c r="QJP97" s="189"/>
      <c r="QJQ97" s="189"/>
      <c r="QJR97" s="189"/>
      <c r="QJS97" s="189"/>
      <c r="QJT97" s="189"/>
      <c r="QJU97" s="189"/>
      <c r="QJV97" s="189"/>
      <c r="QJW97" s="189"/>
      <c r="QJX97" s="189"/>
      <c r="QJY97" s="189"/>
      <c r="QJZ97" s="189"/>
      <c r="QKA97" s="189"/>
      <c r="QKB97" s="189"/>
      <c r="QKC97" s="189"/>
      <c r="QKD97" s="189"/>
      <c r="QKE97" s="189"/>
      <c r="QKF97" s="189"/>
      <c r="QKG97" s="189"/>
      <c r="QKH97" s="189"/>
      <c r="QKI97" s="189"/>
      <c r="QKJ97" s="189"/>
      <c r="QKK97" s="189"/>
      <c r="QKL97" s="189"/>
      <c r="QKM97" s="189"/>
      <c r="QKN97" s="189"/>
      <c r="QKO97" s="189"/>
      <c r="QKP97" s="189"/>
      <c r="QKQ97" s="189"/>
      <c r="QKR97" s="189"/>
      <c r="QKS97" s="189"/>
      <c r="QKT97" s="189"/>
      <c r="QKU97" s="189"/>
      <c r="QKV97" s="189"/>
      <c r="QKW97" s="189"/>
      <c r="QKX97" s="189"/>
      <c r="QKY97" s="189"/>
      <c r="QKZ97" s="189"/>
      <c r="QLA97" s="189"/>
      <c r="QLB97" s="189"/>
      <c r="QLC97" s="189"/>
      <c r="QLD97" s="189"/>
      <c r="QLE97" s="189"/>
      <c r="QLF97" s="189"/>
      <c r="QLG97" s="189"/>
      <c r="QLH97" s="189"/>
      <c r="QLI97" s="189"/>
      <c r="QLJ97" s="189"/>
      <c r="QLK97" s="189"/>
      <c r="QLL97" s="189"/>
      <c r="QLM97" s="189"/>
      <c r="QLN97" s="189"/>
      <c r="QLO97" s="189"/>
      <c r="QLP97" s="189"/>
      <c r="QLQ97" s="189"/>
      <c r="QLR97" s="189"/>
      <c r="QLS97" s="189"/>
      <c r="QLT97" s="189"/>
      <c r="QLU97" s="189"/>
      <c r="QLV97" s="189"/>
      <c r="QLW97" s="189"/>
      <c r="QLX97" s="189"/>
      <c r="QLY97" s="189"/>
      <c r="QLZ97" s="189"/>
      <c r="QMA97" s="189"/>
      <c r="QMB97" s="189"/>
      <c r="QMC97" s="189"/>
      <c r="QMD97" s="189"/>
      <c r="QME97" s="189"/>
      <c r="QMF97" s="189"/>
      <c r="QMG97" s="189"/>
      <c r="QMH97" s="189"/>
      <c r="QMI97" s="189"/>
      <c r="QMJ97" s="189"/>
      <c r="QMK97" s="189"/>
      <c r="QML97" s="189"/>
      <c r="QMM97" s="189"/>
      <c r="QMN97" s="189"/>
      <c r="QMO97" s="189"/>
      <c r="QMP97" s="189"/>
      <c r="QMQ97" s="189"/>
      <c r="QMR97" s="189"/>
      <c r="QMS97" s="189"/>
      <c r="QMT97" s="189"/>
      <c r="QMU97" s="189"/>
      <c r="QMV97" s="189"/>
      <c r="QMW97" s="189"/>
      <c r="QMX97" s="189"/>
      <c r="QMY97" s="189"/>
      <c r="QMZ97" s="189"/>
      <c r="QNA97" s="189"/>
      <c r="QNB97" s="189"/>
      <c r="QNC97" s="189"/>
      <c r="QND97" s="189"/>
      <c r="QNE97" s="189"/>
      <c r="QNF97" s="189"/>
      <c r="QNG97" s="189"/>
      <c r="QNH97" s="189"/>
      <c r="QNI97" s="189"/>
      <c r="QNJ97" s="189"/>
      <c r="QNK97" s="189"/>
      <c r="QNL97" s="189"/>
      <c r="QNM97" s="189"/>
      <c r="QNN97" s="189"/>
      <c r="QNO97" s="189"/>
      <c r="QNP97" s="189"/>
      <c r="QNQ97" s="189"/>
      <c r="QNR97" s="189"/>
      <c r="QNS97" s="189"/>
      <c r="QNT97" s="189"/>
      <c r="QNU97" s="189"/>
      <c r="QNV97" s="189"/>
      <c r="QNW97" s="189"/>
      <c r="QNX97" s="189"/>
      <c r="QNY97" s="189"/>
      <c r="QNZ97" s="189"/>
      <c r="QOA97" s="189"/>
      <c r="QOB97" s="189"/>
      <c r="QOC97" s="189"/>
      <c r="QOD97" s="189"/>
      <c r="QOE97" s="189"/>
      <c r="QOF97" s="189"/>
      <c r="QOG97" s="189"/>
      <c r="QOH97" s="189"/>
      <c r="QOI97" s="189"/>
      <c r="QOJ97" s="189"/>
      <c r="QOK97" s="189"/>
      <c r="QOL97" s="189"/>
      <c r="QOM97" s="189"/>
      <c r="QON97" s="189"/>
      <c r="QOO97" s="189"/>
      <c r="QOP97" s="189"/>
      <c r="QOQ97" s="189"/>
      <c r="QOR97" s="189"/>
      <c r="QOS97" s="189"/>
      <c r="QOT97" s="189"/>
      <c r="QOU97" s="189"/>
      <c r="QOV97" s="189"/>
      <c r="QOW97" s="189"/>
      <c r="QOX97" s="189"/>
      <c r="QOY97" s="189"/>
      <c r="QOZ97" s="189"/>
      <c r="QPA97" s="189"/>
      <c r="QPB97" s="189"/>
      <c r="QPC97" s="189"/>
      <c r="QPD97" s="189"/>
      <c r="QPE97" s="189"/>
      <c r="QPF97" s="189"/>
      <c r="QPG97" s="189"/>
      <c r="QPH97" s="189"/>
      <c r="QPI97" s="189"/>
      <c r="QPJ97" s="189"/>
      <c r="QPK97" s="189"/>
      <c r="QPL97" s="189"/>
      <c r="QPM97" s="189"/>
      <c r="QPN97" s="189"/>
      <c r="QPO97" s="189"/>
      <c r="QPP97" s="189"/>
      <c r="QPQ97" s="189"/>
      <c r="QPR97" s="189"/>
      <c r="QPS97" s="189"/>
      <c r="QPT97" s="189"/>
      <c r="QPU97" s="189"/>
      <c r="QPV97" s="189"/>
      <c r="QPW97" s="189"/>
      <c r="QPX97" s="189"/>
      <c r="QPY97" s="189"/>
      <c r="QPZ97" s="189"/>
      <c r="QQA97" s="189"/>
      <c r="QQB97" s="189"/>
      <c r="QQC97" s="189"/>
      <c r="QQD97" s="189"/>
      <c r="QQE97" s="189"/>
      <c r="QQF97" s="189"/>
      <c r="QQG97" s="189"/>
      <c r="QQH97" s="189"/>
      <c r="QQI97" s="189"/>
      <c r="QQJ97" s="189"/>
      <c r="QQK97" s="189"/>
      <c r="QQL97" s="189"/>
      <c r="QQM97" s="189"/>
      <c r="QQN97" s="189"/>
      <c r="QQO97" s="189"/>
      <c r="QQP97" s="189"/>
      <c r="QQQ97" s="189"/>
      <c r="QQR97" s="189"/>
      <c r="QQS97" s="189"/>
      <c r="QQT97" s="189"/>
      <c r="QQU97" s="189"/>
      <c r="QQV97" s="189"/>
      <c r="QQW97" s="189"/>
      <c r="QQX97" s="189"/>
      <c r="QQY97" s="189"/>
      <c r="QQZ97" s="189"/>
      <c r="QRA97" s="189"/>
      <c r="QRB97" s="189"/>
      <c r="QRC97" s="189"/>
      <c r="QRD97" s="189"/>
      <c r="QRE97" s="189"/>
      <c r="QRF97" s="189"/>
      <c r="QRG97" s="189"/>
      <c r="QRH97" s="189"/>
      <c r="QRI97" s="189"/>
      <c r="QRJ97" s="189"/>
      <c r="QRK97" s="189"/>
      <c r="QRL97" s="189"/>
      <c r="QRM97" s="189"/>
      <c r="QRN97" s="189"/>
      <c r="QRO97" s="189"/>
      <c r="QRP97" s="189"/>
      <c r="QRQ97" s="189"/>
      <c r="QRR97" s="189"/>
      <c r="QRS97" s="189"/>
      <c r="QRT97" s="189"/>
      <c r="QRU97" s="189"/>
      <c r="QRV97" s="189"/>
      <c r="QRW97" s="189"/>
      <c r="QRX97" s="189"/>
      <c r="QRY97" s="189"/>
      <c r="QRZ97" s="189"/>
      <c r="QSA97" s="189"/>
      <c r="QSB97" s="189"/>
      <c r="QSC97" s="189"/>
      <c r="QSD97" s="189"/>
      <c r="QSE97" s="189"/>
      <c r="QSF97" s="189"/>
      <c r="QSG97" s="189"/>
      <c r="QSH97" s="189"/>
      <c r="QSI97" s="189"/>
      <c r="QSJ97" s="189"/>
      <c r="QSK97" s="189"/>
      <c r="QSL97" s="189"/>
      <c r="QSM97" s="189"/>
      <c r="QSN97" s="189"/>
      <c r="QSO97" s="189"/>
      <c r="QSP97" s="189"/>
      <c r="QSQ97" s="189"/>
      <c r="QSR97" s="189"/>
      <c r="QSS97" s="189"/>
      <c r="QST97" s="189"/>
      <c r="QSU97" s="189"/>
      <c r="QSV97" s="189"/>
      <c r="QSW97" s="189"/>
      <c r="QSX97" s="189"/>
      <c r="QSY97" s="189"/>
      <c r="QSZ97" s="189"/>
      <c r="QTA97" s="189"/>
      <c r="QTB97" s="189"/>
      <c r="QTC97" s="189"/>
      <c r="QTD97" s="189"/>
      <c r="QTE97" s="189"/>
      <c r="QTF97" s="189"/>
      <c r="QTG97" s="189"/>
      <c r="QTH97" s="189"/>
      <c r="QTI97" s="189"/>
      <c r="QTJ97" s="189"/>
      <c r="QTK97" s="189"/>
      <c r="QTL97" s="189"/>
      <c r="QTM97" s="189"/>
      <c r="QTN97" s="189"/>
      <c r="QTO97" s="189"/>
      <c r="QTP97" s="189"/>
      <c r="QTQ97" s="189"/>
      <c r="QTR97" s="189"/>
      <c r="QTS97" s="189"/>
      <c r="QTT97" s="189"/>
      <c r="QTU97" s="189"/>
      <c r="QTV97" s="189"/>
      <c r="QTW97" s="189"/>
      <c r="QTX97" s="189"/>
      <c r="QTY97" s="189"/>
      <c r="QTZ97" s="189"/>
      <c r="QUA97" s="189"/>
      <c r="QUB97" s="189"/>
      <c r="QUC97" s="189"/>
      <c r="QUD97" s="189"/>
      <c r="QUE97" s="189"/>
      <c r="QUF97" s="189"/>
      <c r="QUG97" s="189"/>
      <c r="QUH97" s="189"/>
      <c r="QUI97" s="189"/>
      <c r="QUJ97" s="189"/>
      <c r="QUK97" s="189"/>
      <c r="QUL97" s="189"/>
      <c r="QUM97" s="189"/>
      <c r="QUN97" s="189"/>
      <c r="QUO97" s="189"/>
      <c r="QUP97" s="189"/>
      <c r="QUQ97" s="189"/>
      <c r="QUR97" s="189"/>
      <c r="QUS97" s="189"/>
      <c r="QUT97" s="189"/>
      <c r="QUU97" s="189"/>
      <c r="QUV97" s="189"/>
      <c r="QUW97" s="189"/>
      <c r="QUX97" s="189"/>
      <c r="QUY97" s="189"/>
      <c r="QUZ97" s="189"/>
      <c r="QVA97" s="189"/>
      <c r="QVB97" s="189"/>
      <c r="QVC97" s="189"/>
      <c r="QVD97" s="189"/>
      <c r="QVE97" s="189"/>
      <c r="QVF97" s="189"/>
      <c r="QVG97" s="189"/>
      <c r="QVH97" s="189"/>
      <c r="QVI97" s="189"/>
      <c r="QVJ97" s="189"/>
      <c r="QVK97" s="189"/>
      <c r="QVL97" s="189"/>
      <c r="QVM97" s="189"/>
      <c r="QVN97" s="189"/>
      <c r="QVO97" s="189"/>
      <c r="QVP97" s="189"/>
      <c r="QVQ97" s="189"/>
      <c r="QVR97" s="189"/>
      <c r="QVS97" s="189"/>
      <c r="QVT97" s="189"/>
      <c r="QVU97" s="189"/>
      <c r="QVV97" s="189"/>
      <c r="QVW97" s="189"/>
      <c r="QVX97" s="189"/>
      <c r="QVY97" s="189"/>
      <c r="QVZ97" s="189"/>
      <c r="QWA97" s="189"/>
      <c r="QWB97" s="189"/>
      <c r="QWC97" s="189"/>
      <c r="QWD97" s="189"/>
      <c r="QWE97" s="189"/>
      <c r="QWF97" s="189"/>
      <c r="QWG97" s="189"/>
      <c r="QWH97" s="189"/>
      <c r="QWI97" s="189"/>
      <c r="QWJ97" s="189"/>
      <c r="QWK97" s="189"/>
      <c r="QWL97" s="189"/>
      <c r="QWM97" s="189"/>
      <c r="QWN97" s="189"/>
      <c r="QWO97" s="189"/>
      <c r="QWP97" s="189"/>
      <c r="QWQ97" s="189"/>
      <c r="QWR97" s="189"/>
      <c r="QWS97" s="189"/>
      <c r="QWT97" s="189"/>
      <c r="QWU97" s="189"/>
      <c r="QWV97" s="189"/>
      <c r="QWW97" s="189"/>
      <c r="QWX97" s="189"/>
      <c r="QWY97" s="189"/>
      <c r="QWZ97" s="189"/>
      <c r="QXA97" s="189"/>
      <c r="QXB97" s="189"/>
      <c r="QXC97" s="189"/>
      <c r="QXD97" s="189"/>
      <c r="QXE97" s="189"/>
      <c r="QXF97" s="189"/>
      <c r="QXG97" s="189"/>
      <c r="QXH97" s="189"/>
      <c r="QXI97" s="189"/>
      <c r="QXJ97" s="189"/>
      <c r="QXK97" s="189"/>
      <c r="QXL97" s="189"/>
      <c r="QXM97" s="189"/>
      <c r="QXN97" s="189"/>
      <c r="QXO97" s="189"/>
      <c r="QXP97" s="189"/>
      <c r="QXQ97" s="189"/>
      <c r="QXR97" s="189"/>
      <c r="QXS97" s="189"/>
      <c r="QXT97" s="189"/>
      <c r="QXU97" s="189"/>
      <c r="QXV97" s="189"/>
      <c r="QXW97" s="189"/>
      <c r="QXX97" s="189"/>
      <c r="QXY97" s="189"/>
      <c r="QXZ97" s="189"/>
      <c r="QYA97" s="189"/>
      <c r="QYB97" s="189"/>
      <c r="QYC97" s="189"/>
      <c r="QYD97" s="189"/>
      <c r="QYE97" s="189"/>
      <c r="QYF97" s="189"/>
      <c r="QYG97" s="189"/>
      <c r="QYH97" s="189"/>
      <c r="QYI97" s="189"/>
      <c r="QYJ97" s="189"/>
      <c r="QYK97" s="189"/>
      <c r="QYL97" s="189"/>
      <c r="QYM97" s="189"/>
      <c r="QYN97" s="189"/>
      <c r="QYO97" s="189"/>
      <c r="QYP97" s="189"/>
      <c r="QYQ97" s="189"/>
      <c r="QYR97" s="189"/>
      <c r="QYS97" s="189"/>
      <c r="QYT97" s="189"/>
      <c r="QYU97" s="189"/>
      <c r="QYV97" s="189"/>
      <c r="QYW97" s="189"/>
      <c r="QYX97" s="189"/>
      <c r="QYY97" s="189"/>
      <c r="QYZ97" s="189"/>
      <c r="QZA97" s="189"/>
      <c r="QZB97" s="189"/>
      <c r="QZC97" s="189"/>
      <c r="QZD97" s="189"/>
      <c r="QZE97" s="189"/>
      <c r="QZF97" s="189"/>
      <c r="QZG97" s="189"/>
      <c r="QZH97" s="189"/>
      <c r="QZI97" s="189"/>
      <c r="QZJ97" s="189"/>
      <c r="QZK97" s="189"/>
      <c r="QZL97" s="189"/>
      <c r="QZM97" s="189"/>
      <c r="QZN97" s="189"/>
      <c r="QZO97" s="189"/>
      <c r="QZP97" s="189"/>
      <c r="QZQ97" s="189"/>
      <c r="QZR97" s="189"/>
      <c r="QZS97" s="189"/>
      <c r="QZT97" s="189"/>
      <c r="QZU97" s="189"/>
      <c r="QZV97" s="189"/>
      <c r="QZW97" s="189"/>
      <c r="QZX97" s="189"/>
      <c r="QZY97" s="189"/>
      <c r="QZZ97" s="189"/>
      <c r="RAA97" s="189"/>
      <c r="RAB97" s="189"/>
      <c r="RAC97" s="189"/>
      <c r="RAD97" s="189"/>
      <c r="RAE97" s="189"/>
      <c r="RAF97" s="189"/>
      <c r="RAG97" s="189"/>
      <c r="RAH97" s="189"/>
      <c r="RAI97" s="189"/>
      <c r="RAJ97" s="189"/>
      <c r="RAK97" s="189"/>
      <c r="RAL97" s="189"/>
      <c r="RAM97" s="189"/>
      <c r="RAN97" s="189"/>
      <c r="RAO97" s="189"/>
      <c r="RAP97" s="189"/>
      <c r="RAQ97" s="189"/>
      <c r="RAR97" s="189"/>
      <c r="RAS97" s="189"/>
      <c r="RAT97" s="189"/>
      <c r="RAU97" s="189"/>
      <c r="RAV97" s="189"/>
      <c r="RAW97" s="189"/>
      <c r="RAX97" s="189"/>
      <c r="RAY97" s="189"/>
      <c r="RAZ97" s="189"/>
      <c r="RBA97" s="189"/>
      <c r="RBB97" s="189"/>
      <c r="RBC97" s="189"/>
      <c r="RBD97" s="189"/>
      <c r="RBE97" s="189"/>
      <c r="RBF97" s="189"/>
      <c r="RBG97" s="189"/>
      <c r="RBH97" s="189"/>
      <c r="RBI97" s="189"/>
      <c r="RBJ97" s="189"/>
      <c r="RBK97" s="189"/>
      <c r="RBL97" s="189"/>
      <c r="RBM97" s="189"/>
      <c r="RBN97" s="189"/>
      <c r="RBO97" s="189"/>
      <c r="RBP97" s="189"/>
      <c r="RBQ97" s="189"/>
      <c r="RBR97" s="189"/>
      <c r="RBS97" s="189"/>
      <c r="RBT97" s="189"/>
      <c r="RBU97" s="189"/>
      <c r="RBV97" s="189"/>
      <c r="RBW97" s="189"/>
      <c r="RBX97" s="189"/>
      <c r="RBY97" s="189"/>
      <c r="RBZ97" s="189"/>
      <c r="RCA97" s="189"/>
      <c r="RCB97" s="189"/>
      <c r="RCC97" s="189"/>
      <c r="RCD97" s="189"/>
      <c r="RCE97" s="189"/>
      <c r="RCF97" s="189"/>
      <c r="RCG97" s="189"/>
      <c r="RCH97" s="189"/>
      <c r="RCI97" s="189"/>
      <c r="RCJ97" s="189"/>
      <c r="RCK97" s="189"/>
      <c r="RCL97" s="189"/>
      <c r="RCM97" s="189"/>
      <c r="RCN97" s="189"/>
      <c r="RCO97" s="189"/>
      <c r="RCP97" s="189"/>
      <c r="RCQ97" s="189"/>
      <c r="RCR97" s="189"/>
      <c r="RCS97" s="189"/>
      <c r="RCT97" s="189"/>
      <c r="RCU97" s="189"/>
      <c r="RCV97" s="189"/>
      <c r="RCW97" s="189"/>
      <c r="RCX97" s="189"/>
      <c r="RCY97" s="189"/>
      <c r="RCZ97" s="189"/>
      <c r="RDA97" s="189"/>
      <c r="RDB97" s="189"/>
      <c r="RDC97" s="189"/>
      <c r="RDD97" s="189"/>
      <c r="RDE97" s="189"/>
      <c r="RDF97" s="189"/>
      <c r="RDG97" s="189"/>
      <c r="RDH97" s="189"/>
      <c r="RDI97" s="189"/>
      <c r="RDJ97" s="189"/>
      <c r="RDK97" s="189"/>
      <c r="RDL97" s="189"/>
      <c r="RDM97" s="189"/>
      <c r="RDN97" s="189"/>
      <c r="RDO97" s="189"/>
      <c r="RDP97" s="189"/>
      <c r="RDQ97" s="189"/>
      <c r="RDR97" s="189"/>
      <c r="RDS97" s="189"/>
      <c r="RDT97" s="189"/>
      <c r="RDU97" s="189"/>
      <c r="RDV97" s="189"/>
      <c r="RDW97" s="189"/>
      <c r="RDX97" s="189"/>
      <c r="RDY97" s="189"/>
      <c r="RDZ97" s="189"/>
      <c r="REA97" s="189"/>
      <c r="REB97" s="189"/>
      <c r="REC97" s="189"/>
      <c r="RED97" s="189"/>
      <c r="REE97" s="189"/>
      <c r="REF97" s="189"/>
      <c r="REG97" s="189"/>
      <c r="REH97" s="189"/>
      <c r="REI97" s="189"/>
      <c r="REJ97" s="189"/>
      <c r="REK97" s="189"/>
      <c r="REL97" s="189"/>
      <c r="REM97" s="189"/>
      <c r="REN97" s="189"/>
      <c r="REO97" s="189"/>
      <c r="REP97" s="189"/>
      <c r="REQ97" s="189"/>
      <c r="RER97" s="189"/>
      <c r="RES97" s="189"/>
      <c r="RET97" s="189"/>
      <c r="REU97" s="189"/>
      <c r="REV97" s="189"/>
      <c r="REW97" s="189"/>
      <c r="REX97" s="189"/>
      <c r="REY97" s="189"/>
      <c r="REZ97" s="189"/>
      <c r="RFA97" s="189"/>
      <c r="RFB97" s="189"/>
      <c r="RFC97" s="189"/>
      <c r="RFD97" s="189"/>
      <c r="RFE97" s="189"/>
      <c r="RFF97" s="189"/>
      <c r="RFG97" s="189"/>
      <c r="RFH97" s="189"/>
      <c r="RFI97" s="189"/>
      <c r="RFJ97" s="189"/>
      <c r="RFK97" s="189"/>
      <c r="RFL97" s="189"/>
      <c r="RFM97" s="189"/>
      <c r="RFN97" s="189"/>
      <c r="RFO97" s="189"/>
      <c r="RFP97" s="189"/>
      <c r="RFQ97" s="189"/>
      <c r="RFR97" s="189"/>
      <c r="RFS97" s="189"/>
      <c r="RFT97" s="189"/>
      <c r="RFU97" s="189"/>
      <c r="RFV97" s="189"/>
      <c r="RFW97" s="189"/>
      <c r="RFX97" s="189"/>
      <c r="RFY97" s="189"/>
      <c r="RFZ97" s="189"/>
      <c r="RGA97" s="189"/>
      <c r="RGB97" s="189"/>
      <c r="RGC97" s="189"/>
      <c r="RGD97" s="189"/>
      <c r="RGE97" s="189"/>
      <c r="RGF97" s="189"/>
      <c r="RGG97" s="189"/>
      <c r="RGH97" s="189"/>
      <c r="RGI97" s="189"/>
      <c r="RGJ97" s="189"/>
      <c r="RGK97" s="189"/>
      <c r="RGL97" s="189"/>
      <c r="RGM97" s="189"/>
      <c r="RGN97" s="189"/>
      <c r="RGO97" s="189"/>
      <c r="RGP97" s="189"/>
      <c r="RGQ97" s="189"/>
      <c r="RGR97" s="189"/>
      <c r="RGS97" s="189"/>
      <c r="RGT97" s="189"/>
      <c r="RGU97" s="189"/>
      <c r="RGV97" s="189"/>
      <c r="RGW97" s="189"/>
      <c r="RGX97" s="189"/>
      <c r="RGY97" s="189"/>
      <c r="RGZ97" s="189"/>
      <c r="RHA97" s="189"/>
      <c r="RHB97" s="189"/>
      <c r="RHC97" s="189"/>
      <c r="RHD97" s="189"/>
      <c r="RHE97" s="189"/>
      <c r="RHF97" s="189"/>
      <c r="RHG97" s="189"/>
      <c r="RHH97" s="189"/>
      <c r="RHI97" s="189"/>
      <c r="RHJ97" s="189"/>
      <c r="RHK97" s="189"/>
      <c r="RHL97" s="189"/>
      <c r="RHM97" s="189"/>
      <c r="RHN97" s="189"/>
      <c r="RHO97" s="189"/>
      <c r="RHP97" s="189"/>
      <c r="RHQ97" s="189"/>
      <c r="RHR97" s="189"/>
      <c r="RHS97" s="189"/>
      <c r="RHT97" s="189"/>
      <c r="RHU97" s="189"/>
      <c r="RHV97" s="189"/>
      <c r="RHW97" s="189"/>
      <c r="RHX97" s="189"/>
      <c r="RHY97" s="189"/>
      <c r="RHZ97" s="189"/>
      <c r="RIA97" s="189"/>
      <c r="RIB97" s="189"/>
      <c r="RIC97" s="189"/>
      <c r="RID97" s="189"/>
      <c r="RIE97" s="189"/>
      <c r="RIF97" s="189"/>
      <c r="RIG97" s="189"/>
      <c r="RIH97" s="189"/>
      <c r="RII97" s="189"/>
      <c r="RIJ97" s="189"/>
      <c r="RIK97" s="189"/>
      <c r="RIL97" s="189"/>
      <c r="RIM97" s="189"/>
      <c r="RIN97" s="189"/>
      <c r="RIO97" s="189"/>
      <c r="RIP97" s="189"/>
      <c r="RIQ97" s="189"/>
      <c r="RIR97" s="189"/>
      <c r="RIS97" s="189"/>
      <c r="RIT97" s="189"/>
      <c r="RIU97" s="189"/>
      <c r="RIV97" s="189"/>
      <c r="RIW97" s="189"/>
      <c r="RIX97" s="189"/>
      <c r="RIY97" s="189"/>
      <c r="RIZ97" s="189"/>
      <c r="RJA97" s="189"/>
      <c r="RJB97" s="189"/>
      <c r="RJC97" s="189"/>
      <c r="RJD97" s="189"/>
      <c r="RJE97" s="189"/>
      <c r="RJF97" s="189"/>
      <c r="RJG97" s="189"/>
      <c r="RJH97" s="189"/>
      <c r="RJI97" s="189"/>
      <c r="RJJ97" s="189"/>
      <c r="RJK97" s="189"/>
      <c r="RJL97" s="189"/>
      <c r="RJM97" s="189"/>
      <c r="RJN97" s="189"/>
      <c r="RJO97" s="189"/>
      <c r="RJP97" s="189"/>
      <c r="RJQ97" s="189"/>
      <c r="RJR97" s="189"/>
      <c r="RJS97" s="189"/>
      <c r="RJT97" s="189"/>
      <c r="RJU97" s="189"/>
      <c r="RJV97" s="189"/>
      <c r="RJW97" s="189"/>
      <c r="RJX97" s="189"/>
      <c r="RJY97" s="189"/>
      <c r="RJZ97" s="189"/>
      <c r="RKA97" s="189"/>
      <c r="RKB97" s="189"/>
      <c r="RKC97" s="189"/>
      <c r="RKD97" s="189"/>
      <c r="RKE97" s="189"/>
      <c r="RKF97" s="189"/>
      <c r="RKG97" s="189"/>
      <c r="RKH97" s="189"/>
      <c r="RKI97" s="189"/>
      <c r="RKJ97" s="189"/>
      <c r="RKK97" s="189"/>
      <c r="RKL97" s="189"/>
      <c r="RKM97" s="189"/>
      <c r="RKN97" s="189"/>
      <c r="RKO97" s="189"/>
      <c r="RKP97" s="189"/>
      <c r="RKQ97" s="189"/>
      <c r="RKR97" s="189"/>
      <c r="RKS97" s="189"/>
      <c r="RKT97" s="189"/>
      <c r="RKU97" s="189"/>
      <c r="RKV97" s="189"/>
      <c r="RKW97" s="189"/>
      <c r="RKX97" s="189"/>
      <c r="RKY97" s="189"/>
      <c r="RKZ97" s="189"/>
      <c r="RLA97" s="189"/>
      <c r="RLB97" s="189"/>
      <c r="RLC97" s="189"/>
      <c r="RLD97" s="189"/>
      <c r="RLE97" s="189"/>
      <c r="RLF97" s="189"/>
      <c r="RLG97" s="189"/>
      <c r="RLH97" s="189"/>
      <c r="RLI97" s="189"/>
      <c r="RLJ97" s="189"/>
      <c r="RLK97" s="189"/>
      <c r="RLL97" s="189"/>
      <c r="RLM97" s="189"/>
      <c r="RLN97" s="189"/>
      <c r="RLO97" s="189"/>
      <c r="RLP97" s="189"/>
      <c r="RLQ97" s="189"/>
      <c r="RLR97" s="189"/>
      <c r="RLS97" s="189"/>
      <c r="RLT97" s="189"/>
      <c r="RLU97" s="189"/>
      <c r="RLV97" s="189"/>
      <c r="RLW97" s="189"/>
      <c r="RLX97" s="189"/>
      <c r="RLY97" s="189"/>
      <c r="RLZ97" s="189"/>
      <c r="RMA97" s="189"/>
      <c r="RMB97" s="189"/>
      <c r="RMC97" s="189"/>
      <c r="RMD97" s="189"/>
      <c r="RME97" s="189"/>
      <c r="RMF97" s="189"/>
      <c r="RMG97" s="189"/>
      <c r="RMH97" s="189"/>
      <c r="RMI97" s="189"/>
      <c r="RMJ97" s="189"/>
      <c r="RMK97" s="189"/>
      <c r="RML97" s="189"/>
      <c r="RMM97" s="189"/>
      <c r="RMN97" s="189"/>
      <c r="RMO97" s="189"/>
      <c r="RMP97" s="189"/>
      <c r="RMQ97" s="189"/>
      <c r="RMR97" s="189"/>
      <c r="RMS97" s="189"/>
      <c r="RMT97" s="189"/>
      <c r="RMU97" s="189"/>
      <c r="RMV97" s="189"/>
      <c r="RMW97" s="189"/>
      <c r="RMX97" s="189"/>
      <c r="RMY97" s="189"/>
      <c r="RMZ97" s="189"/>
      <c r="RNA97" s="189"/>
      <c r="RNB97" s="189"/>
      <c r="RNC97" s="189"/>
      <c r="RND97" s="189"/>
      <c r="RNE97" s="189"/>
      <c r="RNF97" s="189"/>
      <c r="RNG97" s="189"/>
      <c r="RNH97" s="189"/>
      <c r="RNI97" s="189"/>
      <c r="RNJ97" s="189"/>
      <c r="RNK97" s="189"/>
      <c r="RNL97" s="189"/>
      <c r="RNM97" s="189"/>
      <c r="RNN97" s="189"/>
      <c r="RNO97" s="189"/>
      <c r="RNP97" s="189"/>
      <c r="RNQ97" s="189"/>
      <c r="RNR97" s="189"/>
      <c r="RNS97" s="189"/>
      <c r="RNT97" s="189"/>
      <c r="RNU97" s="189"/>
      <c r="RNV97" s="189"/>
      <c r="RNW97" s="189"/>
      <c r="RNX97" s="189"/>
      <c r="RNY97" s="189"/>
      <c r="RNZ97" s="189"/>
      <c r="ROA97" s="189"/>
      <c r="ROB97" s="189"/>
      <c r="ROC97" s="189"/>
      <c r="ROD97" s="189"/>
      <c r="ROE97" s="189"/>
      <c r="ROF97" s="189"/>
      <c r="ROG97" s="189"/>
      <c r="ROH97" s="189"/>
      <c r="ROI97" s="189"/>
      <c r="ROJ97" s="189"/>
      <c r="ROK97" s="189"/>
      <c r="ROL97" s="189"/>
      <c r="ROM97" s="189"/>
      <c r="RON97" s="189"/>
      <c r="ROO97" s="189"/>
      <c r="ROP97" s="189"/>
      <c r="ROQ97" s="189"/>
      <c r="ROR97" s="189"/>
      <c r="ROS97" s="189"/>
      <c r="ROT97" s="189"/>
      <c r="ROU97" s="189"/>
      <c r="ROV97" s="189"/>
      <c r="ROW97" s="189"/>
      <c r="ROX97" s="189"/>
      <c r="ROY97" s="189"/>
      <c r="ROZ97" s="189"/>
      <c r="RPA97" s="189"/>
      <c r="RPB97" s="189"/>
      <c r="RPC97" s="189"/>
      <c r="RPD97" s="189"/>
      <c r="RPE97" s="189"/>
      <c r="RPF97" s="189"/>
      <c r="RPG97" s="189"/>
      <c r="RPH97" s="189"/>
      <c r="RPI97" s="189"/>
      <c r="RPJ97" s="189"/>
      <c r="RPK97" s="189"/>
      <c r="RPL97" s="189"/>
      <c r="RPM97" s="189"/>
      <c r="RPN97" s="189"/>
      <c r="RPO97" s="189"/>
      <c r="RPP97" s="189"/>
      <c r="RPQ97" s="189"/>
      <c r="RPR97" s="189"/>
      <c r="RPS97" s="189"/>
      <c r="RPT97" s="189"/>
      <c r="RPU97" s="189"/>
      <c r="RPV97" s="189"/>
      <c r="RPW97" s="189"/>
      <c r="RPX97" s="189"/>
      <c r="RPY97" s="189"/>
      <c r="RPZ97" s="189"/>
      <c r="RQA97" s="189"/>
      <c r="RQB97" s="189"/>
      <c r="RQC97" s="189"/>
      <c r="RQD97" s="189"/>
      <c r="RQE97" s="189"/>
      <c r="RQF97" s="189"/>
      <c r="RQG97" s="189"/>
      <c r="RQH97" s="189"/>
      <c r="RQI97" s="189"/>
      <c r="RQJ97" s="189"/>
      <c r="RQK97" s="189"/>
      <c r="RQL97" s="189"/>
      <c r="RQM97" s="189"/>
      <c r="RQN97" s="189"/>
      <c r="RQO97" s="189"/>
      <c r="RQP97" s="189"/>
      <c r="RQQ97" s="189"/>
      <c r="RQR97" s="189"/>
      <c r="RQS97" s="189"/>
      <c r="RQT97" s="189"/>
      <c r="RQU97" s="189"/>
      <c r="RQV97" s="189"/>
      <c r="RQW97" s="189"/>
      <c r="RQX97" s="189"/>
      <c r="RQY97" s="189"/>
      <c r="RQZ97" s="189"/>
      <c r="RRA97" s="189"/>
      <c r="RRB97" s="189"/>
      <c r="RRC97" s="189"/>
      <c r="RRD97" s="189"/>
      <c r="RRE97" s="189"/>
      <c r="RRF97" s="189"/>
      <c r="RRG97" s="189"/>
      <c r="RRH97" s="189"/>
      <c r="RRI97" s="189"/>
      <c r="RRJ97" s="189"/>
      <c r="RRK97" s="189"/>
      <c r="RRL97" s="189"/>
      <c r="RRM97" s="189"/>
      <c r="RRN97" s="189"/>
      <c r="RRO97" s="189"/>
      <c r="RRP97" s="189"/>
      <c r="RRQ97" s="189"/>
      <c r="RRR97" s="189"/>
      <c r="RRS97" s="189"/>
      <c r="RRT97" s="189"/>
      <c r="RRU97" s="189"/>
      <c r="RRV97" s="189"/>
      <c r="RRW97" s="189"/>
      <c r="RRX97" s="189"/>
      <c r="RRY97" s="189"/>
      <c r="RRZ97" s="189"/>
      <c r="RSA97" s="189"/>
      <c r="RSB97" s="189"/>
      <c r="RSC97" s="189"/>
      <c r="RSD97" s="189"/>
      <c r="RSE97" s="189"/>
      <c r="RSF97" s="189"/>
      <c r="RSG97" s="189"/>
      <c r="RSH97" s="189"/>
      <c r="RSI97" s="189"/>
      <c r="RSJ97" s="189"/>
      <c r="RSK97" s="189"/>
      <c r="RSL97" s="189"/>
      <c r="RSM97" s="189"/>
      <c r="RSN97" s="189"/>
      <c r="RSO97" s="189"/>
      <c r="RSP97" s="189"/>
      <c r="RSQ97" s="189"/>
      <c r="RSR97" s="189"/>
      <c r="RSS97" s="189"/>
      <c r="RST97" s="189"/>
      <c r="RSU97" s="189"/>
      <c r="RSV97" s="189"/>
      <c r="RSW97" s="189"/>
      <c r="RSX97" s="189"/>
      <c r="RSY97" s="189"/>
      <c r="RSZ97" s="189"/>
      <c r="RTA97" s="189"/>
      <c r="RTB97" s="189"/>
      <c r="RTC97" s="189"/>
      <c r="RTD97" s="189"/>
      <c r="RTE97" s="189"/>
      <c r="RTF97" s="189"/>
      <c r="RTG97" s="189"/>
      <c r="RTH97" s="189"/>
      <c r="RTI97" s="189"/>
      <c r="RTJ97" s="189"/>
      <c r="RTK97" s="189"/>
      <c r="RTL97" s="189"/>
      <c r="RTM97" s="189"/>
      <c r="RTN97" s="189"/>
      <c r="RTO97" s="189"/>
      <c r="RTP97" s="189"/>
      <c r="RTQ97" s="189"/>
      <c r="RTR97" s="189"/>
      <c r="RTS97" s="189"/>
      <c r="RTT97" s="189"/>
      <c r="RTU97" s="189"/>
      <c r="RTV97" s="189"/>
      <c r="RTW97" s="189"/>
      <c r="RTX97" s="189"/>
      <c r="RTY97" s="189"/>
      <c r="RTZ97" s="189"/>
      <c r="RUA97" s="189"/>
      <c r="RUB97" s="189"/>
      <c r="RUC97" s="189"/>
      <c r="RUD97" s="189"/>
      <c r="RUE97" s="189"/>
      <c r="RUF97" s="189"/>
      <c r="RUG97" s="189"/>
      <c r="RUH97" s="189"/>
      <c r="RUI97" s="189"/>
      <c r="RUJ97" s="189"/>
      <c r="RUK97" s="189"/>
      <c r="RUL97" s="189"/>
      <c r="RUM97" s="189"/>
      <c r="RUN97" s="189"/>
      <c r="RUO97" s="189"/>
      <c r="RUP97" s="189"/>
      <c r="RUQ97" s="189"/>
      <c r="RUR97" s="189"/>
      <c r="RUS97" s="189"/>
      <c r="RUT97" s="189"/>
      <c r="RUU97" s="189"/>
      <c r="RUV97" s="189"/>
      <c r="RUW97" s="189"/>
      <c r="RUX97" s="189"/>
      <c r="RUY97" s="189"/>
      <c r="RUZ97" s="189"/>
      <c r="RVA97" s="189"/>
      <c r="RVB97" s="189"/>
      <c r="RVC97" s="189"/>
      <c r="RVD97" s="189"/>
      <c r="RVE97" s="189"/>
      <c r="RVF97" s="189"/>
      <c r="RVG97" s="189"/>
      <c r="RVH97" s="189"/>
      <c r="RVI97" s="189"/>
      <c r="RVJ97" s="189"/>
      <c r="RVK97" s="189"/>
      <c r="RVL97" s="189"/>
      <c r="RVM97" s="189"/>
      <c r="RVN97" s="189"/>
      <c r="RVO97" s="189"/>
      <c r="RVP97" s="189"/>
      <c r="RVQ97" s="189"/>
      <c r="RVR97" s="189"/>
      <c r="RVS97" s="189"/>
      <c r="RVT97" s="189"/>
      <c r="RVU97" s="189"/>
      <c r="RVV97" s="189"/>
      <c r="RVW97" s="189"/>
      <c r="RVX97" s="189"/>
      <c r="RVY97" s="189"/>
      <c r="RVZ97" s="189"/>
      <c r="RWA97" s="189"/>
      <c r="RWB97" s="189"/>
      <c r="RWC97" s="189"/>
      <c r="RWD97" s="189"/>
      <c r="RWE97" s="189"/>
      <c r="RWF97" s="189"/>
      <c r="RWG97" s="189"/>
      <c r="RWH97" s="189"/>
      <c r="RWI97" s="189"/>
      <c r="RWJ97" s="189"/>
      <c r="RWK97" s="189"/>
      <c r="RWL97" s="189"/>
      <c r="RWM97" s="189"/>
      <c r="RWN97" s="189"/>
      <c r="RWO97" s="189"/>
      <c r="RWP97" s="189"/>
      <c r="RWQ97" s="189"/>
      <c r="RWR97" s="189"/>
      <c r="RWS97" s="189"/>
      <c r="RWT97" s="189"/>
      <c r="RWU97" s="189"/>
      <c r="RWV97" s="189"/>
      <c r="RWW97" s="189"/>
      <c r="RWX97" s="189"/>
      <c r="RWY97" s="189"/>
      <c r="RWZ97" s="189"/>
      <c r="RXA97" s="189"/>
      <c r="RXB97" s="189"/>
      <c r="RXC97" s="189"/>
      <c r="RXD97" s="189"/>
      <c r="RXE97" s="189"/>
      <c r="RXF97" s="189"/>
      <c r="RXG97" s="189"/>
      <c r="RXH97" s="189"/>
      <c r="RXI97" s="189"/>
      <c r="RXJ97" s="189"/>
      <c r="RXK97" s="189"/>
      <c r="RXL97" s="189"/>
      <c r="RXM97" s="189"/>
      <c r="RXN97" s="189"/>
      <c r="RXO97" s="189"/>
      <c r="RXP97" s="189"/>
      <c r="RXQ97" s="189"/>
      <c r="RXR97" s="189"/>
      <c r="RXS97" s="189"/>
      <c r="RXT97" s="189"/>
      <c r="RXU97" s="189"/>
      <c r="RXV97" s="189"/>
      <c r="RXW97" s="189"/>
      <c r="RXX97" s="189"/>
      <c r="RXY97" s="189"/>
      <c r="RXZ97" s="189"/>
      <c r="RYA97" s="189"/>
      <c r="RYB97" s="189"/>
      <c r="RYC97" s="189"/>
      <c r="RYD97" s="189"/>
      <c r="RYE97" s="189"/>
      <c r="RYF97" s="189"/>
      <c r="RYG97" s="189"/>
      <c r="RYH97" s="189"/>
      <c r="RYI97" s="189"/>
      <c r="RYJ97" s="189"/>
      <c r="RYK97" s="189"/>
      <c r="RYL97" s="189"/>
      <c r="RYM97" s="189"/>
      <c r="RYN97" s="189"/>
      <c r="RYO97" s="189"/>
      <c r="RYP97" s="189"/>
      <c r="RYQ97" s="189"/>
      <c r="RYR97" s="189"/>
      <c r="RYS97" s="189"/>
      <c r="RYT97" s="189"/>
      <c r="RYU97" s="189"/>
      <c r="RYV97" s="189"/>
      <c r="RYW97" s="189"/>
      <c r="RYX97" s="189"/>
      <c r="RYY97" s="189"/>
      <c r="RYZ97" s="189"/>
      <c r="RZA97" s="189"/>
      <c r="RZB97" s="189"/>
      <c r="RZC97" s="189"/>
      <c r="RZD97" s="189"/>
      <c r="RZE97" s="189"/>
      <c r="RZF97" s="189"/>
      <c r="RZG97" s="189"/>
      <c r="RZH97" s="189"/>
      <c r="RZI97" s="189"/>
      <c r="RZJ97" s="189"/>
      <c r="RZK97" s="189"/>
      <c r="RZL97" s="189"/>
      <c r="RZM97" s="189"/>
      <c r="RZN97" s="189"/>
      <c r="RZO97" s="189"/>
      <c r="RZP97" s="189"/>
      <c r="RZQ97" s="189"/>
      <c r="RZR97" s="189"/>
      <c r="RZS97" s="189"/>
      <c r="RZT97" s="189"/>
      <c r="RZU97" s="189"/>
      <c r="RZV97" s="189"/>
      <c r="RZW97" s="189"/>
      <c r="RZX97" s="189"/>
      <c r="RZY97" s="189"/>
      <c r="RZZ97" s="189"/>
      <c r="SAA97" s="189"/>
      <c r="SAB97" s="189"/>
      <c r="SAC97" s="189"/>
      <c r="SAD97" s="189"/>
      <c r="SAE97" s="189"/>
      <c r="SAF97" s="189"/>
      <c r="SAG97" s="189"/>
      <c r="SAH97" s="189"/>
      <c r="SAI97" s="189"/>
      <c r="SAJ97" s="189"/>
      <c r="SAK97" s="189"/>
      <c r="SAL97" s="189"/>
      <c r="SAM97" s="189"/>
      <c r="SAN97" s="189"/>
      <c r="SAO97" s="189"/>
      <c r="SAP97" s="189"/>
      <c r="SAQ97" s="189"/>
      <c r="SAR97" s="189"/>
      <c r="SAS97" s="189"/>
      <c r="SAT97" s="189"/>
      <c r="SAU97" s="189"/>
      <c r="SAV97" s="189"/>
      <c r="SAW97" s="189"/>
      <c r="SAX97" s="189"/>
      <c r="SAY97" s="189"/>
      <c r="SAZ97" s="189"/>
      <c r="SBA97" s="189"/>
      <c r="SBB97" s="189"/>
      <c r="SBC97" s="189"/>
      <c r="SBD97" s="189"/>
      <c r="SBE97" s="189"/>
      <c r="SBF97" s="189"/>
      <c r="SBG97" s="189"/>
      <c r="SBH97" s="189"/>
      <c r="SBI97" s="189"/>
      <c r="SBJ97" s="189"/>
      <c r="SBK97" s="189"/>
      <c r="SBL97" s="189"/>
      <c r="SBM97" s="189"/>
      <c r="SBN97" s="189"/>
      <c r="SBO97" s="189"/>
      <c r="SBP97" s="189"/>
      <c r="SBQ97" s="189"/>
      <c r="SBR97" s="189"/>
      <c r="SBS97" s="189"/>
      <c r="SBT97" s="189"/>
      <c r="SBU97" s="189"/>
      <c r="SBV97" s="189"/>
      <c r="SBW97" s="189"/>
      <c r="SBX97" s="189"/>
      <c r="SBY97" s="189"/>
      <c r="SBZ97" s="189"/>
      <c r="SCA97" s="189"/>
      <c r="SCB97" s="189"/>
      <c r="SCC97" s="189"/>
      <c r="SCD97" s="189"/>
      <c r="SCE97" s="189"/>
      <c r="SCF97" s="189"/>
      <c r="SCG97" s="189"/>
      <c r="SCH97" s="189"/>
      <c r="SCI97" s="189"/>
      <c r="SCJ97" s="189"/>
      <c r="SCK97" s="189"/>
      <c r="SCL97" s="189"/>
      <c r="SCM97" s="189"/>
      <c r="SCN97" s="189"/>
      <c r="SCO97" s="189"/>
      <c r="SCP97" s="189"/>
      <c r="SCQ97" s="189"/>
      <c r="SCR97" s="189"/>
      <c r="SCS97" s="189"/>
      <c r="SCT97" s="189"/>
      <c r="SCU97" s="189"/>
      <c r="SCV97" s="189"/>
      <c r="SCW97" s="189"/>
      <c r="SCX97" s="189"/>
      <c r="SCY97" s="189"/>
      <c r="SCZ97" s="189"/>
      <c r="SDA97" s="189"/>
      <c r="SDB97" s="189"/>
      <c r="SDC97" s="189"/>
      <c r="SDD97" s="189"/>
      <c r="SDE97" s="189"/>
      <c r="SDF97" s="189"/>
      <c r="SDG97" s="189"/>
      <c r="SDH97" s="189"/>
      <c r="SDI97" s="189"/>
      <c r="SDJ97" s="189"/>
      <c r="SDK97" s="189"/>
      <c r="SDL97" s="189"/>
      <c r="SDM97" s="189"/>
      <c r="SDN97" s="189"/>
      <c r="SDO97" s="189"/>
      <c r="SDP97" s="189"/>
      <c r="SDQ97" s="189"/>
      <c r="SDR97" s="189"/>
      <c r="SDS97" s="189"/>
      <c r="SDT97" s="189"/>
      <c r="SDU97" s="189"/>
      <c r="SDV97" s="189"/>
      <c r="SDW97" s="189"/>
      <c r="SDX97" s="189"/>
      <c r="SDY97" s="189"/>
      <c r="SDZ97" s="189"/>
      <c r="SEA97" s="189"/>
      <c r="SEB97" s="189"/>
      <c r="SEC97" s="189"/>
      <c r="SED97" s="189"/>
      <c r="SEE97" s="189"/>
      <c r="SEF97" s="189"/>
      <c r="SEG97" s="189"/>
      <c r="SEH97" s="189"/>
      <c r="SEI97" s="189"/>
      <c r="SEJ97" s="189"/>
      <c r="SEK97" s="189"/>
      <c r="SEL97" s="189"/>
      <c r="SEM97" s="189"/>
      <c r="SEN97" s="189"/>
      <c r="SEO97" s="189"/>
      <c r="SEP97" s="189"/>
      <c r="SEQ97" s="189"/>
      <c r="SER97" s="189"/>
      <c r="SES97" s="189"/>
      <c r="SET97" s="189"/>
      <c r="SEU97" s="189"/>
      <c r="SEV97" s="189"/>
      <c r="SEW97" s="189"/>
      <c r="SEX97" s="189"/>
      <c r="SEY97" s="189"/>
      <c r="SEZ97" s="189"/>
      <c r="SFA97" s="189"/>
      <c r="SFB97" s="189"/>
      <c r="SFC97" s="189"/>
      <c r="SFD97" s="189"/>
      <c r="SFE97" s="189"/>
      <c r="SFF97" s="189"/>
      <c r="SFG97" s="189"/>
      <c r="SFH97" s="189"/>
      <c r="SFI97" s="189"/>
      <c r="SFJ97" s="189"/>
      <c r="SFK97" s="189"/>
      <c r="SFL97" s="189"/>
      <c r="SFM97" s="189"/>
      <c r="SFN97" s="189"/>
      <c r="SFO97" s="189"/>
      <c r="SFP97" s="189"/>
      <c r="SFQ97" s="189"/>
      <c r="SFR97" s="189"/>
      <c r="SFS97" s="189"/>
      <c r="SFT97" s="189"/>
      <c r="SFU97" s="189"/>
      <c r="SFV97" s="189"/>
      <c r="SFW97" s="189"/>
      <c r="SFX97" s="189"/>
      <c r="SFY97" s="189"/>
      <c r="SFZ97" s="189"/>
      <c r="SGA97" s="189"/>
      <c r="SGB97" s="189"/>
      <c r="SGC97" s="189"/>
      <c r="SGD97" s="189"/>
      <c r="SGE97" s="189"/>
      <c r="SGF97" s="189"/>
      <c r="SGG97" s="189"/>
      <c r="SGH97" s="189"/>
      <c r="SGI97" s="189"/>
      <c r="SGJ97" s="189"/>
      <c r="SGK97" s="189"/>
      <c r="SGL97" s="189"/>
      <c r="SGM97" s="189"/>
      <c r="SGN97" s="189"/>
      <c r="SGO97" s="189"/>
      <c r="SGP97" s="189"/>
      <c r="SGQ97" s="189"/>
      <c r="SGR97" s="189"/>
      <c r="SGS97" s="189"/>
      <c r="SGT97" s="189"/>
      <c r="SGU97" s="189"/>
      <c r="SGV97" s="189"/>
      <c r="SGW97" s="189"/>
      <c r="SGX97" s="189"/>
      <c r="SGY97" s="189"/>
      <c r="SGZ97" s="189"/>
      <c r="SHA97" s="189"/>
      <c r="SHB97" s="189"/>
      <c r="SHC97" s="189"/>
      <c r="SHD97" s="189"/>
      <c r="SHE97" s="189"/>
      <c r="SHF97" s="189"/>
      <c r="SHG97" s="189"/>
      <c r="SHH97" s="189"/>
      <c r="SHI97" s="189"/>
      <c r="SHJ97" s="189"/>
      <c r="SHK97" s="189"/>
      <c r="SHL97" s="189"/>
      <c r="SHM97" s="189"/>
      <c r="SHN97" s="189"/>
      <c r="SHO97" s="189"/>
      <c r="SHP97" s="189"/>
      <c r="SHQ97" s="189"/>
      <c r="SHR97" s="189"/>
      <c r="SHS97" s="189"/>
      <c r="SHT97" s="189"/>
      <c r="SHU97" s="189"/>
      <c r="SHV97" s="189"/>
      <c r="SHW97" s="189"/>
      <c r="SHX97" s="189"/>
      <c r="SHY97" s="189"/>
      <c r="SHZ97" s="189"/>
      <c r="SIA97" s="189"/>
      <c r="SIB97" s="189"/>
      <c r="SIC97" s="189"/>
      <c r="SID97" s="189"/>
      <c r="SIE97" s="189"/>
      <c r="SIF97" s="189"/>
      <c r="SIG97" s="189"/>
      <c r="SIH97" s="189"/>
      <c r="SII97" s="189"/>
      <c r="SIJ97" s="189"/>
      <c r="SIK97" s="189"/>
      <c r="SIL97" s="189"/>
      <c r="SIM97" s="189"/>
      <c r="SIN97" s="189"/>
      <c r="SIO97" s="189"/>
      <c r="SIP97" s="189"/>
      <c r="SIQ97" s="189"/>
      <c r="SIR97" s="189"/>
      <c r="SIS97" s="189"/>
      <c r="SIT97" s="189"/>
      <c r="SIU97" s="189"/>
      <c r="SIV97" s="189"/>
      <c r="SIW97" s="189"/>
      <c r="SIX97" s="189"/>
      <c r="SIY97" s="189"/>
      <c r="SIZ97" s="189"/>
      <c r="SJA97" s="189"/>
      <c r="SJB97" s="189"/>
      <c r="SJC97" s="189"/>
      <c r="SJD97" s="189"/>
      <c r="SJE97" s="189"/>
      <c r="SJF97" s="189"/>
      <c r="SJG97" s="189"/>
      <c r="SJH97" s="189"/>
      <c r="SJI97" s="189"/>
      <c r="SJJ97" s="189"/>
      <c r="SJK97" s="189"/>
      <c r="SJL97" s="189"/>
      <c r="SJM97" s="189"/>
      <c r="SJN97" s="189"/>
      <c r="SJO97" s="189"/>
      <c r="SJP97" s="189"/>
      <c r="SJQ97" s="189"/>
      <c r="SJR97" s="189"/>
      <c r="SJS97" s="189"/>
      <c r="SJT97" s="189"/>
      <c r="SJU97" s="189"/>
      <c r="SJV97" s="189"/>
      <c r="SJW97" s="189"/>
      <c r="SJX97" s="189"/>
      <c r="SJY97" s="189"/>
      <c r="SJZ97" s="189"/>
      <c r="SKA97" s="189"/>
      <c r="SKB97" s="189"/>
      <c r="SKC97" s="189"/>
      <c r="SKD97" s="189"/>
      <c r="SKE97" s="189"/>
      <c r="SKF97" s="189"/>
      <c r="SKG97" s="189"/>
      <c r="SKH97" s="189"/>
      <c r="SKI97" s="189"/>
      <c r="SKJ97" s="189"/>
      <c r="SKK97" s="189"/>
      <c r="SKL97" s="189"/>
      <c r="SKM97" s="189"/>
      <c r="SKN97" s="189"/>
      <c r="SKO97" s="189"/>
      <c r="SKP97" s="189"/>
      <c r="SKQ97" s="189"/>
      <c r="SKR97" s="189"/>
      <c r="SKS97" s="189"/>
      <c r="SKT97" s="189"/>
      <c r="SKU97" s="189"/>
      <c r="SKV97" s="189"/>
      <c r="SKW97" s="189"/>
      <c r="SKX97" s="189"/>
      <c r="SKY97" s="189"/>
      <c r="SKZ97" s="189"/>
      <c r="SLA97" s="189"/>
      <c r="SLB97" s="189"/>
      <c r="SLC97" s="189"/>
      <c r="SLD97" s="189"/>
      <c r="SLE97" s="189"/>
      <c r="SLF97" s="189"/>
      <c r="SLG97" s="189"/>
      <c r="SLH97" s="189"/>
      <c r="SLI97" s="189"/>
      <c r="SLJ97" s="189"/>
      <c r="SLK97" s="189"/>
      <c r="SLL97" s="189"/>
      <c r="SLM97" s="189"/>
      <c r="SLN97" s="189"/>
      <c r="SLO97" s="189"/>
      <c r="SLP97" s="189"/>
      <c r="SLQ97" s="189"/>
      <c r="SLR97" s="189"/>
      <c r="SLS97" s="189"/>
      <c r="SLT97" s="189"/>
      <c r="SLU97" s="189"/>
      <c r="SLV97" s="189"/>
      <c r="SLW97" s="189"/>
      <c r="SLX97" s="189"/>
      <c r="SLY97" s="189"/>
      <c r="SLZ97" s="189"/>
      <c r="SMA97" s="189"/>
      <c r="SMB97" s="189"/>
      <c r="SMC97" s="189"/>
      <c r="SMD97" s="189"/>
      <c r="SME97" s="189"/>
      <c r="SMF97" s="189"/>
      <c r="SMG97" s="189"/>
      <c r="SMH97" s="189"/>
      <c r="SMI97" s="189"/>
      <c r="SMJ97" s="189"/>
      <c r="SMK97" s="189"/>
      <c r="SML97" s="189"/>
      <c r="SMM97" s="189"/>
      <c r="SMN97" s="189"/>
      <c r="SMO97" s="189"/>
      <c r="SMP97" s="189"/>
      <c r="SMQ97" s="189"/>
      <c r="SMR97" s="189"/>
      <c r="SMS97" s="189"/>
      <c r="SMT97" s="189"/>
      <c r="SMU97" s="189"/>
      <c r="SMV97" s="189"/>
      <c r="SMW97" s="189"/>
      <c r="SMX97" s="189"/>
      <c r="SMY97" s="189"/>
      <c r="SMZ97" s="189"/>
      <c r="SNA97" s="189"/>
      <c r="SNB97" s="189"/>
      <c r="SNC97" s="189"/>
      <c r="SND97" s="189"/>
      <c r="SNE97" s="189"/>
      <c r="SNF97" s="189"/>
      <c r="SNG97" s="189"/>
      <c r="SNH97" s="189"/>
      <c r="SNI97" s="189"/>
      <c r="SNJ97" s="189"/>
      <c r="SNK97" s="189"/>
      <c r="SNL97" s="189"/>
      <c r="SNM97" s="189"/>
      <c r="SNN97" s="189"/>
      <c r="SNO97" s="189"/>
      <c r="SNP97" s="189"/>
      <c r="SNQ97" s="189"/>
      <c r="SNR97" s="189"/>
      <c r="SNS97" s="189"/>
      <c r="SNT97" s="189"/>
      <c r="SNU97" s="189"/>
      <c r="SNV97" s="189"/>
      <c r="SNW97" s="189"/>
      <c r="SNX97" s="189"/>
      <c r="SNY97" s="189"/>
      <c r="SNZ97" s="189"/>
      <c r="SOA97" s="189"/>
      <c r="SOB97" s="189"/>
      <c r="SOC97" s="189"/>
      <c r="SOD97" s="189"/>
      <c r="SOE97" s="189"/>
      <c r="SOF97" s="189"/>
      <c r="SOG97" s="189"/>
      <c r="SOH97" s="189"/>
      <c r="SOI97" s="189"/>
      <c r="SOJ97" s="189"/>
      <c r="SOK97" s="189"/>
      <c r="SOL97" s="189"/>
      <c r="SOM97" s="189"/>
      <c r="SON97" s="189"/>
      <c r="SOO97" s="189"/>
      <c r="SOP97" s="189"/>
      <c r="SOQ97" s="189"/>
      <c r="SOR97" s="189"/>
      <c r="SOS97" s="189"/>
      <c r="SOT97" s="189"/>
      <c r="SOU97" s="189"/>
      <c r="SOV97" s="189"/>
      <c r="SOW97" s="189"/>
      <c r="SOX97" s="189"/>
      <c r="SOY97" s="189"/>
      <c r="SOZ97" s="189"/>
      <c r="SPA97" s="189"/>
      <c r="SPB97" s="189"/>
      <c r="SPC97" s="189"/>
      <c r="SPD97" s="189"/>
      <c r="SPE97" s="189"/>
      <c r="SPF97" s="189"/>
      <c r="SPG97" s="189"/>
      <c r="SPH97" s="189"/>
      <c r="SPI97" s="189"/>
      <c r="SPJ97" s="189"/>
      <c r="SPK97" s="189"/>
      <c r="SPL97" s="189"/>
      <c r="SPM97" s="189"/>
      <c r="SPN97" s="189"/>
      <c r="SPO97" s="189"/>
      <c r="SPP97" s="189"/>
      <c r="SPQ97" s="189"/>
      <c r="SPR97" s="189"/>
      <c r="SPS97" s="189"/>
      <c r="SPT97" s="189"/>
      <c r="SPU97" s="189"/>
      <c r="SPV97" s="189"/>
      <c r="SPW97" s="189"/>
      <c r="SPX97" s="189"/>
      <c r="SPY97" s="189"/>
      <c r="SPZ97" s="189"/>
      <c r="SQA97" s="189"/>
      <c r="SQB97" s="189"/>
      <c r="SQC97" s="189"/>
      <c r="SQD97" s="189"/>
      <c r="SQE97" s="189"/>
      <c r="SQF97" s="189"/>
      <c r="SQG97" s="189"/>
      <c r="SQH97" s="189"/>
      <c r="SQI97" s="189"/>
      <c r="SQJ97" s="189"/>
      <c r="SQK97" s="189"/>
      <c r="SQL97" s="189"/>
      <c r="SQM97" s="189"/>
      <c r="SQN97" s="189"/>
      <c r="SQO97" s="189"/>
      <c r="SQP97" s="189"/>
      <c r="SQQ97" s="189"/>
      <c r="SQR97" s="189"/>
      <c r="SQS97" s="189"/>
      <c r="SQT97" s="189"/>
      <c r="SQU97" s="189"/>
      <c r="SQV97" s="189"/>
      <c r="SQW97" s="189"/>
      <c r="SQX97" s="189"/>
      <c r="SQY97" s="189"/>
      <c r="SQZ97" s="189"/>
      <c r="SRA97" s="189"/>
      <c r="SRB97" s="189"/>
      <c r="SRC97" s="189"/>
      <c r="SRD97" s="189"/>
      <c r="SRE97" s="189"/>
      <c r="SRF97" s="189"/>
      <c r="SRG97" s="189"/>
      <c r="SRH97" s="189"/>
      <c r="SRI97" s="189"/>
      <c r="SRJ97" s="189"/>
      <c r="SRK97" s="189"/>
      <c r="SRL97" s="189"/>
      <c r="SRM97" s="189"/>
      <c r="SRN97" s="189"/>
      <c r="SRO97" s="189"/>
      <c r="SRP97" s="189"/>
      <c r="SRQ97" s="189"/>
      <c r="SRR97" s="189"/>
      <c r="SRS97" s="189"/>
      <c r="SRT97" s="189"/>
      <c r="SRU97" s="189"/>
      <c r="SRV97" s="189"/>
      <c r="SRW97" s="189"/>
      <c r="SRX97" s="189"/>
      <c r="SRY97" s="189"/>
      <c r="SRZ97" s="189"/>
      <c r="SSA97" s="189"/>
      <c r="SSB97" s="189"/>
      <c r="SSC97" s="189"/>
      <c r="SSD97" s="189"/>
      <c r="SSE97" s="189"/>
      <c r="SSF97" s="189"/>
      <c r="SSG97" s="189"/>
      <c r="SSH97" s="189"/>
      <c r="SSI97" s="189"/>
      <c r="SSJ97" s="189"/>
      <c r="SSK97" s="189"/>
      <c r="SSL97" s="189"/>
      <c r="SSM97" s="189"/>
      <c r="SSN97" s="189"/>
      <c r="SSO97" s="189"/>
      <c r="SSP97" s="189"/>
      <c r="SSQ97" s="189"/>
      <c r="SSR97" s="189"/>
      <c r="SSS97" s="189"/>
      <c r="SST97" s="189"/>
      <c r="SSU97" s="189"/>
      <c r="SSV97" s="189"/>
      <c r="SSW97" s="189"/>
      <c r="SSX97" s="189"/>
      <c r="SSY97" s="189"/>
      <c r="SSZ97" s="189"/>
      <c r="STA97" s="189"/>
      <c r="STB97" s="189"/>
      <c r="STC97" s="189"/>
      <c r="STD97" s="189"/>
      <c r="STE97" s="189"/>
      <c r="STF97" s="189"/>
      <c r="STG97" s="189"/>
      <c r="STH97" s="189"/>
      <c r="STI97" s="189"/>
      <c r="STJ97" s="189"/>
      <c r="STK97" s="189"/>
      <c r="STL97" s="189"/>
      <c r="STM97" s="189"/>
      <c r="STN97" s="189"/>
      <c r="STO97" s="189"/>
      <c r="STP97" s="189"/>
      <c r="STQ97" s="189"/>
      <c r="STR97" s="189"/>
      <c r="STS97" s="189"/>
      <c r="STT97" s="189"/>
      <c r="STU97" s="189"/>
      <c r="STV97" s="189"/>
      <c r="STW97" s="189"/>
      <c r="STX97" s="189"/>
      <c r="STY97" s="189"/>
      <c r="STZ97" s="189"/>
      <c r="SUA97" s="189"/>
      <c r="SUB97" s="189"/>
      <c r="SUC97" s="189"/>
      <c r="SUD97" s="189"/>
      <c r="SUE97" s="189"/>
      <c r="SUF97" s="189"/>
      <c r="SUG97" s="189"/>
      <c r="SUH97" s="189"/>
      <c r="SUI97" s="189"/>
      <c r="SUJ97" s="189"/>
      <c r="SUK97" s="189"/>
      <c r="SUL97" s="189"/>
      <c r="SUM97" s="189"/>
      <c r="SUN97" s="189"/>
      <c r="SUO97" s="189"/>
      <c r="SUP97" s="189"/>
      <c r="SUQ97" s="189"/>
      <c r="SUR97" s="189"/>
      <c r="SUS97" s="189"/>
      <c r="SUT97" s="189"/>
      <c r="SUU97" s="189"/>
      <c r="SUV97" s="189"/>
      <c r="SUW97" s="189"/>
      <c r="SUX97" s="189"/>
      <c r="SUY97" s="189"/>
      <c r="SUZ97" s="189"/>
      <c r="SVA97" s="189"/>
      <c r="SVB97" s="189"/>
      <c r="SVC97" s="189"/>
      <c r="SVD97" s="189"/>
      <c r="SVE97" s="189"/>
      <c r="SVF97" s="189"/>
      <c r="SVG97" s="189"/>
      <c r="SVH97" s="189"/>
      <c r="SVI97" s="189"/>
      <c r="SVJ97" s="189"/>
      <c r="SVK97" s="189"/>
      <c r="SVL97" s="189"/>
      <c r="SVM97" s="189"/>
      <c r="SVN97" s="189"/>
      <c r="SVO97" s="189"/>
      <c r="SVP97" s="189"/>
      <c r="SVQ97" s="189"/>
      <c r="SVR97" s="189"/>
      <c r="SVS97" s="189"/>
      <c r="SVT97" s="189"/>
      <c r="SVU97" s="189"/>
      <c r="SVV97" s="189"/>
      <c r="SVW97" s="189"/>
      <c r="SVX97" s="189"/>
      <c r="SVY97" s="189"/>
      <c r="SVZ97" s="189"/>
      <c r="SWA97" s="189"/>
      <c r="SWB97" s="189"/>
      <c r="SWC97" s="189"/>
      <c r="SWD97" s="189"/>
      <c r="SWE97" s="189"/>
      <c r="SWF97" s="189"/>
      <c r="SWG97" s="189"/>
      <c r="SWH97" s="189"/>
      <c r="SWI97" s="189"/>
      <c r="SWJ97" s="189"/>
      <c r="SWK97" s="189"/>
      <c r="SWL97" s="189"/>
      <c r="SWM97" s="189"/>
      <c r="SWN97" s="189"/>
      <c r="SWO97" s="189"/>
      <c r="SWP97" s="189"/>
      <c r="SWQ97" s="189"/>
      <c r="SWR97" s="189"/>
      <c r="SWS97" s="189"/>
      <c r="SWT97" s="189"/>
      <c r="SWU97" s="189"/>
      <c r="SWV97" s="189"/>
      <c r="SWW97" s="189"/>
      <c r="SWX97" s="189"/>
      <c r="SWY97" s="189"/>
      <c r="SWZ97" s="189"/>
      <c r="SXA97" s="189"/>
      <c r="SXB97" s="189"/>
      <c r="SXC97" s="189"/>
      <c r="SXD97" s="189"/>
      <c r="SXE97" s="189"/>
      <c r="SXF97" s="189"/>
      <c r="SXG97" s="189"/>
      <c r="SXH97" s="189"/>
      <c r="SXI97" s="189"/>
      <c r="SXJ97" s="189"/>
      <c r="SXK97" s="189"/>
      <c r="SXL97" s="189"/>
      <c r="SXM97" s="189"/>
      <c r="SXN97" s="189"/>
      <c r="SXO97" s="189"/>
      <c r="SXP97" s="189"/>
      <c r="SXQ97" s="189"/>
      <c r="SXR97" s="189"/>
      <c r="SXS97" s="189"/>
      <c r="SXT97" s="189"/>
      <c r="SXU97" s="189"/>
      <c r="SXV97" s="189"/>
      <c r="SXW97" s="189"/>
      <c r="SXX97" s="189"/>
      <c r="SXY97" s="189"/>
      <c r="SXZ97" s="189"/>
      <c r="SYA97" s="189"/>
      <c r="SYB97" s="189"/>
      <c r="SYC97" s="189"/>
      <c r="SYD97" s="189"/>
      <c r="SYE97" s="189"/>
      <c r="SYF97" s="189"/>
      <c r="SYG97" s="189"/>
      <c r="SYH97" s="189"/>
      <c r="SYI97" s="189"/>
      <c r="SYJ97" s="189"/>
      <c r="SYK97" s="189"/>
      <c r="SYL97" s="189"/>
      <c r="SYM97" s="189"/>
      <c r="SYN97" s="189"/>
      <c r="SYO97" s="189"/>
      <c r="SYP97" s="189"/>
      <c r="SYQ97" s="189"/>
      <c r="SYR97" s="189"/>
      <c r="SYS97" s="189"/>
      <c r="SYT97" s="189"/>
      <c r="SYU97" s="189"/>
      <c r="SYV97" s="189"/>
      <c r="SYW97" s="189"/>
      <c r="SYX97" s="189"/>
      <c r="SYY97" s="189"/>
      <c r="SYZ97" s="189"/>
      <c r="SZA97" s="189"/>
      <c r="SZB97" s="189"/>
      <c r="SZC97" s="189"/>
      <c r="SZD97" s="189"/>
      <c r="SZE97" s="189"/>
      <c r="SZF97" s="189"/>
      <c r="SZG97" s="189"/>
      <c r="SZH97" s="189"/>
      <c r="SZI97" s="189"/>
      <c r="SZJ97" s="189"/>
      <c r="SZK97" s="189"/>
      <c r="SZL97" s="189"/>
      <c r="SZM97" s="189"/>
      <c r="SZN97" s="189"/>
      <c r="SZO97" s="189"/>
      <c r="SZP97" s="189"/>
      <c r="SZQ97" s="189"/>
      <c r="SZR97" s="189"/>
      <c r="SZS97" s="189"/>
      <c r="SZT97" s="189"/>
      <c r="SZU97" s="189"/>
      <c r="SZV97" s="189"/>
      <c r="SZW97" s="189"/>
      <c r="SZX97" s="189"/>
      <c r="SZY97" s="189"/>
      <c r="SZZ97" s="189"/>
      <c r="TAA97" s="189"/>
      <c r="TAB97" s="189"/>
      <c r="TAC97" s="189"/>
      <c r="TAD97" s="189"/>
      <c r="TAE97" s="189"/>
      <c r="TAF97" s="189"/>
      <c r="TAG97" s="189"/>
      <c r="TAH97" s="189"/>
      <c r="TAI97" s="189"/>
      <c r="TAJ97" s="189"/>
      <c r="TAK97" s="189"/>
      <c r="TAL97" s="189"/>
      <c r="TAM97" s="189"/>
      <c r="TAN97" s="189"/>
      <c r="TAO97" s="189"/>
      <c r="TAP97" s="189"/>
      <c r="TAQ97" s="189"/>
      <c r="TAR97" s="189"/>
      <c r="TAS97" s="189"/>
      <c r="TAT97" s="189"/>
      <c r="TAU97" s="189"/>
      <c r="TAV97" s="189"/>
      <c r="TAW97" s="189"/>
      <c r="TAX97" s="189"/>
      <c r="TAY97" s="189"/>
      <c r="TAZ97" s="189"/>
      <c r="TBA97" s="189"/>
      <c r="TBB97" s="189"/>
      <c r="TBC97" s="189"/>
      <c r="TBD97" s="189"/>
      <c r="TBE97" s="189"/>
      <c r="TBF97" s="189"/>
      <c r="TBG97" s="189"/>
      <c r="TBH97" s="189"/>
      <c r="TBI97" s="189"/>
      <c r="TBJ97" s="189"/>
      <c r="TBK97" s="189"/>
      <c r="TBL97" s="189"/>
      <c r="TBM97" s="189"/>
      <c r="TBN97" s="189"/>
      <c r="TBO97" s="189"/>
      <c r="TBP97" s="189"/>
      <c r="TBQ97" s="189"/>
      <c r="TBR97" s="189"/>
      <c r="TBS97" s="189"/>
      <c r="TBT97" s="189"/>
      <c r="TBU97" s="189"/>
      <c r="TBV97" s="189"/>
      <c r="TBW97" s="189"/>
      <c r="TBX97" s="189"/>
      <c r="TBY97" s="189"/>
      <c r="TBZ97" s="189"/>
      <c r="TCA97" s="189"/>
      <c r="TCB97" s="189"/>
      <c r="TCC97" s="189"/>
      <c r="TCD97" s="189"/>
      <c r="TCE97" s="189"/>
      <c r="TCF97" s="189"/>
      <c r="TCG97" s="189"/>
      <c r="TCH97" s="189"/>
      <c r="TCI97" s="189"/>
      <c r="TCJ97" s="189"/>
      <c r="TCK97" s="189"/>
      <c r="TCL97" s="189"/>
      <c r="TCM97" s="189"/>
      <c r="TCN97" s="189"/>
      <c r="TCO97" s="189"/>
      <c r="TCP97" s="189"/>
      <c r="TCQ97" s="189"/>
      <c r="TCR97" s="189"/>
      <c r="TCS97" s="189"/>
      <c r="TCT97" s="189"/>
      <c r="TCU97" s="189"/>
      <c r="TCV97" s="189"/>
      <c r="TCW97" s="189"/>
      <c r="TCX97" s="189"/>
      <c r="TCY97" s="189"/>
      <c r="TCZ97" s="189"/>
      <c r="TDA97" s="189"/>
      <c r="TDB97" s="189"/>
      <c r="TDC97" s="189"/>
      <c r="TDD97" s="189"/>
      <c r="TDE97" s="189"/>
      <c r="TDF97" s="189"/>
      <c r="TDG97" s="189"/>
      <c r="TDH97" s="189"/>
      <c r="TDI97" s="189"/>
      <c r="TDJ97" s="189"/>
      <c r="TDK97" s="189"/>
      <c r="TDL97" s="189"/>
      <c r="TDM97" s="189"/>
      <c r="TDN97" s="189"/>
      <c r="TDO97" s="189"/>
      <c r="TDP97" s="189"/>
      <c r="TDQ97" s="189"/>
      <c r="TDR97" s="189"/>
      <c r="TDS97" s="189"/>
      <c r="TDT97" s="189"/>
      <c r="TDU97" s="189"/>
      <c r="TDV97" s="189"/>
      <c r="TDW97" s="189"/>
      <c r="TDX97" s="189"/>
      <c r="TDY97" s="189"/>
      <c r="TDZ97" s="189"/>
      <c r="TEA97" s="189"/>
      <c r="TEB97" s="189"/>
      <c r="TEC97" s="189"/>
      <c r="TED97" s="189"/>
      <c r="TEE97" s="189"/>
      <c r="TEF97" s="189"/>
      <c r="TEG97" s="189"/>
      <c r="TEH97" s="189"/>
      <c r="TEI97" s="189"/>
      <c r="TEJ97" s="189"/>
      <c r="TEK97" s="189"/>
      <c r="TEL97" s="189"/>
      <c r="TEM97" s="189"/>
      <c r="TEN97" s="189"/>
      <c r="TEO97" s="189"/>
      <c r="TEP97" s="189"/>
      <c r="TEQ97" s="189"/>
      <c r="TER97" s="189"/>
      <c r="TES97" s="189"/>
      <c r="TET97" s="189"/>
      <c r="TEU97" s="189"/>
      <c r="TEV97" s="189"/>
      <c r="TEW97" s="189"/>
      <c r="TEX97" s="189"/>
      <c r="TEY97" s="189"/>
      <c r="TEZ97" s="189"/>
      <c r="TFA97" s="189"/>
      <c r="TFB97" s="189"/>
      <c r="TFC97" s="189"/>
      <c r="TFD97" s="189"/>
      <c r="TFE97" s="189"/>
      <c r="TFF97" s="189"/>
      <c r="TFG97" s="189"/>
      <c r="TFH97" s="189"/>
      <c r="TFI97" s="189"/>
      <c r="TFJ97" s="189"/>
      <c r="TFK97" s="189"/>
      <c r="TFL97" s="189"/>
      <c r="TFM97" s="189"/>
      <c r="TFN97" s="189"/>
      <c r="TFO97" s="189"/>
      <c r="TFP97" s="189"/>
      <c r="TFQ97" s="189"/>
      <c r="TFR97" s="189"/>
      <c r="TFS97" s="189"/>
      <c r="TFT97" s="189"/>
      <c r="TFU97" s="189"/>
      <c r="TFV97" s="189"/>
      <c r="TFW97" s="189"/>
      <c r="TFX97" s="189"/>
      <c r="TFY97" s="189"/>
      <c r="TFZ97" s="189"/>
      <c r="TGA97" s="189"/>
      <c r="TGB97" s="189"/>
      <c r="TGC97" s="189"/>
      <c r="TGD97" s="189"/>
      <c r="TGE97" s="189"/>
      <c r="TGF97" s="189"/>
      <c r="TGG97" s="189"/>
      <c r="TGH97" s="189"/>
      <c r="TGI97" s="189"/>
      <c r="TGJ97" s="189"/>
      <c r="TGK97" s="189"/>
      <c r="TGL97" s="189"/>
      <c r="TGM97" s="189"/>
      <c r="TGN97" s="189"/>
      <c r="TGO97" s="189"/>
      <c r="TGP97" s="189"/>
      <c r="TGQ97" s="189"/>
      <c r="TGR97" s="189"/>
      <c r="TGS97" s="189"/>
      <c r="TGT97" s="189"/>
      <c r="TGU97" s="189"/>
      <c r="TGV97" s="189"/>
      <c r="TGW97" s="189"/>
      <c r="TGX97" s="189"/>
      <c r="TGY97" s="189"/>
      <c r="TGZ97" s="189"/>
      <c r="THA97" s="189"/>
      <c r="THB97" s="189"/>
      <c r="THC97" s="189"/>
      <c r="THD97" s="189"/>
      <c r="THE97" s="189"/>
      <c r="THF97" s="189"/>
      <c r="THG97" s="189"/>
      <c r="THH97" s="189"/>
      <c r="THI97" s="189"/>
      <c r="THJ97" s="189"/>
      <c r="THK97" s="189"/>
      <c r="THL97" s="189"/>
      <c r="THM97" s="189"/>
      <c r="THN97" s="189"/>
      <c r="THO97" s="189"/>
      <c r="THP97" s="189"/>
      <c r="THQ97" s="189"/>
      <c r="THR97" s="189"/>
      <c r="THS97" s="189"/>
      <c r="THT97" s="189"/>
      <c r="THU97" s="189"/>
      <c r="THV97" s="189"/>
      <c r="THW97" s="189"/>
      <c r="THX97" s="189"/>
      <c r="THY97" s="189"/>
      <c r="THZ97" s="189"/>
      <c r="TIA97" s="189"/>
      <c r="TIB97" s="189"/>
      <c r="TIC97" s="189"/>
      <c r="TID97" s="189"/>
      <c r="TIE97" s="189"/>
      <c r="TIF97" s="189"/>
      <c r="TIG97" s="189"/>
      <c r="TIH97" s="189"/>
      <c r="TII97" s="189"/>
      <c r="TIJ97" s="189"/>
      <c r="TIK97" s="189"/>
      <c r="TIL97" s="189"/>
      <c r="TIM97" s="189"/>
      <c r="TIN97" s="189"/>
      <c r="TIO97" s="189"/>
      <c r="TIP97" s="189"/>
      <c r="TIQ97" s="189"/>
      <c r="TIR97" s="189"/>
      <c r="TIS97" s="189"/>
      <c r="TIT97" s="189"/>
      <c r="TIU97" s="189"/>
      <c r="TIV97" s="189"/>
      <c r="TIW97" s="189"/>
      <c r="TIX97" s="189"/>
      <c r="TIY97" s="189"/>
      <c r="TIZ97" s="189"/>
      <c r="TJA97" s="189"/>
      <c r="TJB97" s="189"/>
      <c r="TJC97" s="189"/>
      <c r="TJD97" s="189"/>
      <c r="TJE97" s="189"/>
      <c r="TJF97" s="189"/>
      <c r="TJG97" s="189"/>
      <c r="TJH97" s="189"/>
      <c r="TJI97" s="189"/>
      <c r="TJJ97" s="189"/>
      <c r="TJK97" s="189"/>
      <c r="TJL97" s="189"/>
      <c r="TJM97" s="189"/>
      <c r="TJN97" s="189"/>
      <c r="TJO97" s="189"/>
      <c r="TJP97" s="189"/>
      <c r="TJQ97" s="189"/>
      <c r="TJR97" s="189"/>
      <c r="TJS97" s="189"/>
      <c r="TJT97" s="189"/>
      <c r="TJU97" s="189"/>
      <c r="TJV97" s="189"/>
      <c r="TJW97" s="189"/>
      <c r="TJX97" s="189"/>
      <c r="TJY97" s="189"/>
      <c r="TJZ97" s="189"/>
      <c r="TKA97" s="189"/>
      <c r="TKB97" s="189"/>
      <c r="TKC97" s="189"/>
      <c r="TKD97" s="189"/>
      <c r="TKE97" s="189"/>
      <c r="TKF97" s="189"/>
      <c r="TKG97" s="189"/>
      <c r="TKH97" s="189"/>
      <c r="TKI97" s="189"/>
      <c r="TKJ97" s="189"/>
      <c r="TKK97" s="189"/>
      <c r="TKL97" s="189"/>
      <c r="TKM97" s="189"/>
      <c r="TKN97" s="189"/>
      <c r="TKO97" s="189"/>
      <c r="TKP97" s="189"/>
      <c r="TKQ97" s="189"/>
      <c r="TKR97" s="189"/>
      <c r="TKS97" s="189"/>
      <c r="TKT97" s="189"/>
      <c r="TKU97" s="189"/>
      <c r="TKV97" s="189"/>
      <c r="TKW97" s="189"/>
      <c r="TKX97" s="189"/>
      <c r="TKY97" s="189"/>
      <c r="TKZ97" s="189"/>
      <c r="TLA97" s="189"/>
      <c r="TLB97" s="189"/>
      <c r="TLC97" s="189"/>
      <c r="TLD97" s="189"/>
      <c r="TLE97" s="189"/>
      <c r="TLF97" s="189"/>
      <c r="TLG97" s="189"/>
      <c r="TLH97" s="189"/>
      <c r="TLI97" s="189"/>
      <c r="TLJ97" s="189"/>
      <c r="TLK97" s="189"/>
      <c r="TLL97" s="189"/>
      <c r="TLM97" s="189"/>
      <c r="TLN97" s="189"/>
      <c r="TLO97" s="189"/>
      <c r="TLP97" s="189"/>
      <c r="TLQ97" s="189"/>
      <c r="TLR97" s="189"/>
      <c r="TLS97" s="189"/>
      <c r="TLT97" s="189"/>
      <c r="TLU97" s="189"/>
      <c r="TLV97" s="189"/>
      <c r="TLW97" s="189"/>
      <c r="TLX97" s="189"/>
      <c r="TLY97" s="189"/>
      <c r="TLZ97" s="189"/>
      <c r="TMA97" s="189"/>
      <c r="TMB97" s="189"/>
      <c r="TMC97" s="189"/>
      <c r="TMD97" s="189"/>
      <c r="TME97" s="189"/>
      <c r="TMF97" s="189"/>
      <c r="TMG97" s="189"/>
      <c r="TMH97" s="189"/>
      <c r="TMI97" s="189"/>
      <c r="TMJ97" s="189"/>
      <c r="TMK97" s="189"/>
      <c r="TML97" s="189"/>
      <c r="TMM97" s="189"/>
      <c r="TMN97" s="189"/>
      <c r="TMO97" s="189"/>
      <c r="TMP97" s="189"/>
      <c r="TMQ97" s="189"/>
      <c r="TMR97" s="189"/>
      <c r="TMS97" s="189"/>
      <c r="TMT97" s="189"/>
      <c r="TMU97" s="189"/>
      <c r="TMV97" s="189"/>
      <c r="TMW97" s="189"/>
      <c r="TMX97" s="189"/>
      <c r="TMY97" s="189"/>
      <c r="TMZ97" s="189"/>
      <c r="TNA97" s="189"/>
      <c r="TNB97" s="189"/>
      <c r="TNC97" s="189"/>
      <c r="TND97" s="189"/>
      <c r="TNE97" s="189"/>
      <c r="TNF97" s="189"/>
      <c r="TNG97" s="189"/>
      <c r="TNH97" s="189"/>
      <c r="TNI97" s="189"/>
      <c r="TNJ97" s="189"/>
      <c r="TNK97" s="189"/>
      <c r="TNL97" s="189"/>
      <c r="TNM97" s="189"/>
      <c r="TNN97" s="189"/>
      <c r="TNO97" s="189"/>
      <c r="TNP97" s="189"/>
      <c r="TNQ97" s="189"/>
      <c r="TNR97" s="189"/>
      <c r="TNS97" s="189"/>
      <c r="TNT97" s="189"/>
      <c r="TNU97" s="189"/>
      <c r="TNV97" s="189"/>
      <c r="TNW97" s="189"/>
      <c r="TNX97" s="189"/>
      <c r="TNY97" s="189"/>
      <c r="TNZ97" s="189"/>
      <c r="TOA97" s="189"/>
      <c r="TOB97" s="189"/>
      <c r="TOC97" s="189"/>
      <c r="TOD97" s="189"/>
      <c r="TOE97" s="189"/>
      <c r="TOF97" s="189"/>
      <c r="TOG97" s="189"/>
      <c r="TOH97" s="189"/>
      <c r="TOI97" s="189"/>
      <c r="TOJ97" s="189"/>
      <c r="TOK97" s="189"/>
      <c r="TOL97" s="189"/>
      <c r="TOM97" s="189"/>
      <c r="TON97" s="189"/>
      <c r="TOO97" s="189"/>
      <c r="TOP97" s="189"/>
      <c r="TOQ97" s="189"/>
      <c r="TOR97" s="189"/>
      <c r="TOS97" s="189"/>
      <c r="TOT97" s="189"/>
      <c r="TOU97" s="189"/>
      <c r="TOV97" s="189"/>
      <c r="TOW97" s="189"/>
      <c r="TOX97" s="189"/>
      <c r="TOY97" s="189"/>
      <c r="TOZ97" s="189"/>
      <c r="TPA97" s="189"/>
      <c r="TPB97" s="189"/>
      <c r="TPC97" s="189"/>
      <c r="TPD97" s="189"/>
      <c r="TPE97" s="189"/>
      <c r="TPF97" s="189"/>
      <c r="TPG97" s="189"/>
      <c r="TPH97" s="189"/>
      <c r="TPI97" s="189"/>
      <c r="TPJ97" s="189"/>
      <c r="TPK97" s="189"/>
      <c r="TPL97" s="189"/>
      <c r="TPM97" s="189"/>
      <c r="TPN97" s="189"/>
      <c r="TPO97" s="189"/>
      <c r="TPP97" s="189"/>
      <c r="TPQ97" s="189"/>
      <c r="TPR97" s="189"/>
      <c r="TPS97" s="189"/>
      <c r="TPT97" s="189"/>
      <c r="TPU97" s="189"/>
      <c r="TPV97" s="189"/>
      <c r="TPW97" s="189"/>
      <c r="TPX97" s="189"/>
      <c r="TPY97" s="189"/>
      <c r="TPZ97" s="189"/>
      <c r="TQA97" s="189"/>
      <c r="TQB97" s="189"/>
      <c r="TQC97" s="189"/>
      <c r="TQD97" s="189"/>
      <c r="TQE97" s="189"/>
      <c r="TQF97" s="189"/>
      <c r="TQG97" s="189"/>
      <c r="TQH97" s="189"/>
      <c r="TQI97" s="189"/>
      <c r="TQJ97" s="189"/>
      <c r="TQK97" s="189"/>
      <c r="TQL97" s="189"/>
      <c r="TQM97" s="189"/>
      <c r="TQN97" s="189"/>
      <c r="TQO97" s="189"/>
      <c r="TQP97" s="189"/>
      <c r="TQQ97" s="189"/>
      <c r="TQR97" s="189"/>
      <c r="TQS97" s="189"/>
      <c r="TQT97" s="189"/>
      <c r="TQU97" s="189"/>
      <c r="TQV97" s="189"/>
      <c r="TQW97" s="189"/>
      <c r="TQX97" s="189"/>
      <c r="TQY97" s="189"/>
      <c r="TQZ97" s="189"/>
      <c r="TRA97" s="189"/>
      <c r="TRB97" s="189"/>
      <c r="TRC97" s="189"/>
      <c r="TRD97" s="189"/>
      <c r="TRE97" s="189"/>
      <c r="TRF97" s="189"/>
      <c r="TRG97" s="189"/>
      <c r="TRH97" s="189"/>
      <c r="TRI97" s="189"/>
      <c r="TRJ97" s="189"/>
      <c r="TRK97" s="189"/>
      <c r="TRL97" s="189"/>
      <c r="TRM97" s="189"/>
      <c r="TRN97" s="189"/>
      <c r="TRO97" s="189"/>
      <c r="TRP97" s="189"/>
      <c r="TRQ97" s="189"/>
      <c r="TRR97" s="189"/>
      <c r="TRS97" s="189"/>
      <c r="TRT97" s="189"/>
      <c r="TRU97" s="189"/>
      <c r="TRV97" s="189"/>
      <c r="TRW97" s="189"/>
      <c r="TRX97" s="189"/>
      <c r="TRY97" s="189"/>
      <c r="TRZ97" s="189"/>
      <c r="TSA97" s="189"/>
      <c r="TSB97" s="189"/>
      <c r="TSC97" s="189"/>
      <c r="TSD97" s="189"/>
      <c r="TSE97" s="189"/>
      <c r="TSF97" s="189"/>
      <c r="TSG97" s="189"/>
      <c r="TSH97" s="189"/>
      <c r="TSI97" s="189"/>
      <c r="TSJ97" s="189"/>
      <c r="TSK97" s="189"/>
      <c r="TSL97" s="189"/>
      <c r="TSM97" s="189"/>
      <c r="TSN97" s="189"/>
      <c r="TSO97" s="189"/>
      <c r="TSP97" s="189"/>
      <c r="TSQ97" s="189"/>
      <c r="TSR97" s="189"/>
      <c r="TSS97" s="189"/>
      <c r="TST97" s="189"/>
      <c r="TSU97" s="189"/>
      <c r="TSV97" s="189"/>
      <c r="TSW97" s="189"/>
      <c r="TSX97" s="189"/>
      <c r="TSY97" s="189"/>
      <c r="TSZ97" s="189"/>
      <c r="TTA97" s="189"/>
      <c r="TTB97" s="189"/>
      <c r="TTC97" s="189"/>
      <c r="TTD97" s="189"/>
      <c r="TTE97" s="189"/>
      <c r="TTF97" s="189"/>
      <c r="TTG97" s="189"/>
      <c r="TTH97" s="189"/>
      <c r="TTI97" s="189"/>
      <c r="TTJ97" s="189"/>
      <c r="TTK97" s="189"/>
      <c r="TTL97" s="189"/>
      <c r="TTM97" s="189"/>
      <c r="TTN97" s="189"/>
      <c r="TTO97" s="189"/>
      <c r="TTP97" s="189"/>
      <c r="TTQ97" s="189"/>
      <c r="TTR97" s="189"/>
      <c r="TTS97" s="189"/>
      <c r="TTT97" s="189"/>
      <c r="TTU97" s="189"/>
      <c r="TTV97" s="189"/>
      <c r="TTW97" s="189"/>
      <c r="TTX97" s="189"/>
      <c r="TTY97" s="189"/>
      <c r="TTZ97" s="189"/>
      <c r="TUA97" s="189"/>
      <c r="TUB97" s="189"/>
      <c r="TUC97" s="189"/>
      <c r="TUD97" s="189"/>
      <c r="TUE97" s="189"/>
      <c r="TUF97" s="189"/>
      <c r="TUG97" s="189"/>
      <c r="TUH97" s="189"/>
      <c r="TUI97" s="189"/>
      <c r="TUJ97" s="189"/>
      <c r="TUK97" s="189"/>
      <c r="TUL97" s="189"/>
      <c r="TUM97" s="189"/>
      <c r="TUN97" s="189"/>
      <c r="TUO97" s="189"/>
      <c r="TUP97" s="189"/>
      <c r="TUQ97" s="189"/>
      <c r="TUR97" s="189"/>
      <c r="TUS97" s="189"/>
      <c r="TUT97" s="189"/>
      <c r="TUU97" s="189"/>
      <c r="TUV97" s="189"/>
      <c r="TUW97" s="189"/>
      <c r="TUX97" s="189"/>
      <c r="TUY97" s="189"/>
      <c r="TUZ97" s="189"/>
      <c r="TVA97" s="189"/>
      <c r="TVB97" s="189"/>
      <c r="TVC97" s="189"/>
      <c r="TVD97" s="189"/>
      <c r="TVE97" s="189"/>
      <c r="TVF97" s="189"/>
      <c r="TVG97" s="189"/>
      <c r="TVH97" s="189"/>
      <c r="TVI97" s="189"/>
      <c r="TVJ97" s="189"/>
      <c r="TVK97" s="189"/>
      <c r="TVL97" s="189"/>
      <c r="TVM97" s="189"/>
      <c r="TVN97" s="189"/>
      <c r="TVO97" s="189"/>
      <c r="TVP97" s="189"/>
      <c r="TVQ97" s="189"/>
      <c r="TVR97" s="189"/>
      <c r="TVS97" s="189"/>
      <c r="TVT97" s="189"/>
      <c r="TVU97" s="189"/>
      <c r="TVV97" s="189"/>
      <c r="TVW97" s="189"/>
      <c r="TVX97" s="189"/>
      <c r="TVY97" s="189"/>
      <c r="TVZ97" s="189"/>
      <c r="TWA97" s="189"/>
      <c r="TWB97" s="189"/>
      <c r="TWC97" s="189"/>
      <c r="TWD97" s="189"/>
      <c r="TWE97" s="189"/>
      <c r="TWF97" s="189"/>
      <c r="TWG97" s="189"/>
      <c r="TWH97" s="189"/>
      <c r="TWI97" s="189"/>
      <c r="TWJ97" s="189"/>
      <c r="TWK97" s="189"/>
      <c r="TWL97" s="189"/>
      <c r="TWM97" s="189"/>
      <c r="TWN97" s="189"/>
      <c r="TWO97" s="189"/>
      <c r="TWP97" s="189"/>
      <c r="TWQ97" s="189"/>
      <c r="TWR97" s="189"/>
      <c r="TWS97" s="189"/>
      <c r="TWT97" s="189"/>
      <c r="TWU97" s="189"/>
      <c r="TWV97" s="189"/>
      <c r="TWW97" s="189"/>
      <c r="TWX97" s="189"/>
      <c r="TWY97" s="189"/>
      <c r="TWZ97" s="189"/>
      <c r="TXA97" s="189"/>
      <c r="TXB97" s="189"/>
      <c r="TXC97" s="189"/>
      <c r="TXD97" s="189"/>
      <c r="TXE97" s="189"/>
      <c r="TXF97" s="189"/>
      <c r="TXG97" s="189"/>
      <c r="TXH97" s="189"/>
      <c r="TXI97" s="189"/>
      <c r="TXJ97" s="189"/>
      <c r="TXK97" s="189"/>
      <c r="TXL97" s="189"/>
      <c r="TXM97" s="189"/>
      <c r="TXN97" s="189"/>
      <c r="TXO97" s="189"/>
      <c r="TXP97" s="189"/>
      <c r="TXQ97" s="189"/>
      <c r="TXR97" s="189"/>
      <c r="TXS97" s="189"/>
      <c r="TXT97" s="189"/>
      <c r="TXU97" s="189"/>
      <c r="TXV97" s="189"/>
      <c r="TXW97" s="189"/>
      <c r="TXX97" s="189"/>
      <c r="TXY97" s="189"/>
      <c r="TXZ97" s="189"/>
      <c r="TYA97" s="189"/>
      <c r="TYB97" s="189"/>
      <c r="TYC97" s="189"/>
      <c r="TYD97" s="189"/>
      <c r="TYE97" s="189"/>
      <c r="TYF97" s="189"/>
      <c r="TYG97" s="189"/>
      <c r="TYH97" s="189"/>
      <c r="TYI97" s="189"/>
      <c r="TYJ97" s="189"/>
      <c r="TYK97" s="189"/>
      <c r="TYL97" s="189"/>
      <c r="TYM97" s="189"/>
      <c r="TYN97" s="189"/>
      <c r="TYO97" s="189"/>
      <c r="TYP97" s="189"/>
      <c r="TYQ97" s="189"/>
      <c r="TYR97" s="189"/>
      <c r="TYS97" s="189"/>
      <c r="TYT97" s="189"/>
      <c r="TYU97" s="189"/>
      <c r="TYV97" s="189"/>
      <c r="TYW97" s="189"/>
      <c r="TYX97" s="189"/>
      <c r="TYY97" s="189"/>
      <c r="TYZ97" s="189"/>
      <c r="TZA97" s="189"/>
      <c r="TZB97" s="189"/>
      <c r="TZC97" s="189"/>
      <c r="TZD97" s="189"/>
      <c r="TZE97" s="189"/>
      <c r="TZF97" s="189"/>
      <c r="TZG97" s="189"/>
      <c r="TZH97" s="189"/>
      <c r="TZI97" s="189"/>
      <c r="TZJ97" s="189"/>
      <c r="TZK97" s="189"/>
      <c r="TZL97" s="189"/>
      <c r="TZM97" s="189"/>
      <c r="TZN97" s="189"/>
      <c r="TZO97" s="189"/>
      <c r="TZP97" s="189"/>
      <c r="TZQ97" s="189"/>
      <c r="TZR97" s="189"/>
      <c r="TZS97" s="189"/>
      <c r="TZT97" s="189"/>
      <c r="TZU97" s="189"/>
      <c r="TZV97" s="189"/>
      <c r="TZW97" s="189"/>
      <c r="TZX97" s="189"/>
      <c r="TZY97" s="189"/>
      <c r="TZZ97" s="189"/>
      <c r="UAA97" s="189"/>
      <c r="UAB97" s="189"/>
      <c r="UAC97" s="189"/>
      <c r="UAD97" s="189"/>
      <c r="UAE97" s="189"/>
      <c r="UAF97" s="189"/>
      <c r="UAG97" s="189"/>
      <c r="UAH97" s="189"/>
      <c r="UAI97" s="189"/>
      <c r="UAJ97" s="189"/>
      <c r="UAK97" s="189"/>
      <c r="UAL97" s="189"/>
      <c r="UAM97" s="189"/>
      <c r="UAN97" s="189"/>
      <c r="UAO97" s="189"/>
      <c r="UAP97" s="189"/>
      <c r="UAQ97" s="189"/>
      <c r="UAR97" s="189"/>
      <c r="UAS97" s="189"/>
      <c r="UAT97" s="189"/>
      <c r="UAU97" s="189"/>
      <c r="UAV97" s="189"/>
      <c r="UAW97" s="189"/>
      <c r="UAX97" s="189"/>
      <c r="UAY97" s="189"/>
      <c r="UAZ97" s="189"/>
      <c r="UBA97" s="189"/>
      <c r="UBB97" s="189"/>
      <c r="UBC97" s="189"/>
      <c r="UBD97" s="189"/>
      <c r="UBE97" s="189"/>
      <c r="UBF97" s="189"/>
      <c r="UBG97" s="189"/>
      <c r="UBH97" s="189"/>
      <c r="UBI97" s="189"/>
      <c r="UBJ97" s="189"/>
      <c r="UBK97" s="189"/>
      <c r="UBL97" s="189"/>
      <c r="UBM97" s="189"/>
      <c r="UBN97" s="189"/>
      <c r="UBO97" s="189"/>
      <c r="UBP97" s="189"/>
      <c r="UBQ97" s="189"/>
      <c r="UBR97" s="189"/>
      <c r="UBS97" s="189"/>
      <c r="UBT97" s="189"/>
      <c r="UBU97" s="189"/>
      <c r="UBV97" s="189"/>
      <c r="UBW97" s="189"/>
      <c r="UBX97" s="189"/>
      <c r="UBY97" s="189"/>
      <c r="UBZ97" s="189"/>
      <c r="UCA97" s="189"/>
      <c r="UCB97" s="189"/>
      <c r="UCC97" s="189"/>
      <c r="UCD97" s="189"/>
      <c r="UCE97" s="189"/>
      <c r="UCF97" s="189"/>
      <c r="UCG97" s="189"/>
      <c r="UCH97" s="189"/>
      <c r="UCI97" s="189"/>
      <c r="UCJ97" s="189"/>
      <c r="UCK97" s="189"/>
      <c r="UCL97" s="189"/>
      <c r="UCM97" s="189"/>
      <c r="UCN97" s="189"/>
      <c r="UCO97" s="189"/>
      <c r="UCP97" s="189"/>
      <c r="UCQ97" s="189"/>
      <c r="UCR97" s="189"/>
      <c r="UCS97" s="189"/>
      <c r="UCT97" s="189"/>
      <c r="UCU97" s="189"/>
      <c r="UCV97" s="189"/>
      <c r="UCW97" s="189"/>
      <c r="UCX97" s="189"/>
      <c r="UCY97" s="189"/>
      <c r="UCZ97" s="189"/>
      <c r="UDA97" s="189"/>
      <c r="UDB97" s="189"/>
      <c r="UDC97" s="189"/>
      <c r="UDD97" s="189"/>
      <c r="UDE97" s="189"/>
      <c r="UDF97" s="189"/>
      <c r="UDG97" s="189"/>
      <c r="UDH97" s="189"/>
      <c r="UDI97" s="189"/>
      <c r="UDJ97" s="189"/>
      <c r="UDK97" s="189"/>
      <c r="UDL97" s="189"/>
      <c r="UDM97" s="189"/>
      <c r="UDN97" s="189"/>
      <c r="UDO97" s="189"/>
      <c r="UDP97" s="189"/>
      <c r="UDQ97" s="189"/>
      <c r="UDR97" s="189"/>
      <c r="UDS97" s="189"/>
      <c r="UDT97" s="189"/>
      <c r="UDU97" s="189"/>
      <c r="UDV97" s="189"/>
      <c r="UDW97" s="189"/>
      <c r="UDX97" s="189"/>
      <c r="UDY97" s="189"/>
      <c r="UDZ97" s="189"/>
      <c r="UEA97" s="189"/>
      <c r="UEB97" s="189"/>
      <c r="UEC97" s="189"/>
      <c r="UED97" s="189"/>
      <c r="UEE97" s="189"/>
      <c r="UEF97" s="189"/>
      <c r="UEG97" s="189"/>
      <c r="UEH97" s="189"/>
      <c r="UEI97" s="189"/>
      <c r="UEJ97" s="189"/>
      <c r="UEK97" s="189"/>
      <c r="UEL97" s="189"/>
      <c r="UEM97" s="189"/>
      <c r="UEN97" s="189"/>
      <c r="UEO97" s="189"/>
      <c r="UEP97" s="189"/>
      <c r="UEQ97" s="189"/>
      <c r="UER97" s="189"/>
      <c r="UES97" s="189"/>
      <c r="UET97" s="189"/>
      <c r="UEU97" s="189"/>
      <c r="UEV97" s="189"/>
      <c r="UEW97" s="189"/>
      <c r="UEX97" s="189"/>
      <c r="UEY97" s="189"/>
      <c r="UEZ97" s="189"/>
      <c r="UFA97" s="189"/>
      <c r="UFB97" s="189"/>
      <c r="UFC97" s="189"/>
      <c r="UFD97" s="189"/>
      <c r="UFE97" s="189"/>
      <c r="UFF97" s="189"/>
      <c r="UFG97" s="189"/>
      <c r="UFH97" s="189"/>
      <c r="UFI97" s="189"/>
      <c r="UFJ97" s="189"/>
      <c r="UFK97" s="189"/>
      <c r="UFL97" s="189"/>
      <c r="UFM97" s="189"/>
      <c r="UFN97" s="189"/>
      <c r="UFO97" s="189"/>
      <c r="UFP97" s="189"/>
      <c r="UFQ97" s="189"/>
      <c r="UFR97" s="189"/>
      <c r="UFS97" s="189"/>
      <c r="UFT97" s="189"/>
      <c r="UFU97" s="189"/>
      <c r="UFV97" s="189"/>
      <c r="UFW97" s="189"/>
      <c r="UFX97" s="189"/>
      <c r="UFY97" s="189"/>
      <c r="UFZ97" s="189"/>
      <c r="UGA97" s="189"/>
      <c r="UGB97" s="189"/>
      <c r="UGC97" s="189"/>
      <c r="UGD97" s="189"/>
      <c r="UGE97" s="189"/>
      <c r="UGF97" s="189"/>
      <c r="UGG97" s="189"/>
      <c r="UGH97" s="189"/>
      <c r="UGI97" s="189"/>
      <c r="UGJ97" s="189"/>
      <c r="UGK97" s="189"/>
      <c r="UGL97" s="189"/>
      <c r="UGM97" s="189"/>
      <c r="UGN97" s="189"/>
      <c r="UGO97" s="189"/>
      <c r="UGP97" s="189"/>
      <c r="UGQ97" s="189"/>
      <c r="UGR97" s="189"/>
      <c r="UGS97" s="189"/>
      <c r="UGT97" s="189"/>
      <c r="UGU97" s="189"/>
      <c r="UGV97" s="189"/>
      <c r="UGW97" s="189"/>
      <c r="UGX97" s="189"/>
      <c r="UGY97" s="189"/>
      <c r="UGZ97" s="189"/>
      <c r="UHA97" s="189"/>
      <c r="UHB97" s="189"/>
      <c r="UHC97" s="189"/>
      <c r="UHD97" s="189"/>
      <c r="UHE97" s="189"/>
      <c r="UHF97" s="189"/>
      <c r="UHG97" s="189"/>
      <c r="UHH97" s="189"/>
      <c r="UHI97" s="189"/>
      <c r="UHJ97" s="189"/>
      <c r="UHK97" s="189"/>
      <c r="UHL97" s="189"/>
      <c r="UHM97" s="189"/>
      <c r="UHN97" s="189"/>
      <c r="UHO97" s="189"/>
      <c r="UHP97" s="189"/>
      <c r="UHQ97" s="189"/>
      <c r="UHR97" s="189"/>
      <c r="UHS97" s="189"/>
      <c r="UHT97" s="189"/>
      <c r="UHU97" s="189"/>
      <c r="UHV97" s="189"/>
      <c r="UHW97" s="189"/>
      <c r="UHX97" s="189"/>
      <c r="UHY97" s="189"/>
      <c r="UHZ97" s="189"/>
      <c r="UIA97" s="189"/>
      <c r="UIB97" s="189"/>
      <c r="UIC97" s="189"/>
      <c r="UID97" s="189"/>
      <c r="UIE97" s="189"/>
      <c r="UIF97" s="189"/>
      <c r="UIG97" s="189"/>
      <c r="UIH97" s="189"/>
      <c r="UII97" s="189"/>
      <c r="UIJ97" s="189"/>
      <c r="UIK97" s="189"/>
      <c r="UIL97" s="189"/>
      <c r="UIM97" s="189"/>
      <c r="UIN97" s="189"/>
      <c r="UIO97" s="189"/>
      <c r="UIP97" s="189"/>
      <c r="UIQ97" s="189"/>
      <c r="UIR97" s="189"/>
      <c r="UIS97" s="189"/>
      <c r="UIT97" s="189"/>
      <c r="UIU97" s="189"/>
      <c r="UIV97" s="189"/>
      <c r="UIW97" s="189"/>
      <c r="UIX97" s="189"/>
      <c r="UIY97" s="189"/>
      <c r="UIZ97" s="189"/>
      <c r="UJA97" s="189"/>
      <c r="UJB97" s="189"/>
      <c r="UJC97" s="189"/>
      <c r="UJD97" s="189"/>
      <c r="UJE97" s="189"/>
      <c r="UJF97" s="189"/>
      <c r="UJG97" s="189"/>
      <c r="UJH97" s="189"/>
      <c r="UJI97" s="189"/>
      <c r="UJJ97" s="189"/>
      <c r="UJK97" s="189"/>
      <c r="UJL97" s="189"/>
      <c r="UJM97" s="189"/>
      <c r="UJN97" s="189"/>
      <c r="UJO97" s="189"/>
      <c r="UJP97" s="189"/>
      <c r="UJQ97" s="189"/>
      <c r="UJR97" s="189"/>
      <c r="UJS97" s="189"/>
      <c r="UJT97" s="189"/>
      <c r="UJU97" s="189"/>
      <c r="UJV97" s="189"/>
      <c r="UJW97" s="189"/>
      <c r="UJX97" s="189"/>
      <c r="UJY97" s="189"/>
      <c r="UJZ97" s="189"/>
      <c r="UKA97" s="189"/>
      <c r="UKB97" s="189"/>
      <c r="UKC97" s="189"/>
      <c r="UKD97" s="189"/>
      <c r="UKE97" s="189"/>
      <c r="UKF97" s="189"/>
      <c r="UKG97" s="189"/>
      <c r="UKH97" s="189"/>
      <c r="UKI97" s="189"/>
      <c r="UKJ97" s="189"/>
      <c r="UKK97" s="189"/>
      <c r="UKL97" s="189"/>
      <c r="UKM97" s="189"/>
      <c r="UKN97" s="189"/>
      <c r="UKO97" s="189"/>
      <c r="UKP97" s="189"/>
      <c r="UKQ97" s="189"/>
      <c r="UKR97" s="189"/>
      <c r="UKS97" s="189"/>
      <c r="UKT97" s="189"/>
      <c r="UKU97" s="189"/>
      <c r="UKV97" s="189"/>
      <c r="UKW97" s="189"/>
      <c r="UKX97" s="189"/>
      <c r="UKY97" s="189"/>
      <c r="UKZ97" s="189"/>
      <c r="ULA97" s="189"/>
      <c r="ULB97" s="189"/>
      <c r="ULC97" s="189"/>
      <c r="ULD97" s="189"/>
      <c r="ULE97" s="189"/>
      <c r="ULF97" s="189"/>
      <c r="ULG97" s="189"/>
      <c r="ULH97" s="189"/>
      <c r="ULI97" s="189"/>
      <c r="ULJ97" s="189"/>
      <c r="ULK97" s="189"/>
      <c r="ULL97" s="189"/>
      <c r="ULM97" s="189"/>
      <c r="ULN97" s="189"/>
      <c r="ULO97" s="189"/>
      <c r="ULP97" s="189"/>
      <c r="ULQ97" s="189"/>
      <c r="ULR97" s="189"/>
      <c r="ULS97" s="189"/>
      <c r="ULT97" s="189"/>
      <c r="ULU97" s="189"/>
      <c r="ULV97" s="189"/>
      <c r="ULW97" s="189"/>
      <c r="ULX97" s="189"/>
      <c r="ULY97" s="189"/>
      <c r="ULZ97" s="189"/>
      <c r="UMA97" s="189"/>
      <c r="UMB97" s="189"/>
      <c r="UMC97" s="189"/>
      <c r="UMD97" s="189"/>
      <c r="UME97" s="189"/>
      <c r="UMF97" s="189"/>
      <c r="UMG97" s="189"/>
      <c r="UMH97" s="189"/>
      <c r="UMI97" s="189"/>
      <c r="UMJ97" s="189"/>
      <c r="UMK97" s="189"/>
      <c r="UML97" s="189"/>
      <c r="UMM97" s="189"/>
      <c r="UMN97" s="189"/>
      <c r="UMO97" s="189"/>
      <c r="UMP97" s="189"/>
      <c r="UMQ97" s="189"/>
      <c r="UMR97" s="189"/>
      <c r="UMS97" s="189"/>
      <c r="UMT97" s="189"/>
      <c r="UMU97" s="189"/>
      <c r="UMV97" s="189"/>
      <c r="UMW97" s="189"/>
      <c r="UMX97" s="189"/>
      <c r="UMY97" s="189"/>
      <c r="UMZ97" s="189"/>
      <c r="UNA97" s="189"/>
      <c r="UNB97" s="189"/>
      <c r="UNC97" s="189"/>
      <c r="UND97" s="189"/>
      <c r="UNE97" s="189"/>
      <c r="UNF97" s="189"/>
      <c r="UNG97" s="189"/>
      <c r="UNH97" s="189"/>
      <c r="UNI97" s="189"/>
      <c r="UNJ97" s="189"/>
      <c r="UNK97" s="189"/>
      <c r="UNL97" s="189"/>
      <c r="UNM97" s="189"/>
      <c r="UNN97" s="189"/>
      <c r="UNO97" s="189"/>
      <c r="UNP97" s="189"/>
      <c r="UNQ97" s="189"/>
      <c r="UNR97" s="189"/>
      <c r="UNS97" s="189"/>
      <c r="UNT97" s="189"/>
      <c r="UNU97" s="189"/>
      <c r="UNV97" s="189"/>
      <c r="UNW97" s="189"/>
      <c r="UNX97" s="189"/>
      <c r="UNY97" s="189"/>
      <c r="UNZ97" s="189"/>
      <c r="UOA97" s="189"/>
      <c r="UOB97" s="189"/>
      <c r="UOC97" s="189"/>
      <c r="UOD97" s="189"/>
      <c r="UOE97" s="189"/>
      <c r="UOF97" s="189"/>
      <c r="UOG97" s="189"/>
      <c r="UOH97" s="189"/>
      <c r="UOI97" s="189"/>
      <c r="UOJ97" s="189"/>
      <c r="UOK97" s="189"/>
      <c r="UOL97" s="189"/>
      <c r="UOM97" s="189"/>
      <c r="UON97" s="189"/>
      <c r="UOO97" s="189"/>
      <c r="UOP97" s="189"/>
      <c r="UOQ97" s="189"/>
      <c r="UOR97" s="189"/>
      <c r="UOS97" s="189"/>
      <c r="UOT97" s="189"/>
      <c r="UOU97" s="189"/>
      <c r="UOV97" s="189"/>
      <c r="UOW97" s="189"/>
      <c r="UOX97" s="189"/>
      <c r="UOY97" s="189"/>
      <c r="UOZ97" s="189"/>
      <c r="UPA97" s="189"/>
      <c r="UPB97" s="189"/>
      <c r="UPC97" s="189"/>
      <c r="UPD97" s="189"/>
      <c r="UPE97" s="189"/>
      <c r="UPF97" s="189"/>
      <c r="UPG97" s="189"/>
      <c r="UPH97" s="189"/>
      <c r="UPI97" s="189"/>
      <c r="UPJ97" s="189"/>
      <c r="UPK97" s="189"/>
      <c r="UPL97" s="189"/>
      <c r="UPM97" s="189"/>
      <c r="UPN97" s="189"/>
      <c r="UPO97" s="189"/>
      <c r="UPP97" s="189"/>
      <c r="UPQ97" s="189"/>
      <c r="UPR97" s="189"/>
      <c r="UPS97" s="189"/>
      <c r="UPT97" s="189"/>
      <c r="UPU97" s="189"/>
      <c r="UPV97" s="189"/>
      <c r="UPW97" s="189"/>
      <c r="UPX97" s="189"/>
      <c r="UPY97" s="189"/>
      <c r="UPZ97" s="189"/>
      <c r="UQA97" s="189"/>
      <c r="UQB97" s="189"/>
      <c r="UQC97" s="189"/>
      <c r="UQD97" s="189"/>
      <c r="UQE97" s="189"/>
      <c r="UQF97" s="189"/>
      <c r="UQG97" s="189"/>
      <c r="UQH97" s="189"/>
      <c r="UQI97" s="189"/>
      <c r="UQJ97" s="189"/>
      <c r="UQK97" s="189"/>
      <c r="UQL97" s="189"/>
      <c r="UQM97" s="189"/>
      <c r="UQN97" s="189"/>
      <c r="UQO97" s="189"/>
      <c r="UQP97" s="189"/>
      <c r="UQQ97" s="189"/>
      <c r="UQR97" s="189"/>
      <c r="UQS97" s="189"/>
      <c r="UQT97" s="189"/>
      <c r="UQU97" s="189"/>
      <c r="UQV97" s="189"/>
      <c r="UQW97" s="189"/>
      <c r="UQX97" s="189"/>
      <c r="UQY97" s="189"/>
      <c r="UQZ97" s="189"/>
      <c r="URA97" s="189"/>
      <c r="URB97" s="189"/>
      <c r="URC97" s="189"/>
      <c r="URD97" s="189"/>
      <c r="URE97" s="189"/>
      <c r="URF97" s="189"/>
      <c r="URG97" s="189"/>
      <c r="URH97" s="189"/>
      <c r="URI97" s="189"/>
      <c r="URJ97" s="189"/>
      <c r="URK97" s="189"/>
      <c r="URL97" s="189"/>
      <c r="URM97" s="189"/>
      <c r="URN97" s="189"/>
      <c r="URO97" s="189"/>
      <c r="URP97" s="189"/>
      <c r="URQ97" s="189"/>
      <c r="URR97" s="189"/>
      <c r="URS97" s="189"/>
      <c r="URT97" s="189"/>
      <c r="URU97" s="189"/>
      <c r="URV97" s="189"/>
      <c r="URW97" s="189"/>
      <c r="URX97" s="189"/>
      <c r="URY97" s="189"/>
      <c r="URZ97" s="189"/>
      <c r="USA97" s="189"/>
      <c r="USB97" s="189"/>
      <c r="USC97" s="189"/>
      <c r="USD97" s="189"/>
      <c r="USE97" s="189"/>
      <c r="USF97" s="189"/>
      <c r="USG97" s="189"/>
      <c r="USH97" s="189"/>
      <c r="USI97" s="189"/>
      <c r="USJ97" s="189"/>
      <c r="USK97" s="189"/>
      <c r="USL97" s="189"/>
      <c r="USM97" s="189"/>
      <c r="USN97" s="189"/>
      <c r="USO97" s="189"/>
      <c r="USP97" s="189"/>
      <c r="USQ97" s="189"/>
      <c r="USR97" s="189"/>
      <c r="USS97" s="189"/>
      <c r="UST97" s="189"/>
      <c r="USU97" s="189"/>
      <c r="USV97" s="189"/>
      <c r="USW97" s="189"/>
      <c r="USX97" s="189"/>
      <c r="USY97" s="189"/>
      <c r="USZ97" s="189"/>
      <c r="UTA97" s="189"/>
      <c r="UTB97" s="189"/>
      <c r="UTC97" s="189"/>
      <c r="UTD97" s="189"/>
      <c r="UTE97" s="189"/>
      <c r="UTF97" s="189"/>
      <c r="UTG97" s="189"/>
      <c r="UTH97" s="189"/>
      <c r="UTI97" s="189"/>
      <c r="UTJ97" s="189"/>
      <c r="UTK97" s="189"/>
      <c r="UTL97" s="189"/>
      <c r="UTM97" s="189"/>
      <c r="UTN97" s="189"/>
      <c r="UTO97" s="189"/>
      <c r="UTP97" s="189"/>
      <c r="UTQ97" s="189"/>
      <c r="UTR97" s="189"/>
      <c r="UTS97" s="189"/>
      <c r="UTT97" s="189"/>
      <c r="UTU97" s="189"/>
      <c r="UTV97" s="189"/>
      <c r="UTW97" s="189"/>
      <c r="UTX97" s="189"/>
      <c r="UTY97" s="189"/>
      <c r="UTZ97" s="189"/>
      <c r="UUA97" s="189"/>
      <c r="UUB97" s="189"/>
      <c r="UUC97" s="189"/>
      <c r="UUD97" s="189"/>
      <c r="UUE97" s="189"/>
      <c r="UUF97" s="189"/>
      <c r="UUG97" s="189"/>
      <c r="UUH97" s="189"/>
      <c r="UUI97" s="189"/>
      <c r="UUJ97" s="189"/>
      <c r="UUK97" s="189"/>
      <c r="UUL97" s="189"/>
      <c r="UUM97" s="189"/>
      <c r="UUN97" s="189"/>
      <c r="UUO97" s="189"/>
      <c r="UUP97" s="189"/>
      <c r="UUQ97" s="189"/>
      <c r="UUR97" s="189"/>
      <c r="UUS97" s="189"/>
      <c r="UUT97" s="189"/>
      <c r="UUU97" s="189"/>
      <c r="UUV97" s="189"/>
      <c r="UUW97" s="189"/>
      <c r="UUX97" s="189"/>
      <c r="UUY97" s="189"/>
      <c r="UUZ97" s="189"/>
      <c r="UVA97" s="189"/>
      <c r="UVB97" s="189"/>
      <c r="UVC97" s="189"/>
      <c r="UVD97" s="189"/>
      <c r="UVE97" s="189"/>
      <c r="UVF97" s="189"/>
      <c r="UVG97" s="189"/>
      <c r="UVH97" s="189"/>
      <c r="UVI97" s="189"/>
      <c r="UVJ97" s="189"/>
      <c r="UVK97" s="189"/>
      <c r="UVL97" s="189"/>
      <c r="UVM97" s="189"/>
      <c r="UVN97" s="189"/>
      <c r="UVO97" s="189"/>
      <c r="UVP97" s="189"/>
      <c r="UVQ97" s="189"/>
      <c r="UVR97" s="189"/>
      <c r="UVS97" s="189"/>
      <c r="UVT97" s="189"/>
      <c r="UVU97" s="189"/>
      <c r="UVV97" s="189"/>
      <c r="UVW97" s="189"/>
      <c r="UVX97" s="189"/>
      <c r="UVY97" s="189"/>
      <c r="UVZ97" s="189"/>
      <c r="UWA97" s="189"/>
      <c r="UWB97" s="189"/>
      <c r="UWC97" s="189"/>
      <c r="UWD97" s="189"/>
      <c r="UWE97" s="189"/>
      <c r="UWF97" s="189"/>
      <c r="UWG97" s="189"/>
      <c r="UWH97" s="189"/>
      <c r="UWI97" s="189"/>
      <c r="UWJ97" s="189"/>
      <c r="UWK97" s="189"/>
      <c r="UWL97" s="189"/>
      <c r="UWM97" s="189"/>
      <c r="UWN97" s="189"/>
      <c r="UWO97" s="189"/>
      <c r="UWP97" s="189"/>
      <c r="UWQ97" s="189"/>
      <c r="UWR97" s="189"/>
      <c r="UWS97" s="189"/>
      <c r="UWT97" s="189"/>
      <c r="UWU97" s="189"/>
      <c r="UWV97" s="189"/>
      <c r="UWW97" s="189"/>
      <c r="UWX97" s="189"/>
      <c r="UWY97" s="189"/>
      <c r="UWZ97" s="189"/>
      <c r="UXA97" s="189"/>
      <c r="UXB97" s="189"/>
      <c r="UXC97" s="189"/>
      <c r="UXD97" s="189"/>
      <c r="UXE97" s="189"/>
      <c r="UXF97" s="189"/>
      <c r="UXG97" s="189"/>
      <c r="UXH97" s="189"/>
      <c r="UXI97" s="189"/>
      <c r="UXJ97" s="189"/>
      <c r="UXK97" s="189"/>
      <c r="UXL97" s="189"/>
      <c r="UXM97" s="189"/>
      <c r="UXN97" s="189"/>
      <c r="UXO97" s="189"/>
      <c r="UXP97" s="189"/>
      <c r="UXQ97" s="189"/>
      <c r="UXR97" s="189"/>
      <c r="UXS97" s="189"/>
      <c r="UXT97" s="189"/>
      <c r="UXU97" s="189"/>
      <c r="UXV97" s="189"/>
      <c r="UXW97" s="189"/>
      <c r="UXX97" s="189"/>
      <c r="UXY97" s="189"/>
      <c r="UXZ97" s="189"/>
      <c r="UYA97" s="189"/>
      <c r="UYB97" s="189"/>
      <c r="UYC97" s="189"/>
      <c r="UYD97" s="189"/>
      <c r="UYE97" s="189"/>
      <c r="UYF97" s="189"/>
      <c r="UYG97" s="189"/>
      <c r="UYH97" s="189"/>
      <c r="UYI97" s="189"/>
      <c r="UYJ97" s="189"/>
      <c r="UYK97" s="189"/>
      <c r="UYL97" s="189"/>
      <c r="UYM97" s="189"/>
      <c r="UYN97" s="189"/>
      <c r="UYO97" s="189"/>
      <c r="UYP97" s="189"/>
      <c r="UYQ97" s="189"/>
      <c r="UYR97" s="189"/>
      <c r="UYS97" s="189"/>
      <c r="UYT97" s="189"/>
      <c r="UYU97" s="189"/>
      <c r="UYV97" s="189"/>
      <c r="UYW97" s="189"/>
      <c r="UYX97" s="189"/>
      <c r="UYY97" s="189"/>
      <c r="UYZ97" s="189"/>
      <c r="UZA97" s="189"/>
      <c r="UZB97" s="189"/>
      <c r="UZC97" s="189"/>
      <c r="UZD97" s="189"/>
      <c r="UZE97" s="189"/>
      <c r="UZF97" s="189"/>
      <c r="UZG97" s="189"/>
      <c r="UZH97" s="189"/>
      <c r="UZI97" s="189"/>
      <c r="UZJ97" s="189"/>
      <c r="UZK97" s="189"/>
      <c r="UZL97" s="189"/>
      <c r="UZM97" s="189"/>
      <c r="UZN97" s="189"/>
      <c r="UZO97" s="189"/>
      <c r="UZP97" s="189"/>
      <c r="UZQ97" s="189"/>
      <c r="UZR97" s="189"/>
      <c r="UZS97" s="189"/>
      <c r="UZT97" s="189"/>
      <c r="UZU97" s="189"/>
      <c r="UZV97" s="189"/>
      <c r="UZW97" s="189"/>
      <c r="UZX97" s="189"/>
      <c r="UZY97" s="189"/>
      <c r="UZZ97" s="189"/>
      <c r="VAA97" s="189"/>
      <c r="VAB97" s="189"/>
      <c r="VAC97" s="189"/>
      <c r="VAD97" s="189"/>
      <c r="VAE97" s="189"/>
      <c r="VAF97" s="189"/>
      <c r="VAG97" s="189"/>
      <c r="VAH97" s="189"/>
      <c r="VAI97" s="189"/>
      <c r="VAJ97" s="189"/>
      <c r="VAK97" s="189"/>
      <c r="VAL97" s="189"/>
      <c r="VAM97" s="189"/>
      <c r="VAN97" s="189"/>
      <c r="VAO97" s="189"/>
      <c r="VAP97" s="189"/>
      <c r="VAQ97" s="189"/>
      <c r="VAR97" s="189"/>
      <c r="VAS97" s="189"/>
      <c r="VAT97" s="189"/>
      <c r="VAU97" s="189"/>
      <c r="VAV97" s="189"/>
      <c r="VAW97" s="189"/>
      <c r="VAX97" s="189"/>
      <c r="VAY97" s="189"/>
      <c r="VAZ97" s="189"/>
      <c r="VBA97" s="189"/>
      <c r="VBB97" s="189"/>
      <c r="VBC97" s="189"/>
      <c r="VBD97" s="189"/>
      <c r="VBE97" s="189"/>
      <c r="VBF97" s="189"/>
      <c r="VBG97" s="189"/>
      <c r="VBH97" s="189"/>
      <c r="VBI97" s="189"/>
      <c r="VBJ97" s="189"/>
      <c r="VBK97" s="189"/>
      <c r="VBL97" s="189"/>
      <c r="VBM97" s="189"/>
      <c r="VBN97" s="189"/>
      <c r="VBO97" s="189"/>
      <c r="VBP97" s="189"/>
      <c r="VBQ97" s="189"/>
      <c r="VBR97" s="189"/>
      <c r="VBS97" s="189"/>
      <c r="VBT97" s="189"/>
      <c r="VBU97" s="189"/>
      <c r="VBV97" s="189"/>
      <c r="VBW97" s="189"/>
      <c r="VBX97" s="189"/>
      <c r="VBY97" s="189"/>
      <c r="VBZ97" s="189"/>
      <c r="VCA97" s="189"/>
      <c r="VCB97" s="189"/>
      <c r="VCC97" s="189"/>
      <c r="VCD97" s="189"/>
      <c r="VCE97" s="189"/>
      <c r="VCF97" s="189"/>
      <c r="VCG97" s="189"/>
      <c r="VCH97" s="189"/>
      <c r="VCI97" s="189"/>
      <c r="VCJ97" s="189"/>
      <c r="VCK97" s="189"/>
      <c r="VCL97" s="189"/>
      <c r="VCM97" s="189"/>
      <c r="VCN97" s="189"/>
      <c r="VCO97" s="189"/>
      <c r="VCP97" s="189"/>
      <c r="VCQ97" s="189"/>
      <c r="VCR97" s="189"/>
      <c r="VCS97" s="189"/>
      <c r="VCT97" s="189"/>
      <c r="VCU97" s="189"/>
      <c r="VCV97" s="189"/>
      <c r="VCW97" s="189"/>
      <c r="VCX97" s="189"/>
      <c r="VCY97" s="189"/>
      <c r="VCZ97" s="189"/>
      <c r="VDA97" s="189"/>
      <c r="VDB97" s="189"/>
      <c r="VDC97" s="189"/>
      <c r="VDD97" s="189"/>
      <c r="VDE97" s="189"/>
      <c r="VDF97" s="189"/>
      <c r="VDG97" s="189"/>
      <c r="VDH97" s="189"/>
      <c r="VDI97" s="189"/>
      <c r="VDJ97" s="189"/>
      <c r="VDK97" s="189"/>
      <c r="VDL97" s="189"/>
      <c r="VDM97" s="189"/>
      <c r="VDN97" s="189"/>
      <c r="VDO97" s="189"/>
      <c r="VDP97" s="189"/>
      <c r="VDQ97" s="189"/>
      <c r="VDR97" s="189"/>
      <c r="VDS97" s="189"/>
      <c r="VDT97" s="189"/>
      <c r="VDU97" s="189"/>
      <c r="VDV97" s="189"/>
      <c r="VDW97" s="189"/>
      <c r="VDX97" s="189"/>
      <c r="VDY97" s="189"/>
      <c r="VDZ97" s="189"/>
      <c r="VEA97" s="189"/>
      <c r="VEB97" s="189"/>
      <c r="VEC97" s="189"/>
      <c r="VED97" s="189"/>
      <c r="VEE97" s="189"/>
      <c r="VEF97" s="189"/>
      <c r="VEG97" s="189"/>
      <c r="VEH97" s="189"/>
      <c r="VEI97" s="189"/>
      <c r="VEJ97" s="189"/>
      <c r="VEK97" s="189"/>
      <c r="VEL97" s="189"/>
      <c r="VEM97" s="189"/>
      <c r="VEN97" s="189"/>
      <c r="VEO97" s="189"/>
      <c r="VEP97" s="189"/>
      <c r="VEQ97" s="189"/>
      <c r="VER97" s="189"/>
      <c r="VES97" s="189"/>
      <c r="VET97" s="189"/>
      <c r="VEU97" s="189"/>
      <c r="VEV97" s="189"/>
      <c r="VEW97" s="189"/>
      <c r="VEX97" s="189"/>
      <c r="VEY97" s="189"/>
      <c r="VEZ97" s="189"/>
      <c r="VFA97" s="189"/>
      <c r="VFB97" s="189"/>
      <c r="VFC97" s="189"/>
      <c r="VFD97" s="189"/>
      <c r="VFE97" s="189"/>
      <c r="VFF97" s="189"/>
      <c r="VFG97" s="189"/>
      <c r="VFH97" s="189"/>
      <c r="VFI97" s="189"/>
      <c r="VFJ97" s="189"/>
      <c r="VFK97" s="189"/>
      <c r="VFL97" s="189"/>
      <c r="VFM97" s="189"/>
      <c r="VFN97" s="189"/>
      <c r="VFO97" s="189"/>
      <c r="VFP97" s="189"/>
      <c r="VFQ97" s="189"/>
      <c r="VFR97" s="189"/>
      <c r="VFS97" s="189"/>
      <c r="VFT97" s="189"/>
      <c r="VFU97" s="189"/>
      <c r="VFV97" s="189"/>
      <c r="VFW97" s="189"/>
      <c r="VFX97" s="189"/>
      <c r="VFY97" s="189"/>
      <c r="VFZ97" s="189"/>
      <c r="VGA97" s="189"/>
      <c r="VGB97" s="189"/>
      <c r="VGC97" s="189"/>
      <c r="VGD97" s="189"/>
      <c r="VGE97" s="189"/>
      <c r="VGF97" s="189"/>
      <c r="VGG97" s="189"/>
      <c r="VGH97" s="189"/>
      <c r="VGI97" s="189"/>
      <c r="VGJ97" s="189"/>
      <c r="VGK97" s="189"/>
      <c r="VGL97" s="189"/>
      <c r="VGM97" s="189"/>
      <c r="VGN97" s="189"/>
      <c r="VGO97" s="189"/>
      <c r="VGP97" s="189"/>
      <c r="VGQ97" s="189"/>
      <c r="VGR97" s="189"/>
      <c r="VGS97" s="189"/>
      <c r="VGT97" s="189"/>
      <c r="VGU97" s="189"/>
      <c r="VGV97" s="189"/>
      <c r="VGW97" s="189"/>
      <c r="VGX97" s="189"/>
      <c r="VGY97" s="189"/>
      <c r="VGZ97" s="189"/>
      <c r="VHA97" s="189"/>
      <c r="VHB97" s="189"/>
      <c r="VHC97" s="189"/>
      <c r="VHD97" s="189"/>
      <c r="VHE97" s="189"/>
      <c r="VHF97" s="189"/>
      <c r="VHG97" s="189"/>
      <c r="VHH97" s="189"/>
      <c r="VHI97" s="189"/>
      <c r="VHJ97" s="189"/>
      <c r="VHK97" s="189"/>
      <c r="VHL97" s="189"/>
      <c r="VHM97" s="189"/>
      <c r="VHN97" s="189"/>
      <c r="VHO97" s="189"/>
      <c r="VHP97" s="189"/>
      <c r="VHQ97" s="189"/>
      <c r="VHR97" s="189"/>
      <c r="VHS97" s="189"/>
      <c r="VHT97" s="189"/>
      <c r="VHU97" s="189"/>
      <c r="VHV97" s="189"/>
      <c r="VHW97" s="189"/>
      <c r="VHX97" s="189"/>
      <c r="VHY97" s="189"/>
      <c r="VHZ97" s="189"/>
      <c r="VIA97" s="189"/>
      <c r="VIB97" s="189"/>
      <c r="VIC97" s="189"/>
      <c r="VID97" s="189"/>
      <c r="VIE97" s="189"/>
      <c r="VIF97" s="189"/>
      <c r="VIG97" s="189"/>
      <c r="VIH97" s="189"/>
      <c r="VII97" s="189"/>
      <c r="VIJ97" s="189"/>
      <c r="VIK97" s="189"/>
      <c r="VIL97" s="189"/>
      <c r="VIM97" s="189"/>
      <c r="VIN97" s="189"/>
      <c r="VIO97" s="189"/>
      <c r="VIP97" s="189"/>
      <c r="VIQ97" s="189"/>
      <c r="VIR97" s="189"/>
      <c r="VIS97" s="189"/>
      <c r="VIT97" s="189"/>
      <c r="VIU97" s="189"/>
      <c r="VIV97" s="189"/>
      <c r="VIW97" s="189"/>
      <c r="VIX97" s="189"/>
      <c r="VIY97" s="189"/>
      <c r="VIZ97" s="189"/>
      <c r="VJA97" s="189"/>
      <c r="VJB97" s="189"/>
      <c r="VJC97" s="189"/>
      <c r="VJD97" s="189"/>
      <c r="VJE97" s="189"/>
      <c r="VJF97" s="189"/>
      <c r="VJG97" s="189"/>
      <c r="VJH97" s="189"/>
      <c r="VJI97" s="189"/>
      <c r="VJJ97" s="189"/>
      <c r="VJK97" s="189"/>
      <c r="VJL97" s="189"/>
      <c r="VJM97" s="189"/>
      <c r="VJN97" s="189"/>
      <c r="VJO97" s="189"/>
      <c r="VJP97" s="189"/>
      <c r="VJQ97" s="189"/>
      <c r="VJR97" s="189"/>
      <c r="VJS97" s="189"/>
      <c r="VJT97" s="189"/>
      <c r="VJU97" s="189"/>
      <c r="VJV97" s="189"/>
      <c r="VJW97" s="189"/>
      <c r="VJX97" s="189"/>
      <c r="VJY97" s="189"/>
      <c r="VJZ97" s="189"/>
      <c r="VKA97" s="189"/>
      <c r="VKB97" s="189"/>
      <c r="VKC97" s="189"/>
      <c r="VKD97" s="189"/>
      <c r="VKE97" s="189"/>
      <c r="VKF97" s="189"/>
      <c r="VKG97" s="189"/>
      <c r="VKH97" s="189"/>
      <c r="VKI97" s="189"/>
      <c r="VKJ97" s="189"/>
      <c r="VKK97" s="189"/>
      <c r="VKL97" s="189"/>
      <c r="VKM97" s="189"/>
      <c r="VKN97" s="189"/>
      <c r="VKO97" s="189"/>
      <c r="VKP97" s="189"/>
      <c r="VKQ97" s="189"/>
      <c r="VKR97" s="189"/>
      <c r="VKS97" s="189"/>
      <c r="VKT97" s="189"/>
      <c r="VKU97" s="189"/>
      <c r="VKV97" s="189"/>
      <c r="VKW97" s="189"/>
      <c r="VKX97" s="189"/>
      <c r="VKY97" s="189"/>
      <c r="VKZ97" s="189"/>
      <c r="VLA97" s="189"/>
      <c r="VLB97" s="189"/>
      <c r="VLC97" s="189"/>
      <c r="VLD97" s="189"/>
      <c r="VLE97" s="189"/>
      <c r="VLF97" s="189"/>
      <c r="VLG97" s="189"/>
      <c r="VLH97" s="189"/>
      <c r="VLI97" s="189"/>
      <c r="VLJ97" s="189"/>
      <c r="VLK97" s="189"/>
      <c r="VLL97" s="189"/>
      <c r="VLM97" s="189"/>
      <c r="VLN97" s="189"/>
      <c r="VLO97" s="189"/>
      <c r="VLP97" s="189"/>
      <c r="VLQ97" s="189"/>
      <c r="VLR97" s="189"/>
      <c r="VLS97" s="189"/>
      <c r="VLT97" s="189"/>
      <c r="VLU97" s="189"/>
      <c r="VLV97" s="189"/>
      <c r="VLW97" s="189"/>
      <c r="VLX97" s="189"/>
      <c r="VLY97" s="189"/>
      <c r="VLZ97" s="189"/>
      <c r="VMA97" s="189"/>
      <c r="VMB97" s="189"/>
      <c r="VMC97" s="189"/>
      <c r="VMD97" s="189"/>
      <c r="VME97" s="189"/>
      <c r="VMF97" s="189"/>
      <c r="VMG97" s="189"/>
      <c r="VMH97" s="189"/>
      <c r="VMI97" s="189"/>
      <c r="VMJ97" s="189"/>
      <c r="VMK97" s="189"/>
      <c r="VML97" s="189"/>
      <c r="VMM97" s="189"/>
      <c r="VMN97" s="189"/>
      <c r="VMO97" s="189"/>
      <c r="VMP97" s="189"/>
      <c r="VMQ97" s="189"/>
      <c r="VMR97" s="189"/>
      <c r="VMS97" s="189"/>
      <c r="VMT97" s="189"/>
      <c r="VMU97" s="189"/>
      <c r="VMV97" s="189"/>
      <c r="VMW97" s="189"/>
      <c r="VMX97" s="189"/>
      <c r="VMY97" s="189"/>
      <c r="VMZ97" s="189"/>
      <c r="VNA97" s="189"/>
      <c r="VNB97" s="189"/>
      <c r="VNC97" s="189"/>
      <c r="VND97" s="189"/>
      <c r="VNE97" s="189"/>
      <c r="VNF97" s="189"/>
      <c r="VNG97" s="189"/>
      <c r="VNH97" s="189"/>
      <c r="VNI97" s="189"/>
      <c r="VNJ97" s="189"/>
      <c r="VNK97" s="189"/>
      <c r="VNL97" s="189"/>
      <c r="VNM97" s="189"/>
      <c r="VNN97" s="189"/>
      <c r="VNO97" s="189"/>
      <c r="VNP97" s="189"/>
      <c r="VNQ97" s="189"/>
      <c r="VNR97" s="189"/>
      <c r="VNS97" s="189"/>
      <c r="VNT97" s="189"/>
      <c r="VNU97" s="189"/>
      <c r="VNV97" s="189"/>
      <c r="VNW97" s="189"/>
      <c r="VNX97" s="189"/>
      <c r="VNY97" s="189"/>
      <c r="VNZ97" s="189"/>
      <c r="VOA97" s="189"/>
      <c r="VOB97" s="189"/>
      <c r="VOC97" s="189"/>
      <c r="VOD97" s="189"/>
      <c r="VOE97" s="189"/>
      <c r="VOF97" s="189"/>
      <c r="VOG97" s="189"/>
      <c r="VOH97" s="189"/>
      <c r="VOI97" s="189"/>
      <c r="VOJ97" s="189"/>
      <c r="VOK97" s="189"/>
      <c r="VOL97" s="189"/>
      <c r="VOM97" s="189"/>
      <c r="VON97" s="189"/>
      <c r="VOO97" s="189"/>
      <c r="VOP97" s="189"/>
      <c r="VOQ97" s="189"/>
      <c r="VOR97" s="189"/>
      <c r="VOS97" s="189"/>
      <c r="VOT97" s="189"/>
      <c r="VOU97" s="189"/>
      <c r="VOV97" s="189"/>
      <c r="VOW97" s="189"/>
      <c r="VOX97" s="189"/>
      <c r="VOY97" s="189"/>
      <c r="VOZ97" s="189"/>
      <c r="VPA97" s="189"/>
      <c r="VPB97" s="189"/>
      <c r="VPC97" s="189"/>
      <c r="VPD97" s="189"/>
      <c r="VPE97" s="189"/>
      <c r="VPF97" s="189"/>
      <c r="VPG97" s="189"/>
      <c r="VPH97" s="189"/>
      <c r="VPI97" s="189"/>
      <c r="VPJ97" s="189"/>
      <c r="VPK97" s="189"/>
      <c r="VPL97" s="189"/>
      <c r="VPM97" s="189"/>
      <c r="VPN97" s="189"/>
      <c r="VPO97" s="189"/>
      <c r="VPP97" s="189"/>
      <c r="VPQ97" s="189"/>
      <c r="VPR97" s="189"/>
      <c r="VPS97" s="189"/>
      <c r="VPT97" s="189"/>
      <c r="VPU97" s="189"/>
      <c r="VPV97" s="189"/>
      <c r="VPW97" s="189"/>
      <c r="VPX97" s="189"/>
      <c r="VPY97" s="189"/>
      <c r="VPZ97" s="189"/>
      <c r="VQA97" s="189"/>
      <c r="VQB97" s="189"/>
      <c r="VQC97" s="189"/>
      <c r="VQD97" s="189"/>
      <c r="VQE97" s="189"/>
      <c r="VQF97" s="189"/>
      <c r="VQG97" s="189"/>
      <c r="VQH97" s="189"/>
      <c r="VQI97" s="189"/>
      <c r="VQJ97" s="189"/>
      <c r="VQK97" s="189"/>
      <c r="VQL97" s="189"/>
      <c r="VQM97" s="189"/>
      <c r="VQN97" s="189"/>
      <c r="VQO97" s="189"/>
      <c r="VQP97" s="189"/>
      <c r="VQQ97" s="189"/>
      <c r="VQR97" s="189"/>
      <c r="VQS97" s="189"/>
      <c r="VQT97" s="189"/>
      <c r="VQU97" s="189"/>
      <c r="VQV97" s="189"/>
      <c r="VQW97" s="189"/>
      <c r="VQX97" s="189"/>
      <c r="VQY97" s="189"/>
      <c r="VQZ97" s="189"/>
      <c r="VRA97" s="189"/>
      <c r="VRB97" s="189"/>
      <c r="VRC97" s="189"/>
      <c r="VRD97" s="189"/>
      <c r="VRE97" s="189"/>
      <c r="VRF97" s="189"/>
      <c r="VRG97" s="189"/>
      <c r="VRH97" s="189"/>
      <c r="VRI97" s="189"/>
      <c r="VRJ97" s="189"/>
      <c r="VRK97" s="189"/>
      <c r="VRL97" s="189"/>
      <c r="VRM97" s="189"/>
      <c r="VRN97" s="189"/>
      <c r="VRO97" s="189"/>
      <c r="VRP97" s="189"/>
      <c r="VRQ97" s="189"/>
      <c r="VRR97" s="189"/>
      <c r="VRS97" s="189"/>
      <c r="VRT97" s="189"/>
      <c r="VRU97" s="189"/>
      <c r="VRV97" s="189"/>
      <c r="VRW97" s="189"/>
      <c r="VRX97" s="189"/>
      <c r="VRY97" s="189"/>
      <c r="VRZ97" s="189"/>
      <c r="VSA97" s="189"/>
      <c r="VSB97" s="189"/>
      <c r="VSC97" s="189"/>
      <c r="VSD97" s="189"/>
      <c r="VSE97" s="189"/>
      <c r="VSF97" s="189"/>
      <c r="VSG97" s="189"/>
      <c r="VSH97" s="189"/>
      <c r="VSI97" s="189"/>
      <c r="VSJ97" s="189"/>
      <c r="VSK97" s="189"/>
      <c r="VSL97" s="189"/>
      <c r="VSM97" s="189"/>
      <c r="VSN97" s="189"/>
      <c r="VSO97" s="189"/>
      <c r="VSP97" s="189"/>
      <c r="VSQ97" s="189"/>
      <c r="VSR97" s="189"/>
      <c r="VSS97" s="189"/>
      <c r="VST97" s="189"/>
      <c r="VSU97" s="189"/>
      <c r="VSV97" s="189"/>
      <c r="VSW97" s="189"/>
      <c r="VSX97" s="189"/>
      <c r="VSY97" s="189"/>
      <c r="VSZ97" s="189"/>
      <c r="VTA97" s="189"/>
      <c r="VTB97" s="189"/>
      <c r="VTC97" s="189"/>
      <c r="VTD97" s="189"/>
      <c r="VTE97" s="189"/>
      <c r="VTF97" s="189"/>
      <c r="VTG97" s="189"/>
      <c r="VTH97" s="189"/>
      <c r="VTI97" s="189"/>
      <c r="VTJ97" s="189"/>
      <c r="VTK97" s="189"/>
      <c r="VTL97" s="189"/>
      <c r="VTM97" s="189"/>
      <c r="VTN97" s="189"/>
      <c r="VTO97" s="189"/>
      <c r="VTP97" s="189"/>
      <c r="VTQ97" s="189"/>
      <c r="VTR97" s="189"/>
      <c r="VTS97" s="189"/>
      <c r="VTT97" s="189"/>
      <c r="VTU97" s="189"/>
      <c r="VTV97" s="189"/>
      <c r="VTW97" s="189"/>
      <c r="VTX97" s="189"/>
      <c r="VTY97" s="189"/>
      <c r="VTZ97" s="189"/>
      <c r="VUA97" s="189"/>
      <c r="VUB97" s="189"/>
      <c r="VUC97" s="189"/>
      <c r="VUD97" s="189"/>
      <c r="VUE97" s="189"/>
      <c r="VUF97" s="189"/>
      <c r="VUG97" s="189"/>
      <c r="VUH97" s="189"/>
      <c r="VUI97" s="189"/>
      <c r="VUJ97" s="189"/>
      <c r="VUK97" s="189"/>
      <c r="VUL97" s="189"/>
      <c r="VUM97" s="189"/>
      <c r="VUN97" s="189"/>
      <c r="VUO97" s="189"/>
      <c r="VUP97" s="189"/>
      <c r="VUQ97" s="189"/>
      <c r="VUR97" s="189"/>
      <c r="VUS97" s="189"/>
      <c r="VUT97" s="189"/>
      <c r="VUU97" s="189"/>
      <c r="VUV97" s="189"/>
      <c r="VUW97" s="189"/>
      <c r="VUX97" s="189"/>
      <c r="VUY97" s="189"/>
      <c r="VUZ97" s="189"/>
      <c r="VVA97" s="189"/>
      <c r="VVB97" s="189"/>
      <c r="VVC97" s="189"/>
      <c r="VVD97" s="189"/>
      <c r="VVE97" s="189"/>
      <c r="VVF97" s="189"/>
      <c r="VVG97" s="189"/>
      <c r="VVH97" s="189"/>
      <c r="VVI97" s="189"/>
      <c r="VVJ97" s="189"/>
      <c r="VVK97" s="189"/>
      <c r="VVL97" s="189"/>
      <c r="VVM97" s="189"/>
      <c r="VVN97" s="189"/>
      <c r="VVO97" s="189"/>
      <c r="VVP97" s="189"/>
      <c r="VVQ97" s="189"/>
      <c r="VVR97" s="189"/>
      <c r="VVS97" s="189"/>
      <c r="VVT97" s="189"/>
      <c r="VVU97" s="189"/>
      <c r="VVV97" s="189"/>
      <c r="VVW97" s="189"/>
      <c r="VVX97" s="189"/>
      <c r="VVY97" s="189"/>
      <c r="VVZ97" s="189"/>
      <c r="VWA97" s="189"/>
      <c r="VWB97" s="189"/>
      <c r="VWC97" s="189"/>
      <c r="VWD97" s="189"/>
      <c r="VWE97" s="189"/>
      <c r="VWF97" s="189"/>
      <c r="VWG97" s="189"/>
      <c r="VWH97" s="189"/>
      <c r="VWI97" s="189"/>
      <c r="VWJ97" s="189"/>
      <c r="VWK97" s="189"/>
      <c r="VWL97" s="189"/>
      <c r="VWM97" s="189"/>
      <c r="VWN97" s="189"/>
      <c r="VWO97" s="189"/>
      <c r="VWP97" s="189"/>
      <c r="VWQ97" s="189"/>
      <c r="VWR97" s="189"/>
      <c r="VWS97" s="189"/>
      <c r="VWT97" s="189"/>
      <c r="VWU97" s="189"/>
      <c r="VWV97" s="189"/>
      <c r="VWW97" s="189"/>
      <c r="VWX97" s="189"/>
      <c r="VWY97" s="189"/>
      <c r="VWZ97" s="189"/>
      <c r="VXA97" s="189"/>
      <c r="VXB97" s="189"/>
      <c r="VXC97" s="189"/>
      <c r="VXD97" s="189"/>
      <c r="VXE97" s="189"/>
      <c r="VXF97" s="189"/>
      <c r="VXG97" s="189"/>
      <c r="VXH97" s="189"/>
      <c r="VXI97" s="189"/>
      <c r="VXJ97" s="189"/>
      <c r="VXK97" s="189"/>
      <c r="VXL97" s="189"/>
      <c r="VXM97" s="189"/>
      <c r="VXN97" s="189"/>
      <c r="VXO97" s="189"/>
      <c r="VXP97" s="189"/>
      <c r="VXQ97" s="189"/>
      <c r="VXR97" s="189"/>
      <c r="VXS97" s="189"/>
      <c r="VXT97" s="189"/>
      <c r="VXU97" s="189"/>
      <c r="VXV97" s="189"/>
      <c r="VXW97" s="189"/>
      <c r="VXX97" s="189"/>
      <c r="VXY97" s="189"/>
      <c r="VXZ97" s="189"/>
      <c r="VYA97" s="189"/>
      <c r="VYB97" s="189"/>
      <c r="VYC97" s="189"/>
      <c r="VYD97" s="189"/>
      <c r="VYE97" s="189"/>
      <c r="VYF97" s="189"/>
      <c r="VYG97" s="189"/>
      <c r="VYH97" s="189"/>
      <c r="VYI97" s="189"/>
      <c r="VYJ97" s="189"/>
      <c r="VYK97" s="189"/>
      <c r="VYL97" s="189"/>
      <c r="VYM97" s="189"/>
      <c r="VYN97" s="189"/>
      <c r="VYO97" s="189"/>
      <c r="VYP97" s="189"/>
      <c r="VYQ97" s="189"/>
      <c r="VYR97" s="189"/>
      <c r="VYS97" s="189"/>
      <c r="VYT97" s="189"/>
      <c r="VYU97" s="189"/>
      <c r="VYV97" s="189"/>
      <c r="VYW97" s="189"/>
      <c r="VYX97" s="189"/>
      <c r="VYY97" s="189"/>
      <c r="VYZ97" s="189"/>
      <c r="VZA97" s="189"/>
      <c r="VZB97" s="189"/>
      <c r="VZC97" s="189"/>
      <c r="VZD97" s="189"/>
      <c r="VZE97" s="189"/>
      <c r="VZF97" s="189"/>
      <c r="VZG97" s="189"/>
      <c r="VZH97" s="189"/>
      <c r="VZI97" s="189"/>
      <c r="VZJ97" s="189"/>
      <c r="VZK97" s="189"/>
      <c r="VZL97" s="189"/>
      <c r="VZM97" s="189"/>
      <c r="VZN97" s="189"/>
      <c r="VZO97" s="189"/>
      <c r="VZP97" s="189"/>
      <c r="VZQ97" s="189"/>
      <c r="VZR97" s="189"/>
      <c r="VZS97" s="189"/>
      <c r="VZT97" s="189"/>
      <c r="VZU97" s="189"/>
      <c r="VZV97" s="189"/>
      <c r="VZW97" s="189"/>
      <c r="VZX97" s="189"/>
      <c r="VZY97" s="189"/>
      <c r="VZZ97" s="189"/>
      <c r="WAA97" s="189"/>
      <c r="WAB97" s="189"/>
      <c r="WAC97" s="189"/>
      <c r="WAD97" s="189"/>
      <c r="WAE97" s="189"/>
      <c r="WAF97" s="189"/>
      <c r="WAG97" s="189"/>
      <c r="WAH97" s="189"/>
      <c r="WAI97" s="189"/>
      <c r="WAJ97" s="189"/>
      <c r="WAK97" s="189"/>
      <c r="WAL97" s="189"/>
      <c r="WAM97" s="189"/>
      <c r="WAN97" s="189"/>
      <c r="WAO97" s="189"/>
      <c r="WAP97" s="189"/>
      <c r="WAQ97" s="189"/>
      <c r="WAR97" s="189"/>
      <c r="WAS97" s="189"/>
      <c r="WAT97" s="189"/>
      <c r="WAU97" s="189"/>
      <c r="WAV97" s="189"/>
      <c r="WAW97" s="189"/>
      <c r="WAX97" s="189"/>
      <c r="WAY97" s="189"/>
      <c r="WAZ97" s="189"/>
      <c r="WBA97" s="189"/>
      <c r="WBB97" s="189"/>
      <c r="WBC97" s="189"/>
      <c r="WBD97" s="189"/>
      <c r="WBE97" s="189"/>
      <c r="WBF97" s="189"/>
      <c r="WBG97" s="189"/>
      <c r="WBH97" s="189"/>
      <c r="WBI97" s="189"/>
      <c r="WBJ97" s="189"/>
      <c r="WBK97" s="189"/>
      <c r="WBL97" s="189"/>
      <c r="WBM97" s="189"/>
      <c r="WBN97" s="189"/>
      <c r="WBO97" s="189"/>
      <c r="WBP97" s="189"/>
      <c r="WBQ97" s="189"/>
      <c r="WBR97" s="189"/>
      <c r="WBS97" s="189"/>
      <c r="WBT97" s="189"/>
      <c r="WBU97" s="189"/>
      <c r="WBV97" s="189"/>
      <c r="WBW97" s="189"/>
      <c r="WBX97" s="189"/>
      <c r="WBY97" s="189"/>
      <c r="WBZ97" s="189"/>
      <c r="WCA97" s="189"/>
      <c r="WCB97" s="189"/>
      <c r="WCC97" s="189"/>
      <c r="WCD97" s="189"/>
      <c r="WCE97" s="189"/>
      <c r="WCF97" s="189"/>
      <c r="WCG97" s="189"/>
      <c r="WCH97" s="189"/>
      <c r="WCI97" s="189"/>
      <c r="WCJ97" s="189"/>
      <c r="WCK97" s="189"/>
      <c r="WCL97" s="189"/>
      <c r="WCM97" s="189"/>
      <c r="WCN97" s="189"/>
      <c r="WCO97" s="189"/>
      <c r="WCP97" s="189"/>
      <c r="WCQ97" s="189"/>
      <c r="WCR97" s="189"/>
      <c r="WCS97" s="189"/>
      <c r="WCT97" s="189"/>
      <c r="WCU97" s="189"/>
      <c r="WCV97" s="189"/>
      <c r="WCW97" s="189"/>
      <c r="WCX97" s="189"/>
      <c r="WCY97" s="189"/>
      <c r="WCZ97" s="189"/>
      <c r="WDA97" s="189"/>
      <c r="WDB97" s="189"/>
      <c r="WDC97" s="189"/>
      <c r="WDD97" s="189"/>
      <c r="WDE97" s="189"/>
      <c r="WDF97" s="189"/>
      <c r="WDG97" s="189"/>
      <c r="WDH97" s="189"/>
      <c r="WDI97" s="189"/>
      <c r="WDJ97" s="189"/>
      <c r="WDK97" s="189"/>
      <c r="WDL97" s="189"/>
      <c r="WDM97" s="189"/>
      <c r="WDN97" s="189"/>
      <c r="WDO97" s="189"/>
      <c r="WDP97" s="189"/>
      <c r="WDQ97" s="189"/>
      <c r="WDR97" s="189"/>
      <c r="WDS97" s="189"/>
      <c r="WDT97" s="189"/>
      <c r="WDU97" s="189"/>
      <c r="WDV97" s="189"/>
      <c r="WDW97" s="189"/>
      <c r="WDX97" s="189"/>
      <c r="WDY97" s="189"/>
      <c r="WDZ97" s="189"/>
      <c r="WEA97" s="189"/>
      <c r="WEB97" s="189"/>
      <c r="WEC97" s="189"/>
      <c r="WED97" s="189"/>
      <c r="WEE97" s="189"/>
      <c r="WEF97" s="189"/>
      <c r="WEG97" s="189"/>
      <c r="WEH97" s="189"/>
      <c r="WEI97" s="189"/>
      <c r="WEJ97" s="189"/>
      <c r="WEK97" s="189"/>
      <c r="WEL97" s="189"/>
      <c r="WEM97" s="189"/>
      <c r="WEN97" s="189"/>
      <c r="WEO97" s="189"/>
      <c r="WEP97" s="189"/>
      <c r="WEQ97" s="189"/>
      <c r="WER97" s="189"/>
      <c r="WES97" s="189"/>
      <c r="WET97" s="189"/>
      <c r="WEU97" s="189"/>
      <c r="WEV97" s="189"/>
      <c r="WEW97" s="189"/>
      <c r="WEX97" s="189"/>
      <c r="WEY97" s="189"/>
      <c r="WEZ97" s="189"/>
      <c r="WFA97" s="189"/>
      <c r="WFB97" s="189"/>
      <c r="WFC97" s="189"/>
      <c r="WFD97" s="189"/>
      <c r="WFE97" s="189"/>
      <c r="WFF97" s="189"/>
      <c r="WFG97" s="189"/>
      <c r="WFH97" s="189"/>
      <c r="WFI97" s="189"/>
      <c r="WFJ97" s="189"/>
      <c r="WFK97" s="189"/>
      <c r="WFL97" s="189"/>
      <c r="WFM97" s="189"/>
      <c r="WFN97" s="189"/>
      <c r="WFO97" s="189"/>
      <c r="WFP97" s="189"/>
      <c r="WFQ97" s="189"/>
      <c r="WFR97" s="189"/>
      <c r="WFS97" s="189"/>
      <c r="WFT97" s="189"/>
      <c r="WFU97" s="189"/>
      <c r="WFV97" s="189"/>
      <c r="WFW97" s="189"/>
      <c r="WFX97" s="189"/>
      <c r="WFY97" s="189"/>
      <c r="WFZ97" s="189"/>
      <c r="WGA97" s="189"/>
      <c r="WGB97" s="189"/>
      <c r="WGC97" s="189"/>
      <c r="WGD97" s="189"/>
      <c r="WGE97" s="189"/>
      <c r="WGF97" s="189"/>
      <c r="WGG97" s="189"/>
      <c r="WGH97" s="189"/>
      <c r="WGI97" s="189"/>
      <c r="WGJ97" s="189"/>
      <c r="WGK97" s="189"/>
      <c r="WGL97" s="189"/>
      <c r="WGM97" s="189"/>
      <c r="WGN97" s="189"/>
      <c r="WGO97" s="189"/>
      <c r="WGP97" s="189"/>
      <c r="WGQ97" s="189"/>
      <c r="WGR97" s="189"/>
      <c r="WGS97" s="189"/>
      <c r="WGT97" s="189"/>
      <c r="WGU97" s="189"/>
      <c r="WGV97" s="189"/>
      <c r="WGW97" s="189"/>
      <c r="WGX97" s="189"/>
      <c r="WGY97" s="189"/>
      <c r="WGZ97" s="189"/>
      <c r="WHA97" s="189"/>
      <c r="WHB97" s="189"/>
      <c r="WHC97" s="189"/>
      <c r="WHD97" s="189"/>
      <c r="WHE97" s="189"/>
      <c r="WHF97" s="189"/>
      <c r="WHG97" s="189"/>
      <c r="WHH97" s="189"/>
      <c r="WHI97" s="189"/>
      <c r="WHJ97" s="189"/>
      <c r="WHK97" s="189"/>
      <c r="WHL97" s="189"/>
      <c r="WHM97" s="189"/>
      <c r="WHN97" s="189"/>
      <c r="WHO97" s="189"/>
      <c r="WHP97" s="189"/>
      <c r="WHQ97" s="189"/>
      <c r="WHR97" s="189"/>
      <c r="WHS97" s="189"/>
      <c r="WHT97" s="189"/>
      <c r="WHU97" s="189"/>
      <c r="WHV97" s="189"/>
      <c r="WHW97" s="189"/>
      <c r="WHX97" s="189"/>
      <c r="WHY97" s="189"/>
      <c r="WHZ97" s="189"/>
      <c r="WIA97" s="189"/>
      <c r="WIB97" s="189"/>
      <c r="WIC97" s="189"/>
      <c r="WID97" s="189"/>
      <c r="WIE97" s="189"/>
      <c r="WIF97" s="189"/>
      <c r="WIG97" s="189"/>
      <c r="WIH97" s="189"/>
      <c r="WII97" s="189"/>
      <c r="WIJ97" s="189"/>
      <c r="WIK97" s="189"/>
      <c r="WIL97" s="189"/>
      <c r="WIM97" s="189"/>
      <c r="WIN97" s="189"/>
      <c r="WIO97" s="189"/>
      <c r="WIP97" s="189"/>
      <c r="WIQ97" s="189"/>
      <c r="WIR97" s="189"/>
      <c r="WIS97" s="189"/>
      <c r="WIT97" s="189"/>
      <c r="WIU97" s="189"/>
      <c r="WIV97" s="189"/>
      <c r="WIW97" s="189"/>
      <c r="WIX97" s="189"/>
      <c r="WIY97" s="189"/>
      <c r="WIZ97" s="189"/>
      <c r="WJA97" s="189"/>
      <c r="WJB97" s="189"/>
      <c r="WJC97" s="189"/>
      <c r="WJD97" s="189"/>
      <c r="WJE97" s="189"/>
      <c r="WJF97" s="189"/>
      <c r="WJG97" s="189"/>
      <c r="WJH97" s="189"/>
      <c r="WJI97" s="189"/>
      <c r="WJJ97" s="189"/>
      <c r="WJK97" s="189"/>
      <c r="WJL97" s="189"/>
      <c r="WJM97" s="189"/>
      <c r="WJN97" s="189"/>
      <c r="WJO97" s="189"/>
      <c r="WJP97" s="189"/>
      <c r="WJQ97" s="189"/>
      <c r="WJR97" s="189"/>
      <c r="WJS97" s="189"/>
      <c r="WJT97" s="189"/>
      <c r="WJU97" s="189"/>
      <c r="WJV97" s="189"/>
      <c r="WJW97" s="189"/>
      <c r="WJX97" s="189"/>
      <c r="WJY97" s="189"/>
      <c r="WJZ97" s="189"/>
      <c r="WKA97" s="189"/>
      <c r="WKB97" s="189"/>
      <c r="WKC97" s="189"/>
      <c r="WKD97" s="189"/>
      <c r="WKE97" s="189"/>
      <c r="WKF97" s="189"/>
      <c r="WKG97" s="189"/>
      <c r="WKH97" s="189"/>
      <c r="WKI97" s="189"/>
      <c r="WKJ97" s="189"/>
      <c r="WKK97" s="189"/>
      <c r="WKL97" s="189"/>
      <c r="WKM97" s="189"/>
      <c r="WKN97" s="189"/>
      <c r="WKO97" s="189"/>
      <c r="WKP97" s="189"/>
      <c r="WKQ97" s="189"/>
      <c r="WKR97" s="189"/>
      <c r="WKS97" s="189"/>
      <c r="WKT97" s="189"/>
      <c r="WKU97" s="189"/>
      <c r="WKV97" s="189"/>
      <c r="WKW97" s="189"/>
      <c r="WKX97" s="189"/>
      <c r="WKY97" s="189"/>
      <c r="WKZ97" s="189"/>
      <c r="WLA97" s="189"/>
      <c r="WLB97" s="189"/>
      <c r="WLC97" s="189"/>
      <c r="WLD97" s="189"/>
      <c r="WLE97" s="189"/>
      <c r="WLF97" s="189"/>
      <c r="WLG97" s="189"/>
      <c r="WLH97" s="189"/>
      <c r="WLI97" s="189"/>
      <c r="WLJ97" s="189"/>
      <c r="WLK97" s="189"/>
      <c r="WLL97" s="189"/>
      <c r="WLM97" s="189"/>
      <c r="WLN97" s="189"/>
      <c r="WLO97" s="189"/>
      <c r="WLP97" s="189"/>
      <c r="WLQ97" s="189"/>
      <c r="WLR97" s="189"/>
      <c r="WLS97" s="189"/>
      <c r="WLT97" s="189"/>
      <c r="WLU97" s="189"/>
      <c r="WLV97" s="189"/>
      <c r="WLW97" s="189"/>
      <c r="WLX97" s="189"/>
      <c r="WLY97" s="189"/>
      <c r="WLZ97" s="189"/>
      <c r="WMA97" s="189"/>
      <c r="WMB97" s="189"/>
      <c r="WMC97" s="189"/>
      <c r="WMD97" s="189"/>
      <c r="WME97" s="189"/>
      <c r="WMF97" s="189"/>
      <c r="WMG97" s="189"/>
      <c r="WMH97" s="189"/>
      <c r="WMI97" s="189"/>
      <c r="WMJ97" s="189"/>
      <c r="WMK97" s="189"/>
      <c r="WML97" s="189"/>
      <c r="WMM97" s="189"/>
      <c r="WMN97" s="189"/>
      <c r="WMO97" s="189"/>
      <c r="WMP97" s="189"/>
      <c r="WMQ97" s="189"/>
      <c r="WMR97" s="189"/>
      <c r="WMS97" s="189"/>
      <c r="WMT97" s="189"/>
      <c r="WMU97" s="189"/>
      <c r="WMV97" s="189"/>
      <c r="WMW97" s="189"/>
      <c r="WMX97" s="189"/>
      <c r="WMY97" s="189"/>
      <c r="WMZ97" s="189"/>
      <c r="WNA97" s="189"/>
      <c r="WNB97" s="189"/>
      <c r="WNC97" s="189"/>
      <c r="WND97" s="189"/>
      <c r="WNE97" s="189"/>
      <c r="WNF97" s="189"/>
      <c r="WNG97" s="189"/>
      <c r="WNH97" s="189"/>
      <c r="WNI97" s="189"/>
      <c r="WNJ97" s="189"/>
      <c r="WNK97" s="189"/>
      <c r="WNL97" s="189"/>
      <c r="WNM97" s="189"/>
      <c r="WNN97" s="189"/>
      <c r="WNO97" s="189"/>
      <c r="WNP97" s="189"/>
      <c r="WNQ97" s="189"/>
      <c r="WNR97" s="189"/>
      <c r="WNS97" s="189"/>
      <c r="WNT97" s="189"/>
      <c r="WNU97" s="189"/>
      <c r="WNV97" s="189"/>
      <c r="WNW97" s="189"/>
      <c r="WNX97" s="189"/>
      <c r="WNY97" s="189"/>
      <c r="WNZ97" s="189"/>
      <c r="WOA97" s="189"/>
      <c r="WOB97" s="189"/>
      <c r="WOC97" s="189"/>
      <c r="WOD97" s="189"/>
      <c r="WOE97" s="189"/>
      <c r="WOF97" s="189"/>
      <c r="WOG97" s="189"/>
      <c r="WOH97" s="189"/>
      <c r="WOI97" s="189"/>
      <c r="WOJ97" s="189"/>
      <c r="WOK97" s="189"/>
      <c r="WOL97" s="189"/>
      <c r="WOM97" s="189"/>
      <c r="WON97" s="189"/>
      <c r="WOO97" s="189"/>
      <c r="WOP97" s="189"/>
      <c r="WOQ97" s="189"/>
      <c r="WOR97" s="189"/>
      <c r="WOS97" s="189"/>
      <c r="WOT97" s="189"/>
      <c r="WOU97" s="189"/>
      <c r="WOV97" s="189"/>
      <c r="WOW97" s="189"/>
      <c r="WOX97" s="189"/>
      <c r="WOY97" s="189"/>
      <c r="WOZ97" s="189"/>
      <c r="WPA97" s="189"/>
      <c r="WPB97" s="189"/>
      <c r="WPC97" s="189"/>
      <c r="WPD97" s="189"/>
      <c r="WPE97" s="189"/>
      <c r="WPF97" s="189"/>
      <c r="WPG97" s="189"/>
      <c r="WPH97" s="189"/>
      <c r="WPI97" s="189"/>
      <c r="WPJ97" s="189"/>
      <c r="WPK97" s="189"/>
      <c r="WPL97" s="189"/>
      <c r="WPM97" s="189"/>
      <c r="WPN97" s="189"/>
      <c r="WPO97" s="189"/>
      <c r="WPP97" s="189"/>
      <c r="WPQ97" s="189"/>
      <c r="WPR97" s="189"/>
      <c r="WPS97" s="189"/>
      <c r="WPT97" s="189"/>
      <c r="WPU97" s="189"/>
      <c r="WPV97" s="189"/>
      <c r="WPW97" s="189"/>
      <c r="WPX97" s="189"/>
      <c r="WPY97" s="189"/>
      <c r="WPZ97" s="189"/>
      <c r="WQA97" s="189"/>
      <c r="WQB97" s="189"/>
      <c r="WQC97" s="189"/>
      <c r="WQD97" s="189"/>
      <c r="WQE97" s="189"/>
      <c r="WQF97" s="189"/>
      <c r="WQG97" s="189"/>
      <c r="WQH97" s="189"/>
      <c r="WQI97" s="189"/>
      <c r="WQJ97" s="189"/>
      <c r="WQK97" s="189"/>
      <c r="WQL97" s="189"/>
      <c r="WQM97" s="189"/>
      <c r="WQN97" s="189"/>
      <c r="WQO97" s="189"/>
      <c r="WQP97" s="189"/>
      <c r="WQQ97" s="189"/>
      <c r="WQR97" s="189"/>
      <c r="WQS97" s="189"/>
      <c r="WQT97" s="189"/>
      <c r="WQU97" s="189"/>
      <c r="WQV97" s="189"/>
      <c r="WQW97" s="189"/>
      <c r="WQX97" s="189"/>
      <c r="WQY97" s="189"/>
      <c r="WQZ97" s="189"/>
      <c r="WRA97" s="189"/>
      <c r="WRB97" s="189"/>
      <c r="WRC97" s="189"/>
      <c r="WRD97" s="189"/>
      <c r="WRE97" s="189"/>
      <c r="WRF97" s="189"/>
      <c r="WRG97" s="189"/>
      <c r="WRH97" s="189"/>
      <c r="WRI97" s="189"/>
      <c r="WRJ97" s="189"/>
      <c r="WRK97" s="189"/>
      <c r="WRL97" s="189"/>
      <c r="WRM97" s="189"/>
      <c r="WRN97" s="189"/>
      <c r="WRO97" s="189"/>
      <c r="WRP97" s="189"/>
      <c r="WRQ97" s="189"/>
      <c r="WRR97" s="189"/>
      <c r="WRS97" s="189"/>
      <c r="WRT97" s="189"/>
      <c r="WRU97" s="189"/>
      <c r="WRV97" s="189"/>
      <c r="WRW97" s="189"/>
      <c r="WRX97" s="189"/>
      <c r="WRY97" s="189"/>
      <c r="WRZ97" s="189"/>
      <c r="WSA97" s="189"/>
      <c r="WSB97" s="189"/>
      <c r="WSC97" s="189"/>
      <c r="WSD97" s="189"/>
      <c r="WSE97" s="189"/>
      <c r="WSF97" s="189"/>
      <c r="WSG97" s="189"/>
      <c r="WSH97" s="189"/>
      <c r="WSI97" s="189"/>
      <c r="WSJ97" s="189"/>
      <c r="WSK97" s="189"/>
      <c r="WSL97" s="189"/>
      <c r="WSM97" s="189"/>
      <c r="WSN97" s="189"/>
      <c r="WSO97" s="189"/>
      <c r="WSP97" s="189"/>
      <c r="WSQ97" s="189"/>
      <c r="WSR97" s="189"/>
      <c r="WSS97" s="189"/>
      <c r="WST97" s="189"/>
      <c r="WSU97" s="189"/>
      <c r="WSV97" s="189"/>
      <c r="WSW97" s="189"/>
      <c r="WSX97" s="189"/>
      <c r="WSY97" s="189"/>
      <c r="WSZ97" s="189"/>
      <c r="WTA97" s="189"/>
      <c r="WTB97" s="189"/>
      <c r="WTC97" s="189"/>
      <c r="WTD97" s="189"/>
      <c r="WTE97" s="189"/>
      <c r="WTF97" s="189"/>
      <c r="WTG97" s="189"/>
      <c r="WTH97" s="189"/>
      <c r="WTI97" s="189"/>
      <c r="WTJ97" s="189"/>
      <c r="WTK97" s="189"/>
      <c r="WTL97" s="189"/>
      <c r="WTM97" s="189"/>
      <c r="WTN97" s="189"/>
      <c r="WTO97" s="189"/>
      <c r="WTP97" s="189"/>
      <c r="WTQ97" s="189"/>
      <c r="WTR97" s="189"/>
      <c r="WTS97" s="189"/>
      <c r="WTT97" s="189"/>
      <c r="WTU97" s="189"/>
      <c r="WTV97" s="189"/>
      <c r="WTW97" s="189"/>
      <c r="WTX97" s="189"/>
      <c r="WTY97" s="189"/>
      <c r="WTZ97" s="189"/>
      <c r="WUA97" s="189"/>
      <c r="WUB97" s="189"/>
      <c r="WUC97" s="189"/>
      <c r="WUD97" s="189"/>
      <c r="WUE97" s="189"/>
      <c r="WUF97" s="189"/>
      <c r="WUG97" s="189"/>
      <c r="WUH97" s="189"/>
      <c r="WUI97" s="189"/>
      <c r="WUJ97" s="189"/>
      <c r="WUK97" s="189"/>
      <c r="WUL97" s="189"/>
      <c r="WUM97" s="189"/>
      <c r="WUN97" s="189"/>
      <c r="WUO97" s="189"/>
      <c r="WUP97" s="189"/>
      <c r="WUQ97" s="189"/>
      <c r="WUR97" s="189"/>
      <c r="WUS97" s="189"/>
      <c r="WUT97" s="189"/>
      <c r="WUU97" s="189"/>
      <c r="WUV97" s="189"/>
      <c r="WUW97" s="189"/>
      <c r="WUX97" s="189"/>
      <c r="WUY97" s="189"/>
      <c r="WUZ97" s="189"/>
      <c r="WVA97" s="189"/>
      <c r="WVB97" s="189"/>
      <c r="WVC97" s="189"/>
      <c r="WVD97" s="189"/>
      <c r="WVE97" s="189"/>
      <c r="WVF97" s="189"/>
      <c r="WVG97" s="189"/>
      <c r="WVH97" s="189"/>
      <c r="WVI97" s="189"/>
      <c r="WVJ97" s="189"/>
      <c r="WVK97" s="189"/>
      <c r="WVL97" s="189"/>
      <c r="WVM97" s="189"/>
      <c r="WVN97" s="189"/>
      <c r="WVO97" s="189"/>
      <c r="WVP97" s="189"/>
      <c r="WVQ97" s="189"/>
      <c r="WVR97" s="189"/>
      <c r="WVS97" s="189"/>
      <c r="WVT97" s="189"/>
      <c r="WVU97" s="189"/>
      <c r="WVV97" s="189"/>
      <c r="WVW97" s="189"/>
      <c r="WVX97" s="189"/>
      <c r="WVY97" s="189"/>
      <c r="WVZ97" s="189"/>
      <c r="WWA97" s="189"/>
      <c r="WWB97" s="189"/>
      <c r="WWC97" s="189"/>
      <c r="WWD97" s="189"/>
      <c r="WWE97" s="189"/>
      <c r="WWF97" s="189"/>
      <c r="WWG97" s="189"/>
      <c r="WWH97" s="189"/>
      <c r="WWI97" s="189"/>
      <c r="WWJ97" s="189"/>
      <c r="WWK97" s="189"/>
      <c r="WWL97" s="189"/>
      <c r="WWM97" s="189"/>
      <c r="WWN97" s="189"/>
      <c r="WWO97" s="189"/>
      <c r="WWP97" s="189"/>
      <c r="WWQ97" s="189"/>
      <c r="WWR97" s="189"/>
      <c r="WWS97" s="189"/>
      <c r="WWT97" s="189"/>
      <c r="WWU97" s="189"/>
      <c r="WWV97" s="189"/>
      <c r="WWW97" s="189"/>
      <c r="WWX97" s="189"/>
      <c r="WWY97" s="189"/>
      <c r="WWZ97" s="189"/>
      <c r="WXA97" s="189"/>
      <c r="WXB97" s="189"/>
      <c r="WXC97" s="189"/>
      <c r="WXD97" s="189"/>
      <c r="WXE97" s="189"/>
      <c r="WXF97" s="189"/>
      <c r="WXG97" s="189"/>
      <c r="WXH97" s="189"/>
      <c r="WXI97" s="189"/>
      <c r="WXJ97" s="189"/>
      <c r="WXK97" s="189"/>
      <c r="WXL97" s="189"/>
      <c r="WXM97" s="189"/>
      <c r="WXN97" s="189"/>
      <c r="WXO97" s="189"/>
      <c r="WXP97" s="189"/>
      <c r="WXQ97" s="189"/>
      <c r="WXR97" s="189"/>
      <c r="WXS97" s="189"/>
      <c r="WXT97" s="189"/>
      <c r="WXU97" s="189"/>
      <c r="WXV97" s="189"/>
      <c r="WXW97" s="189"/>
      <c r="WXX97" s="189"/>
      <c r="WXY97" s="189"/>
      <c r="WXZ97" s="189"/>
      <c r="WYA97" s="189"/>
      <c r="WYB97" s="189"/>
      <c r="WYC97" s="189"/>
      <c r="WYD97" s="189"/>
      <c r="WYE97" s="189"/>
      <c r="WYF97" s="189"/>
      <c r="WYG97" s="189"/>
      <c r="WYH97" s="189"/>
      <c r="WYI97" s="189"/>
      <c r="WYJ97" s="189"/>
      <c r="WYK97" s="189"/>
      <c r="WYL97" s="189"/>
      <c r="WYM97" s="189"/>
      <c r="WYN97" s="189"/>
      <c r="WYO97" s="189"/>
      <c r="WYP97" s="189"/>
      <c r="WYQ97" s="189"/>
      <c r="WYR97" s="189"/>
      <c r="WYS97" s="189"/>
      <c r="WYT97" s="189"/>
      <c r="WYU97" s="189"/>
      <c r="WYV97" s="189"/>
      <c r="WYW97" s="189"/>
      <c r="WYX97" s="189"/>
      <c r="WYY97" s="189"/>
      <c r="WYZ97" s="189"/>
      <c r="WZA97" s="189"/>
      <c r="WZB97" s="189"/>
      <c r="WZC97" s="189"/>
      <c r="WZD97" s="189"/>
      <c r="WZE97" s="189"/>
      <c r="WZF97" s="189"/>
      <c r="WZG97" s="189"/>
      <c r="WZH97" s="189"/>
      <c r="WZI97" s="189"/>
      <c r="WZJ97" s="189"/>
      <c r="WZK97" s="189"/>
      <c r="WZL97" s="189"/>
      <c r="WZM97" s="189"/>
      <c r="WZN97" s="189"/>
      <c r="WZO97" s="189"/>
      <c r="WZP97" s="189"/>
      <c r="WZQ97" s="189"/>
      <c r="WZR97" s="189"/>
      <c r="WZS97" s="189"/>
      <c r="WZT97" s="189"/>
      <c r="WZU97" s="189"/>
      <c r="WZV97" s="189"/>
      <c r="WZW97" s="189"/>
      <c r="WZX97" s="189"/>
      <c r="WZY97" s="189"/>
      <c r="WZZ97" s="189"/>
      <c r="XAA97" s="189"/>
      <c r="XAB97" s="189"/>
      <c r="XAC97" s="189"/>
      <c r="XAD97" s="189"/>
      <c r="XAE97" s="189"/>
      <c r="XAF97" s="189"/>
      <c r="XAG97" s="189"/>
      <c r="XAH97" s="189"/>
      <c r="XAI97" s="189"/>
      <c r="XAJ97" s="189"/>
      <c r="XAK97" s="189"/>
      <c r="XAL97" s="189"/>
      <c r="XAM97" s="189"/>
      <c r="XAN97" s="189"/>
      <c r="XAO97" s="189"/>
      <c r="XAP97" s="189"/>
      <c r="XAQ97" s="189"/>
      <c r="XAR97" s="189"/>
      <c r="XAS97" s="189"/>
      <c r="XAT97" s="189"/>
      <c r="XAU97" s="189"/>
      <c r="XAV97" s="189"/>
      <c r="XAW97" s="189"/>
      <c r="XAX97" s="189"/>
      <c r="XAY97" s="189"/>
      <c r="XAZ97" s="189"/>
      <c r="XBA97" s="189"/>
      <c r="XBB97" s="189"/>
      <c r="XBC97" s="189"/>
      <c r="XBD97" s="189"/>
      <c r="XBE97" s="189"/>
      <c r="XBF97" s="189"/>
      <c r="XBG97" s="189"/>
      <c r="XBH97" s="189"/>
      <c r="XBI97" s="189"/>
      <c r="XBJ97" s="189"/>
      <c r="XBK97" s="189"/>
      <c r="XBL97" s="189"/>
      <c r="XBM97" s="189"/>
      <c r="XBN97" s="189"/>
      <c r="XBO97" s="189"/>
      <c r="XBP97" s="189"/>
      <c r="XBQ97" s="189"/>
      <c r="XBR97" s="189"/>
      <c r="XBS97" s="189"/>
      <c r="XBT97" s="189"/>
      <c r="XBU97" s="189"/>
      <c r="XBV97" s="189"/>
      <c r="XBW97" s="189"/>
      <c r="XBX97" s="189"/>
      <c r="XBY97" s="189"/>
      <c r="XBZ97" s="189"/>
      <c r="XCA97" s="189"/>
      <c r="XCB97" s="189"/>
      <c r="XCC97" s="189"/>
      <c r="XCD97" s="189"/>
      <c r="XCE97" s="189"/>
      <c r="XCF97" s="189"/>
      <c r="XCG97" s="189"/>
      <c r="XCH97" s="189"/>
      <c r="XCI97" s="189"/>
      <c r="XCJ97" s="189"/>
      <c r="XCK97" s="189"/>
      <c r="XCL97" s="189"/>
      <c r="XCM97" s="189"/>
      <c r="XCN97" s="189"/>
      <c r="XCO97" s="189"/>
      <c r="XCP97" s="189"/>
      <c r="XCQ97" s="189"/>
      <c r="XCR97" s="189"/>
      <c r="XCS97" s="189"/>
      <c r="XCT97" s="189"/>
      <c r="XCU97" s="189"/>
      <c r="XCV97" s="189"/>
      <c r="XCW97" s="189"/>
      <c r="XCX97" s="189"/>
      <c r="XCY97" s="189"/>
      <c r="XCZ97" s="189"/>
      <c r="XDA97" s="189"/>
      <c r="XDB97" s="189"/>
      <c r="XDC97" s="189"/>
      <c r="XDD97" s="189"/>
      <c r="XDE97" s="189"/>
      <c r="XDF97" s="189"/>
      <c r="XDG97" s="189"/>
      <c r="XDH97" s="189"/>
      <c r="XDI97" s="189"/>
      <c r="XDJ97" s="189"/>
      <c r="XDK97" s="189"/>
      <c r="XDL97" s="189"/>
      <c r="XDM97" s="189"/>
      <c r="XDN97" s="189"/>
      <c r="XDO97" s="189"/>
      <c r="XDP97" s="189"/>
      <c r="XDQ97" s="189"/>
      <c r="XDR97" s="189"/>
      <c r="XDS97" s="189"/>
      <c r="XDT97" s="189"/>
      <c r="XDU97" s="189"/>
      <c r="XDV97" s="189"/>
      <c r="XDW97" s="189"/>
      <c r="XDX97" s="189"/>
      <c r="XDY97" s="189"/>
      <c r="XDZ97" s="189"/>
      <c r="XEA97" s="189"/>
      <c r="XEB97" s="189"/>
      <c r="XEC97" s="189"/>
      <c r="XED97" s="189"/>
      <c r="XEE97" s="189"/>
      <c r="XEF97" s="189"/>
      <c r="XEG97" s="189"/>
      <c r="XEH97" s="189"/>
      <c r="XEI97" s="189"/>
      <c r="XEJ97" s="189"/>
      <c r="XEK97" s="189"/>
      <c r="XEL97" s="189"/>
      <c r="XEM97" s="189"/>
      <c r="XEN97" s="189"/>
      <c r="XEO97" s="189"/>
      <c r="XEP97" s="189"/>
      <c r="XEQ97" s="189"/>
      <c r="XER97" s="189"/>
      <c r="XES97" s="189"/>
      <c r="XET97" s="189"/>
      <c r="XEU97" s="189"/>
    </row>
    <row r="98" spans="1:16375" ht="15">
      <c r="J98" s="273">
        <f t="shared" ref="J98:O98" si="20">SUBTOTAL(9,J3:J97)</f>
        <v>423026</v>
      </c>
      <c r="K98" s="273">
        <f t="shared" si="20"/>
        <v>432416</v>
      </c>
      <c r="L98" s="273">
        <f t="shared" si="20"/>
        <v>435266</v>
      </c>
      <c r="M98" s="273">
        <f t="shared" si="20"/>
        <v>426767</v>
      </c>
      <c r="N98" s="273">
        <f t="shared" si="20"/>
        <v>-5649</v>
      </c>
      <c r="O98" s="273">
        <f t="shared" si="20"/>
        <v>3741</v>
      </c>
      <c r="P98" s="274">
        <f>M98/J98-1</f>
        <v>8.8434280635232287E-3</v>
      </c>
      <c r="Q98" s="274">
        <f>M98/K98-1</f>
        <v>-1.3063808924739129E-2</v>
      </c>
      <c r="T98" s="153">
        <f t="shared" ref="T98:AG98" si="21">SUBTOTAL(9,T3:T97)</f>
        <v>3201</v>
      </c>
      <c r="U98" s="153">
        <f t="shared" si="21"/>
        <v>21</v>
      </c>
      <c r="V98" s="153">
        <f t="shared" si="21"/>
        <v>661</v>
      </c>
      <c r="W98" s="153">
        <f t="shared" si="21"/>
        <v>891</v>
      </c>
      <c r="X98" s="153">
        <f t="shared" si="21"/>
        <v>10</v>
      </c>
      <c r="Y98" s="153">
        <f t="shared" si="21"/>
        <v>1269</v>
      </c>
      <c r="Z98" s="153">
        <f t="shared" si="21"/>
        <v>0</v>
      </c>
      <c r="AA98" s="153">
        <f t="shared" si="21"/>
        <v>68</v>
      </c>
      <c r="AB98" s="153">
        <f t="shared" si="21"/>
        <v>5</v>
      </c>
      <c r="AC98" s="153">
        <f t="shared" si="21"/>
        <v>25</v>
      </c>
      <c r="AD98" s="153">
        <f t="shared" si="21"/>
        <v>109</v>
      </c>
      <c r="AE98" s="153">
        <f t="shared" si="21"/>
        <v>0</v>
      </c>
      <c r="AF98" s="153">
        <f t="shared" si="21"/>
        <v>6260</v>
      </c>
      <c r="AG98" s="206">
        <f t="shared" si="21"/>
        <v>611</v>
      </c>
    </row>
    <row r="99" spans="1:16375" ht="15">
      <c r="J99" s="275"/>
      <c r="K99" s="275"/>
      <c r="L99" s="275"/>
      <c r="M99" s="275"/>
      <c r="N99" s="275"/>
      <c r="R99" s="153" t="s">
        <v>304</v>
      </c>
      <c r="T99" s="276">
        <f>T98/$AF$24</f>
        <v>12.35907335907336</v>
      </c>
      <c r="U99" s="276">
        <f t="shared" ref="U99:AE99" si="22">U98/$AF$24</f>
        <v>8.1081081081081086E-2</v>
      </c>
      <c r="V99" s="276">
        <f t="shared" si="22"/>
        <v>2.5521235521235521</v>
      </c>
      <c r="W99" s="276">
        <f t="shared" si="22"/>
        <v>3.4401544401544402</v>
      </c>
      <c r="X99" s="276">
        <f t="shared" si="22"/>
        <v>3.8610038610038609E-2</v>
      </c>
      <c r="Y99" s="276">
        <f t="shared" si="22"/>
        <v>4.8996138996138994</v>
      </c>
      <c r="Z99" s="276">
        <f t="shared" si="22"/>
        <v>0</v>
      </c>
      <c r="AA99" s="276">
        <f t="shared" si="22"/>
        <v>0.26254826254826252</v>
      </c>
      <c r="AB99" s="276">
        <f t="shared" si="22"/>
        <v>1.9305019305019305E-2</v>
      </c>
      <c r="AC99" s="276">
        <f t="shared" si="22"/>
        <v>9.6525096525096526E-2</v>
      </c>
      <c r="AD99" s="276">
        <f t="shared" si="22"/>
        <v>0.42084942084942084</v>
      </c>
      <c r="AE99" s="276">
        <f t="shared" si="22"/>
        <v>0</v>
      </c>
    </row>
    <row r="100" spans="1:16375" ht="15">
      <c r="J100" s="275"/>
      <c r="K100" s="275"/>
      <c r="L100" s="275"/>
      <c r="M100" s="275"/>
      <c r="N100" s="275"/>
      <c r="R100" s="153" t="s">
        <v>305</v>
      </c>
      <c r="T100" s="276">
        <f>T98/$K$24</f>
        <v>0.30326859308384652</v>
      </c>
      <c r="U100" s="276">
        <f t="shared" ref="U100:AE100" si="23">U98/$K$24</f>
        <v>1.989578398863098E-3</v>
      </c>
      <c r="V100" s="276">
        <f t="shared" si="23"/>
        <v>6.262434864992894E-2</v>
      </c>
      <c r="W100" s="276">
        <f t="shared" si="23"/>
        <v>8.4414969208905732E-2</v>
      </c>
      <c r="X100" s="276">
        <f t="shared" si="23"/>
        <v>9.4741828517290385E-4</v>
      </c>
      <c r="Y100" s="276">
        <f t="shared" si="23"/>
        <v>0.1202273803884415</v>
      </c>
      <c r="Z100" s="276">
        <f t="shared" si="23"/>
        <v>0</v>
      </c>
      <c r="AA100" s="276">
        <f t="shared" si="23"/>
        <v>6.4424443391757459E-3</v>
      </c>
      <c r="AB100" s="276">
        <f t="shared" si="23"/>
        <v>4.7370914258645192E-4</v>
      </c>
      <c r="AC100" s="276">
        <f t="shared" si="23"/>
        <v>2.3685457129322598E-3</v>
      </c>
      <c r="AD100" s="276">
        <f t="shared" si="23"/>
        <v>1.0326859308384652E-2</v>
      </c>
      <c r="AE100" s="276">
        <f t="shared" si="23"/>
        <v>0</v>
      </c>
    </row>
  </sheetData>
  <autoFilter ref="A2:AH100" xr:uid="{00000000-0009-0000-0000-000005000000}"/>
  <mergeCells count="1">
    <mergeCell ref="A1:G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GM 1</vt:lpstr>
      <vt:lpstr>GM 2</vt:lpstr>
      <vt:lpstr>KALIBENDA</vt:lpstr>
      <vt:lpstr>accs Kalibenda</vt:lpstr>
      <vt:lpstr>MA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2023-06-16T01:35:25Z</dcterms:created>
  <dcterms:modified xsi:type="dcterms:W3CDTF">2024-06-24T10:32:10Z</dcterms:modified>
</cp:coreProperties>
</file>