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Macro\Report Monthly Budeting\"/>
    </mc:Choice>
  </mc:AlternateContent>
  <xr:revisionPtr revIDLastSave="0" documentId="8_{F1F2573D-1579-4463-9B51-BF329EF6B875}" xr6:coauthVersionLast="47" xr6:coauthVersionMax="47" xr10:uidLastSave="{00000000-0000-0000-0000-000000000000}"/>
  <bookViews>
    <workbookView xWindow="-120" yWindow="-120" windowWidth="20640" windowHeight="11160" xr2:uid="{64F5F710-170F-4444-A51B-9A045AB61558}"/>
  </bookViews>
  <sheets>
    <sheet name="All Costing" sheetId="1" r:id="rId1"/>
  </sheets>
  <externalReferences>
    <externalReference r:id="rId2"/>
  </externalReferences>
  <definedNames>
    <definedName name="_xlnm._FilterDatabase" localSheetId="0" hidden="1">'All Costing'!$A$5:$Q$162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2" i="1" l="1"/>
  <c r="L162" i="1"/>
  <c r="M162" i="1" s="1"/>
  <c r="K162" i="1"/>
  <c r="J162" i="1"/>
  <c r="I162" i="1"/>
  <c r="P162" i="1" s="1"/>
  <c r="N161" i="1"/>
  <c r="L161" i="1"/>
  <c r="M161" i="1" s="1"/>
  <c r="K161" i="1"/>
  <c r="J161" i="1"/>
  <c r="I161" i="1"/>
  <c r="P161" i="1" s="1"/>
  <c r="N160" i="1"/>
  <c r="L160" i="1"/>
  <c r="M160" i="1" s="1"/>
  <c r="K160" i="1"/>
  <c r="J160" i="1"/>
  <c r="I160" i="1"/>
  <c r="P160" i="1" s="1"/>
  <c r="N159" i="1"/>
  <c r="L159" i="1"/>
  <c r="M159" i="1" s="1"/>
  <c r="K159" i="1"/>
  <c r="J159" i="1"/>
  <c r="I159" i="1"/>
  <c r="P159" i="1" s="1"/>
  <c r="N158" i="1"/>
  <c r="L158" i="1"/>
  <c r="M158" i="1" s="1"/>
  <c r="K158" i="1"/>
  <c r="J158" i="1"/>
  <c r="I158" i="1"/>
  <c r="P158" i="1" s="1"/>
  <c r="N157" i="1"/>
  <c r="L157" i="1"/>
  <c r="M157" i="1" s="1"/>
  <c r="K157" i="1"/>
  <c r="J157" i="1"/>
  <c r="I157" i="1"/>
  <c r="P157" i="1" s="1"/>
  <c r="N156" i="1"/>
  <c r="L156" i="1"/>
  <c r="M156" i="1" s="1"/>
  <c r="K156" i="1"/>
  <c r="J156" i="1"/>
  <c r="I156" i="1"/>
  <c r="P156" i="1" s="1"/>
  <c r="N155" i="1"/>
  <c r="L155" i="1"/>
  <c r="M155" i="1" s="1"/>
  <c r="K155" i="1"/>
  <c r="J155" i="1"/>
  <c r="I155" i="1"/>
  <c r="P155" i="1" s="1"/>
  <c r="N154" i="1"/>
  <c r="L154" i="1"/>
  <c r="M154" i="1" s="1"/>
  <c r="K154" i="1"/>
  <c r="J154" i="1"/>
  <c r="I154" i="1"/>
  <c r="P154" i="1" s="1"/>
  <c r="N153" i="1"/>
  <c r="L153" i="1"/>
  <c r="M153" i="1" s="1"/>
  <c r="K153" i="1"/>
  <c r="J153" i="1"/>
  <c r="I153" i="1"/>
  <c r="P153" i="1" s="1"/>
  <c r="N152" i="1"/>
  <c r="L152" i="1"/>
  <c r="M152" i="1" s="1"/>
  <c r="K152" i="1"/>
  <c r="J152" i="1"/>
  <c r="I152" i="1"/>
  <c r="P152" i="1" s="1"/>
  <c r="N151" i="1"/>
  <c r="L151" i="1"/>
  <c r="M151" i="1" s="1"/>
  <c r="K151" i="1"/>
  <c r="J151" i="1"/>
  <c r="I151" i="1"/>
  <c r="P151" i="1" s="1"/>
  <c r="N150" i="1"/>
  <c r="L150" i="1"/>
  <c r="M150" i="1" s="1"/>
  <c r="K150" i="1"/>
  <c r="J150" i="1"/>
  <c r="I150" i="1"/>
  <c r="P150" i="1" s="1"/>
  <c r="N149" i="1"/>
  <c r="L149" i="1"/>
  <c r="M149" i="1" s="1"/>
  <c r="K149" i="1"/>
  <c r="J149" i="1"/>
  <c r="I149" i="1"/>
  <c r="P149" i="1" s="1"/>
  <c r="N148" i="1"/>
  <c r="L148" i="1"/>
  <c r="M148" i="1" s="1"/>
  <c r="K148" i="1"/>
  <c r="J148" i="1"/>
  <c r="I148" i="1"/>
  <c r="P148" i="1" s="1"/>
  <c r="N147" i="1"/>
  <c r="L147" i="1"/>
  <c r="K147" i="1"/>
  <c r="J147" i="1"/>
  <c r="I147" i="1"/>
  <c r="P147" i="1" s="1"/>
  <c r="N146" i="1"/>
  <c r="L146" i="1"/>
  <c r="K146" i="1"/>
  <c r="J146" i="1"/>
  <c r="I146" i="1"/>
  <c r="P146" i="1" s="1"/>
  <c r="N145" i="1"/>
  <c r="L145" i="1"/>
  <c r="K145" i="1"/>
  <c r="J145" i="1"/>
  <c r="I145" i="1"/>
  <c r="P145" i="1" s="1"/>
  <c r="N144" i="1"/>
  <c r="L144" i="1"/>
  <c r="M144" i="1" s="1"/>
  <c r="K144" i="1"/>
  <c r="J144" i="1"/>
  <c r="I144" i="1"/>
  <c r="P144" i="1" s="1"/>
  <c r="N143" i="1"/>
  <c r="L143" i="1"/>
  <c r="M143" i="1" s="1"/>
  <c r="K143" i="1"/>
  <c r="J143" i="1"/>
  <c r="I143" i="1"/>
  <c r="P143" i="1" s="1"/>
  <c r="N142" i="1"/>
  <c r="L142" i="1"/>
  <c r="K142" i="1"/>
  <c r="J142" i="1"/>
  <c r="I142" i="1"/>
  <c r="P142" i="1" s="1"/>
  <c r="N141" i="1"/>
  <c r="L141" i="1"/>
  <c r="M141" i="1" s="1"/>
  <c r="K141" i="1"/>
  <c r="J141" i="1"/>
  <c r="I141" i="1"/>
  <c r="P141" i="1" s="1"/>
  <c r="N140" i="1"/>
  <c r="L140" i="1"/>
  <c r="M140" i="1" s="1"/>
  <c r="K140" i="1"/>
  <c r="J140" i="1"/>
  <c r="I140" i="1"/>
  <c r="P140" i="1" s="1"/>
  <c r="N139" i="1"/>
  <c r="L139" i="1"/>
  <c r="K139" i="1"/>
  <c r="J139" i="1"/>
  <c r="I139" i="1"/>
  <c r="P139" i="1" s="1"/>
  <c r="N138" i="1"/>
  <c r="L138" i="1"/>
  <c r="M138" i="1" s="1"/>
  <c r="K138" i="1"/>
  <c r="J138" i="1"/>
  <c r="I138" i="1"/>
  <c r="P138" i="1" s="1"/>
  <c r="N137" i="1"/>
  <c r="L137" i="1"/>
  <c r="K137" i="1"/>
  <c r="J137" i="1"/>
  <c r="I137" i="1"/>
  <c r="P137" i="1" s="1"/>
  <c r="N136" i="1"/>
  <c r="L136" i="1"/>
  <c r="M136" i="1" s="1"/>
  <c r="K136" i="1"/>
  <c r="J136" i="1"/>
  <c r="I136" i="1"/>
  <c r="P136" i="1" s="1"/>
  <c r="N135" i="1"/>
  <c r="L135" i="1"/>
  <c r="M135" i="1" s="1"/>
  <c r="K135" i="1"/>
  <c r="J135" i="1"/>
  <c r="I135" i="1"/>
  <c r="P135" i="1" s="1"/>
  <c r="N134" i="1"/>
  <c r="L134" i="1"/>
  <c r="K134" i="1"/>
  <c r="J134" i="1"/>
  <c r="I134" i="1"/>
  <c r="P134" i="1" s="1"/>
  <c r="N133" i="1"/>
  <c r="L133" i="1"/>
  <c r="M133" i="1" s="1"/>
  <c r="K133" i="1"/>
  <c r="J133" i="1"/>
  <c r="I133" i="1"/>
  <c r="P133" i="1" s="1"/>
  <c r="N132" i="1"/>
  <c r="L132" i="1"/>
  <c r="M132" i="1" s="1"/>
  <c r="K132" i="1"/>
  <c r="J132" i="1"/>
  <c r="I132" i="1"/>
  <c r="P132" i="1" s="1"/>
  <c r="N131" i="1"/>
  <c r="L131" i="1"/>
  <c r="M131" i="1" s="1"/>
  <c r="K131" i="1"/>
  <c r="J131" i="1"/>
  <c r="I131" i="1"/>
  <c r="P131" i="1" s="1"/>
  <c r="N130" i="1"/>
  <c r="L130" i="1"/>
  <c r="K130" i="1"/>
  <c r="J130" i="1"/>
  <c r="I130" i="1"/>
  <c r="P130" i="1" s="1"/>
  <c r="N129" i="1"/>
  <c r="L129" i="1"/>
  <c r="K129" i="1"/>
  <c r="J129" i="1"/>
  <c r="I129" i="1"/>
  <c r="P129" i="1" s="1"/>
  <c r="N128" i="1"/>
  <c r="L128" i="1"/>
  <c r="M128" i="1" s="1"/>
  <c r="K128" i="1"/>
  <c r="J128" i="1"/>
  <c r="I128" i="1"/>
  <c r="P128" i="1" s="1"/>
  <c r="N127" i="1"/>
  <c r="L127" i="1"/>
  <c r="M127" i="1" s="1"/>
  <c r="K127" i="1"/>
  <c r="J127" i="1"/>
  <c r="I127" i="1"/>
  <c r="P127" i="1" s="1"/>
  <c r="N126" i="1"/>
  <c r="L126" i="1"/>
  <c r="K126" i="1"/>
  <c r="J126" i="1"/>
  <c r="I126" i="1"/>
  <c r="P126" i="1" s="1"/>
  <c r="N125" i="1"/>
  <c r="L125" i="1"/>
  <c r="M125" i="1" s="1"/>
  <c r="K125" i="1"/>
  <c r="J125" i="1"/>
  <c r="I125" i="1"/>
  <c r="P125" i="1" s="1"/>
  <c r="N124" i="1"/>
  <c r="L124" i="1"/>
  <c r="M124" i="1" s="1"/>
  <c r="K124" i="1"/>
  <c r="J124" i="1"/>
  <c r="I124" i="1"/>
  <c r="P124" i="1" s="1"/>
  <c r="N123" i="1"/>
  <c r="L123" i="1"/>
  <c r="K123" i="1"/>
  <c r="J123" i="1"/>
  <c r="I123" i="1"/>
  <c r="P123" i="1" s="1"/>
  <c r="N122" i="1"/>
  <c r="L122" i="1"/>
  <c r="K122" i="1"/>
  <c r="J122" i="1"/>
  <c r="I122" i="1"/>
  <c r="P122" i="1" s="1"/>
  <c r="N121" i="1"/>
  <c r="L121" i="1"/>
  <c r="K121" i="1"/>
  <c r="J121" i="1"/>
  <c r="I121" i="1"/>
  <c r="P121" i="1" s="1"/>
  <c r="N120" i="1"/>
  <c r="L120" i="1"/>
  <c r="M120" i="1" s="1"/>
  <c r="K120" i="1"/>
  <c r="J120" i="1"/>
  <c r="I120" i="1"/>
  <c r="P120" i="1" s="1"/>
  <c r="N119" i="1"/>
  <c r="L119" i="1"/>
  <c r="M119" i="1" s="1"/>
  <c r="K119" i="1"/>
  <c r="J119" i="1"/>
  <c r="I119" i="1"/>
  <c r="P119" i="1" s="1"/>
  <c r="N118" i="1"/>
  <c r="L118" i="1"/>
  <c r="K118" i="1"/>
  <c r="J118" i="1"/>
  <c r="I118" i="1"/>
  <c r="P118" i="1" s="1"/>
  <c r="N117" i="1"/>
  <c r="L117" i="1"/>
  <c r="M117" i="1" s="1"/>
  <c r="K117" i="1"/>
  <c r="J117" i="1"/>
  <c r="I117" i="1"/>
  <c r="P117" i="1" s="1"/>
  <c r="N116" i="1"/>
  <c r="L116" i="1"/>
  <c r="M116" i="1" s="1"/>
  <c r="K116" i="1"/>
  <c r="J116" i="1"/>
  <c r="I116" i="1"/>
  <c r="P116" i="1" s="1"/>
  <c r="N115" i="1"/>
  <c r="L115" i="1"/>
  <c r="K115" i="1"/>
  <c r="J115" i="1"/>
  <c r="I115" i="1"/>
  <c r="P115" i="1" s="1"/>
  <c r="N114" i="1"/>
  <c r="L114" i="1"/>
  <c r="K114" i="1"/>
  <c r="J114" i="1"/>
  <c r="I114" i="1"/>
  <c r="P114" i="1" s="1"/>
  <c r="N113" i="1"/>
  <c r="L113" i="1"/>
  <c r="K113" i="1"/>
  <c r="J113" i="1"/>
  <c r="I113" i="1"/>
  <c r="P113" i="1" s="1"/>
  <c r="N112" i="1"/>
  <c r="L112" i="1"/>
  <c r="M112" i="1" s="1"/>
  <c r="K112" i="1"/>
  <c r="J112" i="1"/>
  <c r="I112" i="1"/>
  <c r="P112" i="1" s="1"/>
  <c r="N111" i="1"/>
  <c r="L111" i="1"/>
  <c r="M111" i="1" s="1"/>
  <c r="K111" i="1"/>
  <c r="J111" i="1"/>
  <c r="I111" i="1"/>
  <c r="P111" i="1" s="1"/>
  <c r="N110" i="1"/>
  <c r="L110" i="1"/>
  <c r="M110" i="1" s="1"/>
  <c r="K110" i="1"/>
  <c r="J110" i="1"/>
  <c r="I110" i="1"/>
  <c r="P110" i="1" s="1"/>
  <c r="N109" i="1"/>
  <c r="L109" i="1"/>
  <c r="M109" i="1" s="1"/>
  <c r="K109" i="1"/>
  <c r="J109" i="1"/>
  <c r="I109" i="1"/>
  <c r="P109" i="1" s="1"/>
  <c r="N108" i="1"/>
  <c r="L108" i="1"/>
  <c r="M108" i="1" s="1"/>
  <c r="K108" i="1"/>
  <c r="J108" i="1"/>
  <c r="I108" i="1"/>
  <c r="P108" i="1" s="1"/>
  <c r="N107" i="1"/>
  <c r="L107" i="1"/>
  <c r="K107" i="1"/>
  <c r="J107" i="1"/>
  <c r="I107" i="1"/>
  <c r="P107" i="1" s="1"/>
  <c r="N106" i="1"/>
  <c r="L106" i="1"/>
  <c r="K106" i="1"/>
  <c r="J106" i="1"/>
  <c r="I106" i="1"/>
  <c r="P106" i="1" s="1"/>
  <c r="N105" i="1"/>
  <c r="L105" i="1"/>
  <c r="K105" i="1"/>
  <c r="J105" i="1"/>
  <c r="I105" i="1"/>
  <c r="P105" i="1" s="1"/>
  <c r="N104" i="1"/>
  <c r="L104" i="1"/>
  <c r="M104" i="1" s="1"/>
  <c r="K104" i="1"/>
  <c r="J104" i="1"/>
  <c r="I104" i="1"/>
  <c r="P104" i="1" s="1"/>
  <c r="N103" i="1"/>
  <c r="L103" i="1"/>
  <c r="M103" i="1" s="1"/>
  <c r="K103" i="1"/>
  <c r="J103" i="1"/>
  <c r="I103" i="1"/>
  <c r="P103" i="1" s="1"/>
  <c r="N102" i="1"/>
  <c r="L102" i="1"/>
  <c r="K102" i="1"/>
  <c r="J102" i="1"/>
  <c r="I102" i="1"/>
  <c r="P102" i="1" s="1"/>
  <c r="N101" i="1"/>
  <c r="L101" i="1"/>
  <c r="K101" i="1"/>
  <c r="J101" i="1"/>
  <c r="M101" i="1" s="1"/>
  <c r="I101" i="1"/>
  <c r="P101" i="1" s="1"/>
  <c r="N100" i="1"/>
  <c r="L100" i="1"/>
  <c r="K100" i="1"/>
  <c r="J100" i="1"/>
  <c r="M100" i="1" s="1"/>
  <c r="I100" i="1"/>
  <c r="P100" i="1" s="1"/>
  <c r="N99" i="1"/>
  <c r="L99" i="1"/>
  <c r="K99" i="1"/>
  <c r="J99" i="1"/>
  <c r="M99" i="1" s="1"/>
  <c r="I99" i="1"/>
  <c r="P99" i="1" s="1"/>
  <c r="N98" i="1"/>
  <c r="L98" i="1"/>
  <c r="K98" i="1"/>
  <c r="J98" i="1"/>
  <c r="M98" i="1" s="1"/>
  <c r="I98" i="1"/>
  <c r="P98" i="1" s="1"/>
  <c r="N97" i="1"/>
  <c r="L97" i="1"/>
  <c r="M97" i="1" s="1"/>
  <c r="K97" i="1"/>
  <c r="J97" i="1"/>
  <c r="I97" i="1"/>
  <c r="P97" i="1" s="1"/>
  <c r="N96" i="1"/>
  <c r="M96" i="1"/>
  <c r="L96" i="1"/>
  <c r="K96" i="1"/>
  <c r="J96" i="1"/>
  <c r="I96" i="1"/>
  <c r="P96" i="1" s="1"/>
  <c r="N95" i="1"/>
  <c r="L95" i="1"/>
  <c r="M95" i="1" s="1"/>
  <c r="K95" i="1"/>
  <c r="J95" i="1"/>
  <c r="I95" i="1"/>
  <c r="P95" i="1" s="1"/>
  <c r="N94" i="1"/>
  <c r="L94" i="1"/>
  <c r="K94" i="1"/>
  <c r="J94" i="1"/>
  <c r="I94" i="1"/>
  <c r="P94" i="1" s="1"/>
  <c r="N93" i="1"/>
  <c r="L93" i="1"/>
  <c r="M93" i="1" s="1"/>
  <c r="K93" i="1"/>
  <c r="J93" i="1"/>
  <c r="I93" i="1"/>
  <c r="P93" i="1" s="1"/>
  <c r="N92" i="1"/>
  <c r="M92" i="1"/>
  <c r="L92" i="1"/>
  <c r="K92" i="1"/>
  <c r="J92" i="1"/>
  <c r="I92" i="1"/>
  <c r="P92" i="1" s="1"/>
  <c r="N91" i="1"/>
  <c r="L91" i="1"/>
  <c r="M91" i="1" s="1"/>
  <c r="K91" i="1"/>
  <c r="J91" i="1"/>
  <c r="I91" i="1"/>
  <c r="P91" i="1" s="1"/>
  <c r="N90" i="1"/>
  <c r="L90" i="1"/>
  <c r="K90" i="1"/>
  <c r="J90" i="1"/>
  <c r="I90" i="1"/>
  <c r="P90" i="1" s="1"/>
  <c r="N89" i="1"/>
  <c r="L89" i="1"/>
  <c r="M89" i="1" s="1"/>
  <c r="K89" i="1"/>
  <c r="J89" i="1"/>
  <c r="I89" i="1"/>
  <c r="P89" i="1" s="1"/>
  <c r="N88" i="1"/>
  <c r="L88" i="1"/>
  <c r="K88" i="1"/>
  <c r="J88" i="1"/>
  <c r="I88" i="1"/>
  <c r="P88" i="1" s="1"/>
  <c r="N87" i="1"/>
  <c r="L87" i="1"/>
  <c r="M87" i="1" s="1"/>
  <c r="K87" i="1"/>
  <c r="J87" i="1"/>
  <c r="I87" i="1"/>
  <c r="P87" i="1" s="1"/>
  <c r="N86" i="1"/>
  <c r="L86" i="1"/>
  <c r="M86" i="1" s="1"/>
  <c r="K86" i="1"/>
  <c r="J86" i="1"/>
  <c r="I86" i="1"/>
  <c r="P86" i="1" s="1"/>
  <c r="N85" i="1"/>
  <c r="L85" i="1"/>
  <c r="K85" i="1"/>
  <c r="J85" i="1"/>
  <c r="I85" i="1"/>
  <c r="P85" i="1" s="1"/>
  <c r="N84" i="1"/>
  <c r="L84" i="1"/>
  <c r="M84" i="1" s="1"/>
  <c r="K84" i="1"/>
  <c r="J84" i="1"/>
  <c r="I84" i="1"/>
  <c r="P84" i="1" s="1"/>
  <c r="N83" i="1"/>
  <c r="L83" i="1"/>
  <c r="K83" i="1"/>
  <c r="J83" i="1"/>
  <c r="I83" i="1"/>
  <c r="P83" i="1" s="1"/>
  <c r="N82" i="1"/>
  <c r="L82" i="1"/>
  <c r="K82" i="1"/>
  <c r="J82" i="1"/>
  <c r="I82" i="1"/>
  <c r="P82" i="1" s="1"/>
  <c r="N81" i="1"/>
  <c r="L81" i="1"/>
  <c r="M81" i="1" s="1"/>
  <c r="K81" i="1"/>
  <c r="J81" i="1"/>
  <c r="I81" i="1"/>
  <c r="P81" i="1" s="1"/>
  <c r="N80" i="1"/>
  <c r="L80" i="1"/>
  <c r="K80" i="1"/>
  <c r="J80" i="1"/>
  <c r="I80" i="1"/>
  <c r="P80" i="1" s="1"/>
  <c r="N79" i="1"/>
  <c r="L79" i="1"/>
  <c r="M79" i="1" s="1"/>
  <c r="K79" i="1"/>
  <c r="J79" i="1"/>
  <c r="I79" i="1"/>
  <c r="P79" i="1" s="1"/>
  <c r="N78" i="1"/>
  <c r="L78" i="1"/>
  <c r="M78" i="1" s="1"/>
  <c r="K78" i="1"/>
  <c r="J78" i="1"/>
  <c r="I78" i="1"/>
  <c r="P78" i="1" s="1"/>
  <c r="N77" i="1"/>
  <c r="L77" i="1"/>
  <c r="K77" i="1"/>
  <c r="J77" i="1"/>
  <c r="I77" i="1"/>
  <c r="P77" i="1" s="1"/>
  <c r="P76" i="1"/>
  <c r="N76" i="1"/>
  <c r="L76" i="1"/>
  <c r="K76" i="1"/>
  <c r="J76" i="1"/>
  <c r="I76" i="1"/>
  <c r="P75" i="1"/>
  <c r="N75" i="1"/>
  <c r="L75" i="1"/>
  <c r="M75" i="1" s="1"/>
  <c r="K75" i="1"/>
  <c r="J75" i="1"/>
  <c r="I75" i="1"/>
  <c r="N74" i="1"/>
  <c r="L74" i="1"/>
  <c r="M74" i="1" s="1"/>
  <c r="K74" i="1"/>
  <c r="J74" i="1"/>
  <c r="I74" i="1"/>
  <c r="P74" i="1" s="1"/>
  <c r="N73" i="1"/>
  <c r="L73" i="1"/>
  <c r="K73" i="1"/>
  <c r="J73" i="1"/>
  <c r="I73" i="1"/>
  <c r="P73" i="1" s="1"/>
  <c r="P72" i="1"/>
  <c r="N72" i="1"/>
  <c r="L72" i="1"/>
  <c r="M72" i="1" s="1"/>
  <c r="K72" i="1"/>
  <c r="J72" i="1"/>
  <c r="I72" i="1"/>
  <c r="P71" i="1"/>
  <c r="N71" i="1"/>
  <c r="L71" i="1"/>
  <c r="M71" i="1" s="1"/>
  <c r="K71" i="1"/>
  <c r="J71" i="1"/>
  <c r="I71" i="1"/>
  <c r="N70" i="1"/>
  <c r="L70" i="1"/>
  <c r="M70" i="1" s="1"/>
  <c r="K70" i="1"/>
  <c r="J70" i="1"/>
  <c r="I70" i="1"/>
  <c r="P70" i="1" s="1"/>
  <c r="N69" i="1"/>
  <c r="L69" i="1"/>
  <c r="K69" i="1"/>
  <c r="J69" i="1"/>
  <c r="I69" i="1"/>
  <c r="P69" i="1" s="1"/>
  <c r="N68" i="1"/>
  <c r="L68" i="1"/>
  <c r="K68" i="1"/>
  <c r="J68" i="1"/>
  <c r="I68" i="1"/>
  <c r="P68" i="1" s="1"/>
  <c r="P67" i="1"/>
  <c r="N67" i="1"/>
  <c r="L67" i="1"/>
  <c r="M67" i="1" s="1"/>
  <c r="K67" i="1"/>
  <c r="J67" i="1"/>
  <c r="I67" i="1"/>
  <c r="N66" i="1"/>
  <c r="L66" i="1"/>
  <c r="M66" i="1" s="1"/>
  <c r="K66" i="1"/>
  <c r="J66" i="1"/>
  <c r="I66" i="1"/>
  <c r="P66" i="1" s="1"/>
  <c r="N65" i="1"/>
  <c r="L65" i="1"/>
  <c r="K65" i="1"/>
  <c r="J65" i="1"/>
  <c r="I65" i="1"/>
  <c r="P65" i="1" s="1"/>
  <c r="N64" i="1"/>
  <c r="L64" i="1"/>
  <c r="K64" i="1"/>
  <c r="J64" i="1"/>
  <c r="I64" i="1"/>
  <c r="P64" i="1" s="1"/>
  <c r="P63" i="1"/>
  <c r="N63" i="1"/>
  <c r="L63" i="1"/>
  <c r="M63" i="1" s="1"/>
  <c r="K63" i="1"/>
  <c r="J63" i="1"/>
  <c r="I63" i="1"/>
  <c r="N62" i="1"/>
  <c r="L62" i="1"/>
  <c r="M62" i="1" s="1"/>
  <c r="K62" i="1"/>
  <c r="J62" i="1"/>
  <c r="I62" i="1"/>
  <c r="P62" i="1" s="1"/>
  <c r="N61" i="1"/>
  <c r="L61" i="1"/>
  <c r="K61" i="1"/>
  <c r="J61" i="1"/>
  <c r="I61" i="1"/>
  <c r="P61" i="1" s="1"/>
  <c r="N60" i="1"/>
  <c r="L60" i="1"/>
  <c r="K60" i="1"/>
  <c r="J60" i="1"/>
  <c r="I60" i="1"/>
  <c r="P60" i="1" s="1"/>
  <c r="P59" i="1"/>
  <c r="N59" i="1"/>
  <c r="L59" i="1"/>
  <c r="M59" i="1" s="1"/>
  <c r="K59" i="1"/>
  <c r="J59" i="1"/>
  <c r="I59" i="1"/>
  <c r="N58" i="1"/>
  <c r="L58" i="1"/>
  <c r="M58" i="1" s="1"/>
  <c r="K58" i="1"/>
  <c r="J58" i="1"/>
  <c r="I58" i="1"/>
  <c r="P58" i="1" s="1"/>
  <c r="N57" i="1"/>
  <c r="L57" i="1"/>
  <c r="K57" i="1"/>
  <c r="J57" i="1"/>
  <c r="I57" i="1"/>
  <c r="P57" i="1" s="1"/>
  <c r="N56" i="1"/>
  <c r="L56" i="1"/>
  <c r="K56" i="1"/>
  <c r="J56" i="1"/>
  <c r="I56" i="1"/>
  <c r="P56" i="1" s="1"/>
  <c r="P55" i="1"/>
  <c r="N55" i="1"/>
  <c r="L55" i="1"/>
  <c r="M55" i="1" s="1"/>
  <c r="K55" i="1"/>
  <c r="J55" i="1"/>
  <c r="I55" i="1"/>
  <c r="N54" i="1"/>
  <c r="L54" i="1"/>
  <c r="M54" i="1" s="1"/>
  <c r="K54" i="1"/>
  <c r="J54" i="1"/>
  <c r="I54" i="1"/>
  <c r="P54" i="1" s="1"/>
  <c r="N53" i="1"/>
  <c r="L53" i="1"/>
  <c r="K53" i="1"/>
  <c r="J53" i="1"/>
  <c r="I53" i="1"/>
  <c r="P53" i="1" s="1"/>
  <c r="N52" i="1"/>
  <c r="L52" i="1"/>
  <c r="K52" i="1"/>
  <c r="J52" i="1"/>
  <c r="I52" i="1"/>
  <c r="P52" i="1" s="1"/>
  <c r="P51" i="1"/>
  <c r="N51" i="1"/>
  <c r="L51" i="1"/>
  <c r="M51" i="1" s="1"/>
  <c r="K51" i="1"/>
  <c r="J51" i="1"/>
  <c r="I51" i="1"/>
  <c r="N50" i="1"/>
  <c r="L50" i="1"/>
  <c r="M50" i="1" s="1"/>
  <c r="K50" i="1"/>
  <c r="J50" i="1"/>
  <c r="I50" i="1"/>
  <c r="P50" i="1" s="1"/>
  <c r="N49" i="1"/>
  <c r="L49" i="1"/>
  <c r="K49" i="1"/>
  <c r="J49" i="1"/>
  <c r="I49" i="1"/>
  <c r="P49" i="1" s="1"/>
  <c r="N48" i="1"/>
  <c r="L48" i="1"/>
  <c r="M48" i="1" s="1"/>
  <c r="K48" i="1"/>
  <c r="J48" i="1"/>
  <c r="I48" i="1"/>
  <c r="P48" i="1" s="1"/>
  <c r="P47" i="1"/>
  <c r="N47" i="1"/>
  <c r="L47" i="1"/>
  <c r="M47" i="1" s="1"/>
  <c r="K47" i="1"/>
  <c r="J47" i="1"/>
  <c r="I47" i="1"/>
  <c r="N46" i="1"/>
  <c r="L46" i="1"/>
  <c r="M46" i="1" s="1"/>
  <c r="K46" i="1"/>
  <c r="J46" i="1"/>
  <c r="I46" i="1"/>
  <c r="P46" i="1" s="1"/>
  <c r="N45" i="1"/>
  <c r="L45" i="1"/>
  <c r="K45" i="1"/>
  <c r="J45" i="1"/>
  <c r="I45" i="1"/>
  <c r="P45" i="1" s="1"/>
  <c r="N44" i="1"/>
  <c r="L44" i="1"/>
  <c r="K44" i="1"/>
  <c r="J44" i="1"/>
  <c r="I44" i="1"/>
  <c r="P44" i="1" s="1"/>
  <c r="P43" i="1"/>
  <c r="N43" i="1"/>
  <c r="L43" i="1"/>
  <c r="M43" i="1" s="1"/>
  <c r="K43" i="1"/>
  <c r="J43" i="1"/>
  <c r="I43" i="1"/>
  <c r="P42" i="1"/>
  <c r="N42" i="1"/>
  <c r="L42" i="1"/>
  <c r="M42" i="1" s="1"/>
  <c r="K42" i="1"/>
  <c r="J42" i="1"/>
  <c r="I42" i="1"/>
  <c r="N41" i="1"/>
  <c r="L41" i="1"/>
  <c r="K41" i="1"/>
  <c r="J41" i="1"/>
  <c r="I41" i="1"/>
  <c r="P41" i="1" s="1"/>
  <c r="N40" i="1"/>
  <c r="L40" i="1"/>
  <c r="K40" i="1"/>
  <c r="J40" i="1"/>
  <c r="I40" i="1"/>
  <c r="P40" i="1" s="1"/>
  <c r="P39" i="1"/>
  <c r="N39" i="1"/>
  <c r="L39" i="1"/>
  <c r="M39" i="1" s="1"/>
  <c r="K39" i="1"/>
  <c r="J39" i="1"/>
  <c r="I39" i="1"/>
  <c r="P38" i="1"/>
  <c r="N38" i="1"/>
  <c r="L38" i="1"/>
  <c r="M38" i="1" s="1"/>
  <c r="K38" i="1"/>
  <c r="J38" i="1"/>
  <c r="I38" i="1"/>
  <c r="N37" i="1"/>
  <c r="L37" i="1"/>
  <c r="K37" i="1"/>
  <c r="J37" i="1"/>
  <c r="I37" i="1"/>
  <c r="P37" i="1" s="1"/>
  <c r="N36" i="1"/>
  <c r="L36" i="1"/>
  <c r="M36" i="1" s="1"/>
  <c r="K36" i="1"/>
  <c r="J36" i="1"/>
  <c r="I36" i="1"/>
  <c r="P36" i="1" s="1"/>
  <c r="P35" i="1"/>
  <c r="N35" i="1"/>
  <c r="L35" i="1"/>
  <c r="M35" i="1" s="1"/>
  <c r="K35" i="1"/>
  <c r="J35" i="1"/>
  <c r="I35" i="1"/>
  <c r="P34" i="1"/>
  <c r="N34" i="1"/>
  <c r="L34" i="1"/>
  <c r="M34" i="1" s="1"/>
  <c r="K34" i="1"/>
  <c r="J34" i="1"/>
  <c r="I34" i="1"/>
  <c r="N33" i="1"/>
  <c r="L33" i="1"/>
  <c r="K33" i="1"/>
  <c r="J33" i="1"/>
  <c r="I33" i="1"/>
  <c r="P33" i="1" s="1"/>
  <c r="N32" i="1"/>
  <c r="L32" i="1"/>
  <c r="K32" i="1"/>
  <c r="J32" i="1"/>
  <c r="I32" i="1"/>
  <c r="P32" i="1" s="1"/>
  <c r="P31" i="1"/>
  <c r="N31" i="1"/>
  <c r="L31" i="1"/>
  <c r="M31" i="1" s="1"/>
  <c r="K31" i="1"/>
  <c r="J31" i="1"/>
  <c r="I31" i="1"/>
  <c r="P30" i="1"/>
  <c r="N30" i="1"/>
  <c r="L30" i="1"/>
  <c r="M30" i="1" s="1"/>
  <c r="K30" i="1"/>
  <c r="J30" i="1"/>
  <c r="I30" i="1"/>
  <c r="N29" i="1"/>
  <c r="L29" i="1"/>
  <c r="K29" i="1"/>
  <c r="J29" i="1"/>
  <c r="I29" i="1"/>
  <c r="P29" i="1" s="1"/>
  <c r="N28" i="1"/>
  <c r="L28" i="1"/>
  <c r="K28" i="1"/>
  <c r="J28" i="1"/>
  <c r="I28" i="1"/>
  <c r="P28" i="1" s="1"/>
  <c r="P27" i="1"/>
  <c r="N27" i="1"/>
  <c r="L27" i="1"/>
  <c r="M27" i="1" s="1"/>
  <c r="K27" i="1"/>
  <c r="J27" i="1"/>
  <c r="I27" i="1"/>
  <c r="P26" i="1"/>
  <c r="N26" i="1"/>
  <c r="L26" i="1"/>
  <c r="M26" i="1" s="1"/>
  <c r="K26" i="1"/>
  <c r="J26" i="1"/>
  <c r="I26" i="1"/>
  <c r="N25" i="1"/>
  <c r="L25" i="1"/>
  <c r="K25" i="1"/>
  <c r="J25" i="1"/>
  <c r="I25" i="1"/>
  <c r="P25" i="1" s="1"/>
  <c r="N24" i="1"/>
  <c r="L24" i="1"/>
  <c r="M24" i="1" s="1"/>
  <c r="K24" i="1"/>
  <c r="J24" i="1"/>
  <c r="I24" i="1"/>
  <c r="P24" i="1" s="1"/>
  <c r="P23" i="1"/>
  <c r="N23" i="1"/>
  <c r="L23" i="1"/>
  <c r="M23" i="1" s="1"/>
  <c r="K23" i="1"/>
  <c r="J23" i="1"/>
  <c r="I23" i="1"/>
  <c r="P22" i="1"/>
  <c r="N22" i="1"/>
  <c r="L22" i="1"/>
  <c r="M22" i="1" s="1"/>
  <c r="K22" i="1"/>
  <c r="J22" i="1"/>
  <c r="I22" i="1"/>
  <c r="N21" i="1"/>
  <c r="L21" i="1"/>
  <c r="K21" i="1"/>
  <c r="J21" i="1"/>
  <c r="I21" i="1"/>
  <c r="P21" i="1" s="1"/>
  <c r="N20" i="1"/>
  <c r="L20" i="1"/>
  <c r="K20" i="1"/>
  <c r="J20" i="1"/>
  <c r="I20" i="1"/>
  <c r="P20" i="1" s="1"/>
  <c r="P19" i="1"/>
  <c r="N19" i="1"/>
  <c r="O19" i="1" s="1"/>
  <c r="L19" i="1"/>
  <c r="M19" i="1" s="1"/>
  <c r="K19" i="1"/>
  <c r="J19" i="1"/>
  <c r="I19" i="1"/>
  <c r="P18" i="1"/>
  <c r="N18" i="1"/>
  <c r="L18" i="1"/>
  <c r="M18" i="1" s="1"/>
  <c r="K18" i="1"/>
  <c r="J18" i="1"/>
  <c r="I18" i="1"/>
  <c r="N17" i="1"/>
  <c r="L17" i="1"/>
  <c r="K17" i="1"/>
  <c r="J17" i="1"/>
  <c r="I17" i="1"/>
  <c r="P17" i="1" s="1"/>
  <c r="N16" i="1"/>
  <c r="L16" i="1"/>
  <c r="K16" i="1"/>
  <c r="J16" i="1"/>
  <c r="I16" i="1"/>
  <c r="P16" i="1" s="1"/>
  <c r="P15" i="1"/>
  <c r="N15" i="1"/>
  <c r="O15" i="1" s="1"/>
  <c r="L15" i="1"/>
  <c r="M15" i="1" s="1"/>
  <c r="K15" i="1"/>
  <c r="J15" i="1"/>
  <c r="I15" i="1"/>
  <c r="P14" i="1"/>
  <c r="N14" i="1"/>
  <c r="L14" i="1"/>
  <c r="M14" i="1" s="1"/>
  <c r="K14" i="1"/>
  <c r="J14" i="1"/>
  <c r="I14" i="1"/>
  <c r="N13" i="1"/>
  <c r="L13" i="1"/>
  <c r="K13" i="1"/>
  <c r="J13" i="1"/>
  <c r="I13" i="1"/>
  <c r="P13" i="1" s="1"/>
  <c r="N12" i="1"/>
  <c r="L12" i="1"/>
  <c r="K12" i="1"/>
  <c r="J12" i="1"/>
  <c r="I12" i="1"/>
  <c r="P12" i="1" s="1"/>
  <c r="P11" i="1"/>
  <c r="N11" i="1"/>
  <c r="O11" i="1" s="1"/>
  <c r="L11" i="1"/>
  <c r="M11" i="1" s="1"/>
  <c r="K11" i="1"/>
  <c r="J11" i="1"/>
  <c r="I11" i="1"/>
  <c r="P10" i="1"/>
  <c r="N10" i="1"/>
  <c r="O10" i="1" s="1"/>
  <c r="L10" i="1"/>
  <c r="M10" i="1" s="1"/>
  <c r="K10" i="1"/>
  <c r="J10" i="1"/>
  <c r="I10" i="1"/>
  <c r="P9" i="1"/>
  <c r="N9" i="1"/>
  <c r="O9" i="1" s="1"/>
  <c r="L9" i="1"/>
  <c r="M9" i="1" s="1"/>
  <c r="K9" i="1"/>
  <c r="J9" i="1"/>
  <c r="I9" i="1"/>
  <c r="P8" i="1"/>
  <c r="N8" i="1"/>
  <c r="O8" i="1" s="1"/>
  <c r="L8" i="1"/>
  <c r="M8" i="1" s="1"/>
  <c r="K8" i="1"/>
  <c r="J8" i="1"/>
  <c r="I8" i="1"/>
  <c r="N7" i="1"/>
  <c r="O7" i="1" s="1"/>
  <c r="L7" i="1"/>
  <c r="M7" i="1" s="1"/>
  <c r="K7" i="1"/>
  <c r="J7" i="1"/>
  <c r="I7" i="1"/>
  <c r="P7" i="1" s="1"/>
  <c r="P6" i="1"/>
  <c r="N6" i="1"/>
  <c r="O6" i="1" s="1"/>
  <c r="L6" i="1"/>
  <c r="M6" i="1" s="1"/>
  <c r="K6" i="1"/>
  <c r="J6" i="1"/>
  <c r="I6" i="1"/>
  <c r="A3" i="1"/>
  <c r="A1" i="1"/>
  <c r="O47" i="1" l="1"/>
  <c r="O81" i="1"/>
  <c r="O89" i="1"/>
  <c r="O127" i="1"/>
  <c r="O135" i="1"/>
  <c r="O143" i="1"/>
  <c r="O151" i="1"/>
  <c r="O159" i="1"/>
  <c r="O39" i="1"/>
  <c r="O103" i="1"/>
  <c r="O22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M83" i="1"/>
  <c r="O86" i="1"/>
  <c r="M94" i="1"/>
  <c r="O100" i="1"/>
  <c r="O92" i="1"/>
  <c r="O14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0" i="1"/>
  <c r="O83" i="1"/>
  <c r="M88" i="1"/>
  <c r="O91" i="1"/>
  <c r="O94" i="1"/>
  <c r="O31" i="1"/>
  <c r="O111" i="1"/>
  <c r="O26" i="1"/>
  <c r="O17" i="1"/>
  <c r="O25" i="1"/>
  <c r="O29" i="1"/>
  <c r="O37" i="1"/>
  <c r="O41" i="1"/>
  <c r="O45" i="1"/>
  <c r="O49" i="1"/>
  <c r="O53" i="1"/>
  <c r="O57" i="1"/>
  <c r="O61" i="1"/>
  <c r="O65" i="1"/>
  <c r="O69" i="1"/>
  <c r="O73" i="1"/>
  <c r="O77" i="1"/>
  <c r="O80" i="1"/>
  <c r="M85" i="1"/>
  <c r="O88" i="1"/>
  <c r="O43" i="1"/>
  <c r="O119" i="1"/>
  <c r="O18" i="1"/>
  <c r="O13" i="1"/>
  <c r="O21" i="1"/>
  <c r="O33" i="1"/>
  <c r="M12" i="1"/>
  <c r="M16" i="1"/>
  <c r="M20" i="1"/>
  <c r="M28" i="1"/>
  <c r="M32" i="1"/>
  <c r="M40" i="1"/>
  <c r="M44" i="1"/>
  <c r="M52" i="1"/>
  <c r="M56" i="1"/>
  <c r="M60" i="1"/>
  <c r="M64" i="1"/>
  <c r="M68" i="1"/>
  <c r="M76" i="1"/>
  <c r="M82" i="1"/>
  <c r="O85" i="1"/>
  <c r="M90" i="1"/>
  <c r="O23" i="1"/>
  <c r="O16" i="1"/>
  <c r="O24" i="1"/>
  <c r="O32" i="1"/>
  <c r="O36" i="1"/>
  <c r="O44" i="1"/>
  <c r="O48" i="1"/>
  <c r="O52" i="1"/>
  <c r="O56" i="1"/>
  <c r="O60" i="1"/>
  <c r="O64" i="1"/>
  <c r="O68" i="1"/>
  <c r="O72" i="1"/>
  <c r="O76" i="1"/>
  <c r="O82" i="1"/>
  <c r="O90" i="1"/>
  <c r="O96" i="1"/>
  <c r="O27" i="1"/>
  <c r="O12" i="1"/>
  <c r="O20" i="1"/>
  <c r="O28" i="1"/>
  <c r="O40" i="1"/>
  <c r="O79" i="1"/>
  <c r="O87" i="1"/>
  <c r="O35" i="1"/>
  <c r="O51" i="1"/>
  <c r="O55" i="1"/>
  <c r="O59" i="1"/>
  <c r="O63" i="1"/>
  <c r="O67" i="1"/>
  <c r="O71" i="1"/>
  <c r="O75" i="1"/>
  <c r="O84" i="1"/>
  <c r="M105" i="1"/>
  <c r="O108" i="1"/>
  <c r="M113" i="1"/>
  <c r="O116" i="1"/>
  <c r="M121" i="1"/>
  <c r="O124" i="1"/>
  <c r="M129" i="1"/>
  <c r="O132" i="1"/>
  <c r="M137" i="1"/>
  <c r="O140" i="1"/>
  <c r="M145" i="1"/>
  <c r="O148" i="1"/>
  <c r="O156" i="1"/>
  <c r="O95" i="1"/>
  <c r="O99" i="1"/>
  <c r="M102" i="1"/>
  <c r="O105" i="1"/>
  <c r="O113" i="1"/>
  <c r="M118" i="1"/>
  <c r="O121" i="1"/>
  <c r="M126" i="1"/>
  <c r="O129" i="1"/>
  <c r="M134" i="1"/>
  <c r="O137" i="1"/>
  <c r="M142" i="1"/>
  <c r="O145" i="1"/>
  <c r="O153" i="1"/>
  <c r="O161" i="1"/>
  <c r="O102" i="1"/>
  <c r="M107" i="1"/>
  <c r="O110" i="1"/>
  <c r="M115" i="1"/>
  <c r="O118" i="1"/>
  <c r="M123" i="1"/>
  <c r="O126" i="1"/>
  <c r="O134" i="1"/>
  <c r="M139" i="1"/>
  <c r="O142" i="1"/>
  <c r="M147" i="1"/>
  <c r="O150" i="1"/>
  <c r="O158" i="1"/>
  <c r="O98" i="1"/>
  <c r="O107" i="1"/>
  <c r="O115" i="1"/>
  <c r="O123" i="1"/>
  <c r="O131" i="1"/>
  <c r="O139" i="1"/>
  <c r="O147" i="1"/>
  <c r="O155" i="1"/>
  <c r="O104" i="1"/>
  <c r="O112" i="1"/>
  <c r="O120" i="1"/>
  <c r="O128" i="1"/>
  <c r="O136" i="1"/>
  <c r="O144" i="1"/>
  <c r="O152" i="1"/>
  <c r="O160" i="1"/>
  <c r="O93" i="1"/>
  <c r="O97" i="1"/>
  <c r="O101" i="1"/>
  <c r="M106" i="1"/>
  <c r="O109" i="1"/>
  <c r="M114" i="1"/>
  <c r="O117" i="1"/>
  <c r="M122" i="1"/>
  <c r="O125" i="1"/>
  <c r="M130" i="1"/>
  <c r="O133" i="1"/>
  <c r="O141" i="1"/>
  <c r="M146" i="1"/>
  <c r="O149" i="1"/>
  <c r="O157" i="1"/>
  <c r="O106" i="1"/>
  <c r="O114" i="1"/>
  <c r="O122" i="1"/>
  <c r="O130" i="1"/>
  <c r="O138" i="1"/>
  <c r="O146" i="1"/>
  <c r="O154" i="1"/>
  <c r="O162" i="1"/>
</calcChain>
</file>

<file path=xl/sharedStrings.xml><?xml version="1.0" encoding="utf-8"?>
<sst xmlns="http://schemas.openxmlformats.org/spreadsheetml/2006/main" count="972" uniqueCount="207">
  <si>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</si>
  <si>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</si>
  <si>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</si>
  <si>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</si>
  <si>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</si>
  <si>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</si>
  <si>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</si>
  <si>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</si>
  <si>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</si>
  <si>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</si>
  <si>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</si>
  <si>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</si>
  <si>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</si>
  <si>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</si>
  <si>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</si>
  <si>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</si>
  <si>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</si>
  <si>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Asep Ridwan Subiana</t>
  </si>
  <si>
    <t>EXPEDITION/SEA FREIGHT</t>
  </si>
  <si>
    <t>Biaya Ekspor</t>
  </si>
  <si>
    <t>CLN</t>
  </si>
  <si>
    <t>Heni</t>
  </si>
  <si>
    <t>Dec 23 (6914.94 usd), Jan 24 (5630.98 usd)</t>
  </si>
  <si>
    <t>MAJA-2</t>
  </si>
  <si>
    <t>Farida</t>
  </si>
  <si>
    <t/>
  </si>
  <si>
    <t>INSURANCE EXPENSES</t>
  </si>
  <si>
    <t>Jaminan kontrak kerja makloon</t>
  </si>
  <si>
    <t>Nunung</t>
  </si>
  <si>
    <t>Dec 23 (1391.65 usd), Jan 24 (1318.26 usd)</t>
  </si>
  <si>
    <t>Yanto</t>
  </si>
  <si>
    <t>aktualnya turun, karena ganti supplier dari SM ke BP.</t>
  </si>
  <si>
    <t>OTHER PRODUCTION COST</t>
  </si>
  <si>
    <t>Import</t>
  </si>
  <si>
    <t>Seli</t>
  </si>
  <si>
    <t>MAJA-1</t>
  </si>
  <si>
    <t>Irna</t>
  </si>
  <si>
    <t>delivery machine global limit</t>
  </si>
  <si>
    <t>PEMAKAIAN GENERAL MATERIAL</t>
  </si>
  <si>
    <t>issue nashua, double tape, karton tebal,numbering, kertas gelar, tinta numbering, kertas marker.</t>
  </si>
  <si>
    <t>Ika</t>
  </si>
  <si>
    <t>Sri K</t>
  </si>
  <si>
    <t>PEMAKAIAN PACKING</t>
  </si>
  <si>
    <t>Lakban &amp; accessories packing utk produksi</t>
  </si>
  <si>
    <t>TRUCKING EXPENSES</t>
  </si>
  <si>
    <t>Biaya truking utk pengiriman barang</t>
  </si>
  <si>
    <t>Hilman</t>
  </si>
  <si>
    <t>Dec 23 (0 usd), Jan 24 (774.01 usd)</t>
  </si>
  <si>
    <t>Choeruman</t>
  </si>
  <si>
    <t>VENDOR EXPENSES</t>
  </si>
  <si>
    <t xml:space="preserve">Biaya Makloon </t>
  </si>
  <si>
    <t xml:space="preserve">Sagaf </t>
  </si>
  <si>
    <t>Dede</t>
  </si>
  <si>
    <t>Biaya Material</t>
  </si>
  <si>
    <t>Irwan</t>
  </si>
  <si>
    <t>Sri B</t>
  </si>
  <si>
    <t>Proses seluler produksi cost $ 488.18 , material $ 9.350.83 makloon 1492.24</t>
  </si>
  <si>
    <t>Firawaty</t>
  </si>
  <si>
    <t>FABRIC TESTED CHARGES</t>
  </si>
  <si>
    <t>Garment Test</t>
  </si>
  <si>
    <t>Diana</t>
  </si>
  <si>
    <t>Adidas, Hexapole, Marubeni Corp</t>
  </si>
  <si>
    <t>Eka</t>
  </si>
  <si>
    <t>Marubeni Fashion Link, Mothercare</t>
  </si>
  <si>
    <t>Suwartini</t>
  </si>
  <si>
    <t>H&amp;M, GTHS</t>
  </si>
  <si>
    <t>Synta</t>
  </si>
  <si>
    <t>Shinatomo, Miyamori, Eiger</t>
  </si>
  <si>
    <t>SALES COMMISSION</t>
  </si>
  <si>
    <t>Komisi untuk Agent</t>
  </si>
  <si>
    <t>Shinatomo, Toyota, Stylem</t>
  </si>
  <si>
    <t>SAMPLE EXPENSES</t>
  </si>
  <si>
    <t>Pengeluaran Material Sample</t>
  </si>
  <si>
    <t>Amount $352 seharusnya masuk ke budget other production cost karena biaya ini terjadi untuk memenuhi pengganti reject produksi, bukan bagian sample expenses.</t>
  </si>
  <si>
    <t>Fungfung</t>
  </si>
  <si>
    <t>Yuli</t>
  </si>
  <si>
    <t>Merdeka, Biensi, Mitra Keluarga</t>
  </si>
  <si>
    <t>Biaya ditagihkan ke Buyer di bulan Maret</t>
  </si>
  <si>
    <t>Sary</t>
  </si>
  <si>
    <t>Biensi</t>
  </si>
  <si>
    <t>Realisasi/akumulasi dari bulan2 sebelumnya. Untuk kedepannya akan di infokan setiap bulan nya.</t>
  </si>
  <si>
    <t>Mery</t>
  </si>
  <si>
    <t>Redwing</t>
  </si>
  <si>
    <t>Owi Wijaya</t>
  </si>
  <si>
    <t>AIR FREIGHT</t>
  </si>
  <si>
    <t>Biaya Ekspor By Air</t>
  </si>
  <si>
    <t>Bukan masuk budget ke HRD</t>
  </si>
  <si>
    <t>BUSINESS TRIP EXPENSES</t>
  </si>
  <si>
    <t>Akomodasi dari tugas luar</t>
  </si>
  <si>
    <t>Tita</t>
  </si>
  <si>
    <t>CONTRIBUTION COST</t>
  </si>
  <si>
    <t>Sumbangan</t>
  </si>
  <si>
    <t>Rini</t>
  </si>
  <si>
    <t>ELECTRICITY</t>
  </si>
  <si>
    <t>Biaya Listrik PLN</t>
  </si>
  <si>
    <t>ENTERTAINMENT</t>
  </si>
  <si>
    <t>Biaya jamuan makan/Hadiah</t>
  </si>
  <si>
    <t>FACTORY SUPPLIES EXPENSE</t>
  </si>
  <si>
    <t>Kebutuhan Produksi (KABEL, SEWA MESIN, AMPLAS, BATTERY CHARGER, PILOX, CIPUT)</t>
  </si>
  <si>
    <t>Wenti</t>
  </si>
  <si>
    <t>FARE ALLOWANCE</t>
  </si>
  <si>
    <t>Tunjangan makan Staff</t>
  </si>
  <si>
    <t>Tunjangan makan produksi</t>
  </si>
  <si>
    <t>FREIGHT IN</t>
  </si>
  <si>
    <t>Biaya sewa mobil</t>
  </si>
  <si>
    <t>FUEL FOR MOTOR VEHICLE</t>
  </si>
  <si>
    <t>Bahan bakar untuk kendaraan</t>
  </si>
  <si>
    <t>INSURANCEEXP.OFBUILD.&amp;</t>
  </si>
  <si>
    <t>Asuransi ASWATA</t>
  </si>
  <si>
    <t>INTERNET EXPENSES</t>
  </si>
  <si>
    <t>Biaya Internet</t>
  </si>
  <si>
    <t>JAMSOSTEK</t>
  </si>
  <si>
    <t>Biaya BPJS Tenaga Kerja</t>
  </si>
  <si>
    <t>Siska</t>
  </si>
  <si>
    <t>LABOR COST</t>
  </si>
  <si>
    <t>Upah Produksi</t>
  </si>
  <si>
    <t>Ati</t>
  </si>
  <si>
    <t>LEGAL EXPENSES</t>
  </si>
  <si>
    <t>Biaya dokumen legal &amp; materai</t>
  </si>
  <si>
    <t>KALIBENDA</t>
  </si>
  <si>
    <t>Bukan masuk budget ke HRD, masuk ke Exim</t>
  </si>
  <si>
    <t>MAINT.&amp;REP.BUILDING</t>
  </si>
  <si>
    <t>pemeliharaan gedung</t>
  </si>
  <si>
    <t>Ini hitungan per minggu seharusnya per bulan</t>
  </si>
  <si>
    <t>MAINT.&amp;REP.ELECTRICITY</t>
  </si>
  <si>
    <t>pemeliharaan instalasi listrik</t>
  </si>
  <si>
    <t>MAINT.&amp;REP.GEN&amp;BOILER</t>
  </si>
  <si>
    <t>Pemeliharaan Generator</t>
  </si>
  <si>
    <t>MAINT.&amp;REP.MACHINERIE</t>
  </si>
  <si>
    <t>pemeliharaan mesin</t>
  </si>
  <si>
    <t>MAINT.&amp;REP.MOTORVEHICLE</t>
  </si>
  <si>
    <t>pemeliharaan kendaraan</t>
  </si>
  <si>
    <t>MAINT.&amp;REP.PLANTEQUI</t>
  </si>
  <si>
    <t>pemeliharaan peralatan produksi</t>
  </si>
  <si>
    <t>MAINT.&amp;REP.WATERINSTL.</t>
  </si>
  <si>
    <t>pemeliharaan instalasi air</t>
  </si>
  <si>
    <t>MAINT.OFFICEEQUIP.</t>
  </si>
  <si>
    <t>Pemeliharaan perlengkapan Office</t>
  </si>
  <si>
    <t>keperluan untuk support dari JDE, bukan masuk budget HRD</t>
  </si>
  <si>
    <t>MEDICAL ALLOWANCE</t>
  </si>
  <si>
    <t>BPJS kesehatan Produksi</t>
  </si>
  <si>
    <t>OFFICE SUPPLIES EXPENSES</t>
  </si>
  <si>
    <t>Perlengkapan office (Tinta refil, sewa mesin fotocopy, ATK, spanduk, Aqua, uji lingkungan)</t>
  </si>
  <si>
    <t>Rizal</t>
  </si>
  <si>
    <t>Pemenuhan Compliance</t>
  </si>
  <si>
    <t>Security</t>
  </si>
  <si>
    <t>Ada kenaikan UMK</t>
  </si>
  <si>
    <t>PEMAKAIAN SPARE PART</t>
  </si>
  <si>
    <t>issue jarum , baud, dll</t>
  </si>
  <si>
    <t>PMKN FUEL &amp; LUBRICANT</t>
  </si>
  <si>
    <t>issue solar</t>
  </si>
  <si>
    <t>RENT EXPENSES</t>
  </si>
  <si>
    <t>Biaya Sewa</t>
  </si>
  <si>
    <t>RENT EXPENSES BUILDING</t>
  </si>
  <si>
    <t>Sewa Kontrakan Cln</t>
  </si>
  <si>
    <t>RENT EXPENSES LAND</t>
  </si>
  <si>
    <t>Sewa tanah Cln</t>
  </si>
  <si>
    <t>TELEPHONE EXPENSES</t>
  </si>
  <si>
    <t>biaya Telkom</t>
  </si>
  <si>
    <t>TRAINING BY EMPLOYEE</t>
  </si>
  <si>
    <t>Biaya pelatihan</t>
  </si>
  <si>
    <t>WATER</t>
  </si>
  <si>
    <t>Tagihan Pajak Air Tanah</t>
  </si>
  <si>
    <t>Dokter&amp; Obat</t>
  </si>
  <si>
    <t>Wawan Iskandar</t>
  </si>
  <si>
    <t>Kenaikan UMK 2024</t>
  </si>
  <si>
    <t>Sewa Kontrakan/pabrk banjarnegara</t>
  </si>
  <si>
    <t>Alivia</t>
  </si>
  <si>
    <t xml:space="preserve">Service Kompresor, karena rusak </t>
  </si>
  <si>
    <t>Sedang double check  spare part yang dipakai</t>
  </si>
  <si>
    <t>Wawan</t>
  </si>
  <si>
    <t>Penambahan Ord Chawan cut di Klb + Mesin Pres</t>
  </si>
  <si>
    <t>Parsikin</t>
  </si>
  <si>
    <t>OFFICER SALARIES</t>
  </si>
  <si>
    <t>Upah Staff</t>
  </si>
  <si>
    <t>Ceria</t>
  </si>
  <si>
    <t>Risa</t>
  </si>
  <si>
    <t>CHW</t>
  </si>
  <si>
    <t>Galang</t>
  </si>
  <si>
    <t>Tony Teja</t>
  </si>
  <si>
    <t>Karena ada kenaikan UMK tahun 2024</t>
  </si>
  <si>
    <t>Biaya dokter &amp; Obat</t>
  </si>
  <si>
    <t>Mutia</t>
  </si>
  <si>
    <t>Kiki</t>
  </si>
  <si>
    <t>Untuk service Blower dari Vendor luar, Service Handpallet 3 Unit</t>
  </si>
  <si>
    <t>pemakaian baud sparepart, Mika susu pvc 1 MM, Presser Foot (overdeck klim), Hook ASM, Presser Foot</t>
  </si>
  <si>
    <t>Karena ada kenaikan UMK tahun 2024, dan kenaikan Jumlah Operator (kenaikan 14 orang di bulan Februari)</t>
  </si>
  <si>
    <t>Sewa Kontrakan</t>
  </si>
  <si>
    <t>Rudiyanto</t>
  </si>
  <si>
    <t>Miyamori : Tgl 7 Feb by air 113 pcs (5 carton), Tgl 17 Feb by air 804 pcs (24 carton)</t>
  </si>
  <si>
    <t>Penambahan pemakaian di bulan Februari menjadi 13,368 KWH WBP semula pemakaian di bulan Januari 12,636 KWH WBP , Ada Mesin baru  join elastic.</t>
  </si>
  <si>
    <t>Imas</t>
  </si>
  <si>
    <t>Untuk service Blower dari Vendor luar, service kompressor ASD 50 (1 unit)</t>
  </si>
  <si>
    <t xml:space="preserve">Pemakaian Baud Untuk material hanger, setahun 3x (Desember, Januari, Februari), </t>
  </si>
  <si>
    <t>Santy Silalahi</t>
  </si>
  <si>
    <t>ACCOUNTING&amp;TAX ADVISORY EXP.</t>
  </si>
  <si>
    <t>Biaya jasa Akuntan publik, aktuaria, konsultan pajak.</t>
  </si>
  <si>
    <t>BANK CHARGES</t>
  </si>
  <si>
    <t>Biaya Bank Charges</t>
  </si>
  <si>
    <t>INTEREST EXP OF DOMESTIC</t>
  </si>
  <si>
    <t>Biaya bunga Pinjaman</t>
  </si>
  <si>
    <t>Isma</t>
  </si>
  <si>
    <t>PREMIUM COST</t>
  </si>
  <si>
    <t xml:space="preserve">iuran keanggotaan </t>
  </si>
  <si>
    <t>TAXES</t>
  </si>
  <si>
    <t>Biaya Pajak yg tidak bisa di restitusi (ppn sewa mesin foto copy, ppn security/yg td berhubungan dg produksi), bea Masuk.</t>
  </si>
  <si>
    <t>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</si>
</sst>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theme="1"/>
      <name val="Calibri"/>
      <family val="2"/>
      <scheme val="minor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sz val="12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b/>
      <sz val="12"/>
      <color theme="1"/>
      <name val="Calibri"/>
      <family val="2"/>
      <scheme val="minor"/>
    </font>
    <font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/>
    <xf numFmtId="0" fontId="5" fillId="0" borderId="0" xfId="0" applyFont="1"/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43" fontId="7" fillId="4" borderId="0" xfId="1" applyFont="1" applyFill="1" applyAlignment="1">
      <alignment horizontal="center"/>
    </xf>
    <xf numFmtId="10" fontId="7" fillId="4" borderId="0" xfId="2" applyNumberFormat="1" applyFont="1" applyFill="1" applyAlignment="1">
      <alignment horizontal="center"/>
    </xf>
    <xf numFmtId="0" fontId="7" fillId="4" borderId="0" xfId="2" applyNumberFormat="1" applyFont="1" applyFill="1" applyAlignment="1">
      <alignment horizontal="center"/>
    </xf>
    <xf numFmtId="0" fontId="7" fillId="4" borderId="0" xfId="0" applyFont="1" applyFill="1"/>
    <xf numFmtId="0" fontId="8" fillId="3" borderId="0" xfId="0" applyFont="1" applyFill="1"/>
    <xf numFmtId="0" fontId="8" fillId="0" borderId="0" xfId="0" applyFont="1"/>
    <xf numFmtId="43" fontId="9" fillId="4" borderId="0" xfId="1" applyFont="1" applyFill="1" applyAlignment="1">
      <alignment horizontal="center"/>
    </xf>
    <xf numFmtId="0" fontId="6" fillId="4" borderId="0" xfId="1" applyNumberFormat="1" applyFont="1" applyFill="1" applyAlignment="1">
      <alignment horizontal="center"/>
    </xf>
    <xf numFmtId="43" fontId="10" fillId="4" borderId="0" xfId="1" applyFont="1" applyFill="1" applyAlignment="1">
      <alignment horizontal="center"/>
    </xf>
    <xf numFmtId="9" fontId="11" fillId="4" borderId="0" xfId="2" applyFont="1" applyFill="1" applyAlignment="1">
      <alignment horizontal="center"/>
    </xf>
    <xf numFmtId="9" fontId="8" fillId="4" borderId="0" xfId="2" applyFont="1" applyFill="1" applyAlignment="1">
      <alignment horizontal="center"/>
    </xf>
    <xf numFmtId="0" fontId="12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43" fontId="12" fillId="5" borderId="1" xfId="1" applyFont="1" applyFill="1" applyBorder="1" applyAlignment="1">
      <alignment horizontal="left" vertical="center"/>
    </xf>
    <xf numFmtId="43" fontId="12" fillId="5" borderId="1" xfId="1" applyFont="1" applyFill="1" applyBorder="1" applyAlignment="1">
      <alignment horizontal="center" vertical="center"/>
    </xf>
    <xf numFmtId="10" fontId="12" fillId="5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" fillId="0" borderId="0" xfId="3"/>
    <xf numFmtId="0" fontId="16" fillId="3" borderId="0" xfId="0" applyFont="1" applyFill="1" applyAlignment="1">
      <alignment horizontal="center" vertical="center"/>
    </xf>
    <xf numFmtId="164" fontId="16" fillId="3" borderId="0" xfId="1" applyNumberFormat="1" applyFont="1" applyFill="1" applyAlignment="1">
      <alignment horizontal="center" vertical="center"/>
    </xf>
    <xf numFmtId="10" fontId="16" fillId="3" borderId="0" xfId="2" applyNumberFormat="1" applyFont="1" applyFill="1" applyAlignment="1">
      <alignment horizontal="center" vertical="center"/>
    </xf>
    <xf numFmtId="9" fontId="16" fillId="3" borderId="0" xfId="2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43" fontId="5" fillId="3" borderId="0" xfId="1" applyFont="1" applyFill="1"/>
    <xf numFmtId="2" fontId="5" fillId="0" borderId="0" xfId="0" applyNumberFormat="1" applyFont="1"/>
    <xf numFmtId="0" fontId="16" fillId="4" borderId="0" xfId="0" applyFont="1" applyFill="1" applyAlignment="1">
      <alignment horizontal="left" vertical="center"/>
    </xf>
    <xf numFmtId="0" fontId="2" fillId="4" borderId="0" xfId="3" applyFill="1" applyAlignment="1">
      <alignment vertical="center"/>
    </xf>
    <xf numFmtId="0" fontId="16" fillId="4" borderId="0" xfId="0" applyFont="1" applyFill="1" applyAlignment="1">
      <alignment horizontal="center" vertical="center"/>
    </xf>
    <xf numFmtId="164" fontId="16" fillId="4" borderId="0" xfId="1" applyNumberFormat="1" applyFont="1" applyFill="1" applyAlignment="1">
      <alignment horizontal="center" vertical="center"/>
    </xf>
    <xf numFmtId="10" fontId="16" fillId="4" borderId="0" xfId="2" applyNumberFormat="1" applyFont="1" applyFill="1" applyAlignment="1">
      <alignment horizontal="center" vertical="center"/>
    </xf>
    <xf numFmtId="9" fontId="16" fillId="4" borderId="0" xfId="2" applyFont="1" applyFill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5" fillId="4" borderId="0" xfId="0" applyFont="1" applyFill="1" applyAlignment="1">
      <alignment vertical="center" wrapText="1"/>
    </xf>
    <xf numFmtId="0" fontId="2" fillId="3" borderId="0" xfId="3" applyFill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3" fontId="16" fillId="0" borderId="0" xfId="1" applyFont="1" applyAlignment="1">
      <alignment horizontal="center" vertical="center"/>
    </xf>
    <xf numFmtId="10" fontId="16" fillId="0" borderId="0" xfId="2" applyNumberFormat="1" applyFont="1" applyAlignment="1">
      <alignment horizontal="center" vertical="center"/>
    </xf>
    <xf numFmtId="0" fontId="16" fillId="0" borderId="0" xfId="2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8.0.35\rpa$\RPA%20Excel%20Template\Accounting%20Finance\Santy\Profit%20Loss\07-02-2024\Macro\New%20folder%20(20)\Macro%20-%20Laporan%20PIC%20Budget%20Costing.xlsm" TargetMode="External"/><Relationship Id="rId1" Type="http://schemas.openxmlformats.org/officeDocument/2006/relationships/externalLinkPath" Target="/RPA%20Excel%20Template/Accounting%20Finance/Santy/Profit%20Loss/07-02-2024/Macro/New%20folder%20(20)/Macro%20-%20Laporan%20PIC%20Budget%20Cost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HOME)"/>
      <sheetName val="Ref1"/>
      <sheetName val="RESUME"/>
      <sheetName val="Ref_Account"/>
      <sheetName val="All Costing"/>
      <sheetName val="Over_History"/>
      <sheetName val="Material_Cost"/>
      <sheetName val="Production_Cost"/>
      <sheetName val="Ref_ProdCost"/>
    </sheetNames>
    <sheetDataSet>
      <sheetData sheetId="0">
        <row r="14">
          <cell r="E14" t="str">
            <v>02</v>
          </cell>
        </row>
        <row r="15">
          <cell r="E15" t="str">
            <v>2024</v>
          </cell>
        </row>
      </sheetData>
      <sheetData sheetId="1"/>
      <sheetData sheetId="2">
        <row r="3">
          <cell r="G3" t="str">
            <v>Asep Ridwan Subiana</v>
          </cell>
          <cell r="H3">
            <v>8.1590977598792011E-2</v>
          </cell>
          <cell r="I3">
            <v>67897.759999999995</v>
          </cell>
        </row>
        <row r="4">
          <cell r="G4" t="str">
            <v>Choeruman</v>
          </cell>
          <cell r="H4">
            <v>0.27755070800026532</v>
          </cell>
          <cell r="I4">
            <v>230970.03999999998</v>
          </cell>
        </row>
        <row r="5">
          <cell r="G5" t="str">
            <v>Firawaty</v>
          </cell>
          <cell r="H5">
            <v>1.0214229594462793E-2</v>
          </cell>
          <cell r="I5">
            <v>8500</v>
          </cell>
        </row>
        <row r="6">
          <cell r="G6" t="str">
            <v>Fungfung</v>
          </cell>
          <cell r="H6">
            <v>1.2016740699367992E-3</v>
          </cell>
          <cell r="I6">
            <v>1000</v>
          </cell>
        </row>
        <row r="7">
          <cell r="G7" t="str">
            <v>Owi Wijaya</v>
          </cell>
          <cell r="H7">
            <v>0.1047205357286401</v>
          </cell>
          <cell r="I7">
            <v>87145.539999999964</v>
          </cell>
        </row>
        <row r="8">
          <cell r="G8" t="str">
            <v>Wawan Iskandar</v>
          </cell>
          <cell r="H8">
            <v>0.12076439185780972</v>
          </cell>
          <cell r="I8">
            <v>100496.79432973135</v>
          </cell>
        </row>
        <row r="9">
          <cell r="G9" t="str">
            <v>Tony Teja</v>
          </cell>
          <cell r="H9">
            <v>0.29780020186995526</v>
          </cell>
          <cell r="I9">
            <v>247821.11000000002</v>
          </cell>
        </row>
        <row r="10">
          <cell r="G10" t="str">
            <v>Santy Silalahi</v>
          </cell>
          <cell r="H10">
            <v>0.10615728128013797</v>
          </cell>
          <cell r="I10">
            <v>88341.16</v>
          </cell>
        </row>
      </sheetData>
      <sheetData sheetId="3">
        <row r="1">
          <cell r="A1" t="str">
            <v>Dummy</v>
          </cell>
          <cell r="B1" t="str">
            <v>PIC (MANAGER)</v>
          </cell>
          <cell r="C1" t="str">
            <v>KATEGORI</v>
          </cell>
          <cell r="D1" t="str">
            <v>FACTORY</v>
          </cell>
          <cell r="E1" t="str">
            <v>KODE FACTORY</v>
          </cell>
          <cell r="F1" t="str">
            <v>Account Ledger</v>
          </cell>
        </row>
        <row r="2">
          <cell r="A2" t="str">
            <v>Asep Ridwan Subiana-EXPEDITION/SEA FREIGHT-CLN</v>
          </cell>
          <cell r="B2" t="str">
            <v>Asep Ridwan Subiana</v>
          </cell>
          <cell r="C2" t="str">
            <v>EXPEDITION/SEA FREIGHT</v>
          </cell>
          <cell r="D2" t="str">
            <v>CLN</v>
          </cell>
          <cell r="E2">
            <v>1201</v>
          </cell>
          <cell r="F2" t="str">
            <v>1201.720400</v>
          </cell>
        </row>
        <row r="3">
          <cell r="A3" t="str">
            <v>Asep Ridwan Subiana-EXPEDITION/SEA FREIGHT-MAJA-2</v>
          </cell>
          <cell r="B3" t="str">
            <v>Asep Ridwan Subiana</v>
          </cell>
          <cell r="C3" t="str">
            <v>EXPEDITION/SEA FREIGHT</v>
          </cell>
          <cell r="D3" t="str">
            <v>MAJA-2</v>
          </cell>
          <cell r="E3">
            <v>1204</v>
          </cell>
          <cell r="F3" t="str">
            <v>1204.720400</v>
          </cell>
        </row>
        <row r="4">
          <cell r="A4" t="str">
            <v>Asep Ridwan Subiana-INSURANCE EXPENSES-CLN</v>
          </cell>
          <cell r="B4" t="str">
            <v>Asep Ridwan Subiana</v>
          </cell>
          <cell r="C4" t="str">
            <v>INSURANCE EXPENSES</v>
          </cell>
          <cell r="D4" t="str">
            <v>CLN</v>
          </cell>
          <cell r="E4">
            <v>1201</v>
          </cell>
          <cell r="F4" t="str">
            <v>1201.816110</v>
          </cell>
        </row>
        <row r="5">
          <cell r="A5" t="str">
            <v>Asep Ridwan Subiana-INSURANCE EXPENSES-MAJA-2</v>
          </cell>
          <cell r="B5" t="str">
            <v>Asep Ridwan Subiana</v>
          </cell>
          <cell r="C5" t="str">
            <v>INSURANCE EXPENSES</v>
          </cell>
          <cell r="D5" t="str">
            <v>MAJA-2</v>
          </cell>
          <cell r="E5">
            <v>1204</v>
          </cell>
          <cell r="F5" t="str">
            <v>1204.816110</v>
          </cell>
        </row>
        <row r="6">
          <cell r="A6" t="str">
            <v>Asep Ridwan Subiana-OTHER PRODUCTION COST-CLN</v>
          </cell>
          <cell r="B6" t="str">
            <v>Asep Ridwan Subiana</v>
          </cell>
          <cell r="C6" t="str">
            <v>OTHER PRODUCTION COST</v>
          </cell>
          <cell r="D6" t="str">
            <v>CLN</v>
          </cell>
          <cell r="E6">
            <v>1201</v>
          </cell>
          <cell r="F6" t="str">
            <v>1201.631100</v>
          </cell>
        </row>
        <row r="7">
          <cell r="A7" t="str">
            <v>Asep Ridwan Subiana-OTHER PRODUCTION COST-MAJA-1</v>
          </cell>
          <cell r="B7" t="str">
            <v>Asep Ridwan Subiana</v>
          </cell>
          <cell r="C7" t="str">
            <v>OTHER PRODUCTION COST</v>
          </cell>
          <cell r="D7" t="str">
            <v>MAJA-1</v>
          </cell>
          <cell r="E7">
            <v>1205</v>
          </cell>
          <cell r="F7" t="str">
            <v>1205.631100</v>
          </cell>
        </row>
        <row r="8">
          <cell r="A8" t="str">
            <v>Asep Ridwan Subiana-OTHER PRODUCTION COST-MAJA-2</v>
          </cell>
          <cell r="B8" t="str">
            <v>Asep Ridwan Subiana</v>
          </cell>
          <cell r="C8" t="str">
            <v>OTHER PRODUCTION COST</v>
          </cell>
          <cell r="D8" t="str">
            <v>MAJA-2</v>
          </cell>
          <cell r="E8">
            <v>1204</v>
          </cell>
          <cell r="F8" t="str">
            <v>1204.631100</v>
          </cell>
        </row>
        <row r="9">
          <cell r="A9" t="str">
            <v>Asep Ridwan Subiana-PEMAKAIAN GENERAL MATERIAL-CLN</v>
          </cell>
          <cell r="B9" t="str">
            <v>Asep Ridwan Subiana</v>
          </cell>
          <cell r="C9" t="str">
            <v>PEMAKAIAN GENERAL MATERIAL</v>
          </cell>
          <cell r="D9" t="str">
            <v>CLN</v>
          </cell>
          <cell r="E9">
            <v>1201</v>
          </cell>
          <cell r="F9" t="str">
            <v>1201.631180</v>
          </cell>
        </row>
        <row r="10">
          <cell r="A10" t="str">
            <v>Asep Ridwan Subiana-PEMAKAIAN GENERAL MATERIAL-MAJA-1</v>
          </cell>
          <cell r="B10" t="str">
            <v>Asep Ridwan Subiana</v>
          </cell>
          <cell r="C10" t="str">
            <v>PEMAKAIAN GENERAL MATERIAL</v>
          </cell>
          <cell r="D10" t="str">
            <v>MAJA-1</v>
          </cell>
          <cell r="E10">
            <v>1205</v>
          </cell>
          <cell r="F10" t="str">
            <v>1204.631180</v>
          </cell>
        </row>
        <row r="11">
          <cell r="A11" t="str">
            <v>Asep Ridwan Subiana-PEMAKAIAN GENERAL MATERIAL-MAJA-2</v>
          </cell>
          <cell r="B11" t="str">
            <v>Asep Ridwan Subiana</v>
          </cell>
          <cell r="C11" t="str">
            <v>PEMAKAIAN GENERAL MATERIAL</v>
          </cell>
          <cell r="D11" t="str">
            <v>MAJA-2</v>
          </cell>
          <cell r="E11">
            <v>1204</v>
          </cell>
          <cell r="F11" t="str">
            <v>1205.631180</v>
          </cell>
        </row>
        <row r="12">
          <cell r="A12" t="str">
            <v>Asep Ridwan Subiana-PEMAKAIAN PACKING-CLN</v>
          </cell>
          <cell r="B12" t="str">
            <v>Asep Ridwan Subiana</v>
          </cell>
          <cell r="C12" t="str">
            <v>PEMAKAIAN PACKING</v>
          </cell>
          <cell r="D12" t="str">
            <v>CLN</v>
          </cell>
          <cell r="E12">
            <v>1201</v>
          </cell>
          <cell r="F12" t="str">
            <v>1201.631150</v>
          </cell>
        </row>
        <row r="13">
          <cell r="A13" t="str">
            <v>Asep Ridwan Subiana-TRUCKING EXPENSES-CLN</v>
          </cell>
          <cell r="B13" t="str">
            <v>Asep Ridwan Subiana</v>
          </cell>
          <cell r="C13" t="str">
            <v>TRUCKING EXPENSES</v>
          </cell>
          <cell r="D13" t="str">
            <v>CLN</v>
          </cell>
          <cell r="E13">
            <v>1201</v>
          </cell>
          <cell r="F13" t="str">
            <v>1201.720100</v>
          </cell>
        </row>
        <row r="14">
          <cell r="A14" t="str">
            <v>Asep Ridwan Subiana-TRUCKING EXPENSES-MAJA-1</v>
          </cell>
          <cell r="B14" t="str">
            <v>Asep Ridwan Subiana</v>
          </cell>
          <cell r="C14" t="str">
            <v>TRUCKING EXPENSES</v>
          </cell>
          <cell r="D14" t="str">
            <v>MAJA-1</v>
          </cell>
          <cell r="E14">
            <v>1205</v>
          </cell>
          <cell r="F14" t="str">
            <v>1205.720100</v>
          </cell>
        </row>
        <row r="15">
          <cell r="A15" t="str">
            <v>Asep Ridwan Subiana-TRUCKING EXPENSES-MAJA-2</v>
          </cell>
          <cell r="B15" t="str">
            <v>Asep Ridwan Subiana</v>
          </cell>
          <cell r="C15" t="str">
            <v>TRUCKING EXPENSES</v>
          </cell>
          <cell r="D15" t="str">
            <v>MAJA-2</v>
          </cell>
          <cell r="E15">
            <v>1204</v>
          </cell>
          <cell r="F15" t="str">
            <v>1204.720100</v>
          </cell>
        </row>
        <row r="16">
          <cell r="A16" t="str">
            <v>Choeruman-VENDOR EXPENSES-CLN</v>
          </cell>
          <cell r="B16" t="str">
            <v>Choeruman</v>
          </cell>
          <cell r="C16" t="str">
            <v>VENDOR EXPENSES</v>
          </cell>
          <cell r="D16" t="str">
            <v>CLN</v>
          </cell>
          <cell r="E16">
            <v>1201</v>
          </cell>
          <cell r="F16" t="str">
            <v>1201.630600</v>
          </cell>
        </row>
        <row r="17">
          <cell r="A17" t="str">
            <v>Choeruman-VENDOR EXPENSES-MAJA-1</v>
          </cell>
          <cell r="B17" t="str">
            <v>Choeruman</v>
          </cell>
          <cell r="C17" t="str">
            <v>VENDOR EXPENSES</v>
          </cell>
          <cell r="D17" t="str">
            <v>MAJA-1</v>
          </cell>
          <cell r="E17">
            <v>1205</v>
          </cell>
          <cell r="F17" t="str">
            <v>1205.630600</v>
          </cell>
        </row>
        <row r="18">
          <cell r="A18" t="str">
            <v>Choeruman-VENDOR EXPENSES-MAJA-2</v>
          </cell>
          <cell r="B18" t="str">
            <v>Choeruman</v>
          </cell>
          <cell r="C18" t="str">
            <v>VENDOR EXPENSES</v>
          </cell>
          <cell r="D18" t="str">
            <v>MAJA-2</v>
          </cell>
          <cell r="E18">
            <v>1204</v>
          </cell>
          <cell r="F18" t="str">
            <v>1204.630600</v>
          </cell>
        </row>
        <row r="19">
          <cell r="A19" t="str">
            <v>Choeruman-VENDOR EXPENSES-CLN</v>
          </cell>
          <cell r="B19" t="str">
            <v>Choeruman</v>
          </cell>
          <cell r="C19" t="str">
            <v>VENDOR EXPENSES</v>
          </cell>
          <cell r="D19" t="str">
            <v>CLN</v>
          </cell>
          <cell r="E19">
            <v>1201</v>
          </cell>
          <cell r="F19" t="str">
            <v>1201.630600</v>
          </cell>
        </row>
        <row r="20">
          <cell r="A20" t="str">
            <v>Choeruman-VENDOR EXPENSES-MAJA-1</v>
          </cell>
          <cell r="B20" t="str">
            <v>Choeruman</v>
          </cell>
          <cell r="C20" t="str">
            <v>VENDOR EXPENSES</v>
          </cell>
          <cell r="D20" t="str">
            <v>MAJA-1</v>
          </cell>
          <cell r="E20">
            <v>1205</v>
          </cell>
          <cell r="F20" t="str">
            <v>1205.630600</v>
          </cell>
        </row>
        <row r="21">
          <cell r="A21" t="str">
            <v>Choeruman-VENDOR EXPENSES-MAJA-2</v>
          </cell>
          <cell r="B21" t="str">
            <v>Choeruman</v>
          </cell>
          <cell r="C21" t="str">
            <v>VENDOR EXPENSES</v>
          </cell>
          <cell r="D21" t="str">
            <v>MAJA-2</v>
          </cell>
          <cell r="E21">
            <v>1204</v>
          </cell>
          <cell r="F21" t="str">
            <v>1204.630600</v>
          </cell>
        </row>
        <row r="22">
          <cell r="A22" t="str">
            <v>Firawaty-FABRIC TESTED CHARGES-CLN</v>
          </cell>
          <cell r="B22" t="str">
            <v>Firawaty</v>
          </cell>
          <cell r="C22" t="str">
            <v>FABRIC TESTED CHARGES</v>
          </cell>
          <cell r="D22" t="str">
            <v>CLN</v>
          </cell>
          <cell r="E22">
            <v>1201</v>
          </cell>
          <cell r="F22" t="str">
            <v>1201.730300</v>
          </cell>
        </row>
        <row r="23">
          <cell r="A23" t="str">
            <v>Firawaty-FABRIC TESTED CHARGES-CLN</v>
          </cell>
          <cell r="B23" t="str">
            <v>Firawaty</v>
          </cell>
          <cell r="C23" t="str">
            <v>FABRIC TESTED CHARGES</v>
          </cell>
          <cell r="D23" t="str">
            <v>CLN</v>
          </cell>
          <cell r="E23">
            <v>1201</v>
          </cell>
          <cell r="F23" t="str">
            <v>1201.730300</v>
          </cell>
        </row>
        <row r="24">
          <cell r="A24" t="str">
            <v>Firawaty-FABRIC TESTED CHARGES-CLN</v>
          </cell>
          <cell r="B24" t="str">
            <v>Firawaty</v>
          </cell>
          <cell r="C24" t="str">
            <v>FABRIC TESTED CHARGES</v>
          </cell>
          <cell r="D24" t="str">
            <v>CLN</v>
          </cell>
          <cell r="E24">
            <v>1201</v>
          </cell>
          <cell r="F24" t="str">
            <v>1201.730300</v>
          </cell>
        </row>
        <row r="25">
          <cell r="A25" t="str">
            <v>Firawaty-FABRIC TESTED CHARGES-CLN</v>
          </cell>
          <cell r="B25" t="str">
            <v>Firawaty</v>
          </cell>
          <cell r="C25" t="str">
            <v>FABRIC TESTED CHARGES</v>
          </cell>
          <cell r="D25" t="str">
            <v>CLN</v>
          </cell>
          <cell r="E25">
            <v>1201</v>
          </cell>
          <cell r="F25" t="str">
            <v>1201.730300</v>
          </cell>
        </row>
        <row r="26">
          <cell r="A26" t="str">
            <v>Firawaty-SALES COMMISSION-CLN</v>
          </cell>
          <cell r="B26" t="str">
            <v>Firawaty</v>
          </cell>
          <cell r="C26" t="str">
            <v>SALES COMMISSION</v>
          </cell>
          <cell r="D26" t="str">
            <v>CLN</v>
          </cell>
          <cell r="E26">
            <v>1201</v>
          </cell>
          <cell r="F26" t="str">
            <v>1201.730200</v>
          </cell>
        </row>
        <row r="27">
          <cell r="A27" t="str">
            <v>Firawaty-SAMPLE EXPENSES-CLN</v>
          </cell>
          <cell r="B27" t="str">
            <v>Firawaty</v>
          </cell>
          <cell r="C27" t="str">
            <v>SAMPLE EXPENSES</v>
          </cell>
          <cell r="D27" t="str">
            <v>CLN</v>
          </cell>
          <cell r="E27">
            <v>1201</v>
          </cell>
          <cell r="F27" t="str">
            <v>1201.710200</v>
          </cell>
        </row>
        <row r="28">
          <cell r="A28" t="str">
            <v>Firawaty-SAMPLE EXPENSES-CLN</v>
          </cell>
          <cell r="B28" t="str">
            <v>Firawaty</v>
          </cell>
          <cell r="C28" t="str">
            <v>SAMPLE EXPENSES</v>
          </cell>
          <cell r="D28" t="str">
            <v>CLN</v>
          </cell>
          <cell r="E28">
            <v>1201</v>
          </cell>
          <cell r="F28" t="str">
            <v>1201.710200</v>
          </cell>
        </row>
        <row r="29">
          <cell r="A29" t="str">
            <v>Firawaty-SAMPLE EXPENSES-CLN</v>
          </cell>
          <cell r="B29" t="str">
            <v>Firawaty</v>
          </cell>
          <cell r="C29" t="str">
            <v>SAMPLE EXPENSES</v>
          </cell>
          <cell r="D29" t="str">
            <v>CLN</v>
          </cell>
          <cell r="E29">
            <v>1201</v>
          </cell>
          <cell r="F29" t="str">
            <v>1201.710200</v>
          </cell>
        </row>
        <row r="30">
          <cell r="A30" t="str">
            <v>Firawaty-SAMPLE EXPENSES-CLN</v>
          </cell>
          <cell r="B30" t="str">
            <v>Firawaty</v>
          </cell>
          <cell r="C30" t="str">
            <v>SAMPLE EXPENSES</v>
          </cell>
          <cell r="D30" t="str">
            <v>CLN</v>
          </cell>
          <cell r="E30">
            <v>1201</v>
          </cell>
          <cell r="F30" t="str">
            <v>1201.710200</v>
          </cell>
        </row>
        <row r="31">
          <cell r="A31" t="str">
            <v>Fungfung-FABRIC TESTED CHARGES-CLN</v>
          </cell>
          <cell r="B31" t="str">
            <v>Fungfung</v>
          </cell>
          <cell r="C31" t="str">
            <v>FABRIC TESTED CHARGES</v>
          </cell>
          <cell r="D31" t="str">
            <v>CLN</v>
          </cell>
          <cell r="E31">
            <v>1201</v>
          </cell>
          <cell r="F31" t="str">
            <v>1201.730300</v>
          </cell>
        </row>
        <row r="32">
          <cell r="A32" t="str">
            <v>Fungfung-SALES COMMISSION-CLN</v>
          </cell>
          <cell r="B32" t="str">
            <v>Fungfung</v>
          </cell>
          <cell r="C32" t="str">
            <v>SALES COMMISSION</v>
          </cell>
          <cell r="D32" t="str">
            <v>CLN</v>
          </cell>
          <cell r="E32">
            <v>1201</v>
          </cell>
          <cell r="F32" t="str">
            <v>1201.730200</v>
          </cell>
        </row>
        <row r="33">
          <cell r="A33" t="str">
            <v>Fungfung-SAMPLE EXPENSES-CLN</v>
          </cell>
          <cell r="B33" t="str">
            <v>Fungfung</v>
          </cell>
          <cell r="C33" t="str">
            <v>SAMPLE EXPENSES</v>
          </cell>
          <cell r="D33" t="str">
            <v>CLN</v>
          </cell>
          <cell r="E33">
            <v>1201</v>
          </cell>
          <cell r="F33" t="str">
            <v>1201.710200</v>
          </cell>
        </row>
        <row r="34">
          <cell r="A34" t="str">
            <v>Fungfung-SAMPLE EXPENSES-CLN</v>
          </cell>
          <cell r="B34" t="str">
            <v>Fungfung</v>
          </cell>
          <cell r="C34" t="str">
            <v>SAMPLE EXPENSES</v>
          </cell>
          <cell r="D34" t="str">
            <v>CLN</v>
          </cell>
          <cell r="E34">
            <v>1201</v>
          </cell>
          <cell r="F34" t="str">
            <v>1201.710200</v>
          </cell>
        </row>
        <row r="35">
          <cell r="A35" t="str">
            <v>Owi Wijaya-AIR FREIGHT-CLN</v>
          </cell>
          <cell r="B35" t="str">
            <v>Owi Wijaya</v>
          </cell>
          <cell r="C35" t="str">
            <v>AIR FREIGHT</v>
          </cell>
          <cell r="D35" t="str">
            <v>CLN</v>
          </cell>
          <cell r="E35">
            <v>1201</v>
          </cell>
          <cell r="F35" t="str">
            <v>1201.720500</v>
          </cell>
        </row>
        <row r="36">
          <cell r="A36" t="str">
            <v>Owi Wijaya-BUSINESS TRIP EXPENSES-CLN</v>
          </cell>
          <cell r="B36" t="str">
            <v>Owi Wijaya</v>
          </cell>
          <cell r="C36" t="str">
            <v>BUSINESS TRIP EXPENSES</v>
          </cell>
          <cell r="D36" t="str">
            <v>CLN</v>
          </cell>
          <cell r="E36">
            <v>1201</v>
          </cell>
          <cell r="F36" t="str">
            <v>1201.812100</v>
          </cell>
        </row>
        <row r="37">
          <cell r="A37" t="str">
            <v>Owi Wijaya-CONTRIBUTION COST-CLN</v>
          </cell>
          <cell r="B37" t="str">
            <v>Owi Wijaya</v>
          </cell>
          <cell r="C37" t="str">
            <v>CONTRIBUTION COST</v>
          </cell>
          <cell r="D37" t="str">
            <v>CLN</v>
          </cell>
          <cell r="E37">
            <v>1201</v>
          </cell>
          <cell r="F37" t="str">
            <v>1201.807100</v>
          </cell>
        </row>
        <row r="38">
          <cell r="A38" t="str">
            <v>Owi Wijaya-CONTRIBUTION COST-MAJA-2</v>
          </cell>
          <cell r="B38" t="str">
            <v>Owi Wijaya</v>
          </cell>
          <cell r="C38" t="str">
            <v>CONTRIBUTION COST</v>
          </cell>
          <cell r="D38" t="str">
            <v>MAJA-2</v>
          </cell>
          <cell r="E38">
            <v>1204</v>
          </cell>
          <cell r="F38" t="str">
            <v>1204.807100</v>
          </cell>
        </row>
        <row r="39">
          <cell r="A39" t="str">
            <v>Owi Wijaya-ELECTRICITY-CLN</v>
          </cell>
          <cell r="B39" t="str">
            <v>Owi Wijaya</v>
          </cell>
          <cell r="C39" t="str">
            <v>ELECTRICITY</v>
          </cell>
          <cell r="D39" t="str">
            <v>CLN</v>
          </cell>
          <cell r="E39">
            <v>1201</v>
          </cell>
          <cell r="F39" t="str">
            <v>1201.630400</v>
          </cell>
        </row>
        <row r="40">
          <cell r="A40" t="str">
            <v>Owi Wijaya-ENTERTAINMENT-CLN</v>
          </cell>
          <cell r="B40" t="str">
            <v>Owi Wijaya</v>
          </cell>
          <cell r="C40" t="str">
            <v>ENTERTAINMENT</v>
          </cell>
          <cell r="D40" t="str">
            <v>CLN</v>
          </cell>
          <cell r="E40">
            <v>1201</v>
          </cell>
          <cell r="F40" t="str">
            <v>1201.813100</v>
          </cell>
        </row>
        <row r="41">
          <cell r="A41" t="str">
            <v>Owi Wijaya-FACTORY SUPPLIES EXPENSE-CLN</v>
          </cell>
          <cell r="B41" t="str">
            <v>Owi Wijaya</v>
          </cell>
          <cell r="C41" t="str">
            <v>FACTORY SUPPLIES EXPENSE</v>
          </cell>
          <cell r="D41" t="str">
            <v>CLN</v>
          </cell>
          <cell r="E41">
            <v>1201</v>
          </cell>
          <cell r="F41" t="str">
            <v>1201.630300</v>
          </cell>
        </row>
        <row r="42">
          <cell r="A42" t="str">
            <v>Owi Wijaya-FARE ALLOWANCE-CLN</v>
          </cell>
          <cell r="B42" t="str">
            <v>Owi Wijaya</v>
          </cell>
          <cell r="C42" t="str">
            <v>FARE ALLOWANCE</v>
          </cell>
          <cell r="D42" t="str">
            <v>CLN</v>
          </cell>
          <cell r="E42">
            <v>1201</v>
          </cell>
          <cell r="F42" t="str">
            <v>1201.630200</v>
          </cell>
        </row>
        <row r="43">
          <cell r="A43" t="str">
            <v>Owi Wijaya-FARE ALLOWANCE-CLN</v>
          </cell>
          <cell r="B43" t="str">
            <v>Owi Wijaya</v>
          </cell>
          <cell r="C43" t="str">
            <v>FARE ALLOWANCE</v>
          </cell>
          <cell r="D43" t="str">
            <v>CLN</v>
          </cell>
          <cell r="E43">
            <v>1201</v>
          </cell>
          <cell r="F43" t="str">
            <v>1201.630200</v>
          </cell>
        </row>
        <row r="44">
          <cell r="A44" t="str">
            <v>Owi Wijaya-FREIGHT IN-CLN</v>
          </cell>
          <cell r="B44" t="str">
            <v>Owi Wijaya</v>
          </cell>
          <cell r="C44" t="str">
            <v>FREIGHT IN</v>
          </cell>
          <cell r="D44" t="str">
            <v>CLN</v>
          </cell>
          <cell r="E44">
            <v>1201</v>
          </cell>
          <cell r="F44" t="str">
            <v>1201.630530</v>
          </cell>
        </row>
        <row r="45">
          <cell r="A45" t="str">
            <v>Owi Wijaya-FREIGHT IN-MAJA-2</v>
          </cell>
          <cell r="B45" t="str">
            <v>Owi Wijaya</v>
          </cell>
          <cell r="C45" t="str">
            <v>FREIGHT IN</v>
          </cell>
          <cell r="D45" t="str">
            <v>MAJA-2</v>
          </cell>
          <cell r="E45">
            <v>1204</v>
          </cell>
          <cell r="F45" t="str">
            <v>1204.630530</v>
          </cell>
        </row>
        <row r="46">
          <cell r="A46" t="str">
            <v>Owi Wijaya-FUEL FOR MOTOR VEHICLE-CLN</v>
          </cell>
          <cell r="B46" t="str">
            <v>Owi Wijaya</v>
          </cell>
          <cell r="C46" t="str">
            <v>FUEL FOR MOTOR VEHICLE</v>
          </cell>
          <cell r="D46" t="str">
            <v>CLN</v>
          </cell>
          <cell r="E46">
            <v>1201</v>
          </cell>
          <cell r="F46" t="str">
            <v>1201.808100</v>
          </cell>
        </row>
        <row r="47">
          <cell r="A47" t="str">
            <v>Owi Wijaya-FUEL FOR MOTOR VEHICLE-MAJA-1</v>
          </cell>
          <cell r="B47" t="str">
            <v>Owi Wijaya</v>
          </cell>
          <cell r="C47" t="str">
            <v>FUEL FOR MOTOR VEHICLE</v>
          </cell>
          <cell r="D47" t="str">
            <v>MAJA-1</v>
          </cell>
          <cell r="E47">
            <v>1205</v>
          </cell>
          <cell r="F47" t="str">
            <v>1205.808100</v>
          </cell>
        </row>
        <row r="48">
          <cell r="A48" t="str">
            <v>Owi Wijaya-FUEL FOR MOTOR VEHICLE-MAJA-2</v>
          </cell>
          <cell r="B48" t="str">
            <v>Owi Wijaya</v>
          </cell>
          <cell r="C48" t="str">
            <v>FUEL FOR MOTOR VEHICLE</v>
          </cell>
          <cell r="D48" t="str">
            <v>MAJA-2</v>
          </cell>
          <cell r="E48">
            <v>1204</v>
          </cell>
          <cell r="F48" t="str">
            <v>1204.808100</v>
          </cell>
        </row>
        <row r="49">
          <cell r="A49" t="str">
            <v>Owi Wijaya-INSURANCEEXP.OFBUILD.&amp;-CLN</v>
          </cell>
          <cell r="B49" t="str">
            <v>Owi Wijaya</v>
          </cell>
          <cell r="C49" t="str">
            <v>INSURANCEEXP.OFBUILD.&amp;</v>
          </cell>
          <cell r="D49" t="str">
            <v>CLN</v>
          </cell>
          <cell r="E49">
            <v>1201</v>
          </cell>
          <cell r="F49" t="str">
            <v>1201.630900</v>
          </cell>
        </row>
        <row r="50">
          <cell r="A50" t="str">
            <v>Owi Wijaya-INSURANCEEXP.OFBUILD.&amp;-MAJA-2</v>
          </cell>
          <cell r="B50" t="str">
            <v>Owi Wijaya</v>
          </cell>
          <cell r="C50" t="str">
            <v>INSURANCEEXP.OFBUILD.&amp;</v>
          </cell>
          <cell r="D50" t="str">
            <v>MAJA-2</v>
          </cell>
          <cell r="E50">
            <v>1204</v>
          </cell>
          <cell r="F50" t="str">
            <v>1204.630900</v>
          </cell>
        </row>
        <row r="51">
          <cell r="A51" t="str">
            <v>Owi Wijaya-INTERNET EXPENSES-CLN</v>
          </cell>
          <cell r="B51" t="str">
            <v>Owi Wijaya</v>
          </cell>
          <cell r="C51" t="str">
            <v>INTERNET EXPENSES</v>
          </cell>
          <cell r="D51" t="str">
            <v>CLN</v>
          </cell>
          <cell r="E51">
            <v>1201</v>
          </cell>
          <cell r="F51" t="str">
            <v>1201.802140</v>
          </cell>
        </row>
        <row r="52">
          <cell r="A52" t="str">
            <v>Owi Wijaya-INTERNET EXPENSES-MAJA-2</v>
          </cell>
          <cell r="B52" t="str">
            <v>Owi Wijaya</v>
          </cell>
          <cell r="C52" t="str">
            <v>INTERNET EXPENSES</v>
          </cell>
          <cell r="D52" t="str">
            <v>MAJA-2</v>
          </cell>
          <cell r="E52">
            <v>1204</v>
          </cell>
          <cell r="F52" t="str">
            <v>1204.802140</v>
          </cell>
        </row>
        <row r="53">
          <cell r="A53" t="str">
            <v>Owi Wijaya-JAMSOSTEK-CLN</v>
          </cell>
          <cell r="B53" t="str">
            <v>Owi Wijaya</v>
          </cell>
          <cell r="C53" t="str">
            <v>JAMSOSTEK</v>
          </cell>
          <cell r="D53" t="str">
            <v>CLN</v>
          </cell>
          <cell r="E53">
            <v>1201</v>
          </cell>
          <cell r="F53" t="str">
            <v>1201.801160</v>
          </cell>
        </row>
        <row r="54">
          <cell r="A54" t="str">
            <v>Owi Wijaya-LABOR COST-CLN</v>
          </cell>
          <cell r="B54" t="str">
            <v>Owi Wijaya</v>
          </cell>
          <cell r="C54" t="str">
            <v>LABOR COST</v>
          </cell>
          <cell r="D54" t="str">
            <v>CLN</v>
          </cell>
          <cell r="E54">
            <v>1201</v>
          </cell>
          <cell r="F54" t="str">
            <v>1201.630110</v>
          </cell>
        </row>
        <row r="55">
          <cell r="A55" t="str">
            <v>Owi Wijaya-LEGAL EXPENSES-CLN</v>
          </cell>
          <cell r="B55" t="str">
            <v>Owi Wijaya</v>
          </cell>
          <cell r="C55" t="str">
            <v>LEGAL EXPENSES</v>
          </cell>
          <cell r="D55" t="str">
            <v>CLN</v>
          </cell>
          <cell r="E55">
            <v>1201</v>
          </cell>
          <cell r="F55" t="str">
            <v>1201.809100</v>
          </cell>
        </row>
        <row r="56">
          <cell r="A56" t="str">
            <v>Owi Wijaya-LEGAL EXPENSES-KALIBENDA</v>
          </cell>
          <cell r="B56" t="str">
            <v>Owi Wijaya</v>
          </cell>
          <cell r="C56" t="str">
            <v>LEGAL EXPENSES</v>
          </cell>
          <cell r="D56" t="str">
            <v>KALIBENDA</v>
          </cell>
          <cell r="E56">
            <v>1206</v>
          </cell>
          <cell r="F56" t="str">
            <v>1206.809100</v>
          </cell>
        </row>
        <row r="57">
          <cell r="A57" t="str">
            <v>Owi Wijaya-LEGAL EXPENSES-MAJA-1</v>
          </cell>
          <cell r="B57" t="str">
            <v>Owi Wijaya</v>
          </cell>
          <cell r="C57" t="str">
            <v>LEGAL EXPENSES</v>
          </cell>
          <cell r="D57" t="str">
            <v>MAJA-1</v>
          </cell>
          <cell r="E57">
            <v>1205</v>
          </cell>
          <cell r="F57" t="str">
            <v>1205.809100</v>
          </cell>
        </row>
        <row r="58">
          <cell r="A58" t="str">
            <v>Owi Wijaya-LEGAL EXPENSES-MAJA-2</v>
          </cell>
          <cell r="B58" t="str">
            <v>Owi Wijaya</v>
          </cell>
          <cell r="C58" t="str">
            <v>LEGAL EXPENSES</v>
          </cell>
          <cell r="D58" t="str">
            <v>MAJA-2</v>
          </cell>
          <cell r="E58">
            <v>1204</v>
          </cell>
          <cell r="F58" t="str">
            <v>1204.809100</v>
          </cell>
        </row>
        <row r="59">
          <cell r="A59" t="str">
            <v>Owi Wijaya-MAINT.&amp;REP.BUILDING-CLN</v>
          </cell>
          <cell r="B59" t="str">
            <v>Owi Wijaya</v>
          </cell>
          <cell r="C59" t="str">
            <v>MAINT.&amp;REP.BUILDING</v>
          </cell>
          <cell r="D59" t="str">
            <v>CLN</v>
          </cell>
          <cell r="E59">
            <v>1201</v>
          </cell>
          <cell r="F59" t="str">
            <v>1201.630710</v>
          </cell>
        </row>
        <row r="60">
          <cell r="A60" t="str">
            <v>Owi Wijaya-MAINT.&amp;REP.ELECTRICITY-CLN</v>
          </cell>
          <cell r="B60" t="str">
            <v>Owi Wijaya</v>
          </cell>
          <cell r="C60" t="str">
            <v>MAINT.&amp;REP.ELECTRICITY</v>
          </cell>
          <cell r="D60" t="str">
            <v>CLN</v>
          </cell>
          <cell r="E60">
            <v>1201</v>
          </cell>
          <cell r="F60" t="str">
            <v>1201.630770</v>
          </cell>
        </row>
        <row r="61">
          <cell r="A61" t="str">
            <v>Owi Wijaya-MAINT.&amp;REP.GEN&amp;BOILER-CLN</v>
          </cell>
          <cell r="B61" t="str">
            <v>Owi Wijaya</v>
          </cell>
          <cell r="C61" t="str">
            <v>MAINT.&amp;REP.GEN&amp;BOILER</v>
          </cell>
          <cell r="D61" t="str">
            <v>CLN</v>
          </cell>
          <cell r="E61">
            <v>1201</v>
          </cell>
          <cell r="F61" t="str">
            <v>1201.630750</v>
          </cell>
        </row>
        <row r="62">
          <cell r="A62" t="str">
            <v>Owi Wijaya-MAINT.&amp;REP.MACHINERIE-CLN</v>
          </cell>
          <cell r="B62" t="str">
            <v>Owi Wijaya</v>
          </cell>
          <cell r="C62" t="str">
            <v>MAINT.&amp;REP.MACHINERIE</v>
          </cell>
          <cell r="D62" t="str">
            <v>CLN</v>
          </cell>
          <cell r="E62">
            <v>1201</v>
          </cell>
          <cell r="F62" t="str">
            <v>1201.630720</v>
          </cell>
        </row>
        <row r="63">
          <cell r="A63" t="str">
            <v>Owi Wijaya-MAINT.&amp;REP.MOTORVEHICLE-CLN</v>
          </cell>
          <cell r="B63" t="str">
            <v>Owi Wijaya</v>
          </cell>
          <cell r="C63" t="str">
            <v>MAINT.&amp;REP.MOTORVEHICLE</v>
          </cell>
          <cell r="D63" t="str">
            <v>CLN</v>
          </cell>
          <cell r="E63">
            <v>1201</v>
          </cell>
          <cell r="F63" t="str">
            <v>1201.630760</v>
          </cell>
        </row>
        <row r="64">
          <cell r="A64" t="str">
            <v>Owi Wijaya-MAINT.&amp;REP.MOTORVEHICLE-MAJA-1</v>
          </cell>
          <cell r="B64" t="str">
            <v>Owi Wijaya</v>
          </cell>
          <cell r="C64" t="str">
            <v>MAINT.&amp;REP.MOTORVEHICLE</v>
          </cell>
          <cell r="D64" t="str">
            <v>MAJA-1</v>
          </cell>
          <cell r="E64">
            <v>1205</v>
          </cell>
          <cell r="F64" t="str">
            <v>1205.630760</v>
          </cell>
        </row>
        <row r="65">
          <cell r="A65" t="str">
            <v>Owi Wijaya-MAINT.&amp;REP.MOTORVEHICLE-MAJA-2</v>
          </cell>
          <cell r="B65" t="str">
            <v>Owi Wijaya</v>
          </cell>
          <cell r="C65" t="str">
            <v>MAINT.&amp;REP.MOTORVEHICLE</v>
          </cell>
          <cell r="D65" t="str">
            <v>MAJA-2</v>
          </cell>
          <cell r="E65">
            <v>1204</v>
          </cell>
          <cell r="F65" t="str">
            <v>1204.630760</v>
          </cell>
        </row>
        <row r="66">
          <cell r="A66" t="str">
            <v>Owi Wijaya-MAINT.&amp;REP.PLANTEQUI-CLN</v>
          </cell>
          <cell r="B66" t="str">
            <v>Owi Wijaya</v>
          </cell>
          <cell r="C66" t="str">
            <v>MAINT.&amp;REP.PLANTEQUI</v>
          </cell>
          <cell r="D66" t="str">
            <v>CLN</v>
          </cell>
          <cell r="E66">
            <v>1201</v>
          </cell>
          <cell r="F66" t="str">
            <v>1201.630730</v>
          </cell>
        </row>
        <row r="67">
          <cell r="A67" t="str">
            <v>Owi Wijaya-MAINT.&amp;REP.WATERINSTL.-CLN</v>
          </cell>
          <cell r="B67" t="str">
            <v>Owi Wijaya</v>
          </cell>
          <cell r="C67" t="str">
            <v>MAINT.&amp;REP.WATERINSTL.</v>
          </cell>
          <cell r="D67" t="str">
            <v>CLN</v>
          </cell>
          <cell r="E67">
            <v>1201</v>
          </cell>
          <cell r="F67" t="str">
            <v>1201.630740</v>
          </cell>
        </row>
        <row r="68">
          <cell r="A68" t="str">
            <v>Owi Wijaya-MAINT.OFFICEEQUIP.-CLN</v>
          </cell>
          <cell r="B68" t="str">
            <v>Owi Wijaya</v>
          </cell>
          <cell r="C68" t="str">
            <v>MAINT.OFFICEEQUIP.</v>
          </cell>
          <cell r="D68" t="str">
            <v>CLN</v>
          </cell>
          <cell r="E68">
            <v>1201</v>
          </cell>
          <cell r="F68" t="str">
            <v>1201.810110</v>
          </cell>
        </row>
        <row r="69">
          <cell r="A69" t="str">
            <v>Owi Wijaya-MAINT.OFFICEEQUIP.-KALIBENDA</v>
          </cell>
          <cell r="B69" t="str">
            <v>Owi Wijaya</v>
          </cell>
          <cell r="C69" t="str">
            <v>MAINT.OFFICEEQUIP.</v>
          </cell>
          <cell r="D69" t="str">
            <v>KALIBENDA</v>
          </cell>
          <cell r="E69">
            <v>1206</v>
          </cell>
          <cell r="F69" t="str">
            <v>1206.810110</v>
          </cell>
        </row>
        <row r="70">
          <cell r="A70" t="str">
            <v>Owi Wijaya-MAINT.OFFICEEQUIP.-MAJA-1</v>
          </cell>
          <cell r="B70" t="str">
            <v>Owi Wijaya</v>
          </cell>
          <cell r="C70" t="str">
            <v>MAINT.OFFICEEQUIP.</v>
          </cell>
          <cell r="D70" t="str">
            <v>MAJA-1</v>
          </cell>
          <cell r="E70">
            <v>1205</v>
          </cell>
          <cell r="F70" t="str">
            <v>1205.810110</v>
          </cell>
        </row>
        <row r="71">
          <cell r="A71" t="str">
            <v>Owi Wijaya-MAINT.OFFICEEQUIP.-MAJA-2</v>
          </cell>
          <cell r="B71" t="str">
            <v>Owi Wijaya</v>
          </cell>
          <cell r="C71" t="str">
            <v>MAINT.OFFICEEQUIP.</v>
          </cell>
          <cell r="D71" t="str">
            <v>MAJA-2</v>
          </cell>
          <cell r="E71">
            <v>1204</v>
          </cell>
          <cell r="F71" t="str">
            <v>1204.810110</v>
          </cell>
        </row>
        <row r="72">
          <cell r="A72" t="str">
            <v>Owi Wijaya-MEDICAL ALLOWANCE-CLN</v>
          </cell>
          <cell r="B72" t="str">
            <v>Owi Wijaya</v>
          </cell>
          <cell r="C72" t="str">
            <v>MEDICAL ALLOWANCE</v>
          </cell>
          <cell r="D72" t="str">
            <v>CLN</v>
          </cell>
          <cell r="E72">
            <v>1201</v>
          </cell>
          <cell r="F72" t="str">
            <v>1201.630130</v>
          </cell>
        </row>
        <row r="73">
          <cell r="A73" t="str">
            <v>Owi Wijaya-OFFICE SUPPLIES EXPENSES-CLN</v>
          </cell>
          <cell r="B73" t="str">
            <v>Owi Wijaya</v>
          </cell>
          <cell r="C73" t="str">
            <v>OFFICE SUPPLIES EXPENSES</v>
          </cell>
          <cell r="D73" t="str">
            <v>CLN</v>
          </cell>
          <cell r="E73">
            <v>1201</v>
          </cell>
          <cell r="F73" t="str">
            <v>1201.816130</v>
          </cell>
        </row>
        <row r="74">
          <cell r="A74" t="str">
            <v>Owi Wijaya-OFFICE SUPPLIES EXPENSES-KALIBENDA</v>
          </cell>
          <cell r="B74" t="str">
            <v>Owi Wijaya</v>
          </cell>
          <cell r="C74" t="str">
            <v>OFFICE SUPPLIES EXPENSES</v>
          </cell>
          <cell r="D74" t="str">
            <v>KALIBENDA</v>
          </cell>
          <cell r="E74">
            <v>1206</v>
          </cell>
          <cell r="F74" t="str">
            <v>1206.816130</v>
          </cell>
        </row>
        <row r="75">
          <cell r="A75" t="str">
            <v>Owi Wijaya-OFFICE SUPPLIES EXPENSES-MAJA-1</v>
          </cell>
          <cell r="B75" t="str">
            <v>Owi Wijaya</v>
          </cell>
          <cell r="C75" t="str">
            <v>OFFICE SUPPLIES EXPENSES</v>
          </cell>
          <cell r="D75" t="str">
            <v>MAJA-1</v>
          </cell>
          <cell r="E75">
            <v>1205</v>
          </cell>
          <cell r="F75" t="str">
            <v>1205.816130</v>
          </cell>
        </row>
        <row r="76">
          <cell r="A76" t="str">
            <v>Owi Wijaya-OFFICE SUPPLIES EXPENSES-MAJA-2</v>
          </cell>
          <cell r="B76" t="str">
            <v>Owi Wijaya</v>
          </cell>
          <cell r="C76" t="str">
            <v>OFFICE SUPPLIES EXPENSES</v>
          </cell>
          <cell r="D76" t="str">
            <v>MAJA-2</v>
          </cell>
          <cell r="E76">
            <v>1204</v>
          </cell>
          <cell r="F76" t="str">
            <v>1204.816130</v>
          </cell>
        </row>
        <row r="77">
          <cell r="A77" t="str">
            <v>Owi Wijaya-OTHER PRODUCTION COST-KALIBENDA</v>
          </cell>
          <cell r="B77" t="str">
            <v>Owi Wijaya</v>
          </cell>
          <cell r="C77" t="str">
            <v>OTHER PRODUCTION COST</v>
          </cell>
          <cell r="D77" t="str">
            <v>KALIBENDA</v>
          </cell>
          <cell r="E77">
            <v>1206</v>
          </cell>
          <cell r="F77" t="str">
            <v>1206.631100</v>
          </cell>
        </row>
        <row r="78">
          <cell r="A78" t="str">
            <v>Owi Wijaya-PEMAKAIAN SPARE PART-CLN</v>
          </cell>
          <cell r="B78" t="str">
            <v>Owi Wijaya</v>
          </cell>
          <cell r="C78" t="str">
            <v>PEMAKAIAN SPARE PART</v>
          </cell>
          <cell r="D78" t="str">
            <v>CLN</v>
          </cell>
          <cell r="E78">
            <v>1201</v>
          </cell>
          <cell r="F78" t="str">
            <v>1201.631110</v>
          </cell>
        </row>
        <row r="79">
          <cell r="A79" t="str">
            <v>Owi Wijaya-PMKN FUEL &amp; LUBRICANT-CLN</v>
          </cell>
          <cell r="B79" t="str">
            <v>Owi Wijaya</v>
          </cell>
          <cell r="C79" t="str">
            <v>PMKN FUEL &amp; LUBRICANT</v>
          </cell>
          <cell r="D79" t="str">
            <v>CLN</v>
          </cell>
          <cell r="E79">
            <v>1201</v>
          </cell>
          <cell r="F79" t="str">
            <v>1201.631140</v>
          </cell>
        </row>
        <row r="80">
          <cell r="A80" t="str">
            <v>Owi Wijaya-RENT EXPENSES-CLN</v>
          </cell>
          <cell r="B80" t="str">
            <v>Owi Wijaya</v>
          </cell>
          <cell r="C80" t="str">
            <v>RENT EXPENSES</v>
          </cell>
          <cell r="D80" t="str">
            <v>CLN</v>
          </cell>
          <cell r="E80">
            <v>1201</v>
          </cell>
          <cell r="F80" t="str">
            <v>1201.631000</v>
          </cell>
        </row>
        <row r="81">
          <cell r="A81" t="str">
            <v>Owi Wijaya-RENT EXPENSES BUILDING-CLN</v>
          </cell>
          <cell r="B81" t="str">
            <v>Owi Wijaya</v>
          </cell>
          <cell r="C81" t="str">
            <v>RENT EXPENSES BUILDING</v>
          </cell>
          <cell r="D81" t="str">
            <v>CLN</v>
          </cell>
          <cell r="E81">
            <v>1201</v>
          </cell>
          <cell r="F81" t="str">
            <v>1201.815110</v>
          </cell>
        </row>
        <row r="82">
          <cell r="A82" t="str">
            <v>Owi Wijaya-RENT EXPENSES LAND-CLN</v>
          </cell>
          <cell r="B82" t="str">
            <v>Owi Wijaya</v>
          </cell>
          <cell r="C82" t="str">
            <v>RENT EXPENSES LAND</v>
          </cell>
          <cell r="D82" t="str">
            <v>CLN</v>
          </cell>
          <cell r="E82">
            <v>1201</v>
          </cell>
          <cell r="F82" t="str">
            <v>1201.815120</v>
          </cell>
        </row>
        <row r="83">
          <cell r="A83" t="str">
            <v>Owi Wijaya-TELEPHONE EXPENSES-CLN</v>
          </cell>
          <cell r="B83" t="str">
            <v>Owi Wijaya</v>
          </cell>
          <cell r="C83" t="str">
            <v>TELEPHONE EXPENSES</v>
          </cell>
          <cell r="D83" t="str">
            <v>CLN</v>
          </cell>
          <cell r="E83">
            <v>1201</v>
          </cell>
          <cell r="F83" t="str">
            <v>1201.802120</v>
          </cell>
        </row>
        <row r="84">
          <cell r="A84" t="str">
            <v>Owi Wijaya-TRAINING BY EMPLOYEE-CLN</v>
          </cell>
          <cell r="B84" t="str">
            <v>Owi Wijaya</v>
          </cell>
          <cell r="C84" t="str">
            <v>TRAINING BY EMPLOYEE</v>
          </cell>
          <cell r="D84" t="str">
            <v>CLN</v>
          </cell>
          <cell r="E84">
            <v>1201</v>
          </cell>
          <cell r="F84" t="str">
            <v>1201.814110</v>
          </cell>
        </row>
        <row r="85">
          <cell r="A85" t="str">
            <v>Owi Wijaya-WATER-CLN</v>
          </cell>
          <cell r="B85" t="str">
            <v>Owi Wijaya</v>
          </cell>
          <cell r="C85" t="str">
            <v>WATER</v>
          </cell>
          <cell r="D85" t="str">
            <v>CLN</v>
          </cell>
          <cell r="E85">
            <v>1201</v>
          </cell>
          <cell r="F85" t="str">
            <v>1201.630450</v>
          </cell>
        </row>
        <row r="86">
          <cell r="A86" t="str">
            <v>Owi Wijaya-OTHER PRODUCTION COST-CLN</v>
          </cell>
          <cell r="B86" t="str">
            <v>Owi Wijaya</v>
          </cell>
          <cell r="C86" t="str">
            <v>OTHER PRODUCTION COST</v>
          </cell>
          <cell r="D86" t="str">
            <v>CLN</v>
          </cell>
          <cell r="E86">
            <v>1201</v>
          </cell>
          <cell r="F86" t="str">
            <v>1201.631100</v>
          </cell>
        </row>
        <row r="87">
          <cell r="A87" t="str">
            <v>Owi Wijaya-OTHER PRODUCTION COST-CLN</v>
          </cell>
          <cell r="B87" t="str">
            <v>Owi Wijaya</v>
          </cell>
          <cell r="C87" t="str">
            <v>OTHER PRODUCTION COST</v>
          </cell>
          <cell r="D87" t="str">
            <v>CLN</v>
          </cell>
          <cell r="E87">
            <v>1201</v>
          </cell>
          <cell r="F87" t="str">
            <v>1201.631100</v>
          </cell>
        </row>
        <row r="88">
          <cell r="A88" t="str">
            <v>Owi Wijaya-OTHER PRODUCTION COST-MAJA-1</v>
          </cell>
          <cell r="B88" t="str">
            <v>Owi Wijaya</v>
          </cell>
          <cell r="C88" t="str">
            <v>OTHER PRODUCTION COST</v>
          </cell>
          <cell r="D88" t="str">
            <v>MAJA-1</v>
          </cell>
          <cell r="E88">
            <v>1205</v>
          </cell>
          <cell r="F88" t="str">
            <v>1205.631100</v>
          </cell>
        </row>
        <row r="89">
          <cell r="A89" t="str">
            <v>Owi Wijaya-OTHER PRODUCTION COST-MAJA-2</v>
          </cell>
          <cell r="B89" t="str">
            <v>Owi Wijaya</v>
          </cell>
          <cell r="C89" t="str">
            <v>OTHER PRODUCTION COST</v>
          </cell>
          <cell r="D89" t="str">
            <v>MAJA-2</v>
          </cell>
          <cell r="E89">
            <v>1204</v>
          </cell>
          <cell r="F89" t="str">
            <v>1204.631100</v>
          </cell>
        </row>
        <row r="90">
          <cell r="A90" t="str">
            <v>Wawan Iskandar-JAMSOSTEK-KALIBENDA</v>
          </cell>
          <cell r="B90" t="str">
            <v>Wawan Iskandar</v>
          </cell>
          <cell r="C90" t="str">
            <v>JAMSOSTEK</v>
          </cell>
          <cell r="D90" t="str">
            <v>KALIBENDA</v>
          </cell>
          <cell r="E90">
            <v>1206</v>
          </cell>
          <cell r="F90" t="str">
            <v>1206.801160</v>
          </cell>
        </row>
        <row r="91">
          <cell r="A91" t="str">
            <v>Wawan Iskandar-MAINT.&amp;REP.BUILDING-KALIBENDA</v>
          </cell>
          <cell r="B91" t="str">
            <v>Wawan Iskandar</v>
          </cell>
          <cell r="C91" t="str">
            <v>MAINT.&amp;REP.BUILDING</v>
          </cell>
          <cell r="D91" t="str">
            <v>KALIBENDA</v>
          </cell>
          <cell r="E91">
            <v>1206</v>
          </cell>
          <cell r="F91" t="str">
            <v>1206.630710</v>
          </cell>
        </row>
        <row r="92">
          <cell r="A92" t="str">
            <v>Wawan Iskandar-MEDICAL ALLOWANCE-KALIBENDA</v>
          </cell>
          <cell r="B92" t="str">
            <v>Wawan Iskandar</v>
          </cell>
          <cell r="C92" t="str">
            <v>MEDICAL ALLOWANCE</v>
          </cell>
          <cell r="D92" t="str">
            <v>KALIBENDA</v>
          </cell>
          <cell r="E92">
            <v>1206</v>
          </cell>
          <cell r="F92" t="str">
            <v>1206.630130</v>
          </cell>
        </row>
        <row r="93">
          <cell r="A93" t="str">
            <v>Wawan Iskandar-RENT EXPENSES-KALIBENDA</v>
          </cell>
          <cell r="B93" t="str">
            <v>Wawan Iskandar</v>
          </cell>
          <cell r="C93" t="str">
            <v>RENT EXPENSES</v>
          </cell>
          <cell r="D93" t="str">
            <v>KALIBENDA</v>
          </cell>
          <cell r="E93">
            <v>1206</v>
          </cell>
          <cell r="F93" t="str">
            <v>1206.631000</v>
          </cell>
        </row>
        <row r="94">
          <cell r="A94" t="str">
            <v>Wawan Iskandar-RENT EXPENSES BUILDING-KALIBENDA</v>
          </cell>
          <cell r="B94" t="str">
            <v>Wawan Iskandar</v>
          </cell>
          <cell r="C94" t="str">
            <v>RENT EXPENSES BUILDING</v>
          </cell>
          <cell r="D94" t="str">
            <v>KALIBENDA</v>
          </cell>
          <cell r="E94">
            <v>1206</v>
          </cell>
          <cell r="F94" t="str">
            <v>1206.815110</v>
          </cell>
        </row>
        <row r="95">
          <cell r="A95" t="str">
            <v>Wawan Iskandar-TELEPHONE EXPENSES-KALIBENDA</v>
          </cell>
          <cell r="B95" t="str">
            <v>Wawan Iskandar</v>
          </cell>
          <cell r="C95" t="str">
            <v>TELEPHONE EXPENSES</v>
          </cell>
          <cell r="D95" t="str">
            <v>KALIBENDA</v>
          </cell>
          <cell r="E95">
            <v>1206</v>
          </cell>
          <cell r="F95" t="str">
            <v>1206.802120</v>
          </cell>
        </row>
        <row r="96">
          <cell r="A96" t="str">
            <v>Wawan Iskandar-WATER-KALIBENDA</v>
          </cell>
          <cell r="B96" t="str">
            <v>Wawan Iskandar</v>
          </cell>
          <cell r="C96" t="str">
            <v>WATER</v>
          </cell>
          <cell r="D96" t="str">
            <v>KALIBENDA</v>
          </cell>
          <cell r="E96">
            <v>1206</v>
          </cell>
          <cell r="F96" t="str">
            <v>1206.630450</v>
          </cell>
        </row>
        <row r="97">
          <cell r="A97" t="str">
            <v>Wawan Iskandar-FACTORY SUPPLIES EXPENSE-KALIBENDA</v>
          </cell>
          <cell r="B97" t="str">
            <v>Wawan Iskandar</v>
          </cell>
          <cell r="C97" t="str">
            <v>FACTORY SUPPLIES EXPENSE</v>
          </cell>
          <cell r="D97" t="str">
            <v>KALIBENDA</v>
          </cell>
          <cell r="E97">
            <v>1206</v>
          </cell>
          <cell r="F97" t="str">
            <v>1206.630300</v>
          </cell>
        </row>
        <row r="98">
          <cell r="A98" t="str">
            <v>Wawan Iskandar-MAINT.&amp;REP.ELECTRICITY-KALIBENDA</v>
          </cell>
          <cell r="B98" t="str">
            <v>Wawan Iskandar</v>
          </cell>
          <cell r="C98" t="str">
            <v>MAINT.&amp;REP.ELECTRICITY</v>
          </cell>
          <cell r="D98" t="str">
            <v>KALIBENDA</v>
          </cell>
          <cell r="E98">
            <v>1206</v>
          </cell>
          <cell r="F98" t="str">
            <v>1206.630770</v>
          </cell>
        </row>
        <row r="99">
          <cell r="A99" t="str">
            <v>Wawan Iskandar-MAINT.&amp;REP.GEN&amp;BOILER-KALIBENDA</v>
          </cell>
          <cell r="B99" t="str">
            <v>Wawan Iskandar</v>
          </cell>
          <cell r="C99" t="str">
            <v>MAINT.&amp;REP.GEN&amp;BOILER</v>
          </cell>
          <cell r="D99" t="str">
            <v>KALIBENDA</v>
          </cell>
          <cell r="E99">
            <v>1206</v>
          </cell>
          <cell r="F99" t="str">
            <v>1206.630750</v>
          </cell>
        </row>
        <row r="100">
          <cell r="A100" t="str">
            <v>Wawan Iskandar-MAINT.&amp;REP.MACHINERIE-KALIBENDA</v>
          </cell>
          <cell r="B100" t="str">
            <v>Wawan Iskandar</v>
          </cell>
          <cell r="C100" t="str">
            <v>MAINT.&amp;REP.MACHINERIE</v>
          </cell>
          <cell r="D100" t="str">
            <v>KALIBENDA</v>
          </cell>
          <cell r="E100">
            <v>1206</v>
          </cell>
          <cell r="F100" t="str">
            <v>1206.630720</v>
          </cell>
        </row>
        <row r="101">
          <cell r="A101" t="str">
            <v>Wawan Iskandar-MAINT.&amp;REP.MOTORVEHICLE-KALIBENDA</v>
          </cell>
          <cell r="B101" t="str">
            <v>Wawan Iskandar</v>
          </cell>
          <cell r="C101" t="str">
            <v>MAINT.&amp;REP.MOTORVEHICLE</v>
          </cell>
          <cell r="D101" t="str">
            <v>KALIBENDA</v>
          </cell>
          <cell r="E101">
            <v>1206</v>
          </cell>
          <cell r="F101" t="str">
            <v>1206.630760</v>
          </cell>
        </row>
        <row r="102">
          <cell r="A102" t="str">
            <v>Wawan Iskandar-MAINT.&amp;REP.PLANTEQUI-KALIBENDA</v>
          </cell>
          <cell r="B102" t="str">
            <v>Wawan Iskandar</v>
          </cell>
          <cell r="C102" t="str">
            <v>MAINT.&amp;REP.PLANTEQUI</v>
          </cell>
          <cell r="D102" t="str">
            <v>KALIBENDA</v>
          </cell>
          <cell r="E102">
            <v>1206</v>
          </cell>
          <cell r="F102" t="str">
            <v>1206.630730</v>
          </cell>
        </row>
        <row r="103">
          <cell r="A103" t="str">
            <v>Wawan Iskandar-MAINT.&amp;REP.WATERINSTL.-KALIBENDA</v>
          </cell>
          <cell r="B103" t="str">
            <v>Wawan Iskandar</v>
          </cell>
          <cell r="C103" t="str">
            <v>MAINT.&amp;REP.WATERINSTL.</v>
          </cell>
          <cell r="D103" t="str">
            <v>KALIBENDA</v>
          </cell>
          <cell r="E103">
            <v>1206</v>
          </cell>
          <cell r="F103" t="str">
            <v>1206.630740</v>
          </cell>
        </row>
        <row r="104">
          <cell r="A104" t="str">
            <v>Wawan Iskandar-PEMAKAIAN SPARE PART-KALIBENDA</v>
          </cell>
          <cell r="B104" t="str">
            <v>Wawan Iskandar</v>
          </cell>
          <cell r="C104" t="str">
            <v>PEMAKAIAN SPARE PART</v>
          </cell>
          <cell r="D104" t="str">
            <v>KALIBENDA</v>
          </cell>
          <cell r="E104">
            <v>1206</v>
          </cell>
          <cell r="F104" t="str">
            <v>1206.631110</v>
          </cell>
        </row>
        <row r="105">
          <cell r="A105" t="str">
            <v>Wawan Iskandar-BUSINESS TRIP EXPENSES-KALIBENDA</v>
          </cell>
          <cell r="B105" t="str">
            <v>Wawan Iskandar</v>
          </cell>
          <cell r="C105" t="str">
            <v>BUSINESS TRIP EXPENSES</v>
          </cell>
          <cell r="D105" t="str">
            <v>KALIBENDA</v>
          </cell>
          <cell r="E105">
            <v>1206</v>
          </cell>
          <cell r="F105" t="str">
            <v>1206.812100</v>
          </cell>
        </row>
        <row r="106">
          <cell r="A106" t="str">
            <v>Wawan Iskandar-ELECTRICITY-KALIBENDA</v>
          </cell>
          <cell r="B106" t="str">
            <v>Wawan Iskandar</v>
          </cell>
          <cell r="C106" t="str">
            <v>ELECTRICITY</v>
          </cell>
          <cell r="D106" t="str">
            <v>KALIBENDA</v>
          </cell>
          <cell r="E106">
            <v>1206</v>
          </cell>
          <cell r="F106" t="str">
            <v>1206.630400</v>
          </cell>
        </row>
        <row r="107">
          <cell r="A107" t="str">
            <v>Wawan Iskandar-FUEL FOR MOTOR VEHICLE-KALIBENDA</v>
          </cell>
          <cell r="B107" t="str">
            <v>Wawan Iskandar</v>
          </cell>
          <cell r="C107" t="str">
            <v>FUEL FOR MOTOR VEHICLE</v>
          </cell>
          <cell r="D107" t="str">
            <v>KALIBENDA</v>
          </cell>
          <cell r="E107">
            <v>1206</v>
          </cell>
          <cell r="F107" t="str">
            <v>1206.808100</v>
          </cell>
        </row>
        <row r="108">
          <cell r="A108" t="str">
            <v>Wawan Iskandar-LABOR COST-KALIBENDA</v>
          </cell>
          <cell r="B108" t="str">
            <v>Wawan Iskandar</v>
          </cell>
          <cell r="C108" t="str">
            <v>LABOR COST</v>
          </cell>
          <cell r="D108" t="str">
            <v>KALIBENDA</v>
          </cell>
          <cell r="E108">
            <v>1206</v>
          </cell>
          <cell r="F108" t="str">
            <v>1206.630110</v>
          </cell>
        </row>
        <row r="109">
          <cell r="A109" t="str">
            <v>Wawan Iskandar-OFFICER SALARIES-KALIBENDA</v>
          </cell>
          <cell r="B109" t="str">
            <v>Wawan Iskandar</v>
          </cell>
          <cell r="C109" t="str">
            <v>OFFICER SALARIES</v>
          </cell>
          <cell r="D109" t="str">
            <v>KALIBENDA</v>
          </cell>
          <cell r="E109">
            <v>1206</v>
          </cell>
          <cell r="F109" t="str">
            <v>1206.801110</v>
          </cell>
        </row>
        <row r="110">
          <cell r="A110" t="str">
            <v>Wawan Iskandar-PEMAKAIAN GENERAL MATERIAL-KALIBENDA</v>
          </cell>
          <cell r="B110" t="str">
            <v>Wawan Iskandar</v>
          </cell>
          <cell r="C110" t="str">
            <v>PEMAKAIAN GENERAL MATERIAL</v>
          </cell>
          <cell r="D110" t="str">
            <v>KALIBENDA</v>
          </cell>
          <cell r="E110">
            <v>1206</v>
          </cell>
          <cell r="F110" t="str">
            <v>1206.631180</v>
          </cell>
        </row>
        <row r="111">
          <cell r="A111" t="str">
            <v>Wawan Iskandar-VENDOR EXPENSES-CHW</v>
          </cell>
          <cell r="B111" t="str">
            <v>Wawan Iskandar</v>
          </cell>
          <cell r="C111" t="str">
            <v>VENDOR EXPENSES</v>
          </cell>
          <cell r="D111" t="str">
            <v>CHW</v>
          </cell>
          <cell r="E111">
            <v>1206</v>
          </cell>
          <cell r="F111" t="str">
            <v>1206.630600</v>
          </cell>
        </row>
        <row r="112">
          <cell r="A112" t="str">
            <v>Tony Teja-ENTERTAINMENT-MAJA-1</v>
          </cell>
          <cell r="B112" t="str">
            <v>Tony Teja</v>
          </cell>
          <cell r="C112" t="str">
            <v>ENTERTAINMENT</v>
          </cell>
          <cell r="D112" t="str">
            <v>MAJA-1</v>
          </cell>
          <cell r="E112">
            <v>1205</v>
          </cell>
          <cell r="F112" t="str">
            <v>1205.813100</v>
          </cell>
        </row>
        <row r="113">
          <cell r="A113" t="str">
            <v>Tony Teja-JAMSOSTEK-MAJA-1</v>
          </cell>
          <cell r="B113" t="str">
            <v>Tony Teja</v>
          </cell>
          <cell r="C113" t="str">
            <v>JAMSOSTEK</v>
          </cell>
          <cell r="D113" t="str">
            <v>MAJA-1</v>
          </cell>
          <cell r="E113">
            <v>1205</v>
          </cell>
          <cell r="F113" t="str">
            <v>1205.801160</v>
          </cell>
        </row>
        <row r="114">
          <cell r="A114" t="str">
            <v>Tony Teja-MAINT.&amp;REP.BUILDING-MAJA-1</v>
          </cell>
          <cell r="B114" t="str">
            <v>Tony Teja</v>
          </cell>
          <cell r="C114" t="str">
            <v>MAINT.&amp;REP.BUILDING</v>
          </cell>
          <cell r="D114" t="str">
            <v>MAJA-1</v>
          </cell>
          <cell r="E114">
            <v>1205</v>
          </cell>
          <cell r="F114" t="str">
            <v>1205.630710</v>
          </cell>
        </row>
        <row r="115">
          <cell r="A115" t="str">
            <v>Tony Teja-MAINT.&amp;REP.WATERINSTL.-MAJA-1</v>
          </cell>
          <cell r="B115" t="str">
            <v>Tony Teja</v>
          </cell>
          <cell r="C115" t="str">
            <v>MAINT.&amp;REP.WATERINSTL.</v>
          </cell>
          <cell r="D115" t="str">
            <v>MAJA-1</v>
          </cell>
          <cell r="E115">
            <v>1205</v>
          </cell>
          <cell r="F115" t="str">
            <v>1205.630740</v>
          </cell>
        </row>
        <row r="116">
          <cell r="A116" t="str">
            <v>Tony Teja-MEDICAL ALLOWANCE-MAJA-1</v>
          </cell>
          <cell r="B116" t="str">
            <v>Tony Teja</v>
          </cell>
          <cell r="C116" t="str">
            <v>MEDICAL ALLOWANCE</v>
          </cell>
          <cell r="D116" t="str">
            <v>MAJA-1</v>
          </cell>
          <cell r="E116">
            <v>1205</v>
          </cell>
          <cell r="F116" t="str">
            <v>1205.630130</v>
          </cell>
        </row>
        <row r="117">
          <cell r="A117" t="str">
            <v>Tony Teja-RENT EXPENSES BUILDING-MAJA-1</v>
          </cell>
          <cell r="B117" t="str">
            <v>Tony Teja</v>
          </cell>
          <cell r="C117" t="str">
            <v>RENT EXPENSES BUILDING</v>
          </cell>
          <cell r="D117" t="str">
            <v>MAJA-1</v>
          </cell>
          <cell r="E117">
            <v>1205</v>
          </cell>
          <cell r="F117" t="str">
            <v>1205.815110</v>
          </cell>
        </row>
        <row r="118">
          <cell r="A118" t="str">
            <v>Tony Teja-OTHER PRODUCTION COST-MAJA-1</v>
          </cell>
          <cell r="B118" t="str">
            <v>Tony Teja</v>
          </cell>
          <cell r="C118" t="str">
            <v>OTHER PRODUCTION COST</v>
          </cell>
          <cell r="D118" t="str">
            <v>MAJA-1</v>
          </cell>
          <cell r="E118">
            <v>1205</v>
          </cell>
          <cell r="F118" t="str">
            <v>1205.631100</v>
          </cell>
        </row>
        <row r="119">
          <cell r="A119" t="str">
            <v>Tony Teja-BUSINESS TRIP EXPENSES-MAJA-1</v>
          </cell>
          <cell r="B119" t="str">
            <v>Tony Teja</v>
          </cell>
          <cell r="C119" t="str">
            <v>BUSINESS TRIP EXPENSES</v>
          </cell>
          <cell r="D119" t="str">
            <v>MAJA-1</v>
          </cell>
          <cell r="E119">
            <v>1205</v>
          </cell>
          <cell r="F119" t="str">
            <v>1205.812100</v>
          </cell>
        </row>
        <row r="120">
          <cell r="A120" t="str">
            <v>Tony Teja-ELECTRICITY-MAJA-1</v>
          </cell>
          <cell r="B120" t="str">
            <v>Tony Teja</v>
          </cell>
          <cell r="C120" t="str">
            <v>ELECTRICITY</v>
          </cell>
          <cell r="D120" t="str">
            <v>MAJA-1</v>
          </cell>
          <cell r="E120">
            <v>1205</v>
          </cell>
          <cell r="F120" t="str">
            <v>1205.630400</v>
          </cell>
        </row>
        <row r="121">
          <cell r="A121" t="str">
            <v>Tony Teja-FACTORY SUPPLIES EXPENSE-MAJA-1</v>
          </cell>
          <cell r="B121" t="str">
            <v>Tony Teja</v>
          </cell>
          <cell r="C121" t="str">
            <v>FACTORY SUPPLIES EXPENSE</v>
          </cell>
          <cell r="D121" t="str">
            <v>MAJA-1</v>
          </cell>
          <cell r="E121">
            <v>1205</v>
          </cell>
          <cell r="F121" t="str">
            <v>1205.630300</v>
          </cell>
        </row>
        <row r="122">
          <cell r="A122" t="str">
            <v>Tony Teja-FARE ALLOWANCE-MAJA-1</v>
          </cell>
          <cell r="B122" t="str">
            <v>Tony Teja</v>
          </cell>
          <cell r="C122" t="str">
            <v>FARE ALLOWANCE</v>
          </cell>
          <cell r="D122" t="str">
            <v>MAJA-1</v>
          </cell>
          <cell r="E122">
            <v>1205</v>
          </cell>
          <cell r="F122" t="str">
            <v>1205.630200</v>
          </cell>
        </row>
        <row r="123">
          <cell r="A123" t="str">
            <v>Tony Teja-LABOR COST-MAJA-1</v>
          </cell>
          <cell r="B123" t="str">
            <v>Tony Teja</v>
          </cell>
          <cell r="C123" t="str">
            <v>LABOR COST</v>
          </cell>
          <cell r="D123" t="str">
            <v>MAJA-1</v>
          </cell>
          <cell r="E123">
            <v>1205</v>
          </cell>
          <cell r="F123" t="str">
            <v>1205.630110</v>
          </cell>
        </row>
        <row r="124">
          <cell r="A124" t="str">
            <v>Tony Teja-MAINT.&amp;REP.ELECTRICITY-MAJA-1</v>
          </cell>
          <cell r="B124" t="str">
            <v>Tony Teja</v>
          </cell>
          <cell r="C124" t="str">
            <v>MAINT.&amp;REP.ELECTRICITY</v>
          </cell>
          <cell r="D124" t="str">
            <v>MAJA-1</v>
          </cell>
          <cell r="E124">
            <v>1205</v>
          </cell>
          <cell r="F124" t="str">
            <v>1205.630770</v>
          </cell>
        </row>
        <row r="125">
          <cell r="A125" t="str">
            <v>Tony Teja-MAINT.&amp;REP.GEN&amp;BOILER-MAJA-1</v>
          </cell>
          <cell r="B125" t="str">
            <v>Tony Teja</v>
          </cell>
          <cell r="C125" t="str">
            <v>MAINT.&amp;REP.GEN&amp;BOILER</v>
          </cell>
          <cell r="D125" t="str">
            <v>MAJA-1</v>
          </cell>
          <cell r="E125">
            <v>1205</v>
          </cell>
          <cell r="F125" t="str">
            <v>1205.630750</v>
          </cell>
        </row>
        <row r="126">
          <cell r="A126" t="str">
            <v>Tony Teja-MAINT.&amp;REP.MACHINERIE-MAJA-1</v>
          </cell>
          <cell r="B126" t="str">
            <v>Tony Teja</v>
          </cell>
          <cell r="C126" t="str">
            <v>MAINT.&amp;REP.MACHINERIE</v>
          </cell>
          <cell r="D126" t="str">
            <v>MAJA-1</v>
          </cell>
          <cell r="E126">
            <v>1205</v>
          </cell>
          <cell r="F126" t="str">
            <v>1205.630720</v>
          </cell>
        </row>
        <row r="127">
          <cell r="A127" t="str">
            <v>Tony Teja-MAINT.&amp;REP.PLANTEQUI-MAJA-1</v>
          </cell>
          <cell r="B127" t="str">
            <v>Tony Teja</v>
          </cell>
          <cell r="C127" t="str">
            <v>MAINT.&amp;REP.PLANTEQUI</v>
          </cell>
          <cell r="D127" t="str">
            <v>MAJA-1</v>
          </cell>
          <cell r="E127">
            <v>1205</v>
          </cell>
          <cell r="F127" t="str">
            <v>1205.630730</v>
          </cell>
        </row>
        <row r="128">
          <cell r="A128" t="str">
            <v>Tony Teja-OFFICER SALARIES-MAJA-1</v>
          </cell>
          <cell r="B128" t="str">
            <v>Tony Teja</v>
          </cell>
          <cell r="C128" t="str">
            <v>OFFICER SALARIES</v>
          </cell>
          <cell r="D128" t="str">
            <v>MAJA-1</v>
          </cell>
          <cell r="E128">
            <v>1205</v>
          </cell>
          <cell r="F128" t="str">
            <v>1205.801110</v>
          </cell>
        </row>
        <row r="129">
          <cell r="A129" t="str">
            <v>Tony Teja-PEMAKAIAN SPARE PART-MAJA-1</v>
          </cell>
          <cell r="B129" t="str">
            <v>Tony Teja</v>
          </cell>
          <cell r="C129" t="str">
            <v>PEMAKAIAN SPARE PART</v>
          </cell>
          <cell r="D129" t="str">
            <v>MAJA-1</v>
          </cell>
          <cell r="E129">
            <v>1205</v>
          </cell>
          <cell r="F129" t="str">
            <v>1205.631110</v>
          </cell>
        </row>
        <row r="130">
          <cell r="A130" t="str">
            <v>Tony Teja-ENTERTAINMENT-MAJA-2</v>
          </cell>
          <cell r="B130" t="str">
            <v>Tony Teja</v>
          </cell>
          <cell r="C130" t="str">
            <v>ENTERTAINMENT</v>
          </cell>
          <cell r="D130" t="str">
            <v>MAJA-2</v>
          </cell>
          <cell r="E130">
            <v>1204</v>
          </cell>
          <cell r="F130" t="str">
            <v>1204.813100</v>
          </cell>
        </row>
        <row r="131">
          <cell r="A131" t="str">
            <v>Tony Teja-JAMSOSTEK-MAJA-2</v>
          </cell>
          <cell r="B131" t="str">
            <v>Tony Teja</v>
          </cell>
          <cell r="C131" t="str">
            <v>JAMSOSTEK</v>
          </cell>
          <cell r="D131" t="str">
            <v>MAJA-2</v>
          </cell>
          <cell r="E131">
            <v>1204</v>
          </cell>
          <cell r="F131" t="str">
            <v>1204.801160</v>
          </cell>
        </row>
        <row r="132">
          <cell r="A132" t="str">
            <v>Tony Teja-MAINT.&amp;REP.BUILDING-MAJA-2</v>
          </cell>
          <cell r="B132" t="str">
            <v>Tony Teja</v>
          </cell>
          <cell r="C132" t="str">
            <v>MAINT.&amp;REP.BUILDING</v>
          </cell>
          <cell r="D132" t="str">
            <v>MAJA-2</v>
          </cell>
          <cell r="E132">
            <v>1204</v>
          </cell>
          <cell r="F132" t="str">
            <v>1204.630710</v>
          </cell>
        </row>
        <row r="133">
          <cell r="A133" t="str">
            <v>Tony Teja-MAINT.&amp;REP.WATERINSTL.-MAJA-2</v>
          </cell>
          <cell r="B133" t="str">
            <v>Tony Teja</v>
          </cell>
          <cell r="C133" t="str">
            <v>MAINT.&amp;REP.WATERINSTL.</v>
          </cell>
          <cell r="D133" t="str">
            <v>MAJA-2</v>
          </cell>
          <cell r="E133">
            <v>1204</v>
          </cell>
          <cell r="F133" t="str">
            <v>1204.630740</v>
          </cell>
        </row>
        <row r="134">
          <cell r="A134" t="str">
            <v>Tony Teja-MEDICAL ALLOWANCE-MAJA-2</v>
          </cell>
          <cell r="B134" t="str">
            <v>Tony Teja</v>
          </cell>
          <cell r="C134" t="str">
            <v>MEDICAL ALLOWANCE</v>
          </cell>
          <cell r="D134" t="str">
            <v>MAJA-2</v>
          </cell>
          <cell r="E134">
            <v>1204</v>
          </cell>
          <cell r="F134" t="str">
            <v>1204.630130</v>
          </cell>
        </row>
        <row r="135">
          <cell r="A135" t="str">
            <v>Tony Teja-RENT EXPENSES BUILDING-MAJA-2</v>
          </cell>
          <cell r="B135" t="str">
            <v>Tony Teja</v>
          </cell>
          <cell r="C135" t="str">
            <v>RENT EXPENSES BUILDING</v>
          </cell>
          <cell r="D135" t="str">
            <v>MAJA-2</v>
          </cell>
          <cell r="E135">
            <v>1204</v>
          </cell>
          <cell r="F135" t="str">
            <v>1204.815110</v>
          </cell>
        </row>
        <row r="136">
          <cell r="A136" t="str">
            <v>Tony Teja-OTHER PRODUCTION COST-MAJA-2</v>
          </cell>
          <cell r="B136" t="str">
            <v>Tony Teja</v>
          </cell>
          <cell r="C136" t="str">
            <v>OTHER PRODUCTION COST</v>
          </cell>
          <cell r="D136" t="str">
            <v>MAJA-2</v>
          </cell>
          <cell r="E136">
            <v>1204</v>
          </cell>
          <cell r="F136" t="str">
            <v>1204.631100</v>
          </cell>
        </row>
        <row r="137">
          <cell r="A137" t="str">
            <v>Tony Teja-AIR FREIGHT-MAJA-2</v>
          </cell>
          <cell r="B137" t="str">
            <v>Tony Teja</v>
          </cell>
          <cell r="C137" t="str">
            <v>AIR FREIGHT</v>
          </cell>
          <cell r="D137" t="str">
            <v>MAJA-2</v>
          </cell>
          <cell r="E137">
            <v>1204</v>
          </cell>
          <cell r="F137" t="str">
            <v>1204.720500</v>
          </cell>
        </row>
        <row r="138">
          <cell r="A138" t="str">
            <v>Tony Teja-BUSINESS TRIP EXPENSES-MAJA-2</v>
          </cell>
          <cell r="B138" t="str">
            <v>Tony Teja</v>
          </cell>
          <cell r="C138" t="str">
            <v>BUSINESS TRIP EXPENSES</v>
          </cell>
          <cell r="D138" t="str">
            <v>MAJA-2</v>
          </cell>
          <cell r="E138">
            <v>1204</v>
          </cell>
          <cell r="F138" t="str">
            <v>1204.812100</v>
          </cell>
        </row>
        <row r="139">
          <cell r="A139" t="str">
            <v>Tony Teja-ELECTRICITY-MAJA-2</v>
          </cell>
          <cell r="B139" t="str">
            <v>Tony Teja</v>
          </cell>
          <cell r="C139" t="str">
            <v>ELECTRICITY</v>
          </cell>
          <cell r="D139" t="str">
            <v>MAJA-2</v>
          </cell>
          <cell r="E139">
            <v>1204</v>
          </cell>
          <cell r="F139" t="str">
            <v>1204.630400</v>
          </cell>
        </row>
        <row r="140">
          <cell r="A140" t="str">
            <v>Tony Teja-FACTORY SUPPLIES EXPENSE-MAJA-2</v>
          </cell>
          <cell r="B140" t="str">
            <v>Tony Teja</v>
          </cell>
          <cell r="C140" t="str">
            <v>FACTORY SUPPLIES EXPENSE</v>
          </cell>
          <cell r="D140" t="str">
            <v>MAJA-2</v>
          </cell>
          <cell r="E140">
            <v>1204</v>
          </cell>
          <cell r="F140" t="str">
            <v>1204.630300</v>
          </cell>
        </row>
        <row r="141">
          <cell r="A141" t="str">
            <v>Tony Teja-FARE ALLOWANCE-MAJA-2</v>
          </cell>
          <cell r="B141" t="str">
            <v>Tony Teja</v>
          </cell>
          <cell r="C141" t="str">
            <v>FARE ALLOWANCE</v>
          </cell>
          <cell r="D141" t="str">
            <v>MAJA-2</v>
          </cell>
          <cell r="E141">
            <v>1204</v>
          </cell>
          <cell r="F141" t="str">
            <v>1204.630200</v>
          </cell>
        </row>
        <row r="142">
          <cell r="A142" t="str">
            <v>Tony Teja-LABOR COST-MAJA-2</v>
          </cell>
          <cell r="B142" t="str">
            <v>Tony Teja</v>
          </cell>
          <cell r="C142" t="str">
            <v>LABOR COST</v>
          </cell>
          <cell r="D142" t="str">
            <v>MAJA-2</v>
          </cell>
          <cell r="E142">
            <v>1204</v>
          </cell>
          <cell r="F142" t="str">
            <v>1204.630110</v>
          </cell>
        </row>
        <row r="143">
          <cell r="A143" t="str">
            <v>Tony Teja-MAINT.&amp;REP.ELECTRICITY-MAJA-2</v>
          </cell>
          <cell r="B143" t="str">
            <v>Tony Teja</v>
          </cell>
          <cell r="C143" t="str">
            <v>MAINT.&amp;REP.ELECTRICITY</v>
          </cell>
          <cell r="D143" t="str">
            <v>MAJA-2</v>
          </cell>
          <cell r="E143">
            <v>1204</v>
          </cell>
          <cell r="F143" t="str">
            <v>1204.630770</v>
          </cell>
        </row>
        <row r="144">
          <cell r="A144" t="str">
            <v>Tony Teja-MAINT.&amp;REP.GEN&amp;BOILER-MAJA-2</v>
          </cell>
          <cell r="B144" t="str">
            <v>Tony Teja</v>
          </cell>
          <cell r="C144" t="str">
            <v>MAINT.&amp;REP.GEN&amp;BOILER</v>
          </cell>
          <cell r="D144" t="str">
            <v>MAJA-2</v>
          </cell>
          <cell r="E144">
            <v>1204</v>
          </cell>
          <cell r="F144" t="str">
            <v>1204.630750</v>
          </cell>
        </row>
        <row r="145">
          <cell r="A145" t="str">
            <v>Tony Teja-MAINT.&amp;REP.MACHINERIE-MAJA-2</v>
          </cell>
          <cell r="B145" t="str">
            <v>Tony Teja</v>
          </cell>
          <cell r="C145" t="str">
            <v>MAINT.&amp;REP.MACHINERIE</v>
          </cell>
          <cell r="D145" t="str">
            <v>MAJA-2</v>
          </cell>
          <cell r="E145">
            <v>1204</v>
          </cell>
          <cell r="F145" t="str">
            <v>1204.630720</v>
          </cell>
        </row>
        <row r="146">
          <cell r="A146" t="str">
            <v>Tony Teja-MAINT.&amp;REP.PLANTEQUI-MAJA-2</v>
          </cell>
          <cell r="B146" t="str">
            <v>Tony Teja</v>
          </cell>
          <cell r="C146" t="str">
            <v>MAINT.&amp;REP.PLANTEQUI</v>
          </cell>
          <cell r="D146" t="str">
            <v>MAJA-2</v>
          </cell>
          <cell r="E146">
            <v>1204</v>
          </cell>
          <cell r="F146" t="str">
            <v>1204.630730</v>
          </cell>
        </row>
        <row r="147">
          <cell r="A147" t="str">
            <v>Tony Teja-PEMAKAIAN SPARE PART-MAJA-2</v>
          </cell>
          <cell r="B147" t="str">
            <v>Tony Teja</v>
          </cell>
          <cell r="C147" t="str">
            <v>PEMAKAIAN SPARE PART</v>
          </cell>
          <cell r="D147" t="str">
            <v>MAJA-2</v>
          </cell>
          <cell r="E147">
            <v>1204</v>
          </cell>
          <cell r="F147" t="str">
            <v>1204.631110</v>
          </cell>
        </row>
        <row r="148">
          <cell r="A148" t="str">
            <v>Tony Teja-PMKN FUEL &amp; LUBRICANT-MAJA-2</v>
          </cell>
          <cell r="B148" t="str">
            <v>Tony Teja</v>
          </cell>
          <cell r="C148" t="str">
            <v>PMKN FUEL &amp; LUBRICANT</v>
          </cell>
          <cell r="D148" t="str">
            <v>MAJA-2</v>
          </cell>
          <cell r="E148">
            <v>1204</v>
          </cell>
          <cell r="F148" t="str">
            <v>1204.631140</v>
          </cell>
        </row>
        <row r="149">
          <cell r="A149" t="str">
            <v>Santy Silalahi-ACCOUNTING&amp;TAX ADVISORY EXP.-CLN</v>
          </cell>
          <cell r="B149" t="str">
            <v>Santy Silalahi</v>
          </cell>
          <cell r="C149" t="str">
            <v>ACCOUNTING&amp;TAX ADVISORY EXP.</v>
          </cell>
          <cell r="D149" t="str">
            <v>CLN</v>
          </cell>
          <cell r="E149">
            <v>1201</v>
          </cell>
          <cell r="F149" t="str">
            <v>1201.816120</v>
          </cell>
        </row>
        <row r="150">
          <cell r="A150" t="str">
            <v>Santy Silalahi-BANK CHARGES-CLN</v>
          </cell>
          <cell r="B150" t="str">
            <v>Santy Silalahi</v>
          </cell>
          <cell r="C150" t="str">
            <v>BANK CHARGES</v>
          </cell>
          <cell r="D150" t="str">
            <v>CLN</v>
          </cell>
          <cell r="E150">
            <v>1201</v>
          </cell>
          <cell r="F150" t="str">
            <v>1201.920410</v>
          </cell>
        </row>
        <row r="151">
          <cell r="A151" t="str">
            <v>Santy Silalahi-INTEREST EXP OF DOMESTIC-CLN</v>
          </cell>
          <cell r="B151" t="str">
            <v>Santy Silalahi</v>
          </cell>
          <cell r="C151" t="str">
            <v>INTEREST EXP OF DOMESTIC</v>
          </cell>
          <cell r="D151" t="str">
            <v>CLN</v>
          </cell>
          <cell r="E151">
            <v>1201</v>
          </cell>
          <cell r="F151" t="str">
            <v>1201.920120</v>
          </cell>
        </row>
        <row r="152">
          <cell r="A152" t="str">
            <v>Santy Silalahi-PREMIUM COST-CLN</v>
          </cell>
          <cell r="B152" t="str">
            <v>Santy Silalahi</v>
          </cell>
          <cell r="C152" t="str">
            <v>PREMIUM COST</v>
          </cell>
          <cell r="D152" t="str">
            <v>CLN</v>
          </cell>
          <cell r="E152">
            <v>1201</v>
          </cell>
          <cell r="F152" t="str">
            <v>1201.805120</v>
          </cell>
        </row>
        <row r="153">
          <cell r="A153" t="str">
            <v>Santy Silalahi-TAXES-CLN</v>
          </cell>
          <cell r="B153" t="str">
            <v>Santy Silalahi</v>
          </cell>
          <cell r="C153" t="str">
            <v>TAXES</v>
          </cell>
          <cell r="D153" t="str">
            <v>CLN</v>
          </cell>
          <cell r="E153">
            <v>1201</v>
          </cell>
          <cell r="F153" t="str">
            <v>1201.920700</v>
          </cell>
        </row>
        <row r="154">
          <cell r="A154" t="str">
            <v>Santy Silalahi-TAXES-KALIBENDA</v>
          </cell>
          <cell r="B154" t="str">
            <v>Santy Silalahi</v>
          </cell>
          <cell r="C154" t="str">
            <v>TAXES</v>
          </cell>
          <cell r="D154" t="str">
            <v>KALIBENDA</v>
          </cell>
          <cell r="E154">
            <v>1206</v>
          </cell>
          <cell r="F154" t="str">
            <v>1206.920700</v>
          </cell>
        </row>
        <row r="155">
          <cell r="A155" t="str">
            <v>Santy Silalahi-TAXES-MAJA-1</v>
          </cell>
          <cell r="B155" t="str">
            <v>Santy Silalahi</v>
          </cell>
          <cell r="C155" t="str">
            <v>TAXES</v>
          </cell>
          <cell r="D155" t="str">
            <v>MAJA-1</v>
          </cell>
          <cell r="E155">
            <v>1205</v>
          </cell>
          <cell r="F155" t="str">
            <v>1205.920700</v>
          </cell>
        </row>
        <row r="156">
          <cell r="A156" t="str">
            <v>Santy Silalahi-TAXES-MAJA-2</v>
          </cell>
          <cell r="B156" t="str">
            <v>Santy Silalahi</v>
          </cell>
          <cell r="C156" t="str">
            <v>TAXES</v>
          </cell>
          <cell r="D156" t="str">
            <v>MAJA-2</v>
          </cell>
          <cell r="E156">
            <v>1204</v>
          </cell>
          <cell r="F156" t="str">
            <v>1204.920700</v>
          </cell>
        </row>
        <row r="157">
          <cell r="A157" t="str">
            <v>Santy Silalahi-OFFICER SALARIES-CLN</v>
          </cell>
          <cell r="B157" t="str">
            <v>Santy Silalahi</v>
          </cell>
          <cell r="C157" t="str">
            <v>OFFICER SALARIES</v>
          </cell>
          <cell r="D157" t="str">
            <v>CLN</v>
          </cell>
          <cell r="E157">
            <v>1201</v>
          </cell>
          <cell r="F157" t="str">
            <v>1201.801110</v>
          </cell>
        </row>
        <row r="158">
          <cell r="A158" t="str">
            <v>Santy Silalahi-OFFICER SALARIES-MAJA-2</v>
          </cell>
          <cell r="B158" t="str">
            <v>Santy Silalahi</v>
          </cell>
          <cell r="C158" t="str">
            <v>OFFICER SALARIES</v>
          </cell>
          <cell r="D158" t="str">
            <v>MAJA-2</v>
          </cell>
          <cell r="E158">
            <v>1204</v>
          </cell>
          <cell r="F158" t="str">
            <v>1204.801110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07-02-2024/Macro/Tarikan%20JDE/1205.812100.xlsx" TargetMode="External"/><Relationship Id="rId21" Type="http://schemas.openxmlformats.org/officeDocument/2006/relationships/hyperlink" Target="../07-02-2024/Macro/Tarikan%20JDE/1201.730300.xlsx" TargetMode="External"/><Relationship Id="rId42" Type="http://schemas.openxmlformats.org/officeDocument/2006/relationships/hyperlink" Target="../07-02-2024/Macro/Tarikan%20JDE/1201.630530.xlsx" TargetMode="External"/><Relationship Id="rId63" Type="http://schemas.openxmlformats.org/officeDocument/2006/relationships/hyperlink" Target="../07-02-2024/Macro/Tarikan%20JDE/1204.630760.xlsx" TargetMode="External"/><Relationship Id="rId84" Type="http://schemas.openxmlformats.org/officeDocument/2006/relationships/hyperlink" Target="../07-02-2024/Macro/Tarikan%20JDE/1201.631100.xlsx" TargetMode="External"/><Relationship Id="rId138" Type="http://schemas.openxmlformats.org/officeDocument/2006/relationships/hyperlink" Target="../07-02-2024/Macro/Tarikan%20JDE/1204.630300.xlsx" TargetMode="External"/><Relationship Id="rId107" Type="http://schemas.openxmlformats.org/officeDocument/2006/relationships/hyperlink" Target="../07-02-2024/Macro/Tarikan%20JDE/1206.801110.xlsx" TargetMode="External"/><Relationship Id="rId11" Type="http://schemas.openxmlformats.org/officeDocument/2006/relationships/hyperlink" Target="../07-02-2024/Macro/Tarikan%20JDE/1201.720100.xlsx" TargetMode="External"/><Relationship Id="rId32" Type="http://schemas.openxmlformats.org/officeDocument/2006/relationships/hyperlink" Target="../07-02-2024/Macro/Tarikan%20JDE/1201.710200.xlsx" TargetMode="External"/><Relationship Id="rId53" Type="http://schemas.openxmlformats.org/officeDocument/2006/relationships/hyperlink" Target="../07-02-2024/Macro/Tarikan%20JDE/1201.809100.xlsx" TargetMode="External"/><Relationship Id="rId74" Type="http://schemas.openxmlformats.org/officeDocument/2006/relationships/hyperlink" Target="../07-02-2024/Macro/Tarikan%20JDE/1204.816130.xlsx" TargetMode="External"/><Relationship Id="rId128" Type="http://schemas.openxmlformats.org/officeDocument/2006/relationships/hyperlink" Target="../07-02-2024/Macro/Tarikan%20JDE/1204.813100.xlsx" TargetMode="External"/><Relationship Id="rId149" Type="http://schemas.openxmlformats.org/officeDocument/2006/relationships/hyperlink" Target="../07-02-2024/Macro/Tarikan%20JDE/1201.920120.xlsx" TargetMode="External"/><Relationship Id="rId5" Type="http://schemas.openxmlformats.org/officeDocument/2006/relationships/hyperlink" Target="../07-02-2024/Macro/Tarikan%20JDE/1205.631100.xlsx" TargetMode="External"/><Relationship Id="rId95" Type="http://schemas.openxmlformats.org/officeDocument/2006/relationships/hyperlink" Target="../07-02-2024/Macro/Tarikan%20JDE/1206.630300.xlsx" TargetMode="External"/><Relationship Id="rId22" Type="http://schemas.openxmlformats.org/officeDocument/2006/relationships/hyperlink" Target="../07-02-2024/Macro/Tarikan%20JDE/1201.730300.xlsx" TargetMode="External"/><Relationship Id="rId43" Type="http://schemas.openxmlformats.org/officeDocument/2006/relationships/hyperlink" Target="../07-02-2024/Macro/Tarikan%20JDE/1204.630530.xlsx" TargetMode="External"/><Relationship Id="rId64" Type="http://schemas.openxmlformats.org/officeDocument/2006/relationships/hyperlink" Target="../07-02-2024/Macro/Tarikan%20JDE/1201.630730.xlsx" TargetMode="External"/><Relationship Id="rId118" Type="http://schemas.openxmlformats.org/officeDocument/2006/relationships/hyperlink" Target="../07-02-2024/Macro/Tarikan%20JDE/1205.630400.xlsx" TargetMode="External"/><Relationship Id="rId139" Type="http://schemas.openxmlformats.org/officeDocument/2006/relationships/hyperlink" Target="../07-02-2024/Macro/Tarikan%20JDE/1204.630200.xlsx" TargetMode="External"/><Relationship Id="rId80" Type="http://schemas.openxmlformats.org/officeDocument/2006/relationships/hyperlink" Target="../07-02-2024/Macro/Tarikan%20JDE/1201.815120.xlsx" TargetMode="External"/><Relationship Id="rId85" Type="http://schemas.openxmlformats.org/officeDocument/2006/relationships/hyperlink" Target="../07-02-2024/Macro/Tarikan%20JDE/1201.631100.xlsx" TargetMode="External"/><Relationship Id="rId150" Type="http://schemas.openxmlformats.org/officeDocument/2006/relationships/hyperlink" Target="../07-02-2024/Macro/Tarikan%20JDE/1201.805120.xlsx" TargetMode="External"/><Relationship Id="rId155" Type="http://schemas.openxmlformats.org/officeDocument/2006/relationships/hyperlink" Target="../07-02-2024/Macro/Tarikan%20JDE/1201.801110.xlsx" TargetMode="External"/><Relationship Id="rId12" Type="http://schemas.openxmlformats.org/officeDocument/2006/relationships/hyperlink" Target="../07-02-2024/Macro/Tarikan%20JDE/1205.720100.xlsx" TargetMode="External"/><Relationship Id="rId17" Type="http://schemas.openxmlformats.org/officeDocument/2006/relationships/hyperlink" Target="../07-02-2024/Macro/Tarikan%20JDE/1201.630600.xlsx" TargetMode="External"/><Relationship Id="rId33" Type="http://schemas.openxmlformats.org/officeDocument/2006/relationships/hyperlink" Target="../07-02-2024/Macro/Tarikan%20JDE/1201.720500.xlsx" TargetMode="External"/><Relationship Id="rId38" Type="http://schemas.openxmlformats.org/officeDocument/2006/relationships/hyperlink" Target="../07-02-2024/Macro/Tarikan%20JDE/1201.813100.xlsx" TargetMode="External"/><Relationship Id="rId59" Type="http://schemas.openxmlformats.org/officeDocument/2006/relationships/hyperlink" Target="../07-02-2024/Macro/Tarikan%20JDE/1201.630750.xlsx" TargetMode="External"/><Relationship Id="rId103" Type="http://schemas.openxmlformats.org/officeDocument/2006/relationships/hyperlink" Target="../07-02-2024/Macro/Tarikan%20JDE/1206.812100.xlsx" TargetMode="External"/><Relationship Id="rId108" Type="http://schemas.openxmlformats.org/officeDocument/2006/relationships/hyperlink" Target="../07-02-2024/Macro/Tarikan%20JDE/1206.631180.xlsx" TargetMode="External"/><Relationship Id="rId124" Type="http://schemas.openxmlformats.org/officeDocument/2006/relationships/hyperlink" Target="../07-02-2024/Macro/Tarikan%20JDE/1205.630720.xlsx" TargetMode="External"/><Relationship Id="rId129" Type="http://schemas.openxmlformats.org/officeDocument/2006/relationships/hyperlink" Target="../07-02-2024/Macro/Tarikan%20JDE/1204.801160.xlsx" TargetMode="External"/><Relationship Id="rId54" Type="http://schemas.openxmlformats.org/officeDocument/2006/relationships/hyperlink" Target="../07-02-2024/Macro/Tarikan%20JDE/1206.809100.xlsx" TargetMode="External"/><Relationship Id="rId70" Type="http://schemas.openxmlformats.org/officeDocument/2006/relationships/hyperlink" Target="../07-02-2024/Macro/Tarikan%20JDE/1201.630130.xlsx" TargetMode="External"/><Relationship Id="rId75" Type="http://schemas.openxmlformats.org/officeDocument/2006/relationships/hyperlink" Target="../07-02-2024/Macro/Tarikan%20JDE/1206.631100.xlsx" TargetMode="External"/><Relationship Id="rId91" Type="http://schemas.openxmlformats.org/officeDocument/2006/relationships/hyperlink" Target="../07-02-2024/Macro/Tarikan%20JDE/1206.631000.xlsx" TargetMode="External"/><Relationship Id="rId96" Type="http://schemas.openxmlformats.org/officeDocument/2006/relationships/hyperlink" Target="../07-02-2024/Macro/Tarikan%20JDE/1206.630770.xlsx" TargetMode="External"/><Relationship Id="rId140" Type="http://schemas.openxmlformats.org/officeDocument/2006/relationships/hyperlink" Target="../07-02-2024/Macro/Tarikan%20JDE/1204.630110.xlsx" TargetMode="External"/><Relationship Id="rId145" Type="http://schemas.openxmlformats.org/officeDocument/2006/relationships/hyperlink" Target="../07-02-2024/Macro/Tarikan%20JDE/1204.631110.xlsx" TargetMode="External"/><Relationship Id="rId1" Type="http://schemas.openxmlformats.org/officeDocument/2006/relationships/hyperlink" Target="../07-02-2024/Macro/Tarikan%20JDE/1204.720400.xlsx" TargetMode="External"/><Relationship Id="rId6" Type="http://schemas.openxmlformats.org/officeDocument/2006/relationships/hyperlink" Target="../07-02-2024/Macro/Tarikan%20JDE/1204.631100.xlsx" TargetMode="External"/><Relationship Id="rId23" Type="http://schemas.openxmlformats.org/officeDocument/2006/relationships/hyperlink" Target="../07-02-2024/Macro/Tarikan%20JDE/1201.730300.xlsx" TargetMode="External"/><Relationship Id="rId28" Type="http://schemas.openxmlformats.org/officeDocument/2006/relationships/hyperlink" Target="../07-02-2024/Macro/Tarikan%20JDE/1201.710200.xlsx" TargetMode="External"/><Relationship Id="rId49" Type="http://schemas.openxmlformats.org/officeDocument/2006/relationships/hyperlink" Target="../07-02-2024/Macro/Tarikan%20JDE/1201.802140.xlsx" TargetMode="External"/><Relationship Id="rId114" Type="http://schemas.openxmlformats.org/officeDocument/2006/relationships/hyperlink" Target="../07-02-2024/Macro/Tarikan%20JDE/1205.630130.xlsx" TargetMode="External"/><Relationship Id="rId119" Type="http://schemas.openxmlformats.org/officeDocument/2006/relationships/hyperlink" Target="../07-02-2024/Macro/Tarikan%20JDE/1205.630300.xlsx" TargetMode="External"/><Relationship Id="rId44" Type="http://schemas.openxmlformats.org/officeDocument/2006/relationships/hyperlink" Target="../07-02-2024/Macro/Tarikan%20JDE/1201.808100.xlsx" TargetMode="External"/><Relationship Id="rId60" Type="http://schemas.openxmlformats.org/officeDocument/2006/relationships/hyperlink" Target="../07-02-2024/Macro/Tarikan%20JDE/1201.630720.xlsx" TargetMode="External"/><Relationship Id="rId65" Type="http://schemas.openxmlformats.org/officeDocument/2006/relationships/hyperlink" Target="../07-02-2024/Macro/Tarikan%20JDE/1201.630740.xlsx" TargetMode="External"/><Relationship Id="rId81" Type="http://schemas.openxmlformats.org/officeDocument/2006/relationships/hyperlink" Target="../07-02-2024/Macro/Tarikan%20JDE/1201.802120.xlsx" TargetMode="External"/><Relationship Id="rId86" Type="http://schemas.openxmlformats.org/officeDocument/2006/relationships/hyperlink" Target="../07-02-2024/Macro/Tarikan%20JDE/1205.631100.xlsx" TargetMode="External"/><Relationship Id="rId130" Type="http://schemas.openxmlformats.org/officeDocument/2006/relationships/hyperlink" Target="../07-02-2024/Macro/Tarikan%20JDE/1204.630710.xlsx" TargetMode="External"/><Relationship Id="rId135" Type="http://schemas.openxmlformats.org/officeDocument/2006/relationships/hyperlink" Target="../07-02-2024/Macro/Tarikan%20JDE/1204.720500.xlsx" TargetMode="External"/><Relationship Id="rId151" Type="http://schemas.openxmlformats.org/officeDocument/2006/relationships/hyperlink" Target="../07-02-2024/Macro/Tarikan%20JDE/1201.920700.xlsx" TargetMode="External"/><Relationship Id="rId156" Type="http://schemas.openxmlformats.org/officeDocument/2006/relationships/hyperlink" Target="../07-02-2024/Macro/Tarikan%20JDE/1204.801110.xlsx" TargetMode="External"/><Relationship Id="rId13" Type="http://schemas.openxmlformats.org/officeDocument/2006/relationships/hyperlink" Target="../07-02-2024/Macro/Tarikan%20JDE/1204.720100.xlsx" TargetMode="External"/><Relationship Id="rId18" Type="http://schemas.openxmlformats.org/officeDocument/2006/relationships/hyperlink" Target="../07-02-2024/Macro/Tarikan%20JDE/1205.630600.xlsx" TargetMode="External"/><Relationship Id="rId39" Type="http://schemas.openxmlformats.org/officeDocument/2006/relationships/hyperlink" Target="../07-02-2024/Macro/Tarikan%20JDE/1201.630300.xlsx" TargetMode="External"/><Relationship Id="rId109" Type="http://schemas.openxmlformats.org/officeDocument/2006/relationships/hyperlink" Target="../07-02-2024/Macro/Tarikan%20JDE/1206.630600.xlsx" TargetMode="External"/><Relationship Id="rId34" Type="http://schemas.openxmlformats.org/officeDocument/2006/relationships/hyperlink" Target="../07-02-2024/Macro/Tarikan%20JDE/1201.812100.xlsx" TargetMode="External"/><Relationship Id="rId50" Type="http://schemas.openxmlformats.org/officeDocument/2006/relationships/hyperlink" Target="../07-02-2024/Macro/Tarikan%20JDE/1204.802140.xlsx" TargetMode="External"/><Relationship Id="rId55" Type="http://schemas.openxmlformats.org/officeDocument/2006/relationships/hyperlink" Target="../07-02-2024/Macro/Tarikan%20JDE/1205.809100.xlsx" TargetMode="External"/><Relationship Id="rId76" Type="http://schemas.openxmlformats.org/officeDocument/2006/relationships/hyperlink" Target="../07-02-2024/Macro/Tarikan%20JDE/1201.631110.xlsx" TargetMode="External"/><Relationship Id="rId97" Type="http://schemas.openxmlformats.org/officeDocument/2006/relationships/hyperlink" Target="../07-02-2024/Macro/Tarikan%20JDE/1206.630750.xlsx" TargetMode="External"/><Relationship Id="rId104" Type="http://schemas.openxmlformats.org/officeDocument/2006/relationships/hyperlink" Target="../07-02-2024/Macro/Tarikan%20JDE/1206.630400.xlsx" TargetMode="External"/><Relationship Id="rId120" Type="http://schemas.openxmlformats.org/officeDocument/2006/relationships/hyperlink" Target="../07-02-2024/Macro/Tarikan%20JDE/1205.630200.xlsx" TargetMode="External"/><Relationship Id="rId125" Type="http://schemas.openxmlformats.org/officeDocument/2006/relationships/hyperlink" Target="../07-02-2024/Macro/Tarikan%20JDE/1205.630730.xlsx" TargetMode="External"/><Relationship Id="rId141" Type="http://schemas.openxmlformats.org/officeDocument/2006/relationships/hyperlink" Target="../07-02-2024/Macro/Tarikan%20JDE/1204.630770.xlsx" TargetMode="External"/><Relationship Id="rId146" Type="http://schemas.openxmlformats.org/officeDocument/2006/relationships/hyperlink" Target="../07-02-2024/Macro/Tarikan%20JDE/1204.631140.xlsx" TargetMode="External"/><Relationship Id="rId7" Type="http://schemas.openxmlformats.org/officeDocument/2006/relationships/hyperlink" Target="../07-02-2024/Macro/Tarikan%20JDE/1201.631180.xlsx" TargetMode="External"/><Relationship Id="rId71" Type="http://schemas.openxmlformats.org/officeDocument/2006/relationships/hyperlink" Target="../07-02-2024/Macro/Tarikan%20JDE/1201.816130.xlsx" TargetMode="External"/><Relationship Id="rId92" Type="http://schemas.openxmlformats.org/officeDocument/2006/relationships/hyperlink" Target="../07-02-2024/Macro/Tarikan%20JDE/1206.815110.xlsx" TargetMode="External"/><Relationship Id="rId2" Type="http://schemas.openxmlformats.org/officeDocument/2006/relationships/hyperlink" Target="../07-02-2024/Macro/Tarikan%20JDE/1201.816110.xlsx" TargetMode="External"/><Relationship Id="rId29" Type="http://schemas.openxmlformats.org/officeDocument/2006/relationships/hyperlink" Target="../07-02-2024/Macro/Tarikan%20JDE/1201.730300.xlsx" TargetMode="External"/><Relationship Id="rId24" Type="http://schemas.openxmlformats.org/officeDocument/2006/relationships/hyperlink" Target="../07-02-2024/Macro/Tarikan%20JDE/1201.730200.xlsx" TargetMode="External"/><Relationship Id="rId40" Type="http://schemas.openxmlformats.org/officeDocument/2006/relationships/hyperlink" Target="../07-02-2024/Macro/Tarikan%20JDE/1201.630200.xlsx" TargetMode="External"/><Relationship Id="rId45" Type="http://schemas.openxmlformats.org/officeDocument/2006/relationships/hyperlink" Target="../07-02-2024/Macro/Tarikan%20JDE/1205.808100.xlsx" TargetMode="External"/><Relationship Id="rId66" Type="http://schemas.openxmlformats.org/officeDocument/2006/relationships/hyperlink" Target="../07-02-2024/Macro/Tarikan%20JDE/1201.810110.xlsx" TargetMode="External"/><Relationship Id="rId87" Type="http://schemas.openxmlformats.org/officeDocument/2006/relationships/hyperlink" Target="../07-02-2024/Macro/Tarikan%20JDE/1204.631100.xlsx" TargetMode="External"/><Relationship Id="rId110" Type="http://schemas.openxmlformats.org/officeDocument/2006/relationships/hyperlink" Target="../07-02-2024/Macro/Tarikan%20JDE/1205.813100.xlsx" TargetMode="External"/><Relationship Id="rId115" Type="http://schemas.openxmlformats.org/officeDocument/2006/relationships/hyperlink" Target="../07-02-2024/Macro/Tarikan%20JDE/1205.815110.xlsx" TargetMode="External"/><Relationship Id="rId131" Type="http://schemas.openxmlformats.org/officeDocument/2006/relationships/hyperlink" Target="../07-02-2024/Macro/Tarikan%20JDE/1204.630740.xlsx" TargetMode="External"/><Relationship Id="rId136" Type="http://schemas.openxmlformats.org/officeDocument/2006/relationships/hyperlink" Target="../07-02-2024/Macro/Tarikan%20JDE/1204.812100.xlsx" TargetMode="External"/><Relationship Id="rId157" Type="http://schemas.openxmlformats.org/officeDocument/2006/relationships/hyperlink" Target="../Tarikan%20JDE/1201.720400.xlsx" TargetMode="External"/><Relationship Id="rId61" Type="http://schemas.openxmlformats.org/officeDocument/2006/relationships/hyperlink" Target="../07-02-2024/Macro/Tarikan%20JDE/1201.630760.xlsx" TargetMode="External"/><Relationship Id="rId82" Type="http://schemas.openxmlformats.org/officeDocument/2006/relationships/hyperlink" Target="../07-02-2024/Macro/Tarikan%20JDE/1201.814110.xlsx" TargetMode="External"/><Relationship Id="rId152" Type="http://schemas.openxmlformats.org/officeDocument/2006/relationships/hyperlink" Target="../07-02-2024/Macro/Tarikan%20JDE/1206.920700.xlsx" TargetMode="External"/><Relationship Id="rId19" Type="http://schemas.openxmlformats.org/officeDocument/2006/relationships/hyperlink" Target="../07-02-2024/Macro/Tarikan%20JDE/1204.630600.xlsx" TargetMode="External"/><Relationship Id="rId14" Type="http://schemas.openxmlformats.org/officeDocument/2006/relationships/hyperlink" Target="../07-02-2024/Macro/Tarikan%20JDE/1201.630600.xlsx" TargetMode="External"/><Relationship Id="rId30" Type="http://schemas.openxmlformats.org/officeDocument/2006/relationships/hyperlink" Target="../07-02-2024/Macro/Tarikan%20JDE/1201.730200.xlsx" TargetMode="External"/><Relationship Id="rId35" Type="http://schemas.openxmlformats.org/officeDocument/2006/relationships/hyperlink" Target="../07-02-2024/Macro/Tarikan%20JDE/1201.807100.xlsx" TargetMode="External"/><Relationship Id="rId56" Type="http://schemas.openxmlformats.org/officeDocument/2006/relationships/hyperlink" Target="../07-02-2024/Macro/Tarikan%20JDE/1204.809100.xlsx" TargetMode="External"/><Relationship Id="rId77" Type="http://schemas.openxmlformats.org/officeDocument/2006/relationships/hyperlink" Target="../07-02-2024/Macro/Tarikan%20JDE/1201.631140.xlsx" TargetMode="External"/><Relationship Id="rId100" Type="http://schemas.openxmlformats.org/officeDocument/2006/relationships/hyperlink" Target="../07-02-2024/Macro/Tarikan%20JDE/1206.630730.xlsx" TargetMode="External"/><Relationship Id="rId105" Type="http://schemas.openxmlformats.org/officeDocument/2006/relationships/hyperlink" Target="../07-02-2024/Macro/Tarikan%20JDE/1206.808100.xlsx" TargetMode="External"/><Relationship Id="rId126" Type="http://schemas.openxmlformats.org/officeDocument/2006/relationships/hyperlink" Target="../07-02-2024/Macro/Tarikan%20JDE/1205.801110.xlsx" TargetMode="External"/><Relationship Id="rId147" Type="http://schemas.openxmlformats.org/officeDocument/2006/relationships/hyperlink" Target="../07-02-2024/Macro/Tarikan%20JDE/1201.816120.xlsx" TargetMode="External"/><Relationship Id="rId8" Type="http://schemas.openxmlformats.org/officeDocument/2006/relationships/hyperlink" Target="../07-02-2024/Macro/Tarikan%20JDE/1204.631180.xlsx" TargetMode="External"/><Relationship Id="rId51" Type="http://schemas.openxmlformats.org/officeDocument/2006/relationships/hyperlink" Target="../07-02-2024/Macro/Tarikan%20JDE/1201.801160.xlsx" TargetMode="External"/><Relationship Id="rId72" Type="http://schemas.openxmlformats.org/officeDocument/2006/relationships/hyperlink" Target="../07-02-2024/Macro/Tarikan%20JDE/1206.816130.xlsx" TargetMode="External"/><Relationship Id="rId93" Type="http://schemas.openxmlformats.org/officeDocument/2006/relationships/hyperlink" Target="../07-02-2024/Macro/Tarikan%20JDE/1206.802120.xlsx" TargetMode="External"/><Relationship Id="rId98" Type="http://schemas.openxmlformats.org/officeDocument/2006/relationships/hyperlink" Target="../07-02-2024/Macro/Tarikan%20JDE/1206.630720.xlsx" TargetMode="External"/><Relationship Id="rId121" Type="http://schemas.openxmlformats.org/officeDocument/2006/relationships/hyperlink" Target="../07-02-2024/Macro/Tarikan%20JDE/1205.630110.xlsx" TargetMode="External"/><Relationship Id="rId142" Type="http://schemas.openxmlformats.org/officeDocument/2006/relationships/hyperlink" Target="../07-02-2024/Macro/Tarikan%20JDE/1204.630750.xlsx" TargetMode="External"/><Relationship Id="rId3" Type="http://schemas.openxmlformats.org/officeDocument/2006/relationships/hyperlink" Target="../07-02-2024/Macro/Tarikan%20JDE/1204.816110.xlsx" TargetMode="External"/><Relationship Id="rId25" Type="http://schemas.openxmlformats.org/officeDocument/2006/relationships/hyperlink" Target="../07-02-2024/Macro/Tarikan%20JDE/1201.710200.xlsx" TargetMode="External"/><Relationship Id="rId46" Type="http://schemas.openxmlformats.org/officeDocument/2006/relationships/hyperlink" Target="../07-02-2024/Macro/Tarikan%20JDE/1204.808100.xlsx" TargetMode="External"/><Relationship Id="rId67" Type="http://schemas.openxmlformats.org/officeDocument/2006/relationships/hyperlink" Target="../07-02-2024/Macro/Tarikan%20JDE/1206.810110.xlsx" TargetMode="External"/><Relationship Id="rId116" Type="http://schemas.openxmlformats.org/officeDocument/2006/relationships/hyperlink" Target="../07-02-2024/Macro/Tarikan%20JDE/1205.631100.xlsx" TargetMode="External"/><Relationship Id="rId137" Type="http://schemas.openxmlformats.org/officeDocument/2006/relationships/hyperlink" Target="../07-02-2024/Macro/Tarikan%20JDE/1204.630400.xlsx" TargetMode="External"/><Relationship Id="rId158" Type="http://schemas.openxmlformats.org/officeDocument/2006/relationships/printerSettings" Target="../printerSettings/printerSettings1.bin"/><Relationship Id="rId20" Type="http://schemas.openxmlformats.org/officeDocument/2006/relationships/hyperlink" Target="../07-02-2024/Macro/Tarikan%20JDE/1201.730300.xlsx" TargetMode="External"/><Relationship Id="rId41" Type="http://schemas.openxmlformats.org/officeDocument/2006/relationships/hyperlink" Target="../07-02-2024/Macro/Tarikan%20JDE/1201.630200.xlsx" TargetMode="External"/><Relationship Id="rId62" Type="http://schemas.openxmlformats.org/officeDocument/2006/relationships/hyperlink" Target="../07-02-2024/Macro/Tarikan%20JDE/1205.630760.xlsx" TargetMode="External"/><Relationship Id="rId83" Type="http://schemas.openxmlformats.org/officeDocument/2006/relationships/hyperlink" Target="../07-02-2024/Macro/Tarikan%20JDE/1201.630450.xlsx" TargetMode="External"/><Relationship Id="rId88" Type="http://schemas.openxmlformats.org/officeDocument/2006/relationships/hyperlink" Target="../07-02-2024/Macro/Tarikan%20JDE/1206.801160.xlsx" TargetMode="External"/><Relationship Id="rId111" Type="http://schemas.openxmlformats.org/officeDocument/2006/relationships/hyperlink" Target="../07-02-2024/Macro/Tarikan%20JDE/1205.801160.xlsx" TargetMode="External"/><Relationship Id="rId132" Type="http://schemas.openxmlformats.org/officeDocument/2006/relationships/hyperlink" Target="../07-02-2024/Macro/Tarikan%20JDE/1204.630130.xlsx" TargetMode="External"/><Relationship Id="rId153" Type="http://schemas.openxmlformats.org/officeDocument/2006/relationships/hyperlink" Target="../07-02-2024/Macro/Tarikan%20JDE/1205.920700.xlsx" TargetMode="External"/><Relationship Id="rId15" Type="http://schemas.openxmlformats.org/officeDocument/2006/relationships/hyperlink" Target="../07-02-2024/Macro/Tarikan%20JDE/1205.630600.xlsx" TargetMode="External"/><Relationship Id="rId36" Type="http://schemas.openxmlformats.org/officeDocument/2006/relationships/hyperlink" Target="../07-02-2024/Macro/Tarikan%20JDE/1204.807100.xlsx" TargetMode="External"/><Relationship Id="rId57" Type="http://schemas.openxmlformats.org/officeDocument/2006/relationships/hyperlink" Target="../07-02-2024/Macro/Tarikan%20JDE/1201.630710.xlsx" TargetMode="External"/><Relationship Id="rId106" Type="http://schemas.openxmlformats.org/officeDocument/2006/relationships/hyperlink" Target="../07-02-2024/Macro/Tarikan%20JDE/1206.630110.xlsx" TargetMode="External"/><Relationship Id="rId127" Type="http://schemas.openxmlformats.org/officeDocument/2006/relationships/hyperlink" Target="../07-02-2024/Macro/Tarikan%20JDE/1205.631110.xlsx" TargetMode="External"/><Relationship Id="rId10" Type="http://schemas.openxmlformats.org/officeDocument/2006/relationships/hyperlink" Target="../07-02-2024/Macro/Tarikan%20JDE/1201.631150.xlsx" TargetMode="External"/><Relationship Id="rId31" Type="http://schemas.openxmlformats.org/officeDocument/2006/relationships/hyperlink" Target="../07-02-2024/Macro/Tarikan%20JDE/1201.710200.xlsx" TargetMode="External"/><Relationship Id="rId52" Type="http://schemas.openxmlformats.org/officeDocument/2006/relationships/hyperlink" Target="../07-02-2024/Macro/Tarikan%20JDE/1201.630110.xlsx" TargetMode="External"/><Relationship Id="rId73" Type="http://schemas.openxmlformats.org/officeDocument/2006/relationships/hyperlink" Target="../07-02-2024/Macro/Tarikan%20JDE/1205.816130.xlsx" TargetMode="External"/><Relationship Id="rId78" Type="http://schemas.openxmlformats.org/officeDocument/2006/relationships/hyperlink" Target="../07-02-2024/Macro/Tarikan%20JDE/1201.631000.xlsx" TargetMode="External"/><Relationship Id="rId94" Type="http://schemas.openxmlformats.org/officeDocument/2006/relationships/hyperlink" Target="../07-02-2024/Macro/Tarikan%20JDE/1206.630450.xlsx" TargetMode="External"/><Relationship Id="rId99" Type="http://schemas.openxmlformats.org/officeDocument/2006/relationships/hyperlink" Target="../07-02-2024/Macro/Tarikan%20JDE/1206.630760.xlsx" TargetMode="External"/><Relationship Id="rId101" Type="http://schemas.openxmlformats.org/officeDocument/2006/relationships/hyperlink" Target="../07-02-2024/Macro/Tarikan%20JDE/1206.630740.xlsx" TargetMode="External"/><Relationship Id="rId122" Type="http://schemas.openxmlformats.org/officeDocument/2006/relationships/hyperlink" Target="../07-02-2024/Macro/Tarikan%20JDE/1205.630770.xlsx" TargetMode="External"/><Relationship Id="rId143" Type="http://schemas.openxmlformats.org/officeDocument/2006/relationships/hyperlink" Target="../07-02-2024/Macro/Tarikan%20JDE/1204.630720.xlsx" TargetMode="External"/><Relationship Id="rId148" Type="http://schemas.openxmlformats.org/officeDocument/2006/relationships/hyperlink" Target="../07-02-2024/Macro/Tarikan%20JDE/1201.920410.xlsx" TargetMode="External"/><Relationship Id="rId4" Type="http://schemas.openxmlformats.org/officeDocument/2006/relationships/hyperlink" Target="../07-02-2024/Macro/Tarikan%20JDE/1201.631100.xlsx" TargetMode="External"/><Relationship Id="rId9" Type="http://schemas.openxmlformats.org/officeDocument/2006/relationships/hyperlink" Target="../07-02-2024/Macro/Tarikan%20JDE/1205.631180.xlsx" TargetMode="External"/><Relationship Id="rId26" Type="http://schemas.openxmlformats.org/officeDocument/2006/relationships/hyperlink" Target="../07-02-2024/Macro/Tarikan%20JDE/1201.710200.xlsx" TargetMode="External"/><Relationship Id="rId47" Type="http://schemas.openxmlformats.org/officeDocument/2006/relationships/hyperlink" Target="../07-02-2024/Macro/Tarikan%20JDE/1201.630900.xlsx" TargetMode="External"/><Relationship Id="rId68" Type="http://schemas.openxmlformats.org/officeDocument/2006/relationships/hyperlink" Target="../07-02-2024/Macro/Tarikan%20JDE/1205.810110.xlsx" TargetMode="External"/><Relationship Id="rId89" Type="http://schemas.openxmlformats.org/officeDocument/2006/relationships/hyperlink" Target="../07-02-2024/Macro/Tarikan%20JDE/1206.630710.xlsx" TargetMode="External"/><Relationship Id="rId112" Type="http://schemas.openxmlformats.org/officeDocument/2006/relationships/hyperlink" Target="../07-02-2024/Macro/Tarikan%20JDE/1205.630710.xlsx" TargetMode="External"/><Relationship Id="rId133" Type="http://schemas.openxmlformats.org/officeDocument/2006/relationships/hyperlink" Target="../07-02-2024/Macro/Tarikan%20JDE/1204.815110.xlsx" TargetMode="External"/><Relationship Id="rId154" Type="http://schemas.openxmlformats.org/officeDocument/2006/relationships/hyperlink" Target="../07-02-2024/Macro/Tarikan%20JDE/1204.920700.xlsx" TargetMode="External"/><Relationship Id="rId16" Type="http://schemas.openxmlformats.org/officeDocument/2006/relationships/hyperlink" Target="../07-02-2024/Macro/Tarikan%20JDE/1204.630600.xlsx" TargetMode="External"/><Relationship Id="rId37" Type="http://schemas.openxmlformats.org/officeDocument/2006/relationships/hyperlink" Target="../07-02-2024/Macro/Tarikan%20JDE/1201.630400.xlsx" TargetMode="External"/><Relationship Id="rId58" Type="http://schemas.openxmlformats.org/officeDocument/2006/relationships/hyperlink" Target="../07-02-2024/Macro/Tarikan%20JDE/1201.630770.xlsx" TargetMode="External"/><Relationship Id="rId79" Type="http://schemas.openxmlformats.org/officeDocument/2006/relationships/hyperlink" Target="../07-02-2024/Macro/Tarikan%20JDE/1201.815110.xlsx" TargetMode="External"/><Relationship Id="rId102" Type="http://schemas.openxmlformats.org/officeDocument/2006/relationships/hyperlink" Target="../07-02-2024/Macro/Tarikan%20JDE/1206.631110.xlsx" TargetMode="External"/><Relationship Id="rId123" Type="http://schemas.openxmlformats.org/officeDocument/2006/relationships/hyperlink" Target="../07-02-2024/Macro/Tarikan%20JDE/1205.630750.xlsx" TargetMode="External"/><Relationship Id="rId144" Type="http://schemas.openxmlformats.org/officeDocument/2006/relationships/hyperlink" Target="../07-02-2024/Macro/Tarikan%20JDE/1204.630730.xlsx" TargetMode="External"/><Relationship Id="rId90" Type="http://schemas.openxmlformats.org/officeDocument/2006/relationships/hyperlink" Target="../07-02-2024/Macro/Tarikan%20JDE/1206.630130.xlsx" TargetMode="External"/><Relationship Id="rId27" Type="http://schemas.openxmlformats.org/officeDocument/2006/relationships/hyperlink" Target="../07-02-2024/Macro/Tarikan%20JDE/1201.710200.xlsx" TargetMode="External"/><Relationship Id="rId48" Type="http://schemas.openxmlformats.org/officeDocument/2006/relationships/hyperlink" Target="../07-02-2024/Macro/Tarikan%20JDE/1204.630900.xlsx" TargetMode="External"/><Relationship Id="rId69" Type="http://schemas.openxmlformats.org/officeDocument/2006/relationships/hyperlink" Target="../07-02-2024/Macro/Tarikan%20JDE/1204.810110.xlsx" TargetMode="External"/><Relationship Id="rId113" Type="http://schemas.openxmlformats.org/officeDocument/2006/relationships/hyperlink" Target="../07-02-2024/Macro/Tarikan%20JDE/1205.630740.xlsx" TargetMode="External"/><Relationship Id="rId134" Type="http://schemas.openxmlformats.org/officeDocument/2006/relationships/hyperlink" Target="../07-02-2024/Macro/Tarikan%20JDE/1204.63110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F8E4-2495-4ABB-AF08-7D266D3E986B}">
  <sheetPr codeName="Sheet1"/>
  <dimension ref="A1:AA162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" sqref="C3"/>
    </sheetView>
  </sheetViews>
  <sheetFormatPr defaultColWidth="16.28515625" defaultRowHeight="15.75" x14ac:dyDescent="0.25"/>
  <cols>
    <col min="1" max="1" width="27.5703125" style="49" bestFit="1" customWidth="1"/>
    <col min="2" max="2" width="35.42578125" style="49" customWidth="1"/>
    <col min="3" max="3" width="51.85546875" style="49" customWidth="1"/>
    <col min="4" max="4" width="19.85546875" style="50" customWidth="1"/>
    <col min="5" max="5" width="17.42578125" style="50" customWidth="1"/>
    <col min="6" max="6" width="36.85546875" style="50" customWidth="1"/>
    <col min="7" max="7" width="20.7109375" style="51" customWidth="1"/>
    <col min="8" max="8" width="22.7109375" style="51" customWidth="1"/>
    <col min="9" max="9" width="19" style="51" customWidth="1"/>
    <col min="10" max="10" width="16.28515625" style="52" hidden="1" customWidth="1"/>
    <col min="11" max="11" width="24.28515625" style="53" hidden="1" customWidth="1"/>
    <col min="12" max="12" width="21.28515625" style="53" hidden="1" customWidth="1"/>
    <col min="13" max="13" width="26.28515625" style="53" hidden="1" customWidth="1"/>
    <col min="14" max="14" width="23.42578125" style="54" hidden="1" customWidth="1"/>
    <col min="15" max="15" width="27.28515625" style="50" hidden="1" customWidth="1"/>
    <col min="16" max="16" width="19.28515625" style="50" customWidth="1"/>
    <col min="17" max="17" width="79.140625" style="55" customWidth="1"/>
    <col min="18" max="18" width="14.85546875" style="4" bestFit="1" customWidth="1"/>
    <col min="19" max="19" width="14.7109375" style="4" customWidth="1"/>
    <col min="20" max="20" width="10.28515625" style="4" customWidth="1"/>
    <col min="21" max="26" width="1.7109375" style="4" customWidth="1"/>
    <col min="27" max="27" width="80.140625" style="4" bestFit="1" customWidth="1"/>
    <col min="28" max="28" width="38.140625" style="4" customWidth="1"/>
    <col min="29" max="53" width="16.28515625" style="4" customWidth="1"/>
    <col min="54" max="54" width="83.5703125" style="4" bestFit="1" customWidth="1"/>
    <col min="55" max="16384" width="16.28515625" style="4"/>
  </cols>
  <sheetData>
    <row r="1" spans="1:27" ht="35.25" customHeight="1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3"/>
    </row>
    <row r="2" spans="1:27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  <c r="R2" s="3"/>
    </row>
    <row r="3" spans="1:27" s="13" customFormat="1" ht="17.25" customHeight="1" x14ac:dyDescent="0.3">
      <c r="A3" s="5" t="str">
        <f>"Periode : " &amp; TEXT(DATE('[1](HOME)'!E15, '[1](HOME)'!E14, 1), "mmmm-yyyy")</f>
        <v>Periode : February-2024</v>
      </c>
      <c r="B3" s="6"/>
      <c r="C3" s="6"/>
      <c r="D3" s="7"/>
      <c r="E3" s="7"/>
      <c r="F3" s="7"/>
      <c r="G3" s="8"/>
      <c r="H3" s="8"/>
      <c r="I3" s="8"/>
      <c r="J3" s="9"/>
      <c r="K3" s="9"/>
      <c r="L3" s="10"/>
      <c r="M3" s="10"/>
      <c r="N3" s="11"/>
      <c r="O3" s="7"/>
      <c r="P3" s="7"/>
      <c r="Q3" s="6"/>
      <c r="R3" s="12"/>
    </row>
    <row r="4" spans="1:27" s="13" customFormat="1" ht="16.5" customHeight="1" x14ac:dyDescent="0.3">
      <c r="A4" s="6"/>
      <c r="B4" s="6"/>
      <c r="C4" s="6"/>
      <c r="D4" s="7"/>
      <c r="E4" s="7"/>
      <c r="F4" s="7"/>
      <c r="G4" s="14"/>
      <c r="H4" s="15"/>
      <c r="I4" s="16"/>
      <c r="J4" s="9"/>
      <c r="K4" s="17">
        <v>0.8</v>
      </c>
      <c r="L4" s="17">
        <v>1</v>
      </c>
      <c r="M4" s="18"/>
      <c r="N4" s="11"/>
      <c r="O4" s="7"/>
      <c r="P4" s="7"/>
      <c r="Q4" s="7"/>
      <c r="R4" s="12"/>
    </row>
    <row r="5" spans="1:27" s="29" customFormat="1" ht="28.5" customHeight="1" x14ac:dyDescent="0.25">
      <c r="A5" s="19" t="s">
        <v>0</v>
      </c>
      <c r="B5" s="20" t="s">
        <v>1</v>
      </c>
      <c r="C5" s="19" t="s">
        <v>2</v>
      </c>
      <c r="D5" s="21" t="s">
        <v>3</v>
      </c>
      <c r="E5" s="21" t="s">
        <v>4</v>
      </c>
      <c r="F5" s="21" t="s">
        <v>5</v>
      </c>
      <c r="G5" s="22" t="s">
        <v>6</v>
      </c>
      <c r="H5" s="23" t="s">
        <v>7</v>
      </c>
      <c r="I5" s="23" t="s">
        <v>8</v>
      </c>
      <c r="J5" s="24" t="s">
        <v>9</v>
      </c>
      <c r="K5" s="24" t="s">
        <v>10</v>
      </c>
      <c r="L5" s="25" t="s">
        <v>11</v>
      </c>
      <c r="M5" s="25" t="s">
        <v>12</v>
      </c>
      <c r="N5" s="26" t="s">
        <v>13</v>
      </c>
      <c r="O5" s="27" t="s">
        <v>14</v>
      </c>
      <c r="P5" s="24" t="s">
        <v>15</v>
      </c>
      <c r="Q5" s="24" t="s">
        <v>16</v>
      </c>
      <c r="R5" s="28"/>
    </row>
    <row r="6" spans="1:27" x14ac:dyDescent="0.25">
      <c r="A6" s="30" t="s">
        <v>17</v>
      </c>
      <c r="B6" s="31" t="s">
        <v>18</v>
      </c>
      <c r="C6" s="30" t="s">
        <v>19</v>
      </c>
      <c r="D6" s="32" t="s">
        <v>20</v>
      </c>
      <c r="E6" s="32" t="s">
        <v>21</v>
      </c>
      <c r="F6" s="32"/>
      <c r="G6" s="33">
        <v>10000</v>
      </c>
      <c r="H6" s="33">
        <v>15169.11</v>
      </c>
      <c r="I6" s="33">
        <f t="shared" ref="I6:I69" si="0">G6-H6</f>
        <v>-5169.1100000000006</v>
      </c>
      <c r="J6" s="34">
        <f>IFERROR(G6/VLOOKUP(A6,[1]RESUME!$G$3:$I$10,3,FALSE),0)</f>
        <v>0.14728026373771388</v>
      </c>
      <c r="K6" s="33">
        <f>G6*$K$4</f>
        <v>8000</v>
      </c>
      <c r="L6" s="33">
        <f>G6*$L$4</f>
        <v>10000</v>
      </c>
      <c r="M6" s="35">
        <f>IF(L6=0,0,IF(H6&gt;L6,0,L6/IF(H6&gt;=K6,H6,K6)*J6))</f>
        <v>0</v>
      </c>
      <c r="N6" s="36" t="str">
        <f>_xlfn.IFNA(VLOOKUP(A6&amp;"-"&amp;B6&amp;"-"&amp;D6,[1]Ref_Account!$A:$F,6,FALSE),"ACCOUNT TIDAK DITEMUKAN")</f>
        <v>1201.720400</v>
      </c>
      <c r="O6" s="32">
        <f t="shared" ref="O6:O69" si="1">IF(N6="ACCOUNT TIDAK DITEMUKAN","9999",COUNTIF($N$6:$N$164,N6))</f>
        <v>1</v>
      </c>
      <c r="P6" s="32" t="str">
        <f t="shared" ref="P6:P69" si="2">IF(I6&gt;0,"OK","OVER")</f>
        <v>OVER</v>
      </c>
      <c r="Q6" s="37" t="s">
        <v>22</v>
      </c>
      <c r="R6" s="38"/>
      <c r="AA6" s="39"/>
    </row>
    <row r="7" spans="1:27" x14ac:dyDescent="0.25">
      <c r="A7" s="40" t="s">
        <v>17</v>
      </c>
      <c r="B7" s="41" t="s">
        <v>18</v>
      </c>
      <c r="C7" s="40" t="s">
        <v>19</v>
      </c>
      <c r="D7" s="42" t="s">
        <v>23</v>
      </c>
      <c r="E7" s="42" t="s">
        <v>24</v>
      </c>
      <c r="F7" s="42"/>
      <c r="G7" s="43">
        <v>10000</v>
      </c>
      <c r="H7" s="43">
        <v>7555.56</v>
      </c>
      <c r="I7" s="43">
        <f t="shared" si="0"/>
        <v>2444.4399999999996</v>
      </c>
      <c r="J7" s="44">
        <f>IFERROR(G7/VLOOKUP(A7,[1]RESUME!$G$3:$I$10,3,FALSE),0)</f>
        <v>0.14728026373771388</v>
      </c>
      <c r="K7" s="43">
        <f t="shared" ref="K7:K70" si="3">G7*$K$4</f>
        <v>8000</v>
      </c>
      <c r="L7" s="43">
        <f t="shared" ref="L7:L70" si="4">G7*$L$4</f>
        <v>10000</v>
      </c>
      <c r="M7" s="45">
        <f t="shared" ref="M7:M70" si="5">IF(L7=0,0,IF(H7&gt;L7,0,L7/IF(H7&gt;=K7,H7,K7)*J7))</f>
        <v>0.18410032967214235</v>
      </c>
      <c r="N7" s="46" t="str">
        <f>_xlfn.IFNA(VLOOKUP(A7&amp;"-"&amp;B7&amp;"-"&amp;D7,[1]Ref_Account!$A:$F,6,FALSE),"ACCOUNT TIDAK DITEMUKAN")</f>
        <v>1204.720400</v>
      </c>
      <c r="O7" s="42">
        <f t="shared" si="1"/>
        <v>1</v>
      </c>
      <c r="P7" s="42" t="str">
        <f t="shared" si="2"/>
        <v>OK</v>
      </c>
      <c r="Q7" s="47" t="s">
        <v>25</v>
      </c>
      <c r="R7" s="38"/>
      <c r="AA7" s="39"/>
    </row>
    <row r="8" spans="1:27" x14ac:dyDescent="0.25">
      <c r="A8" s="30" t="s">
        <v>17</v>
      </c>
      <c r="B8" s="48" t="s">
        <v>26</v>
      </c>
      <c r="C8" s="30" t="s">
        <v>27</v>
      </c>
      <c r="D8" s="32" t="s">
        <v>20</v>
      </c>
      <c r="E8" s="32" t="s">
        <v>28</v>
      </c>
      <c r="F8" s="32"/>
      <c r="G8" s="33">
        <v>1987.05</v>
      </c>
      <c r="H8" s="33">
        <v>2284</v>
      </c>
      <c r="I8" s="33">
        <f t="shared" si="0"/>
        <v>-296.95000000000005</v>
      </c>
      <c r="J8" s="34">
        <f>IFERROR(G8/VLOOKUP(A8,[1]RESUME!$G$3:$I$10,3,FALSE),0)</f>
        <v>2.9265324806002437E-2</v>
      </c>
      <c r="K8" s="33">
        <f t="shared" si="3"/>
        <v>1589.64</v>
      </c>
      <c r="L8" s="33">
        <f t="shared" si="4"/>
        <v>1987.05</v>
      </c>
      <c r="M8" s="35">
        <f t="shared" si="5"/>
        <v>0</v>
      </c>
      <c r="N8" s="36" t="str">
        <f>_xlfn.IFNA(VLOOKUP(A8&amp;"-"&amp;B8&amp;"-"&amp;D8,[1]Ref_Account!$A:$F,6,FALSE),"ACCOUNT TIDAK DITEMUKAN")</f>
        <v>1201.816110</v>
      </c>
      <c r="O8" s="32">
        <f t="shared" si="1"/>
        <v>1</v>
      </c>
      <c r="P8" s="32" t="str">
        <f t="shared" si="2"/>
        <v>OVER</v>
      </c>
      <c r="Q8" s="37" t="s">
        <v>29</v>
      </c>
      <c r="R8" s="38"/>
      <c r="AA8" s="39"/>
    </row>
    <row r="9" spans="1:27" x14ac:dyDescent="0.25">
      <c r="A9" s="40" t="s">
        <v>17</v>
      </c>
      <c r="B9" s="41" t="s">
        <v>26</v>
      </c>
      <c r="C9" s="40" t="s">
        <v>27</v>
      </c>
      <c r="D9" s="42" t="s">
        <v>23</v>
      </c>
      <c r="E9" s="42" t="s">
        <v>30</v>
      </c>
      <c r="F9" s="42"/>
      <c r="G9" s="43">
        <v>326</v>
      </c>
      <c r="H9" s="43">
        <v>394.88</v>
      </c>
      <c r="I9" s="43">
        <f t="shared" si="0"/>
        <v>-68.88</v>
      </c>
      <c r="J9" s="44">
        <f>IFERROR(G9/VLOOKUP(A9,[1]RESUME!$G$3:$I$10,3,FALSE),0)</f>
        <v>4.8013365978494729E-3</v>
      </c>
      <c r="K9" s="43">
        <f t="shared" si="3"/>
        <v>260.8</v>
      </c>
      <c r="L9" s="43">
        <f t="shared" si="4"/>
        <v>326</v>
      </c>
      <c r="M9" s="45">
        <f t="shared" si="5"/>
        <v>0</v>
      </c>
      <c r="N9" s="46" t="str">
        <f>_xlfn.IFNA(VLOOKUP(A9&amp;"-"&amp;B9&amp;"-"&amp;D9,[1]Ref_Account!$A:$F,6,FALSE),"ACCOUNT TIDAK DITEMUKAN")</f>
        <v>1204.816110</v>
      </c>
      <c r="O9" s="42">
        <f t="shared" si="1"/>
        <v>1</v>
      </c>
      <c r="P9" s="42" t="str">
        <f t="shared" si="2"/>
        <v>OVER</v>
      </c>
      <c r="Q9" s="47" t="s">
        <v>31</v>
      </c>
      <c r="R9" s="38"/>
      <c r="AA9" s="39"/>
    </row>
    <row r="10" spans="1:27" x14ac:dyDescent="0.25">
      <c r="A10" s="30" t="s">
        <v>17</v>
      </c>
      <c r="B10" s="48" t="s">
        <v>32</v>
      </c>
      <c r="C10" s="30" t="s">
        <v>33</v>
      </c>
      <c r="D10" s="32" t="s">
        <v>20</v>
      </c>
      <c r="E10" s="32" t="s">
        <v>34</v>
      </c>
      <c r="F10" s="32"/>
      <c r="G10" s="33">
        <v>15015.099999999999</v>
      </c>
      <c r="H10" s="33">
        <v>5880.0999999999985</v>
      </c>
      <c r="I10" s="33">
        <f t="shared" si="0"/>
        <v>9135</v>
      </c>
      <c r="J10" s="34">
        <f>IFERROR(G10/VLOOKUP(A10,[1]RESUME!$G$3:$I$10,3,FALSE),0)</f>
        <v>0.22114278880481478</v>
      </c>
      <c r="K10" s="33">
        <f t="shared" si="3"/>
        <v>12012.08</v>
      </c>
      <c r="L10" s="33">
        <f t="shared" si="4"/>
        <v>15015.099999999999</v>
      </c>
      <c r="M10" s="35">
        <f t="shared" si="5"/>
        <v>0.27642848600601844</v>
      </c>
      <c r="N10" s="36" t="str">
        <f>_xlfn.IFNA(VLOOKUP(A10&amp;"-"&amp;B10&amp;"-"&amp;D10,[1]Ref_Account!$A:$F,6,FALSE),"ACCOUNT TIDAK DITEMUKAN")</f>
        <v>1201.631100</v>
      </c>
      <c r="O10" s="32">
        <f t="shared" si="1"/>
        <v>3</v>
      </c>
      <c r="P10" s="32" t="str">
        <f t="shared" si="2"/>
        <v>OK</v>
      </c>
      <c r="Q10" s="37" t="s">
        <v>25</v>
      </c>
      <c r="R10" s="38"/>
      <c r="AA10" s="39"/>
    </row>
    <row r="11" spans="1:27" x14ac:dyDescent="0.25">
      <c r="A11" s="40" t="s">
        <v>17</v>
      </c>
      <c r="B11" s="41" t="s">
        <v>32</v>
      </c>
      <c r="C11" s="40" t="s">
        <v>33</v>
      </c>
      <c r="D11" s="42" t="s">
        <v>35</v>
      </c>
      <c r="E11" s="42" t="s">
        <v>36</v>
      </c>
      <c r="F11" s="42"/>
      <c r="G11" s="43">
        <v>26.7199999999998</v>
      </c>
      <c r="H11" s="43">
        <v>706.3</v>
      </c>
      <c r="I11" s="43">
        <f t="shared" si="0"/>
        <v>-679.58000000000015</v>
      </c>
      <c r="J11" s="44">
        <f>IFERROR(G11/VLOOKUP(A11,[1]RESUME!$G$3:$I$10,3,FALSE),0)</f>
        <v>3.9353286470716859E-4</v>
      </c>
      <c r="K11" s="43">
        <f t="shared" si="3"/>
        <v>21.375999999999841</v>
      </c>
      <c r="L11" s="43">
        <f t="shared" si="4"/>
        <v>26.7199999999998</v>
      </c>
      <c r="M11" s="45">
        <f t="shared" si="5"/>
        <v>0</v>
      </c>
      <c r="N11" s="46" t="str">
        <f>_xlfn.IFNA(VLOOKUP(A11&amp;"-"&amp;B11&amp;"-"&amp;D11,[1]Ref_Account!$A:$F,6,FALSE),"ACCOUNT TIDAK DITEMUKAN")</f>
        <v>1205.631100</v>
      </c>
      <c r="O11" s="42">
        <f t="shared" si="1"/>
        <v>3</v>
      </c>
      <c r="P11" s="42" t="str">
        <f t="shared" si="2"/>
        <v>OVER</v>
      </c>
      <c r="Q11" s="47" t="s">
        <v>37</v>
      </c>
      <c r="R11" s="38"/>
      <c r="AA11" s="39"/>
    </row>
    <row r="12" spans="1:27" x14ac:dyDescent="0.25">
      <c r="A12" s="30" t="s">
        <v>17</v>
      </c>
      <c r="B12" s="48" t="s">
        <v>32</v>
      </c>
      <c r="C12" s="30" t="s">
        <v>33</v>
      </c>
      <c r="D12" s="32" t="s">
        <v>23</v>
      </c>
      <c r="E12" s="32" t="s">
        <v>36</v>
      </c>
      <c r="F12" s="32"/>
      <c r="G12" s="33">
        <v>15124.89</v>
      </c>
      <c r="H12" s="33">
        <v>5170.79000000003</v>
      </c>
      <c r="I12" s="33">
        <f t="shared" si="0"/>
        <v>9954.0999999999694</v>
      </c>
      <c r="J12" s="34">
        <f>IFERROR(G12/VLOOKUP(A12,[1]RESUME!$G$3:$I$10,3,FALSE),0)</f>
        <v>0.22275977882039114</v>
      </c>
      <c r="K12" s="33">
        <f t="shared" si="3"/>
        <v>12099.912</v>
      </c>
      <c r="L12" s="33">
        <f t="shared" si="4"/>
        <v>15124.89</v>
      </c>
      <c r="M12" s="35">
        <f t="shared" si="5"/>
        <v>0.27844972352548891</v>
      </c>
      <c r="N12" s="36" t="str">
        <f>_xlfn.IFNA(VLOOKUP(A12&amp;"-"&amp;B12&amp;"-"&amp;D12,[1]Ref_Account!$A:$F,6,FALSE),"ACCOUNT TIDAK DITEMUKAN")</f>
        <v>1204.631100</v>
      </c>
      <c r="O12" s="32">
        <f t="shared" si="1"/>
        <v>3</v>
      </c>
      <c r="P12" s="32" t="str">
        <f t="shared" si="2"/>
        <v>OK</v>
      </c>
      <c r="Q12" s="37" t="s">
        <v>25</v>
      </c>
      <c r="R12" s="38"/>
      <c r="AA12" s="39"/>
    </row>
    <row r="13" spans="1:27" x14ac:dyDescent="0.25">
      <c r="A13" s="40" t="s">
        <v>17</v>
      </c>
      <c r="B13" s="41" t="s">
        <v>38</v>
      </c>
      <c r="C13" s="40" t="s">
        <v>39</v>
      </c>
      <c r="D13" s="42" t="s">
        <v>20</v>
      </c>
      <c r="E13" s="42" t="s">
        <v>40</v>
      </c>
      <c r="F13" s="42"/>
      <c r="G13" s="43">
        <v>639</v>
      </c>
      <c r="H13" s="43">
        <v>513.23</v>
      </c>
      <c r="I13" s="43">
        <f t="shared" si="0"/>
        <v>125.76999999999998</v>
      </c>
      <c r="J13" s="44">
        <f>IFERROR(G13/VLOOKUP(A13,[1]RESUME!$G$3:$I$10,3,FALSE),0)</f>
        <v>9.4112088528399175E-3</v>
      </c>
      <c r="K13" s="43">
        <f t="shared" si="3"/>
        <v>511.20000000000005</v>
      </c>
      <c r="L13" s="43">
        <f t="shared" si="4"/>
        <v>639</v>
      </c>
      <c r="M13" s="45">
        <f t="shared" si="5"/>
        <v>1.1717480382995358E-2</v>
      </c>
      <c r="N13" s="46" t="str">
        <f>_xlfn.IFNA(VLOOKUP(A13&amp;"-"&amp;B13&amp;"-"&amp;D13,[1]Ref_Account!$A:$F,6,FALSE),"ACCOUNT TIDAK DITEMUKAN")</f>
        <v>1201.631180</v>
      </c>
      <c r="O13" s="42">
        <f t="shared" si="1"/>
        <v>1</v>
      </c>
      <c r="P13" s="42" t="str">
        <f t="shared" si="2"/>
        <v>OK</v>
      </c>
      <c r="Q13" s="47" t="s">
        <v>25</v>
      </c>
      <c r="R13" s="38"/>
      <c r="AA13" s="39"/>
    </row>
    <row r="14" spans="1:27" x14ac:dyDescent="0.25">
      <c r="A14" s="30" t="s">
        <v>17</v>
      </c>
      <c r="B14" s="48" t="s">
        <v>38</v>
      </c>
      <c r="C14" s="30" t="s">
        <v>39</v>
      </c>
      <c r="D14" s="32" t="s">
        <v>35</v>
      </c>
      <c r="E14" s="32" t="s">
        <v>41</v>
      </c>
      <c r="F14" s="32"/>
      <c r="G14" s="33">
        <v>1265</v>
      </c>
      <c r="H14" s="33">
        <v>839.63</v>
      </c>
      <c r="I14" s="33">
        <f t="shared" si="0"/>
        <v>425.37</v>
      </c>
      <c r="J14" s="34">
        <f>IFERROR(G14/VLOOKUP(A14,[1]RESUME!$G$3:$I$10,3,FALSE),0)</f>
        <v>1.8630953362820807E-2</v>
      </c>
      <c r="K14" s="33">
        <f t="shared" si="3"/>
        <v>1012</v>
      </c>
      <c r="L14" s="33">
        <f t="shared" si="4"/>
        <v>1265</v>
      </c>
      <c r="M14" s="35">
        <f t="shared" si="5"/>
        <v>2.3288691703526009E-2</v>
      </c>
      <c r="N14" s="36" t="str">
        <f>_xlfn.IFNA(VLOOKUP(A14&amp;"-"&amp;B14&amp;"-"&amp;D14,[1]Ref_Account!$A:$F,6,FALSE),"ACCOUNT TIDAK DITEMUKAN")</f>
        <v>1204.631180</v>
      </c>
      <c r="O14" s="32">
        <f t="shared" si="1"/>
        <v>1</v>
      </c>
      <c r="P14" s="32" t="str">
        <f t="shared" si="2"/>
        <v>OK</v>
      </c>
      <c r="Q14" s="37" t="s">
        <v>25</v>
      </c>
      <c r="R14" s="38"/>
      <c r="AA14" s="39"/>
    </row>
    <row r="15" spans="1:27" x14ac:dyDescent="0.25">
      <c r="A15" s="40" t="s">
        <v>17</v>
      </c>
      <c r="B15" s="41" t="s">
        <v>38</v>
      </c>
      <c r="C15" s="40" t="s">
        <v>39</v>
      </c>
      <c r="D15" s="42" t="s">
        <v>23</v>
      </c>
      <c r="E15" s="42" t="s">
        <v>41</v>
      </c>
      <c r="F15" s="42"/>
      <c r="G15" s="43">
        <v>2489</v>
      </c>
      <c r="H15" s="43">
        <v>457.93</v>
      </c>
      <c r="I15" s="43">
        <f t="shared" si="0"/>
        <v>2031.07</v>
      </c>
      <c r="J15" s="44">
        <f>IFERROR(G15/VLOOKUP(A15,[1]RESUME!$G$3:$I$10,3,FALSE),0)</f>
        <v>3.6658057644316989E-2</v>
      </c>
      <c r="K15" s="43">
        <f t="shared" si="3"/>
        <v>1991.2</v>
      </c>
      <c r="L15" s="43">
        <f t="shared" si="4"/>
        <v>2489</v>
      </c>
      <c r="M15" s="45">
        <f t="shared" si="5"/>
        <v>4.5822572055396235E-2</v>
      </c>
      <c r="N15" s="46" t="str">
        <f>_xlfn.IFNA(VLOOKUP(A15&amp;"-"&amp;B15&amp;"-"&amp;D15,[1]Ref_Account!$A:$F,6,FALSE),"ACCOUNT TIDAK DITEMUKAN")</f>
        <v>1205.631180</v>
      </c>
      <c r="O15" s="42">
        <f t="shared" si="1"/>
        <v>1</v>
      </c>
      <c r="P15" s="42" t="str">
        <f t="shared" si="2"/>
        <v>OK</v>
      </c>
      <c r="Q15" s="47" t="s">
        <v>25</v>
      </c>
      <c r="R15" s="38"/>
      <c r="AA15" s="39"/>
    </row>
    <row r="16" spans="1:27" x14ac:dyDescent="0.25">
      <c r="A16" s="30" t="s">
        <v>17</v>
      </c>
      <c r="B16" s="48" t="s">
        <v>42</v>
      </c>
      <c r="C16" s="30" t="s">
        <v>43</v>
      </c>
      <c r="D16" s="32" t="s">
        <v>20</v>
      </c>
      <c r="E16" s="32" t="s">
        <v>40</v>
      </c>
      <c r="F16" s="32"/>
      <c r="G16" s="33">
        <v>1025</v>
      </c>
      <c r="H16" s="33">
        <v>29</v>
      </c>
      <c r="I16" s="33">
        <f t="shared" si="0"/>
        <v>996</v>
      </c>
      <c r="J16" s="34">
        <f>IFERROR(G16/VLOOKUP(A16,[1]RESUME!$G$3:$I$10,3,FALSE),0)</f>
        <v>1.5096227033115674E-2</v>
      </c>
      <c r="K16" s="33">
        <f t="shared" si="3"/>
        <v>820</v>
      </c>
      <c r="L16" s="33">
        <f t="shared" si="4"/>
        <v>1025</v>
      </c>
      <c r="M16" s="35">
        <f t="shared" si="5"/>
        <v>1.887028379139459E-2</v>
      </c>
      <c r="N16" s="36" t="str">
        <f>_xlfn.IFNA(VLOOKUP(A16&amp;"-"&amp;B16&amp;"-"&amp;D16,[1]Ref_Account!$A:$F,6,FALSE),"ACCOUNT TIDAK DITEMUKAN")</f>
        <v>1201.631150</v>
      </c>
      <c r="O16" s="32">
        <f t="shared" si="1"/>
        <v>1</v>
      </c>
      <c r="P16" s="32" t="str">
        <f t="shared" si="2"/>
        <v>OK</v>
      </c>
      <c r="Q16" s="37" t="s">
        <v>25</v>
      </c>
      <c r="R16" s="38"/>
      <c r="AA16" s="39"/>
    </row>
    <row r="17" spans="1:27" x14ac:dyDescent="0.25">
      <c r="A17" s="40" t="s">
        <v>17</v>
      </c>
      <c r="B17" s="41" t="s">
        <v>44</v>
      </c>
      <c r="C17" s="40" t="s">
        <v>45</v>
      </c>
      <c r="D17" s="42" t="s">
        <v>20</v>
      </c>
      <c r="E17" s="42" t="s">
        <v>46</v>
      </c>
      <c r="F17" s="42"/>
      <c r="G17" s="43">
        <v>8000</v>
      </c>
      <c r="H17" s="43">
        <v>7427.99</v>
      </c>
      <c r="I17" s="43">
        <f t="shared" si="0"/>
        <v>572.01000000000022</v>
      </c>
      <c r="J17" s="44">
        <f>IFERROR(G17/VLOOKUP(A17,[1]RESUME!$G$3:$I$10,3,FALSE),0)</f>
        <v>0.11782421099017111</v>
      </c>
      <c r="K17" s="43">
        <f t="shared" si="3"/>
        <v>6400</v>
      </c>
      <c r="L17" s="43">
        <f t="shared" si="4"/>
        <v>8000</v>
      </c>
      <c r="M17" s="45">
        <f t="shared" si="5"/>
        <v>0.12689754400872497</v>
      </c>
      <c r="N17" s="46" t="str">
        <f>_xlfn.IFNA(VLOOKUP(A17&amp;"-"&amp;B17&amp;"-"&amp;D17,[1]Ref_Account!$A:$F,6,FALSE),"ACCOUNT TIDAK DITEMUKAN")</f>
        <v>1201.720100</v>
      </c>
      <c r="O17" s="42">
        <f t="shared" si="1"/>
        <v>1</v>
      </c>
      <c r="P17" s="42" t="str">
        <f t="shared" si="2"/>
        <v>OK</v>
      </c>
      <c r="Q17" s="47" t="s">
        <v>25</v>
      </c>
      <c r="R17" s="38"/>
      <c r="AA17" s="39"/>
    </row>
    <row r="18" spans="1:27" x14ac:dyDescent="0.25">
      <c r="A18" s="30" t="s">
        <v>17</v>
      </c>
      <c r="B18" s="48" t="s">
        <v>44</v>
      </c>
      <c r="C18" s="30" t="s">
        <v>45</v>
      </c>
      <c r="D18" s="32" t="s">
        <v>35</v>
      </c>
      <c r="E18" s="32" t="s">
        <v>46</v>
      </c>
      <c r="F18" s="32"/>
      <c r="G18" s="33">
        <v>1000</v>
      </c>
      <c r="H18" s="33">
        <v>2612.3200000000002</v>
      </c>
      <c r="I18" s="33">
        <f t="shared" si="0"/>
        <v>-1612.3200000000002</v>
      </c>
      <c r="J18" s="34">
        <f>IFERROR(G18/VLOOKUP(A18,[1]RESUME!$G$3:$I$10,3,FALSE),0)</f>
        <v>1.4728026373771389E-2</v>
      </c>
      <c r="K18" s="33">
        <f t="shared" si="3"/>
        <v>800</v>
      </c>
      <c r="L18" s="33">
        <f t="shared" si="4"/>
        <v>1000</v>
      </c>
      <c r="M18" s="35">
        <f t="shared" si="5"/>
        <v>0</v>
      </c>
      <c r="N18" s="36" t="str">
        <f>_xlfn.IFNA(VLOOKUP(A18&amp;"-"&amp;B18&amp;"-"&amp;D18,[1]Ref_Account!$A:$F,6,FALSE),"ACCOUNT TIDAK DITEMUKAN")</f>
        <v>1205.720100</v>
      </c>
      <c r="O18" s="32">
        <f t="shared" si="1"/>
        <v>1</v>
      </c>
      <c r="P18" s="32" t="str">
        <f t="shared" si="2"/>
        <v>OVER</v>
      </c>
      <c r="Q18" s="37" t="s">
        <v>47</v>
      </c>
      <c r="R18" s="38"/>
      <c r="AA18" s="39"/>
    </row>
    <row r="19" spans="1:27" x14ac:dyDescent="0.25">
      <c r="A19" s="40" t="s">
        <v>17</v>
      </c>
      <c r="B19" s="41" t="s">
        <v>44</v>
      </c>
      <c r="C19" s="40" t="s">
        <v>45</v>
      </c>
      <c r="D19" s="42" t="s">
        <v>23</v>
      </c>
      <c r="E19" s="42" t="s">
        <v>46</v>
      </c>
      <c r="F19" s="42"/>
      <c r="G19" s="43">
        <v>1000</v>
      </c>
      <c r="H19" s="43"/>
      <c r="I19" s="43">
        <f t="shared" si="0"/>
        <v>1000</v>
      </c>
      <c r="J19" s="44">
        <f>IFERROR(G19/VLOOKUP(A19,[1]RESUME!$G$3:$I$10,3,FALSE),0)</f>
        <v>1.4728026373771389E-2</v>
      </c>
      <c r="K19" s="43">
        <f t="shared" si="3"/>
        <v>800</v>
      </c>
      <c r="L19" s="43">
        <f t="shared" si="4"/>
        <v>1000</v>
      </c>
      <c r="M19" s="45">
        <f t="shared" si="5"/>
        <v>1.8410032967214236E-2</v>
      </c>
      <c r="N19" s="46" t="str">
        <f>_xlfn.IFNA(VLOOKUP(A19&amp;"-"&amp;B19&amp;"-"&amp;D19,[1]Ref_Account!$A:$F,6,FALSE),"ACCOUNT TIDAK DITEMUKAN")</f>
        <v>1204.720100</v>
      </c>
      <c r="O19" s="42">
        <f t="shared" si="1"/>
        <v>1</v>
      </c>
      <c r="P19" s="42" t="str">
        <f t="shared" si="2"/>
        <v>OK</v>
      </c>
      <c r="Q19" s="47" t="s">
        <v>25</v>
      </c>
      <c r="R19" s="38"/>
      <c r="AA19" s="39"/>
    </row>
    <row r="20" spans="1:27" x14ac:dyDescent="0.25">
      <c r="A20" s="30" t="s">
        <v>48</v>
      </c>
      <c r="B20" s="48" t="s">
        <v>49</v>
      </c>
      <c r="C20" s="30" t="s">
        <v>50</v>
      </c>
      <c r="D20" s="32" t="s">
        <v>20</v>
      </c>
      <c r="E20" s="32" t="s">
        <v>51</v>
      </c>
      <c r="F20" s="32"/>
      <c r="G20" s="33">
        <v>151561</v>
      </c>
      <c r="H20" s="33"/>
      <c r="I20" s="33">
        <f t="shared" si="0"/>
        <v>151561</v>
      </c>
      <c r="J20" s="34">
        <f>IFERROR(G20/VLOOKUP(A20,[1]RESUME!$G$3:$I$10,3,FALSE),0)</f>
        <v>0.65619333139484248</v>
      </c>
      <c r="K20" s="33">
        <f t="shared" si="3"/>
        <v>121248.8</v>
      </c>
      <c r="L20" s="33">
        <f t="shared" si="4"/>
        <v>151561</v>
      </c>
      <c r="M20" s="35">
        <f t="shared" si="5"/>
        <v>0.82024166424355305</v>
      </c>
      <c r="N20" s="36" t="str">
        <f>_xlfn.IFNA(VLOOKUP(A20&amp;"-"&amp;B20&amp;"-"&amp;D20,[1]Ref_Account!$A:$F,6,FALSE),"ACCOUNT TIDAK DITEMUKAN")</f>
        <v>1201.630600</v>
      </c>
      <c r="O20" s="32">
        <f t="shared" si="1"/>
        <v>2</v>
      </c>
      <c r="P20" s="32" t="str">
        <f t="shared" si="2"/>
        <v>OK</v>
      </c>
      <c r="Q20" s="37" t="s">
        <v>25</v>
      </c>
      <c r="R20" s="38"/>
      <c r="AA20" s="39"/>
    </row>
    <row r="21" spans="1:27" x14ac:dyDescent="0.25">
      <c r="A21" s="40" t="s">
        <v>48</v>
      </c>
      <c r="B21" s="41" t="s">
        <v>49</v>
      </c>
      <c r="C21" s="40" t="s">
        <v>50</v>
      </c>
      <c r="D21" s="42" t="s">
        <v>35</v>
      </c>
      <c r="E21" s="42" t="s">
        <v>51</v>
      </c>
      <c r="F21" s="42"/>
      <c r="G21" s="43">
        <v>26883.15</v>
      </c>
      <c r="H21" s="43"/>
      <c r="I21" s="43">
        <f t="shared" si="0"/>
        <v>26883.15</v>
      </c>
      <c r="J21" s="44">
        <f>IFERROR(G21/VLOOKUP(A21,[1]RESUME!$G$3:$I$10,3,FALSE),0)</f>
        <v>0.11639236846475848</v>
      </c>
      <c r="K21" s="43">
        <f t="shared" si="3"/>
        <v>21506.520000000004</v>
      </c>
      <c r="L21" s="43">
        <f t="shared" si="4"/>
        <v>26883.15</v>
      </c>
      <c r="M21" s="45">
        <f t="shared" si="5"/>
        <v>0.14549046058094808</v>
      </c>
      <c r="N21" s="46" t="str">
        <f>_xlfn.IFNA(VLOOKUP(A21&amp;"-"&amp;B21&amp;"-"&amp;D21,[1]Ref_Account!$A:$F,6,FALSE),"ACCOUNT TIDAK DITEMUKAN")</f>
        <v>1205.630600</v>
      </c>
      <c r="O21" s="42">
        <f t="shared" si="1"/>
        <v>2</v>
      </c>
      <c r="P21" s="42" t="str">
        <f t="shared" si="2"/>
        <v>OK</v>
      </c>
      <c r="Q21" s="47" t="s">
        <v>25</v>
      </c>
      <c r="R21" s="38"/>
      <c r="AA21" s="39"/>
    </row>
    <row r="22" spans="1:27" x14ac:dyDescent="0.25">
      <c r="A22" s="30" t="s">
        <v>48</v>
      </c>
      <c r="B22" s="48" t="s">
        <v>49</v>
      </c>
      <c r="C22" s="30" t="s">
        <v>50</v>
      </c>
      <c r="D22" s="32" t="s">
        <v>23</v>
      </c>
      <c r="E22" s="32" t="s">
        <v>52</v>
      </c>
      <c r="F22" s="32"/>
      <c r="G22" s="33">
        <v>32525.89</v>
      </c>
      <c r="H22" s="33"/>
      <c r="I22" s="33">
        <f t="shared" si="0"/>
        <v>32525.89</v>
      </c>
      <c r="J22" s="34">
        <f>IFERROR(G22/VLOOKUP(A22,[1]RESUME!$G$3:$I$10,3,FALSE),0)</f>
        <v>0.14082298292886819</v>
      </c>
      <c r="K22" s="33">
        <f t="shared" si="3"/>
        <v>26020.712</v>
      </c>
      <c r="L22" s="33">
        <f t="shared" si="4"/>
        <v>32525.89</v>
      </c>
      <c r="M22" s="35">
        <f t="shared" si="5"/>
        <v>0.17602872866108524</v>
      </c>
      <c r="N22" s="36" t="str">
        <f>_xlfn.IFNA(VLOOKUP(A22&amp;"-"&amp;B22&amp;"-"&amp;D22,[1]Ref_Account!$A:$F,6,FALSE),"ACCOUNT TIDAK DITEMUKAN")</f>
        <v>1204.630600</v>
      </c>
      <c r="O22" s="32">
        <f t="shared" si="1"/>
        <v>2</v>
      </c>
      <c r="P22" s="32" t="str">
        <f t="shared" si="2"/>
        <v>OK</v>
      </c>
      <c r="Q22" s="37" t="s">
        <v>25</v>
      </c>
      <c r="R22" s="38"/>
      <c r="AA22" s="39"/>
    </row>
    <row r="23" spans="1:27" x14ac:dyDescent="0.25">
      <c r="A23" s="40" t="s">
        <v>48</v>
      </c>
      <c r="B23" s="41" t="s">
        <v>49</v>
      </c>
      <c r="C23" s="40" t="s">
        <v>53</v>
      </c>
      <c r="D23" s="42" t="s">
        <v>20</v>
      </c>
      <c r="E23" s="42" t="s">
        <v>54</v>
      </c>
      <c r="F23" s="42"/>
      <c r="G23" s="43">
        <v>5000</v>
      </c>
      <c r="H23" s="43">
        <v>846.54</v>
      </c>
      <c r="I23" s="43">
        <f t="shared" si="0"/>
        <v>4153.46</v>
      </c>
      <c r="J23" s="44">
        <f>IFERROR(G23/VLOOKUP(A23,[1]RESUME!$G$3:$I$10,3,FALSE),0)</f>
        <v>2.1647829302882747E-2</v>
      </c>
      <c r="K23" s="43">
        <f t="shared" si="3"/>
        <v>4000</v>
      </c>
      <c r="L23" s="43">
        <f t="shared" si="4"/>
        <v>5000</v>
      </c>
      <c r="M23" s="45">
        <f t="shared" si="5"/>
        <v>2.7059786628603436E-2</v>
      </c>
      <c r="N23" s="46" t="str">
        <f>_xlfn.IFNA(VLOOKUP(A23&amp;"-"&amp;B23&amp;"-"&amp;D23,[1]Ref_Account!$A:$F,6,FALSE),"ACCOUNT TIDAK DITEMUKAN")</f>
        <v>1201.630600</v>
      </c>
      <c r="O23" s="42">
        <f t="shared" si="1"/>
        <v>2</v>
      </c>
      <c r="P23" s="42" t="str">
        <f t="shared" si="2"/>
        <v>OK</v>
      </c>
      <c r="Q23" s="47" t="s">
        <v>25</v>
      </c>
      <c r="R23" s="38"/>
      <c r="AA23" s="39"/>
    </row>
    <row r="24" spans="1:27" x14ac:dyDescent="0.25">
      <c r="A24" s="30" t="s">
        <v>48</v>
      </c>
      <c r="B24" s="48" t="s">
        <v>49</v>
      </c>
      <c r="C24" s="30" t="s">
        <v>50</v>
      </c>
      <c r="D24" s="32" t="s">
        <v>35</v>
      </c>
      <c r="E24" s="32" t="s">
        <v>55</v>
      </c>
      <c r="F24" s="32"/>
      <c r="G24" s="33">
        <v>7500</v>
      </c>
      <c r="H24" s="33">
        <v>11331.25</v>
      </c>
      <c r="I24" s="33">
        <f t="shared" si="0"/>
        <v>-3831.25</v>
      </c>
      <c r="J24" s="34">
        <f>IFERROR(G24/VLOOKUP(A24,[1]RESUME!$G$3:$I$10,3,FALSE),0)</f>
        <v>3.2471743954324124E-2</v>
      </c>
      <c r="K24" s="33">
        <f t="shared" si="3"/>
        <v>6000</v>
      </c>
      <c r="L24" s="33">
        <f t="shared" si="4"/>
        <v>7500</v>
      </c>
      <c r="M24" s="35">
        <f t="shared" si="5"/>
        <v>0</v>
      </c>
      <c r="N24" s="36" t="str">
        <f>_xlfn.IFNA(VLOOKUP(A24&amp;"-"&amp;B24&amp;"-"&amp;D24,[1]Ref_Account!$A:$F,6,FALSE),"ACCOUNT TIDAK DITEMUKAN")</f>
        <v>1205.630600</v>
      </c>
      <c r="O24" s="32">
        <f t="shared" si="1"/>
        <v>2</v>
      </c>
      <c r="P24" s="32" t="str">
        <f t="shared" si="2"/>
        <v>OVER</v>
      </c>
      <c r="Q24" s="37" t="s">
        <v>56</v>
      </c>
      <c r="R24" s="38"/>
      <c r="AA24" s="39"/>
    </row>
    <row r="25" spans="1:27" x14ac:dyDescent="0.25">
      <c r="A25" s="40" t="s">
        <v>48</v>
      </c>
      <c r="B25" s="41" t="s">
        <v>49</v>
      </c>
      <c r="C25" s="40" t="s">
        <v>50</v>
      </c>
      <c r="D25" s="42" t="s">
        <v>23</v>
      </c>
      <c r="E25" s="42" t="s">
        <v>54</v>
      </c>
      <c r="F25" s="42"/>
      <c r="G25" s="43">
        <v>7500</v>
      </c>
      <c r="H25" s="43">
        <v>65.2</v>
      </c>
      <c r="I25" s="43">
        <f t="shared" si="0"/>
        <v>7434.8</v>
      </c>
      <c r="J25" s="44">
        <f>IFERROR(G25/VLOOKUP(A25,[1]RESUME!$G$3:$I$10,3,FALSE),0)</f>
        <v>3.2471743954324124E-2</v>
      </c>
      <c r="K25" s="43">
        <f t="shared" si="3"/>
        <v>6000</v>
      </c>
      <c r="L25" s="43">
        <f t="shared" si="4"/>
        <v>7500</v>
      </c>
      <c r="M25" s="45">
        <f t="shared" si="5"/>
        <v>4.0589679942905153E-2</v>
      </c>
      <c r="N25" s="46" t="str">
        <f>_xlfn.IFNA(VLOOKUP(A25&amp;"-"&amp;B25&amp;"-"&amp;D25,[1]Ref_Account!$A:$F,6,FALSE),"ACCOUNT TIDAK DITEMUKAN")</f>
        <v>1204.630600</v>
      </c>
      <c r="O25" s="42">
        <f t="shared" si="1"/>
        <v>2</v>
      </c>
      <c r="P25" s="42" t="str">
        <f t="shared" si="2"/>
        <v>OK</v>
      </c>
      <c r="Q25" s="47" t="s">
        <v>25</v>
      </c>
      <c r="R25" s="38"/>
      <c r="AA25" s="39"/>
    </row>
    <row r="26" spans="1:27" x14ac:dyDescent="0.25">
      <c r="A26" s="30" t="s">
        <v>57</v>
      </c>
      <c r="B26" s="48" t="s">
        <v>58</v>
      </c>
      <c r="C26" s="30" t="s">
        <v>59</v>
      </c>
      <c r="D26" s="32" t="s">
        <v>20</v>
      </c>
      <c r="E26" s="32" t="s">
        <v>60</v>
      </c>
      <c r="F26" s="32" t="s">
        <v>61</v>
      </c>
      <c r="G26" s="33">
        <v>450</v>
      </c>
      <c r="H26" s="33"/>
      <c r="I26" s="33">
        <f t="shared" si="0"/>
        <v>450</v>
      </c>
      <c r="J26" s="34">
        <f>IFERROR(G26/VLOOKUP(A26,[1]RESUME!$G$3:$I$10,3,FALSE),0)</f>
        <v>5.2941176470588235E-2</v>
      </c>
      <c r="K26" s="33">
        <f t="shared" si="3"/>
        <v>360</v>
      </c>
      <c r="L26" s="33">
        <f t="shared" si="4"/>
        <v>450</v>
      </c>
      <c r="M26" s="35">
        <f t="shared" si="5"/>
        <v>6.6176470588235295E-2</v>
      </c>
      <c r="N26" s="36" t="str">
        <f>_xlfn.IFNA(VLOOKUP(A26&amp;"-"&amp;B26&amp;"-"&amp;D26,[1]Ref_Account!$A:$F,6,FALSE),"ACCOUNT TIDAK DITEMUKAN")</f>
        <v>1201.730300</v>
      </c>
      <c r="O26" s="32">
        <f t="shared" si="1"/>
        <v>5</v>
      </c>
      <c r="P26" s="32" t="str">
        <f t="shared" si="2"/>
        <v>OK</v>
      </c>
      <c r="Q26" s="37" t="s">
        <v>25</v>
      </c>
      <c r="R26" s="38"/>
      <c r="AA26" s="39"/>
    </row>
    <row r="27" spans="1:27" x14ac:dyDescent="0.25">
      <c r="A27" s="40" t="s">
        <v>57</v>
      </c>
      <c r="B27" s="41" t="s">
        <v>58</v>
      </c>
      <c r="C27" s="40" t="s">
        <v>59</v>
      </c>
      <c r="D27" s="42" t="s">
        <v>20</v>
      </c>
      <c r="E27" s="42" t="s">
        <v>62</v>
      </c>
      <c r="F27" s="42" t="s">
        <v>63</v>
      </c>
      <c r="G27" s="43">
        <v>450</v>
      </c>
      <c r="H27" s="43"/>
      <c r="I27" s="43">
        <f t="shared" si="0"/>
        <v>450</v>
      </c>
      <c r="J27" s="44">
        <f>IFERROR(G27/VLOOKUP(A27,[1]RESUME!$G$3:$I$10,3,FALSE),0)</f>
        <v>5.2941176470588235E-2</v>
      </c>
      <c r="K27" s="43">
        <f t="shared" si="3"/>
        <v>360</v>
      </c>
      <c r="L27" s="43">
        <f t="shared" si="4"/>
        <v>450</v>
      </c>
      <c r="M27" s="45">
        <f t="shared" si="5"/>
        <v>6.6176470588235295E-2</v>
      </c>
      <c r="N27" s="46" t="str">
        <f>_xlfn.IFNA(VLOOKUP(A27&amp;"-"&amp;B27&amp;"-"&amp;D27,[1]Ref_Account!$A:$F,6,FALSE),"ACCOUNT TIDAK DITEMUKAN")</f>
        <v>1201.730300</v>
      </c>
      <c r="O27" s="42">
        <f t="shared" si="1"/>
        <v>5</v>
      </c>
      <c r="P27" s="42" t="str">
        <f t="shared" si="2"/>
        <v>OK</v>
      </c>
      <c r="Q27" s="47" t="s">
        <v>25</v>
      </c>
      <c r="R27" s="38"/>
      <c r="AA27" s="39"/>
    </row>
    <row r="28" spans="1:27" x14ac:dyDescent="0.25">
      <c r="A28" s="30" t="s">
        <v>57</v>
      </c>
      <c r="B28" s="48" t="s">
        <v>58</v>
      </c>
      <c r="C28" s="30" t="s">
        <v>59</v>
      </c>
      <c r="D28" s="32" t="s">
        <v>20</v>
      </c>
      <c r="E28" s="32" t="s">
        <v>64</v>
      </c>
      <c r="F28" s="32" t="s">
        <v>65</v>
      </c>
      <c r="G28" s="33">
        <v>450</v>
      </c>
      <c r="H28" s="33"/>
      <c r="I28" s="33">
        <f t="shared" si="0"/>
        <v>450</v>
      </c>
      <c r="J28" s="34">
        <f>IFERROR(G28/VLOOKUP(A28,[1]RESUME!$G$3:$I$10,3,FALSE),0)</f>
        <v>5.2941176470588235E-2</v>
      </c>
      <c r="K28" s="33">
        <f t="shared" si="3"/>
        <v>360</v>
      </c>
      <c r="L28" s="33">
        <f t="shared" si="4"/>
        <v>450</v>
      </c>
      <c r="M28" s="35">
        <f t="shared" si="5"/>
        <v>6.6176470588235295E-2</v>
      </c>
      <c r="N28" s="36" t="str">
        <f>_xlfn.IFNA(VLOOKUP(A28&amp;"-"&amp;B28&amp;"-"&amp;D28,[1]Ref_Account!$A:$F,6,FALSE),"ACCOUNT TIDAK DITEMUKAN")</f>
        <v>1201.730300</v>
      </c>
      <c r="O28" s="32">
        <f t="shared" si="1"/>
        <v>5</v>
      </c>
      <c r="P28" s="32" t="str">
        <f t="shared" si="2"/>
        <v>OK</v>
      </c>
      <c r="Q28" s="37" t="s">
        <v>25</v>
      </c>
      <c r="R28" s="38"/>
      <c r="AA28" s="39"/>
    </row>
    <row r="29" spans="1:27" x14ac:dyDescent="0.25">
      <c r="A29" s="40" t="s">
        <v>57</v>
      </c>
      <c r="B29" s="41" t="s">
        <v>58</v>
      </c>
      <c r="C29" s="40" t="s">
        <v>59</v>
      </c>
      <c r="D29" s="42" t="s">
        <v>20</v>
      </c>
      <c r="E29" s="42" t="s">
        <v>66</v>
      </c>
      <c r="F29" s="42" t="s">
        <v>67</v>
      </c>
      <c r="G29" s="43">
        <v>450</v>
      </c>
      <c r="H29" s="43"/>
      <c r="I29" s="43">
        <f t="shared" si="0"/>
        <v>450</v>
      </c>
      <c r="J29" s="44">
        <f>IFERROR(G29/VLOOKUP(A29,[1]RESUME!$G$3:$I$10,3,FALSE),0)</f>
        <v>5.2941176470588235E-2</v>
      </c>
      <c r="K29" s="43">
        <f t="shared" si="3"/>
        <v>360</v>
      </c>
      <c r="L29" s="43">
        <f t="shared" si="4"/>
        <v>450</v>
      </c>
      <c r="M29" s="45">
        <f t="shared" si="5"/>
        <v>6.6176470588235295E-2</v>
      </c>
      <c r="N29" s="46" t="str">
        <f>_xlfn.IFNA(VLOOKUP(A29&amp;"-"&amp;B29&amp;"-"&amp;D29,[1]Ref_Account!$A:$F,6,FALSE),"ACCOUNT TIDAK DITEMUKAN")</f>
        <v>1201.730300</v>
      </c>
      <c r="O29" s="42">
        <f t="shared" si="1"/>
        <v>5</v>
      </c>
      <c r="P29" s="42" t="str">
        <f t="shared" si="2"/>
        <v>OK</v>
      </c>
      <c r="Q29" s="47" t="s">
        <v>25</v>
      </c>
      <c r="R29" s="38"/>
      <c r="AA29" s="39"/>
    </row>
    <row r="30" spans="1:27" x14ac:dyDescent="0.25">
      <c r="A30" s="30" t="s">
        <v>57</v>
      </c>
      <c r="B30" s="48" t="s">
        <v>68</v>
      </c>
      <c r="C30" s="30" t="s">
        <v>69</v>
      </c>
      <c r="D30" s="32" t="s">
        <v>20</v>
      </c>
      <c r="E30" s="32" t="s">
        <v>66</v>
      </c>
      <c r="F30" s="32" t="s">
        <v>70</v>
      </c>
      <c r="G30" s="33">
        <v>6300</v>
      </c>
      <c r="H30" s="33"/>
      <c r="I30" s="33">
        <f t="shared" si="0"/>
        <v>6300</v>
      </c>
      <c r="J30" s="34">
        <f>IFERROR(G30/VLOOKUP(A30,[1]RESUME!$G$3:$I$10,3,FALSE),0)</f>
        <v>0.74117647058823533</v>
      </c>
      <c r="K30" s="33">
        <f t="shared" si="3"/>
        <v>5040</v>
      </c>
      <c r="L30" s="33">
        <f t="shared" si="4"/>
        <v>6300</v>
      </c>
      <c r="M30" s="35">
        <f t="shared" si="5"/>
        <v>0.92647058823529416</v>
      </c>
      <c r="N30" s="36" t="str">
        <f>_xlfn.IFNA(VLOOKUP(A30&amp;"-"&amp;B30&amp;"-"&amp;D30,[1]Ref_Account!$A:$F,6,FALSE),"ACCOUNT TIDAK DITEMUKAN")</f>
        <v>1201.730200</v>
      </c>
      <c r="O30" s="32">
        <f t="shared" si="1"/>
        <v>2</v>
      </c>
      <c r="P30" s="32" t="str">
        <f t="shared" si="2"/>
        <v>OK</v>
      </c>
      <c r="Q30" s="37" t="s">
        <v>25</v>
      </c>
      <c r="R30" s="38"/>
      <c r="AA30" s="39"/>
    </row>
    <row r="31" spans="1:27" ht="47.25" x14ac:dyDescent="0.25">
      <c r="A31" s="40" t="s">
        <v>57</v>
      </c>
      <c r="B31" s="41" t="s">
        <v>71</v>
      </c>
      <c r="C31" s="40" t="s">
        <v>72</v>
      </c>
      <c r="D31" s="42" t="s">
        <v>20</v>
      </c>
      <c r="E31" s="42" t="s">
        <v>60</v>
      </c>
      <c r="F31" s="42" t="s">
        <v>61</v>
      </c>
      <c r="G31" s="43">
        <v>100</v>
      </c>
      <c r="H31" s="43">
        <v>357.33</v>
      </c>
      <c r="I31" s="43">
        <f t="shared" si="0"/>
        <v>-257.33</v>
      </c>
      <c r="J31" s="44">
        <f>IFERROR(G31/VLOOKUP(A31,[1]RESUME!$G$3:$I$10,3,FALSE),0)</f>
        <v>1.1764705882352941E-2</v>
      </c>
      <c r="K31" s="43">
        <f t="shared" si="3"/>
        <v>80</v>
      </c>
      <c r="L31" s="43">
        <f t="shared" si="4"/>
        <v>100</v>
      </c>
      <c r="M31" s="45">
        <f t="shared" si="5"/>
        <v>0</v>
      </c>
      <c r="N31" s="46" t="str">
        <f>_xlfn.IFNA(VLOOKUP(A31&amp;"-"&amp;B31&amp;"-"&amp;D31,[1]Ref_Account!$A:$F,6,FALSE),"ACCOUNT TIDAK DITEMUKAN")</f>
        <v>1201.710200</v>
      </c>
      <c r="O31" s="42">
        <f t="shared" si="1"/>
        <v>6</v>
      </c>
      <c r="P31" s="42" t="str">
        <f t="shared" si="2"/>
        <v>OVER</v>
      </c>
      <c r="Q31" s="47" t="s">
        <v>73</v>
      </c>
      <c r="R31" s="38"/>
      <c r="AA31" s="39"/>
    </row>
    <row r="32" spans="1:27" x14ac:dyDescent="0.25">
      <c r="A32" s="30" t="s">
        <v>57</v>
      </c>
      <c r="B32" s="48" t="s">
        <v>71</v>
      </c>
      <c r="C32" s="30" t="s">
        <v>72</v>
      </c>
      <c r="D32" s="32" t="s">
        <v>20</v>
      </c>
      <c r="E32" s="32" t="s">
        <v>62</v>
      </c>
      <c r="F32" s="32" t="s">
        <v>63</v>
      </c>
      <c r="G32" s="33">
        <v>100</v>
      </c>
      <c r="H32" s="33">
        <v>28.8</v>
      </c>
      <c r="I32" s="33">
        <f t="shared" si="0"/>
        <v>71.2</v>
      </c>
      <c r="J32" s="34">
        <f>IFERROR(G32/VLOOKUP(A32,[1]RESUME!$G$3:$I$10,3,FALSE),0)</f>
        <v>1.1764705882352941E-2</v>
      </c>
      <c r="K32" s="33">
        <f t="shared" si="3"/>
        <v>80</v>
      </c>
      <c r="L32" s="33">
        <f t="shared" si="4"/>
        <v>100</v>
      </c>
      <c r="M32" s="35">
        <f t="shared" si="5"/>
        <v>1.4705882352941176E-2</v>
      </c>
      <c r="N32" s="36" t="str">
        <f>_xlfn.IFNA(VLOOKUP(A32&amp;"-"&amp;B32&amp;"-"&amp;D32,[1]Ref_Account!$A:$F,6,FALSE),"ACCOUNT TIDAK DITEMUKAN")</f>
        <v>1201.710200</v>
      </c>
      <c r="O32" s="32">
        <f t="shared" si="1"/>
        <v>6</v>
      </c>
      <c r="P32" s="32" t="str">
        <f t="shared" si="2"/>
        <v>OK</v>
      </c>
      <c r="Q32" s="37" t="s">
        <v>25</v>
      </c>
      <c r="R32" s="38"/>
      <c r="AA32" s="39"/>
    </row>
    <row r="33" spans="1:27" x14ac:dyDescent="0.25">
      <c r="A33" s="40" t="s">
        <v>57</v>
      </c>
      <c r="B33" s="41" t="s">
        <v>71</v>
      </c>
      <c r="C33" s="40" t="s">
        <v>72</v>
      </c>
      <c r="D33" s="42" t="s">
        <v>20</v>
      </c>
      <c r="E33" s="42" t="s">
        <v>64</v>
      </c>
      <c r="F33" s="42" t="s">
        <v>65</v>
      </c>
      <c r="G33" s="43">
        <v>100</v>
      </c>
      <c r="H33" s="43"/>
      <c r="I33" s="43">
        <f t="shared" si="0"/>
        <v>100</v>
      </c>
      <c r="J33" s="44">
        <f>IFERROR(G33/VLOOKUP(A33,[1]RESUME!$G$3:$I$10,3,FALSE),0)</f>
        <v>1.1764705882352941E-2</v>
      </c>
      <c r="K33" s="43">
        <f t="shared" si="3"/>
        <v>80</v>
      </c>
      <c r="L33" s="43">
        <f t="shared" si="4"/>
        <v>100</v>
      </c>
      <c r="M33" s="45">
        <f t="shared" si="5"/>
        <v>1.4705882352941176E-2</v>
      </c>
      <c r="N33" s="46" t="str">
        <f>_xlfn.IFNA(VLOOKUP(A33&amp;"-"&amp;B33&amp;"-"&amp;D33,[1]Ref_Account!$A:$F,6,FALSE),"ACCOUNT TIDAK DITEMUKAN")</f>
        <v>1201.710200</v>
      </c>
      <c r="O33" s="42">
        <f t="shared" si="1"/>
        <v>6</v>
      </c>
      <c r="P33" s="42" t="str">
        <f t="shared" si="2"/>
        <v>OK</v>
      </c>
      <c r="Q33" s="47" t="s">
        <v>25</v>
      </c>
      <c r="R33" s="38"/>
      <c r="AA33" s="39"/>
    </row>
    <row r="34" spans="1:27" x14ac:dyDescent="0.25">
      <c r="A34" s="30" t="s">
        <v>57</v>
      </c>
      <c r="B34" s="48" t="s">
        <v>71</v>
      </c>
      <c r="C34" s="30" t="s">
        <v>72</v>
      </c>
      <c r="D34" s="32" t="s">
        <v>20</v>
      </c>
      <c r="E34" s="32" t="s">
        <v>66</v>
      </c>
      <c r="F34" s="32" t="s">
        <v>67</v>
      </c>
      <c r="G34" s="33">
        <v>100</v>
      </c>
      <c r="H34" s="33"/>
      <c r="I34" s="33">
        <f t="shared" si="0"/>
        <v>100</v>
      </c>
      <c r="J34" s="34">
        <f>IFERROR(G34/VLOOKUP(A34,[1]RESUME!$G$3:$I$10,3,FALSE),0)</f>
        <v>1.1764705882352941E-2</v>
      </c>
      <c r="K34" s="33">
        <f t="shared" si="3"/>
        <v>80</v>
      </c>
      <c r="L34" s="33">
        <f t="shared" si="4"/>
        <v>100</v>
      </c>
      <c r="M34" s="35">
        <f t="shared" si="5"/>
        <v>1.4705882352941176E-2</v>
      </c>
      <c r="N34" s="36" t="str">
        <f>_xlfn.IFNA(VLOOKUP(A34&amp;"-"&amp;B34&amp;"-"&amp;D34,[1]Ref_Account!$A:$F,6,FALSE),"ACCOUNT TIDAK DITEMUKAN")</f>
        <v>1201.710200</v>
      </c>
      <c r="O34" s="32">
        <f t="shared" si="1"/>
        <v>6</v>
      </c>
      <c r="P34" s="32" t="str">
        <f t="shared" si="2"/>
        <v>OK</v>
      </c>
      <c r="Q34" s="37" t="s">
        <v>25</v>
      </c>
      <c r="R34" s="38"/>
      <c r="AA34" s="39"/>
    </row>
    <row r="35" spans="1:27" x14ac:dyDescent="0.25">
      <c r="A35" s="40" t="s">
        <v>74</v>
      </c>
      <c r="B35" s="41" t="s">
        <v>58</v>
      </c>
      <c r="C35" s="40" t="s">
        <v>59</v>
      </c>
      <c r="D35" s="42" t="s">
        <v>20</v>
      </c>
      <c r="E35" s="42" t="s">
        <v>75</v>
      </c>
      <c r="F35" s="42" t="s">
        <v>76</v>
      </c>
      <c r="G35" s="43">
        <v>200</v>
      </c>
      <c r="H35" s="43">
        <v>632.79</v>
      </c>
      <c r="I35" s="43">
        <f t="shared" si="0"/>
        <v>-432.78999999999996</v>
      </c>
      <c r="J35" s="44">
        <f>IFERROR(G35/VLOOKUP(A35,[1]RESUME!$G$3:$I$10,3,FALSE),0)</f>
        <v>0.2</v>
      </c>
      <c r="K35" s="43">
        <f t="shared" si="3"/>
        <v>160</v>
      </c>
      <c r="L35" s="43">
        <f t="shared" si="4"/>
        <v>200</v>
      </c>
      <c r="M35" s="45">
        <f t="shared" si="5"/>
        <v>0</v>
      </c>
      <c r="N35" s="46" t="str">
        <f>_xlfn.IFNA(VLOOKUP(A35&amp;"-"&amp;B35&amp;"-"&amp;D35,[1]Ref_Account!$A:$F,6,FALSE),"ACCOUNT TIDAK DITEMUKAN")</f>
        <v>1201.730300</v>
      </c>
      <c r="O35" s="42">
        <f t="shared" si="1"/>
        <v>5</v>
      </c>
      <c r="P35" s="42" t="str">
        <f t="shared" si="2"/>
        <v>OVER</v>
      </c>
      <c r="Q35" s="47" t="s">
        <v>77</v>
      </c>
      <c r="R35" s="38"/>
      <c r="AA35" s="39"/>
    </row>
    <row r="36" spans="1:27" ht="31.5" x14ac:dyDescent="0.25">
      <c r="A36" s="30" t="s">
        <v>74</v>
      </c>
      <c r="B36" s="48" t="s">
        <v>68</v>
      </c>
      <c r="C36" s="30" t="s">
        <v>69</v>
      </c>
      <c r="D36" s="32" t="s">
        <v>20</v>
      </c>
      <c r="E36" s="32" t="s">
        <v>78</v>
      </c>
      <c r="F36" s="32" t="s">
        <v>79</v>
      </c>
      <c r="G36" s="33">
        <v>700</v>
      </c>
      <c r="H36" s="33">
        <v>2090.6999999999998</v>
      </c>
      <c r="I36" s="33">
        <f t="shared" si="0"/>
        <v>-1390.6999999999998</v>
      </c>
      <c r="J36" s="34">
        <f>IFERROR(G36/VLOOKUP(A36,[1]RESUME!$G$3:$I$10,3,FALSE),0)</f>
        <v>0.7</v>
      </c>
      <c r="K36" s="33">
        <f t="shared" si="3"/>
        <v>560</v>
      </c>
      <c r="L36" s="33">
        <f t="shared" si="4"/>
        <v>700</v>
      </c>
      <c r="M36" s="35">
        <f t="shared" si="5"/>
        <v>0</v>
      </c>
      <c r="N36" s="36" t="str">
        <f>_xlfn.IFNA(VLOOKUP(A36&amp;"-"&amp;B36&amp;"-"&amp;D36,[1]Ref_Account!$A:$F,6,FALSE),"ACCOUNT TIDAK DITEMUKAN")</f>
        <v>1201.730200</v>
      </c>
      <c r="O36" s="32">
        <f t="shared" si="1"/>
        <v>2</v>
      </c>
      <c r="P36" s="32" t="str">
        <f t="shared" si="2"/>
        <v>OVER</v>
      </c>
      <c r="Q36" s="37" t="s">
        <v>80</v>
      </c>
      <c r="R36" s="38"/>
      <c r="AA36" s="39"/>
    </row>
    <row r="37" spans="1:27" x14ac:dyDescent="0.25">
      <c r="A37" s="40" t="s">
        <v>74</v>
      </c>
      <c r="B37" s="41" t="s">
        <v>71</v>
      </c>
      <c r="C37" s="40" t="s">
        <v>72</v>
      </c>
      <c r="D37" s="42" t="s">
        <v>20</v>
      </c>
      <c r="E37" s="42" t="s">
        <v>78</v>
      </c>
      <c r="F37" s="42" t="s">
        <v>76</v>
      </c>
      <c r="G37" s="43">
        <v>50</v>
      </c>
      <c r="H37" s="43"/>
      <c r="I37" s="43">
        <f t="shared" si="0"/>
        <v>50</v>
      </c>
      <c r="J37" s="44">
        <f>IFERROR(G37/VLOOKUP(A37,[1]RESUME!$G$3:$I$10,3,FALSE),0)</f>
        <v>0.05</v>
      </c>
      <c r="K37" s="43">
        <f t="shared" si="3"/>
        <v>40</v>
      </c>
      <c r="L37" s="43">
        <f t="shared" si="4"/>
        <v>50</v>
      </c>
      <c r="M37" s="45">
        <f t="shared" si="5"/>
        <v>6.25E-2</v>
      </c>
      <c r="N37" s="46" t="str">
        <f>_xlfn.IFNA(VLOOKUP(A37&amp;"-"&amp;B37&amp;"-"&amp;D37,[1]Ref_Account!$A:$F,6,FALSE),"ACCOUNT TIDAK DITEMUKAN")</f>
        <v>1201.710200</v>
      </c>
      <c r="O37" s="42">
        <f t="shared" si="1"/>
        <v>6</v>
      </c>
      <c r="P37" s="42" t="str">
        <f t="shared" si="2"/>
        <v>OK</v>
      </c>
      <c r="Q37" s="47" t="s">
        <v>25</v>
      </c>
      <c r="R37" s="38"/>
      <c r="AA37" s="39"/>
    </row>
    <row r="38" spans="1:27" x14ac:dyDescent="0.25">
      <c r="A38" s="30" t="s">
        <v>74</v>
      </c>
      <c r="B38" s="48" t="s">
        <v>71</v>
      </c>
      <c r="C38" s="30" t="s">
        <v>72</v>
      </c>
      <c r="D38" s="32" t="s">
        <v>20</v>
      </c>
      <c r="E38" s="32" t="s">
        <v>81</v>
      </c>
      <c r="F38" s="32" t="s">
        <v>82</v>
      </c>
      <c r="G38" s="33">
        <v>50</v>
      </c>
      <c r="H38" s="33"/>
      <c r="I38" s="33">
        <f t="shared" si="0"/>
        <v>50</v>
      </c>
      <c r="J38" s="34">
        <f>IFERROR(G38/VLOOKUP(A38,[1]RESUME!$G$3:$I$10,3,FALSE),0)</f>
        <v>0.05</v>
      </c>
      <c r="K38" s="33">
        <f t="shared" si="3"/>
        <v>40</v>
      </c>
      <c r="L38" s="33">
        <f t="shared" si="4"/>
        <v>50</v>
      </c>
      <c r="M38" s="35">
        <f t="shared" si="5"/>
        <v>6.25E-2</v>
      </c>
      <c r="N38" s="36" t="str">
        <f>_xlfn.IFNA(VLOOKUP(A38&amp;"-"&amp;B38&amp;"-"&amp;D38,[1]Ref_Account!$A:$F,6,FALSE),"ACCOUNT TIDAK DITEMUKAN")</f>
        <v>1201.710200</v>
      </c>
      <c r="O38" s="32">
        <f t="shared" si="1"/>
        <v>6</v>
      </c>
      <c r="P38" s="32" t="str">
        <f t="shared" si="2"/>
        <v>OK</v>
      </c>
      <c r="Q38" s="37" t="s">
        <v>25</v>
      </c>
      <c r="R38" s="38"/>
      <c r="AA38" s="39"/>
    </row>
    <row r="39" spans="1:27" x14ac:dyDescent="0.25">
      <c r="A39" s="40" t="s">
        <v>83</v>
      </c>
      <c r="B39" s="41" t="s">
        <v>84</v>
      </c>
      <c r="C39" s="40" t="s">
        <v>85</v>
      </c>
      <c r="D39" s="42" t="s">
        <v>20</v>
      </c>
      <c r="E39" s="42" t="s">
        <v>28</v>
      </c>
      <c r="F39" s="42"/>
      <c r="G39" s="43"/>
      <c r="H39" s="43">
        <v>165.91</v>
      </c>
      <c r="I39" s="43">
        <f t="shared" si="0"/>
        <v>-165.91</v>
      </c>
      <c r="J39" s="44">
        <f>IFERROR(G39/VLOOKUP(A39,[1]RESUME!$G$3:$I$10,3,FALSE),0)</f>
        <v>0</v>
      </c>
      <c r="K39" s="43">
        <f t="shared" si="3"/>
        <v>0</v>
      </c>
      <c r="L39" s="43">
        <f t="shared" si="4"/>
        <v>0</v>
      </c>
      <c r="M39" s="45">
        <f t="shared" si="5"/>
        <v>0</v>
      </c>
      <c r="N39" s="46" t="str">
        <f>_xlfn.IFNA(VLOOKUP(A39&amp;"-"&amp;B39&amp;"-"&amp;D39,[1]Ref_Account!$A:$F,6,FALSE),"ACCOUNT TIDAK DITEMUKAN")</f>
        <v>1201.720500</v>
      </c>
      <c r="O39" s="42">
        <f t="shared" si="1"/>
        <v>1</v>
      </c>
      <c r="P39" s="42" t="str">
        <f t="shared" si="2"/>
        <v>OVER</v>
      </c>
      <c r="Q39" s="47" t="s">
        <v>86</v>
      </c>
      <c r="R39" s="38"/>
      <c r="AA39" s="39"/>
    </row>
    <row r="40" spans="1:27" x14ac:dyDescent="0.25">
      <c r="A40" s="30" t="s">
        <v>83</v>
      </c>
      <c r="B40" s="48" t="s">
        <v>87</v>
      </c>
      <c r="C40" s="30" t="s">
        <v>88</v>
      </c>
      <c r="D40" s="32" t="s">
        <v>20</v>
      </c>
      <c r="E40" s="32" t="s">
        <v>89</v>
      </c>
      <c r="F40" s="32"/>
      <c r="G40" s="33">
        <v>4917.96</v>
      </c>
      <c r="H40" s="33">
        <v>2781.48</v>
      </c>
      <c r="I40" s="33">
        <f t="shared" si="0"/>
        <v>2136.48</v>
      </c>
      <c r="J40" s="34">
        <f>IFERROR(G40/VLOOKUP(A40,[1]RESUME!$G$3:$I$10,3,FALSE),0)</f>
        <v>5.6433869134324049E-2</v>
      </c>
      <c r="K40" s="33">
        <f t="shared" si="3"/>
        <v>3934.3680000000004</v>
      </c>
      <c r="L40" s="33">
        <f t="shared" si="4"/>
        <v>4917.96</v>
      </c>
      <c r="M40" s="35">
        <f t="shared" si="5"/>
        <v>7.0542336417905055E-2</v>
      </c>
      <c r="N40" s="36" t="str">
        <f>_xlfn.IFNA(VLOOKUP(A40&amp;"-"&amp;B40&amp;"-"&amp;D40,[1]Ref_Account!$A:$F,6,FALSE),"ACCOUNT TIDAK DITEMUKAN")</f>
        <v>1201.812100</v>
      </c>
      <c r="O40" s="32">
        <f t="shared" si="1"/>
        <v>1</v>
      </c>
      <c r="P40" s="32" t="str">
        <f t="shared" si="2"/>
        <v>OK</v>
      </c>
      <c r="Q40" s="37" t="s">
        <v>25</v>
      </c>
      <c r="R40" s="38"/>
      <c r="AA40" s="39"/>
    </row>
    <row r="41" spans="1:27" x14ac:dyDescent="0.25">
      <c r="A41" s="40" t="s">
        <v>83</v>
      </c>
      <c r="B41" s="41" t="s">
        <v>90</v>
      </c>
      <c r="C41" s="40" t="s">
        <v>91</v>
      </c>
      <c r="D41" s="42" t="s">
        <v>20</v>
      </c>
      <c r="E41" s="42" t="s">
        <v>92</v>
      </c>
      <c r="F41" s="42"/>
      <c r="G41" s="43">
        <v>281</v>
      </c>
      <c r="H41" s="43">
        <v>158.19999999999999</v>
      </c>
      <c r="I41" s="43">
        <f t="shared" si="0"/>
        <v>122.80000000000001</v>
      </c>
      <c r="J41" s="44">
        <f>IFERROR(G41/VLOOKUP(A41,[1]RESUME!$G$3:$I$10,3,FALSE),0)</f>
        <v>3.2244908919033619E-3</v>
      </c>
      <c r="K41" s="43">
        <f t="shared" si="3"/>
        <v>224.8</v>
      </c>
      <c r="L41" s="43">
        <f t="shared" si="4"/>
        <v>281</v>
      </c>
      <c r="M41" s="45">
        <f t="shared" si="5"/>
        <v>4.030613614879202E-3</v>
      </c>
      <c r="N41" s="46" t="str">
        <f>_xlfn.IFNA(VLOOKUP(A41&amp;"-"&amp;B41&amp;"-"&amp;D41,[1]Ref_Account!$A:$F,6,FALSE),"ACCOUNT TIDAK DITEMUKAN")</f>
        <v>1201.807100</v>
      </c>
      <c r="O41" s="42">
        <f t="shared" si="1"/>
        <v>1</v>
      </c>
      <c r="P41" s="42" t="str">
        <f t="shared" si="2"/>
        <v>OK</v>
      </c>
      <c r="Q41" s="47" t="s">
        <v>25</v>
      </c>
      <c r="R41" s="38"/>
      <c r="AA41" s="39"/>
    </row>
    <row r="42" spans="1:27" x14ac:dyDescent="0.25">
      <c r="A42" s="30" t="s">
        <v>83</v>
      </c>
      <c r="B42" s="48" t="s">
        <v>90</v>
      </c>
      <c r="C42" s="30" t="s">
        <v>91</v>
      </c>
      <c r="D42" s="32" t="s">
        <v>23</v>
      </c>
      <c r="E42" s="32" t="s">
        <v>92</v>
      </c>
      <c r="F42" s="32"/>
      <c r="G42" s="33">
        <v>64.58</v>
      </c>
      <c r="H42" s="33">
        <v>63.28</v>
      </c>
      <c r="I42" s="33">
        <f t="shared" si="0"/>
        <v>1.2999999999999972</v>
      </c>
      <c r="J42" s="34">
        <f>IFERROR(G42/VLOOKUP(A42,[1]RESUME!$G$3:$I$10,3,FALSE),0)</f>
        <v>7.4105915231003239E-4</v>
      </c>
      <c r="K42" s="33">
        <f t="shared" si="3"/>
        <v>51.664000000000001</v>
      </c>
      <c r="L42" s="33">
        <f t="shared" si="4"/>
        <v>64.58</v>
      </c>
      <c r="M42" s="35">
        <f t="shared" si="5"/>
        <v>7.5628318672853808E-4</v>
      </c>
      <c r="N42" s="36" t="str">
        <f>_xlfn.IFNA(VLOOKUP(A42&amp;"-"&amp;B42&amp;"-"&amp;D42,[1]Ref_Account!$A:$F,6,FALSE),"ACCOUNT TIDAK DITEMUKAN")</f>
        <v>1204.807100</v>
      </c>
      <c r="O42" s="32">
        <f t="shared" si="1"/>
        <v>1</v>
      </c>
      <c r="P42" s="32" t="str">
        <f t="shared" si="2"/>
        <v>OK</v>
      </c>
      <c r="Q42" s="37" t="s">
        <v>25</v>
      </c>
      <c r="R42" s="38"/>
      <c r="AA42" s="39"/>
    </row>
    <row r="43" spans="1:27" x14ac:dyDescent="0.25">
      <c r="A43" s="40" t="s">
        <v>83</v>
      </c>
      <c r="B43" s="41" t="s">
        <v>93</v>
      </c>
      <c r="C43" s="40" t="s">
        <v>94</v>
      </c>
      <c r="D43" s="42" t="s">
        <v>20</v>
      </c>
      <c r="E43" s="42" t="s">
        <v>92</v>
      </c>
      <c r="F43" s="42"/>
      <c r="G43" s="43">
        <v>2027.63</v>
      </c>
      <c r="H43" s="43">
        <v>1863.9</v>
      </c>
      <c r="I43" s="43">
        <f t="shared" si="0"/>
        <v>163.73000000000002</v>
      </c>
      <c r="J43" s="44">
        <f>IFERROR(G43/VLOOKUP(A43,[1]RESUME!$G$3:$I$10,3,FALSE),0)</f>
        <v>2.3267168922242044E-2</v>
      </c>
      <c r="K43" s="43">
        <f t="shared" si="3"/>
        <v>1622.1040000000003</v>
      </c>
      <c r="L43" s="43">
        <f t="shared" si="4"/>
        <v>2027.63</v>
      </c>
      <c r="M43" s="45">
        <f t="shared" si="5"/>
        <v>2.5311019755247403E-2</v>
      </c>
      <c r="N43" s="46" t="str">
        <f>_xlfn.IFNA(VLOOKUP(A43&amp;"-"&amp;B43&amp;"-"&amp;D43,[1]Ref_Account!$A:$F,6,FALSE),"ACCOUNT TIDAK DITEMUKAN")</f>
        <v>1201.630400</v>
      </c>
      <c r="O43" s="42">
        <f t="shared" si="1"/>
        <v>1</v>
      </c>
      <c r="P43" s="42" t="str">
        <f t="shared" si="2"/>
        <v>OK</v>
      </c>
      <c r="Q43" s="47" t="s">
        <v>25</v>
      </c>
      <c r="R43" s="38"/>
      <c r="AA43" s="39"/>
    </row>
    <row r="44" spans="1:27" x14ac:dyDescent="0.25">
      <c r="A44" s="30" t="s">
        <v>83</v>
      </c>
      <c r="B44" s="48" t="s">
        <v>95</v>
      </c>
      <c r="C44" s="30" t="s">
        <v>96</v>
      </c>
      <c r="D44" s="32" t="s">
        <v>20</v>
      </c>
      <c r="E44" s="32" t="s">
        <v>92</v>
      </c>
      <c r="F44" s="32"/>
      <c r="G44" s="33">
        <v>1453.67</v>
      </c>
      <c r="H44" s="33">
        <v>922.87</v>
      </c>
      <c r="I44" s="33">
        <f t="shared" si="0"/>
        <v>530.80000000000007</v>
      </c>
      <c r="J44" s="34">
        <f>IFERROR(G44/VLOOKUP(A44,[1]RESUME!$G$3:$I$10,3,FALSE),0)</f>
        <v>1.6680945462039718E-2</v>
      </c>
      <c r="K44" s="33">
        <f t="shared" si="3"/>
        <v>1162.9360000000001</v>
      </c>
      <c r="L44" s="33">
        <f t="shared" si="4"/>
        <v>1453.67</v>
      </c>
      <c r="M44" s="35">
        <f t="shared" si="5"/>
        <v>2.0851181827549647E-2</v>
      </c>
      <c r="N44" s="36" t="str">
        <f>_xlfn.IFNA(VLOOKUP(A44&amp;"-"&amp;B44&amp;"-"&amp;D44,[1]Ref_Account!$A:$F,6,FALSE),"ACCOUNT TIDAK DITEMUKAN")</f>
        <v>1201.813100</v>
      </c>
      <c r="O44" s="32">
        <f t="shared" si="1"/>
        <v>1</v>
      </c>
      <c r="P44" s="32" t="str">
        <f t="shared" si="2"/>
        <v>OK</v>
      </c>
      <c r="Q44" s="37" t="s">
        <v>25</v>
      </c>
      <c r="R44" s="38"/>
      <c r="AA44" s="39"/>
    </row>
    <row r="45" spans="1:27" x14ac:dyDescent="0.25">
      <c r="A45" s="40" t="s">
        <v>83</v>
      </c>
      <c r="B45" s="41" t="s">
        <v>97</v>
      </c>
      <c r="C45" s="40" t="s">
        <v>98</v>
      </c>
      <c r="D45" s="42" t="s">
        <v>20</v>
      </c>
      <c r="E45" s="42" t="s">
        <v>99</v>
      </c>
      <c r="F45" s="42"/>
      <c r="G45" s="43">
        <v>531</v>
      </c>
      <c r="H45" s="43">
        <v>156.87</v>
      </c>
      <c r="I45" s="43">
        <f t="shared" si="0"/>
        <v>374.13</v>
      </c>
      <c r="J45" s="44">
        <f>IFERROR(G45/VLOOKUP(A45,[1]RESUME!$G$3:$I$10,3,FALSE),0)</f>
        <v>6.0932550306074208E-3</v>
      </c>
      <c r="K45" s="43">
        <f t="shared" si="3"/>
        <v>424.8</v>
      </c>
      <c r="L45" s="43">
        <f t="shared" si="4"/>
        <v>531</v>
      </c>
      <c r="M45" s="45">
        <f t="shared" si="5"/>
        <v>7.6165687882592762E-3</v>
      </c>
      <c r="N45" s="46" t="str">
        <f>_xlfn.IFNA(VLOOKUP(A45&amp;"-"&amp;B45&amp;"-"&amp;D45,[1]Ref_Account!$A:$F,6,FALSE),"ACCOUNT TIDAK DITEMUKAN")</f>
        <v>1201.630300</v>
      </c>
      <c r="O45" s="42">
        <f t="shared" si="1"/>
        <v>1</v>
      </c>
      <c r="P45" s="42" t="str">
        <f t="shared" si="2"/>
        <v>OK</v>
      </c>
      <c r="Q45" s="47" t="s">
        <v>25</v>
      </c>
      <c r="R45" s="38"/>
      <c r="AA45" s="39"/>
    </row>
    <row r="46" spans="1:27" x14ac:dyDescent="0.25">
      <c r="A46" s="30" t="s">
        <v>83</v>
      </c>
      <c r="B46" s="48" t="s">
        <v>100</v>
      </c>
      <c r="C46" s="30" t="s">
        <v>101</v>
      </c>
      <c r="D46" s="32" t="s">
        <v>20</v>
      </c>
      <c r="E46" s="32" t="s">
        <v>92</v>
      </c>
      <c r="F46" s="32"/>
      <c r="G46" s="33">
        <v>2429</v>
      </c>
      <c r="H46" s="33">
        <v>91.44</v>
      </c>
      <c r="I46" s="33">
        <f t="shared" si="0"/>
        <v>2337.56</v>
      </c>
      <c r="J46" s="34">
        <f>IFERROR(G46/VLOOKUP(A46,[1]RESUME!$G$3:$I$10,3,FALSE),0)</f>
        <v>2.7872912371648635E-2</v>
      </c>
      <c r="K46" s="33">
        <f t="shared" si="3"/>
        <v>1943.2</v>
      </c>
      <c r="L46" s="33">
        <f t="shared" si="4"/>
        <v>2429</v>
      </c>
      <c r="M46" s="35">
        <f t="shared" si="5"/>
        <v>3.4841140464560792E-2</v>
      </c>
      <c r="N46" s="36" t="str">
        <f>_xlfn.IFNA(VLOOKUP(A46&amp;"-"&amp;B46&amp;"-"&amp;D46,[1]Ref_Account!$A:$F,6,FALSE),"ACCOUNT TIDAK DITEMUKAN")</f>
        <v>1201.630200</v>
      </c>
      <c r="O46" s="32">
        <f t="shared" si="1"/>
        <v>2</v>
      </c>
      <c r="P46" s="32" t="str">
        <f t="shared" si="2"/>
        <v>OK</v>
      </c>
      <c r="Q46" s="37" t="s">
        <v>25</v>
      </c>
      <c r="R46" s="38"/>
      <c r="AA46" s="39"/>
    </row>
    <row r="47" spans="1:27" x14ac:dyDescent="0.25">
      <c r="A47" s="40" t="s">
        <v>83</v>
      </c>
      <c r="B47" s="41" t="s">
        <v>100</v>
      </c>
      <c r="C47" s="40" t="s">
        <v>102</v>
      </c>
      <c r="D47" s="42" t="s">
        <v>20</v>
      </c>
      <c r="E47" s="42" t="s">
        <v>92</v>
      </c>
      <c r="F47" s="42"/>
      <c r="G47" s="43">
        <v>200</v>
      </c>
      <c r="H47" s="43">
        <v>70.88</v>
      </c>
      <c r="I47" s="43">
        <f t="shared" si="0"/>
        <v>129.12</v>
      </c>
      <c r="J47" s="44">
        <f>IFERROR(G47/VLOOKUP(A47,[1]RESUME!$G$3:$I$10,3,FALSE),0)</f>
        <v>2.2950113109632469E-3</v>
      </c>
      <c r="K47" s="43">
        <f t="shared" si="3"/>
        <v>160</v>
      </c>
      <c r="L47" s="43">
        <f t="shared" si="4"/>
        <v>200</v>
      </c>
      <c r="M47" s="45">
        <f t="shared" si="5"/>
        <v>2.8687641387040589E-3</v>
      </c>
      <c r="N47" s="46" t="str">
        <f>_xlfn.IFNA(VLOOKUP(A47&amp;"-"&amp;B47&amp;"-"&amp;D47,[1]Ref_Account!$A:$F,6,FALSE),"ACCOUNT TIDAK DITEMUKAN")</f>
        <v>1201.630200</v>
      </c>
      <c r="O47" s="42">
        <f t="shared" si="1"/>
        <v>2</v>
      </c>
      <c r="P47" s="42" t="str">
        <f t="shared" si="2"/>
        <v>OK</v>
      </c>
      <c r="Q47" s="47" t="s">
        <v>25</v>
      </c>
      <c r="R47" s="38"/>
      <c r="AA47" s="39"/>
    </row>
    <row r="48" spans="1:27" x14ac:dyDescent="0.25">
      <c r="A48" s="30" t="s">
        <v>83</v>
      </c>
      <c r="B48" s="48" t="s">
        <v>103</v>
      </c>
      <c r="C48" s="30" t="s">
        <v>104</v>
      </c>
      <c r="D48" s="32" t="s">
        <v>20</v>
      </c>
      <c r="E48" s="32" t="s">
        <v>92</v>
      </c>
      <c r="F48" s="32"/>
      <c r="G48" s="33">
        <v>3004.76</v>
      </c>
      <c r="H48" s="33">
        <v>8323.4</v>
      </c>
      <c r="I48" s="33">
        <f t="shared" si="0"/>
        <v>-5318.6399999999994</v>
      </c>
      <c r="J48" s="34">
        <f>IFERROR(G48/VLOOKUP(A48,[1]RESUME!$G$3:$I$10,3,FALSE),0)</f>
        <v>3.4479790933649633E-2</v>
      </c>
      <c r="K48" s="33">
        <f t="shared" si="3"/>
        <v>2403.8080000000004</v>
      </c>
      <c r="L48" s="33">
        <f t="shared" si="4"/>
        <v>3004.76</v>
      </c>
      <c r="M48" s="35">
        <f t="shared" si="5"/>
        <v>0</v>
      </c>
      <c r="N48" s="36" t="str">
        <f>_xlfn.IFNA(VLOOKUP(A48&amp;"-"&amp;B48&amp;"-"&amp;D48,[1]Ref_Account!$A:$F,6,FALSE),"ACCOUNT TIDAK DITEMUKAN")</f>
        <v>1201.630530</v>
      </c>
      <c r="O48" s="32">
        <f t="shared" si="1"/>
        <v>1</v>
      </c>
      <c r="P48" s="32" t="str">
        <f t="shared" si="2"/>
        <v>OVER</v>
      </c>
      <c r="Q48" s="37" t="s">
        <v>86</v>
      </c>
      <c r="R48" s="38"/>
      <c r="AA48" s="39"/>
    </row>
    <row r="49" spans="1:27" x14ac:dyDescent="0.25">
      <c r="A49" s="40" t="s">
        <v>83</v>
      </c>
      <c r="B49" s="41" t="s">
        <v>103</v>
      </c>
      <c r="C49" s="40" t="s">
        <v>104</v>
      </c>
      <c r="D49" s="42" t="s">
        <v>23</v>
      </c>
      <c r="E49" s="42" t="s">
        <v>92</v>
      </c>
      <c r="F49" s="42"/>
      <c r="G49" s="43">
        <v>1543.55</v>
      </c>
      <c r="H49" s="43"/>
      <c r="I49" s="43">
        <f t="shared" si="0"/>
        <v>1543.55</v>
      </c>
      <c r="J49" s="44">
        <f>IFERROR(G49/VLOOKUP(A49,[1]RESUME!$G$3:$I$10,3,FALSE),0)</f>
        <v>1.7712323545186599E-2</v>
      </c>
      <c r="K49" s="43">
        <f t="shared" si="3"/>
        <v>1234.8400000000001</v>
      </c>
      <c r="L49" s="43">
        <f t="shared" si="4"/>
        <v>1543.55</v>
      </c>
      <c r="M49" s="45">
        <f t="shared" si="5"/>
        <v>2.2140404431483244E-2</v>
      </c>
      <c r="N49" s="46" t="str">
        <f>_xlfn.IFNA(VLOOKUP(A49&amp;"-"&amp;B49&amp;"-"&amp;D49,[1]Ref_Account!$A:$F,6,FALSE),"ACCOUNT TIDAK DITEMUKAN")</f>
        <v>1204.630530</v>
      </c>
      <c r="O49" s="42">
        <f t="shared" si="1"/>
        <v>1</v>
      </c>
      <c r="P49" s="42" t="str">
        <f t="shared" si="2"/>
        <v>OK</v>
      </c>
      <c r="Q49" s="47" t="s">
        <v>25</v>
      </c>
      <c r="R49" s="38"/>
      <c r="AA49" s="39"/>
    </row>
    <row r="50" spans="1:27" x14ac:dyDescent="0.25">
      <c r="A50" s="30" t="s">
        <v>83</v>
      </c>
      <c r="B50" s="48" t="s">
        <v>105</v>
      </c>
      <c r="C50" s="30" t="s">
        <v>106</v>
      </c>
      <c r="D50" s="32" t="s">
        <v>20</v>
      </c>
      <c r="E50" s="32" t="s">
        <v>92</v>
      </c>
      <c r="F50" s="32"/>
      <c r="G50" s="33">
        <v>938.47</v>
      </c>
      <c r="H50" s="33">
        <v>634.54999999999995</v>
      </c>
      <c r="I50" s="33">
        <f t="shared" si="0"/>
        <v>303.92000000000007</v>
      </c>
      <c r="J50" s="34">
        <f>IFERROR(G50/VLOOKUP(A50,[1]RESUME!$G$3:$I$10,3,FALSE),0)</f>
        <v>1.0768996324998392E-2</v>
      </c>
      <c r="K50" s="33">
        <f t="shared" si="3"/>
        <v>750.77600000000007</v>
      </c>
      <c r="L50" s="33">
        <f t="shared" si="4"/>
        <v>938.47</v>
      </c>
      <c r="M50" s="35">
        <f t="shared" si="5"/>
        <v>1.346124540624799E-2</v>
      </c>
      <c r="N50" s="36" t="str">
        <f>_xlfn.IFNA(VLOOKUP(A50&amp;"-"&amp;B50&amp;"-"&amp;D50,[1]Ref_Account!$A:$F,6,FALSE),"ACCOUNT TIDAK DITEMUKAN")</f>
        <v>1201.808100</v>
      </c>
      <c r="O50" s="32">
        <f t="shared" si="1"/>
        <v>1</v>
      </c>
      <c r="P50" s="32" t="str">
        <f t="shared" si="2"/>
        <v>OK</v>
      </c>
      <c r="Q50" s="37" t="s">
        <v>25</v>
      </c>
      <c r="R50" s="38"/>
      <c r="AA50" s="39"/>
    </row>
    <row r="51" spans="1:27" x14ac:dyDescent="0.25">
      <c r="A51" s="40" t="s">
        <v>83</v>
      </c>
      <c r="B51" s="41" t="s">
        <v>105</v>
      </c>
      <c r="C51" s="40" t="s">
        <v>106</v>
      </c>
      <c r="D51" s="42" t="s">
        <v>35</v>
      </c>
      <c r="E51" s="42" t="s">
        <v>92</v>
      </c>
      <c r="F51" s="42"/>
      <c r="G51" s="43">
        <v>175.55</v>
      </c>
      <c r="H51" s="43"/>
      <c r="I51" s="43">
        <f t="shared" si="0"/>
        <v>175.55</v>
      </c>
      <c r="J51" s="44">
        <f>IFERROR(G51/VLOOKUP(A51,[1]RESUME!$G$3:$I$10,3,FALSE),0)</f>
        <v>2.0144461781979902E-3</v>
      </c>
      <c r="K51" s="43">
        <f t="shared" si="3"/>
        <v>140.44000000000003</v>
      </c>
      <c r="L51" s="43">
        <f t="shared" si="4"/>
        <v>175.55</v>
      </c>
      <c r="M51" s="45">
        <f t="shared" si="5"/>
        <v>2.5180577227474875E-3</v>
      </c>
      <c r="N51" s="46" t="str">
        <f>_xlfn.IFNA(VLOOKUP(A51&amp;"-"&amp;B51&amp;"-"&amp;D51,[1]Ref_Account!$A:$F,6,FALSE),"ACCOUNT TIDAK DITEMUKAN")</f>
        <v>1205.808100</v>
      </c>
      <c r="O51" s="42">
        <f t="shared" si="1"/>
        <v>1</v>
      </c>
      <c r="P51" s="42" t="str">
        <f t="shared" si="2"/>
        <v>OK</v>
      </c>
      <c r="Q51" s="47" t="s">
        <v>25</v>
      </c>
      <c r="R51" s="38"/>
      <c r="AA51" s="39"/>
    </row>
    <row r="52" spans="1:27" x14ac:dyDescent="0.25">
      <c r="A52" s="30" t="s">
        <v>83</v>
      </c>
      <c r="B52" s="48" t="s">
        <v>105</v>
      </c>
      <c r="C52" s="30" t="s">
        <v>106</v>
      </c>
      <c r="D52" s="32" t="s">
        <v>23</v>
      </c>
      <c r="E52" s="32" t="s">
        <v>92</v>
      </c>
      <c r="F52" s="32"/>
      <c r="G52" s="33">
        <v>2294.39</v>
      </c>
      <c r="H52" s="33">
        <v>1371.93</v>
      </c>
      <c r="I52" s="33">
        <f t="shared" si="0"/>
        <v>922.45999999999981</v>
      </c>
      <c r="J52" s="34">
        <f>IFERROR(G52/VLOOKUP(A52,[1]RESUME!$G$3:$I$10,3,FALSE),0)</f>
        <v>2.632825500880482E-2</v>
      </c>
      <c r="K52" s="33">
        <f t="shared" si="3"/>
        <v>1835.5119999999999</v>
      </c>
      <c r="L52" s="33">
        <f t="shared" si="4"/>
        <v>2294.39</v>
      </c>
      <c r="M52" s="35">
        <f t="shared" si="5"/>
        <v>3.2910318761006023E-2</v>
      </c>
      <c r="N52" s="36" t="str">
        <f>_xlfn.IFNA(VLOOKUP(A52&amp;"-"&amp;B52&amp;"-"&amp;D52,[1]Ref_Account!$A:$F,6,FALSE),"ACCOUNT TIDAK DITEMUKAN")</f>
        <v>1204.808100</v>
      </c>
      <c r="O52" s="32">
        <f t="shared" si="1"/>
        <v>1</v>
      </c>
      <c r="P52" s="32" t="str">
        <f t="shared" si="2"/>
        <v>OK</v>
      </c>
      <c r="Q52" s="37" t="s">
        <v>25</v>
      </c>
      <c r="R52" s="38"/>
      <c r="AA52" s="39"/>
    </row>
    <row r="53" spans="1:27" x14ac:dyDescent="0.25">
      <c r="A53" s="40" t="s">
        <v>83</v>
      </c>
      <c r="B53" s="41" t="s">
        <v>107</v>
      </c>
      <c r="C53" s="40" t="s">
        <v>108</v>
      </c>
      <c r="D53" s="42" t="s">
        <v>20</v>
      </c>
      <c r="E53" s="42" t="s">
        <v>92</v>
      </c>
      <c r="F53" s="42"/>
      <c r="G53" s="43">
        <v>1987.05</v>
      </c>
      <c r="H53" s="43"/>
      <c r="I53" s="43">
        <f t="shared" si="0"/>
        <v>1987.05</v>
      </c>
      <c r="J53" s="44">
        <f>IFERROR(G53/VLOOKUP(A53,[1]RESUME!$G$3:$I$10,3,FALSE),0)</f>
        <v>2.2801511127247598E-2</v>
      </c>
      <c r="K53" s="43">
        <f t="shared" si="3"/>
        <v>1589.64</v>
      </c>
      <c r="L53" s="43">
        <f t="shared" si="4"/>
        <v>1987.05</v>
      </c>
      <c r="M53" s="45">
        <f t="shared" si="5"/>
        <v>2.8501888909059497E-2</v>
      </c>
      <c r="N53" s="46" t="str">
        <f>_xlfn.IFNA(VLOOKUP(A53&amp;"-"&amp;B53&amp;"-"&amp;D53,[1]Ref_Account!$A:$F,6,FALSE),"ACCOUNT TIDAK DITEMUKAN")</f>
        <v>1201.630900</v>
      </c>
      <c r="O53" s="42">
        <f t="shared" si="1"/>
        <v>1</v>
      </c>
      <c r="P53" s="42" t="str">
        <f t="shared" si="2"/>
        <v>OK</v>
      </c>
      <c r="Q53" s="47" t="s">
        <v>25</v>
      </c>
      <c r="R53" s="38"/>
      <c r="AA53" s="39"/>
    </row>
    <row r="54" spans="1:27" x14ac:dyDescent="0.25">
      <c r="A54" s="30" t="s">
        <v>83</v>
      </c>
      <c r="B54" s="48" t="s">
        <v>107</v>
      </c>
      <c r="C54" s="30" t="s">
        <v>108</v>
      </c>
      <c r="D54" s="32" t="s">
        <v>23</v>
      </c>
      <c r="E54" s="32" t="s">
        <v>92</v>
      </c>
      <c r="F54" s="32"/>
      <c r="G54" s="33">
        <v>1692.67</v>
      </c>
      <c r="H54" s="33"/>
      <c r="I54" s="33">
        <f t="shared" si="0"/>
        <v>1692.67</v>
      </c>
      <c r="J54" s="34">
        <f>IFERROR(G54/VLOOKUP(A54,[1]RESUME!$G$3:$I$10,3,FALSE),0)</f>
        <v>1.9423483978640799E-2</v>
      </c>
      <c r="K54" s="33">
        <f t="shared" si="3"/>
        <v>1354.1360000000002</v>
      </c>
      <c r="L54" s="33">
        <f t="shared" si="4"/>
        <v>1692.67</v>
      </c>
      <c r="M54" s="35">
        <f t="shared" si="5"/>
        <v>2.4279354973300995E-2</v>
      </c>
      <c r="N54" s="36" t="str">
        <f>_xlfn.IFNA(VLOOKUP(A54&amp;"-"&amp;B54&amp;"-"&amp;D54,[1]Ref_Account!$A:$F,6,FALSE),"ACCOUNT TIDAK DITEMUKAN")</f>
        <v>1204.630900</v>
      </c>
      <c r="O54" s="32">
        <f t="shared" si="1"/>
        <v>1</v>
      </c>
      <c r="P54" s="32" t="str">
        <f t="shared" si="2"/>
        <v>OK</v>
      </c>
      <c r="Q54" s="37" t="s">
        <v>25</v>
      </c>
      <c r="R54" s="38"/>
      <c r="AA54" s="39"/>
    </row>
    <row r="55" spans="1:27" x14ac:dyDescent="0.25">
      <c r="A55" s="40" t="s">
        <v>83</v>
      </c>
      <c r="B55" s="41" t="s">
        <v>109</v>
      </c>
      <c r="C55" s="40" t="s">
        <v>110</v>
      </c>
      <c r="D55" s="42" t="s">
        <v>20</v>
      </c>
      <c r="E55" s="42" t="s">
        <v>92</v>
      </c>
      <c r="F55" s="42"/>
      <c r="G55" s="43">
        <v>569</v>
      </c>
      <c r="H55" s="43">
        <v>460.21</v>
      </c>
      <c r="I55" s="43">
        <f t="shared" si="0"/>
        <v>108.79000000000002</v>
      </c>
      <c r="J55" s="44">
        <f>IFERROR(G55/VLOOKUP(A55,[1]RESUME!$G$3:$I$10,3,FALSE),0)</f>
        <v>6.5293071796904377E-3</v>
      </c>
      <c r="K55" s="43">
        <f t="shared" si="3"/>
        <v>455.20000000000005</v>
      </c>
      <c r="L55" s="43">
        <f t="shared" si="4"/>
        <v>569</v>
      </c>
      <c r="M55" s="45">
        <f t="shared" si="5"/>
        <v>8.0727836971031912E-3</v>
      </c>
      <c r="N55" s="46" t="str">
        <f>_xlfn.IFNA(VLOOKUP(A55&amp;"-"&amp;B55&amp;"-"&amp;D55,[1]Ref_Account!$A:$F,6,FALSE),"ACCOUNT TIDAK DITEMUKAN")</f>
        <v>1201.802140</v>
      </c>
      <c r="O55" s="42">
        <f t="shared" si="1"/>
        <v>1</v>
      </c>
      <c r="P55" s="42" t="str">
        <f t="shared" si="2"/>
        <v>OK</v>
      </c>
      <c r="Q55" s="47" t="s">
        <v>25</v>
      </c>
      <c r="R55" s="38"/>
      <c r="AA55" s="39"/>
    </row>
    <row r="56" spans="1:27" x14ac:dyDescent="0.25">
      <c r="A56" s="30" t="s">
        <v>83</v>
      </c>
      <c r="B56" s="48" t="s">
        <v>109</v>
      </c>
      <c r="C56" s="30" t="s">
        <v>110</v>
      </c>
      <c r="D56" s="32" t="s">
        <v>23</v>
      </c>
      <c r="E56" s="32" t="s">
        <v>92</v>
      </c>
      <c r="F56" s="32"/>
      <c r="G56" s="33">
        <v>300</v>
      </c>
      <c r="H56" s="33"/>
      <c r="I56" s="33">
        <f t="shared" si="0"/>
        <v>300</v>
      </c>
      <c r="J56" s="34">
        <f>IFERROR(G56/VLOOKUP(A56,[1]RESUME!$G$3:$I$10,3,FALSE),0)</f>
        <v>3.4425169664448704E-3</v>
      </c>
      <c r="K56" s="33">
        <f t="shared" si="3"/>
        <v>240</v>
      </c>
      <c r="L56" s="33">
        <f t="shared" si="4"/>
        <v>300</v>
      </c>
      <c r="M56" s="35">
        <f t="shared" si="5"/>
        <v>4.3031462080560879E-3</v>
      </c>
      <c r="N56" s="36" t="str">
        <f>_xlfn.IFNA(VLOOKUP(A56&amp;"-"&amp;B56&amp;"-"&amp;D56,[1]Ref_Account!$A:$F,6,FALSE),"ACCOUNT TIDAK DITEMUKAN")</f>
        <v>1204.802140</v>
      </c>
      <c r="O56" s="32">
        <f t="shared" si="1"/>
        <v>1</v>
      </c>
      <c r="P56" s="32" t="str">
        <f t="shared" si="2"/>
        <v>OK</v>
      </c>
      <c r="Q56" s="37" t="s">
        <v>25</v>
      </c>
      <c r="R56" s="38"/>
      <c r="AA56" s="39"/>
    </row>
    <row r="57" spans="1:27" x14ac:dyDescent="0.25">
      <c r="A57" s="40" t="s">
        <v>83</v>
      </c>
      <c r="B57" s="41" t="s">
        <v>111</v>
      </c>
      <c r="C57" s="40" t="s">
        <v>112</v>
      </c>
      <c r="D57" s="42" t="s">
        <v>20</v>
      </c>
      <c r="E57" s="42" t="s">
        <v>113</v>
      </c>
      <c r="F57" s="42"/>
      <c r="G57" s="43">
        <v>2288.86</v>
      </c>
      <c r="H57" s="43"/>
      <c r="I57" s="43">
        <f t="shared" si="0"/>
        <v>2288.86</v>
      </c>
      <c r="J57" s="44">
        <f>IFERROR(G57/VLOOKUP(A57,[1]RESUME!$G$3:$I$10,3,FALSE),0)</f>
        <v>2.6264797946056691E-2</v>
      </c>
      <c r="K57" s="43">
        <f t="shared" si="3"/>
        <v>1831.0880000000002</v>
      </c>
      <c r="L57" s="43">
        <f t="shared" si="4"/>
        <v>2288.86</v>
      </c>
      <c r="M57" s="45">
        <f t="shared" si="5"/>
        <v>3.2830997432570862E-2</v>
      </c>
      <c r="N57" s="46" t="str">
        <f>_xlfn.IFNA(VLOOKUP(A57&amp;"-"&amp;B57&amp;"-"&amp;D57,[1]Ref_Account!$A:$F,6,FALSE),"ACCOUNT TIDAK DITEMUKAN")</f>
        <v>1201.801160</v>
      </c>
      <c r="O57" s="42">
        <f t="shared" si="1"/>
        <v>1</v>
      </c>
      <c r="P57" s="42" t="str">
        <f t="shared" si="2"/>
        <v>OK</v>
      </c>
      <c r="Q57" s="47" t="s">
        <v>25</v>
      </c>
      <c r="R57" s="38"/>
      <c r="AA57" s="39"/>
    </row>
    <row r="58" spans="1:27" x14ac:dyDescent="0.25">
      <c r="A58" s="30" t="s">
        <v>83</v>
      </c>
      <c r="B58" s="48" t="s">
        <v>114</v>
      </c>
      <c r="C58" s="30" t="s">
        <v>115</v>
      </c>
      <c r="D58" s="32" t="s">
        <v>20</v>
      </c>
      <c r="E58" s="32" t="s">
        <v>116</v>
      </c>
      <c r="F58" s="32"/>
      <c r="G58" s="33">
        <v>36500.160000000003</v>
      </c>
      <c r="H58" s="33">
        <v>122.79</v>
      </c>
      <c r="I58" s="33">
        <f t="shared" si="0"/>
        <v>36377.370000000003</v>
      </c>
      <c r="J58" s="34">
        <f>IFERROR(G58/VLOOKUP(A58,[1]RESUME!$G$3:$I$10,3,FALSE),0)</f>
        <v>0.4188414002598414</v>
      </c>
      <c r="K58" s="33">
        <f t="shared" si="3"/>
        <v>29200.128000000004</v>
      </c>
      <c r="L58" s="33">
        <f t="shared" si="4"/>
        <v>36500.160000000003</v>
      </c>
      <c r="M58" s="35">
        <f t="shared" si="5"/>
        <v>0.52355175032480172</v>
      </c>
      <c r="N58" s="36" t="str">
        <f>_xlfn.IFNA(VLOOKUP(A58&amp;"-"&amp;B58&amp;"-"&amp;D58,[1]Ref_Account!$A:$F,6,FALSE),"ACCOUNT TIDAK DITEMUKAN")</f>
        <v>1201.630110</v>
      </c>
      <c r="O58" s="32">
        <f t="shared" si="1"/>
        <v>1</v>
      </c>
      <c r="P58" s="32" t="str">
        <f t="shared" si="2"/>
        <v>OK</v>
      </c>
      <c r="Q58" s="37" t="s">
        <v>25</v>
      </c>
      <c r="R58" s="38"/>
      <c r="AA58" s="39"/>
    </row>
    <row r="59" spans="1:27" x14ac:dyDescent="0.25">
      <c r="A59" s="40" t="s">
        <v>83</v>
      </c>
      <c r="B59" s="41" t="s">
        <v>117</v>
      </c>
      <c r="C59" s="40" t="s">
        <v>118</v>
      </c>
      <c r="D59" s="42" t="s">
        <v>20</v>
      </c>
      <c r="E59" s="42" t="s">
        <v>92</v>
      </c>
      <c r="F59" s="42"/>
      <c r="G59" s="43">
        <v>1440.17</v>
      </c>
      <c r="H59" s="43">
        <v>0.63</v>
      </c>
      <c r="I59" s="43">
        <f t="shared" si="0"/>
        <v>1439.54</v>
      </c>
      <c r="J59" s="44">
        <f>IFERROR(G59/VLOOKUP(A59,[1]RESUME!$G$3:$I$10,3,FALSE),0)</f>
        <v>1.6526032198549697E-2</v>
      </c>
      <c r="K59" s="43">
        <f t="shared" si="3"/>
        <v>1152.1360000000002</v>
      </c>
      <c r="L59" s="43">
        <f t="shared" si="4"/>
        <v>1440.17</v>
      </c>
      <c r="M59" s="45">
        <f t="shared" si="5"/>
        <v>2.0657540248187119E-2</v>
      </c>
      <c r="N59" s="46" t="str">
        <f>_xlfn.IFNA(VLOOKUP(A59&amp;"-"&amp;B59&amp;"-"&amp;D59,[1]Ref_Account!$A:$F,6,FALSE),"ACCOUNT TIDAK DITEMUKAN")</f>
        <v>1201.809100</v>
      </c>
      <c r="O59" s="42">
        <f t="shared" si="1"/>
        <v>1</v>
      </c>
      <c r="P59" s="42" t="str">
        <f t="shared" si="2"/>
        <v>OK</v>
      </c>
      <c r="Q59" s="47" t="s">
        <v>25</v>
      </c>
      <c r="R59" s="38"/>
      <c r="AA59" s="39"/>
    </row>
    <row r="60" spans="1:27" x14ac:dyDescent="0.25">
      <c r="A60" s="30" t="s">
        <v>83</v>
      </c>
      <c r="B60" s="48" t="s">
        <v>117</v>
      </c>
      <c r="C60" s="30" t="s">
        <v>118</v>
      </c>
      <c r="D60" s="32" t="s">
        <v>119</v>
      </c>
      <c r="E60" s="32" t="s">
        <v>92</v>
      </c>
      <c r="F60" s="32"/>
      <c r="G60" s="33">
        <v>14.27</v>
      </c>
      <c r="H60" s="33"/>
      <c r="I60" s="33">
        <f t="shared" si="0"/>
        <v>14.27</v>
      </c>
      <c r="J60" s="34">
        <f>IFERROR(G60/VLOOKUP(A60,[1]RESUME!$G$3:$I$10,3,FALSE),0)</f>
        <v>1.6374905703722768E-4</v>
      </c>
      <c r="K60" s="33">
        <f t="shared" si="3"/>
        <v>11.416</v>
      </c>
      <c r="L60" s="33">
        <f t="shared" si="4"/>
        <v>14.27</v>
      </c>
      <c r="M60" s="35">
        <f t="shared" si="5"/>
        <v>2.0468632129653461E-4</v>
      </c>
      <c r="N60" s="36" t="str">
        <f>_xlfn.IFNA(VLOOKUP(A60&amp;"-"&amp;B60&amp;"-"&amp;D60,[1]Ref_Account!$A:$F,6,FALSE),"ACCOUNT TIDAK DITEMUKAN")</f>
        <v>1206.809100</v>
      </c>
      <c r="O60" s="32">
        <f t="shared" si="1"/>
        <v>1</v>
      </c>
      <c r="P60" s="32" t="str">
        <f t="shared" si="2"/>
        <v>OK</v>
      </c>
      <c r="Q60" s="37" t="s">
        <v>25</v>
      </c>
      <c r="R60" s="38"/>
      <c r="AA60" s="39"/>
    </row>
    <row r="61" spans="1:27" x14ac:dyDescent="0.25">
      <c r="A61" s="40" t="s">
        <v>83</v>
      </c>
      <c r="B61" s="41" t="s">
        <v>117</v>
      </c>
      <c r="C61" s="40" t="s">
        <v>118</v>
      </c>
      <c r="D61" s="42" t="s">
        <v>35</v>
      </c>
      <c r="E61" s="42" t="s">
        <v>92</v>
      </c>
      <c r="F61" s="42"/>
      <c r="G61" s="43">
        <v>35.56</v>
      </c>
      <c r="H61" s="43"/>
      <c r="I61" s="43">
        <f t="shared" si="0"/>
        <v>35.56</v>
      </c>
      <c r="J61" s="44">
        <f>IFERROR(G61/VLOOKUP(A61,[1]RESUME!$G$3:$I$10,3,FALSE),0)</f>
        <v>4.0805301108926532E-4</v>
      </c>
      <c r="K61" s="43">
        <f t="shared" si="3"/>
        <v>28.448000000000004</v>
      </c>
      <c r="L61" s="43">
        <f t="shared" si="4"/>
        <v>35.56</v>
      </c>
      <c r="M61" s="45">
        <f t="shared" si="5"/>
        <v>5.1006626386158166E-4</v>
      </c>
      <c r="N61" s="46" t="str">
        <f>_xlfn.IFNA(VLOOKUP(A61&amp;"-"&amp;B61&amp;"-"&amp;D61,[1]Ref_Account!$A:$F,6,FALSE),"ACCOUNT TIDAK DITEMUKAN")</f>
        <v>1205.809100</v>
      </c>
      <c r="O61" s="42">
        <f t="shared" si="1"/>
        <v>1</v>
      </c>
      <c r="P61" s="42" t="str">
        <f t="shared" si="2"/>
        <v>OK</v>
      </c>
      <c r="Q61" s="47" t="s">
        <v>25</v>
      </c>
      <c r="R61" s="38"/>
      <c r="AA61" s="39"/>
    </row>
    <row r="62" spans="1:27" x14ac:dyDescent="0.25">
      <c r="A62" s="30" t="s">
        <v>83</v>
      </c>
      <c r="B62" s="48" t="s">
        <v>117</v>
      </c>
      <c r="C62" s="30" t="s">
        <v>118</v>
      </c>
      <c r="D62" s="32" t="s">
        <v>23</v>
      </c>
      <c r="E62" s="32" t="s">
        <v>92</v>
      </c>
      <c r="F62" s="32"/>
      <c r="G62" s="33">
        <v>9.69</v>
      </c>
      <c r="H62" s="33">
        <v>20.88</v>
      </c>
      <c r="I62" s="33">
        <f t="shared" si="0"/>
        <v>-11.19</v>
      </c>
      <c r="J62" s="34">
        <f>IFERROR(G62/VLOOKUP(A62,[1]RESUME!$G$3:$I$10,3,FALSE),0)</f>
        <v>1.1119329801616931E-4</v>
      </c>
      <c r="K62" s="33">
        <f t="shared" si="3"/>
        <v>7.7519999999999998</v>
      </c>
      <c r="L62" s="33">
        <f t="shared" si="4"/>
        <v>9.69</v>
      </c>
      <c r="M62" s="35">
        <f t="shared" si="5"/>
        <v>0</v>
      </c>
      <c r="N62" s="36" t="str">
        <f>_xlfn.IFNA(VLOOKUP(A62&amp;"-"&amp;B62&amp;"-"&amp;D62,[1]Ref_Account!$A:$F,6,FALSE),"ACCOUNT TIDAK DITEMUKAN")</f>
        <v>1204.809100</v>
      </c>
      <c r="O62" s="32">
        <f t="shared" si="1"/>
        <v>1</v>
      </c>
      <c r="P62" s="32" t="str">
        <f t="shared" si="2"/>
        <v>OVER</v>
      </c>
      <c r="Q62" s="37" t="s">
        <v>120</v>
      </c>
      <c r="R62" s="38"/>
      <c r="AA62" s="39"/>
    </row>
    <row r="63" spans="1:27" x14ac:dyDescent="0.25">
      <c r="A63" s="40" t="s">
        <v>83</v>
      </c>
      <c r="B63" s="41" t="s">
        <v>121</v>
      </c>
      <c r="C63" s="40" t="s">
        <v>122</v>
      </c>
      <c r="D63" s="42" t="s">
        <v>20</v>
      </c>
      <c r="E63" s="42" t="s">
        <v>92</v>
      </c>
      <c r="F63" s="42"/>
      <c r="G63" s="43">
        <v>400</v>
      </c>
      <c r="H63" s="43">
        <v>1454.06</v>
      </c>
      <c r="I63" s="43">
        <f t="shared" si="0"/>
        <v>-1054.06</v>
      </c>
      <c r="J63" s="44">
        <f>IFERROR(G63/VLOOKUP(A63,[1]RESUME!$G$3:$I$10,3,FALSE),0)</f>
        <v>4.5900226219264938E-3</v>
      </c>
      <c r="K63" s="43">
        <f t="shared" si="3"/>
        <v>320</v>
      </c>
      <c r="L63" s="43">
        <f t="shared" si="4"/>
        <v>400</v>
      </c>
      <c r="M63" s="45">
        <f t="shared" si="5"/>
        <v>0</v>
      </c>
      <c r="N63" s="46" t="str">
        <f>_xlfn.IFNA(VLOOKUP(A63&amp;"-"&amp;B63&amp;"-"&amp;D63,[1]Ref_Account!$A:$F,6,FALSE),"ACCOUNT TIDAK DITEMUKAN")</f>
        <v>1201.630710</v>
      </c>
      <c r="O63" s="42">
        <f t="shared" si="1"/>
        <v>1</v>
      </c>
      <c r="P63" s="42" t="str">
        <f t="shared" si="2"/>
        <v>OVER</v>
      </c>
      <c r="Q63" s="47" t="s">
        <v>123</v>
      </c>
      <c r="R63" s="38"/>
      <c r="AA63" s="39"/>
    </row>
    <row r="64" spans="1:27" x14ac:dyDescent="0.25">
      <c r="A64" s="30" t="s">
        <v>83</v>
      </c>
      <c r="B64" s="48" t="s">
        <v>124</v>
      </c>
      <c r="C64" s="30" t="s">
        <v>125</v>
      </c>
      <c r="D64" s="32" t="s">
        <v>20</v>
      </c>
      <c r="E64" s="32" t="s">
        <v>99</v>
      </c>
      <c r="F64" s="32"/>
      <c r="G64" s="33">
        <v>100</v>
      </c>
      <c r="H64" s="33"/>
      <c r="I64" s="33">
        <f t="shared" si="0"/>
        <v>100</v>
      </c>
      <c r="J64" s="34">
        <f>IFERROR(G64/VLOOKUP(A64,[1]RESUME!$G$3:$I$10,3,FALSE),0)</f>
        <v>1.1475056554816235E-3</v>
      </c>
      <c r="K64" s="33">
        <f t="shared" si="3"/>
        <v>80</v>
      </c>
      <c r="L64" s="33">
        <f t="shared" si="4"/>
        <v>100</v>
      </c>
      <c r="M64" s="35">
        <f t="shared" si="5"/>
        <v>1.4343820693520294E-3</v>
      </c>
      <c r="N64" s="36" t="str">
        <f>_xlfn.IFNA(VLOOKUP(A64&amp;"-"&amp;B64&amp;"-"&amp;D64,[1]Ref_Account!$A:$F,6,FALSE),"ACCOUNT TIDAK DITEMUKAN")</f>
        <v>1201.630770</v>
      </c>
      <c r="O64" s="32">
        <f t="shared" si="1"/>
        <v>1</v>
      </c>
      <c r="P64" s="32" t="str">
        <f t="shared" si="2"/>
        <v>OK</v>
      </c>
      <c r="Q64" s="37" t="s">
        <v>25</v>
      </c>
      <c r="R64" s="38"/>
      <c r="AA64" s="39"/>
    </row>
    <row r="65" spans="1:27" x14ac:dyDescent="0.25">
      <c r="A65" s="40" t="s">
        <v>83</v>
      </c>
      <c r="B65" s="41" t="s">
        <v>126</v>
      </c>
      <c r="C65" s="40" t="s">
        <v>127</v>
      </c>
      <c r="D65" s="42" t="s">
        <v>20</v>
      </c>
      <c r="E65" s="42" t="s">
        <v>99</v>
      </c>
      <c r="F65" s="42"/>
      <c r="G65" s="43">
        <v>100</v>
      </c>
      <c r="H65" s="43"/>
      <c r="I65" s="43">
        <f t="shared" si="0"/>
        <v>100</v>
      </c>
      <c r="J65" s="44">
        <f>IFERROR(G65/VLOOKUP(A65,[1]RESUME!$G$3:$I$10,3,FALSE),0)</f>
        <v>1.1475056554816235E-3</v>
      </c>
      <c r="K65" s="43">
        <f t="shared" si="3"/>
        <v>80</v>
      </c>
      <c r="L65" s="43">
        <f t="shared" si="4"/>
        <v>100</v>
      </c>
      <c r="M65" s="45">
        <f t="shared" si="5"/>
        <v>1.4343820693520294E-3</v>
      </c>
      <c r="N65" s="46" t="str">
        <f>_xlfn.IFNA(VLOOKUP(A65&amp;"-"&amp;B65&amp;"-"&amp;D65,[1]Ref_Account!$A:$F,6,FALSE),"ACCOUNT TIDAK DITEMUKAN")</f>
        <v>1201.630750</v>
      </c>
      <c r="O65" s="42">
        <f t="shared" si="1"/>
        <v>1</v>
      </c>
      <c r="P65" s="42" t="str">
        <f t="shared" si="2"/>
        <v>OK</v>
      </c>
      <c r="Q65" s="47" t="s">
        <v>25</v>
      </c>
      <c r="R65" s="38"/>
      <c r="AA65" s="39"/>
    </row>
    <row r="66" spans="1:27" x14ac:dyDescent="0.25">
      <c r="A66" s="30" t="s">
        <v>83</v>
      </c>
      <c r="B66" s="48" t="s">
        <v>128</v>
      </c>
      <c r="C66" s="30" t="s">
        <v>129</v>
      </c>
      <c r="D66" s="32" t="s">
        <v>20</v>
      </c>
      <c r="E66" s="32" t="s">
        <v>99</v>
      </c>
      <c r="F66" s="32"/>
      <c r="G66" s="33">
        <v>100</v>
      </c>
      <c r="H66" s="33">
        <v>510.61</v>
      </c>
      <c r="I66" s="33">
        <f t="shared" si="0"/>
        <v>-410.61</v>
      </c>
      <c r="J66" s="34">
        <f>IFERROR(G66/VLOOKUP(A66,[1]RESUME!$G$3:$I$10,3,FALSE),0)</f>
        <v>1.1475056554816235E-3</v>
      </c>
      <c r="K66" s="33">
        <f t="shared" si="3"/>
        <v>80</v>
      </c>
      <c r="L66" s="33">
        <f t="shared" si="4"/>
        <v>100</v>
      </c>
      <c r="M66" s="35">
        <f t="shared" si="5"/>
        <v>0</v>
      </c>
      <c r="N66" s="36" t="str">
        <f>_xlfn.IFNA(VLOOKUP(A66&amp;"-"&amp;B66&amp;"-"&amp;D66,[1]Ref_Account!$A:$F,6,FALSE),"ACCOUNT TIDAK DITEMUKAN")</f>
        <v>1201.630720</v>
      </c>
      <c r="O66" s="32">
        <f t="shared" si="1"/>
        <v>1</v>
      </c>
      <c r="P66" s="32" t="str">
        <f t="shared" si="2"/>
        <v>OVER</v>
      </c>
      <c r="Q66" s="37" t="s">
        <v>86</v>
      </c>
      <c r="R66" s="38"/>
      <c r="AA66" s="39"/>
    </row>
    <row r="67" spans="1:27" x14ac:dyDescent="0.25">
      <c r="A67" s="40" t="s">
        <v>83</v>
      </c>
      <c r="B67" s="41" t="s">
        <v>130</v>
      </c>
      <c r="C67" s="40" t="s">
        <v>131</v>
      </c>
      <c r="D67" s="42" t="s">
        <v>20</v>
      </c>
      <c r="E67" s="42" t="s">
        <v>99</v>
      </c>
      <c r="F67" s="42"/>
      <c r="G67" s="43">
        <v>100</v>
      </c>
      <c r="H67" s="43"/>
      <c r="I67" s="43">
        <f t="shared" si="0"/>
        <v>100</v>
      </c>
      <c r="J67" s="44">
        <f>IFERROR(G67/VLOOKUP(A67,[1]RESUME!$G$3:$I$10,3,FALSE),0)</f>
        <v>1.1475056554816235E-3</v>
      </c>
      <c r="K67" s="43">
        <f t="shared" si="3"/>
        <v>80</v>
      </c>
      <c r="L67" s="43">
        <f t="shared" si="4"/>
        <v>100</v>
      </c>
      <c r="M67" s="45">
        <f t="shared" si="5"/>
        <v>1.4343820693520294E-3</v>
      </c>
      <c r="N67" s="46" t="str">
        <f>_xlfn.IFNA(VLOOKUP(A67&amp;"-"&amp;B67&amp;"-"&amp;D67,[1]Ref_Account!$A:$F,6,FALSE),"ACCOUNT TIDAK DITEMUKAN")</f>
        <v>1201.630760</v>
      </c>
      <c r="O67" s="42">
        <f t="shared" si="1"/>
        <v>1</v>
      </c>
      <c r="P67" s="42" t="str">
        <f t="shared" si="2"/>
        <v>OK</v>
      </c>
      <c r="Q67" s="47" t="s">
        <v>25</v>
      </c>
      <c r="R67" s="38"/>
      <c r="AA67" s="39"/>
    </row>
    <row r="68" spans="1:27" x14ac:dyDescent="0.25">
      <c r="A68" s="30" t="s">
        <v>83</v>
      </c>
      <c r="B68" s="48" t="s">
        <v>130</v>
      </c>
      <c r="C68" s="30" t="s">
        <v>131</v>
      </c>
      <c r="D68" s="32" t="s">
        <v>35</v>
      </c>
      <c r="E68" s="32" t="s">
        <v>92</v>
      </c>
      <c r="F68" s="32"/>
      <c r="G68" s="33">
        <v>250</v>
      </c>
      <c r="H68" s="33"/>
      <c r="I68" s="33">
        <f t="shared" si="0"/>
        <v>250</v>
      </c>
      <c r="J68" s="34">
        <f>IFERROR(G68/VLOOKUP(A68,[1]RESUME!$G$3:$I$10,3,FALSE),0)</f>
        <v>2.8687641387040589E-3</v>
      </c>
      <c r="K68" s="33">
        <f t="shared" si="3"/>
        <v>200</v>
      </c>
      <c r="L68" s="33">
        <f t="shared" si="4"/>
        <v>250</v>
      </c>
      <c r="M68" s="35">
        <f t="shared" si="5"/>
        <v>3.5859551733800734E-3</v>
      </c>
      <c r="N68" s="36" t="str">
        <f>_xlfn.IFNA(VLOOKUP(A68&amp;"-"&amp;B68&amp;"-"&amp;D68,[1]Ref_Account!$A:$F,6,FALSE),"ACCOUNT TIDAK DITEMUKAN")</f>
        <v>1205.630760</v>
      </c>
      <c r="O68" s="32">
        <f t="shared" si="1"/>
        <v>1</v>
      </c>
      <c r="P68" s="32" t="str">
        <f t="shared" si="2"/>
        <v>OK</v>
      </c>
      <c r="Q68" s="37" t="s">
        <v>25</v>
      </c>
      <c r="R68" s="38"/>
      <c r="AA68" s="39"/>
    </row>
    <row r="69" spans="1:27" x14ac:dyDescent="0.25">
      <c r="A69" s="40" t="s">
        <v>83</v>
      </c>
      <c r="B69" s="41" t="s">
        <v>130</v>
      </c>
      <c r="C69" s="40" t="s">
        <v>131</v>
      </c>
      <c r="D69" s="42" t="s">
        <v>23</v>
      </c>
      <c r="E69" s="42" t="s">
        <v>92</v>
      </c>
      <c r="F69" s="42"/>
      <c r="G69" s="43">
        <v>300</v>
      </c>
      <c r="H69" s="43"/>
      <c r="I69" s="43">
        <f t="shared" si="0"/>
        <v>300</v>
      </c>
      <c r="J69" s="44">
        <f>IFERROR(G69/VLOOKUP(A69,[1]RESUME!$G$3:$I$10,3,FALSE),0)</f>
        <v>3.4425169664448704E-3</v>
      </c>
      <c r="K69" s="43">
        <f t="shared" si="3"/>
        <v>240</v>
      </c>
      <c r="L69" s="43">
        <f t="shared" si="4"/>
        <v>300</v>
      </c>
      <c r="M69" s="45">
        <f t="shared" si="5"/>
        <v>4.3031462080560879E-3</v>
      </c>
      <c r="N69" s="46" t="str">
        <f>_xlfn.IFNA(VLOOKUP(A69&amp;"-"&amp;B69&amp;"-"&amp;D69,[1]Ref_Account!$A:$F,6,FALSE),"ACCOUNT TIDAK DITEMUKAN")</f>
        <v>1204.630760</v>
      </c>
      <c r="O69" s="42">
        <f t="shared" si="1"/>
        <v>1</v>
      </c>
      <c r="P69" s="42" t="str">
        <f t="shared" si="2"/>
        <v>OK</v>
      </c>
      <c r="Q69" s="47" t="s">
        <v>25</v>
      </c>
      <c r="R69" s="38"/>
      <c r="AA69" s="39"/>
    </row>
    <row r="70" spans="1:27" x14ac:dyDescent="0.25">
      <c r="A70" s="30" t="s">
        <v>83</v>
      </c>
      <c r="B70" s="48" t="s">
        <v>132</v>
      </c>
      <c r="C70" s="30" t="s">
        <v>133</v>
      </c>
      <c r="D70" s="32" t="s">
        <v>20</v>
      </c>
      <c r="E70" s="32" t="s">
        <v>99</v>
      </c>
      <c r="F70" s="32"/>
      <c r="G70" s="33">
        <v>100</v>
      </c>
      <c r="H70" s="33"/>
      <c r="I70" s="33">
        <f t="shared" ref="I70:I133" si="6">G70-H70</f>
        <v>100</v>
      </c>
      <c r="J70" s="34">
        <f>IFERROR(G70/VLOOKUP(A70,[1]RESUME!$G$3:$I$10,3,FALSE),0)</f>
        <v>1.1475056554816235E-3</v>
      </c>
      <c r="K70" s="33">
        <f t="shared" si="3"/>
        <v>80</v>
      </c>
      <c r="L70" s="33">
        <f t="shared" si="4"/>
        <v>100</v>
      </c>
      <c r="M70" s="35">
        <f t="shared" si="5"/>
        <v>1.4343820693520294E-3</v>
      </c>
      <c r="N70" s="36" t="str">
        <f>_xlfn.IFNA(VLOOKUP(A70&amp;"-"&amp;B70&amp;"-"&amp;D70,[1]Ref_Account!$A:$F,6,FALSE),"ACCOUNT TIDAK DITEMUKAN")</f>
        <v>1201.630730</v>
      </c>
      <c r="O70" s="32">
        <f t="shared" ref="O70:O133" si="7">IF(N70="ACCOUNT TIDAK DITEMUKAN","9999",COUNTIF($N$6:$N$164,N70))</f>
        <v>1</v>
      </c>
      <c r="P70" s="32" t="str">
        <f t="shared" ref="P70:P133" si="8">IF(I70&gt;0,"OK","OVER")</f>
        <v>OK</v>
      </c>
      <c r="Q70" s="37" t="s">
        <v>25</v>
      </c>
      <c r="R70" s="38"/>
      <c r="AA70" s="39"/>
    </row>
    <row r="71" spans="1:27" x14ac:dyDescent="0.25">
      <c r="A71" s="40" t="s">
        <v>83</v>
      </c>
      <c r="B71" s="41" t="s">
        <v>134</v>
      </c>
      <c r="C71" s="40" t="s">
        <v>135</v>
      </c>
      <c r="D71" s="42" t="s">
        <v>20</v>
      </c>
      <c r="E71" s="42" t="s">
        <v>99</v>
      </c>
      <c r="F71" s="42"/>
      <c r="G71" s="43">
        <v>100</v>
      </c>
      <c r="H71" s="43"/>
      <c r="I71" s="43">
        <f t="shared" si="6"/>
        <v>100</v>
      </c>
      <c r="J71" s="44">
        <f>IFERROR(G71/VLOOKUP(A71,[1]RESUME!$G$3:$I$10,3,FALSE),0)</f>
        <v>1.1475056554816235E-3</v>
      </c>
      <c r="K71" s="43">
        <f t="shared" ref="K71:K134" si="9">G71*$K$4</f>
        <v>80</v>
      </c>
      <c r="L71" s="43">
        <f t="shared" ref="L71:L134" si="10">G71*$L$4</f>
        <v>100</v>
      </c>
      <c r="M71" s="45">
        <f t="shared" ref="M71:M134" si="11">IF(L71=0,0,IF(H71&gt;L71,0,L71/IF(H71&gt;=K71,H71,K71)*J71))</f>
        <v>1.4343820693520294E-3</v>
      </c>
      <c r="N71" s="46" t="str">
        <f>_xlfn.IFNA(VLOOKUP(A71&amp;"-"&amp;B71&amp;"-"&amp;D71,[1]Ref_Account!$A:$F,6,FALSE),"ACCOUNT TIDAK DITEMUKAN")</f>
        <v>1201.630740</v>
      </c>
      <c r="O71" s="42">
        <f t="shared" si="7"/>
        <v>1</v>
      </c>
      <c r="P71" s="42" t="str">
        <f t="shared" si="8"/>
        <v>OK</v>
      </c>
      <c r="Q71" s="47" t="s">
        <v>25</v>
      </c>
      <c r="R71" s="38"/>
      <c r="AA71" s="39"/>
    </row>
    <row r="72" spans="1:27" x14ac:dyDescent="0.25">
      <c r="A72" s="30" t="s">
        <v>83</v>
      </c>
      <c r="B72" s="48" t="s">
        <v>136</v>
      </c>
      <c r="C72" s="30" t="s">
        <v>137</v>
      </c>
      <c r="D72" s="32" t="s">
        <v>20</v>
      </c>
      <c r="E72" s="32" t="s">
        <v>92</v>
      </c>
      <c r="F72" s="32"/>
      <c r="G72" s="33">
        <v>328.75</v>
      </c>
      <c r="H72" s="33">
        <v>854.27</v>
      </c>
      <c r="I72" s="33">
        <f t="shared" si="6"/>
        <v>-525.52</v>
      </c>
      <c r="J72" s="34">
        <f>IFERROR(G72/VLOOKUP(A72,[1]RESUME!$G$3:$I$10,3,FALSE),0)</f>
        <v>3.7724248423958375E-3</v>
      </c>
      <c r="K72" s="33">
        <f t="shared" si="9"/>
        <v>263</v>
      </c>
      <c r="L72" s="33">
        <f t="shared" si="10"/>
        <v>328.75</v>
      </c>
      <c r="M72" s="35">
        <f t="shared" si="11"/>
        <v>0</v>
      </c>
      <c r="N72" s="36" t="str">
        <f>_xlfn.IFNA(VLOOKUP(A72&amp;"-"&amp;B72&amp;"-"&amp;D72,[1]Ref_Account!$A:$F,6,FALSE),"ACCOUNT TIDAK DITEMUKAN")</f>
        <v>1201.810110</v>
      </c>
      <c r="O72" s="32">
        <f t="shared" si="7"/>
        <v>1</v>
      </c>
      <c r="P72" s="32" t="str">
        <f t="shared" si="8"/>
        <v>OVER</v>
      </c>
      <c r="Q72" s="37" t="s">
        <v>138</v>
      </c>
      <c r="R72" s="38"/>
      <c r="AA72" s="39"/>
    </row>
    <row r="73" spans="1:27" x14ac:dyDescent="0.25">
      <c r="A73" s="40" t="s">
        <v>83</v>
      </c>
      <c r="B73" s="41" t="s">
        <v>136</v>
      </c>
      <c r="C73" s="40" t="s">
        <v>137</v>
      </c>
      <c r="D73" s="42" t="s">
        <v>119</v>
      </c>
      <c r="E73" s="42" t="s">
        <v>92</v>
      </c>
      <c r="F73" s="42"/>
      <c r="G73" s="43">
        <v>109.79</v>
      </c>
      <c r="H73" s="43"/>
      <c r="I73" s="43">
        <f t="shared" si="6"/>
        <v>109.79</v>
      </c>
      <c r="J73" s="44">
        <f>IFERROR(G73/VLOOKUP(A73,[1]RESUME!$G$3:$I$10,3,FALSE),0)</f>
        <v>1.2598464591532744E-3</v>
      </c>
      <c r="K73" s="43">
        <f t="shared" si="9"/>
        <v>87.832000000000008</v>
      </c>
      <c r="L73" s="43">
        <f t="shared" si="10"/>
        <v>109.79</v>
      </c>
      <c r="M73" s="45">
        <f t="shared" si="11"/>
        <v>1.5748080739415931E-3</v>
      </c>
      <c r="N73" s="46" t="str">
        <f>_xlfn.IFNA(VLOOKUP(A73&amp;"-"&amp;B73&amp;"-"&amp;D73,[1]Ref_Account!$A:$F,6,FALSE),"ACCOUNT TIDAK DITEMUKAN")</f>
        <v>1206.810110</v>
      </c>
      <c r="O73" s="42">
        <f t="shared" si="7"/>
        <v>1</v>
      </c>
      <c r="P73" s="42" t="str">
        <f t="shared" si="8"/>
        <v>OK</v>
      </c>
      <c r="Q73" s="47" t="s">
        <v>25</v>
      </c>
      <c r="R73" s="38"/>
      <c r="AA73" s="39"/>
    </row>
    <row r="74" spans="1:27" x14ac:dyDescent="0.25">
      <c r="A74" s="30" t="s">
        <v>83</v>
      </c>
      <c r="B74" s="48" t="s">
        <v>136</v>
      </c>
      <c r="C74" s="30" t="s">
        <v>137</v>
      </c>
      <c r="D74" s="32" t="s">
        <v>35</v>
      </c>
      <c r="E74" s="32" t="s">
        <v>92</v>
      </c>
      <c r="F74" s="32"/>
      <c r="G74" s="33">
        <v>169.38</v>
      </c>
      <c r="H74" s="33">
        <v>50.62</v>
      </c>
      <c r="I74" s="33">
        <f t="shared" si="6"/>
        <v>118.75999999999999</v>
      </c>
      <c r="J74" s="34">
        <f>IFERROR(G74/VLOOKUP(A74,[1]RESUME!$G$3:$I$10,3,FALSE),0)</f>
        <v>1.9436450792547739E-3</v>
      </c>
      <c r="K74" s="33">
        <f t="shared" si="9"/>
        <v>135.50399999999999</v>
      </c>
      <c r="L74" s="33">
        <f t="shared" si="10"/>
        <v>169.38</v>
      </c>
      <c r="M74" s="35">
        <f t="shared" si="11"/>
        <v>2.4295563490684675E-3</v>
      </c>
      <c r="N74" s="36" t="str">
        <f>_xlfn.IFNA(VLOOKUP(A74&amp;"-"&amp;B74&amp;"-"&amp;D74,[1]Ref_Account!$A:$F,6,FALSE),"ACCOUNT TIDAK DITEMUKAN")</f>
        <v>1205.810110</v>
      </c>
      <c r="O74" s="32">
        <f t="shared" si="7"/>
        <v>1</v>
      </c>
      <c r="P74" s="32" t="str">
        <f t="shared" si="8"/>
        <v>OK</v>
      </c>
      <c r="Q74" s="37" t="s">
        <v>25</v>
      </c>
      <c r="R74" s="38"/>
      <c r="AA74" s="39"/>
    </row>
    <row r="75" spans="1:27" x14ac:dyDescent="0.25">
      <c r="A75" s="40" t="s">
        <v>83</v>
      </c>
      <c r="B75" s="41" t="s">
        <v>136</v>
      </c>
      <c r="C75" s="40" t="s">
        <v>137</v>
      </c>
      <c r="D75" s="42" t="s">
        <v>23</v>
      </c>
      <c r="E75" s="42" t="s">
        <v>92</v>
      </c>
      <c r="F75" s="42"/>
      <c r="G75" s="43">
        <v>142.08000000000001</v>
      </c>
      <c r="H75" s="43">
        <v>60.12</v>
      </c>
      <c r="I75" s="43">
        <f t="shared" si="6"/>
        <v>81.960000000000008</v>
      </c>
      <c r="J75" s="44">
        <f>IFERROR(G75/VLOOKUP(A75,[1]RESUME!$G$3:$I$10,3,FALSE),0)</f>
        <v>1.6303760353082908E-3</v>
      </c>
      <c r="K75" s="43">
        <f t="shared" si="9"/>
        <v>113.66400000000002</v>
      </c>
      <c r="L75" s="43">
        <f t="shared" si="10"/>
        <v>142.08000000000001</v>
      </c>
      <c r="M75" s="45">
        <f t="shared" si="11"/>
        <v>2.0379700441353634E-3</v>
      </c>
      <c r="N75" s="46" t="str">
        <f>_xlfn.IFNA(VLOOKUP(A75&amp;"-"&amp;B75&amp;"-"&amp;D75,[1]Ref_Account!$A:$F,6,FALSE),"ACCOUNT TIDAK DITEMUKAN")</f>
        <v>1204.810110</v>
      </c>
      <c r="O75" s="42">
        <f t="shared" si="7"/>
        <v>1</v>
      </c>
      <c r="P75" s="42" t="str">
        <f t="shared" si="8"/>
        <v>OK</v>
      </c>
      <c r="Q75" s="47" t="s">
        <v>25</v>
      </c>
      <c r="R75" s="38"/>
      <c r="AA75" s="39"/>
    </row>
    <row r="76" spans="1:27" x14ac:dyDescent="0.25">
      <c r="A76" s="30" t="s">
        <v>83</v>
      </c>
      <c r="B76" s="48" t="s">
        <v>139</v>
      </c>
      <c r="C76" s="30" t="s">
        <v>140</v>
      </c>
      <c r="D76" s="32" t="s">
        <v>20</v>
      </c>
      <c r="E76" s="32" t="s">
        <v>92</v>
      </c>
      <c r="F76" s="32"/>
      <c r="G76" s="33">
        <v>4300</v>
      </c>
      <c r="H76" s="33">
        <v>2655.51</v>
      </c>
      <c r="I76" s="33">
        <f t="shared" si="6"/>
        <v>1644.4899999999998</v>
      </c>
      <c r="J76" s="34">
        <f>IFERROR(G76/VLOOKUP(A76,[1]RESUME!$G$3:$I$10,3,FALSE),0)</f>
        <v>4.934274318570981E-2</v>
      </c>
      <c r="K76" s="33">
        <f t="shared" si="9"/>
        <v>3440</v>
      </c>
      <c r="L76" s="33">
        <f t="shared" si="10"/>
        <v>4300</v>
      </c>
      <c r="M76" s="35">
        <f t="shared" si="11"/>
        <v>6.1678428982137261E-2</v>
      </c>
      <c r="N76" s="36" t="str">
        <f>_xlfn.IFNA(VLOOKUP(A76&amp;"-"&amp;B76&amp;"-"&amp;D76,[1]Ref_Account!$A:$F,6,FALSE),"ACCOUNT TIDAK DITEMUKAN")</f>
        <v>1201.630130</v>
      </c>
      <c r="O76" s="32">
        <f t="shared" si="7"/>
        <v>1</v>
      </c>
      <c r="P76" s="32" t="str">
        <f t="shared" si="8"/>
        <v>OK</v>
      </c>
      <c r="Q76" s="37" t="s">
        <v>25</v>
      </c>
      <c r="R76" s="38"/>
      <c r="AA76" s="39"/>
    </row>
    <row r="77" spans="1:27" x14ac:dyDescent="0.25">
      <c r="A77" s="40" t="s">
        <v>83</v>
      </c>
      <c r="B77" s="41" t="s">
        <v>141</v>
      </c>
      <c r="C77" s="40" t="s">
        <v>142</v>
      </c>
      <c r="D77" s="42" t="s">
        <v>20</v>
      </c>
      <c r="E77" s="42" t="s">
        <v>143</v>
      </c>
      <c r="F77" s="42"/>
      <c r="G77" s="43">
        <v>1495.98</v>
      </c>
      <c r="H77" s="43">
        <v>402.21</v>
      </c>
      <c r="I77" s="43">
        <f t="shared" si="6"/>
        <v>1093.77</v>
      </c>
      <c r="J77" s="44">
        <f>IFERROR(G77/VLOOKUP(A77,[1]RESUME!$G$3:$I$10,3,FALSE),0)</f>
        <v>1.7166455104873992E-2</v>
      </c>
      <c r="K77" s="43">
        <f t="shared" si="9"/>
        <v>1196.7840000000001</v>
      </c>
      <c r="L77" s="43">
        <f t="shared" si="10"/>
        <v>1495.98</v>
      </c>
      <c r="M77" s="45">
        <f t="shared" si="11"/>
        <v>2.1458068881092491E-2</v>
      </c>
      <c r="N77" s="46" t="str">
        <f>_xlfn.IFNA(VLOOKUP(A77&amp;"-"&amp;B77&amp;"-"&amp;D77,[1]Ref_Account!$A:$F,6,FALSE),"ACCOUNT TIDAK DITEMUKAN")</f>
        <v>1201.816130</v>
      </c>
      <c r="O77" s="42">
        <f t="shared" si="7"/>
        <v>1</v>
      </c>
      <c r="P77" s="42" t="str">
        <f t="shared" si="8"/>
        <v>OK</v>
      </c>
      <c r="Q77" s="47" t="s">
        <v>25</v>
      </c>
      <c r="R77" s="38"/>
      <c r="AA77" s="39"/>
    </row>
    <row r="78" spans="1:27" x14ac:dyDescent="0.25">
      <c r="A78" s="30" t="s">
        <v>83</v>
      </c>
      <c r="B78" s="48" t="s">
        <v>141</v>
      </c>
      <c r="C78" s="30" t="s">
        <v>142</v>
      </c>
      <c r="D78" s="32" t="s">
        <v>119</v>
      </c>
      <c r="E78" s="32" t="s">
        <v>143</v>
      </c>
      <c r="F78" s="32"/>
      <c r="G78" s="33">
        <v>516.97</v>
      </c>
      <c r="H78" s="33">
        <v>562.23</v>
      </c>
      <c r="I78" s="33">
        <f t="shared" si="6"/>
        <v>-45.259999999999991</v>
      </c>
      <c r="J78" s="34">
        <f>IFERROR(G78/VLOOKUP(A78,[1]RESUME!$G$3:$I$10,3,FALSE),0)</f>
        <v>5.9322599871433493E-3</v>
      </c>
      <c r="K78" s="33">
        <f t="shared" si="9"/>
        <v>413.57600000000002</v>
      </c>
      <c r="L78" s="33">
        <f t="shared" si="10"/>
        <v>516.97</v>
      </c>
      <c r="M78" s="35">
        <f t="shared" si="11"/>
        <v>0</v>
      </c>
      <c r="N78" s="36" t="str">
        <f>_xlfn.IFNA(VLOOKUP(A78&amp;"-"&amp;B78&amp;"-"&amp;D78,[1]Ref_Account!$A:$F,6,FALSE),"ACCOUNT TIDAK DITEMUKAN")</f>
        <v>1206.816130</v>
      </c>
      <c r="O78" s="32">
        <f t="shared" si="7"/>
        <v>1</v>
      </c>
      <c r="P78" s="32" t="str">
        <f t="shared" si="8"/>
        <v>OVER</v>
      </c>
      <c r="Q78" s="37" t="s">
        <v>144</v>
      </c>
      <c r="R78" s="38"/>
      <c r="AA78" s="39"/>
    </row>
    <row r="79" spans="1:27" x14ac:dyDescent="0.25">
      <c r="A79" s="40" t="s">
        <v>83</v>
      </c>
      <c r="B79" s="41" t="s">
        <v>141</v>
      </c>
      <c r="C79" s="40" t="s">
        <v>142</v>
      </c>
      <c r="D79" s="42" t="s">
        <v>35</v>
      </c>
      <c r="E79" s="42" t="s">
        <v>143</v>
      </c>
      <c r="F79" s="42"/>
      <c r="G79" s="43">
        <v>1463.62</v>
      </c>
      <c r="H79" s="43">
        <v>1068.93</v>
      </c>
      <c r="I79" s="43">
        <f t="shared" si="6"/>
        <v>394.68999999999983</v>
      </c>
      <c r="J79" s="44">
        <f>IFERROR(G79/VLOOKUP(A79,[1]RESUME!$G$3:$I$10,3,FALSE),0)</f>
        <v>1.6795122274760137E-2</v>
      </c>
      <c r="K79" s="43">
        <f t="shared" si="9"/>
        <v>1170.896</v>
      </c>
      <c r="L79" s="43">
        <f t="shared" si="10"/>
        <v>1463.62</v>
      </c>
      <c r="M79" s="45">
        <f t="shared" si="11"/>
        <v>2.0993902843450173E-2</v>
      </c>
      <c r="N79" s="46" t="str">
        <f>_xlfn.IFNA(VLOOKUP(A79&amp;"-"&amp;B79&amp;"-"&amp;D79,[1]Ref_Account!$A:$F,6,FALSE),"ACCOUNT TIDAK DITEMUKAN")</f>
        <v>1205.816130</v>
      </c>
      <c r="O79" s="42">
        <f t="shared" si="7"/>
        <v>1</v>
      </c>
      <c r="P79" s="42" t="str">
        <f t="shared" si="8"/>
        <v>OK</v>
      </c>
      <c r="Q79" s="47" t="s">
        <v>25</v>
      </c>
      <c r="R79" s="38"/>
      <c r="AA79" s="39"/>
    </row>
    <row r="80" spans="1:27" x14ac:dyDescent="0.25">
      <c r="A80" s="30" t="s">
        <v>83</v>
      </c>
      <c r="B80" s="48" t="s">
        <v>141</v>
      </c>
      <c r="C80" s="30" t="s">
        <v>142</v>
      </c>
      <c r="D80" s="32" t="s">
        <v>23</v>
      </c>
      <c r="E80" s="32" t="s">
        <v>143</v>
      </c>
      <c r="F80" s="32"/>
      <c r="G80" s="33">
        <v>1779.8599999999997</v>
      </c>
      <c r="H80" s="33">
        <v>1304.79</v>
      </c>
      <c r="I80" s="33">
        <f t="shared" si="6"/>
        <v>475.06999999999971</v>
      </c>
      <c r="J80" s="34">
        <f>IFERROR(G80/VLOOKUP(A80,[1]RESUME!$G$3:$I$10,3,FALSE),0)</f>
        <v>2.042399415965522E-2</v>
      </c>
      <c r="K80" s="33">
        <f t="shared" si="9"/>
        <v>1423.8879999999999</v>
      </c>
      <c r="L80" s="33">
        <f t="shared" si="10"/>
        <v>1779.8599999999997</v>
      </c>
      <c r="M80" s="35">
        <f t="shared" si="11"/>
        <v>2.5529992699569022E-2</v>
      </c>
      <c r="N80" s="36" t="str">
        <f>_xlfn.IFNA(VLOOKUP(A80&amp;"-"&amp;B80&amp;"-"&amp;D80,[1]Ref_Account!$A:$F,6,FALSE),"ACCOUNT TIDAK DITEMUKAN")</f>
        <v>1204.816130</v>
      </c>
      <c r="O80" s="32">
        <f t="shared" si="7"/>
        <v>1</v>
      </c>
      <c r="P80" s="32" t="str">
        <f t="shared" si="8"/>
        <v>OK</v>
      </c>
      <c r="Q80" s="37" t="s">
        <v>25</v>
      </c>
      <c r="R80" s="38"/>
      <c r="AA80" s="39"/>
    </row>
    <row r="81" spans="1:27" x14ac:dyDescent="0.25">
      <c r="A81" s="40" t="s">
        <v>83</v>
      </c>
      <c r="B81" s="41" t="s">
        <v>32</v>
      </c>
      <c r="C81" s="40" t="s">
        <v>145</v>
      </c>
      <c r="D81" s="42" t="s">
        <v>119</v>
      </c>
      <c r="E81" s="42" t="s">
        <v>92</v>
      </c>
      <c r="F81" s="42"/>
      <c r="G81" s="43">
        <v>1115.46</v>
      </c>
      <c r="H81" s="43">
        <v>1165.8</v>
      </c>
      <c r="I81" s="43">
        <f t="shared" si="6"/>
        <v>-50.339999999999918</v>
      </c>
      <c r="J81" s="44">
        <f>IFERROR(G81/VLOOKUP(A81,[1]RESUME!$G$3:$I$10,3,FALSE),0)</f>
        <v>1.2799966584635319E-2</v>
      </c>
      <c r="K81" s="43">
        <f t="shared" si="9"/>
        <v>892.36800000000005</v>
      </c>
      <c r="L81" s="43">
        <f t="shared" si="10"/>
        <v>1115.46</v>
      </c>
      <c r="M81" s="45">
        <f t="shared" si="11"/>
        <v>0</v>
      </c>
      <c r="N81" s="46" t="str">
        <f>_xlfn.IFNA(VLOOKUP(A81&amp;"-"&amp;B81&amp;"-"&amp;D81,[1]Ref_Account!$A:$F,6,FALSE),"ACCOUNT TIDAK DITEMUKAN")</f>
        <v>1206.631100</v>
      </c>
      <c r="O81" s="42">
        <f t="shared" si="7"/>
        <v>1</v>
      </c>
      <c r="P81" s="42" t="str">
        <f t="shared" si="8"/>
        <v>OVER</v>
      </c>
      <c r="Q81" s="47" t="s">
        <v>146</v>
      </c>
      <c r="R81" s="38"/>
      <c r="AA81" s="39"/>
    </row>
    <row r="82" spans="1:27" x14ac:dyDescent="0.25">
      <c r="A82" s="30" t="s">
        <v>83</v>
      </c>
      <c r="B82" s="48" t="s">
        <v>147</v>
      </c>
      <c r="C82" s="30" t="s">
        <v>148</v>
      </c>
      <c r="D82" s="32" t="s">
        <v>20</v>
      </c>
      <c r="E82" s="32" t="s">
        <v>99</v>
      </c>
      <c r="F82" s="32"/>
      <c r="G82" s="33">
        <v>651</v>
      </c>
      <c r="H82" s="33">
        <v>121.46</v>
      </c>
      <c r="I82" s="33">
        <f t="shared" si="6"/>
        <v>529.54</v>
      </c>
      <c r="J82" s="34">
        <f>IFERROR(G82/VLOOKUP(A82,[1]RESUME!$G$3:$I$10,3,FALSE),0)</f>
        <v>7.4702618171853695E-3</v>
      </c>
      <c r="K82" s="33">
        <f t="shared" si="9"/>
        <v>520.80000000000007</v>
      </c>
      <c r="L82" s="33">
        <f t="shared" si="10"/>
        <v>651</v>
      </c>
      <c r="M82" s="35">
        <f t="shared" si="11"/>
        <v>9.3378272714817103E-3</v>
      </c>
      <c r="N82" s="36" t="str">
        <f>_xlfn.IFNA(VLOOKUP(A82&amp;"-"&amp;B82&amp;"-"&amp;D82,[1]Ref_Account!$A:$F,6,FALSE),"ACCOUNT TIDAK DITEMUKAN")</f>
        <v>1201.631110</v>
      </c>
      <c r="O82" s="32">
        <f t="shared" si="7"/>
        <v>1</v>
      </c>
      <c r="P82" s="32" t="str">
        <f t="shared" si="8"/>
        <v>OK</v>
      </c>
      <c r="Q82" s="37" t="s">
        <v>25</v>
      </c>
      <c r="R82" s="38"/>
      <c r="AA82" s="39"/>
    </row>
    <row r="83" spans="1:27" x14ac:dyDescent="0.25">
      <c r="A83" s="40" t="s">
        <v>83</v>
      </c>
      <c r="B83" s="41" t="s">
        <v>149</v>
      </c>
      <c r="C83" s="40" t="s">
        <v>150</v>
      </c>
      <c r="D83" s="42" t="s">
        <v>20</v>
      </c>
      <c r="E83" s="42" t="s">
        <v>99</v>
      </c>
      <c r="F83" s="42"/>
      <c r="G83" s="43">
        <v>466</v>
      </c>
      <c r="H83" s="43"/>
      <c r="I83" s="43">
        <f t="shared" si="6"/>
        <v>466</v>
      </c>
      <c r="J83" s="44">
        <f>IFERROR(G83/VLOOKUP(A83,[1]RESUME!$G$3:$I$10,3,FALSE),0)</f>
        <v>5.3473763545443653E-3</v>
      </c>
      <c r="K83" s="43">
        <f t="shared" si="9"/>
        <v>372.8</v>
      </c>
      <c r="L83" s="43">
        <f t="shared" si="10"/>
        <v>466</v>
      </c>
      <c r="M83" s="45">
        <f t="shared" si="11"/>
        <v>6.684220443180457E-3</v>
      </c>
      <c r="N83" s="46" t="str">
        <f>_xlfn.IFNA(VLOOKUP(A83&amp;"-"&amp;B83&amp;"-"&amp;D83,[1]Ref_Account!$A:$F,6,FALSE),"ACCOUNT TIDAK DITEMUKAN")</f>
        <v>1201.631140</v>
      </c>
      <c r="O83" s="42">
        <f t="shared" si="7"/>
        <v>1</v>
      </c>
      <c r="P83" s="42" t="str">
        <f t="shared" si="8"/>
        <v>OK</v>
      </c>
      <c r="Q83" s="47" t="s">
        <v>25</v>
      </c>
      <c r="R83" s="38"/>
      <c r="AA83" s="39"/>
    </row>
    <row r="84" spans="1:27" x14ac:dyDescent="0.25">
      <c r="A84" s="30" t="s">
        <v>83</v>
      </c>
      <c r="B84" s="48" t="s">
        <v>151</v>
      </c>
      <c r="C84" s="30" t="s">
        <v>152</v>
      </c>
      <c r="D84" s="32" t="s">
        <v>20</v>
      </c>
      <c r="E84" s="32" t="s">
        <v>92</v>
      </c>
      <c r="F84" s="32"/>
      <c r="G84" s="33">
        <v>1388.61</v>
      </c>
      <c r="H84" s="33"/>
      <c r="I84" s="33">
        <f t="shared" si="6"/>
        <v>1388.61</v>
      </c>
      <c r="J84" s="34">
        <f>IFERROR(G84/VLOOKUP(A84,[1]RESUME!$G$3:$I$10,3,FALSE),0)</f>
        <v>1.5934378282583372E-2</v>
      </c>
      <c r="K84" s="33">
        <f t="shared" si="9"/>
        <v>1110.8879999999999</v>
      </c>
      <c r="L84" s="33">
        <f t="shared" si="10"/>
        <v>1388.61</v>
      </c>
      <c r="M84" s="35">
        <f t="shared" si="11"/>
        <v>1.9917972853229216E-2</v>
      </c>
      <c r="N84" s="36" t="str">
        <f>_xlfn.IFNA(VLOOKUP(A84&amp;"-"&amp;B84&amp;"-"&amp;D84,[1]Ref_Account!$A:$F,6,FALSE),"ACCOUNT TIDAK DITEMUKAN")</f>
        <v>1201.631000</v>
      </c>
      <c r="O84" s="32">
        <f t="shared" si="7"/>
        <v>1</v>
      </c>
      <c r="P84" s="32" t="str">
        <f t="shared" si="8"/>
        <v>OK</v>
      </c>
      <c r="Q84" s="37" t="s">
        <v>25</v>
      </c>
      <c r="R84" s="38"/>
      <c r="AA84" s="39"/>
    </row>
    <row r="85" spans="1:27" x14ac:dyDescent="0.25">
      <c r="A85" s="40" t="s">
        <v>83</v>
      </c>
      <c r="B85" s="41" t="s">
        <v>153</v>
      </c>
      <c r="C85" s="40" t="s">
        <v>154</v>
      </c>
      <c r="D85" s="42" t="s">
        <v>20</v>
      </c>
      <c r="E85" s="42" t="s">
        <v>92</v>
      </c>
      <c r="F85" s="42"/>
      <c r="G85" s="43">
        <v>221.29</v>
      </c>
      <c r="H85" s="43"/>
      <c r="I85" s="43">
        <f t="shared" si="6"/>
        <v>221.29</v>
      </c>
      <c r="J85" s="44">
        <f>IFERROR(G85/VLOOKUP(A85,[1]RESUME!$G$3:$I$10,3,FALSE),0)</f>
        <v>2.5393152650152848E-3</v>
      </c>
      <c r="K85" s="43">
        <f t="shared" si="9"/>
        <v>177.03200000000001</v>
      </c>
      <c r="L85" s="43">
        <f t="shared" si="10"/>
        <v>221.29</v>
      </c>
      <c r="M85" s="45">
        <f t="shared" si="11"/>
        <v>3.1741440812691054E-3</v>
      </c>
      <c r="N85" s="46" t="str">
        <f>_xlfn.IFNA(VLOOKUP(A85&amp;"-"&amp;B85&amp;"-"&amp;D85,[1]Ref_Account!$A:$F,6,FALSE),"ACCOUNT TIDAK DITEMUKAN")</f>
        <v>1201.815110</v>
      </c>
      <c r="O85" s="42">
        <f t="shared" si="7"/>
        <v>1</v>
      </c>
      <c r="P85" s="42" t="str">
        <f t="shared" si="8"/>
        <v>OK</v>
      </c>
      <c r="Q85" s="47" t="s">
        <v>25</v>
      </c>
      <c r="R85" s="38"/>
      <c r="AA85" s="39"/>
    </row>
    <row r="86" spans="1:27" x14ac:dyDescent="0.25">
      <c r="A86" s="30" t="s">
        <v>83</v>
      </c>
      <c r="B86" s="48" t="s">
        <v>155</v>
      </c>
      <c r="C86" s="30" t="s">
        <v>156</v>
      </c>
      <c r="D86" s="32" t="s">
        <v>20</v>
      </c>
      <c r="E86" s="32" t="s">
        <v>92</v>
      </c>
      <c r="F86" s="32"/>
      <c r="G86" s="33">
        <v>764.4</v>
      </c>
      <c r="H86" s="33"/>
      <c r="I86" s="33">
        <f t="shared" si="6"/>
        <v>764.4</v>
      </c>
      <c r="J86" s="34">
        <f>IFERROR(G86/VLOOKUP(A86,[1]RESUME!$G$3:$I$10,3,FALSE),0)</f>
        <v>8.7715332305015291E-3</v>
      </c>
      <c r="K86" s="33">
        <f t="shared" si="9"/>
        <v>611.52</v>
      </c>
      <c r="L86" s="33">
        <f t="shared" si="10"/>
        <v>764.4</v>
      </c>
      <c r="M86" s="35">
        <f t="shared" si="11"/>
        <v>1.0964416538126912E-2</v>
      </c>
      <c r="N86" s="36" t="str">
        <f>_xlfn.IFNA(VLOOKUP(A86&amp;"-"&amp;B86&amp;"-"&amp;D86,[1]Ref_Account!$A:$F,6,FALSE),"ACCOUNT TIDAK DITEMUKAN")</f>
        <v>1201.815120</v>
      </c>
      <c r="O86" s="32">
        <f t="shared" si="7"/>
        <v>1</v>
      </c>
      <c r="P86" s="32" t="str">
        <f t="shared" si="8"/>
        <v>OK</v>
      </c>
      <c r="Q86" s="37" t="s">
        <v>25</v>
      </c>
      <c r="R86" s="38"/>
      <c r="AA86" s="39"/>
    </row>
    <row r="87" spans="1:27" x14ac:dyDescent="0.25">
      <c r="A87" s="40" t="s">
        <v>83</v>
      </c>
      <c r="B87" s="41" t="s">
        <v>157</v>
      </c>
      <c r="C87" s="40" t="s">
        <v>158</v>
      </c>
      <c r="D87" s="42" t="s">
        <v>20</v>
      </c>
      <c r="E87" s="42" t="s">
        <v>92</v>
      </c>
      <c r="F87" s="42"/>
      <c r="G87" s="43">
        <v>255</v>
      </c>
      <c r="H87" s="43">
        <v>139.61000000000001</v>
      </c>
      <c r="I87" s="43">
        <f t="shared" si="6"/>
        <v>115.38999999999999</v>
      </c>
      <c r="J87" s="44">
        <f>IFERROR(G87/VLOOKUP(A87,[1]RESUME!$G$3:$I$10,3,FALSE),0)</f>
        <v>2.9261394214781401E-3</v>
      </c>
      <c r="K87" s="43">
        <f t="shared" si="9"/>
        <v>204</v>
      </c>
      <c r="L87" s="43">
        <f t="shared" si="10"/>
        <v>255</v>
      </c>
      <c r="M87" s="45">
        <f t="shared" si="11"/>
        <v>3.6576742768476751E-3</v>
      </c>
      <c r="N87" s="46" t="str">
        <f>_xlfn.IFNA(VLOOKUP(A87&amp;"-"&amp;B87&amp;"-"&amp;D87,[1]Ref_Account!$A:$F,6,FALSE),"ACCOUNT TIDAK DITEMUKAN")</f>
        <v>1201.802120</v>
      </c>
      <c r="O87" s="42">
        <f t="shared" si="7"/>
        <v>1</v>
      </c>
      <c r="P87" s="42" t="str">
        <f t="shared" si="8"/>
        <v>OK</v>
      </c>
      <c r="Q87" s="47" t="s">
        <v>25</v>
      </c>
      <c r="R87" s="38"/>
      <c r="AA87" s="39"/>
    </row>
    <row r="88" spans="1:27" x14ac:dyDescent="0.25">
      <c r="A88" s="30" t="s">
        <v>83</v>
      </c>
      <c r="B88" s="48" t="s">
        <v>159</v>
      </c>
      <c r="C88" s="30" t="s">
        <v>160</v>
      </c>
      <c r="D88" s="32" t="s">
        <v>20</v>
      </c>
      <c r="E88" s="32" t="s">
        <v>92</v>
      </c>
      <c r="F88" s="32"/>
      <c r="G88" s="33">
        <v>200</v>
      </c>
      <c r="H88" s="33"/>
      <c r="I88" s="33">
        <f t="shared" si="6"/>
        <v>200</v>
      </c>
      <c r="J88" s="34">
        <f>IFERROR(G88/VLOOKUP(A88,[1]RESUME!$G$3:$I$10,3,FALSE),0)</f>
        <v>2.2950113109632469E-3</v>
      </c>
      <c r="K88" s="33">
        <f t="shared" si="9"/>
        <v>160</v>
      </c>
      <c r="L88" s="33">
        <f t="shared" si="10"/>
        <v>200</v>
      </c>
      <c r="M88" s="35">
        <f t="shared" si="11"/>
        <v>2.8687641387040589E-3</v>
      </c>
      <c r="N88" s="36" t="str">
        <f>_xlfn.IFNA(VLOOKUP(A88&amp;"-"&amp;B88&amp;"-"&amp;D88,[1]Ref_Account!$A:$F,6,FALSE),"ACCOUNT TIDAK DITEMUKAN")</f>
        <v>1201.814110</v>
      </c>
      <c r="O88" s="32">
        <f t="shared" si="7"/>
        <v>1</v>
      </c>
      <c r="P88" s="32" t="str">
        <f t="shared" si="8"/>
        <v>OK</v>
      </c>
      <c r="Q88" s="37" t="s">
        <v>25</v>
      </c>
      <c r="R88" s="38"/>
      <c r="AA88" s="39"/>
    </row>
    <row r="89" spans="1:27" x14ac:dyDescent="0.25">
      <c r="A89" s="40" t="s">
        <v>83</v>
      </c>
      <c r="B89" s="41" t="s">
        <v>161</v>
      </c>
      <c r="C89" s="40" t="s">
        <v>162</v>
      </c>
      <c r="D89" s="42" t="s">
        <v>20</v>
      </c>
      <c r="E89" s="42" t="s">
        <v>92</v>
      </c>
      <c r="F89" s="42"/>
      <c r="G89" s="43">
        <v>464.37</v>
      </c>
      <c r="H89" s="43">
        <v>73.55</v>
      </c>
      <c r="I89" s="43">
        <f t="shared" si="6"/>
        <v>390.82</v>
      </c>
      <c r="J89" s="44">
        <f>IFERROR(G89/VLOOKUP(A89,[1]RESUME!$G$3:$I$10,3,FALSE),0)</f>
        <v>5.3286720123600154E-3</v>
      </c>
      <c r="K89" s="43">
        <f t="shared" si="9"/>
        <v>371.49600000000004</v>
      </c>
      <c r="L89" s="43">
        <f t="shared" si="10"/>
        <v>464.37</v>
      </c>
      <c r="M89" s="45">
        <f t="shared" si="11"/>
        <v>6.6608400154500183E-3</v>
      </c>
      <c r="N89" s="46" t="str">
        <f>_xlfn.IFNA(VLOOKUP(A89&amp;"-"&amp;B89&amp;"-"&amp;D89,[1]Ref_Account!$A:$F,6,FALSE),"ACCOUNT TIDAK DITEMUKAN")</f>
        <v>1201.630450</v>
      </c>
      <c r="O89" s="42">
        <f t="shared" si="7"/>
        <v>1</v>
      </c>
      <c r="P89" s="42" t="str">
        <f t="shared" si="8"/>
        <v>OK</v>
      </c>
      <c r="Q89" s="47" t="s">
        <v>25</v>
      </c>
      <c r="R89" s="38"/>
      <c r="AA89" s="39"/>
    </row>
    <row r="90" spans="1:27" x14ac:dyDescent="0.25">
      <c r="A90" s="30" t="s">
        <v>83</v>
      </c>
      <c r="B90" s="48" t="s">
        <v>32</v>
      </c>
      <c r="C90" s="30" t="s">
        <v>163</v>
      </c>
      <c r="D90" s="32" t="s">
        <v>20</v>
      </c>
      <c r="E90" s="32" t="s">
        <v>92</v>
      </c>
      <c r="F90" s="32"/>
      <c r="G90" s="33">
        <v>515.79999999999995</v>
      </c>
      <c r="H90" s="33">
        <v>442.95</v>
      </c>
      <c r="I90" s="33">
        <f t="shared" si="6"/>
        <v>72.849999999999966</v>
      </c>
      <c r="J90" s="34">
        <f>IFERROR(G90/VLOOKUP(A90,[1]RESUME!$G$3:$I$10,3,FALSE),0)</f>
        <v>5.9188341709742135E-3</v>
      </c>
      <c r="K90" s="33">
        <f t="shared" si="9"/>
        <v>412.64</v>
      </c>
      <c r="L90" s="33">
        <f t="shared" si="10"/>
        <v>515.79999999999995</v>
      </c>
      <c r="M90" s="35">
        <f t="shared" si="11"/>
        <v>6.8922782828502067E-3</v>
      </c>
      <c r="N90" s="36" t="str">
        <f>_xlfn.IFNA(VLOOKUP(A90&amp;"-"&amp;B90&amp;"-"&amp;D90,[1]Ref_Account!$A:$F,6,FALSE),"ACCOUNT TIDAK DITEMUKAN")</f>
        <v>1201.631100</v>
      </c>
      <c r="O90" s="32">
        <f t="shared" si="7"/>
        <v>3</v>
      </c>
      <c r="P90" s="32" t="str">
        <f t="shared" si="8"/>
        <v>OK</v>
      </c>
      <c r="Q90" s="37" t="s">
        <v>25</v>
      </c>
      <c r="R90" s="38"/>
      <c r="AA90" s="39"/>
    </row>
    <row r="91" spans="1:27" x14ac:dyDescent="0.25">
      <c r="A91" s="40" t="s">
        <v>83</v>
      </c>
      <c r="B91" s="41" t="s">
        <v>32</v>
      </c>
      <c r="C91" s="40" t="s">
        <v>145</v>
      </c>
      <c r="D91" s="42" t="s">
        <v>20</v>
      </c>
      <c r="E91" s="42" t="s">
        <v>92</v>
      </c>
      <c r="F91" s="42"/>
      <c r="G91" s="43">
        <v>1891.43</v>
      </c>
      <c r="H91" s="43">
        <v>1881.2</v>
      </c>
      <c r="I91" s="43">
        <f t="shared" si="6"/>
        <v>10.230000000000018</v>
      </c>
      <c r="J91" s="44">
        <f>IFERROR(G91/VLOOKUP(A91,[1]RESUME!$G$3:$I$10,3,FALSE),0)</f>
        <v>2.1704266219476073E-2</v>
      </c>
      <c r="K91" s="43">
        <f t="shared" si="9"/>
        <v>1513.1440000000002</v>
      </c>
      <c r="L91" s="43">
        <f t="shared" si="10"/>
        <v>1891.43</v>
      </c>
      <c r="M91" s="45">
        <f t="shared" si="11"/>
        <v>2.1822294416066146E-2</v>
      </c>
      <c r="N91" s="46" t="str">
        <f>_xlfn.IFNA(VLOOKUP(A91&amp;"-"&amp;B91&amp;"-"&amp;D91,[1]Ref_Account!$A:$F,6,FALSE),"ACCOUNT TIDAK DITEMUKAN")</f>
        <v>1201.631100</v>
      </c>
      <c r="O91" s="42">
        <f t="shared" si="7"/>
        <v>3</v>
      </c>
      <c r="P91" s="42" t="str">
        <f t="shared" si="8"/>
        <v>OK</v>
      </c>
      <c r="Q91" s="47" t="s">
        <v>25</v>
      </c>
      <c r="R91" s="38"/>
      <c r="AA91" s="39"/>
    </row>
    <row r="92" spans="1:27" ht="16.5" customHeight="1" x14ac:dyDescent="0.25">
      <c r="A92" s="30" t="s">
        <v>83</v>
      </c>
      <c r="B92" s="48" t="s">
        <v>32</v>
      </c>
      <c r="C92" s="30" t="s">
        <v>145</v>
      </c>
      <c r="D92" s="32" t="s">
        <v>35</v>
      </c>
      <c r="E92" s="32" t="s">
        <v>92</v>
      </c>
      <c r="F92" s="32"/>
      <c r="G92" s="33">
        <v>1328.48</v>
      </c>
      <c r="H92" s="33">
        <v>1436.85</v>
      </c>
      <c r="I92" s="33">
        <f t="shared" si="6"/>
        <v>-108.36999999999989</v>
      </c>
      <c r="J92" s="34">
        <f>IFERROR(G92/VLOOKUP(A92,[1]RESUME!$G$3:$I$10,3,FALSE),0)</f>
        <v>1.5244383131942272E-2</v>
      </c>
      <c r="K92" s="33">
        <f t="shared" si="9"/>
        <v>1062.7840000000001</v>
      </c>
      <c r="L92" s="33">
        <f t="shared" si="10"/>
        <v>1328.48</v>
      </c>
      <c r="M92" s="35">
        <f t="shared" si="11"/>
        <v>0</v>
      </c>
      <c r="N92" s="36" t="str">
        <f>_xlfn.IFNA(VLOOKUP(A92&amp;"-"&amp;B92&amp;"-"&amp;D92,[1]Ref_Account!$A:$F,6,FALSE),"ACCOUNT TIDAK DITEMUKAN")</f>
        <v>1205.631100</v>
      </c>
      <c r="O92" s="32">
        <f t="shared" si="7"/>
        <v>3</v>
      </c>
      <c r="P92" s="32" t="str">
        <f t="shared" si="8"/>
        <v>OVER</v>
      </c>
      <c r="Q92" s="37" t="s">
        <v>146</v>
      </c>
      <c r="R92" s="38"/>
      <c r="AA92" s="39"/>
    </row>
    <row r="93" spans="1:27" x14ac:dyDescent="0.25">
      <c r="A93" s="40" t="s">
        <v>83</v>
      </c>
      <c r="B93" s="41" t="s">
        <v>32</v>
      </c>
      <c r="C93" s="40" t="s">
        <v>145</v>
      </c>
      <c r="D93" s="42" t="s">
        <v>23</v>
      </c>
      <c r="E93" s="42" t="s">
        <v>92</v>
      </c>
      <c r="F93" s="42"/>
      <c r="G93" s="43">
        <v>1328.28</v>
      </c>
      <c r="H93" s="43">
        <v>1377.62</v>
      </c>
      <c r="I93" s="43">
        <f t="shared" si="6"/>
        <v>-49.339999999999918</v>
      </c>
      <c r="J93" s="44">
        <f>IFERROR(G93/VLOOKUP(A93,[1]RESUME!$G$3:$I$10,3,FALSE),0)</f>
        <v>1.5242088120631308E-2</v>
      </c>
      <c r="K93" s="43">
        <f t="shared" si="9"/>
        <v>1062.624</v>
      </c>
      <c r="L93" s="43">
        <f t="shared" si="10"/>
        <v>1328.28</v>
      </c>
      <c r="M93" s="45">
        <f t="shared" si="11"/>
        <v>0</v>
      </c>
      <c r="N93" s="46" t="str">
        <f>_xlfn.IFNA(VLOOKUP(A93&amp;"-"&amp;B93&amp;"-"&amp;D93,[1]Ref_Account!$A:$F,6,FALSE),"ACCOUNT TIDAK DITEMUKAN")</f>
        <v>1204.631100</v>
      </c>
      <c r="O93" s="42">
        <f t="shared" si="7"/>
        <v>3</v>
      </c>
      <c r="P93" s="42" t="str">
        <f t="shared" si="8"/>
        <v>OVER</v>
      </c>
      <c r="Q93" s="47" t="s">
        <v>146</v>
      </c>
      <c r="R93" s="38"/>
      <c r="AA93" s="39"/>
    </row>
    <row r="94" spans="1:27" x14ac:dyDescent="0.25">
      <c r="A94" s="30" t="s">
        <v>164</v>
      </c>
      <c r="B94" s="48" t="s">
        <v>111</v>
      </c>
      <c r="C94" s="30" t="s">
        <v>112</v>
      </c>
      <c r="D94" s="32" t="s">
        <v>119</v>
      </c>
      <c r="E94" s="32" t="s">
        <v>113</v>
      </c>
      <c r="F94" s="32"/>
      <c r="G94" s="33">
        <v>2736.7799999999997</v>
      </c>
      <c r="H94" s="33"/>
      <c r="I94" s="33">
        <f t="shared" si="6"/>
        <v>2736.7799999999997</v>
      </c>
      <c r="J94" s="34">
        <f>IFERROR(G94/VLOOKUP(A94,[1]RESUME!$G$3:$I$10,3,FALSE),0)</f>
        <v>2.7232510432328692E-2</v>
      </c>
      <c r="K94" s="33">
        <f t="shared" si="9"/>
        <v>2189.424</v>
      </c>
      <c r="L94" s="33">
        <f t="shared" si="10"/>
        <v>2736.7799999999997</v>
      </c>
      <c r="M94" s="35">
        <f t="shared" si="11"/>
        <v>3.4040638040410867E-2</v>
      </c>
      <c r="N94" s="36" t="str">
        <f>_xlfn.IFNA(VLOOKUP(A94&amp;"-"&amp;B94&amp;"-"&amp;D94,[1]Ref_Account!$A:$F,6,FALSE),"ACCOUNT TIDAK DITEMUKAN")</f>
        <v>1206.801160</v>
      </c>
      <c r="O94" s="32">
        <f t="shared" si="7"/>
        <v>1</v>
      </c>
      <c r="P94" s="32" t="str">
        <f t="shared" si="8"/>
        <v>OK</v>
      </c>
      <c r="Q94" s="37" t="s">
        <v>25</v>
      </c>
      <c r="R94" s="38"/>
      <c r="AA94" s="39"/>
    </row>
    <row r="95" spans="1:27" x14ac:dyDescent="0.25">
      <c r="A95" s="40" t="s">
        <v>164</v>
      </c>
      <c r="B95" s="41" t="s">
        <v>121</v>
      </c>
      <c r="C95" s="40" t="s">
        <v>122</v>
      </c>
      <c r="D95" s="42" t="s">
        <v>119</v>
      </c>
      <c r="E95" s="42" t="s">
        <v>92</v>
      </c>
      <c r="F95" s="42"/>
      <c r="G95" s="43">
        <v>200</v>
      </c>
      <c r="H95" s="43"/>
      <c r="I95" s="43">
        <f t="shared" si="6"/>
        <v>200</v>
      </c>
      <c r="J95" s="44">
        <f>IFERROR(G95/VLOOKUP(A95,[1]RESUME!$G$3:$I$10,3,FALSE),0)</f>
        <v>1.990113230316554E-3</v>
      </c>
      <c r="K95" s="43">
        <f t="shared" si="9"/>
        <v>160</v>
      </c>
      <c r="L95" s="43">
        <f t="shared" si="10"/>
        <v>200</v>
      </c>
      <c r="M95" s="45">
        <f t="shared" si="11"/>
        <v>2.4876415378956925E-3</v>
      </c>
      <c r="N95" s="46" t="str">
        <f>_xlfn.IFNA(VLOOKUP(A95&amp;"-"&amp;B95&amp;"-"&amp;D95,[1]Ref_Account!$A:$F,6,FALSE),"ACCOUNT TIDAK DITEMUKAN")</f>
        <v>1206.630710</v>
      </c>
      <c r="O95" s="42">
        <f t="shared" si="7"/>
        <v>1</v>
      </c>
      <c r="P95" s="42" t="str">
        <f t="shared" si="8"/>
        <v>OK</v>
      </c>
      <c r="Q95" s="47" t="s">
        <v>25</v>
      </c>
      <c r="R95" s="38"/>
      <c r="AA95" s="39"/>
    </row>
    <row r="96" spans="1:27" x14ac:dyDescent="0.25">
      <c r="A96" s="30" t="s">
        <v>164</v>
      </c>
      <c r="B96" s="48" t="s">
        <v>139</v>
      </c>
      <c r="C96" s="30" t="s">
        <v>140</v>
      </c>
      <c r="D96" s="32" t="s">
        <v>119</v>
      </c>
      <c r="E96" s="32" t="s">
        <v>113</v>
      </c>
      <c r="F96" s="32"/>
      <c r="G96" s="33">
        <v>1460</v>
      </c>
      <c r="H96" s="33">
        <v>2181.4299999999998</v>
      </c>
      <c r="I96" s="33">
        <f t="shared" si="6"/>
        <v>-721.42999999999984</v>
      </c>
      <c r="J96" s="34">
        <f>IFERROR(G96/VLOOKUP(A96,[1]RESUME!$G$3:$I$10,3,FALSE),0)</f>
        <v>1.4527826581310844E-2</v>
      </c>
      <c r="K96" s="33">
        <f t="shared" si="9"/>
        <v>1168</v>
      </c>
      <c r="L96" s="33">
        <f t="shared" si="10"/>
        <v>1460</v>
      </c>
      <c r="M96" s="35">
        <f t="shared" si="11"/>
        <v>0</v>
      </c>
      <c r="N96" s="36" t="str">
        <f>_xlfn.IFNA(VLOOKUP(A96&amp;"-"&amp;B96&amp;"-"&amp;D96,[1]Ref_Account!$A:$F,6,FALSE),"ACCOUNT TIDAK DITEMUKAN")</f>
        <v>1206.630130</v>
      </c>
      <c r="O96" s="32">
        <f t="shared" si="7"/>
        <v>1</v>
      </c>
      <c r="P96" s="32" t="str">
        <f t="shared" si="8"/>
        <v>OVER</v>
      </c>
      <c r="Q96" s="37" t="s">
        <v>165</v>
      </c>
      <c r="R96" s="38"/>
      <c r="AA96" s="39"/>
    </row>
    <row r="97" spans="1:27" x14ac:dyDescent="0.25">
      <c r="A97" s="40" t="s">
        <v>164</v>
      </c>
      <c r="B97" s="41" t="s">
        <v>151</v>
      </c>
      <c r="C97" s="40" t="s">
        <v>152</v>
      </c>
      <c r="D97" s="42" t="s">
        <v>119</v>
      </c>
      <c r="E97" s="42" t="s">
        <v>92</v>
      </c>
      <c r="F97" s="42"/>
      <c r="G97" s="43">
        <v>4235.2299999999996</v>
      </c>
      <c r="H97" s="43"/>
      <c r="I97" s="43">
        <f t="shared" si="6"/>
        <v>4235.2299999999996</v>
      </c>
      <c r="J97" s="44">
        <f>IFERROR(G97/VLOOKUP(A97,[1]RESUME!$G$3:$I$10,3,FALSE),0)</f>
        <v>4.2142936282167892E-2</v>
      </c>
      <c r="K97" s="43">
        <f t="shared" si="9"/>
        <v>3388.1839999999997</v>
      </c>
      <c r="L97" s="43">
        <f t="shared" si="10"/>
        <v>4235.2299999999996</v>
      </c>
      <c r="M97" s="45">
        <f t="shared" si="11"/>
        <v>5.2678670352709865E-2</v>
      </c>
      <c r="N97" s="46" t="str">
        <f>_xlfn.IFNA(VLOOKUP(A97&amp;"-"&amp;B97&amp;"-"&amp;D97,[1]Ref_Account!$A:$F,6,FALSE),"ACCOUNT TIDAK DITEMUKAN")</f>
        <v>1206.631000</v>
      </c>
      <c r="O97" s="42">
        <f t="shared" si="7"/>
        <v>1</v>
      </c>
      <c r="P97" s="42" t="str">
        <f t="shared" si="8"/>
        <v>OK</v>
      </c>
      <c r="Q97" s="47" t="s">
        <v>25</v>
      </c>
      <c r="R97" s="38"/>
      <c r="AA97" s="39"/>
    </row>
    <row r="98" spans="1:27" x14ac:dyDescent="0.25">
      <c r="A98" s="30" t="s">
        <v>164</v>
      </c>
      <c r="B98" s="48" t="s">
        <v>153</v>
      </c>
      <c r="C98" s="30" t="s">
        <v>166</v>
      </c>
      <c r="D98" s="32" t="s">
        <v>119</v>
      </c>
      <c r="E98" s="32" t="s">
        <v>92</v>
      </c>
      <c r="F98" s="32"/>
      <c r="G98" s="33">
        <v>821.62</v>
      </c>
      <c r="H98" s="33"/>
      <c r="I98" s="33">
        <f t="shared" si="6"/>
        <v>821.62</v>
      </c>
      <c r="J98" s="34">
        <f>IFERROR(G98/VLOOKUP(A98,[1]RESUME!$G$3:$I$10,3,FALSE),0)</f>
        <v>8.175584161463436E-3</v>
      </c>
      <c r="K98" s="33">
        <f t="shared" si="9"/>
        <v>657.29600000000005</v>
      </c>
      <c r="L98" s="33">
        <f t="shared" si="10"/>
        <v>821.62</v>
      </c>
      <c r="M98" s="35">
        <f t="shared" si="11"/>
        <v>1.0219480201829296E-2</v>
      </c>
      <c r="N98" s="36" t="str">
        <f>_xlfn.IFNA(VLOOKUP(A98&amp;"-"&amp;B98&amp;"-"&amp;D98,[1]Ref_Account!$A:$F,6,FALSE),"ACCOUNT TIDAK DITEMUKAN")</f>
        <v>1206.815110</v>
      </c>
      <c r="O98" s="32">
        <f t="shared" si="7"/>
        <v>1</v>
      </c>
      <c r="P98" s="32" t="str">
        <f t="shared" si="8"/>
        <v>OK</v>
      </c>
      <c r="Q98" s="37" t="s">
        <v>25</v>
      </c>
      <c r="R98" s="38"/>
      <c r="AA98" s="39"/>
    </row>
    <row r="99" spans="1:27" x14ac:dyDescent="0.25">
      <c r="A99" s="40" t="s">
        <v>164</v>
      </c>
      <c r="B99" s="41" t="s">
        <v>157</v>
      </c>
      <c r="C99" s="40" t="s">
        <v>158</v>
      </c>
      <c r="D99" s="42" t="s">
        <v>119</v>
      </c>
      <c r="E99" s="42" t="s">
        <v>92</v>
      </c>
      <c r="F99" s="42"/>
      <c r="G99" s="43">
        <v>55</v>
      </c>
      <c r="H99" s="43"/>
      <c r="I99" s="43">
        <f t="shared" si="6"/>
        <v>55</v>
      </c>
      <c r="J99" s="44">
        <f>IFERROR(G99/VLOOKUP(A99,[1]RESUME!$G$3:$I$10,3,FALSE),0)</f>
        <v>5.4728113833705236E-4</v>
      </c>
      <c r="K99" s="43">
        <f t="shared" si="9"/>
        <v>44</v>
      </c>
      <c r="L99" s="43">
        <f t="shared" si="10"/>
        <v>55</v>
      </c>
      <c r="M99" s="45">
        <f t="shared" si="11"/>
        <v>6.8410142292131548E-4</v>
      </c>
      <c r="N99" s="46" t="str">
        <f>_xlfn.IFNA(VLOOKUP(A99&amp;"-"&amp;B99&amp;"-"&amp;D99,[1]Ref_Account!$A:$F,6,FALSE),"ACCOUNT TIDAK DITEMUKAN")</f>
        <v>1206.802120</v>
      </c>
      <c r="O99" s="42">
        <f t="shared" si="7"/>
        <v>1</v>
      </c>
      <c r="P99" s="42" t="str">
        <f t="shared" si="8"/>
        <v>OK</v>
      </c>
      <c r="Q99" s="47" t="s">
        <v>25</v>
      </c>
      <c r="R99" s="38"/>
      <c r="AA99" s="39"/>
    </row>
    <row r="100" spans="1:27" x14ac:dyDescent="0.25">
      <c r="A100" s="30" t="s">
        <v>164</v>
      </c>
      <c r="B100" s="48" t="s">
        <v>161</v>
      </c>
      <c r="C100" s="30" t="s">
        <v>162</v>
      </c>
      <c r="D100" s="32" t="s">
        <v>119</v>
      </c>
      <c r="E100" s="32" t="s">
        <v>92</v>
      </c>
      <c r="F100" s="32"/>
      <c r="G100" s="33">
        <v>20.09</v>
      </c>
      <c r="H100" s="33"/>
      <c r="I100" s="33">
        <f t="shared" si="6"/>
        <v>20.09</v>
      </c>
      <c r="J100" s="34">
        <f>IFERROR(G100/VLOOKUP(A100,[1]RESUME!$G$3:$I$10,3,FALSE),0)</f>
        <v>1.9990687398529784E-4</v>
      </c>
      <c r="K100" s="33">
        <f t="shared" si="9"/>
        <v>16.071999999999999</v>
      </c>
      <c r="L100" s="33">
        <f t="shared" si="10"/>
        <v>20.09</v>
      </c>
      <c r="M100" s="35">
        <f t="shared" si="11"/>
        <v>2.4988359248162231E-4</v>
      </c>
      <c r="N100" s="36" t="str">
        <f>_xlfn.IFNA(VLOOKUP(A100&amp;"-"&amp;B100&amp;"-"&amp;D100,[1]Ref_Account!$A:$F,6,FALSE),"ACCOUNT TIDAK DITEMUKAN")</f>
        <v>1206.630450</v>
      </c>
      <c r="O100" s="32">
        <f t="shared" si="7"/>
        <v>1</v>
      </c>
      <c r="P100" s="32" t="str">
        <f t="shared" si="8"/>
        <v>OK</v>
      </c>
      <c r="Q100" s="37" t="s">
        <v>25</v>
      </c>
      <c r="R100" s="38"/>
      <c r="AA100" s="39"/>
    </row>
    <row r="101" spans="1:27" x14ac:dyDescent="0.25">
      <c r="A101" s="40" t="s">
        <v>164</v>
      </c>
      <c r="B101" s="41" t="s">
        <v>97</v>
      </c>
      <c r="C101" s="40" t="s">
        <v>98</v>
      </c>
      <c r="D101" s="42" t="s">
        <v>119</v>
      </c>
      <c r="E101" s="42" t="s">
        <v>167</v>
      </c>
      <c r="F101" s="42"/>
      <c r="G101" s="43">
        <v>563</v>
      </c>
      <c r="H101" s="43">
        <v>84.77</v>
      </c>
      <c r="I101" s="43">
        <f t="shared" si="6"/>
        <v>478.23</v>
      </c>
      <c r="J101" s="44">
        <f>IFERROR(G101/VLOOKUP(A101,[1]RESUME!$G$3:$I$10,3,FALSE),0)</f>
        <v>5.6021687433410999E-3</v>
      </c>
      <c r="K101" s="43">
        <f t="shared" si="9"/>
        <v>450.40000000000003</v>
      </c>
      <c r="L101" s="43">
        <f t="shared" si="10"/>
        <v>563</v>
      </c>
      <c r="M101" s="45">
        <f t="shared" si="11"/>
        <v>7.0027109291763753E-3</v>
      </c>
      <c r="N101" s="46" t="str">
        <f>_xlfn.IFNA(VLOOKUP(A101&amp;"-"&amp;B101&amp;"-"&amp;D101,[1]Ref_Account!$A:$F,6,FALSE),"ACCOUNT TIDAK DITEMUKAN")</f>
        <v>1206.630300</v>
      </c>
      <c r="O101" s="42">
        <f t="shared" si="7"/>
        <v>1</v>
      </c>
      <c r="P101" s="42" t="str">
        <f t="shared" si="8"/>
        <v>OK</v>
      </c>
      <c r="Q101" s="47" t="s">
        <v>25</v>
      </c>
      <c r="R101" s="38"/>
      <c r="AA101" s="39"/>
    </row>
    <row r="102" spans="1:27" x14ac:dyDescent="0.25">
      <c r="A102" s="30" t="s">
        <v>164</v>
      </c>
      <c r="B102" s="48" t="s">
        <v>124</v>
      </c>
      <c r="C102" s="30" t="s">
        <v>125</v>
      </c>
      <c r="D102" s="32" t="s">
        <v>119</v>
      </c>
      <c r="E102" s="32" t="s">
        <v>167</v>
      </c>
      <c r="F102" s="32"/>
      <c r="G102" s="33">
        <v>50</v>
      </c>
      <c r="H102" s="33"/>
      <c r="I102" s="33">
        <f t="shared" si="6"/>
        <v>50</v>
      </c>
      <c r="J102" s="34">
        <f>IFERROR(G102/VLOOKUP(A102,[1]RESUME!$G$3:$I$10,3,FALSE),0)</f>
        <v>4.9752830757913849E-4</v>
      </c>
      <c r="K102" s="33">
        <f t="shared" si="9"/>
        <v>40</v>
      </c>
      <c r="L102" s="33">
        <f t="shared" si="10"/>
        <v>50</v>
      </c>
      <c r="M102" s="35">
        <f t="shared" si="11"/>
        <v>6.2191038447392312E-4</v>
      </c>
      <c r="N102" s="36" t="str">
        <f>_xlfn.IFNA(VLOOKUP(A102&amp;"-"&amp;B102&amp;"-"&amp;D102,[1]Ref_Account!$A:$F,6,FALSE),"ACCOUNT TIDAK DITEMUKAN")</f>
        <v>1206.630770</v>
      </c>
      <c r="O102" s="32">
        <f t="shared" si="7"/>
        <v>1</v>
      </c>
      <c r="P102" s="32" t="str">
        <f t="shared" si="8"/>
        <v>OK</v>
      </c>
      <c r="Q102" s="37" t="s">
        <v>25</v>
      </c>
      <c r="R102" s="38"/>
      <c r="AA102" s="39"/>
    </row>
    <row r="103" spans="1:27" x14ac:dyDescent="0.25">
      <c r="A103" s="40" t="s">
        <v>164</v>
      </c>
      <c r="B103" s="41" t="s">
        <v>126</v>
      </c>
      <c r="C103" s="40" t="s">
        <v>127</v>
      </c>
      <c r="D103" s="42" t="s">
        <v>119</v>
      </c>
      <c r="E103" s="42" t="s">
        <v>167</v>
      </c>
      <c r="F103" s="42"/>
      <c r="G103" s="43">
        <v>50</v>
      </c>
      <c r="H103" s="43"/>
      <c r="I103" s="43">
        <f t="shared" si="6"/>
        <v>50</v>
      </c>
      <c r="J103" s="44">
        <f>IFERROR(G103/VLOOKUP(A103,[1]RESUME!$G$3:$I$10,3,FALSE),0)</f>
        <v>4.9752830757913849E-4</v>
      </c>
      <c r="K103" s="43">
        <f t="shared" si="9"/>
        <v>40</v>
      </c>
      <c r="L103" s="43">
        <f t="shared" si="10"/>
        <v>50</v>
      </c>
      <c r="M103" s="45">
        <f t="shared" si="11"/>
        <v>6.2191038447392312E-4</v>
      </c>
      <c r="N103" s="46" t="str">
        <f>_xlfn.IFNA(VLOOKUP(A103&amp;"-"&amp;B103&amp;"-"&amp;D103,[1]Ref_Account!$A:$F,6,FALSE),"ACCOUNT TIDAK DITEMUKAN")</f>
        <v>1206.630750</v>
      </c>
      <c r="O103" s="42">
        <f t="shared" si="7"/>
        <v>1</v>
      </c>
      <c r="P103" s="42" t="str">
        <f t="shared" si="8"/>
        <v>OK</v>
      </c>
      <c r="Q103" s="47" t="s">
        <v>25</v>
      </c>
      <c r="R103" s="38"/>
      <c r="AA103" s="39"/>
    </row>
    <row r="104" spans="1:27" x14ac:dyDescent="0.25">
      <c r="A104" s="30" t="s">
        <v>164</v>
      </c>
      <c r="B104" s="48" t="s">
        <v>128</v>
      </c>
      <c r="C104" s="30" t="s">
        <v>129</v>
      </c>
      <c r="D104" s="32" t="s">
        <v>119</v>
      </c>
      <c r="E104" s="32" t="s">
        <v>167</v>
      </c>
      <c r="F104" s="32"/>
      <c r="G104" s="33">
        <v>50</v>
      </c>
      <c r="H104" s="33">
        <v>1313.04</v>
      </c>
      <c r="I104" s="33">
        <f t="shared" si="6"/>
        <v>-1263.04</v>
      </c>
      <c r="J104" s="34">
        <f>IFERROR(G104/VLOOKUP(A104,[1]RESUME!$G$3:$I$10,3,FALSE),0)</f>
        <v>4.9752830757913849E-4</v>
      </c>
      <c r="K104" s="33">
        <f t="shared" si="9"/>
        <v>40</v>
      </c>
      <c r="L104" s="33">
        <f t="shared" si="10"/>
        <v>50</v>
      </c>
      <c r="M104" s="35">
        <f t="shared" si="11"/>
        <v>0</v>
      </c>
      <c r="N104" s="36" t="str">
        <f>_xlfn.IFNA(VLOOKUP(A104&amp;"-"&amp;B104&amp;"-"&amp;D104,[1]Ref_Account!$A:$F,6,FALSE),"ACCOUNT TIDAK DITEMUKAN")</f>
        <v>1206.630720</v>
      </c>
      <c r="O104" s="32">
        <f t="shared" si="7"/>
        <v>1</v>
      </c>
      <c r="P104" s="32" t="str">
        <f t="shared" si="8"/>
        <v>OVER</v>
      </c>
      <c r="Q104" s="37" t="s">
        <v>168</v>
      </c>
      <c r="R104" s="38"/>
      <c r="AA104" s="39"/>
    </row>
    <row r="105" spans="1:27" x14ac:dyDescent="0.25">
      <c r="A105" s="40" t="s">
        <v>164</v>
      </c>
      <c r="B105" s="41" t="s">
        <v>130</v>
      </c>
      <c r="C105" s="40" t="s">
        <v>131</v>
      </c>
      <c r="D105" s="42" t="s">
        <v>119</v>
      </c>
      <c r="E105" s="42" t="s">
        <v>167</v>
      </c>
      <c r="F105" s="42"/>
      <c r="G105" s="43">
        <v>50</v>
      </c>
      <c r="H105" s="43"/>
      <c r="I105" s="43">
        <f t="shared" si="6"/>
        <v>50</v>
      </c>
      <c r="J105" s="44">
        <f>IFERROR(G105/VLOOKUP(A105,[1]RESUME!$G$3:$I$10,3,FALSE),0)</f>
        <v>4.9752830757913849E-4</v>
      </c>
      <c r="K105" s="43">
        <f t="shared" si="9"/>
        <v>40</v>
      </c>
      <c r="L105" s="43">
        <f t="shared" si="10"/>
        <v>50</v>
      </c>
      <c r="M105" s="45">
        <f t="shared" si="11"/>
        <v>6.2191038447392312E-4</v>
      </c>
      <c r="N105" s="46" t="str">
        <f>_xlfn.IFNA(VLOOKUP(A105&amp;"-"&amp;B105&amp;"-"&amp;D105,[1]Ref_Account!$A:$F,6,FALSE),"ACCOUNT TIDAK DITEMUKAN")</f>
        <v>1206.630760</v>
      </c>
      <c r="O105" s="42">
        <f t="shared" si="7"/>
        <v>1</v>
      </c>
      <c r="P105" s="42" t="str">
        <f t="shared" si="8"/>
        <v>OK</v>
      </c>
      <c r="Q105" s="47" t="s">
        <v>25</v>
      </c>
      <c r="R105" s="38"/>
      <c r="AA105" s="39"/>
    </row>
    <row r="106" spans="1:27" x14ac:dyDescent="0.25">
      <c r="A106" s="30" t="s">
        <v>164</v>
      </c>
      <c r="B106" s="48" t="s">
        <v>132</v>
      </c>
      <c r="C106" s="30" t="s">
        <v>133</v>
      </c>
      <c r="D106" s="32" t="s">
        <v>119</v>
      </c>
      <c r="E106" s="32" t="s">
        <v>167</v>
      </c>
      <c r="F106" s="32"/>
      <c r="G106" s="33">
        <v>50</v>
      </c>
      <c r="H106" s="33"/>
      <c r="I106" s="33">
        <f t="shared" si="6"/>
        <v>50</v>
      </c>
      <c r="J106" s="34">
        <f>IFERROR(G106/VLOOKUP(A106,[1]RESUME!$G$3:$I$10,3,FALSE),0)</f>
        <v>4.9752830757913849E-4</v>
      </c>
      <c r="K106" s="33">
        <f t="shared" si="9"/>
        <v>40</v>
      </c>
      <c r="L106" s="33">
        <f t="shared" si="10"/>
        <v>50</v>
      </c>
      <c r="M106" s="35">
        <f t="shared" si="11"/>
        <v>6.2191038447392312E-4</v>
      </c>
      <c r="N106" s="36" t="str">
        <f>_xlfn.IFNA(VLOOKUP(A106&amp;"-"&amp;B106&amp;"-"&amp;D106,[1]Ref_Account!$A:$F,6,FALSE),"ACCOUNT TIDAK DITEMUKAN")</f>
        <v>1206.630730</v>
      </c>
      <c r="O106" s="32">
        <f t="shared" si="7"/>
        <v>1</v>
      </c>
      <c r="P106" s="32" t="str">
        <f t="shared" si="8"/>
        <v>OK</v>
      </c>
      <c r="Q106" s="37" t="s">
        <v>25</v>
      </c>
      <c r="R106" s="38"/>
      <c r="AA106" s="39"/>
    </row>
    <row r="107" spans="1:27" x14ac:dyDescent="0.25">
      <c r="A107" s="40" t="s">
        <v>164</v>
      </c>
      <c r="B107" s="41" t="s">
        <v>134</v>
      </c>
      <c r="C107" s="40" t="s">
        <v>135</v>
      </c>
      <c r="D107" s="42" t="s">
        <v>119</v>
      </c>
      <c r="E107" s="42" t="s">
        <v>167</v>
      </c>
      <c r="F107" s="42"/>
      <c r="G107" s="43">
        <v>50</v>
      </c>
      <c r="H107" s="43"/>
      <c r="I107" s="43">
        <f t="shared" si="6"/>
        <v>50</v>
      </c>
      <c r="J107" s="44">
        <f>IFERROR(G107/VLOOKUP(A107,[1]RESUME!$G$3:$I$10,3,FALSE),0)</f>
        <v>4.9752830757913849E-4</v>
      </c>
      <c r="K107" s="43">
        <f t="shared" si="9"/>
        <v>40</v>
      </c>
      <c r="L107" s="43">
        <f t="shared" si="10"/>
        <v>50</v>
      </c>
      <c r="M107" s="45">
        <f t="shared" si="11"/>
        <v>6.2191038447392312E-4</v>
      </c>
      <c r="N107" s="46" t="str">
        <f>_xlfn.IFNA(VLOOKUP(A107&amp;"-"&amp;B107&amp;"-"&amp;D107,[1]Ref_Account!$A:$F,6,FALSE),"ACCOUNT TIDAK DITEMUKAN")</f>
        <v>1206.630740</v>
      </c>
      <c r="O107" s="42">
        <f t="shared" si="7"/>
        <v>1</v>
      </c>
      <c r="P107" s="42" t="str">
        <f t="shared" si="8"/>
        <v>OK</v>
      </c>
      <c r="Q107" s="47" t="s">
        <v>25</v>
      </c>
      <c r="R107" s="38"/>
      <c r="AA107" s="39"/>
    </row>
    <row r="108" spans="1:27" x14ac:dyDescent="0.25">
      <c r="A108" s="30" t="s">
        <v>164</v>
      </c>
      <c r="B108" s="48" t="s">
        <v>147</v>
      </c>
      <c r="C108" s="30" t="s">
        <v>148</v>
      </c>
      <c r="D108" s="32" t="s">
        <v>119</v>
      </c>
      <c r="E108" s="32" t="s">
        <v>167</v>
      </c>
      <c r="F108" s="32"/>
      <c r="G108" s="33">
        <v>3978</v>
      </c>
      <c r="H108" s="33">
        <v>4309.0600000000004</v>
      </c>
      <c r="I108" s="33">
        <f t="shared" si="6"/>
        <v>-331.0600000000004</v>
      </c>
      <c r="J108" s="34">
        <f>IFERROR(G108/VLOOKUP(A108,[1]RESUME!$G$3:$I$10,3,FALSE),0)</f>
        <v>3.9583352150996259E-2</v>
      </c>
      <c r="K108" s="33">
        <f t="shared" si="9"/>
        <v>3182.4</v>
      </c>
      <c r="L108" s="33">
        <f t="shared" si="10"/>
        <v>3978</v>
      </c>
      <c r="M108" s="35">
        <f t="shared" si="11"/>
        <v>0</v>
      </c>
      <c r="N108" s="36" t="str">
        <f>_xlfn.IFNA(VLOOKUP(A108&amp;"-"&amp;B108&amp;"-"&amp;D108,[1]Ref_Account!$A:$F,6,FALSE),"ACCOUNT TIDAK DITEMUKAN")</f>
        <v>1206.631110</v>
      </c>
      <c r="O108" s="32">
        <f t="shared" si="7"/>
        <v>1</v>
      </c>
      <c r="P108" s="32" t="str">
        <f t="shared" si="8"/>
        <v>OVER</v>
      </c>
      <c r="Q108" s="37" t="s">
        <v>169</v>
      </c>
      <c r="R108" s="38"/>
      <c r="AA108" s="39"/>
    </row>
    <row r="109" spans="1:27" x14ac:dyDescent="0.25">
      <c r="A109" s="40" t="s">
        <v>164</v>
      </c>
      <c r="B109" s="41" t="s">
        <v>87</v>
      </c>
      <c r="C109" s="40" t="s">
        <v>88</v>
      </c>
      <c r="D109" s="42" t="s">
        <v>119</v>
      </c>
      <c r="E109" s="42" t="s">
        <v>170</v>
      </c>
      <c r="F109" s="42"/>
      <c r="G109" s="43">
        <v>5000</v>
      </c>
      <c r="H109" s="43">
        <v>3055.97</v>
      </c>
      <c r="I109" s="43">
        <f t="shared" si="6"/>
        <v>1944.0300000000002</v>
      </c>
      <c r="J109" s="44">
        <f>IFERROR(G109/VLOOKUP(A109,[1]RESUME!$G$3:$I$10,3,FALSE),0)</f>
        <v>4.9752830757913848E-2</v>
      </c>
      <c r="K109" s="43">
        <f t="shared" si="9"/>
        <v>4000</v>
      </c>
      <c r="L109" s="43">
        <f t="shared" si="10"/>
        <v>5000</v>
      </c>
      <c r="M109" s="45">
        <f t="shared" si="11"/>
        <v>6.2191038447392308E-2</v>
      </c>
      <c r="N109" s="46" t="str">
        <f>_xlfn.IFNA(VLOOKUP(A109&amp;"-"&amp;B109&amp;"-"&amp;D109,[1]Ref_Account!$A:$F,6,FALSE),"ACCOUNT TIDAK DITEMUKAN")</f>
        <v>1206.812100</v>
      </c>
      <c r="O109" s="42">
        <f t="shared" si="7"/>
        <v>1</v>
      </c>
      <c r="P109" s="42" t="str">
        <f t="shared" si="8"/>
        <v>OK</v>
      </c>
      <c r="Q109" s="47" t="s">
        <v>25</v>
      </c>
      <c r="R109" s="38"/>
      <c r="AA109" s="39"/>
    </row>
    <row r="110" spans="1:27" x14ac:dyDescent="0.25">
      <c r="A110" s="30" t="s">
        <v>164</v>
      </c>
      <c r="B110" s="48" t="s">
        <v>93</v>
      </c>
      <c r="C110" s="30" t="s">
        <v>94</v>
      </c>
      <c r="D110" s="32" t="s">
        <v>119</v>
      </c>
      <c r="E110" s="32" t="s">
        <v>92</v>
      </c>
      <c r="F110" s="32"/>
      <c r="G110" s="33">
        <v>3463.43</v>
      </c>
      <c r="H110" s="33">
        <v>3779.14</v>
      </c>
      <c r="I110" s="33">
        <f t="shared" si="6"/>
        <v>-315.71000000000004</v>
      </c>
      <c r="J110" s="34">
        <f>IFERROR(G110/VLOOKUP(A110,[1]RESUME!$G$3:$I$10,3,FALSE),0)</f>
        <v>3.446308932637631E-2</v>
      </c>
      <c r="K110" s="33">
        <f t="shared" si="9"/>
        <v>2770.7440000000001</v>
      </c>
      <c r="L110" s="33">
        <f t="shared" si="10"/>
        <v>3463.43</v>
      </c>
      <c r="M110" s="35">
        <f t="shared" si="11"/>
        <v>0</v>
      </c>
      <c r="N110" s="36" t="str">
        <f>_xlfn.IFNA(VLOOKUP(A110&amp;"-"&amp;B110&amp;"-"&amp;D110,[1]Ref_Account!$A:$F,6,FALSE),"ACCOUNT TIDAK DITEMUKAN")</f>
        <v>1206.630400</v>
      </c>
      <c r="O110" s="32">
        <f t="shared" si="7"/>
        <v>1</v>
      </c>
      <c r="P110" s="32" t="str">
        <f t="shared" si="8"/>
        <v>OVER</v>
      </c>
      <c r="Q110" s="37" t="s">
        <v>171</v>
      </c>
      <c r="R110" s="38"/>
      <c r="AA110" s="39"/>
    </row>
    <row r="111" spans="1:27" x14ac:dyDescent="0.25">
      <c r="A111" s="40" t="s">
        <v>164</v>
      </c>
      <c r="B111" s="41" t="s">
        <v>105</v>
      </c>
      <c r="C111" s="40" t="s">
        <v>106</v>
      </c>
      <c r="D111" s="42" t="s">
        <v>119</v>
      </c>
      <c r="E111" s="42" t="s">
        <v>92</v>
      </c>
      <c r="F111" s="42"/>
      <c r="G111" s="43">
        <v>23.95</v>
      </c>
      <c r="H111" s="43"/>
      <c r="I111" s="43">
        <f t="shared" si="6"/>
        <v>23.95</v>
      </c>
      <c r="J111" s="44">
        <f>IFERROR(G111/VLOOKUP(A111,[1]RESUME!$G$3:$I$10,3,FALSE),0)</f>
        <v>2.3831605933040734E-4</v>
      </c>
      <c r="K111" s="43">
        <f t="shared" si="9"/>
        <v>19.16</v>
      </c>
      <c r="L111" s="43">
        <f t="shared" si="10"/>
        <v>23.95</v>
      </c>
      <c r="M111" s="45">
        <f t="shared" si="11"/>
        <v>2.9789507416300918E-4</v>
      </c>
      <c r="N111" s="46" t="str">
        <f>_xlfn.IFNA(VLOOKUP(A111&amp;"-"&amp;B111&amp;"-"&amp;D111,[1]Ref_Account!$A:$F,6,FALSE),"ACCOUNT TIDAK DITEMUKAN")</f>
        <v>1206.808100</v>
      </c>
      <c r="O111" s="42">
        <f t="shared" si="7"/>
        <v>1</v>
      </c>
      <c r="P111" s="42" t="str">
        <f t="shared" si="8"/>
        <v>OK</v>
      </c>
      <c r="Q111" s="47" t="s">
        <v>25</v>
      </c>
      <c r="R111" s="38"/>
      <c r="AA111" s="39"/>
    </row>
    <row r="112" spans="1:27" x14ac:dyDescent="0.25">
      <c r="A112" s="30" t="s">
        <v>164</v>
      </c>
      <c r="B112" s="48" t="s">
        <v>114</v>
      </c>
      <c r="C112" s="30" t="s">
        <v>115</v>
      </c>
      <c r="D112" s="32" t="s">
        <v>119</v>
      </c>
      <c r="E112" s="32" t="s">
        <v>172</v>
      </c>
      <c r="F112" s="32"/>
      <c r="G112" s="33">
        <v>47747.46</v>
      </c>
      <c r="H112" s="33"/>
      <c r="I112" s="33">
        <f t="shared" si="6"/>
        <v>47747.46</v>
      </c>
      <c r="J112" s="34">
        <f>IFERROR(G112/VLOOKUP(A112,[1]RESUME!$G$3:$I$10,3,FALSE),0)</f>
        <v>0.47511425930005224</v>
      </c>
      <c r="K112" s="33">
        <f t="shared" si="9"/>
        <v>38197.968000000001</v>
      </c>
      <c r="L112" s="33">
        <f t="shared" si="10"/>
        <v>47747.46</v>
      </c>
      <c r="M112" s="35">
        <f t="shared" si="11"/>
        <v>0.59389282412506528</v>
      </c>
      <c r="N112" s="36" t="str">
        <f>_xlfn.IFNA(VLOOKUP(A112&amp;"-"&amp;B112&amp;"-"&amp;D112,[1]Ref_Account!$A:$F,6,FALSE),"ACCOUNT TIDAK DITEMUKAN")</f>
        <v>1206.630110</v>
      </c>
      <c r="O112" s="32">
        <f t="shared" si="7"/>
        <v>1</v>
      </c>
      <c r="P112" s="32" t="str">
        <f t="shared" si="8"/>
        <v>OK</v>
      </c>
      <c r="Q112" s="37" t="s">
        <v>25</v>
      </c>
      <c r="R112" s="38"/>
      <c r="AA112" s="39"/>
    </row>
    <row r="113" spans="1:27" x14ac:dyDescent="0.25">
      <c r="A113" s="40" t="s">
        <v>164</v>
      </c>
      <c r="B113" s="41" t="s">
        <v>173</v>
      </c>
      <c r="C113" s="40" t="s">
        <v>174</v>
      </c>
      <c r="D113" s="42" t="s">
        <v>119</v>
      </c>
      <c r="E113" s="42" t="s">
        <v>175</v>
      </c>
      <c r="F113" s="42"/>
      <c r="G113" s="43">
        <v>2800</v>
      </c>
      <c r="H113" s="43"/>
      <c r="I113" s="43">
        <f t="shared" si="6"/>
        <v>2800</v>
      </c>
      <c r="J113" s="44">
        <f>IFERROR(G113/VLOOKUP(A113,[1]RESUME!$G$3:$I$10,3,FALSE),0)</f>
        <v>2.7861585224431756E-2</v>
      </c>
      <c r="K113" s="43">
        <f t="shared" si="9"/>
        <v>2240</v>
      </c>
      <c r="L113" s="43">
        <f t="shared" si="10"/>
        <v>2800</v>
      </c>
      <c r="M113" s="45">
        <f t="shared" si="11"/>
        <v>3.4826981530539695E-2</v>
      </c>
      <c r="N113" s="46" t="str">
        <f>_xlfn.IFNA(VLOOKUP(A113&amp;"-"&amp;B113&amp;"-"&amp;D113,[1]Ref_Account!$A:$F,6,FALSE),"ACCOUNT TIDAK DITEMUKAN")</f>
        <v>1206.801110</v>
      </c>
      <c r="O113" s="42">
        <f t="shared" si="7"/>
        <v>1</v>
      </c>
      <c r="P113" s="42" t="str">
        <f t="shared" si="8"/>
        <v>OK</v>
      </c>
      <c r="Q113" s="47" t="s">
        <v>25</v>
      </c>
      <c r="R113" s="38"/>
      <c r="AA113" s="39"/>
    </row>
    <row r="114" spans="1:27" x14ac:dyDescent="0.25">
      <c r="A114" s="30" t="s">
        <v>164</v>
      </c>
      <c r="B114" s="48" t="s">
        <v>38</v>
      </c>
      <c r="C114" s="30" t="s">
        <v>39</v>
      </c>
      <c r="D114" s="32" t="s">
        <v>119</v>
      </c>
      <c r="E114" s="32" t="s">
        <v>176</v>
      </c>
      <c r="F114" s="32"/>
      <c r="G114" s="33">
        <v>812</v>
      </c>
      <c r="H114" s="33">
        <v>676.87</v>
      </c>
      <c r="I114" s="33">
        <f t="shared" si="6"/>
        <v>135.13</v>
      </c>
      <c r="J114" s="34">
        <f>IFERROR(G114/VLOOKUP(A114,[1]RESUME!$G$3:$I$10,3,FALSE),0)</f>
        <v>8.0798597150852098E-3</v>
      </c>
      <c r="K114" s="33">
        <f t="shared" si="9"/>
        <v>649.6</v>
      </c>
      <c r="L114" s="33">
        <f t="shared" si="10"/>
        <v>812</v>
      </c>
      <c r="M114" s="35">
        <f t="shared" si="11"/>
        <v>9.6929190075630348E-3</v>
      </c>
      <c r="N114" s="36" t="str">
        <f>_xlfn.IFNA(VLOOKUP(A114&amp;"-"&amp;B114&amp;"-"&amp;D114,[1]Ref_Account!$A:$F,6,FALSE),"ACCOUNT TIDAK DITEMUKAN")</f>
        <v>1206.631180</v>
      </c>
      <c r="O114" s="32">
        <f t="shared" si="7"/>
        <v>1</v>
      </c>
      <c r="P114" s="32" t="str">
        <f t="shared" si="8"/>
        <v>OK</v>
      </c>
      <c r="Q114" s="37" t="s">
        <v>25</v>
      </c>
      <c r="R114" s="38"/>
      <c r="AA114" s="39"/>
    </row>
    <row r="115" spans="1:27" x14ac:dyDescent="0.25">
      <c r="A115" s="40" t="s">
        <v>164</v>
      </c>
      <c r="B115" s="41" t="s">
        <v>49</v>
      </c>
      <c r="C115" s="40" t="s">
        <v>50</v>
      </c>
      <c r="D115" s="42" t="s">
        <v>177</v>
      </c>
      <c r="E115" s="42" t="s">
        <v>178</v>
      </c>
      <c r="F115" s="42"/>
      <c r="G115" s="43">
        <v>26280.234329731342</v>
      </c>
      <c r="H115" s="43"/>
      <c r="I115" s="43">
        <f t="shared" si="6"/>
        <v>26280.234329731342</v>
      </c>
      <c r="J115" s="44">
        <f>IFERROR(G115/VLOOKUP(A115,[1]RESUME!$G$3:$I$10,3,FALSE),0)</f>
        <v>0.26150321017708822</v>
      </c>
      <c r="K115" s="43">
        <f t="shared" si="9"/>
        <v>21024.187463785074</v>
      </c>
      <c r="L115" s="43">
        <f t="shared" si="10"/>
        <v>26280.234329731342</v>
      </c>
      <c r="M115" s="45">
        <f t="shared" si="11"/>
        <v>0.32687901272136027</v>
      </c>
      <c r="N115" s="46" t="str">
        <f>_xlfn.IFNA(VLOOKUP(A115&amp;"-"&amp;B115&amp;"-"&amp;D115,[1]Ref_Account!$A:$F,6,FALSE),"ACCOUNT TIDAK DITEMUKAN")</f>
        <v>1206.630600</v>
      </c>
      <c r="O115" s="42">
        <f t="shared" si="7"/>
        <v>1</v>
      </c>
      <c r="P115" s="42" t="str">
        <f t="shared" si="8"/>
        <v>OK</v>
      </c>
      <c r="Q115" s="47" t="s">
        <v>25</v>
      </c>
      <c r="R115" s="38"/>
      <c r="AA115" s="39"/>
    </row>
    <row r="116" spans="1:27" x14ac:dyDescent="0.25">
      <c r="A116" s="30" t="s">
        <v>179</v>
      </c>
      <c r="B116" s="48" t="s">
        <v>95</v>
      </c>
      <c r="C116" s="30" t="s">
        <v>96</v>
      </c>
      <c r="D116" s="32" t="s">
        <v>35</v>
      </c>
      <c r="E116" s="32" t="s">
        <v>89</v>
      </c>
      <c r="F116" s="32"/>
      <c r="G116" s="33">
        <v>137.53</v>
      </c>
      <c r="H116" s="33"/>
      <c r="I116" s="33">
        <f t="shared" si="6"/>
        <v>137.53</v>
      </c>
      <c r="J116" s="34">
        <f>IFERROR(G116/VLOOKUP(A116,[1]RESUME!$G$3:$I$10,3,FALSE),0)</f>
        <v>5.5495675892985874E-4</v>
      </c>
      <c r="K116" s="33">
        <f t="shared" si="9"/>
        <v>110.024</v>
      </c>
      <c r="L116" s="33">
        <f t="shared" si="10"/>
        <v>137.53</v>
      </c>
      <c r="M116" s="35">
        <f t="shared" si="11"/>
        <v>6.9369594866232343E-4</v>
      </c>
      <c r="N116" s="36" t="str">
        <f>_xlfn.IFNA(VLOOKUP(A116&amp;"-"&amp;B116&amp;"-"&amp;D116,[1]Ref_Account!$A:$F,6,FALSE),"ACCOUNT TIDAK DITEMUKAN")</f>
        <v>1205.813100</v>
      </c>
      <c r="O116" s="32">
        <f t="shared" si="7"/>
        <v>1</v>
      </c>
      <c r="P116" s="32" t="str">
        <f t="shared" si="8"/>
        <v>OK</v>
      </c>
      <c r="Q116" s="37" t="s">
        <v>25</v>
      </c>
      <c r="R116" s="38"/>
      <c r="AA116" s="39"/>
    </row>
    <row r="117" spans="1:27" x14ac:dyDescent="0.25">
      <c r="A117" s="40" t="s">
        <v>179</v>
      </c>
      <c r="B117" s="41" t="s">
        <v>111</v>
      </c>
      <c r="C117" s="40" t="s">
        <v>112</v>
      </c>
      <c r="D117" s="42" t="s">
        <v>35</v>
      </c>
      <c r="E117" s="42" t="s">
        <v>113</v>
      </c>
      <c r="F117" s="42"/>
      <c r="G117" s="43">
        <v>5157.3999999999996</v>
      </c>
      <c r="H117" s="43"/>
      <c r="I117" s="43">
        <f t="shared" si="6"/>
        <v>5157.3999999999996</v>
      </c>
      <c r="J117" s="44">
        <f>IFERROR(G117/VLOOKUP(A117,[1]RESUME!$G$3:$I$10,3,FALSE),0)</f>
        <v>2.0810979339088584E-2</v>
      </c>
      <c r="K117" s="43">
        <f t="shared" si="9"/>
        <v>4125.92</v>
      </c>
      <c r="L117" s="43">
        <f t="shared" si="10"/>
        <v>5157.3999999999996</v>
      </c>
      <c r="M117" s="45">
        <f t="shared" si="11"/>
        <v>2.601372417386073E-2</v>
      </c>
      <c r="N117" s="46" t="str">
        <f>_xlfn.IFNA(VLOOKUP(A117&amp;"-"&amp;B117&amp;"-"&amp;D117,[1]Ref_Account!$A:$F,6,FALSE),"ACCOUNT TIDAK DITEMUKAN")</f>
        <v>1205.801160</v>
      </c>
      <c r="O117" s="42">
        <f t="shared" si="7"/>
        <v>1</v>
      </c>
      <c r="P117" s="42" t="str">
        <f t="shared" si="8"/>
        <v>OK</v>
      </c>
      <c r="Q117" s="47" t="s">
        <v>25</v>
      </c>
      <c r="R117" s="38"/>
      <c r="AA117" s="39"/>
    </row>
    <row r="118" spans="1:27" x14ac:dyDescent="0.25">
      <c r="A118" s="30" t="s">
        <v>179</v>
      </c>
      <c r="B118" s="48" t="s">
        <v>121</v>
      </c>
      <c r="C118" s="30" t="s">
        <v>122</v>
      </c>
      <c r="D118" s="32" t="s">
        <v>35</v>
      </c>
      <c r="E118" s="32" t="s">
        <v>92</v>
      </c>
      <c r="F118" s="32"/>
      <c r="G118" s="33">
        <v>500</v>
      </c>
      <c r="H118" s="33">
        <v>90.17</v>
      </c>
      <c r="I118" s="33">
        <f t="shared" si="6"/>
        <v>409.83</v>
      </c>
      <c r="J118" s="34">
        <f>IFERROR(G118/VLOOKUP(A118,[1]RESUME!$G$3:$I$10,3,FALSE),0)</f>
        <v>2.0175843776988971E-3</v>
      </c>
      <c r="K118" s="33">
        <f t="shared" si="9"/>
        <v>400</v>
      </c>
      <c r="L118" s="33">
        <f t="shared" si="10"/>
        <v>500</v>
      </c>
      <c r="M118" s="35">
        <f t="shared" si="11"/>
        <v>2.5219804721236215E-3</v>
      </c>
      <c r="N118" s="36" t="str">
        <f>_xlfn.IFNA(VLOOKUP(A118&amp;"-"&amp;B118&amp;"-"&amp;D118,[1]Ref_Account!$A:$F,6,FALSE),"ACCOUNT TIDAK DITEMUKAN")</f>
        <v>1205.630710</v>
      </c>
      <c r="O118" s="32">
        <f t="shared" si="7"/>
        <v>1</v>
      </c>
      <c r="P118" s="32" t="str">
        <f t="shared" si="8"/>
        <v>OK</v>
      </c>
      <c r="Q118" s="37" t="s">
        <v>25</v>
      </c>
      <c r="R118" s="38"/>
      <c r="AA118" s="39"/>
    </row>
    <row r="119" spans="1:27" x14ac:dyDescent="0.25">
      <c r="A119" s="40" t="s">
        <v>179</v>
      </c>
      <c r="B119" s="41" t="s">
        <v>134</v>
      </c>
      <c r="C119" s="40" t="s">
        <v>135</v>
      </c>
      <c r="D119" s="42" t="s">
        <v>35</v>
      </c>
      <c r="E119" s="42" t="s">
        <v>92</v>
      </c>
      <c r="F119" s="42"/>
      <c r="G119" s="43">
        <v>250</v>
      </c>
      <c r="H119" s="43"/>
      <c r="I119" s="43">
        <f t="shared" si="6"/>
        <v>250</v>
      </c>
      <c r="J119" s="44">
        <f>IFERROR(G119/VLOOKUP(A119,[1]RESUME!$G$3:$I$10,3,FALSE),0)</f>
        <v>1.0087921888494486E-3</v>
      </c>
      <c r="K119" s="43">
        <f t="shared" si="9"/>
        <v>200</v>
      </c>
      <c r="L119" s="43">
        <f t="shared" si="10"/>
        <v>250</v>
      </c>
      <c r="M119" s="45">
        <f t="shared" si="11"/>
        <v>1.2609902360618108E-3</v>
      </c>
      <c r="N119" s="46" t="str">
        <f>_xlfn.IFNA(VLOOKUP(A119&amp;"-"&amp;B119&amp;"-"&amp;D119,[1]Ref_Account!$A:$F,6,FALSE),"ACCOUNT TIDAK DITEMUKAN")</f>
        <v>1205.630740</v>
      </c>
      <c r="O119" s="42">
        <f t="shared" si="7"/>
        <v>1</v>
      </c>
      <c r="P119" s="42" t="str">
        <f t="shared" si="8"/>
        <v>OK</v>
      </c>
      <c r="Q119" s="47" t="s">
        <v>25</v>
      </c>
      <c r="R119" s="38"/>
      <c r="AA119" s="39"/>
    </row>
    <row r="120" spans="1:27" x14ac:dyDescent="0.25">
      <c r="A120" s="30" t="s">
        <v>179</v>
      </c>
      <c r="B120" s="48" t="s">
        <v>139</v>
      </c>
      <c r="C120" s="30" t="s">
        <v>140</v>
      </c>
      <c r="D120" s="32" t="s">
        <v>35</v>
      </c>
      <c r="E120" s="32" t="s">
        <v>113</v>
      </c>
      <c r="F120" s="32"/>
      <c r="G120" s="33">
        <v>3183.98</v>
      </c>
      <c r="H120" s="33">
        <v>3929.89</v>
      </c>
      <c r="I120" s="33">
        <f t="shared" si="6"/>
        <v>-745.90999999999985</v>
      </c>
      <c r="J120" s="34">
        <f>IFERROR(G120/VLOOKUP(A120,[1]RESUME!$G$3:$I$10,3,FALSE),0)</f>
        <v>1.284789661381147E-2</v>
      </c>
      <c r="K120" s="33">
        <f t="shared" si="9"/>
        <v>2547.1840000000002</v>
      </c>
      <c r="L120" s="33">
        <f t="shared" si="10"/>
        <v>3183.98</v>
      </c>
      <c r="M120" s="35">
        <f t="shared" si="11"/>
        <v>0</v>
      </c>
      <c r="N120" s="36" t="str">
        <f>_xlfn.IFNA(VLOOKUP(A120&amp;"-"&amp;B120&amp;"-"&amp;D120,[1]Ref_Account!$A:$F,6,FALSE),"ACCOUNT TIDAK DITEMUKAN")</f>
        <v>1205.630130</v>
      </c>
      <c r="O120" s="32">
        <f t="shared" si="7"/>
        <v>1</v>
      </c>
      <c r="P120" s="32" t="str">
        <f t="shared" si="8"/>
        <v>OVER</v>
      </c>
      <c r="Q120" s="37" t="s">
        <v>180</v>
      </c>
      <c r="R120" s="38"/>
      <c r="AA120" s="39"/>
    </row>
    <row r="121" spans="1:27" x14ac:dyDescent="0.25">
      <c r="A121" s="40" t="s">
        <v>179</v>
      </c>
      <c r="B121" s="41" t="s">
        <v>153</v>
      </c>
      <c r="C121" s="40" t="s">
        <v>166</v>
      </c>
      <c r="D121" s="42" t="s">
        <v>35</v>
      </c>
      <c r="E121" s="42" t="s">
        <v>92</v>
      </c>
      <c r="F121" s="42"/>
      <c r="G121" s="43">
        <v>126.99</v>
      </c>
      <c r="H121" s="43"/>
      <c r="I121" s="43">
        <f t="shared" si="6"/>
        <v>126.99</v>
      </c>
      <c r="J121" s="44">
        <f>IFERROR(G121/VLOOKUP(A121,[1]RESUME!$G$3:$I$10,3,FALSE),0)</f>
        <v>5.124260802479659E-4</v>
      </c>
      <c r="K121" s="43">
        <f t="shared" si="9"/>
        <v>101.592</v>
      </c>
      <c r="L121" s="43">
        <f t="shared" si="10"/>
        <v>126.99</v>
      </c>
      <c r="M121" s="45">
        <f t="shared" si="11"/>
        <v>6.4053260030995742E-4</v>
      </c>
      <c r="N121" s="46" t="str">
        <f>_xlfn.IFNA(VLOOKUP(A121&amp;"-"&amp;B121&amp;"-"&amp;D121,[1]Ref_Account!$A:$F,6,FALSE),"ACCOUNT TIDAK DITEMUKAN")</f>
        <v>1205.815110</v>
      </c>
      <c r="O121" s="42">
        <f t="shared" si="7"/>
        <v>1</v>
      </c>
      <c r="P121" s="42" t="str">
        <f t="shared" si="8"/>
        <v>OK</v>
      </c>
      <c r="Q121" s="47" t="s">
        <v>25</v>
      </c>
      <c r="R121" s="38"/>
      <c r="AA121" s="39"/>
    </row>
    <row r="122" spans="1:27" x14ac:dyDescent="0.25">
      <c r="A122" s="30" t="s">
        <v>179</v>
      </c>
      <c r="B122" s="48" t="s">
        <v>32</v>
      </c>
      <c r="C122" s="30" t="s">
        <v>181</v>
      </c>
      <c r="D122" s="32" t="s">
        <v>35</v>
      </c>
      <c r="E122" s="32" t="s">
        <v>92</v>
      </c>
      <c r="F122" s="32"/>
      <c r="G122" s="33">
        <v>754.58</v>
      </c>
      <c r="H122" s="33">
        <v>182.02</v>
      </c>
      <c r="I122" s="33">
        <f t="shared" si="6"/>
        <v>572.56000000000006</v>
      </c>
      <c r="J122" s="34">
        <f>IFERROR(G122/VLOOKUP(A122,[1]RESUME!$G$3:$I$10,3,FALSE),0)</f>
        <v>3.0448576394480681E-3</v>
      </c>
      <c r="K122" s="33">
        <f t="shared" si="9"/>
        <v>603.6640000000001</v>
      </c>
      <c r="L122" s="33">
        <f t="shared" si="10"/>
        <v>754.58</v>
      </c>
      <c r="M122" s="35">
        <f t="shared" si="11"/>
        <v>3.8060720493100844E-3</v>
      </c>
      <c r="N122" s="36" t="str">
        <f>_xlfn.IFNA(VLOOKUP(A122&amp;"-"&amp;B122&amp;"-"&amp;D122,[1]Ref_Account!$A:$F,6,FALSE),"ACCOUNT TIDAK DITEMUKAN")</f>
        <v>1205.631100</v>
      </c>
      <c r="O122" s="32">
        <f t="shared" si="7"/>
        <v>3</v>
      </c>
      <c r="P122" s="32" t="str">
        <f t="shared" si="8"/>
        <v>OK</v>
      </c>
      <c r="Q122" s="37" t="s">
        <v>25</v>
      </c>
      <c r="R122" s="38"/>
      <c r="AA122" s="39"/>
    </row>
    <row r="123" spans="1:27" x14ac:dyDescent="0.25">
      <c r="A123" s="40" t="s">
        <v>179</v>
      </c>
      <c r="B123" s="41" t="s">
        <v>87</v>
      </c>
      <c r="C123" s="40" t="s">
        <v>88</v>
      </c>
      <c r="D123" s="42" t="s">
        <v>35</v>
      </c>
      <c r="E123" s="42" t="s">
        <v>89</v>
      </c>
      <c r="F123" s="42"/>
      <c r="G123" s="43">
        <v>6722.26</v>
      </c>
      <c r="H123" s="43">
        <v>3755.27</v>
      </c>
      <c r="I123" s="43">
        <f t="shared" si="6"/>
        <v>2966.9900000000002</v>
      </c>
      <c r="J123" s="44">
        <f>IFERROR(G123/VLOOKUP(A123,[1]RESUME!$G$3:$I$10,3,FALSE),0)</f>
        <v>2.7125453517660381E-2</v>
      </c>
      <c r="K123" s="43">
        <f t="shared" si="9"/>
        <v>5377.8080000000009</v>
      </c>
      <c r="L123" s="43">
        <f t="shared" si="10"/>
        <v>6722.26</v>
      </c>
      <c r="M123" s="45">
        <f t="shared" si="11"/>
        <v>3.3906816897075469E-2</v>
      </c>
      <c r="N123" s="46" t="str">
        <f>_xlfn.IFNA(VLOOKUP(A123&amp;"-"&amp;B123&amp;"-"&amp;D123,[1]Ref_Account!$A:$F,6,FALSE),"ACCOUNT TIDAK DITEMUKAN")</f>
        <v>1205.812100</v>
      </c>
      <c r="O123" s="42">
        <f t="shared" si="7"/>
        <v>1</v>
      </c>
      <c r="P123" s="42" t="str">
        <f t="shared" si="8"/>
        <v>OK</v>
      </c>
      <c r="Q123" s="47" t="s">
        <v>25</v>
      </c>
      <c r="R123" s="38"/>
      <c r="AA123" s="39"/>
    </row>
    <row r="124" spans="1:27" x14ac:dyDescent="0.25">
      <c r="A124" s="30" t="s">
        <v>179</v>
      </c>
      <c r="B124" s="48" t="s">
        <v>93</v>
      </c>
      <c r="C124" s="30" t="s">
        <v>94</v>
      </c>
      <c r="D124" s="32" t="s">
        <v>35</v>
      </c>
      <c r="E124" s="32" t="s">
        <v>92</v>
      </c>
      <c r="F124" s="32"/>
      <c r="G124" s="33">
        <v>5152.29</v>
      </c>
      <c r="H124" s="33">
        <v>4098.6000000000004</v>
      </c>
      <c r="I124" s="33">
        <f t="shared" si="6"/>
        <v>1053.6899999999996</v>
      </c>
      <c r="J124" s="34">
        <f>IFERROR(G124/VLOOKUP(A124,[1]RESUME!$G$3:$I$10,3,FALSE),0)</f>
        <v>2.0790359626748502E-2</v>
      </c>
      <c r="K124" s="33">
        <f t="shared" si="9"/>
        <v>4121.8320000000003</v>
      </c>
      <c r="L124" s="33">
        <f t="shared" si="10"/>
        <v>5152.29</v>
      </c>
      <c r="M124" s="35">
        <f t="shared" si="11"/>
        <v>2.5987949533435625E-2</v>
      </c>
      <c r="N124" s="36" t="str">
        <f>_xlfn.IFNA(VLOOKUP(A124&amp;"-"&amp;B124&amp;"-"&amp;D124,[1]Ref_Account!$A:$F,6,FALSE),"ACCOUNT TIDAK DITEMUKAN")</f>
        <v>1205.630400</v>
      </c>
      <c r="O124" s="32">
        <f t="shared" si="7"/>
        <v>1</v>
      </c>
      <c r="P124" s="32" t="str">
        <f t="shared" si="8"/>
        <v>OK</v>
      </c>
      <c r="Q124" s="37" t="s">
        <v>25</v>
      </c>
      <c r="R124" s="38"/>
      <c r="AA124" s="39"/>
    </row>
    <row r="125" spans="1:27" x14ac:dyDescent="0.25">
      <c r="A125" s="40" t="s">
        <v>179</v>
      </c>
      <c r="B125" s="41" t="s">
        <v>97</v>
      </c>
      <c r="C125" s="40" t="s">
        <v>98</v>
      </c>
      <c r="D125" s="42" t="s">
        <v>35</v>
      </c>
      <c r="E125" s="42" t="s">
        <v>182</v>
      </c>
      <c r="F125" s="42"/>
      <c r="G125" s="43">
        <v>3188</v>
      </c>
      <c r="H125" s="43">
        <v>827.12</v>
      </c>
      <c r="I125" s="43">
        <f t="shared" si="6"/>
        <v>2360.88</v>
      </c>
      <c r="J125" s="44">
        <f>IFERROR(G125/VLOOKUP(A125,[1]RESUME!$G$3:$I$10,3,FALSE),0)</f>
        <v>1.2864117992208169E-2</v>
      </c>
      <c r="K125" s="43">
        <f t="shared" si="9"/>
        <v>2550.4</v>
      </c>
      <c r="L125" s="43">
        <f t="shared" si="10"/>
        <v>3188</v>
      </c>
      <c r="M125" s="45">
        <f t="shared" si="11"/>
        <v>1.608014749026021E-2</v>
      </c>
      <c r="N125" s="46" t="str">
        <f>_xlfn.IFNA(VLOOKUP(A125&amp;"-"&amp;B125&amp;"-"&amp;D125,[1]Ref_Account!$A:$F,6,FALSE),"ACCOUNT TIDAK DITEMUKAN")</f>
        <v>1205.630300</v>
      </c>
      <c r="O125" s="42">
        <f t="shared" si="7"/>
        <v>1</v>
      </c>
      <c r="P125" s="42" t="str">
        <f t="shared" si="8"/>
        <v>OK</v>
      </c>
      <c r="Q125" s="47" t="s">
        <v>25</v>
      </c>
      <c r="R125" s="38"/>
      <c r="AA125" s="39"/>
    </row>
    <row r="126" spans="1:27" x14ac:dyDescent="0.25">
      <c r="A126" s="30" t="s">
        <v>179</v>
      </c>
      <c r="B126" s="48" t="s">
        <v>100</v>
      </c>
      <c r="C126" s="30" t="s">
        <v>102</v>
      </c>
      <c r="D126" s="32" t="s">
        <v>35</v>
      </c>
      <c r="E126" s="32" t="s">
        <v>92</v>
      </c>
      <c r="F126" s="32"/>
      <c r="G126" s="33">
        <v>2043.4899999999998</v>
      </c>
      <c r="H126" s="33"/>
      <c r="I126" s="33">
        <f t="shared" si="6"/>
        <v>2043.4899999999998</v>
      </c>
      <c r="J126" s="34">
        <f>IFERROR(G126/VLOOKUP(A126,[1]RESUME!$G$3:$I$10,3,FALSE),0)</f>
        <v>8.2458269999678389E-3</v>
      </c>
      <c r="K126" s="33">
        <f t="shared" si="9"/>
        <v>1634.7919999999999</v>
      </c>
      <c r="L126" s="33">
        <f t="shared" si="10"/>
        <v>2043.4899999999998</v>
      </c>
      <c r="M126" s="35">
        <f t="shared" si="11"/>
        <v>1.03072837499598E-2</v>
      </c>
      <c r="N126" s="36" t="str">
        <f>_xlfn.IFNA(VLOOKUP(A126&amp;"-"&amp;B126&amp;"-"&amp;D126,[1]Ref_Account!$A:$F,6,FALSE),"ACCOUNT TIDAK DITEMUKAN")</f>
        <v>1205.630200</v>
      </c>
      <c r="O126" s="32">
        <f t="shared" si="7"/>
        <v>1</v>
      </c>
      <c r="P126" s="32" t="str">
        <f t="shared" si="8"/>
        <v>OK</v>
      </c>
      <c r="Q126" s="37" t="s">
        <v>25</v>
      </c>
      <c r="R126" s="38"/>
      <c r="AA126" s="39"/>
    </row>
    <row r="127" spans="1:27" x14ac:dyDescent="0.25">
      <c r="A127" s="40" t="s">
        <v>179</v>
      </c>
      <c r="B127" s="41" t="s">
        <v>114</v>
      </c>
      <c r="C127" s="40" t="s">
        <v>115</v>
      </c>
      <c r="D127" s="42" t="s">
        <v>35</v>
      </c>
      <c r="E127" s="42" t="s">
        <v>183</v>
      </c>
      <c r="F127" s="42"/>
      <c r="G127" s="43">
        <v>78109.679999999993</v>
      </c>
      <c r="H127" s="43">
        <v>901.67</v>
      </c>
      <c r="I127" s="43">
        <f t="shared" si="6"/>
        <v>77208.009999999995</v>
      </c>
      <c r="J127" s="44">
        <f>IFERROR(G127/VLOOKUP(A127,[1]RESUME!$G$3:$I$10,3,FALSE),0)</f>
        <v>0.31518574023011997</v>
      </c>
      <c r="K127" s="43">
        <f t="shared" si="9"/>
        <v>62487.743999999999</v>
      </c>
      <c r="L127" s="43">
        <f t="shared" si="10"/>
        <v>78109.679999999993</v>
      </c>
      <c r="M127" s="45">
        <f t="shared" si="11"/>
        <v>0.39398217528764995</v>
      </c>
      <c r="N127" s="46" t="str">
        <f>_xlfn.IFNA(VLOOKUP(A127&amp;"-"&amp;B127&amp;"-"&amp;D127,[1]Ref_Account!$A:$F,6,FALSE),"ACCOUNT TIDAK DITEMUKAN")</f>
        <v>1205.630110</v>
      </c>
      <c r="O127" s="42">
        <f t="shared" si="7"/>
        <v>1</v>
      </c>
      <c r="P127" s="42" t="str">
        <f t="shared" si="8"/>
        <v>OK</v>
      </c>
      <c r="Q127" s="47" t="s">
        <v>25</v>
      </c>
      <c r="R127" s="38"/>
      <c r="AA127" s="39"/>
    </row>
    <row r="128" spans="1:27" x14ac:dyDescent="0.25">
      <c r="A128" s="30" t="s">
        <v>179</v>
      </c>
      <c r="B128" s="48" t="s">
        <v>124</v>
      </c>
      <c r="C128" s="30" t="s">
        <v>125</v>
      </c>
      <c r="D128" s="32" t="s">
        <v>35</v>
      </c>
      <c r="E128" s="32" t="s">
        <v>182</v>
      </c>
      <c r="F128" s="32"/>
      <c r="G128" s="33">
        <v>250</v>
      </c>
      <c r="H128" s="33"/>
      <c r="I128" s="33">
        <f t="shared" si="6"/>
        <v>250</v>
      </c>
      <c r="J128" s="34">
        <f>IFERROR(G128/VLOOKUP(A128,[1]RESUME!$G$3:$I$10,3,FALSE),0)</f>
        <v>1.0087921888494486E-3</v>
      </c>
      <c r="K128" s="33">
        <f t="shared" si="9"/>
        <v>200</v>
      </c>
      <c r="L128" s="33">
        <f t="shared" si="10"/>
        <v>250</v>
      </c>
      <c r="M128" s="35">
        <f t="shared" si="11"/>
        <v>1.2609902360618108E-3</v>
      </c>
      <c r="N128" s="36" t="str">
        <f>_xlfn.IFNA(VLOOKUP(A128&amp;"-"&amp;B128&amp;"-"&amp;D128,[1]Ref_Account!$A:$F,6,FALSE),"ACCOUNT TIDAK DITEMUKAN")</f>
        <v>1205.630770</v>
      </c>
      <c r="O128" s="32">
        <f t="shared" si="7"/>
        <v>1</v>
      </c>
      <c r="P128" s="32" t="str">
        <f t="shared" si="8"/>
        <v>OK</v>
      </c>
      <c r="Q128" s="37" t="s">
        <v>25</v>
      </c>
      <c r="R128" s="38"/>
      <c r="AA128" s="39"/>
    </row>
    <row r="129" spans="1:27" x14ac:dyDescent="0.25">
      <c r="A129" s="40" t="s">
        <v>179</v>
      </c>
      <c r="B129" s="41" t="s">
        <v>126</v>
      </c>
      <c r="C129" s="40" t="s">
        <v>127</v>
      </c>
      <c r="D129" s="42" t="s">
        <v>35</v>
      </c>
      <c r="E129" s="42" t="s">
        <v>182</v>
      </c>
      <c r="F129" s="42"/>
      <c r="G129" s="43">
        <v>250</v>
      </c>
      <c r="H129" s="43"/>
      <c r="I129" s="43">
        <f t="shared" si="6"/>
        <v>250</v>
      </c>
      <c r="J129" s="44">
        <f>IFERROR(G129/VLOOKUP(A129,[1]RESUME!$G$3:$I$10,3,FALSE),0)</f>
        <v>1.0087921888494486E-3</v>
      </c>
      <c r="K129" s="43">
        <f t="shared" si="9"/>
        <v>200</v>
      </c>
      <c r="L129" s="43">
        <f t="shared" si="10"/>
        <v>250</v>
      </c>
      <c r="M129" s="45">
        <f t="shared" si="11"/>
        <v>1.2609902360618108E-3</v>
      </c>
      <c r="N129" s="46" t="str">
        <f>_xlfn.IFNA(VLOOKUP(A129&amp;"-"&amp;B129&amp;"-"&amp;D129,[1]Ref_Account!$A:$F,6,FALSE),"ACCOUNT TIDAK DITEMUKAN")</f>
        <v>1205.630750</v>
      </c>
      <c r="O129" s="42">
        <f t="shared" si="7"/>
        <v>1</v>
      </c>
      <c r="P129" s="42" t="str">
        <f t="shared" si="8"/>
        <v>OK</v>
      </c>
      <c r="Q129" s="47" t="s">
        <v>25</v>
      </c>
      <c r="R129" s="38"/>
      <c r="AA129" s="39"/>
    </row>
    <row r="130" spans="1:27" x14ac:dyDescent="0.25">
      <c r="A130" s="30" t="s">
        <v>179</v>
      </c>
      <c r="B130" s="48" t="s">
        <v>128</v>
      </c>
      <c r="C130" s="30" t="s">
        <v>129</v>
      </c>
      <c r="D130" s="32" t="s">
        <v>35</v>
      </c>
      <c r="E130" s="32" t="s">
        <v>182</v>
      </c>
      <c r="F130" s="32"/>
      <c r="G130" s="33">
        <v>250</v>
      </c>
      <c r="H130" s="33">
        <v>158.19999999999999</v>
      </c>
      <c r="I130" s="33">
        <f t="shared" si="6"/>
        <v>91.800000000000011</v>
      </c>
      <c r="J130" s="34">
        <f>IFERROR(G130/VLOOKUP(A130,[1]RESUME!$G$3:$I$10,3,FALSE),0)</f>
        <v>1.0087921888494486E-3</v>
      </c>
      <c r="K130" s="33">
        <f t="shared" si="9"/>
        <v>200</v>
      </c>
      <c r="L130" s="33">
        <f t="shared" si="10"/>
        <v>250</v>
      </c>
      <c r="M130" s="35">
        <f t="shared" si="11"/>
        <v>1.2609902360618108E-3</v>
      </c>
      <c r="N130" s="36" t="str">
        <f>_xlfn.IFNA(VLOOKUP(A130&amp;"-"&amp;B130&amp;"-"&amp;D130,[1]Ref_Account!$A:$F,6,FALSE),"ACCOUNT TIDAK DITEMUKAN")</f>
        <v>1205.630720</v>
      </c>
      <c r="O130" s="32">
        <f t="shared" si="7"/>
        <v>1</v>
      </c>
      <c r="P130" s="32" t="str">
        <f t="shared" si="8"/>
        <v>OK</v>
      </c>
      <c r="Q130" s="37" t="s">
        <v>25</v>
      </c>
      <c r="R130" s="38"/>
      <c r="AA130" s="39"/>
    </row>
    <row r="131" spans="1:27" x14ac:dyDescent="0.25">
      <c r="A131" s="40" t="s">
        <v>179</v>
      </c>
      <c r="B131" s="41" t="s">
        <v>132</v>
      </c>
      <c r="C131" s="40" t="s">
        <v>133</v>
      </c>
      <c r="D131" s="42" t="s">
        <v>35</v>
      </c>
      <c r="E131" s="42" t="s">
        <v>182</v>
      </c>
      <c r="F131" s="42"/>
      <c r="G131" s="43">
        <v>250</v>
      </c>
      <c r="H131" s="43">
        <v>471.43</v>
      </c>
      <c r="I131" s="43">
        <f t="shared" si="6"/>
        <v>-221.43</v>
      </c>
      <c r="J131" s="44">
        <f>IFERROR(G131/VLOOKUP(A131,[1]RESUME!$G$3:$I$10,3,FALSE),0)</f>
        <v>1.0087921888494486E-3</v>
      </c>
      <c r="K131" s="43">
        <f t="shared" si="9"/>
        <v>200</v>
      </c>
      <c r="L131" s="43">
        <f t="shared" si="10"/>
        <v>250</v>
      </c>
      <c r="M131" s="45">
        <f t="shared" si="11"/>
        <v>0</v>
      </c>
      <c r="N131" s="46" t="str">
        <f>_xlfn.IFNA(VLOOKUP(A131&amp;"-"&amp;B131&amp;"-"&amp;D131,[1]Ref_Account!$A:$F,6,FALSE),"ACCOUNT TIDAK DITEMUKAN")</f>
        <v>1205.630730</v>
      </c>
      <c r="O131" s="42">
        <f t="shared" si="7"/>
        <v>1</v>
      </c>
      <c r="P131" s="42" t="str">
        <f t="shared" si="8"/>
        <v>OVER</v>
      </c>
      <c r="Q131" s="47" t="s">
        <v>184</v>
      </c>
      <c r="R131" s="38"/>
      <c r="AA131" s="39"/>
    </row>
    <row r="132" spans="1:27" x14ac:dyDescent="0.25">
      <c r="A132" s="30" t="s">
        <v>179</v>
      </c>
      <c r="B132" s="48" t="s">
        <v>173</v>
      </c>
      <c r="C132" s="30" t="s">
        <v>174</v>
      </c>
      <c r="D132" s="32" t="s">
        <v>35</v>
      </c>
      <c r="E132" s="32" t="s">
        <v>175</v>
      </c>
      <c r="F132" s="32"/>
      <c r="G132" s="33">
        <v>10800</v>
      </c>
      <c r="H132" s="33"/>
      <c r="I132" s="33">
        <f t="shared" si="6"/>
        <v>10800</v>
      </c>
      <c r="J132" s="34">
        <f>IFERROR(G132/VLOOKUP(A132,[1]RESUME!$G$3:$I$10,3,FALSE),0)</f>
        <v>4.3579822558296184E-2</v>
      </c>
      <c r="K132" s="33">
        <f t="shared" si="9"/>
        <v>8640</v>
      </c>
      <c r="L132" s="33">
        <f t="shared" si="10"/>
        <v>10800</v>
      </c>
      <c r="M132" s="35">
        <f t="shared" si="11"/>
        <v>5.4474778197870229E-2</v>
      </c>
      <c r="N132" s="36" t="str">
        <f>_xlfn.IFNA(VLOOKUP(A132&amp;"-"&amp;B132&amp;"-"&amp;D132,[1]Ref_Account!$A:$F,6,FALSE),"ACCOUNT TIDAK DITEMUKAN")</f>
        <v>1205.801110</v>
      </c>
      <c r="O132" s="32">
        <f t="shared" si="7"/>
        <v>1</v>
      </c>
      <c r="P132" s="32" t="str">
        <f t="shared" si="8"/>
        <v>OK</v>
      </c>
      <c r="Q132" s="37" t="s">
        <v>25</v>
      </c>
      <c r="R132" s="38"/>
      <c r="AA132" s="39"/>
    </row>
    <row r="133" spans="1:27" ht="31.5" x14ac:dyDescent="0.25">
      <c r="A133" s="40" t="s">
        <v>179</v>
      </c>
      <c r="B133" s="41" t="s">
        <v>147</v>
      </c>
      <c r="C133" s="40" t="s">
        <v>148</v>
      </c>
      <c r="D133" s="42" t="s">
        <v>35</v>
      </c>
      <c r="E133" s="42" t="s">
        <v>182</v>
      </c>
      <c r="F133" s="42"/>
      <c r="G133" s="43">
        <v>1500</v>
      </c>
      <c r="H133" s="43">
        <v>3525.46</v>
      </c>
      <c r="I133" s="43">
        <f t="shared" si="6"/>
        <v>-2025.46</v>
      </c>
      <c r="J133" s="44">
        <f>IFERROR(G133/VLOOKUP(A133,[1]RESUME!$G$3:$I$10,3,FALSE),0)</f>
        <v>6.0527531330966918E-3</v>
      </c>
      <c r="K133" s="43">
        <f t="shared" si="9"/>
        <v>1200</v>
      </c>
      <c r="L133" s="43">
        <f t="shared" si="10"/>
        <v>1500</v>
      </c>
      <c r="M133" s="45">
        <f t="shared" si="11"/>
        <v>0</v>
      </c>
      <c r="N133" s="46" t="str">
        <f>_xlfn.IFNA(VLOOKUP(A133&amp;"-"&amp;B133&amp;"-"&amp;D133,[1]Ref_Account!$A:$F,6,FALSE),"ACCOUNT TIDAK DITEMUKAN")</f>
        <v>1205.631110</v>
      </c>
      <c r="O133" s="42">
        <f t="shared" si="7"/>
        <v>1</v>
      </c>
      <c r="P133" s="42" t="str">
        <f t="shared" si="8"/>
        <v>OVER</v>
      </c>
      <c r="Q133" s="47" t="s">
        <v>185</v>
      </c>
      <c r="R133" s="38"/>
      <c r="AA133" s="39"/>
    </row>
    <row r="134" spans="1:27" x14ac:dyDescent="0.25">
      <c r="A134" s="30" t="s">
        <v>179</v>
      </c>
      <c r="B134" s="48" t="s">
        <v>95</v>
      </c>
      <c r="C134" s="30" t="s">
        <v>96</v>
      </c>
      <c r="D134" s="32" t="s">
        <v>23</v>
      </c>
      <c r="E134" s="32" t="s">
        <v>89</v>
      </c>
      <c r="F134" s="32"/>
      <c r="G134" s="33">
        <v>504.76</v>
      </c>
      <c r="H134" s="33"/>
      <c r="I134" s="33">
        <f t="shared" ref="I134:I162" si="12">G134-H134</f>
        <v>504.76</v>
      </c>
      <c r="J134" s="34">
        <f>IFERROR(G134/VLOOKUP(A134,[1]RESUME!$G$3:$I$10,3,FALSE),0)</f>
        <v>2.0367917809745906E-3</v>
      </c>
      <c r="K134" s="33">
        <f t="shared" si="9"/>
        <v>403.80799999999999</v>
      </c>
      <c r="L134" s="33">
        <f t="shared" si="10"/>
        <v>504.76</v>
      </c>
      <c r="M134" s="35">
        <f t="shared" si="11"/>
        <v>2.5459897262182381E-3</v>
      </c>
      <c r="N134" s="36" t="str">
        <f>_xlfn.IFNA(VLOOKUP(A134&amp;"-"&amp;B134&amp;"-"&amp;D134,[1]Ref_Account!$A:$F,6,FALSE),"ACCOUNT TIDAK DITEMUKAN")</f>
        <v>1204.813100</v>
      </c>
      <c r="O134" s="32">
        <f t="shared" ref="O134:O162" si="13">IF(N134="ACCOUNT TIDAK DITEMUKAN","9999",COUNTIF($N$6:$N$164,N134))</f>
        <v>1</v>
      </c>
      <c r="P134" s="32" t="str">
        <f t="shared" ref="P134:P162" si="14">IF(I134&gt;0,"OK","OVER")</f>
        <v>OK</v>
      </c>
      <c r="Q134" s="37" t="s">
        <v>25</v>
      </c>
      <c r="R134" s="38"/>
      <c r="AA134" s="39"/>
    </row>
    <row r="135" spans="1:27" x14ac:dyDescent="0.25">
      <c r="A135" s="40" t="s">
        <v>179</v>
      </c>
      <c r="B135" s="41" t="s">
        <v>111</v>
      </c>
      <c r="C135" s="40" t="s">
        <v>112</v>
      </c>
      <c r="D135" s="42" t="s">
        <v>23</v>
      </c>
      <c r="E135" s="42" t="s">
        <v>113</v>
      </c>
      <c r="F135" s="42"/>
      <c r="G135" s="43">
        <v>5702.68</v>
      </c>
      <c r="H135" s="43"/>
      <c r="I135" s="43">
        <f t="shared" si="12"/>
        <v>5702.68</v>
      </c>
      <c r="J135" s="44">
        <f>IFERROR(G135/VLOOKUP(A135,[1]RESUME!$G$3:$I$10,3,FALSE),0)</f>
        <v>2.3011276158031897E-2</v>
      </c>
      <c r="K135" s="43">
        <f t="shared" ref="K135:K162" si="15">G135*$K$4</f>
        <v>4562.1440000000002</v>
      </c>
      <c r="L135" s="43">
        <f t="shared" ref="L135:L162" si="16">G135*$L$4</f>
        <v>5702.68</v>
      </c>
      <c r="M135" s="45">
        <f t="shared" ref="M135:M163" si="17">IF(L135=0,0,IF(H135&gt;L135,0,L135/IF(H135&gt;=K135,H135,K135)*J135))</f>
        <v>2.876409519753987E-2</v>
      </c>
      <c r="N135" s="46" t="str">
        <f>_xlfn.IFNA(VLOOKUP(A135&amp;"-"&amp;B135&amp;"-"&amp;D135,[1]Ref_Account!$A:$F,6,FALSE),"ACCOUNT TIDAK DITEMUKAN")</f>
        <v>1204.801160</v>
      </c>
      <c r="O135" s="42">
        <f t="shared" si="13"/>
        <v>1</v>
      </c>
      <c r="P135" s="42" t="str">
        <f t="shared" si="14"/>
        <v>OK</v>
      </c>
      <c r="Q135" s="47" t="s">
        <v>25</v>
      </c>
      <c r="R135" s="38"/>
      <c r="AA135" s="39"/>
    </row>
    <row r="136" spans="1:27" x14ac:dyDescent="0.25">
      <c r="A136" s="30" t="s">
        <v>179</v>
      </c>
      <c r="B136" s="48" t="s">
        <v>121</v>
      </c>
      <c r="C136" s="30" t="s">
        <v>122</v>
      </c>
      <c r="D136" s="32" t="s">
        <v>23</v>
      </c>
      <c r="E136" s="32" t="s">
        <v>92</v>
      </c>
      <c r="F136" s="32"/>
      <c r="G136" s="33">
        <v>700</v>
      </c>
      <c r="H136" s="33">
        <v>443.59</v>
      </c>
      <c r="I136" s="33">
        <f t="shared" si="12"/>
        <v>256.41000000000003</v>
      </c>
      <c r="J136" s="34">
        <f>IFERROR(G136/VLOOKUP(A136,[1]RESUME!$G$3:$I$10,3,FALSE),0)</f>
        <v>2.8246181287784563E-3</v>
      </c>
      <c r="K136" s="33">
        <f t="shared" si="15"/>
        <v>560</v>
      </c>
      <c r="L136" s="33">
        <f t="shared" si="16"/>
        <v>700</v>
      </c>
      <c r="M136" s="35">
        <f t="shared" si="17"/>
        <v>3.5307726609730703E-3</v>
      </c>
      <c r="N136" s="36" t="str">
        <f>_xlfn.IFNA(VLOOKUP(A136&amp;"-"&amp;B136&amp;"-"&amp;D136,[1]Ref_Account!$A:$F,6,FALSE),"ACCOUNT TIDAK DITEMUKAN")</f>
        <v>1204.630710</v>
      </c>
      <c r="O136" s="32">
        <f t="shared" si="13"/>
        <v>1</v>
      </c>
      <c r="P136" s="32" t="str">
        <f t="shared" si="14"/>
        <v>OK</v>
      </c>
      <c r="Q136" s="37" t="s">
        <v>25</v>
      </c>
      <c r="R136" s="38"/>
      <c r="AA136" s="39"/>
    </row>
    <row r="137" spans="1:27" x14ac:dyDescent="0.25">
      <c r="A137" s="40" t="s">
        <v>179</v>
      </c>
      <c r="B137" s="41" t="s">
        <v>134</v>
      </c>
      <c r="C137" s="40" t="s">
        <v>135</v>
      </c>
      <c r="D137" s="42" t="s">
        <v>23</v>
      </c>
      <c r="E137" s="42" t="s">
        <v>92</v>
      </c>
      <c r="F137" s="42"/>
      <c r="G137" s="43">
        <v>300</v>
      </c>
      <c r="H137" s="43"/>
      <c r="I137" s="43">
        <f t="shared" si="12"/>
        <v>300</v>
      </c>
      <c r="J137" s="44">
        <f>IFERROR(G137/VLOOKUP(A137,[1]RESUME!$G$3:$I$10,3,FALSE),0)</f>
        <v>1.2105506266193384E-3</v>
      </c>
      <c r="K137" s="43">
        <f t="shared" si="15"/>
        <v>240</v>
      </c>
      <c r="L137" s="43">
        <f t="shared" si="16"/>
        <v>300</v>
      </c>
      <c r="M137" s="45">
        <f t="shared" si="17"/>
        <v>1.5131882832741729E-3</v>
      </c>
      <c r="N137" s="46" t="str">
        <f>_xlfn.IFNA(VLOOKUP(A137&amp;"-"&amp;B137&amp;"-"&amp;D137,[1]Ref_Account!$A:$F,6,FALSE),"ACCOUNT TIDAK DITEMUKAN")</f>
        <v>1204.630740</v>
      </c>
      <c r="O137" s="42">
        <f t="shared" si="13"/>
        <v>1</v>
      </c>
      <c r="P137" s="42" t="str">
        <f t="shared" si="14"/>
        <v>OK</v>
      </c>
      <c r="Q137" s="47" t="s">
        <v>25</v>
      </c>
      <c r="R137" s="38"/>
      <c r="AA137" s="39"/>
    </row>
    <row r="138" spans="1:27" ht="31.5" x14ac:dyDescent="0.25">
      <c r="A138" s="30" t="s">
        <v>179</v>
      </c>
      <c r="B138" s="48" t="s">
        <v>139</v>
      </c>
      <c r="C138" s="30" t="s">
        <v>140</v>
      </c>
      <c r="D138" s="32" t="s">
        <v>23</v>
      </c>
      <c r="E138" s="32" t="s">
        <v>113</v>
      </c>
      <c r="F138" s="32"/>
      <c r="G138" s="33">
        <v>3500</v>
      </c>
      <c r="H138" s="33">
        <v>4436.3599999999997</v>
      </c>
      <c r="I138" s="33">
        <f t="shared" si="12"/>
        <v>-936.35999999999967</v>
      </c>
      <c r="J138" s="34">
        <f>IFERROR(G138/VLOOKUP(A138,[1]RESUME!$G$3:$I$10,3,FALSE),0)</f>
        <v>1.4123090643892281E-2</v>
      </c>
      <c r="K138" s="33">
        <f t="shared" si="15"/>
        <v>2800</v>
      </c>
      <c r="L138" s="33">
        <f t="shared" si="16"/>
        <v>3500</v>
      </c>
      <c r="M138" s="35">
        <f t="shared" si="17"/>
        <v>0</v>
      </c>
      <c r="N138" s="36" t="str">
        <f>_xlfn.IFNA(VLOOKUP(A138&amp;"-"&amp;B138&amp;"-"&amp;D138,[1]Ref_Account!$A:$F,6,FALSE),"ACCOUNT TIDAK DITEMUKAN")</f>
        <v>1204.630130</v>
      </c>
      <c r="O138" s="32">
        <f t="shared" si="13"/>
        <v>1</v>
      </c>
      <c r="P138" s="32" t="str">
        <f t="shared" si="14"/>
        <v>OVER</v>
      </c>
      <c r="Q138" s="37" t="s">
        <v>186</v>
      </c>
      <c r="R138" s="38"/>
      <c r="AA138" s="39"/>
    </row>
    <row r="139" spans="1:27" x14ac:dyDescent="0.25">
      <c r="A139" s="40" t="s">
        <v>179</v>
      </c>
      <c r="B139" s="41" t="s">
        <v>153</v>
      </c>
      <c r="C139" s="40" t="s">
        <v>187</v>
      </c>
      <c r="D139" s="42" t="s">
        <v>23</v>
      </c>
      <c r="E139" s="42" t="s">
        <v>92</v>
      </c>
      <c r="F139" s="42"/>
      <c r="G139" s="43">
        <v>512.71</v>
      </c>
      <c r="H139" s="43"/>
      <c r="I139" s="43">
        <f t="shared" si="12"/>
        <v>512.71</v>
      </c>
      <c r="J139" s="44">
        <f>IFERROR(G139/VLOOKUP(A139,[1]RESUME!$G$3:$I$10,3,FALSE),0)</f>
        <v>2.0688713725800032E-3</v>
      </c>
      <c r="K139" s="43">
        <f t="shared" si="15"/>
        <v>410.16800000000006</v>
      </c>
      <c r="L139" s="43">
        <f t="shared" si="16"/>
        <v>512.71</v>
      </c>
      <c r="M139" s="45">
        <f t="shared" si="17"/>
        <v>2.586089215725004E-3</v>
      </c>
      <c r="N139" s="46" t="str">
        <f>_xlfn.IFNA(VLOOKUP(A139&amp;"-"&amp;B139&amp;"-"&amp;D139,[1]Ref_Account!$A:$F,6,FALSE),"ACCOUNT TIDAK DITEMUKAN")</f>
        <v>1204.815110</v>
      </c>
      <c r="O139" s="42">
        <f t="shared" si="13"/>
        <v>1</v>
      </c>
      <c r="P139" s="42" t="str">
        <f t="shared" si="14"/>
        <v>OK</v>
      </c>
      <c r="Q139" s="47" t="s">
        <v>25</v>
      </c>
      <c r="R139" s="38"/>
      <c r="AA139" s="39"/>
    </row>
    <row r="140" spans="1:27" x14ac:dyDescent="0.25">
      <c r="A140" s="30" t="s">
        <v>179</v>
      </c>
      <c r="B140" s="48" t="s">
        <v>32</v>
      </c>
      <c r="C140" s="30" t="s">
        <v>181</v>
      </c>
      <c r="D140" s="32" t="s">
        <v>23</v>
      </c>
      <c r="E140" s="32" t="s">
        <v>92</v>
      </c>
      <c r="F140" s="32"/>
      <c r="G140" s="33">
        <v>754.58</v>
      </c>
      <c r="H140" s="33">
        <v>729.12999999999988</v>
      </c>
      <c r="I140" s="33">
        <f t="shared" si="12"/>
        <v>25.450000000000159</v>
      </c>
      <c r="J140" s="34">
        <f>IFERROR(G140/VLOOKUP(A140,[1]RESUME!$G$3:$I$10,3,FALSE),0)</f>
        <v>3.0448576394480681E-3</v>
      </c>
      <c r="K140" s="33">
        <f t="shared" si="15"/>
        <v>603.6640000000001</v>
      </c>
      <c r="L140" s="33">
        <f t="shared" si="16"/>
        <v>754.58</v>
      </c>
      <c r="M140" s="35">
        <f t="shared" si="17"/>
        <v>3.1511372150024326E-3</v>
      </c>
      <c r="N140" s="36" t="str">
        <f>_xlfn.IFNA(VLOOKUP(A140&amp;"-"&amp;B140&amp;"-"&amp;D140,[1]Ref_Account!$A:$F,6,FALSE),"ACCOUNT TIDAK DITEMUKAN")</f>
        <v>1204.631100</v>
      </c>
      <c r="O140" s="32">
        <f t="shared" si="13"/>
        <v>3</v>
      </c>
      <c r="P140" s="32" t="str">
        <f t="shared" si="14"/>
        <v>OK</v>
      </c>
      <c r="Q140" s="37" t="s">
        <v>25</v>
      </c>
      <c r="R140" s="38"/>
      <c r="AA140" s="39"/>
    </row>
    <row r="141" spans="1:27" ht="31.5" x14ac:dyDescent="0.25">
      <c r="A141" s="40" t="s">
        <v>179</v>
      </c>
      <c r="B141" s="41" t="s">
        <v>84</v>
      </c>
      <c r="C141" s="40" t="s">
        <v>85</v>
      </c>
      <c r="D141" s="42" t="s">
        <v>23</v>
      </c>
      <c r="E141" s="42" t="s">
        <v>188</v>
      </c>
      <c r="F141" s="42"/>
      <c r="G141" s="43"/>
      <c r="H141" s="43">
        <v>529.23</v>
      </c>
      <c r="I141" s="43">
        <f t="shared" si="12"/>
        <v>-529.23</v>
      </c>
      <c r="J141" s="44">
        <f>IFERROR(G141/VLOOKUP(A141,[1]RESUME!$G$3:$I$10,3,FALSE),0)</f>
        <v>0</v>
      </c>
      <c r="K141" s="43">
        <f t="shared" si="15"/>
        <v>0</v>
      </c>
      <c r="L141" s="43">
        <f t="shared" si="16"/>
        <v>0</v>
      </c>
      <c r="M141" s="45">
        <f t="shared" si="17"/>
        <v>0</v>
      </c>
      <c r="N141" s="46" t="str">
        <f>_xlfn.IFNA(VLOOKUP(A141&amp;"-"&amp;B141&amp;"-"&amp;D141,[1]Ref_Account!$A:$F,6,FALSE),"ACCOUNT TIDAK DITEMUKAN")</f>
        <v>1204.720500</v>
      </c>
      <c r="O141" s="42">
        <f t="shared" si="13"/>
        <v>1</v>
      </c>
      <c r="P141" s="42" t="str">
        <f t="shared" si="14"/>
        <v>OVER</v>
      </c>
      <c r="Q141" s="47" t="s">
        <v>189</v>
      </c>
      <c r="R141" s="38"/>
      <c r="AA141" s="39"/>
    </row>
    <row r="142" spans="1:27" x14ac:dyDescent="0.25">
      <c r="A142" s="30" t="s">
        <v>179</v>
      </c>
      <c r="B142" s="48" t="s">
        <v>87</v>
      </c>
      <c r="C142" s="30" t="s">
        <v>88</v>
      </c>
      <c r="D142" s="32" t="s">
        <v>23</v>
      </c>
      <c r="E142" s="32" t="s">
        <v>89</v>
      </c>
      <c r="F142" s="32"/>
      <c r="G142" s="33">
        <v>5672.9500000000007</v>
      </c>
      <c r="H142" s="33">
        <v>2872.63</v>
      </c>
      <c r="I142" s="33">
        <f t="shared" si="12"/>
        <v>2800.3200000000006</v>
      </c>
      <c r="J142" s="34">
        <f>IFERROR(G142/VLOOKUP(A142,[1]RESUME!$G$3:$I$10,3,FALSE),0)</f>
        <v>2.2891310590933921E-2</v>
      </c>
      <c r="K142" s="33">
        <f t="shared" si="15"/>
        <v>4538.3600000000006</v>
      </c>
      <c r="L142" s="33">
        <f t="shared" si="16"/>
        <v>5672.9500000000007</v>
      </c>
      <c r="M142" s="35">
        <f t="shared" si="17"/>
        <v>2.8614138238667403E-2</v>
      </c>
      <c r="N142" s="36" t="str">
        <f>_xlfn.IFNA(VLOOKUP(A142&amp;"-"&amp;B142&amp;"-"&amp;D142,[1]Ref_Account!$A:$F,6,FALSE),"ACCOUNT TIDAK DITEMUKAN")</f>
        <v>1204.812100</v>
      </c>
      <c r="O142" s="32">
        <f t="shared" si="13"/>
        <v>1</v>
      </c>
      <c r="P142" s="32" t="str">
        <f t="shared" si="14"/>
        <v>OK</v>
      </c>
      <c r="Q142" s="37" t="s">
        <v>25</v>
      </c>
      <c r="R142" s="38"/>
      <c r="AA142" s="39"/>
    </row>
    <row r="143" spans="1:27" ht="31.5" x14ac:dyDescent="0.25">
      <c r="A143" s="40" t="s">
        <v>179</v>
      </c>
      <c r="B143" s="41" t="s">
        <v>93</v>
      </c>
      <c r="C143" s="40" t="s">
        <v>94</v>
      </c>
      <c r="D143" s="42" t="s">
        <v>23</v>
      </c>
      <c r="E143" s="42" t="s">
        <v>92</v>
      </c>
      <c r="F143" s="42"/>
      <c r="G143" s="43">
        <v>4918.54</v>
      </c>
      <c r="H143" s="43">
        <v>5107.6000000000004</v>
      </c>
      <c r="I143" s="43">
        <f t="shared" si="12"/>
        <v>-189.0600000000004</v>
      </c>
      <c r="J143" s="44">
        <f>IFERROR(G143/VLOOKUP(A143,[1]RESUME!$G$3:$I$10,3,FALSE),0)</f>
        <v>1.9847138930174268E-2</v>
      </c>
      <c r="K143" s="43">
        <f t="shared" si="15"/>
        <v>3934.8320000000003</v>
      </c>
      <c r="L143" s="43">
        <f t="shared" si="16"/>
        <v>4918.54</v>
      </c>
      <c r="M143" s="45">
        <f t="shared" si="17"/>
        <v>0</v>
      </c>
      <c r="N143" s="46" t="str">
        <f>_xlfn.IFNA(VLOOKUP(A143&amp;"-"&amp;B143&amp;"-"&amp;D143,[1]Ref_Account!$A:$F,6,FALSE),"ACCOUNT TIDAK DITEMUKAN")</f>
        <v>1204.630400</v>
      </c>
      <c r="O143" s="42">
        <f t="shared" si="13"/>
        <v>1</v>
      </c>
      <c r="P143" s="42" t="str">
        <f t="shared" si="14"/>
        <v>OVER</v>
      </c>
      <c r="Q143" s="47" t="s">
        <v>190</v>
      </c>
      <c r="R143" s="38"/>
      <c r="AA143" s="39"/>
    </row>
    <row r="144" spans="1:27" x14ac:dyDescent="0.25">
      <c r="A144" s="30" t="s">
        <v>179</v>
      </c>
      <c r="B144" s="48" t="s">
        <v>97</v>
      </c>
      <c r="C144" s="30" t="s">
        <v>98</v>
      </c>
      <c r="D144" s="32" t="s">
        <v>23</v>
      </c>
      <c r="E144" s="32" t="s">
        <v>191</v>
      </c>
      <c r="F144" s="32"/>
      <c r="G144" s="33">
        <v>1600</v>
      </c>
      <c r="H144" s="33">
        <v>436.66</v>
      </c>
      <c r="I144" s="33">
        <f t="shared" si="12"/>
        <v>1163.3399999999999</v>
      </c>
      <c r="J144" s="34">
        <f>IFERROR(G144/VLOOKUP(A144,[1]RESUME!$G$3:$I$10,3,FALSE),0)</f>
        <v>6.4562700086364709E-3</v>
      </c>
      <c r="K144" s="33">
        <f t="shared" si="15"/>
        <v>1280</v>
      </c>
      <c r="L144" s="33">
        <f t="shared" si="16"/>
        <v>1600</v>
      </c>
      <c r="M144" s="35">
        <f t="shared" si="17"/>
        <v>8.0703375107955885E-3</v>
      </c>
      <c r="N144" s="36" t="str">
        <f>_xlfn.IFNA(VLOOKUP(A144&amp;"-"&amp;B144&amp;"-"&amp;D144,[1]Ref_Account!$A:$F,6,FALSE),"ACCOUNT TIDAK DITEMUKAN")</f>
        <v>1204.630300</v>
      </c>
      <c r="O144" s="32">
        <f t="shared" si="13"/>
        <v>1</v>
      </c>
      <c r="P144" s="32" t="str">
        <f t="shared" si="14"/>
        <v>OK</v>
      </c>
      <c r="Q144" s="37" t="s">
        <v>25</v>
      </c>
      <c r="R144" s="38"/>
      <c r="AA144" s="39"/>
    </row>
    <row r="145" spans="1:27" x14ac:dyDescent="0.25">
      <c r="A145" s="40" t="s">
        <v>179</v>
      </c>
      <c r="B145" s="41" t="s">
        <v>100</v>
      </c>
      <c r="C145" s="40" t="s">
        <v>102</v>
      </c>
      <c r="D145" s="42" t="s">
        <v>23</v>
      </c>
      <c r="E145" s="42" t="s">
        <v>92</v>
      </c>
      <c r="F145" s="42"/>
      <c r="G145" s="43">
        <v>3106.38</v>
      </c>
      <c r="H145" s="43">
        <v>160.61000000000001</v>
      </c>
      <c r="I145" s="43">
        <f t="shared" si="12"/>
        <v>2945.77</v>
      </c>
      <c r="J145" s="44">
        <f>IFERROR(G145/VLOOKUP(A145,[1]RESUME!$G$3:$I$10,3,FALSE),0)</f>
        <v>1.2534767518392602E-2</v>
      </c>
      <c r="K145" s="43">
        <f t="shared" si="15"/>
        <v>2485.1040000000003</v>
      </c>
      <c r="L145" s="43">
        <f t="shared" si="16"/>
        <v>3106.38</v>
      </c>
      <c r="M145" s="45">
        <f t="shared" si="17"/>
        <v>1.5668459397990754E-2</v>
      </c>
      <c r="N145" s="46" t="str">
        <f>_xlfn.IFNA(VLOOKUP(A145&amp;"-"&amp;B145&amp;"-"&amp;D145,[1]Ref_Account!$A:$F,6,FALSE),"ACCOUNT TIDAK DITEMUKAN")</f>
        <v>1204.630200</v>
      </c>
      <c r="O145" s="42">
        <f t="shared" si="13"/>
        <v>1</v>
      </c>
      <c r="P145" s="42" t="str">
        <f t="shared" si="14"/>
        <v>OK</v>
      </c>
      <c r="Q145" s="47" t="s">
        <v>25</v>
      </c>
      <c r="R145" s="38"/>
      <c r="AA145" s="39"/>
    </row>
    <row r="146" spans="1:27" x14ac:dyDescent="0.25">
      <c r="A146" s="30" t="s">
        <v>179</v>
      </c>
      <c r="B146" s="48" t="s">
        <v>114</v>
      </c>
      <c r="C146" s="30" t="s">
        <v>115</v>
      </c>
      <c r="D146" s="32" t="s">
        <v>23</v>
      </c>
      <c r="E146" s="32" t="s">
        <v>188</v>
      </c>
      <c r="F146" s="32"/>
      <c r="G146" s="33">
        <v>97892.700000000012</v>
      </c>
      <c r="H146" s="33">
        <v>901.66</v>
      </c>
      <c r="I146" s="33">
        <f t="shared" si="12"/>
        <v>96991.040000000008</v>
      </c>
      <c r="J146" s="34">
        <f>IFERROR(G146/VLOOKUP(A146,[1]RESUME!$G$3:$I$10,3,FALSE),0)</f>
        <v>0.39501356442152974</v>
      </c>
      <c r="K146" s="33">
        <f t="shared" si="15"/>
        <v>78314.160000000018</v>
      </c>
      <c r="L146" s="33">
        <f t="shared" si="16"/>
        <v>97892.700000000012</v>
      </c>
      <c r="M146" s="35">
        <f t="shared" si="17"/>
        <v>0.49376695552691208</v>
      </c>
      <c r="N146" s="36" t="str">
        <f>_xlfn.IFNA(VLOOKUP(A146&amp;"-"&amp;B146&amp;"-"&amp;D146,[1]Ref_Account!$A:$F,6,FALSE),"ACCOUNT TIDAK DITEMUKAN")</f>
        <v>1204.630110</v>
      </c>
      <c r="O146" s="32">
        <f t="shared" si="13"/>
        <v>1</v>
      </c>
      <c r="P146" s="32" t="str">
        <f t="shared" si="14"/>
        <v>OK</v>
      </c>
      <c r="Q146" s="37" t="s">
        <v>25</v>
      </c>
      <c r="R146" s="38"/>
      <c r="AA146" s="39"/>
    </row>
    <row r="147" spans="1:27" x14ac:dyDescent="0.25">
      <c r="A147" s="40" t="s">
        <v>179</v>
      </c>
      <c r="B147" s="41" t="s">
        <v>124</v>
      </c>
      <c r="C147" s="40" t="s">
        <v>125</v>
      </c>
      <c r="D147" s="42" t="s">
        <v>23</v>
      </c>
      <c r="E147" s="42" t="s">
        <v>191</v>
      </c>
      <c r="F147" s="42"/>
      <c r="G147" s="43">
        <v>300</v>
      </c>
      <c r="H147" s="43"/>
      <c r="I147" s="43">
        <f t="shared" si="12"/>
        <v>300</v>
      </c>
      <c r="J147" s="44">
        <f>IFERROR(G147/VLOOKUP(A147,[1]RESUME!$G$3:$I$10,3,FALSE),0)</f>
        <v>1.2105506266193384E-3</v>
      </c>
      <c r="K147" s="43">
        <f t="shared" si="15"/>
        <v>240</v>
      </c>
      <c r="L147" s="43">
        <f t="shared" si="16"/>
        <v>300</v>
      </c>
      <c r="M147" s="45">
        <f t="shared" si="17"/>
        <v>1.5131882832741729E-3</v>
      </c>
      <c r="N147" s="46" t="str">
        <f>_xlfn.IFNA(VLOOKUP(A147&amp;"-"&amp;B147&amp;"-"&amp;D147,[1]Ref_Account!$A:$F,6,FALSE),"ACCOUNT TIDAK DITEMUKAN")</f>
        <v>1204.630770</v>
      </c>
      <c r="O147" s="42">
        <f t="shared" si="13"/>
        <v>1</v>
      </c>
      <c r="P147" s="42" t="str">
        <f t="shared" si="14"/>
        <v>OK</v>
      </c>
      <c r="Q147" s="47" t="s">
        <v>25</v>
      </c>
      <c r="R147" s="38"/>
      <c r="AA147" s="39"/>
    </row>
    <row r="148" spans="1:27" x14ac:dyDescent="0.25">
      <c r="A148" s="30" t="s">
        <v>179</v>
      </c>
      <c r="B148" s="48" t="s">
        <v>126</v>
      </c>
      <c r="C148" s="30" t="s">
        <v>127</v>
      </c>
      <c r="D148" s="32" t="s">
        <v>23</v>
      </c>
      <c r="E148" s="32" t="s">
        <v>191</v>
      </c>
      <c r="F148" s="32"/>
      <c r="G148" s="33">
        <v>300</v>
      </c>
      <c r="H148" s="33"/>
      <c r="I148" s="33">
        <f t="shared" si="12"/>
        <v>300</v>
      </c>
      <c r="J148" s="34">
        <f>IFERROR(G148/VLOOKUP(A148,[1]RESUME!$G$3:$I$10,3,FALSE),0)</f>
        <v>1.2105506266193384E-3</v>
      </c>
      <c r="K148" s="33">
        <f t="shared" si="15"/>
        <v>240</v>
      </c>
      <c r="L148" s="33">
        <f t="shared" si="16"/>
        <v>300</v>
      </c>
      <c r="M148" s="35">
        <f t="shared" si="17"/>
        <v>1.5131882832741729E-3</v>
      </c>
      <c r="N148" s="36" t="str">
        <f>_xlfn.IFNA(VLOOKUP(A148&amp;"-"&amp;B148&amp;"-"&amp;D148,[1]Ref_Account!$A:$F,6,FALSE),"ACCOUNT TIDAK DITEMUKAN")</f>
        <v>1204.630750</v>
      </c>
      <c r="O148" s="32">
        <f t="shared" si="13"/>
        <v>1</v>
      </c>
      <c r="P148" s="32" t="str">
        <f t="shared" si="14"/>
        <v>OK</v>
      </c>
      <c r="Q148" s="37" t="s">
        <v>25</v>
      </c>
      <c r="R148" s="38"/>
      <c r="AA148" s="39"/>
    </row>
    <row r="149" spans="1:27" x14ac:dyDescent="0.25">
      <c r="A149" s="40" t="s">
        <v>179</v>
      </c>
      <c r="B149" s="41" t="s">
        <v>128</v>
      </c>
      <c r="C149" s="40" t="s">
        <v>129</v>
      </c>
      <c r="D149" s="42" t="s">
        <v>23</v>
      </c>
      <c r="E149" s="42" t="s">
        <v>191</v>
      </c>
      <c r="F149" s="42"/>
      <c r="G149" s="43">
        <v>300</v>
      </c>
      <c r="H149" s="43">
        <v>538.35</v>
      </c>
      <c r="I149" s="43">
        <f t="shared" si="12"/>
        <v>-238.35000000000002</v>
      </c>
      <c r="J149" s="44">
        <f>IFERROR(G149/VLOOKUP(A149,[1]RESUME!$G$3:$I$10,3,FALSE),0)</f>
        <v>1.2105506266193384E-3</v>
      </c>
      <c r="K149" s="43">
        <f t="shared" si="15"/>
        <v>240</v>
      </c>
      <c r="L149" s="43">
        <f t="shared" si="16"/>
        <v>300</v>
      </c>
      <c r="M149" s="45">
        <f t="shared" si="17"/>
        <v>0</v>
      </c>
      <c r="N149" s="46" t="str">
        <f>_xlfn.IFNA(VLOOKUP(A149&amp;"-"&amp;B149&amp;"-"&amp;D149,[1]Ref_Account!$A:$F,6,FALSE),"ACCOUNT TIDAK DITEMUKAN")</f>
        <v>1204.630720</v>
      </c>
      <c r="O149" s="42">
        <f t="shared" si="13"/>
        <v>1</v>
      </c>
      <c r="P149" s="42" t="str">
        <f t="shared" si="14"/>
        <v>OVER</v>
      </c>
      <c r="Q149" s="47" t="s">
        <v>192</v>
      </c>
      <c r="R149" s="38"/>
      <c r="AA149" s="39"/>
    </row>
    <row r="150" spans="1:27" x14ac:dyDescent="0.25">
      <c r="A150" s="30" t="s">
        <v>179</v>
      </c>
      <c r="B150" s="48" t="s">
        <v>132</v>
      </c>
      <c r="C150" s="30" t="s">
        <v>133</v>
      </c>
      <c r="D150" s="32" t="s">
        <v>23</v>
      </c>
      <c r="E150" s="32" t="s">
        <v>191</v>
      </c>
      <c r="F150" s="32"/>
      <c r="G150" s="33">
        <v>300</v>
      </c>
      <c r="H150" s="33">
        <v>120.24</v>
      </c>
      <c r="I150" s="33">
        <f t="shared" si="12"/>
        <v>179.76</v>
      </c>
      <c r="J150" s="34">
        <f>IFERROR(G150/VLOOKUP(A150,[1]RESUME!$G$3:$I$10,3,FALSE),0)</f>
        <v>1.2105506266193384E-3</v>
      </c>
      <c r="K150" s="33">
        <f t="shared" si="15"/>
        <v>240</v>
      </c>
      <c r="L150" s="33">
        <f t="shared" si="16"/>
        <v>300</v>
      </c>
      <c r="M150" s="35">
        <f t="shared" si="17"/>
        <v>1.5131882832741729E-3</v>
      </c>
      <c r="N150" s="36" t="str">
        <f>_xlfn.IFNA(VLOOKUP(A150&amp;"-"&amp;B150&amp;"-"&amp;D150,[1]Ref_Account!$A:$F,6,FALSE),"ACCOUNT TIDAK DITEMUKAN")</f>
        <v>1204.630730</v>
      </c>
      <c r="O150" s="32">
        <f t="shared" si="13"/>
        <v>1</v>
      </c>
      <c r="P150" s="32" t="str">
        <f t="shared" si="14"/>
        <v>OK</v>
      </c>
      <c r="Q150" s="37" t="s">
        <v>25</v>
      </c>
      <c r="R150" s="38"/>
      <c r="AA150" s="39"/>
    </row>
    <row r="151" spans="1:27" ht="31.5" x14ac:dyDescent="0.25">
      <c r="A151" s="40" t="s">
        <v>179</v>
      </c>
      <c r="B151" s="41" t="s">
        <v>147</v>
      </c>
      <c r="C151" s="40" t="s">
        <v>148</v>
      </c>
      <c r="D151" s="42" t="s">
        <v>23</v>
      </c>
      <c r="E151" s="42" t="s">
        <v>191</v>
      </c>
      <c r="F151" s="42"/>
      <c r="G151" s="43">
        <v>2346.61</v>
      </c>
      <c r="H151" s="43">
        <v>4045.48</v>
      </c>
      <c r="I151" s="43">
        <f t="shared" si="12"/>
        <v>-1698.87</v>
      </c>
      <c r="J151" s="44">
        <f>IFERROR(G151/VLOOKUP(A151,[1]RESUME!$G$3:$I$10,3,FALSE),0)</f>
        <v>9.46896735310402E-3</v>
      </c>
      <c r="K151" s="43">
        <f t="shared" si="15"/>
        <v>1877.2880000000002</v>
      </c>
      <c r="L151" s="43">
        <f t="shared" si="16"/>
        <v>2346.61</v>
      </c>
      <c r="M151" s="45">
        <f t="shared" si="17"/>
        <v>0</v>
      </c>
      <c r="N151" s="46" t="str">
        <f>_xlfn.IFNA(VLOOKUP(A151&amp;"-"&amp;B151&amp;"-"&amp;D151,[1]Ref_Account!$A:$F,6,FALSE),"ACCOUNT TIDAK DITEMUKAN")</f>
        <v>1204.631110</v>
      </c>
      <c r="O151" s="42">
        <f t="shared" si="13"/>
        <v>1</v>
      </c>
      <c r="P151" s="42" t="str">
        <f t="shared" si="14"/>
        <v>OVER</v>
      </c>
      <c r="Q151" s="47" t="s">
        <v>193</v>
      </c>
      <c r="R151" s="38"/>
      <c r="AA151" s="39"/>
    </row>
    <row r="152" spans="1:27" x14ac:dyDescent="0.25">
      <c r="A152" s="30" t="s">
        <v>179</v>
      </c>
      <c r="B152" s="48" t="s">
        <v>149</v>
      </c>
      <c r="C152" s="30" t="s">
        <v>150</v>
      </c>
      <c r="D152" s="32" t="s">
        <v>23</v>
      </c>
      <c r="E152" s="32" t="s">
        <v>191</v>
      </c>
      <c r="F152" s="32"/>
      <c r="G152" s="33">
        <v>483</v>
      </c>
      <c r="H152" s="33"/>
      <c r="I152" s="33">
        <f t="shared" si="12"/>
        <v>483</v>
      </c>
      <c r="J152" s="34">
        <f>IFERROR(G152/VLOOKUP(A152,[1]RESUME!$G$3:$I$10,3,FALSE),0)</f>
        <v>1.9489865088571348E-3</v>
      </c>
      <c r="K152" s="33">
        <f t="shared" si="15"/>
        <v>386.40000000000003</v>
      </c>
      <c r="L152" s="33">
        <f t="shared" si="16"/>
        <v>483</v>
      </c>
      <c r="M152" s="35">
        <f t="shared" si="17"/>
        <v>2.4362331360714183E-3</v>
      </c>
      <c r="N152" s="36" t="str">
        <f>_xlfn.IFNA(VLOOKUP(A152&amp;"-"&amp;B152&amp;"-"&amp;D152,[1]Ref_Account!$A:$F,6,FALSE),"ACCOUNT TIDAK DITEMUKAN")</f>
        <v>1204.631140</v>
      </c>
      <c r="O152" s="32">
        <f t="shared" si="13"/>
        <v>1</v>
      </c>
      <c r="P152" s="32" t="str">
        <f t="shared" si="14"/>
        <v>OK</v>
      </c>
      <c r="Q152" s="37" t="s">
        <v>25</v>
      </c>
      <c r="R152" s="38"/>
      <c r="AA152" s="39"/>
    </row>
    <row r="153" spans="1:27" x14ac:dyDescent="0.25">
      <c r="A153" s="40" t="s">
        <v>194</v>
      </c>
      <c r="B153" s="41" t="s">
        <v>195</v>
      </c>
      <c r="C153" s="40" t="s">
        <v>196</v>
      </c>
      <c r="D153" s="42" t="s">
        <v>20</v>
      </c>
      <c r="E153" s="42" t="s">
        <v>92</v>
      </c>
      <c r="F153" s="42"/>
      <c r="G153" s="43">
        <v>943.01</v>
      </c>
      <c r="H153" s="43">
        <v>474.59</v>
      </c>
      <c r="I153" s="43">
        <f t="shared" si="12"/>
        <v>468.42</v>
      </c>
      <c r="J153" s="44">
        <f>IFERROR(G153/VLOOKUP(A153,[1]RESUME!$G$3:$I$10,3,FALSE),0)</f>
        <v>1.0674639092355137E-2</v>
      </c>
      <c r="K153" s="43">
        <f t="shared" si="15"/>
        <v>754.40800000000002</v>
      </c>
      <c r="L153" s="43">
        <f t="shared" si="16"/>
        <v>943.01</v>
      </c>
      <c r="M153" s="45">
        <f t="shared" si="17"/>
        <v>1.3343298865443921E-2</v>
      </c>
      <c r="N153" s="46" t="str">
        <f>_xlfn.IFNA(VLOOKUP(A153&amp;"-"&amp;B153&amp;"-"&amp;D153,[1]Ref_Account!$A:$F,6,FALSE),"ACCOUNT TIDAK DITEMUKAN")</f>
        <v>1201.816120</v>
      </c>
      <c r="O153" s="42">
        <f t="shared" si="13"/>
        <v>1</v>
      </c>
      <c r="P153" s="42" t="str">
        <f t="shared" si="14"/>
        <v>OK</v>
      </c>
      <c r="Q153" s="47" t="s">
        <v>25</v>
      </c>
      <c r="R153" s="38"/>
      <c r="AA153" s="39"/>
    </row>
    <row r="154" spans="1:27" x14ac:dyDescent="0.25">
      <c r="A154" s="30" t="s">
        <v>194</v>
      </c>
      <c r="B154" s="48" t="s">
        <v>197</v>
      </c>
      <c r="C154" s="30" t="s">
        <v>198</v>
      </c>
      <c r="D154" s="32" t="s">
        <v>20</v>
      </c>
      <c r="E154" s="32" t="s">
        <v>89</v>
      </c>
      <c r="F154" s="32"/>
      <c r="G154" s="33">
        <v>3000</v>
      </c>
      <c r="H154" s="33">
        <v>680.2</v>
      </c>
      <c r="I154" s="33">
        <f t="shared" si="12"/>
        <v>2319.8000000000002</v>
      </c>
      <c r="J154" s="34">
        <f>IFERROR(G154/VLOOKUP(A154,[1]RESUME!$G$3:$I$10,3,FALSE),0)</f>
        <v>3.3959255232781635E-2</v>
      </c>
      <c r="K154" s="33">
        <f t="shared" si="15"/>
        <v>2400</v>
      </c>
      <c r="L154" s="33">
        <f t="shared" si="16"/>
        <v>3000</v>
      </c>
      <c r="M154" s="35">
        <f t="shared" si="17"/>
        <v>4.2449069040977047E-2</v>
      </c>
      <c r="N154" s="36" t="str">
        <f>_xlfn.IFNA(VLOOKUP(A154&amp;"-"&amp;B154&amp;"-"&amp;D154,[1]Ref_Account!$A:$F,6,FALSE),"ACCOUNT TIDAK DITEMUKAN")</f>
        <v>1201.920410</v>
      </c>
      <c r="O154" s="32">
        <f t="shared" si="13"/>
        <v>1</v>
      </c>
      <c r="P154" s="32" t="str">
        <f t="shared" si="14"/>
        <v>OK</v>
      </c>
      <c r="Q154" s="37" t="s">
        <v>25</v>
      </c>
      <c r="R154" s="38"/>
      <c r="AA154" s="39"/>
    </row>
    <row r="155" spans="1:27" x14ac:dyDescent="0.25">
      <c r="A155" s="40" t="s">
        <v>194</v>
      </c>
      <c r="B155" s="41" t="s">
        <v>199</v>
      </c>
      <c r="C155" s="40" t="s">
        <v>200</v>
      </c>
      <c r="D155" s="42" t="s">
        <v>20</v>
      </c>
      <c r="E155" s="42" t="s">
        <v>201</v>
      </c>
      <c r="F155" s="42"/>
      <c r="G155" s="43">
        <v>27000</v>
      </c>
      <c r="H155" s="43">
        <v>4859.3</v>
      </c>
      <c r="I155" s="43">
        <f t="shared" si="12"/>
        <v>22140.7</v>
      </c>
      <c r="J155" s="44">
        <f>IFERROR(G155/VLOOKUP(A155,[1]RESUME!$G$3:$I$10,3,FALSE),0)</f>
        <v>0.30563329709503473</v>
      </c>
      <c r="K155" s="43">
        <f t="shared" si="15"/>
        <v>21600</v>
      </c>
      <c r="L155" s="43">
        <f t="shared" si="16"/>
        <v>27000</v>
      </c>
      <c r="M155" s="45">
        <f t="shared" si="17"/>
        <v>0.38204162136879338</v>
      </c>
      <c r="N155" s="46" t="str">
        <f>_xlfn.IFNA(VLOOKUP(A155&amp;"-"&amp;B155&amp;"-"&amp;D155,[1]Ref_Account!$A:$F,6,FALSE),"ACCOUNT TIDAK DITEMUKAN")</f>
        <v>1201.920120</v>
      </c>
      <c r="O155" s="42">
        <f t="shared" si="13"/>
        <v>1</v>
      </c>
      <c r="P155" s="42" t="str">
        <f t="shared" si="14"/>
        <v>OK</v>
      </c>
      <c r="Q155" s="47" t="s">
        <v>25</v>
      </c>
      <c r="R155" s="38"/>
      <c r="AA155" s="39"/>
    </row>
    <row r="156" spans="1:27" x14ac:dyDescent="0.25">
      <c r="A156" s="30" t="s">
        <v>194</v>
      </c>
      <c r="B156" s="48" t="s">
        <v>202</v>
      </c>
      <c r="C156" s="30" t="s">
        <v>203</v>
      </c>
      <c r="D156" s="32" t="s">
        <v>20</v>
      </c>
      <c r="E156" s="32" t="s">
        <v>89</v>
      </c>
      <c r="F156" s="32"/>
      <c r="G156" s="33">
        <v>743.73</v>
      </c>
      <c r="H156" s="33"/>
      <c r="I156" s="33">
        <f t="shared" si="12"/>
        <v>743.73</v>
      </c>
      <c r="J156" s="34">
        <f>IFERROR(G156/VLOOKUP(A156,[1]RESUME!$G$3:$I$10,3,FALSE),0)</f>
        <v>8.4188389647588957E-3</v>
      </c>
      <c r="K156" s="33">
        <f t="shared" si="15"/>
        <v>594.98400000000004</v>
      </c>
      <c r="L156" s="33">
        <f t="shared" si="16"/>
        <v>743.73</v>
      </c>
      <c r="M156" s="35">
        <f t="shared" si="17"/>
        <v>1.052354870594862E-2</v>
      </c>
      <c r="N156" s="36" t="str">
        <f>_xlfn.IFNA(VLOOKUP(A156&amp;"-"&amp;B156&amp;"-"&amp;D156,[1]Ref_Account!$A:$F,6,FALSE),"ACCOUNT TIDAK DITEMUKAN")</f>
        <v>1201.805120</v>
      </c>
      <c r="O156" s="32">
        <f t="shared" si="13"/>
        <v>1</v>
      </c>
      <c r="P156" s="32" t="str">
        <f t="shared" si="14"/>
        <v>OK</v>
      </c>
      <c r="Q156" s="37" t="s">
        <v>25</v>
      </c>
      <c r="R156" s="38"/>
      <c r="AA156" s="39"/>
    </row>
    <row r="157" spans="1:27" x14ac:dyDescent="0.25">
      <c r="A157" s="40" t="s">
        <v>194</v>
      </c>
      <c r="B157" s="41" t="s">
        <v>204</v>
      </c>
      <c r="C157" s="40" t="s">
        <v>205</v>
      </c>
      <c r="D157" s="42" t="s">
        <v>20</v>
      </c>
      <c r="E157" s="42" t="s">
        <v>206</v>
      </c>
      <c r="F157" s="42"/>
      <c r="G157" s="43">
        <v>2000</v>
      </c>
      <c r="H157" s="43">
        <v>171.94</v>
      </c>
      <c r="I157" s="43">
        <f t="shared" si="12"/>
        <v>1828.06</v>
      </c>
      <c r="J157" s="44">
        <f>IFERROR(G157/VLOOKUP(A157,[1]RESUME!$G$3:$I$10,3,FALSE),0)</f>
        <v>2.263950348852109E-2</v>
      </c>
      <c r="K157" s="43">
        <f t="shared" si="15"/>
        <v>1600</v>
      </c>
      <c r="L157" s="43">
        <f t="shared" si="16"/>
        <v>2000</v>
      </c>
      <c r="M157" s="45">
        <f t="shared" si="17"/>
        <v>2.8299379360651362E-2</v>
      </c>
      <c r="N157" s="46" t="str">
        <f>_xlfn.IFNA(VLOOKUP(A157&amp;"-"&amp;B157&amp;"-"&amp;D157,[1]Ref_Account!$A:$F,6,FALSE),"ACCOUNT TIDAK DITEMUKAN")</f>
        <v>1201.920700</v>
      </c>
      <c r="O157" s="42">
        <f t="shared" si="13"/>
        <v>1</v>
      </c>
      <c r="P157" s="42" t="str">
        <f t="shared" si="14"/>
        <v>OK</v>
      </c>
      <c r="Q157" s="47" t="s">
        <v>25</v>
      </c>
      <c r="R157" s="38"/>
      <c r="AA157" s="39"/>
    </row>
    <row r="158" spans="1:27" x14ac:dyDescent="0.25">
      <c r="A158" s="30" t="s">
        <v>194</v>
      </c>
      <c r="B158" s="48" t="s">
        <v>204</v>
      </c>
      <c r="C158" s="30" t="s">
        <v>205</v>
      </c>
      <c r="D158" s="32" t="s">
        <v>119</v>
      </c>
      <c r="E158" s="32" t="s">
        <v>206</v>
      </c>
      <c r="F158" s="32"/>
      <c r="G158" s="33">
        <v>1000</v>
      </c>
      <c r="H158" s="33">
        <v>91.72</v>
      </c>
      <c r="I158" s="33">
        <f t="shared" si="12"/>
        <v>908.28</v>
      </c>
      <c r="J158" s="34">
        <f>IFERROR(G158/VLOOKUP(A158,[1]RESUME!$G$3:$I$10,3,FALSE),0)</f>
        <v>1.1319751744260545E-2</v>
      </c>
      <c r="K158" s="33">
        <f t="shared" si="15"/>
        <v>800</v>
      </c>
      <c r="L158" s="33">
        <f t="shared" si="16"/>
        <v>1000</v>
      </c>
      <c r="M158" s="35">
        <f t="shared" si="17"/>
        <v>1.4149689680325681E-2</v>
      </c>
      <c r="N158" s="36" t="str">
        <f>_xlfn.IFNA(VLOOKUP(A158&amp;"-"&amp;B158&amp;"-"&amp;D158,[1]Ref_Account!$A:$F,6,FALSE),"ACCOUNT TIDAK DITEMUKAN")</f>
        <v>1206.920700</v>
      </c>
      <c r="O158" s="32">
        <f t="shared" si="13"/>
        <v>1</v>
      </c>
      <c r="P158" s="32" t="str">
        <f t="shared" si="14"/>
        <v>OK</v>
      </c>
      <c r="Q158" s="37" t="s">
        <v>25</v>
      </c>
      <c r="R158" s="38"/>
      <c r="AA158" s="39"/>
    </row>
    <row r="159" spans="1:27" x14ac:dyDescent="0.25">
      <c r="A159" s="40" t="s">
        <v>194</v>
      </c>
      <c r="B159" s="41" t="s">
        <v>204</v>
      </c>
      <c r="C159" s="40" t="s">
        <v>205</v>
      </c>
      <c r="D159" s="42" t="s">
        <v>35</v>
      </c>
      <c r="E159" s="42" t="s">
        <v>206</v>
      </c>
      <c r="F159" s="42"/>
      <c r="G159" s="43">
        <v>1000</v>
      </c>
      <c r="H159" s="43">
        <v>212.18</v>
      </c>
      <c r="I159" s="43">
        <f t="shared" si="12"/>
        <v>787.81999999999994</v>
      </c>
      <c r="J159" s="44">
        <f>IFERROR(G159/VLOOKUP(A159,[1]RESUME!$G$3:$I$10,3,FALSE),0)</f>
        <v>1.1319751744260545E-2</v>
      </c>
      <c r="K159" s="43">
        <f t="shared" si="15"/>
        <v>800</v>
      </c>
      <c r="L159" s="43">
        <f t="shared" si="16"/>
        <v>1000</v>
      </c>
      <c r="M159" s="45">
        <f t="shared" si="17"/>
        <v>1.4149689680325681E-2</v>
      </c>
      <c r="N159" s="46" t="str">
        <f>_xlfn.IFNA(VLOOKUP(A159&amp;"-"&amp;B159&amp;"-"&amp;D159,[1]Ref_Account!$A:$F,6,FALSE),"ACCOUNT TIDAK DITEMUKAN")</f>
        <v>1205.920700</v>
      </c>
      <c r="O159" s="42">
        <f t="shared" si="13"/>
        <v>1</v>
      </c>
      <c r="P159" s="42" t="str">
        <f t="shared" si="14"/>
        <v>OK</v>
      </c>
      <c r="Q159" s="47" t="s">
        <v>25</v>
      </c>
      <c r="R159" s="38"/>
      <c r="AA159" s="39"/>
    </row>
    <row r="160" spans="1:27" x14ac:dyDescent="0.25">
      <c r="A160" s="30" t="s">
        <v>194</v>
      </c>
      <c r="B160" s="48" t="s">
        <v>204</v>
      </c>
      <c r="C160" s="30" t="s">
        <v>205</v>
      </c>
      <c r="D160" s="32" t="s">
        <v>23</v>
      </c>
      <c r="E160" s="32" t="s">
        <v>206</v>
      </c>
      <c r="F160" s="32"/>
      <c r="G160" s="33">
        <v>1000</v>
      </c>
      <c r="H160" s="33">
        <v>187.31</v>
      </c>
      <c r="I160" s="33">
        <f t="shared" si="12"/>
        <v>812.69</v>
      </c>
      <c r="J160" s="34">
        <f>IFERROR(G160/VLOOKUP(A160,[1]RESUME!$G$3:$I$10,3,FALSE),0)</f>
        <v>1.1319751744260545E-2</v>
      </c>
      <c r="K160" s="33">
        <f t="shared" si="15"/>
        <v>800</v>
      </c>
      <c r="L160" s="33">
        <f t="shared" si="16"/>
        <v>1000</v>
      </c>
      <c r="M160" s="35">
        <f t="shared" si="17"/>
        <v>1.4149689680325681E-2</v>
      </c>
      <c r="N160" s="36" t="str">
        <f>_xlfn.IFNA(VLOOKUP(A160&amp;"-"&amp;B160&amp;"-"&amp;D160,[1]Ref_Account!$A:$F,6,FALSE),"ACCOUNT TIDAK DITEMUKAN")</f>
        <v>1204.920700</v>
      </c>
      <c r="O160" s="32">
        <f t="shared" si="13"/>
        <v>1</v>
      </c>
      <c r="P160" s="32" t="str">
        <f t="shared" si="14"/>
        <v>OK</v>
      </c>
      <c r="Q160" s="37" t="s">
        <v>25</v>
      </c>
      <c r="R160" s="38"/>
      <c r="AA160" s="39"/>
    </row>
    <row r="161" spans="1:27" x14ac:dyDescent="0.25">
      <c r="A161" s="40" t="s">
        <v>194</v>
      </c>
      <c r="B161" s="41" t="s">
        <v>173</v>
      </c>
      <c r="C161" s="40" t="s">
        <v>174</v>
      </c>
      <c r="D161" s="42" t="s">
        <v>20</v>
      </c>
      <c r="E161" s="42" t="s">
        <v>175</v>
      </c>
      <c r="F161" s="42"/>
      <c r="G161" s="43">
        <v>45654.420000000006</v>
      </c>
      <c r="H161" s="43"/>
      <c r="I161" s="43">
        <f t="shared" si="12"/>
        <v>45654.420000000006</v>
      </c>
      <c r="J161" s="44">
        <f>IFERROR(G161/VLOOKUP(A161,[1]RESUME!$G$3:$I$10,3,FALSE),0)</f>
        <v>0.51679670042820358</v>
      </c>
      <c r="K161" s="43">
        <f t="shared" si="15"/>
        <v>36523.536000000007</v>
      </c>
      <c r="L161" s="43">
        <f t="shared" si="16"/>
        <v>45654.420000000006</v>
      </c>
      <c r="M161" s="45">
        <f t="shared" si="17"/>
        <v>0.6459958755352545</v>
      </c>
      <c r="N161" s="46" t="str">
        <f>_xlfn.IFNA(VLOOKUP(A161&amp;"-"&amp;B161&amp;"-"&amp;D161,[1]Ref_Account!$A:$F,6,FALSE),"ACCOUNT TIDAK DITEMUKAN")</f>
        <v>1201.801110</v>
      </c>
      <c r="O161" s="42">
        <f t="shared" si="13"/>
        <v>1</v>
      </c>
      <c r="P161" s="42" t="str">
        <f t="shared" si="14"/>
        <v>OK</v>
      </c>
      <c r="Q161" s="47" t="s">
        <v>25</v>
      </c>
      <c r="R161" s="38"/>
      <c r="AA161" s="39"/>
    </row>
    <row r="162" spans="1:27" x14ac:dyDescent="0.25">
      <c r="A162" s="30" t="s">
        <v>194</v>
      </c>
      <c r="B162" s="48" t="s">
        <v>173</v>
      </c>
      <c r="C162" s="30" t="s">
        <v>174</v>
      </c>
      <c r="D162" s="32" t="s">
        <v>23</v>
      </c>
      <c r="E162" s="32" t="s">
        <v>175</v>
      </c>
      <c r="F162" s="32"/>
      <c r="G162" s="33">
        <v>6000</v>
      </c>
      <c r="H162" s="33"/>
      <c r="I162" s="33">
        <f t="shared" si="12"/>
        <v>6000</v>
      </c>
      <c r="J162" s="34">
        <f>IFERROR(G162/VLOOKUP(A162,[1]RESUME!$G$3:$I$10,3,FALSE),0)</f>
        <v>6.791851046556327E-2</v>
      </c>
      <c r="K162" s="33">
        <f t="shared" si="15"/>
        <v>4800</v>
      </c>
      <c r="L162" s="33">
        <f t="shared" si="16"/>
        <v>6000</v>
      </c>
      <c r="M162" s="35">
        <f t="shared" si="17"/>
        <v>8.4898138081954094E-2</v>
      </c>
      <c r="N162" s="36" t="str">
        <f>_xlfn.IFNA(VLOOKUP(A162&amp;"-"&amp;B162&amp;"-"&amp;D162,[1]Ref_Account!$A:$F,6,FALSE),"ACCOUNT TIDAK DITEMUKAN")</f>
        <v>1204.801110</v>
      </c>
      <c r="O162" s="32">
        <f t="shared" si="13"/>
        <v>1</v>
      </c>
      <c r="P162" s="32" t="str">
        <f t="shared" si="14"/>
        <v>OK</v>
      </c>
      <c r="Q162" s="37" t="s">
        <v>25</v>
      </c>
      <c r="R162" s="38"/>
      <c r="AA162" s="39"/>
    </row>
  </sheetData>
  <autoFilter ref="A5:Q162" xr:uid="{3F3DF8E4-2495-4ABB-AF08-7D266D3E986B}"/>
  <conditionalFormatting sqref="P6:P1048576">
    <cfRule type="containsText" dxfId="1" priority="2" operator="containsText" text="OVER">
      <formula>NOT(ISERROR(SEARCH("OVER",P6)))</formula>
    </cfRule>
  </conditionalFormatting>
  <conditionalFormatting sqref="I3:I1048576">
    <cfRule type="cellIs" dxfId="0" priority="1" operator="lessThanOrEqual">
      <formula>0</formula>
    </cfRule>
  </conditionalFormatting>
  <hyperlinks>
    <hyperlink ref="B7" r:id="rId1" xr:uid="{9E95B124-497F-458B-9764-166E20321296}"/>
    <hyperlink ref="B8" r:id="rId2" xr:uid="{318B1041-5B73-4040-869B-3004C7C34F2E}"/>
    <hyperlink ref="B9" r:id="rId3" xr:uid="{CA24CE5A-CD3E-42EB-9F8A-0CD9B52CEA7C}"/>
    <hyperlink ref="B10" r:id="rId4" xr:uid="{C2DCA2A9-90CC-4F8E-9459-77E13DC4B181}"/>
    <hyperlink ref="B11" r:id="rId5" xr:uid="{80788E92-27AC-4C34-994D-67FD4A949644}"/>
    <hyperlink ref="B12" r:id="rId6" xr:uid="{248D3780-16B3-4DF3-9CC6-DEF002706599}"/>
    <hyperlink ref="B13" r:id="rId7" xr:uid="{ECC346BD-BC0F-4CF2-AD27-A61B96E86DBC}"/>
    <hyperlink ref="B14" r:id="rId8" xr:uid="{84861EF1-ADDA-4006-8993-521B371AD386}"/>
    <hyperlink ref="B15" r:id="rId9" xr:uid="{B6EE7B5A-4666-4442-9986-38631E32AE08}"/>
    <hyperlink ref="B16" r:id="rId10" xr:uid="{3AF27EC7-56FD-4EDD-9A43-0EA8B0DD70D1}"/>
    <hyperlink ref="B17" r:id="rId11" xr:uid="{206106D3-ACD3-4DB4-8D93-44B307928FDB}"/>
    <hyperlink ref="B18" r:id="rId12" xr:uid="{903BFFF8-C91D-4EA5-BEFC-F3B2A5DCDB9F}"/>
    <hyperlink ref="B19" r:id="rId13" xr:uid="{3991B5F6-A2EC-4466-9CBA-6787CCD07378}"/>
    <hyperlink ref="B20" r:id="rId14" xr:uid="{B1CDD393-631D-4EEE-ACB8-06377DBA0DB6}"/>
    <hyperlink ref="B21" r:id="rId15" xr:uid="{360D9342-C122-4536-8ECE-EADDBA375118}"/>
    <hyperlink ref="B22" r:id="rId16" xr:uid="{85D4F829-8944-468C-83E6-4B4F7A2D8D69}"/>
    <hyperlink ref="B23" r:id="rId17" xr:uid="{4E55ECA9-10E9-47B5-B7F3-E219EFE95E26}"/>
    <hyperlink ref="B24" r:id="rId18" xr:uid="{BA83997A-B81B-4282-B9F0-BB5B718F09E7}"/>
    <hyperlink ref="B25" r:id="rId19" xr:uid="{506A7D8A-DAB7-43FB-A4A9-5C62845BCDD6}"/>
    <hyperlink ref="B26" r:id="rId20" xr:uid="{998A9350-ED30-4BDF-9113-DA296741AC05}"/>
    <hyperlink ref="B27" r:id="rId21" xr:uid="{3007B1A5-0736-49BE-B91E-12B330743985}"/>
    <hyperlink ref="B28" r:id="rId22" xr:uid="{1230F9D5-E935-49CB-8531-7DBC0ECEA79C}"/>
    <hyperlink ref="B29" r:id="rId23" xr:uid="{95E898C0-442E-4C17-93AE-AD9C47A184EB}"/>
    <hyperlink ref="B30" r:id="rId24" xr:uid="{BC4275D6-A070-4301-9487-E7004C5EFE62}"/>
    <hyperlink ref="B31" r:id="rId25" xr:uid="{367B34FA-9F2D-4FA6-BEAF-52656CCCFDCF}"/>
    <hyperlink ref="B32" r:id="rId26" xr:uid="{1781C1E8-DB48-40E3-B00C-703C5FD02F1F}"/>
    <hyperlink ref="B33" r:id="rId27" xr:uid="{DD179E8E-84B5-41DE-A260-D77A3E837A1A}"/>
    <hyperlink ref="B34" r:id="rId28" xr:uid="{4685B5B0-D3E2-4616-BA0A-C58B3F99F8B6}"/>
    <hyperlink ref="B35" r:id="rId29" xr:uid="{BA95B591-679A-4554-A3A7-0A0C0BE2316A}"/>
    <hyperlink ref="B36" r:id="rId30" xr:uid="{86B58063-7A7D-4700-B9B4-26BA4F000075}"/>
    <hyperlink ref="B37" r:id="rId31" xr:uid="{6050B8EA-2FC3-4206-8DED-D565A49772EB}"/>
    <hyperlink ref="B38" r:id="rId32" xr:uid="{113ECD74-57AC-4BBB-BD52-49315567E948}"/>
    <hyperlink ref="B39" r:id="rId33" xr:uid="{3AA7A479-3F82-4AFA-A5B6-CF140589AD05}"/>
    <hyperlink ref="B40" r:id="rId34" xr:uid="{EA7DA10F-9C46-4182-B772-02D9C3424DF3}"/>
    <hyperlink ref="B41" r:id="rId35" xr:uid="{8E663F74-226B-488F-B047-56D930646482}"/>
    <hyperlink ref="B42" r:id="rId36" xr:uid="{AB0BB389-4D16-471D-811B-4BDBB0BFF5EF}"/>
    <hyperlink ref="B43" r:id="rId37" xr:uid="{34DE8FDE-DDA4-4C1D-AAF0-8DFB82376B40}"/>
    <hyperlink ref="B44" r:id="rId38" xr:uid="{7C97B970-B20D-4AD6-ACA3-0764C3B9A7E8}"/>
    <hyperlink ref="B45" r:id="rId39" xr:uid="{BDAD0644-9585-42E6-AD55-B1CF34A6FBB5}"/>
    <hyperlink ref="B46" r:id="rId40" xr:uid="{CB5D8FAA-8525-4E2C-AA30-8B3B766D8899}"/>
    <hyperlink ref="B47" r:id="rId41" xr:uid="{C4FD68DA-21FA-4366-AC1B-0CC3AA5F7758}"/>
    <hyperlink ref="B48" r:id="rId42" xr:uid="{999FCC07-1B8D-409F-8D73-CDB5234ED97F}"/>
    <hyperlink ref="B49" r:id="rId43" xr:uid="{2085CAB2-AA66-437E-94EC-4ED07B8E160B}"/>
    <hyperlink ref="B50" r:id="rId44" xr:uid="{F3BBEDE9-ECB2-4527-846F-DCFBF935077F}"/>
    <hyperlink ref="B51" r:id="rId45" xr:uid="{CAC7F51C-FB82-4103-9384-E0FB0ECBC94B}"/>
    <hyperlink ref="B52" r:id="rId46" xr:uid="{69A48CEB-62AB-4417-B695-1E02A903DC72}"/>
    <hyperlink ref="B53" r:id="rId47" xr:uid="{01C6789B-94DB-4C45-9A72-C50B138BA4CD}"/>
    <hyperlink ref="B54" r:id="rId48" xr:uid="{AE01C095-E6E2-4CB1-BFFB-3B9FA790F860}"/>
    <hyperlink ref="B55" r:id="rId49" xr:uid="{60017EB1-A735-4B4E-A297-A15C7A60CF5B}"/>
    <hyperlink ref="B56" r:id="rId50" xr:uid="{2FBEF527-4923-4348-B1F8-6A3760595FEB}"/>
    <hyperlink ref="B57" r:id="rId51" xr:uid="{BFA090F4-CC7E-496F-B340-74BEE1506CC7}"/>
    <hyperlink ref="B58" r:id="rId52" xr:uid="{F4CDE195-2016-4B61-8B93-B09980A8091C}"/>
    <hyperlink ref="B59" r:id="rId53" xr:uid="{F1DF2E59-36DE-4D63-B435-350C3996F8F5}"/>
    <hyperlink ref="B60" r:id="rId54" xr:uid="{8288C6A2-53DD-4D1A-9121-3A5FCFC34103}"/>
    <hyperlink ref="B61" r:id="rId55" xr:uid="{835F014D-4C01-4D9D-848B-F2E796B947E6}"/>
    <hyperlink ref="B62" r:id="rId56" xr:uid="{E6496BC3-B286-4C7A-A2F9-D9B48319F21B}"/>
    <hyperlink ref="B63" r:id="rId57" xr:uid="{9378A0AE-EC3D-47D9-99DB-9FA60BB35420}"/>
    <hyperlink ref="B64" r:id="rId58" xr:uid="{011525BD-0331-46D7-96F5-0D27C33FC842}"/>
    <hyperlink ref="B65" r:id="rId59" xr:uid="{7358CD85-72EE-4CA2-A745-E8B1E68DEFE4}"/>
    <hyperlink ref="B66" r:id="rId60" xr:uid="{26725590-3F26-4545-9D3D-B12317DD469B}"/>
    <hyperlink ref="B67" r:id="rId61" xr:uid="{653E73BF-D733-4498-AF01-E3E391402970}"/>
    <hyperlink ref="B68" r:id="rId62" xr:uid="{85615D38-5227-4894-8D16-3645D5C50AD7}"/>
    <hyperlink ref="B69" r:id="rId63" xr:uid="{AB65AD49-6F3A-4D8A-81EB-4B10EA051071}"/>
    <hyperlink ref="B70" r:id="rId64" xr:uid="{BA8C44BB-3868-4FC9-A690-2A8C89D8E3D8}"/>
    <hyperlink ref="B71" r:id="rId65" xr:uid="{C33CE8C3-C37D-42D6-89A7-1431B03D9080}"/>
    <hyperlink ref="B72" r:id="rId66" xr:uid="{1784E0E2-A13C-4603-BF6D-D6371F8ADF20}"/>
    <hyperlink ref="B73" r:id="rId67" xr:uid="{391191FA-A013-4C0D-9325-5FE6737391DD}"/>
    <hyperlink ref="B74" r:id="rId68" xr:uid="{8EDBC2A0-927A-4F4D-B524-E04FE10F57BD}"/>
    <hyperlink ref="B75" r:id="rId69" xr:uid="{C27EB123-6527-4F3A-90EE-E44643B54B2D}"/>
    <hyperlink ref="B76" r:id="rId70" xr:uid="{A09C5EAE-E2D5-4CB1-B932-768D20D9AA49}"/>
    <hyperlink ref="B77" r:id="rId71" xr:uid="{2C9ACAE0-FCD6-4488-BC0D-E07237398828}"/>
    <hyperlink ref="B78" r:id="rId72" xr:uid="{FF7D447D-6B57-4959-ACDA-C954A621EF00}"/>
    <hyperlink ref="B79" r:id="rId73" xr:uid="{B2925505-CA34-448E-AAE8-86A9306D5547}"/>
    <hyperlink ref="B80" r:id="rId74" xr:uid="{1D67680D-AF82-4E8A-8171-94CD9A559BAB}"/>
    <hyperlink ref="B81" r:id="rId75" xr:uid="{4C795FA8-3676-4F33-B7EE-BD44A9818A01}"/>
    <hyperlink ref="B82" r:id="rId76" xr:uid="{7DBF5559-E567-4B74-B959-7E044936D3ED}"/>
    <hyperlink ref="B83" r:id="rId77" xr:uid="{58C55814-D90B-4E28-89A2-EB60966661DE}"/>
    <hyperlink ref="B84" r:id="rId78" xr:uid="{EC123A3D-5BEE-479A-B9E0-E2A2BA3AB666}"/>
    <hyperlink ref="B85" r:id="rId79" xr:uid="{D0321EB8-2AC2-40D4-ACE8-C38BD26A339B}"/>
    <hyperlink ref="B86" r:id="rId80" xr:uid="{0A90CAFD-253D-4CEB-93C9-338907F46A81}"/>
    <hyperlink ref="B87" r:id="rId81" xr:uid="{7174CE95-E0EC-47BB-9EE6-A25217242B4F}"/>
    <hyperlink ref="B88" r:id="rId82" xr:uid="{0A2F3F2B-8093-4177-B724-C44141C793B0}"/>
    <hyperlink ref="B89" r:id="rId83" xr:uid="{F06F4491-DCAB-486A-92C8-E6711F9BB4E7}"/>
    <hyperlink ref="B90" r:id="rId84" xr:uid="{7DE0C4C2-26FE-4C44-B119-5806A774ACFE}"/>
    <hyperlink ref="B91" r:id="rId85" xr:uid="{716477F4-71CC-4DC6-A851-C2EEC8CD8242}"/>
    <hyperlink ref="B92" r:id="rId86" xr:uid="{38DC6381-58E1-40A8-93A4-85D8301558B1}"/>
    <hyperlink ref="B93" r:id="rId87" xr:uid="{785A3A8D-61DE-4C0D-B149-EAAE20387F08}"/>
    <hyperlink ref="B94" r:id="rId88" xr:uid="{E2947EED-9547-4732-8232-772691418E51}"/>
    <hyperlink ref="B95" r:id="rId89" xr:uid="{C48C4773-18E9-43B4-BBF3-2BA42BCEFFB7}"/>
    <hyperlink ref="B96" r:id="rId90" xr:uid="{079E5517-8DB3-4F8B-B0A2-1081BED7EC05}"/>
    <hyperlink ref="B97" r:id="rId91" xr:uid="{26D40B6F-A8FA-4ECB-BBFB-6010F261C655}"/>
    <hyperlink ref="B98" r:id="rId92" xr:uid="{6F5B3D4B-3BF2-4D44-97E4-B0ACB8ADD956}"/>
    <hyperlink ref="B99" r:id="rId93" xr:uid="{ACAA3EFC-91BB-4DAF-AD4D-535AED30589F}"/>
    <hyperlink ref="B100" r:id="rId94" xr:uid="{48A7604D-BC92-4D21-85C6-D91740A93E70}"/>
    <hyperlink ref="B101" r:id="rId95" xr:uid="{AC6FE03C-FF76-4A65-B740-E005B433A47C}"/>
    <hyperlink ref="B102" r:id="rId96" xr:uid="{0F266480-B68F-45F2-A916-785E89C117EF}"/>
    <hyperlink ref="B103" r:id="rId97" xr:uid="{E2897377-4C2A-4A9C-B8E6-D50B849C9172}"/>
    <hyperlink ref="B104" r:id="rId98" xr:uid="{E7DB5D15-4758-44B6-AE8F-619FCD6794B3}"/>
    <hyperlink ref="B105" r:id="rId99" xr:uid="{F74D0C0F-BDC9-4281-A350-B5725AC86364}"/>
    <hyperlink ref="B106" r:id="rId100" xr:uid="{FB5A74C6-790F-4E1F-BC74-1B1C7B94111C}"/>
    <hyperlink ref="B107" r:id="rId101" xr:uid="{93C7DE14-8A3D-4886-B1DE-46F7D8D591BC}"/>
    <hyperlink ref="B108" r:id="rId102" xr:uid="{B789D1B6-40C9-489B-A97E-DAD4ED92C02E}"/>
    <hyperlink ref="B109" r:id="rId103" xr:uid="{1ECA3B83-C9D7-4D6B-BC9E-AC1165EE5A37}"/>
    <hyperlink ref="B110" r:id="rId104" xr:uid="{58A82E4B-FD2C-4DC4-9874-DFBE4C0C4BA5}"/>
    <hyperlink ref="B111" r:id="rId105" xr:uid="{09631379-4E84-4EAD-BA4A-6D4F7A1AFC8C}"/>
    <hyperlink ref="B112" r:id="rId106" xr:uid="{9C72D5A5-34CE-41A3-B529-337B457094D4}"/>
    <hyperlink ref="B113" r:id="rId107" xr:uid="{E0D866C2-0E33-4AA3-AB73-FF6FD5524C91}"/>
    <hyperlink ref="B114" r:id="rId108" xr:uid="{E0A156A0-5DA2-4F57-A081-EF5BBBFDE72D}"/>
    <hyperlink ref="B115" r:id="rId109" xr:uid="{FF2412A7-C4EE-46CF-A641-A7BB15E0F791}"/>
    <hyperlink ref="B116" r:id="rId110" xr:uid="{14AF0233-A246-4D7B-ABB6-1F01EB8056E6}"/>
    <hyperlink ref="B117" r:id="rId111" xr:uid="{C6B59003-B19F-4DE4-9BB6-20398659B003}"/>
    <hyperlink ref="B118" r:id="rId112" xr:uid="{E2EA0248-A06E-45ED-A793-33445AADC869}"/>
    <hyperlink ref="B119" r:id="rId113" xr:uid="{2F2A30D1-6445-43A9-9A71-866F13EDC9A2}"/>
    <hyperlink ref="B120" r:id="rId114" xr:uid="{440FA7AC-ACAD-4E98-8CB4-3E629326843A}"/>
    <hyperlink ref="B121" r:id="rId115" xr:uid="{C159D0FB-ABAD-40E0-A696-B5751BE5BC44}"/>
    <hyperlink ref="B122" r:id="rId116" xr:uid="{C8AE5EEF-78FD-4083-9B1E-061F74E9494E}"/>
    <hyperlink ref="B123" r:id="rId117" xr:uid="{E7F26BA9-76FB-4B0E-8D2A-F3C4783220E0}"/>
    <hyperlink ref="B124" r:id="rId118" xr:uid="{B4AB6166-0677-4C43-9CA7-F034E9FAC8A6}"/>
    <hyperlink ref="B125" r:id="rId119" xr:uid="{77E54C2A-CDC9-4509-B541-DF069AACB86E}"/>
    <hyperlink ref="B126" r:id="rId120" xr:uid="{0D0F0E5E-667C-4809-A461-DE353CC8DB54}"/>
    <hyperlink ref="B127" r:id="rId121" xr:uid="{C59FB598-581B-4B30-8502-5EFEF62D7750}"/>
    <hyperlink ref="B128" r:id="rId122" xr:uid="{8978D11B-949E-4877-B956-60722523785C}"/>
    <hyperlink ref="B129" r:id="rId123" xr:uid="{A1351FCC-CE6B-40C3-9E98-B899AB7356B0}"/>
    <hyperlink ref="B130" r:id="rId124" xr:uid="{266FFF5A-07F7-488C-83FA-110798DB24AE}"/>
    <hyperlink ref="B131" r:id="rId125" xr:uid="{71F3D8E3-AA25-44BC-9C53-B637191EAED0}"/>
    <hyperlink ref="B132" r:id="rId126" xr:uid="{0B48317E-B93C-49F8-BD86-1B6CAB78AFEC}"/>
    <hyperlink ref="B133" r:id="rId127" xr:uid="{0F9B1290-BEB1-411D-8D8E-357E5F99B740}"/>
    <hyperlink ref="B134" r:id="rId128" xr:uid="{508019E1-F7B7-46AA-8FB9-49F34E43D6E2}"/>
    <hyperlink ref="B135" r:id="rId129" xr:uid="{5A0C86B6-CC80-40BD-9126-566EE2CE398C}"/>
    <hyperlink ref="B136" r:id="rId130" xr:uid="{ECC35B57-79C9-4160-B61C-D0574A0F8DC6}"/>
    <hyperlink ref="B137" r:id="rId131" xr:uid="{F6E04938-D59A-435C-9DD2-AC93E81CAFEB}"/>
    <hyperlink ref="B138" r:id="rId132" xr:uid="{9746143B-C514-4D48-984B-DAA5BB7931FE}"/>
    <hyperlink ref="B139" r:id="rId133" xr:uid="{8C29E872-A0F0-4A53-AFBF-496A8C6BE146}"/>
    <hyperlink ref="B140" r:id="rId134" xr:uid="{16FA9B4D-DF90-418A-AAC0-2AB3DB68F7B9}"/>
    <hyperlink ref="B141" r:id="rId135" xr:uid="{4D601DC7-62A8-450B-BDEF-A2E59E94FE99}"/>
    <hyperlink ref="B142" r:id="rId136" xr:uid="{B612EA24-03D4-494A-8C54-D98BF7C3E1BF}"/>
    <hyperlink ref="B143" r:id="rId137" xr:uid="{BD88C911-90E7-4CF2-BFDB-395FD97E13A8}"/>
    <hyperlink ref="B144" r:id="rId138" xr:uid="{4D54716D-E832-4856-A9EE-D8E3996A14AB}"/>
    <hyperlink ref="B145" r:id="rId139" xr:uid="{016C7320-7E45-4E5E-8513-E02266ADA8FF}"/>
    <hyperlink ref="B146" r:id="rId140" xr:uid="{A5E89630-EB93-4F6E-A956-F383EF7750B1}"/>
    <hyperlink ref="B147" r:id="rId141" xr:uid="{81A937EA-B2B0-42B8-933C-CC9A480D7825}"/>
    <hyperlink ref="B148" r:id="rId142" xr:uid="{96AB5518-78DC-4CEA-BB48-1F65691EF20F}"/>
    <hyperlink ref="B149" r:id="rId143" xr:uid="{FD688338-2E13-45A0-BA8C-9764D142AA87}"/>
    <hyperlink ref="B150" r:id="rId144" xr:uid="{8FCC9222-E347-45ED-8A0B-E87E4A3B6B76}"/>
    <hyperlink ref="B151" r:id="rId145" xr:uid="{88FEF9AF-8434-45DE-AB0A-82DE41F7A796}"/>
    <hyperlink ref="B152" r:id="rId146" xr:uid="{78C75793-1F4A-4989-B11E-5B8C1A3E01CC}"/>
    <hyperlink ref="B153" r:id="rId147" xr:uid="{F1EC6A61-70FB-4881-A263-027CA408ACF7}"/>
    <hyperlink ref="B154" r:id="rId148" xr:uid="{A83927B6-F957-4E8C-8D2D-42265083206B}"/>
    <hyperlink ref="B155" r:id="rId149" xr:uid="{D4482F41-521F-43A2-A4D6-E54B87BE8DAA}"/>
    <hyperlink ref="B156" r:id="rId150" xr:uid="{F4289269-AFFB-4902-B890-C96F9FC912BC}"/>
    <hyperlink ref="B157" r:id="rId151" xr:uid="{E5DD1067-95B2-41D0-90D3-3EB48F30CB47}"/>
    <hyperlink ref="B158" r:id="rId152" xr:uid="{ACFF8FDE-C9C7-4D6B-8A39-CC6F8CA0F0F5}"/>
    <hyperlink ref="B159" r:id="rId153" xr:uid="{5ADDEA50-6784-4527-BC0A-6F23AE774055}"/>
    <hyperlink ref="B160" r:id="rId154" xr:uid="{115AB600-1567-41A1-9CDA-895326D798C2}"/>
    <hyperlink ref="B161" r:id="rId155" xr:uid="{99B3377F-D9BE-4A1F-A9A1-8507964D54DE}"/>
    <hyperlink ref="B162" r:id="rId156" xr:uid="{0C9E2202-D29A-43D9-875A-4AB89DD986E4}"/>
    <hyperlink ref="B6" r:id="rId157" xr:uid="{49D03D8A-D75E-4140-8C39-527A01AF2701}"/>
  </hyperlinks>
  <pageMargins left="0.7" right="0.7" top="0.75" bottom="0.75" header="0.3" footer="0.3"/>
  <pageSetup paperSize="9" orientation="portrait" r:id="rId1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2024-02-28T09:31:06Z</dcterms:created>
  <dcterms:modified xsi:type="dcterms:W3CDTF">2024-02-28T09:31:06Z</dcterms:modified>
</cp:coreProperties>
</file>