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RPA 00\Monitoring Performance Shipment\Results\"/>
    </mc:Choice>
  </mc:AlternateContent>
  <xr:revisionPtr revIDLastSave="0" documentId="8_{E5FDEE3E-E2A7-40CE-9F47-019D25FD5C74}" xr6:coauthVersionLast="46" xr6:coauthVersionMax="46" xr10:uidLastSave="{00000000-0000-0000-0000-000000000000}"/>
  <bookViews>
    <workbookView xWindow="1170" yWindow="1035" windowWidth="10800" windowHeight="10485" xr2:uid="{1B99586A-7CC6-43D4-AD67-96FB1471E105}"/>
  </bookViews>
  <sheets>
    <sheet name="DATA" sheetId="1" r:id="rId1"/>
  </sheets>
  <definedNames>
    <definedName name="_xlnm._FilterDatabase" localSheetId="0" hidden="1">DATA!$A$2:$AL$26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6" i="1" l="1"/>
  <c r="AA26" i="1"/>
  <c r="AI26" i="1" s="1"/>
  <c r="U26" i="1"/>
  <c r="T26" i="1"/>
  <c r="S26" i="1"/>
  <c r="R26" i="1"/>
  <c r="AJ25" i="1"/>
  <c r="Q25" i="1"/>
  <c r="U25" i="1" s="1"/>
  <c r="P25" i="1"/>
  <c r="AA25" i="1" s="1"/>
  <c r="AI25" i="1" s="1"/>
  <c r="AJ24" i="1"/>
  <c r="AA24" i="1"/>
  <c r="AI24" i="1" s="1"/>
  <c r="U24" i="1"/>
  <c r="T24" i="1"/>
  <c r="S24" i="1"/>
  <c r="R24" i="1"/>
  <c r="AA23" i="1"/>
  <c r="AI23" i="1" s="1"/>
  <c r="AJ23" i="1" s="1"/>
  <c r="U23" i="1"/>
  <c r="T23" i="1"/>
  <c r="S23" i="1"/>
  <c r="R23" i="1"/>
  <c r="AA22" i="1"/>
  <c r="AI22" i="1" s="1"/>
  <c r="AJ22" i="1" s="1"/>
  <c r="U22" i="1"/>
  <c r="T22" i="1"/>
  <c r="S22" i="1"/>
  <c r="R22" i="1"/>
  <c r="AA21" i="1"/>
  <c r="AI21" i="1" s="1"/>
  <c r="AJ21" i="1" s="1"/>
  <c r="U21" i="1"/>
  <c r="T21" i="1"/>
  <c r="S21" i="1"/>
  <c r="R21" i="1"/>
  <c r="AI20" i="1"/>
  <c r="AJ20" i="1" s="1"/>
  <c r="AA20" i="1"/>
  <c r="U20" i="1"/>
  <c r="T20" i="1"/>
  <c r="S20" i="1"/>
  <c r="R20" i="1"/>
  <c r="AA19" i="1"/>
  <c r="AI19" i="1" s="1"/>
  <c r="AJ19" i="1" s="1"/>
  <c r="U19" i="1"/>
  <c r="T19" i="1"/>
  <c r="S19" i="1"/>
  <c r="R19" i="1"/>
  <c r="AA18" i="1"/>
  <c r="AI18" i="1" s="1"/>
  <c r="AJ18" i="1" s="1"/>
  <c r="U18" i="1"/>
  <c r="T18" i="1"/>
  <c r="S18" i="1"/>
  <c r="R18" i="1"/>
  <c r="AA17" i="1"/>
  <c r="AI17" i="1" s="1"/>
  <c r="AJ17" i="1" s="1"/>
  <c r="U17" i="1"/>
  <c r="T17" i="1"/>
  <c r="S17" i="1"/>
  <c r="R17" i="1"/>
  <c r="AA16" i="1"/>
  <c r="AI16" i="1" s="1"/>
  <c r="AJ16" i="1" s="1"/>
  <c r="U16" i="1"/>
  <c r="T16" i="1"/>
  <c r="S16" i="1"/>
  <c r="R16" i="1"/>
  <c r="AA15" i="1"/>
  <c r="AI15" i="1" s="1"/>
  <c r="AJ15" i="1" s="1"/>
  <c r="U15" i="1"/>
  <c r="T15" i="1"/>
  <c r="S15" i="1"/>
  <c r="R15" i="1"/>
  <c r="AI14" i="1"/>
  <c r="AJ14" i="1" s="1"/>
  <c r="AA14" i="1"/>
  <c r="U14" i="1"/>
  <c r="T14" i="1"/>
  <c r="S14" i="1"/>
  <c r="R14" i="1"/>
  <c r="AA13" i="1"/>
  <c r="AI13" i="1" s="1"/>
  <c r="AJ13" i="1" s="1"/>
  <c r="U13" i="1"/>
  <c r="T13" i="1"/>
  <c r="S13" i="1"/>
  <c r="R13" i="1"/>
  <c r="AA12" i="1"/>
  <c r="AI12" i="1" s="1"/>
  <c r="AJ12" i="1" s="1"/>
  <c r="U12" i="1"/>
  <c r="T12" i="1"/>
  <c r="S12" i="1"/>
  <c r="R12" i="1"/>
  <c r="AA11" i="1"/>
  <c r="AI11" i="1" s="1"/>
  <c r="AJ11" i="1" s="1"/>
  <c r="U11" i="1"/>
  <c r="T11" i="1"/>
  <c r="S11" i="1"/>
  <c r="R11" i="1"/>
  <c r="AA10" i="1"/>
  <c r="AI10" i="1" s="1"/>
  <c r="AJ10" i="1" s="1"/>
  <c r="U10" i="1"/>
  <c r="T10" i="1"/>
  <c r="S10" i="1"/>
  <c r="R10" i="1"/>
  <c r="AA9" i="1"/>
  <c r="AI9" i="1" s="1"/>
  <c r="AJ9" i="1" s="1"/>
  <c r="U9" i="1"/>
  <c r="T9" i="1"/>
  <c r="S9" i="1"/>
  <c r="R9" i="1"/>
  <c r="AI8" i="1"/>
  <c r="AJ8" i="1" s="1"/>
  <c r="AA8" i="1"/>
  <c r="U8" i="1"/>
  <c r="T8" i="1"/>
  <c r="S8" i="1"/>
  <c r="R8" i="1"/>
  <c r="AA7" i="1"/>
  <c r="AI7" i="1" s="1"/>
  <c r="AJ7" i="1" s="1"/>
  <c r="U7" i="1"/>
  <c r="T7" i="1"/>
  <c r="S7" i="1"/>
  <c r="R7" i="1"/>
  <c r="AA6" i="1"/>
  <c r="AI6" i="1" s="1"/>
  <c r="AJ6" i="1" s="1"/>
  <c r="U6" i="1"/>
  <c r="T6" i="1"/>
  <c r="S6" i="1"/>
  <c r="R6" i="1"/>
  <c r="AA5" i="1"/>
  <c r="AI5" i="1" s="1"/>
  <c r="AJ5" i="1" s="1"/>
  <c r="U5" i="1"/>
  <c r="T5" i="1"/>
  <c r="S5" i="1"/>
  <c r="R5" i="1"/>
  <c r="AA4" i="1"/>
  <c r="AI4" i="1" s="1"/>
  <c r="AJ4" i="1" s="1"/>
  <c r="U4" i="1"/>
  <c r="T4" i="1"/>
  <c r="S4" i="1"/>
  <c r="R4" i="1"/>
  <c r="AA3" i="1"/>
  <c r="AI3" i="1" s="1"/>
  <c r="AJ3" i="1" s="1"/>
  <c r="U3" i="1"/>
  <c r="T3" i="1"/>
  <c r="S3" i="1"/>
  <c r="R3" i="1"/>
  <c r="R25" i="1" l="1"/>
  <c r="S25" i="1"/>
  <c r="T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E7" authorId="0" shapeId="0" xr:uid="{DA2F8B92-3797-4A0D-A499-5ADFDDC81C30}">
      <text>
        <r>
          <rPr>
            <b/>
            <sz val="9"/>
            <color indexed="8"/>
            <rFont val="Tahoma"/>
            <family val="2"/>
            <charset val="1"/>
          </rPr>
          <t xml:space="preserve">Pilot run
</t>
        </r>
      </text>
    </comment>
  </commentList>
</comments>
</file>

<file path=xl/sharedStrings.xml><?xml version="1.0" encoding="utf-8"?>
<sst xmlns="http://schemas.openxmlformats.org/spreadsheetml/2006/main" count="232" uniqueCount="91">
  <si>
    <t>Performance shipment Periode Bulan OKTOBER 2024</t>
  </si>
  <si>
    <t>TAHUN</t>
  </si>
  <si>
    <t>BULAN</t>
  </si>
  <si>
    <t>Ex-Fact.Date</t>
  </si>
  <si>
    <t>PRODUKSI</t>
  </si>
  <si>
    <t>PLACING EXSPORT</t>
  </si>
  <si>
    <t>PIC</t>
  </si>
  <si>
    <t>PIC PACKING</t>
  </si>
  <si>
    <t>BUYER</t>
  </si>
  <si>
    <t>STYLE#</t>
  </si>
  <si>
    <t>ARTIKEL#</t>
  </si>
  <si>
    <t>SUPPLIER KAIN</t>
  </si>
  <si>
    <t>TERIMA KAIN</t>
  </si>
  <si>
    <t>WO#</t>
  </si>
  <si>
    <t>ORDER (PCS)</t>
  </si>
  <si>
    <t>QTY CUTT (PCS)</t>
  </si>
  <si>
    <t>OUTPUT SEWING</t>
  </si>
  <si>
    <t>QTY EXP (PCS)</t>
  </si>
  <si>
    <t>BALANCE SHIP FROM CUTT</t>
  </si>
  <si>
    <t>OVERSHIP GMT EXPORT FROM ORDER</t>
  </si>
  <si>
    <t>% EXP FROM ORDER</t>
  </si>
  <si>
    <t xml:space="preserve"> </t>
  </si>
  <si>
    <t>KETERANGAN</t>
  </si>
  <si>
    <t>PENGGUNAAN STOCK (IR)</t>
  </si>
  <si>
    <t>SISA EXPORT</t>
  </si>
  <si>
    <t>GOOD HANCA</t>
  </si>
  <si>
    <t>REJECT GARMENT</t>
  </si>
  <si>
    <t>REJECT CUTTING</t>
  </si>
  <si>
    <t>REJECT SEWING</t>
  </si>
  <si>
    <t>WIP</t>
  </si>
  <si>
    <t>TEST WASH</t>
  </si>
  <si>
    <t>KEEPING SAMPLE</t>
  </si>
  <si>
    <t>GOOD TANPA ACC</t>
  </si>
  <si>
    <t>GRADE B</t>
  </si>
  <si>
    <t>REJECT FABRIC</t>
  </si>
  <si>
    <t>TOTAL</t>
  </si>
  <si>
    <t>Total Balance fr Cutt</t>
  </si>
  <si>
    <t>Utility</t>
  </si>
  <si>
    <t>WEEK</t>
  </si>
  <si>
    <t>OKTOBER</t>
  </si>
  <si>
    <t>GM 1</t>
  </si>
  <si>
    <t>CLN</t>
  </si>
  <si>
    <t>KIKI Z</t>
  </si>
  <si>
    <t>RAHMAN</t>
  </si>
  <si>
    <t>REDWING</t>
  </si>
  <si>
    <t>61105-54</t>
  </si>
  <si>
    <t>61105-57</t>
  </si>
  <si>
    <t>GM 2</t>
  </si>
  <si>
    <t xml:space="preserve">TOMMY HILFIGER </t>
  </si>
  <si>
    <t>TPAT1429</t>
  </si>
  <si>
    <t>61102-52</t>
  </si>
  <si>
    <t>61105-76</t>
  </si>
  <si>
    <t>MAJA 2</t>
  </si>
  <si>
    <t>GM2</t>
  </si>
  <si>
    <t>RUDI</t>
  </si>
  <si>
    <t>EVI</t>
  </si>
  <si>
    <t>AGRON, INC.</t>
  </si>
  <si>
    <t>983463 – C</t>
  </si>
  <si>
    <t>Test wash, Reject sewing 1/2 jadi, Reject Cutting</t>
  </si>
  <si>
    <t>Tidak ada di next PO</t>
  </si>
  <si>
    <t>983460 – A</t>
  </si>
  <si>
    <t>982983 – A</t>
  </si>
  <si>
    <t>Pilot Run, Reject sewing 1/2 jadi, Reject Garment</t>
  </si>
  <si>
    <t>982983 – B</t>
  </si>
  <si>
    <t>Test wash, Pilot run,  Reject 1/2 Jadi, Reject garment</t>
  </si>
  <si>
    <t>Sisa Shipment bisa dipakai di PO#666 08 NOV</t>
  </si>
  <si>
    <t>982983 – C</t>
  </si>
  <si>
    <t>Test wash, Reject sewing 1/2 jadi, Reject Cutting, reject Garment</t>
  </si>
  <si>
    <t>982983 – D</t>
  </si>
  <si>
    <t>Pilot Run, Test wash, Reject Sewing 1/2 Jadi shading, Reject cutting, Reject garment</t>
  </si>
  <si>
    <t>982985 – A</t>
  </si>
  <si>
    <t xml:space="preserve"> Test wash, Reject garment</t>
  </si>
  <si>
    <t>982985 – B</t>
  </si>
  <si>
    <t>Pilot Run, Test wash, Reject 1/2 Jadi, Reject garment</t>
  </si>
  <si>
    <t>982984 – A</t>
  </si>
  <si>
    <t>Test wash, Reject 1/2 jadi, Reject cuuting, Tidak ada kain col Grey ( short from cutting 17.66%)</t>
  </si>
  <si>
    <t>partsial 2nd shipment 11 Oktober, kain datang 4 Oktober</t>
  </si>
  <si>
    <t>982984 – C</t>
  </si>
  <si>
    <t>Test wash, Pilot Run, Reject garment</t>
  </si>
  <si>
    <t>OCTOBER</t>
  </si>
  <si>
    <t>KALIBENDA</t>
  </si>
  <si>
    <t>HAKI</t>
  </si>
  <si>
    <t>ARIS</t>
  </si>
  <si>
    <t>M MICROFIBER 3PK BOXER BRIEF 462-B</t>
  </si>
  <si>
    <t>JIANGSU DINGXIN</t>
  </si>
  <si>
    <t>SISA EXPOR 20 PCS (0,05%), RIJEK GARMEN 51 PCS (14%), RIJECT CUTTING 16 PCS (0,04%)</t>
  </si>
  <si>
    <t>SISA EXPOR DAPAT DIGUNAKAN UNTUK PO-'0000664 RUNING KALIBENDA</t>
  </si>
  <si>
    <t>M MICROFIBER 3PK BOXER BRIEF 462-C</t>
  </si>
  <si>
    <t>SISA EXPOR 16 PCS (0,05%), RIJEK GARMEN 37 PCS (0,12%), RIJECT CUTTING 4 PCS (0,01%)</t>
  </si>
  <si>
    <t>M MICROFIBER 3PK BOXER BRIEF 462-E</t>
  </si>
  <si>
    <t>SISA EXPOR 9 PCS (0,09%), RIJEK GARMEN 8 PCS (0,08%), RIJECT CUTTING 1 PCS (0,01%)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</si>
</sst>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%;[Red]\-0.00%"/>
    <numFmt numFmtId="165" formatCode="_(* #,##0_);_(* \(#,##0\);_(* \-_);_(@_)"/>
    <numFmt numFmtId="166" formatCode="d\-mmm\-yyyy;@"/>
    <numFmt numFmtId="167" formatCode="#,##0_ ;[Red]\-#,##0\ "/>
    <numFmt numFmtId="168" formatCode="#,##0.0_ ;[Red]\-#,##0.0\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entury Gothic"/>
      <family val="2"/>
    </font>
    <font>
      <sz val="11"/>
      <color indexed="8"/>
      <name val="Calibri"/>
      <family val="2"/>
      <charset val="1"/>
    </font>
    <font>
      <b/>
      <sz val="12"/>
      <color rgb="FFFFFFFF"/>
      <name val="Trebuchet MS"/>
      <family val="2"/>
    </font>
    <font>
      <sz val="11"/>
      <color theme="1"/>
      <name val="Trebuchet MS"/>
      <family val="2"/>
    </font>
    <font>
      <sz val="11"/>
      <color indexed="8"/>
      <name val="Trebuchet MS"/>
      <family val="2"/>
    </font>
    <font>
      <sz val="11"/>
      <name val="Trebuchet MS"/>
      <family val="2"/>
    </font>
    <font>
      <sz val="10"/>
      <name val="Mangal"/>
      <family val="2"/>
    </font>
    <font>
      <sz val="10"/>
      <name val="Arial"/>
      <family val="2"/>
    </font>
    <font>
      <b/>
      <sz val="11"/>
      <color indexed="8"/>
      <name val="Trebuchet MS"/>
      <family val="2"/>
    </font>
    <font>
      <b/>
      <sz val="9"/>
      <color indexed="8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7D3D9"/>
        <bgColor rgb="FFF7EFFF"/>
      </patternFill>
    </fill>
    <fill>
      <patternFill patternType="solid">
        <fgColor rgb="FF1F4C51"/>
        <bgColor rgb="FFF7EFFF"/>
      </patternFill>
    </fill>
    <fill>
      <patternFill patternType="solid">
        <fgColor rgb="FFFFFFFF"/>
        <bgColor rgb="FFF7E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165" fontId="8" fillId="0" borderId="0" applyFill="0" applyBorder="0" applyAlignment="0" applyProtection="0"/>
    <xf numFmtId="0" fontId="3" fillId="0" borderId="0"/>
    <xf numFmtId="0" fontId="9" fillId="0" borderId="0"/>
  </cellStyleXfs>
  <cellXfs count="50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3" borderId="1" xfId="2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 wrapText="1"/>
    </xf>
    <xf numFmtId="38" fontId="4" fillId="3" borderId="1" xfId="2" applyNumberFormat="1" applyFont="1" applyFill="1" applyBorder="1" applyAlignment="1">
      <alignment horizontal="center" vertical="center" wrapText="1"/>
    </xf>
    <xf numFmtId="0" fontId="4" fillId="3" borderId="1" xfId="3" applyFont="1" applyFill="1" applyBorder="1" applyAlignment="1">
      <alignment horizontal="center" vertical="center" wrapText="1"/>
    </xf>
    <xf numFmtId="3" fontId="4" fillId="3" borderId="1" xfId="2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4" borderId="1" xfId="2" applyFont="1" applyFill="1" applyBorder="1" applyAlignment="1">
      <alignment horizontal="center" vertical="center"/>
    </xf>
    <xf numFmtId="14" fontId="6" fillId="4" borderId="1" xfId="2" applyNumberFormat="1" applyFont="1" applyFill="1" applyBorder="1" applyAlignment="1">
      <alignment horizontal="center" vertical="center"/>
    </xf>
    <xf numFmtId="0" fontId="6" fillId="4" borderId="1" xfId="2" applyFont="1" applyFill="1" applyBorder="1" applyAlignment="1">
      <alignment horizontal="center"/>
    </xf>
    <xf numFmtId="38" fontId="6" fillId="4" borderId="1" xfId="0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 applyProtection="1">
      <alignment horizontal="center" vertical="center"/>
    </xf>
    <xf numFmtId="164" fontId="7" fillId="4" borderId="1" xfId="2" applyNumberFormat="1" applyFont="1" applyFill="1" applyBorder="1" applyAlignment="1">
      <alignment horizontal="center" vertical="center"/>
    </xf>
    <xf numFmtId="38" fontId="6" fillId="4" borderId="1" xfId="2" applyNumberFormat="1" applyFont="1" applyFill="1" applyBorder="1" applyAlignment="1">
      <alignment horizontal="center"/>
    </xf>
    <xf numFmtId="14" fontId="6" fillId="4" borderId="1" xfId="2" applyNumberFormat="1" applyFont="1" applyFill="1" applyBorder="1" applyAlignment="1">
      <alignment horizontal="center"/>
    </xf>
    <xf numFmtId="0" fontId="6" fillId="4" borderId="1" xfId="2" applyFont="1" applyFill="1" applyBorder="1" applyAlignment="1">
      <alignment horizontal="center" vertical="top"/>
    </xf>
    <xf numFmtId="165" fontId="6" fillId="4" borderId="1" xfId="4" applyFont="1" applyFill="1" applyBorder="1" applyAlignment="1" applyProtection="1">
      <alignment horizontal="center"/>
    </xf>
    <xf numFmtId="166" fontId="6" fillId="4" borderId="1" xfId="2" applyNumberFormat="1" applyFont="1" applyFill="1" applyBorder="1" applyAlignment="1">
      <alignment horizontal="center"/>
    </xf>
    <xf numFmtId="0" fontId="7" fillId="4" borderId="1" xfId="5" applyFont="1" applyFill="1" applyBorder="1" applyAlignment="1">
      <alignment horizontal="center" vertical="center"/>
    </xf>
    <xf numFmtId="167" fontId="6" fillId="4" borderId="1" xfId="2" applyNumberFormat="1" applyFont="1" applyFill="1" applyBorder="1" applyAlignment="1">
      <alignment horizontal="center" vertical="center"/>
    </xf>
    <xf numFmtId="38" fontId="7" fillId="4" borderId="1" xfId="2" applyNumberFormat="1" applyFont="1" applyFill="1" applyBorder="1" applyAlignment="1">
      <alignment horizontal="center" vertical="center" wrapText="1"/>
    </xf>
    <xf numFmtId="167" fontId="7" fillId="4" borderId="1" xfId="2" applyNumberFormat="1" applyFont="1" applyFill="1" applyBorder="1" applyAlignment="1">
      <alignment horizontal="center"/>
    </xf>
    <xf numFmtId="167" fontId="7" fillId="4" borderId="1" xfId="2" applyNumberFormat="1" applyFont="1" applyFill="1" applyBorder="1" applyAlignment="1">
      <alignment horizontal="center" vertical="center" wrapText="1"/>
    </xf>
    <xf numFmtId="38" fontId="6" fillId="4" borderId="1" xfId="2" applyNumberFormat="1" applyFont="1" applyFill="1" applyBorder="1" applyAlignment="1">
      <alignment horizontal="center" vertical="center"/>
    </xf>
    <xf numFmtId="0" fontId="7" fillId="4" borderId="1" xfId="6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166" fontId="6" fillId="4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5" applyFont="1" applyFill="1" applyBorder="1" applyAlignment="1">
      <alignment horizontal="center" vertical="center"/>
    </xf>
    <xf numFmtId="168" fontId="10" fillId="4" borderId="1" xfId="5" applyNumberFormat="1" applyFont="1" applyFill="1" applyBorder="1" applyAlignment="1">
      <alignment horizontal="center" vertical="center" wrapText="1"/>
    </xf>
    <xf numFmtId="167" fontId="7" fillId="4" borderId="1" xfId="0" applyNumberFormat="1" applyFont="1" applyFill="1" applyBorder="1" applyAlignment="1">
      <alignment horizontal="center" vertical="center"/>
    </xf>
    <xf numFmtId="167" fontId="6" fillId="4" borderId="1" xfId="0" applyNumberFormat="1" applyFont="1" applyFill="1" applyBorder="1" applyAlignment="1">
      <alignment horizontal="center" vertical="center"/>
    </xf>
    <xf numFmtId="38" fontId="6" fillId="4" borderId="1" xfId="5" applyNumberFormat="1" applyFont="1" applyFill="1" applyBorder="1" applyAlignment="1">
      <alignment horizontal="center" vertical="center" wrapText="1"/>
    </xf>
    <xf numFmtId="167" fontId="6" fillId="4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0" fontId="7" fillId="0" borderId="1" xfId="5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5" applyFont="1" applyBorder="1" applyAlignment="1">
      <alignment horizontal="center" vertical="center"/>
    </xf>
    <xf numFmtId="168" fontId="10" fillId="0" borderId="1" xfId="5" applyNumberFormat="1" applyFont="1" applyBorder="1" applyAlignment="1">
      <alignment horizontal="center" vertical="center" wrapText="1"/>
    </xf>
    <xf numFmtId="167" fontId="7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38" fontId="6" fillId="0" borderId="1" xfId="5" applyNumberFormat="1" applyFont="1" applyBorder="1" applyAlignment="1">
      <alignment horizontal="center" vertical="center" wrapText="1"/>
    </xf>
    <xf numFmtId="38" fontId="6" fillId="0" borderId="1" xfId="0" applyNumberFormat="1" applyFont="1" applyBorder="1" applyAlignment="1">
      <alignment horizontal="center" vertical="center"/>
    </xf>
    <xf numFmtId="0" fontId="6" fillId="0" borderId="1" xfId="2" applyFont="1" applyBorder="1" applyAlignment="1">
      <alignment horizontal="center"/>
    </xf>
    <xf numFmtId="164" fontId="6" fillId="0" borderId="1" xfId="1" applyNumberFormat="1" applyFont="1" applyFill="1" applyBorder="1" applyAlignment="1" applyProtection="1">
      <alignment horizontal="center" vertical="center"/>
    </xf>
    <xf numFmtId="164" fontId="7" fillId="0" borderId="1" xfId="2" applyNumberFormat="1" applyFont="1" applyBorder="1" applyAlignment="1">
      <alignment horizontal="center" vertical="center"/>
    </xf>
    <xf numFmtId="38" fontId="6" fillId="0" borderId="1" xfId="2" applyNumberFormat="1" applyFont="1" applyBorder="1" applyAlignment="1">
      <alignment horizontal="center"/>
    </xf>
  </cellXfs>
  <cellStyles count="7">
    <cellStyle name="Excel Built-in Comma [0]" xfId="4" xr:uid="{FC9C7230-086D-4FE2-8C64-E84B0547EB92}"/>
    <cellStyle name="Excel Built-in Normal" xfId="2" xr:uid="{B191430E-05A9-4679-9EEE-F90AE8D675C5}"/>
    <cellStyle name="Excel Built-in Normal 1" xfId="5" xr:uid="{2925AD9E-2D71-4F11-8031-2FB254FB1BA9}"/>
    <cellStyle name="Excel Built-in Normal 4" xfId="3" xr:uid="{ABC3DF02-1F9F-44BA-AF13-EAC49E635C62}"/>
    <cellStyle name="Normal" xfId="0" builtinId="0"/>
    <cellStyle name="Normal 2" xfId="6" xr:uid="{7C3FD924-3077-4E97-B862-5038234ED29C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71148-B1E9-4633-826B-6E244573E529}">
  <sheetPr>
    <tabColor rgb="FF4A269B"/>
  </sheetPr>
  <dimension ref="A1:AL26"/>
  <sheetViews>
    <sheetView tabSelected="1" workbookViewId="0">
      <pane ySplit="2" topLeftCell="A3" activePane="bottomLeft" state="frozen"/>
      <selection pane="bottomLeft" sqref="A1:AL1"/>
    </sheetView>
  </sheetViews>
  <sheetFormatPr defaultRowHeight="16.5" x14ac:dyDescent="0.3"/>
  <cols>
    <col min="1" max="1" width="12" style="8" customWidth="1"/>
    <col min="2" max="2" width="13" style="8" customWidth="1"/>
    <col min="3" max="3" width="15.42578125" style="8" customWidth="1"/>
    <col min="4" max="4" width="14.7109375" style="8" customWidth="1"/>
    <col min="5" max="5" width="12" style="8" customWidth="1"/>
    <col min="6" max="6" width="9.5703125" style="8" customWidth="1"/>
    <col min="7" max="7" width="12.28515625" style="8" customWidth="1"/>
    <col min="8" max="8" width="21.5703125" style="8" customWidth="1"/>
    <col min="9" max="9" width="42.140625" style="8" customWidth="1"/>
    <col min="10" max="10" width="14.5703125" style="8" customWidth="1"/>
    <col min="11" max="11" width="21" style="8" customWidth="1"/>
    <col min="12" max="12" width="14.42578125" style="8" customWidth="1"/>
    <col min="13" max="13" width="10.85546875" style="8" customWidth="1"/>
    <col min="14" max="14" width="11.42578125" style="8" customWidth="1"/>
    <col min="15" max="15" width="11.28515625" style="8" customWidth="1"/>
    <col min="16" max="16" width="12.42578125" style="8" customWidth="1"/>
    <col min="17" max="17" width="11.28515625" style="8" customWidth="1"/>
    <col min="18" max="18" width="12.28515625" style="8" customWidth="1"/>
    <col min="19" max="19" width="12.42578125" style="8" customWidth="1"/>
    <col min="20" max="21" width="11.5703125" style="8" customWidth="1"/>
    <col min="22" max="22" width="101" style="8" customWidth="1"/>
    <col min="23" max="23" width="12.140625" style="8" customWidth="1"/>
    <col min="24" max="24" width="11.28515625" style="8" customWidth="1"/>
    <col min="25" max="25" width="12" style="8" customWidth="1"/>
    <col min="26" max="28" width="12.42578125" style="8" customWidth="1"/>
    <col min="29" max="29" width="8.140625" style="8" customWidth="1"/>
    <col min="30" max="30" width="10.5703125" style="8" customWidth="1"/>
    <col min="31" max="32" width="11.7109375" style="8" customWidth="1"/>
    <col min="33" max="33" width="11.5703125" style="8" customWidth="1"/>
    <col min="34" max="34" width="12.42578125" style="8" customWidth="1"/>
    <col min="35" max="35" width="11.5703125" style="8" customWidth="1"/>
    <col min="36" max="36" width="11.42578125" style="8" customWidth="1"/>
    <col min="37" max="37" width="75.5703125" style="8" customWidth="1"/>
    <col min="38" max="38" width="10.28515625" style="8" customWidth="1"/>
    <col min="39" max="16384" width="9.140625" style="8"/>
  </cols>
  <sheetData>
    <row r="1" spans="1:38" s="2" customFormat="1" ht="28.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90" x14ac:dyDescent="0.3">
      <c r="A2" s="3" t="s">
        <v>1</v>
      </c>
      <c r="B2" s="3" t="s">
        <v>2</v>
      </c>
      <c r="C2" s="4" t="s">
        <v>3</v>
      </c>
      <c r="D2" s="3" t="s">
        <v>4</v>
      </c>
      <c r="E2" s="4" t="s">
        <v>5</v>
      </c>
      <c r="F2" s="3" t="s">
        <v>6</v>
      </c>
      <c r="G2" s="4" t="s">
        <v>7</v>
      </c>
      <c r="H2" s="3" t="s">
        <v>8</v>
      </c>
      <c r="I2" s="3" t="s">
        <v>9</v>
      </c>
      <c r="J2" s="3" t="s">
        <v>10</v>
      </c>
      <c r="K2" s="4" t="s">
        <v>11</v>
      </c>
      <c r="L2" s="4" t="s">
        <v>12</v>
      </c>
      <c r="M2" s="3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4" t="s">
        <v>19</v>
      </c>
      <c r="T2" s="6" t="s">
        <v>20</v>
      </c>
      <c r="U2" s="4" t="s">
        <v>21</v>
      </c>
      <c r="V2" s="3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7" t="s">
        <v>36</v>
      </c>
      <c r="AK2" s="4" t="s">
        <v>37</v>
      </c>
      <c r="AL2" s="4" t="s">
        <v>38</v>
      </c>
    </row>
    <row r="3" spans="1:38" x14ac:dyDescent="0.3">
      <c r="A3" s="9">
        <v>2024</v>
      </c>
      <c r="B3" s="9" t="s">
        <v>39</v>
      </c>
      <c r="C3" s="10">
        <v>45569</v>
      </c>
      <c r="D3" s="11" t="s">
        <v>40</v>
      </c>
      <c r="E3" s="11" t="s">
        <v>41</v>
      </c>
      <c r="F3" s="11" t="s">
        <v>42</v>
      </c>
      <c r="G3" s="11" t="s">
        <v>43</v>
      </c>
      <c r="H3" s="11" t="s">
        <v>44</v>
      </c>
      <c r="I3" s="11" t="s">
        <v>45</v>
      </c>
      <c r="J3" s="11"/>
      <c r="K3" s="11"/>
      <c r="L3" s="11"/>
      <c r="M3" s="11">
        <v>183602</v>
      </c>
      <c r="N3" s="11">
        <v>255</v>
      </c>
      <c r="O3" s="11">
        <v>255</v>
      </c>
      <c r="P3" s="11">
        <v>255</v>
      </c>
      <c r="Q3" s="11">
        <v>255</v>
      </c>
      <c r="R3" s="12">
        <f t="shared" ref="R3:R26" si="0">Q3-O3</f>
        <v>0</v>
      </c>
      <c r="S3" s="11">
        <f>Q3-N3</f>
        <v>0</v>
      </c>
      <c r="T3" s="13">
        <f>Q3/N3-1</f>
        <v>0</v>
      </c>
      <c r="U3" s="14">
        <f t="shared" ref="U3:U26" si="1">Q3/O3-1</f>
        <v>0</v>
      </c>
      <c r="V3" s="11"/>
      <c r="W3" s="11"/>
      <c r="X3" s="11"/>
      <c r="Y3" s="11"/>
      <c r="Z3" s="11"/>
      <c r="AA3" s="11">
        <f>O3-P3</f>
        <v>0</v>
      </c>
      <c r="AB3" s="11"/>
      <c r="AC3" s="11"/>
      <c r="AD3" s="11"/>
      <c r="AE3" s="11"/>
      <c r="AF3" s="11"/>
      <c r="AG3" s="11"/>
      <c r="AH3" s="11"/>
      <c r="AI3" s="11">
        <f>SUM(X3:AH3)</f>
        <v>0</v>
      </c>
      <c r="AJ3" s="11">
        <f t="shared" ref="AJ3:AJ23" si="2">AI3+R3</f>
        <v>0</v>
      </c>
      <c r="AK3" s="11"/>
      <c r="AL3" s="15">
        <v>1</v>
      </c>
    </row>
    <row r="4" spans="1:38" x14ac:dyDescent="0.3">
      <c r="A4" s="9">
        <v>2024</v>
      </c>
      <c r="B4" s="9" t="s">
        <v>39</v>
      </c>
      <c r="C4" s="10">
        <v>45569</v>
      </c>
      <c r="D4" s="11" t="s">
        <v>40</v>
      </c>
      <c r="E4" s="11" t="s">
        <v>41</v>
      </c>
      <c r="F4" s="11" t="s">
        <v>42</v>
      </c>
      <c r="G4" s="11" t="s">
        <v>43</v>
      </c>
      <c r="H4" s="11" t="s">
        <v>44</v>
      </c>
      <c r="I4" s="11" t="s">
        <v>46</v>
      </c>
      <c r="J4" s="11"/>
      <c r="K4" s="11"/>
      <c r="L4" s="11"/>
      <c r="M4" s="11">
        <v>183600</v>
      </c>
      <c r="N4" s="11">
        <v>355</v>
      </c>
      <c r="O4" s="11">
        <v>355</v>
      </c>
      <c r="P4" s="11">
        <v>355</v>
      </c>
      <c r="Q4" s="11">
        <v>355</v>
      </c>
      <c r="R4" s="12">
        <f t="shared" si="0"/>
        <v>0</v>
      </c>
      <c r="S4" s="11">
        <f t="shared" ref="S4:AJ26" si="3">Q4-N4</f>
        <v>0</v>
      </c>
      <c r="T4" s="13">
        <f t="shared" ref="T4:T26" si="4">Q4/N4-1</f>
        <v>0</v>
      </c>
      <c r="U4" s="14">
        <f t="shared" si="1"/>
        <v>0</v>
      </c>
      <c r="V4" s="11"/>
      <c r="W4" s="11"/>
      <c r="X4" s="11"/>
      <c r="Y4" s="11"/>
      <c r="Z4" s="11"/>
      <c r="AA4" s="11">
        <f t="shared" ref="AA4:AA11" si="5">O4-P4</f>
        <v>0</v>
      </c>
      <c r="AB4" s="11"/>
      <c r="AC4" s="11"/>
      <c r="AD4" s="11"/>
      <c r="AE4" s="11"/>
      <c r="AF4" s="11"/>
      <c r="AG4" s="11"/>
      <c r="AH4" s="11"/>
      <c r="AI4" s="11">
        <f t="shared" ref="AI4:AI26" si="6">SUM(X4:AH4)</f>
        <v>0</v>
      </c>
      <c r="AJ4" s="11">
        <f t="shared" si="2"/>
        <v>0</v>
      </c>
      <c r="AK4" s="11"/>
      <c r="AL4" s="15">
        <v>1</v>
      </c>
    </row>
    <row r="5" spans="1:38" x14ac:dyDescent="0.3">
      <c r="A5" s="9">
        <v>2024</v>
      </c>
      <c r="B5" s="9" t="s">
        <v>39</v>
      </c>
      <c r="C5" s="10">
        <v>45569</v>
      </c>
      <c r="D5" s="11" t="s">
        <v>40</v>
      </c>
      <c r="E5" s="11" t="s">
        <v>41</v>
      </c>
      <c r="F5" s="11" t="s">
        <v>42</v>
      </c>
      <c r="G5" s="11" t="s">
        <v>43</v>
      </c>
      <c r="H5" s="11" t="s">
        <v>44</v>
      </c>
      <c r="I5" s="11" t="s">
        <v>45</v>
      </c>
      <c r="J5" s="11"/>
      <c r="K5" s="11"/>
      <c r="L5" s="11"/>
      <c r="M5" s="11">
        <v>183601</v>
      </c>
      <c r="N5" s="11">
        <v>140</v>
      </c>
      <c r="O5" s="11">
        <v>140</v>
      </c>
      <c r="P5" s="11">
        <v>140</v>
      </c>
      <c r="Q5" s="11">
        <v>140</v>
      </c>
      <c r="R5" s="12">
        <f t="shared" si="0"/>
        <v>0</v>
      </c>
      <c r="S5" s="11">
        <f t="shared" si="3"/>
        <v>0</v>
      </c>
      <c r="T5" s="13">
        <f t="shared" si="4"/>
        <v>0</v>
      </c>
      <c r="U5" s="14">
        <f t="shared" si="1"/>
        <v>0</v>
      </c>
      <c r="V5" s="11"/>
      <c r="W5" s="11"/>
      <c r="X5" s="11"/>
      <c r="Y5" s="11"/>
      <c r="Z5" s="11"/>
      <c r="AA5" s="11">
        <f t="shared" si="5"/>
        <v>0</v>
      </c>
      <c r="AB5" s="11"/>
      <c r="AC5" s="11"/>
      <c r="AD5" s="11"/>
      <c r="AE5" s="11"/>
      <c r="AF5" s="11"/>
      <c r="AG5" s="11"/>
      <c r="AH5" s="11"/>
      <c r="AI5" s="11">
        <f t="shared" si="6"/>
        <v>0</v>
      </c>
      <c r="AJ5" s="11">
        <f t="shared" si="2"/>
        <v>0</v>
      </c>
      <c r="AK5" s="11"/>
      <c r="AL5" s="15">
        <v>1</v>
      </c>
    </row>
    <row r="6" spans="1:38" x14ac:dyDescent="0.3">
      <c r="A6" s="9">
        <v>2024</v>
      </c>
      <c r="B6" s="9" t="s">
        <v>39</v>
      </c>
      <c r="C6" s="10">
        <v>45569</v>
      </c>
      <c r="D6" s="11" t="s">
        <v>40</v>
      </c>
      <c r="E6" s="11" t="s">
        <v>41</v>
      </c>
      <c r="F6" s="11" t="s">
        <v>42</v>
      </c>
      <c r="G6" s="11" t="s">
        <v>43</v>
      </c>
      <c r="H6" s="11" t="s">
        <v>44</v>
      </c>
      <c r="I6" s="11" t="s">
        <v>46</v>
      </c>
      <c r="J6" s="11"/>
      <c r="K6" s="11"/>
      <c r="L6" s="11"/>
      <c r="M6" s="11">
        <v>183599</v>
      </c>
      <c r="N6" s="11">
        <v>200</v>
      </c>
      <c r="O6" s="11">
        <v>200</v>
      </c>
      <c r="P6" s="11">
        <v>200</v>
      </c>
      <c r="Q6" s="11">
        <v>200</v>
      </c>
      <c r="R6" s="12">
        <f t="shared" si="0"/>
        <v>0</v>
      </c>
      <c r="S6" s="11">
        <f t="shared" si="3"/>
        <v>0</v>
      </c>
      <c r="T6" s="13">
        <f t="shared" si="4"/>
        <v>0</v>
      </c>
      <c r="U6" s="14">
        <f t="shared" si="1"/>
        <v>0</v>
      </c>
      <c r="V6" s="11"/>
      <c r="W6" s="11"/>
      <c r="X6" s="11"/>
      <c r="Y6" s="11"/>
      <c r="Z6" s="11"/>
      <c r="AA6" s="11">
        <f t="shared" si="5"/>
        <v>0</v>
      </c>
      <c r="AB6" s="11"/>
      <c r="AC6" s="11"/>
      <c r="AD6" s="11"/>
      <c r="AE6" s="11"/>
      <c r="AF6" s="11"/>
      <c r="AG6" s="11"/>
      <c r="AH6" s="11"/>
      <c r="AI6" s="11">
        <f t="shared" si="6"/>
        <v>0</v>
      </c>
      <c r="AJ6" s="11">
        <f t="shared" si="2"/>
        <v>0</v>
      </c>
      <c r="AK6" s="11"/>
      <c r="AL6" s="15">
        <v>1</v>
      </c>
    </row>
    <row r="7" spans="1:38" x14ac:dyDescent="0.3">
      <c r="A7" s="9">
        <v>2024</v>
      </c>
      <c r="B7" s="9" t="s">
        <v>39</v>
      </c>
      <c r="C7" s="16">
        <v>45567</v>
      </c>
      <c r="D7" s="11" t="s">
        <v>40</v>
      </c>
      <c r="E7" s="11" t="s">
        <v>47</v>
      </c>
      <c r="F7" s="11" t="s">
        <v>42</v>
      </c>
      <c r="G7" s="11" t="s">
        <v>43</v>
      </c>
      <c r="H7" s="17" t="s">
        <v>48</v>
      </c>
      <c r="I7" s="11" t="s">
        <v>49</v>
      </c>
      <c r="J7" s="11"/>
      <c r="K7" s="11"/>
      <c r="L7" s="11"/>
      <c r="M7" s="11">
        <v>183361</v>
      </c>
      <c r="N7" s="18">
        <v>1200</v>
      </c>
      <c r="O7" s="18">
        <v>1261</v>
      </c>
      <c r="P7" s="18">
        <v>1229</v>
      </c>
      <c r="Q7" s="18">
        <v>1200</v>
      </c>
      <c r="R7" s="12">
        <f t="shared" si="0"/>
        <v>-61</v>
      </c>
      <c r="S7" s="11">
        <f t="shared" si="3"/>
        <v>0</v>
      </c>
      <c r="T7" s="13">
        <f t="shared" si="4"/>
        <v>0</v>
      </c>
      <c r="U7" s="14">
        <f t="shared" si="1"/>
        <v>-4.8374306106264919E-2</v>
      </c>
      <c r="V7" s="11"/>
      <c r="W7" s="11"/>
      <c r="X7" s="11"/>
      <c r="Y7" s="11"/>
      <c r="Z7" s="11"/>
      <c r="AA7" s="11">
        <f t="shared" si="5"/>
        <v>32</v>
      </c>
      <c r="AB7" s="11">
        <v>27</v>
      </c>
      <c r="AC7" s="11"/>
      <c r="AD7" s="11"/>
      <c r="AE7" s="11">
        <v>2</v>
      </c>
      <c r="AF7" s="11"/>
      <c r="AG7" s="11"/>
      <c r="AH7" s="11"/>
      <c r="AI7" s="11">
        <f t="shared" si="6"/>
        <v>61</v>
      </c>
      <c r="AJ7" s="11">
        <f t="shared" si="2"/>
        <v>0</v>
      </c>
      <c r="AK7" s="11"/>
      <c r="AL7" s="15">
        <v>1</v>
      </c>
    </row>
    <row r="8" spans="1:38" x14ac:dyDescent="0.3">
      <c r="A8" s="9">
        <v>2024</v>
      </c>
      <c r="B8" s="9" t="s">
        <v>39</v>
      </c>
      <c r="C8" s="16">
        <v>45565</v>
      </c>
      <c r="D8" s="11" t="s">
        <v>40</v>
      </c>
      <c r="E8" s="11" t="s">
        <v>41</v>
      </c>
      <c r="F8" s="11" t="s">
        <v>42</v>
      </c>
      <c r="G8" s="11" t="s">
        <v>43</v>
      </c>
      <c r="H8" s="11" t="s">
        <v>44</v>
      </c>
      <c r="I8" s="11" t="s">
        <v>50</v>
      </c>
      <c r="J8" s="11"/>
      <c r="K8" s="11"/>
      <c r="L8" s="11"/>
      <c r="M8" s="11">
        <v>183270</v>
      </c>
      <c r="N8" s="18">
        <v>2510</v>
      </c>
      <c r="O8" s="18">
        <v>2519</v>
      </c>
      <c r="P8" s="18">
        <v>2519</v>
      </c>
      <c r="Q8" s="18">
        <v>2510</v>
      </c>
      <c r="R8" s="12">
        <f t="shared" si="0"/>
        <v>-9</v>
      </c>
      <c r="S8" s="11">
        <f t="shared" si="3"/>
        <v>0</v>
      </c>
      <c r="T8" s="13">
        <f t="shared" si="4"/>
        <v>0</v>
      </c>
      <c r="U8" s="14">
        <f t="shared" si="1"/>
        <v>-3.5728463676062416E-3</v>
      </c>
      <c r="V8" s="11"/>
      <c r="W8" s="11"/>
      <c r="X8" s="11"/>
      <c r="Y8" s="11"/>
      <c r="Z8" s="11"/>
      <c r="AA8" s="11">
        <f t="shared" si="5"/>
        <v>0</v>
      </c>
      <c r="AB8" s="11">
        <v>9</v>
      </c>
      <c r="AC8" s="11"/>
      <c r="AD8" s="11"/>
      <c r="AE8" s="11"/>
      <c r="AF8" s="11"/>
      <c r="AG8" s="11"/>
      <c r="AH8" s="11"/>
      <c r="AI8" s="11">
        <f t="shared" si="6"/>
        <v>9</v>
      </c>
      <c r="AJ8" s="11">
        <f t="shared" si="2"/>
        <v>0</v>
      </c>
      <c r="AK8" s="11"/>
      <c r="AL8" s="15">
        <v>1</v>
      </c>
    </row>
    <row r="9" spans="1:38" x14ac:dyDescent="0.3">
      <c r="A9" s="9">
        <v>2024</v>
      </c>
      <c r="B9" s="9" t="s">
        <v>39</v>
      </c>
      <c r="C9" s="16">
        <v>45565</v>
      </c>
      <c r="D9" s="11" t="s">
        <v>40</v>
      </c>
      <c r="E9" s="11" t="s">
        <v>41</v>
      </c>
      <c r="F9" s="11" t="s">
        <v>42</v>
      </c>
      <c r="G9" s="11" t="s">
        <v>43</v>
      </c>
      <c r="H9" s="11" t="s">
        <v>44</v>
      </c>
      <c r="I9" s="11" t="s">
        <v>45</v>
      </c>
      <c r="J9" s="11"/>
      <c r="K9" s="11"/>
      <c r="L9" s="11"/>
      <c r="M9" s="11">
        <v>183593</v>
      </c>
      <c r="N9" s="18">
        <v>10</v>
      </c>
      <c r="O9" s="18">
        <v>10</v>
      </c>
      <c r="P9" s="18">
        <v>10</v>
      </c>
      <c r="Q9" s="18">
        <v>10</v>
      </c>
      <c r="R9" s="12">
        <f t="shared" si="0"/>
        <v>0</v>
      </c>
      <c r="S9" s="11">
        <f t="shared" si="3"/>
        <v>0</v>
      </c>
      <c r="T9" s="13">
        <f t="shared" si="4"/>
        <v>0</v>
      </c>
      <c r="U9" s="14">
        <f t="shared" si="1"/>
        <v>0</v>
      </c>
      <c r="V9" s="11"/>
      <c r="W9" s="11"/>
      <c r="X9" s="11"/>
      <c r="Y9" s="11"/>
      <c r="Z9" s="11"/>
      <c r="AA9" s="11">
        <f t="shared" si="5"/>
        <v>0</v>
      </c>
      <c r="AB9" s="11"/>
      <c r="AC9" s="11"/>
      <c r="AD9" s="11"/>
      <c r="AE9" s="11"/>
      <c r="AF9" s="11"/>
      <c r="AG9" s="11"/>
      <c r="AH9" s="11"/>
      <c r="AI9" s="11">
        <f t="shared" si="6"/>
        <v>0</v>
      </c>
      <c r="AJ9" s="11">
        <f t="shared" si="2"/>
        <v>0</v>
      </c>
      <c r="AK9" s="11"/>
      <c r="AL9" s="15">
        <v>1</v>
      </c>
    </row>
    <row r="10" spans="1:38" x14ac:dyDescent="0.3">
      <c r="A10" s="9">
        <v>2024</v>
      </c>
      <c r="B10" s="9" t="s">
        <v>39</v>
      </c>
      <c r="C10" s="16">
        <v>45565</v>
      </c>
      <c r="D10" s="11" t="s">
        <v>40</v>
      </c>
      <c r="E10" s="11" t="s">
        <v>41</v>
      </c>
      <c r="F10" s="11" t="s">
        <v>42</v>
      </c>
      <c r="G10" s="11" t="s">
        <v>43</v>
      </c>
      <c r="H10" s="11" t="s">
        <v>44</v>
      </c>
      <c r="I10" s="11" t="s">
        <v>45</v>
      </c>
      <c r="J10" s="11"/>
      <c r="K10" s="11"/>
      <c r="L10" s="11"/>
      <c r="M10" s="11">
        <v>183592</v>
      </c>
      <c r="N10" s="18">
        <v>190</v>
      </c>
      <c r="O10" s="18">
        <v>190</v>
      </c>
      <c r="P10" s="18">
        <v>190</v>
      </c>
      <c r="Q10" s="18">
        <v>190</v>
      </c>
      <c r="R10" s="12">
        <f t="shared" si="0"/>
        <v>0</v>
      </c>
      <c r="S10" s="11">
        <f t="shared" si="3"/>
        <v>0</v>
      </c>
      <c r="T10" s="13">
        <f t="shared" si="4"/>
        <v>0</v>
      </c>
      <c r="U10" s="14">
        <f t="shared" si="1"/>
        <v>0</v>
      </c>
      <c r="V10" s="11"/>
      <c r="W10" s="11"/>
      <c r="X10" s="11"/>
      <c r="Y10" s="11"/>
      <c r="Z10" s="11"/>
      <c r="AA10" s="11">
        <f t="shared" si="5"/>
        <v>0</v>
      </c>
      <c r="AB10" s="11"/>
      <c r="AC10" s="11"/>
      <c r="AD10" s="11"/>
      <c r="AE10" s="11"/>
      <c r="AF10" s="11"/>
      <c r="AG10" s="11"/>
      <c r="AH10" s="11"/>
      <c r="AI10" s="11">
        <f t="shared" si="6"/>
        <v>0</v>
      </c>
      <c r="AJ10" s="11">
        <f t="shared" si="2"/>
        <v>0</v>
      </c>
      <c r="AK10" s="11"/>
      <c r="AL10" s="15">
        <v>1</v>
      </c>
    </row>
    <row r="11" spans="1:38" x14ac:dyDescent="0.3">
      <c r="A11" s="9">
        <v>2024</v>
      </c>
      <c r="B11" s="9" t="s">
        <v>39</v>
      </c>
      <c r="C11" s="16">
        <v>45565</v>
      </c>
      <c r="D11" s="11" t="s">
        <v>40</v>
      </c>
      <c r="E11" s="11" t="s">
        <v>41</v>
      </c>
      <c r="F11" s="11" t="s">
        <v>42</v>
      </c>
      <c r="G11" s="11" t="s">
        <v>43</v>
      </c>
      <c r="H11" s="11" t="s">
        <v>44</v>
      </c>
      <c r="I11" s="11" t="s">
        <v>51</v>
      </c>
      <c r="J11" s="11"/>
      <c r="K11" s="11"/>
      <c r="L11" s="11"/>
      <c r="M11" s="11">
        <v>183606</v>
      </c>
      <c r="N11" s="18">
        <v>200</v>
      </c>
      <c r="O11" s="18">
        <v>201</v>
      </c>
      <c r="P11" s="18">
        <v>201</v>
      </c>
      <c r="Q11" s="18">
        <v>200</v>
      </c>
      <c r="R11" s="12">
        <f t="shared" si="0"/>
        <v>-1</v>
      </c>
      <c r="S11" s="11">
        <f t="shared" si="3"/>
        <v>0</v>
      </c>
      <c r="T11" s="13">
        <f t="shared" si="4"/>
        <v>0</v>
      </c>
      <c r="U11" s="14">
        <f t="shared" si="1"/>
        <v>-4.9751243781094301E-3</v>
      </c>
      <c r="V11" s="11"/>
      <c r="W11" s="11"/>
      <c r="X11" s="11"/>
      <c r="Y11" s="11"/>
      <c r="Z11" s="11"/>
      <c r="AA11" s="11">
        <f t="shared" si="5"/>
        <v>0</v>
      </c>
      <c r="AB11" s="11">
        <v>1</v>
      </c>
      <c r="AC11" s="11"/>
      <c r="AD11" s="11"/>
      <c r="AE11" s="11"/>
      <c r="AF11" s="11"/>
      <c r="AG11" s="11"/>
      <c r="AH11" s="11"/>
      <c r="AI11" s="11">
        <f t="shared" si="6"/>
        <v>1</v>
      </c>
      <c r="AJ11" s="11">
        <f t="shared" si="2"/>
        <v>0</v>
      </c>
      <c r="AK11" s="11"/>
      <c r="AL11" s="15">
        <v>1</v>
      </c>
    </row>
    <row r="12" spans="1:38" x14ac:dyDescent="0.3">
      <c r="A12" s="11">
        <v>2024</v>
      </c>
      <c r="B12" s="11" t="s">
        <v>39</v>
      </c>
      <c r="C12" s="19">
        <v>45569</v>
      </c>
      <c r="D12" s="20" t="s">
        <v>52</v>
      </c>
      <c r="E12" s="20" t="s">
        <v>53</v>
      </c>
      <c r="F12" s="11" t="s">
        <v>54</v>
      </c>
      <c r="G12" s="11" t="s">
        <v>55</v>
      </c>
      <c r="H12" s="9" t="s">
        <v>56</v>
      </c>
      <c r="I12" s="11" t="s">
        <v>57</v>
      </c>
      <c r="J12" s="9">
        <v>5158594</v>
      </c>
      <c r="K12" s="9"/>
      <c r="L12" s="21"/>
      <c r="M12" s="11">
        <v>183555</v>
      </c>
      <c r="N12" s="22">
        <v>30888</v>
      </c>
      <c r="O12" s="23">
        <v>31186</v>
      </c>
      <c r="P12" s="15">
        <v>31145</v>
      </c>
      <c r="Q12" s="24">
        <v>31107</v>
      </c>
      <c r="R12" s="12">
        <f t="shared" si="0"/>
        <v>-79</v>
      </c>
      <c r="S12" s="25">
        <f t="shared" si="3"/>
        <v>219</v>
      </c>
      <c r="T12" s="13">
        <f t="shared" si="4"/>
        <v>7.0901320901319842E-3</v>
      </c>
      <c r="U12" s="14">
        <f t="shared" si="1"/>
        <v>-2.5331879689604042E-3</v>
      </c>
      <c r="V12" s="11" t="s">
        <v>58</v>
      </c>
      <c r="W12" s="11">
        <v>92</v>
      </c>
      <c r="X12" s="11">
        <v>83</v>
      </c>
      <c r="Y12" s="11"/>
      <c r="Z12" s="11">
        <v>5</v>
      </c>
      <c r="AA12" s="15">
        <f t="shared" ref="AA12:AA26" si="7">+O12-P12</f>
        <v>41</v>
      </c>
      <c r="AB12" s="11">
        <v>39</v>
      </c>
      <c r="AC12" s="15"/>
      <c r="AD12" s="11">
        <v>3</v>
      </c>
      <c r="AE12" s="11"/>
      <c r="AF12" s="11"/>
      <c r="AG12" s="11"/>
      <c r="AH12" s="11"/>
      <c r="AI12" s="11">
        <f t="shared" si="6"/>
        <v>171</v>
      </c>
      <c r="AJ12" s="11">
        <f t="shared" si="2"/>
        <v>92</v>
      </c>
      <c r="AK12" s="11" t="s">
        <v>59</v>
      </c>
      <c r="AL12" s="15">
        <v>1</v>
      </c>
    </row>
    <row r="13" spans="1:38" x14ac:dyDescent="0.3">
      <c r="A13" s="11">
        <v>2024</v>
      </c>
      <c r="B13" s="11" t="s">
        <v>39</v>
      </c>
      <c r="C13" s="19">
        <v>45569</v>
      </c>
      <c r="D13" s="20" t="s">
        <v>52</v>
      </c>
      <c r="E13" s="20" t="s">
        <v>53</v>
      </c>
      <c r="F13" s="11" t="s">
        <v>54</v>
      </c>
      <c r="G13" s="11" t="s">
        <v>55</v>
      </c>
      <c r="H13" s="9" t="s">
        <v>56</v>
      </c>
      <c r="I13" s="11" t="s">
        <v>57</v>
      </c>
      <c r="J13" s="9">
        <v>5158594</v>
      </c>
      <c r="K13" s="9"/>
      <c r="L13" s="21"/>
      <c r="M13" s="11">
        <v>183556</v>
      </c>
      <c r="N13" s="22">
        <v>1080</v>
      </c>
      <c r="O13" s="23">
        <v>1092</v>
      </c>
      <c r="P13" s="15">
        <v>1092</v>
      </c>
      <c r="Q13" s="24">
        <v>1095</v>
      </c>
      <c r="R13" s="12">
        <f t="shared" si="0"/>
        <v>3</v>
      </c>
      <c r="S13" s="25">
        <f t="shared" si="3"/>
        <v>15</v>
      </c>
      <c r="T13" s="13">
        <f t="shared" si="4"/>
        <v>1.388888888888884E-2</v>
      </c>
      <c r="U13" s="14">
        <f t="shared" si="1"/>
        <v>2.7472527472527375E-3</v>
      </c>
      <c r="V13" s="26"/>
      <c r="W13" s="11">
        <v>18</v>
      </c>
      <c r="X13" s="11">
        <v>9</v>
      </c>
      <c r="Y13" s="11"/>
      <c r="Z13" s="11">
        <v>0</v>
      </c>
      <c r="AA13" s="15">
        <f t="shared" si="7"/>
        <v>0</v>
      </c>
      <c r="AB13" s="11">
        <v>6</v>
      </c>
      <c r="AC13" s="15"/>
      <c r="AD13" s="11"/>
      <c r="AE13" s="11"/>
      <c r="AF13" s="11"/>
      <c r="AG13" s="11"/>
      <c r="AH13" s="11"/>
      <c r="AI13" s="11">
        <f t="shared" si="6"/>
        <v>15</v>
      </c>
      <c r="AJ13" s="11">
        <f t="shared" si="2"/>
        <v>18</v>
      </c>
      <c r="AK13" s="11" t="s">
        <v>59</v>
      </c>
      <c r="AL13" s="15">
        <v>1</v>
      </c>
    </row>
    <row r="14" spans="1:38" x14ac:dyDescent="0.3">
      <c r="A14" s="11">
        <v>2024</v>
      </c>
      <c r="B14" s="11" t="s">
        <v>39</v>
      </c>
      <c r="C14" s="19">
        <v>45569</v>
      </c>
      <c r="D14" s="20" t="s">
        <v>52</v>
      </c>
      <c r="E14" s="20" t="s">
        <v>53</v>
      </c>
      <c r="F14" s="11" t="s">
        <v>54</v>
      </c>
      <c r="G14" s="11" t="s">
        <v>55</v>
      </c>
      <c r="H14" s="9" t="s">
        <v>56</v>
      </c>
      <c r="I14" s="11" t="s">
        <v>60</v>
      </c>
      <c r="J14" s="9">
        <v>5158597</v>
      </c>
      <c r="K14" s="9"/>
      <c r="L14" s="21"/>
      <c r="M14" s="11">
        <v>183557</v>
      </c>
      <c r="N14" s="22">
        <v>5616</v>
      </c>
      <c r="O14" s="23">
        <v>5686</v>
      </c>
      <c r="P14" s="15">
        <v>5686</v>
      </c>
      <c r="Q14" s="24">
        <v>5673</v>
      </c>
      <c r="R14" s="12">
        <f t="shared" si="0"/>
        <v>-13</v>
      </c>
      <c r="S14" s="25">
        <f t="shared" si="3"/>
        <v>57</v>
      </c>
      <c r="T14" s="13">
        <f t="shared" si="4"/>
        <v>1.0149572649572614E-2</v>
      </c>
      <c r="U14" s="14">
        <f t="shared" si="1"/>
        <v>-2.2863172704888912E-3</v>
      </c>
      <c r="V14" s="26"/>
      <c r="W14" s="11"/>
      <c r="X14" s="11">
        <v>11</v>
      </c>
      <c r="Y14" s="11"/>
      <c r="Z14" s="11">
        <v>2</v>
      </c>
      <c r="AA14" s="15">
        <f t="shared" si="7"/>
        <v>0</v>
      </c>
      <c r="AB14" s="11"/>
      <c r="AC14" s="15"/>
      <c r="AD14" s="11"/>
      <c r="AE14" s="11"/>
      <c r="AF14" s="11"/>
      <c r="AG14" s="11"/>
      <c r="AH14" s="11"/>
      <c r="AI14" s="11">
        <f t="shared" si="6"/>
        <v>13</v>
      </c>
      <c r="AJ14" s="11">
        <f t="shared" si="2"/>
        <v>0</v>
      </c>
      <c r="AK14" s="11" t="s">
        <v>59</v>
      </c>
      <c r="AL14" s="15">
        <v>1</v>
      </c>
    </row>
    <row r="15" spans="1:38" x14ac:dyDescent="0.3">
      <c r="A15" s="11">
        <v>2024</v>
      </c>
      <c r="B15" s="11" t="s">
        <v>39</v>
      </c>
      <c r="C15" s="19">
        <v>45569</v>
      </c>
      <c r="D15" s="20" t="s">
        <v>52</v>
      </c>
      <c r="E15" s="20" t="s">
        <v>53</v>
      </c>
      <c r="F15" s="11" t="s">
        <v>54</v>
      </c>
      <c r="G15" s="11" t="s">
        <v>55</v>
      </c>
      <c r="H15" s="9" t="s">
        <v>56</v>
      </c>
      <c r="I15" s="11" t="s">
        <v>61</v>
      </c>
      <c r="J15" s="9">
        <v>5157996</v>
      </c>
      <c r="K15" s="9"/>
      <c r="L15" s="21"/>
      <c r="M15" s="11">
        <v>183571</v>
      </c>
      <c r="N15" s="22">
        <v>42768</v>
      </c>
      <c r="O15" s="23">
        <v>42772</v>
      </c>
      <c r="P15" s="15">
        <v>42772</v>
      </c>
      <c r="Q15" s="24">
        <v>42705</v>
      </c>
      <c r="R15" s="12">
        <f t="shared" si="0"/>
        <v>-67</v>
      </c>
      <c r="S15" s="25">
        <f t="shared" si="3"/>
        <v>-63</v>
      </c>
      <c r="T15" s="13">
        <f t="shared" si="4"/>
        <v>-1.4730639730640149E-3</v>
      </c>
      <c r="U15" s="14">
        <f t="shared" si="1"/>
        <v>-1.5664453380715981E-3</v>
      </c>
      <c r="V15" s="26" t="s">
        <v>62</v>
      </c>
      <c r="W15" s="11">
        <v>100</v>
      </c>
      <c r="X15" s="11">
        <v>9</v>
      </c>
      <c r="Y15" s="11"/>
      <c r="Z15" s="11">
        <v>15</v>
      </c>
      <c r="AA15" s="15">
        <f t="shared" si="7"/>
        <v>0</v>
      </c>
      <c r="AB15" s="11">
        <v>142</v>
      </c>
      <c r="AC15" s="15"/>
      <c r="AD15" s="11">
        <v>1</v>
      </c>
      <c r="AE15" s="11"/>
      <c r="AF15" s="11"/>
      <c r="AG15" s="11"/>
      <c r="AH15" s="11"/>
      <c r="AI15" s="11">
        <f t="shared" si="6"/>
        <v>167</v>
      </c>
      <c r="AJ15" s="11">
        <f t="shared" si="2"/>
        <v>100</v>
      </c>
      <c r="AK15" s="11"/>
      <c r="AL15" s="15">
        <v>1</v>
      </c>
    </row>
    <row r="16" spans="1:38" x14ac:dyDescent="0.3">
      <c r="A16" s="11">
        <v>2024</v>
      </c>
      <c r="B16" s="11" t="s">
        <v>39</v>
      </c>
      <c r="C16" s="19">
        <v>45569</v>
      </c>
      <c r="D16" s="20" t="s">
        <v>52</v>
      </c>
      <c r="E16" s="20" t="s">
        <v>53</v>
      </c>
      <c r="F16" s="11" t="s">
        <v>54</v>
      </c>
      <c r="G16" s="11" t="s">
        <v>55</v>
      </c>
      <c r="H16" s="9" t="s">
        <v>56</v>
      </c>
      <c r="I16" s="11" t="s">
        <v>63</v>
      </c>
      <c r="J16" s="9">
        <v>5158009</v>
      </c>
      <c r="K16" s="9"/>
      <c r="L16" s="21"/>
      <c r="M16" s="11">
        <v>183572</v>
      </c>
      <c r="N16" s="22">
        <v>4320</v>
      </c>
      <c r="O16" s="23">
        <v>4329</v>
      </c>
      <c r="P16" s="15">
        <v>4329</v>
      </c>
      <c r="Q16" s="24">
        <v>4320</v>
      </c>
      <c r="R16" s="12">
        <f t="shared" si="0"/>
        <v>-9</v>
      </c>
      <c r="S16" s="25">
        <f t="shared" si="3"/>
        <v>0</v>
      </c>
      <c r="T16" s="13">
        <f t="shared" si="4"/>
        <v>0</v>
      </c>
      <c r="U16" s="14">
        <f t="shared" si="1"/>
        <v>-2.0790020790020236E-3</v>
      </c>
      <c r="V16" s="11" t="s">
        <v>64</v>
      </c>
      <c r="W16" s="11">
        <v>53</v>
      </c>
      <c r="X16" s="11">
        <v>40</v>
      </c>
      <c r="Y16" s="11"/>
      <c r="Z16" s="11">
        <v>8</v>
      </c>
      <c r="AA16" s="15">
        <f t="shared" si="7"/>
        <v>0</v>
      </c>
      <c r="AB16" s="11">
        <v>11</v>
      </c>
      <c r="AC16" s="15"/>
      <c r="AD16" s="11">
        <v>3</v>
      </c>
      <c r="AE16" s="11"/>
      <c r="AF16" s="11"/>
      <c r="AG16" s="11"/>
      <c r="AH16" s="11"/>
      <c r="AI16" s="11">
        <f t="shared" si="6"/>
        <v>62</v>
      </c>
      <c r="AJ16" s="11">
        <f t="shared" si="2"/>
        <v>53</v>
      </c>
      <c r="AK16" s="11" t="s">
        <v>65</v>
      </c>
      <c r="AL16" s="15">
        <v>1</v>
      </c>
    </row>
    <row r="17" spans="1:38" x14ac:dyDescent="0.3">
      <c r="A17" s="11">
        <v>2024</v>
      </c>
      <c r="B17" s="11" t="s">
        <v>39</v>
      </c>
      <c r="C17" s="19">
        <v>45569</v>
      </c>
      <c r="D17" s="20" t="s">
        <v>52</v>
      </c>
      <c r="E17" s="20" t="s">
        <v>53</v>
      </c>
      <c r="F17" s="11" t="s">
        <v>54</v>
      </c>
      <c r="G17" s="11" t="s">
        <v>55</v>
      </c>
      <c r="H17" s="9" t="s">
        <v>56</v>
      </c>
      <c r="I17" s="11" t="s">
        <v>66</v>
      </c>
      <c r="J17" s="9">
        <v>5158001</v>
      </c>
      <c r="K17" s="9"/>
      <c r="L17" s="21"/>
      <c r="M17" s="11">
        <v>183573</v>
      </c>
      <c r="N17" s="22">
        <v>25812</v>
      </c>
      <c r="O17" s="23">
        <v>25822</v>
      </c>
      <c r="P17" s="15">
        <v>25801</v>
      </c>
      <c r="Q17" s="24">
        <v>25764</v>
      </c>
      <c r="R17" s="12">
        <f t="shared" si="0"/>
        <v>-58</v>
      </c>
      <c r="S17" s="25">
        <f t="shared" si="3"/>
        <v>-48</v>
      </c>
      <c r="T17" s="13">
        <f t="shared" si="4"/>
        <v>-1.8596001859599864E-3</v>
      </c>
      <c r="U17" s="14">
        <f t="shared" si="1"/>
        <v>-2.2461466966152699E-3</v>
      </c>
      <c r="V17" s="11" t="s">
        <v>67</v>
      </c>
      <c r="W17" s="11">
        <v>114</v>
      </c>
      <c r="X17" s="11">
        <v>45</v>
      </c>
      <c r="Y17" s="11"/>
      <c r="Z17" s="11">
        <v>15</v>
      </c>
      <c r="AA17" s="15">
        <f t="shared" si="7"/>
        <v>21</v>
      </c>
      <c r="AB17" s="11">
        <v>88</v>
      </c>
      <c r="AC17" s="15"/>
      <c r="AD17" s="11">
        <v>3</v>
      </c>
      <c r="AE17" s="11"/>
      <c r="AF17" s="11"/>
      <c r="AG17" s="11"/>
      <c r="AH17" s="11"/>
      <c r="AI17" s="11">
        <f t="shared" si="6"/>
        <v>172</v>
      </c>
      <c r="AJ17" s="11">
        <f t="shared" si="2"/>
        <v>114</v>
      </c>
      <c r="AK17" s="11" t="s">
        <v>65</v>
      </c>
      <c r="AL17" s="15">
        <v>1</v>
      </c>
    </row>
    <row r="18" spans="1:38" x14ac:dyDescent="0.3">
      <c r="A18" s="11">
        <v>2024</v>
      </c>
      <c r="B18" s="11" t="s">
        <v>39</v>
      </c>
      <c r="C18" s="19">
        <v>45569</v>
      </c>
      <c r="D18" s="20" t="s">
        <v>52</v>
      </c>
      <c r="E18" s="20" t="s">
        <v>53</v>
      </c>
      <c r="F18" s="11" t="s">
        <v>54</v>
      </c>
      <c r="G18" s="11" t="s">
        <v>55</v>
      </c>
      <c r="H18" s="9" t="s">
        <v>56</v>
      </c>
      <c r="I18" s="11" t="s">
        <v>68</v>
      </c>
      <c r="J18" s="9">
        <v>5157976</v>
      </c>
      <c r="K18" s="9"/>
      <c r="L18" s="21"/>
      <c r="M18" s="11">
        <v>183574</v>
      </c>
      <c r="N18" s="22">
        <v>8964</v>
      </c>
      <c r="O18" s="23">
        <v>8972</v>
      </c>
      <c r="P18" s="15">
        <v>8924</v>
      </c>
      <c r="Q18" s="24">
        <v>8886</v>
      </c>
      <c r="R18" s="12">
        <f t="shared" si="0"/>
        <v>-86</v>
      </c>
      <c r="S18" s="25">
        <f t="shared" si="3"/>
        <v>-78</v>
      </c>
      <c r="T18" s="13">
        <f t="shared" si="4"/>
        <v>-8.7014725568942408E-3</v>
      </c>
      <c r="U18" s="14">
        <f t="shared" si="1"/>
        <v>-9.5853767275969615E-3</v>
      </c>
      <c r="V18" s="26" t="s">
        <v>69</v>
      </c>
      <c r="W18" s="11">
        <v>30</v>
      </c>
      <c r="X18" s="11">
        <v>9</v>
      </c>
      <c r="Y18" s="11"/>
      <c r="Z18" s="11">
        <v>3</v>
      </c>
      <c r="AA18" s="15">
        <f t="shared" si="7"/>
        <v>48</v>
      </c>
      <c r="AB18" s="11">
        <v>53</v>
      </c>
      <c r="AC18" s="15"/>
      <c r="AD18" s="11">
        <v>3</v>
      </c>
      <c r="AE18" s="11"/>
      <c r="AF18" s="11"/>
      <c r="AG18" s="11"/>
      <c r="AH18" s="11"/>
      <c r="AI18" s="11">
        <f t="shared" si="6"/>
        <v>116</v>
      </c>
      <c r="AJ18" s="11">
        <f t="shared" si="2"/>
        <v>30</v>
      </c>
      <c r="AK18" s="11"/>
      <c r="AL18" s="15">
        <v>1</v>
      </c>
    </row>
    <row r="19" spans="1:38" x14ac:dyDescent="0.3">
      <c r="A19" s="11">
        <v>2024</v>
      </c>
      <c r="B19" s="11" t="s">
        <v>39</v>
      </c>
      <c r="C19" s="19">
        <v>45569</v>
      </c>
      <c r="D19" s="20" t="s">
        <v>52</v>
      </c>
      <c r="E19" s="20" t="s">
        <v>53</v>
      </c>
      <c r="F19" s="11" t="s">
        <v>54</v>
      </c>
      <c r="G19" s="11" t="s">
        <v>55</v>
      </c>
      <c r="H19" s="9" t="s">
        <v>56</v>
      </c>
      <c r="I19" s="11" t="s">
        <v>68</v>
      </c>
      <c r="J19" s="9">
        <v>5157976</v>
      </c>
      <c r="K19" s="9"/>
      <c r="L19" s="21"/>
      <c r="M19" s="11">
        <v>183575</v>
      </c>
      <c r="N19" s="22">
        <v>540</v>
      </c>
      <c r="O19" s="23">
        <v>541</v>
      </c>
      <c r="P19" s="15">
        <v>541</v>
      </c>
      <c r="Q19" s="24">
        <v>540</v>
      </c>
      <c r="R19" s="12">
        <f t="shared" si="0"/>
        <v>-1</v>
      </c>
      <c r="S19" s="25">
        <f t="shared" si="3"/>
        <v>0</v>
      </c>
      <c r="T19" s="13">
        <f t="shared" si="4"/>
        <v>0</v>
      </c>
      <c r="U19" s="14">
        <f t="shared" si="1"/>
        <v>-1.848428835489857E-3</v>
      </c>
      <c r="V19" s="11"/>
      <c r="W19" s="11"/>
      <c r="X19" s="11">
        <v>0</v>
      </c>
      <c r="Y19" s="11"/>
      <c r="Z19" s="11">
        <v>0</v>
      </c>
      <c r="AA19" s="15">
        <f t="shared" si="7"/>
        <v>0</v>
      </c>
      <c r="AB19" s="11">
        <v>1</v>
      </c>
      <c r="AC19" s="15"/>
      <c r="AD19" s="11"/>
      <c r="AE19" s="11"/>
      <c r="AF19" s="11"/>
      <c r="AG19" s="11"/>
      <c r="AH19" s="11"/>
      <c r="AI19" s="11">
        <f t="shared" si="6"/>
        <v>1</v>
      </c>
      <c r="AJ19" s="11">
        <f t="shared" si="2"/>
        <v>0</v>
      </c>
      <c r="AK19" s="11"/>
      <c r="AL19" s="15">
        <v>1</v>
      </c>
    </row>
    <row r="20" spans="1:38" x14ac:dyDescent="0.3">
      <c r="A20" s="11">
        <v>2024</v>
      </c>
      <c r="B20" s="11" t="s">
        <v>39</v>
      </c>
      <c r="C20" s="19">
        <v>45569</v>
      </c>
      <c r="D20" s="20" t="s">
        <v>52</v>
      </c>
      <c r="E20" s="20" t="s">
        <v>53</v>
      </c>
      <c r="F20" s="11" t="s">
        <v>54</v>
      </c>
      <c r="G20" s="11" t="s">
        <v>55</v>
      </c>
      <c r="H20" s="9" t="s">
        <v>56</v>
      </c>
      <c r="I20" s="11" t="s">
        <v>70</v>
      </c>
      <c r="J20" s="9">
        <v>5158003</v>
      </c>
      <c r="K20" s="9"/>
      <c r="L20" s="21"/>
      <c r="M20" s="11">
        <v>183576</v>
      </c>
      <c r="N20" s="22">
        <v>14580</v>
      </c>
      <c r="O20" s="23">
        <v>14614</v>
      </c>
      <c r="P20" s="15">
        <v>14614</v>
      </c>
      <c r="Q20" s="24">
        <v>14580</v>
      </c>
      <c r="R20" s="12">
        <f t="shared" si="0"/>
        <v>-34</v>
      </c>
      <c r="S20" s="25">
        <f t="shared" si="3"/>
        <v>0</v>
      </c>
      <c r="T20" s="13">
        <f t="shared" si="4"/>
        <v>0</v>
      </c>
      <c r="U20" s="14">
        <f t="shared" si="1"/>
        <v>-2.3265361981661403E-3</v>
      </c>
      <c r="V20" s="11" t="s">
        <v>71</v>
      </c>
      <c r="W20" s="11"/>
      <c r="X20" s="11">
        <v>18</v>
      </c>
      <c r="Y20" s="11"/>
      <c r="Z20" s="11">
        <v>15</v>
      </c>
      <c r="AA20" s="15">
        <f t="shared" si="7"/>
        <v>0</v>
      </c>
      <c r="AB20" s="11"/>
      <c r="AC20" s="15"/>
      <c r="AD20" s="11">
        <v>1</v>
      </c>
      <c r="AE20" s="11"/>
      <c r="AF20" s="11"/>
      <c r="AG20" s="11"/>
      <c r="AH20" s="11"/>
      <c r="AI20" s="11">
        <f t="shared" si="6"/>
        <v>34</v>
      </c>
      <c r="AJ20" s="11">
        <f t="shared" si="2"/>
        <v>0</v>
      </c>
      <c r="AK20" s="11"/>
      <c r="AL20" s="15">
        <v>1</v>
      </c>
    </row>
    <row r="21" spans="1:38" x14ac:dyDescent="0.3">
      <c r="A21" s="11">
        <v>2024</v>
      </c>
      <c r="B21" s="11" t="s">
        <v>39</v>
      </c>
      <c r="C21" s="19">
        <v>45569</v>
      </c>
      <c r="D21" s="20" t="s">
        <v>52</v>
      </c>
      <c r="E21" s="20" t="s">
        <v>53</v>
      </c>
      <c r="F21" s="11" t="s">
        <v>54</v>
      </c>
      <c r="G21" s="11" t="s">
        <v>55</v>
      </c>
      <c r="H21" s="9" t="s">
        <v>56</v>
      </c>
      <c r="I21" s="11" t="s">
        <v>72</v>
      </c>
      <c r="J21" s="9">
        <v>5157987</v>
      </c>
      <c r="K21" s="9"/>
      <c r="L21" s="21"/>
      <c r="M21" s="11">
        <v>183577</v>
      </c>
      <c r="N21" s="22">
        <v>4212</v>
      </c>
      <c r="O21" s="23">
        <v>4207</v>
      </c>
      <c r="P21" s="15">
        <v>4207</v>
      </c>
      <c r="Q21" s="24">
        <v>4197</v>
      </c>
      <c r="R21" s="12">
        <f t="shared" si="0"/>
        <v>-10</v>
      </c>
      <c r="S21" s="25">
        <f t="shared" si="3"/>
        <v>-15</v>
      </c>
      <c r="T21" s="13">
        <f t="shared" si="4"/>
        <v>-3.5612535612535856E-3</v>
      </c>
      <c r="U21" s="14">
        <f t="shared" si="1"/>
        <v>-2.3769907297361836E-3</v>
      </c>
      <c r="V21" s="11" t="s">
        <v>73</v>
      </c>
      <c r="W21" s="11">
        <v>21</v>
      </c>
      <c r="X21" s="11">
        <v>11</v>
      </c>
      <c r="Y21" s="11"/>
      <c r="Z21" s="11">
        <v>2</v>
      </c>
      <c r="AA21" s="15">
        <f t="shared" si="7"/>
        <v>0</v>
      </c>
      <c r="AB21" s="11">
        <v>15</v>
      </c>
      <c r="AC21" s="15"/>
      <c r="AD21" s="11">
        <v>3</v>
      </c>
      <c r="AE21" s="11"/>
      <c r="AF21" s="11"/>
      <c r="AG21" s="11"/>
      <c r="AH21" s="11"/>
      <c r="AI21" s="11">
        <f t="shared" si="6"/>
        <v>31</v>
      </c>
      <c r="AJ21" s="11">
        <f t="shared" si="2"/>
        <v>21</v>
      </c>
      <c r="AK21" s="11" t="s">
        <v>65</v>
      </c>
      <c r="AL21" s="15">
        <v>1</v>
      </c>
    </row>
    <row r="22" spans="1:38" x14ac:dyDescent="0.3">
      <c r="A22" s="11">
        <v>2024</v>
      </c>
      <c r="B22" s="11" t="s">
        <v>39</v>
      </c>
      <c r="C22" s="19">
        <v>45569</v>
      </c>
      <c r="D22" s="20" t="s">
        <v>52</v>
      </c>
      <c r="E22" s="20" t="s">
        <v>53</v>
      </c>
      <c r="F22" s="11" t="s">
        <v>54</v>
      </c>
      <c r="G22" s="11" t="s">
        <v>55</v>
      </c>
      <c r="H22" s="9" t="s">
        <v>56</v>
      </c>
      <c r="I22" s="11" t="s">
        <v>74</v>
      </c>
      <c r="J22" s="9">
        <v>5157997</v>
      </c>
      <c r="K22" s="9"/>
      <c r="L22" s="21"/>
      <c r="M22" s="11">
        <v>183578</v>
      </c>
      <c r="N22" s="22">
        <v>13284</v>
      </c>
      <c r="O22" s="23">
        <v>12508</v>
      </c>
      <c r="P22" s="15">
        <v>12484</v>
      </c>
      <c r="Q22" s="24">
        <v>11085</v>
      </c>
      <c r="R22" s="12">
        <f t="shared" si="0"/>
        <v>-1423</v>
      </c>
      <c r="S22" s="25">
        <f t="shared" si="3"/>
        <v>-2199</v>
      </c>
      <c r="T22" s="13">
        <f t="shared" si="4"/>
        <v>-0.16553748870822038</v>
      </c>
      <c r="U22" s="14">
        <f t="shared" si="1"/>
        <v>-0.11376718899904059</v>
      </c>
      <c r="V22" s="9" t="s">
        <v>75</v>
      </c>
      <c r="W22" s="11">
        <v>74</v>
      </c>
      <c r="X22" s="11">
        <v>1393</v>
      </c>
      <c r="Y22" s="11"/>
      <c r="Z22" s="11">
        <v>5</v>
      </c>
      <c r="AA22" s="15">
        <f t="shared" si="7"/>
        <v>24</v>
      </c>
      <c r="AB22" s="11">
        <v>72</v>
      </c>
      <c r="AC22" s="15"/>
      <c r="AD22" s="11">
        <v>3</v>
      </c>
      <c r="AE22" s="11"/>
      <c r="AF22" s="11"/>
      <c r="AG22" s="11"/>
      <c r="AH22" s="11"/>
      <c r="AI22" s="11">
        <f t="shared" si="6"/>
        <v>1497</v>
      </c>
      <c r="AJ22" s="11">
        <f t="shared" si="2"/>
        <v>74</v>
      </c>
      <c r="AK22" s="11" t="s">
        <v>76</v>
      </c>
      <c r="AL22" s="15">
        <v>1</v>
      </c>
    </row>
    <row r="23" spans="1:38" x14ac:dyDescent="0.3">
      <c r="A23" s="11">
        <v>2024</v>
      </c>
      <c r="B23" s="11" t="s">
        <v>39</v>
      </c>
      <c r="C23" s="19">
        <v>45569</v>
      </c>
      <c r="D23" s="20" t="s">
        <v>52</v>
      </c>
      <c r="E23" s="20" t="s">
        <v>53</v>
      </c>
      <c r="F23" s="11" t="s">
        <v>54</v>
      </c>
      <c r="G23" s="11" t="s">
        <v>55</v>
      </c>
      <c r="H23" s="9" t="s">
        <v>56</v>
      </c>
      <c r="I23" s="11" t="s">
        <v>77</v>
      </c>
      <c r="J23" s="9">
        <v>5157989</v>
      </c>
      <c r="K23" s="9"/>
      <c r="L23" s="21"/>
      <c r="M23" s="11">
        <v>183579</v>
      </c>
      <c r="N23" s="22">
        <v>3672</v>
      </c>
      <c r="O23" s="23">
        <v>3681</v>
      </c>
      <c r="P23" s="15">
        <v>3681</v>
      </c>
      <c r="Q23" s="24">
        <v>3672</v>
      </c>
      <c r="R23" s="12">
        <f t="shared" si="0"/>
        <v>-9</v>
      </c>
      <c r="S23" s="25">
        <f t="shared" si="3"/>
        <v>0</v>
      </c>
      <c r="T23" s="13">
        <f t="shared" si="4"/>
        <v>0</v>
      </c>
      <c r="U23" s="14">
        <f t="shared" si="1"/>
        <v>-2.4449877750610804E-3</v>
      </c>
      <c r="V23" s="9" t="s">
        <v>78</v>
      </c>
      <c r="W23" s="11"/>
      <c r="X23" s="11">
        <v>5</v>
      </c>
      <c r="Y23" s="11"/>
      <c r="Z23" s="11">
        <v>1</v>
      </c>
      <c r="AA23" s="15">
        <f t="shared" si="7"/>
        <v>0</v>
      </c>
      <c r="AB23" s="11"/>
      <c r="AC23" s="15"/>
      <c r="AD23" s="11">
        <v>3</v>
      </c>
      <c r="AE23" s="11"/>
      <c r="AF23" s="11"/>
      <c r="AG23" s="11"/>
      <c r="AH23" s="11"/>
      <c r="AI23" s="11">
        <f t="shared" si="6"/>
        <v>9</v>
      </c>
      <c r="AJ23" s="11">
        <f t="shared" si="2"/>
        <v>0</v>
      </c>
      <c r="AK23" s="9"/>
      <c r="AL23" s="15">
        <v>1</v>
      </c>
    </row>
    <row r="24" spans="1:38" x14ac:dyDescent="0.3">
      <c r="A24" s="27">
        <v>2024</v>
      </c>
      <c r="B24" s="27" t="s">
        <v>79</v>
      </c>
      <c r="C24" s="28">
        <v>45569</v>
      </c>
      <c r="D24" s="27" t="s">
        <v>80</v>
      </c>
      <c r="E24" s="20" t="s">
        <v>53</v>
      </c>
      <c r="F24" s="27" t="s">
        <v>81</v>
      </c>
      <c r="G24" s="27" t="s">
        <v>82</v>
      </c>
      <c r="H24" s="27" t="s">
        <v>56</v>
      </c>
      <c r="I24" s="29" t="s">
        <v>83</v>
      </c>
      <c r="J24" s="29">
        <v>5158592</v>
      </c>
      <c r="K24" s="30" t="s">
        <v>84</v>
      </c>
      <c r="L24" s="31">
        <v>12565.9</v>
      </c>
      <c r="M24" s="29">
        <v>183538</v>
      </c>
      <c r="N24" s="32">
        <v>37368</v>
      </c>
      <c r="O24" s="33">
        <v>37743</v>
      </c>
      <c r="P24" s="34">
        <v>37727</v>
      </c>
      <c r="Q24" s="33">
        <v>37656</v>
      </c>
      <c r="R24" s="12">
        <f t="shared" si="0"/>
        <v>-87</v>
      </c>
      <c r="S24" s="11">
        <f t="shared" si="3"/>
        <v>288</v>
      </c>
      <c r="T24" s="13">
        <f t="shared" si="4"/>
        <v>7.7071290944124016E-3</v>
      </c>
      <c r="U24" s="14">
        <f t="shared" si="1"/>
        <v>-2.3050631905253693E-3</v>
      </c>
      <c r="V24" s="27" t="s">
        <v>85</v>
      </c>
      <c r="W24" s="27">
        <v>0</v>
      </c>
      <c r="X24" s="29">
        <v>20</v>
      </c>
      <c r="Y24" s="29">
        <v>0</v>
      </c>
      <c r="Z24" s="35">
        <v>51</v>
      </c>
      <c r="AA24" s="15">
        <f t="shared" si="7"/>
        <v>16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0</v>
      </c>
      <c r="AH24" s="27">
        <v>0</v>
      </c>
      <c r="AI24" s="12">
        <f>SUM(X24:AH24)</f>
        <v>87</v>
      </c>
      <c r="AJ24" s="12">
        <f t="shared" si="3"/>
        <v>0</v>
      </c>
      <c r="AK24" s="27" t="s">
        <v>86</v>
      </c>
      <c r="AL24" s="15">
        <v>1</v>
      </c>
    </row>
    <row r="25" spans="1:38" x14ac:dyDescent="0.3">
      <c r="A25" s="27">
        <v>2024</v>
      </c>
      <c r="B25" s="27" t="s">
        <v>79</v>
      </c>
      <c r="C25" s="28">
        <v>45569</v>
      </c>
      <c r="D25" s="27" t="s">
        <v>80</v>
      </c>
      <c r="E25" s="20" t="s">
        <v>53</v>
      </c>
      <c r="F25" s="27" t="s">
        <v>81</v>
      </c>
      <c r="G25" s="27" t="s">
        <v>82</v>
      </c>
      <c r="H25" s="27" t="s">
        <v>56</v>
      </c>
      <c r="I25" s="29" t="s">
        <v>87</v>
      </c>
      <c r="J25" s="29">
        <v>5158619</v>
      </c>
      <c r="K25" s="30" t="s">
        <v>84</v>
      </c>
      <c r="L25" s="31">
        <v>10185</v>
      </c>
      <c r="M25" s="29">
        <v>183539</v>
      </c>
      <c r="N25" s="32">
        <v>30132</v>
      </c>
      <c r="O25" s="33">
        <v>30432</v>
      </c>
      <c r="P25" s="34">
        <f>30428</f>
        <v>30428</v>
      </c>
      <c r="Q25" s="33">
        <f>30375</f>
        <v>30375</v>
      </c>
      <c r="R25" s="12">
        <f t="shared" si="0"/>
        <v>-57</v>
      </c>
      <c r="S25" s="11">
        <f t="shared" si="3"/>
        <v>243</v>
      </c>
      <c r="T25" s="13">
        <f t="shared" si="4"/>
        <v>8.0645161290322509E-3</v>
      </c>
      <c r="U25" s="14">
        <f t="shared" si="1"/>
        <v>-1.8730283911672085E-3</v>
      </c>
      <c r="V25" s="27" t="s">
        <v>88</v>
      </c>
      <c r="W25" s="27">
        <v>0</v>
      </c>
      <c r="X25" s="29">
        <v>16</v>
      </c>
      <c r="Y25" s="29">
        <v>0</v>
      </c>
      <c r="Z25" s="27">
        <v>37</v>
      </c>
      <c r="AA25" s="15">
        <f t="shared" si="7"/>
        <v>4</v>
      </c>
      <c r="AB25" s="29">
        <v>0</v>
      </c>
      <c r="AC25" s="29">
        <v>0</v>
      </c>
      <c r="AD25" s="29">
        <v>0</v>
      </c>
      <c r="AE25" s="29">
        <v>0</v>
      </c>
      <c r="AF25" s="29">
        <v>0</v>
      </c>
      <c r="AG25" s="29">
        <v>0</v>
      </c>
      <c r="AH25" s="27">
        <v>0</v>
      </c>
      <c r="AI25" s="12">
        <f t="shared" si="6"/>
        <v>57</v>
      </c>
      <c r="AJ25" s="12">
        <f t="shared" si="3"/>
        <v>0</v>
      </c>
      <c r="AK25" s="27" t="s">
        <v>86</v>
      </c>
      <c r="AL25" s="15">
        <v>1</v>
      </c>
    </row>
    <row r="26" spans="1:38" x14ac:dyDescent="0.3">
      <c r="A26" s="36">
        <v>2024</v>
      </c>
      <c r="B26" s="36" t="s">
        <v>79</v>
      </c>
      <c r="C26" s="37">
        <v>45569</v>
      </c>
      <c r="D26" s="36" t="s">
        <v>80</v>
      </c>
      <c r="E26" s="38" t="s">
        <v>53</v>
      </c>
      <c r="F26" s="36" t="s">
        <v>81</v>
      </c>
      <c r="G26" s="36" t="s">
        <v>82</v>
      </c>
      <c r="H26" s="36" t="s">
        <v>56</v>
      </c>
      <c r="I26" s="39" t="s">
        <v>89</v>
      </c>
      <c r="J26" s="39">
        <v>5158590</v>
      </c>
      <c r="K26" s="40" t="s">
        <v>84</v>
      </c>
      <c r="L26" s="41">
        <v>3433.6</v>
      </c>
      <c r="M26" s="39">
        <v>183541</v>
      </c>
      <c r="N26" s="42">
        <v>10152</v>
      </c>
      <c r="O26" s="43">
        <v>10251</v>
      </c>
      <c r="P26" s="44">
        <v>10250</v>
      </c>
      <c r="Q26" s="43">
        <v>10233</v>
      </c>
      <c r="R26" s="45">
        <f t="shared" si="0"/>
        <v>-18</v>
      </c>
      <c r="S26" s="46">
        <f t="shared" si="3"/>
        <v>81</v>
      </c>
      <c r="T26" s="47">
        <f t="shared" si="4"/>
        <v>7.9787234042554278E-3</v>
      </c>
      <c r="U26" s="48">
        <f t="shared" si="1"/>
        <v>-1.7559262510974394E-3</v>
      </c>
      <c r="V26" s="36" t="s">
        <v>90</v>
      </c>
      <c r="W26" s="36">
        <v>0</v>
      </c>
      <c r="X26" s="36">
        <v>9</v>
      </c>
      <c r="Y26" s="36">
        <v>0</v>
      </c>
      <c r="Z26" s="36">
        <v>8</v>
      </c>
      <c r="AA26" s="49">
        <f t="shared" si="7"/>
        <v>1</v>
      </c>
      <c r="AB26" s="36">
        <v>0</v>
      </c>
      <c r="AC26" s="36">
        <v>0</v>
      </c>
      <c r="AD26" s="36">
        <v>0</v>
      </c>
      <c r="AE26" s="36">
        <v>0</v>
      </c>
      <c r="AF26" s="36">
        <v>0</v>
      </c>
      <c r="AG26" s="36">
        <v>0</v>
      </c>
      <c r="AH26" s="36">
        <v>0</v>
      </c>
      <c r="AI26" s="45">
        <f t="shared" si="6"/>
        <v>18</v>
      </c>
      <c r="AJ26" s="45">
        <f t="shared" si="3"/>
        <v>0</v>
      </c>
      <c r="AK26" s="36" t="s">
        <v>86</v>
      </c>
      <c r="AL26" s="49">
        <v>1</v>
      </c>
    </row>
  </sheetData>
  <autoFilter ref="A2:AL26" xr:uid="{1E9E6029-D039-4C66-8C4A-800642A35F7C}"/>
  <mergeCells count="1">
    <mergeCell ref="A1:AL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2024-10-08T08:09:41Z</dcterms:created>
  <dcterms:modified xsi:type="dcterms:W3CDTF">2024-10-08T08:09:43Z</dcterms:modified>
</cp:coreProperties>
</file>