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"/>
    </mc:Choice>
  </mc:AlternateContent>
  <xr:revisionPtr revIDLastSave="0" documentId="8_{1673CBBF-469B-4B50-8175-31A1BBF76F02}" xr6:coauthVersionLast="46" xr6:coauthVersionMax="46" xr10:uidLastSave="{00000000-0000-0000-0000-000000000000}"/>
  <bookViews>
    <workbookView xWindow="1950" yWindow="1035" windowWidth="7575" windowHeight="10485" xr2:uid="{CF2D6BE8-E59E-4D71-88AE-8B9FF32DFE35}"/>
  </bookViews>
  <sheets>
    <sheet name="DATA" sheetId="1" r:id="rId1"/>
  </sheets>
  <definedNames>
    <definedName name="_xlnm._FilterDatabase" localSheetId="0" hidden="1">DATA!$A$2:$AK$108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8" i="1" l="1"/>
  <c r="AD108" i="1"/>
  <c r="Y108" i="1"/>
  <c r="X108" i="1"/>
  <c r="AH106" i="1"/>
  <c r="AH108" i="1" s="1"/>
  <c r="AG106" i="1"/>
  <c r="AG108" i="1" s="1"/>
  <c r="AF106" i="1"/>
  <c r="AF108" i="1" s="1"/>
  <c r="AE106" i="1"/>
  <c r="AD106" i="1"/>
  <c r="AC106" i="1"/>
  <c r="AC108" i="1" s="1"/>
  <c r="AB106" i="1"/>
  <c r="AB108" i="1" s="1"/>
  <c r="AA106" i="1"/>
  <c r="AA108" i="1" s="1"/>
  <c r="Z106" i="1"/>
  <c r="Z108" i="1" s="1"/>
  <c r="Y106" i="1"/>
  <c r="X106" i="1"/>
  <c r="P106" i="1"/>
  <c r="T106" i="1" s="1"/>
  <c r="O106" i="1"/>
  <c r="N106" i="1"/>
  <c r="M106" i="1"/>
  <c r="S106" i="1" s="1"/>
  <c r="AJ104" i="1"/>
  <c r="AI104" i="1"/>
  <c r="T104" i="1"/>
  <c r="S104" i="1"/>
  <c r="R104" i="1"/>
  <c r="Q104" i="1"/>
  <c r="AJ103" i="1"/>
  <c r="AI103" i="1"/>
  <c r="T103" i="1"/>
  <c r="S103" i="1"/>
  <c r="R103" i="1"/>
  <c r="Q103" i="1"/>
  <c r="AJ102" i="1"/>
  <c r="AI102" i="1"/>
  <c r="T102" i="1"/>
  <c r="S102" i="1"/>
  <c r="R102" i="1"/>
  <c r="Q102" i="1"/>
  <c r="AJ101" i="1"/>
  <c r="AI101" i="1"/>
  <c r="T101" i="1"/>
  <c r="S101" i="1"/>
  <c r="R101" i="1"/>
  <c r="Q101" i="1"/>
  <c r="AJ100" i="1"/>
  <c r="AI100" i="1"/>
  <c r="T100" i="1"/>
  <c r="S100" i="1"/>
  <c r="R100" i="1"/>
  <c r="Q100" i="1"/>
  <c r="AJ99" i="1"/>
  <c r="AI99" i="1"/>
  <c r="T99" i="1"/>
  <c r="S99" i="1"/>
  <c r="R99" i="1"/>
  <c r="Q99" i="1"/>
  <c r="AJ98" i="1"/>
  <c r="AI98" i="1"/>
  <c r="T98" i="1"/>
  <c r="S98" i="1"/>
  <c r="R98" i="1"/>
  <c r="Q98" i="1"/>
  <c r="AJ97" i="1"/>
  <c r="AI97" i="1"/>
  <c r="T97" i="1"/>
  <c r="S97" i="1"/>
  <c r="R97" i="1"/>
  <c r="Q97" i="1"/>
  <c r="AJ96" i="1"/>
  <c r="AI96" i="1"/>
  <c r="T96" i="1"/>
  <c r="S96" i="1"/>
  <c r="R96" i="1"/>
  <c r="Q96" i="1"/>
  <c r="AJ95" i="1"/>
  <c r="AI95" i="1"/>
  <c r="T95" i="1"/>
  <c r="S95" i="1"/>
  <c r="R95" i="1"/>
  <c r="Q95" i="1"/>
  <c r="AJ94" i="1"/>
  <c r="AI94" i="1"/>
  <c r="T94" i="1"/>
  <c r="S94" i="1"/>
  <c r="R94" i="1"/>
  <c r="Q94" i="1"/>
  <c r="AJ93" i="1"/>
  <c r="AI93" i="1"/>
  <c r="T93" i="1"/>
  <c r="S93" i="1"/>
  <c r="R93" i="1"/>
  <c r="Q93" i="1"/>
  <c r="AJ92" i="1"/>
  <c r="AI92" i="1"/>
  <c r="T92" i="1"/>
  <c r="S92" i="1"/>
  <c r="R92" i="1"/>
  <c r="Q92" i="1"/>
  <c r="AJ91" i="1"/>
  <c r="AI91" i="1"/>
  <c r="T91" i="1"/>
  <c r="S91" i="1"/>
  <c r="R91" i="1"/>
  <c r="Q91" i="1"/>
  <c r="AJ90" i="1"/>
  <c r="AI90" i="1"/>
  <c r="T90" i="1"/>
  <c r="S90" i="1"/>
  <c r="R90" i="1"/>
  <c r="Q90" i="1"/>
  <c r="AJ89" i="1"/>
  <c r="AI89" i="1"/>
  <c r="T89" i="1"/>
  <c r="S89" i="1"/>
  <c r="R89" i="1"/>
  <c r="Q89" i="1"/>
  <c r="AJ88" i="1"/>
  <c r="AI88" i="1"/>
  <c r="T88" i="1"/>
  <c r="S88" i="1"/>
  <c r="R88" i="1"/>
  <c r="Q88" i="1"/>
  <c r="AJ87" i="1"/>
  <c r="AI87" i="1"/>
  <c r="T87" i="1"/>
  <c r="S87" i="1"/>
  <c r="R87" i="1"/>
  <c r="Q87" i="1"/>
  <c r="AJ86" i="1"/>
  <c r="AI86" i="1"/>
  <c r="T86" i="1"/>
  <c r="S86" i="1"/>
  <c r="R86" i="1"/>
  <c r="Q86" i="1"/>
  <c r="AJ85" i="1"/>
  <c r="AI85" i="1"/>
  <c r="T85" i="1"/>
  <c r="S85" i="1"/>
  <c r="R85" i="1"/>
  <c r="Q85" i="1"/>
  <c r="AJ84" i="1"/>
  <c r="AI84" i="1"/>
  <c r="T84" i="1"/>
  <c r="S84" i="1"/>
  <c r="R84" i="1"/>
  <c r="Q84" i="1"/>
  <c r="AJ83" i="1"/>
  <c r="AI83" i="1"/>
  <c r="T83" i="1"/>
  <c r="S83" i="1"/>
  <c r="R83" i="1"/>
  <c r="Q83" i="1"/>
  <c r="AJ82" i="1"/>
  <c r="AI82" i="1"/>
  <c r="T82" i="1"/>
  <c r="S82" i="1"/>
  <c r="R82" i="1"/>
  <c r="Q82" i="1"/>
  <c r="AJ81" i="1"/>
  <c r="AI81" i="1"/>
  <c r="T81" i="1"/>
  <c r="S81" i="1"/>
  <c r="R81" i="1"/>
  <c r="Q81" i="1"/>
  <c r="AJ80" i="1"/>
  <c r="AI80" i="1"/>
  <c r="T80" i="1"/>
  <c r="S80" i="1"/>
  <c r="R80" i="1"/>
  <c r="Q80" i="1"/>
  <c r="AJ79" i="1"/>
  <c r="AI79" i="1"/>
  <c r="T79" i="1"/>
  <c r="S79" i="1"/>
  <c r="R79" i="1"/>
  <c r="Q79" i="1"/>
  <c r="AJ78" i="1"/>
  <c r="AI78" i="1"/>
  <c r="T78" i="1"/>
  <c r="S78" i="1"/>
  <c r="R78" i="1"/>
  <c r="Q78" i="1"/>
  <c r="AJ77" i="1"/>
  <c r="AI77" i="1"/>
  <c r="T77" i="1"/>
  <c r="S77" i="1"/>
  <c r="R77" i="1"/>
  <c r="Q77" i="1"/>
  <c r="AJ76" i="1"/>
  <c r="AI76" i="1"/>
  <c r="T76" i="1"/>
  <c r="S76" i="1"/>
  <c r="R76" i="1"/>
  <c r="Q76" i="1"/>
  <c r="AJ75" i="1"/>
  <c r="AI75" i="1"/>
  <c r="T75" i="1"/>
  <c r="S75" i="1"/>
  <c r="R75" i="1"/>
  <c r="Q75" i="1"/>
  <c r="AJ74" i="1"/>
  <c r="AI74" i="1"/>
  <c r="T74" i="1"/>
  <c r="S74" i="1"/>
  <c r="R74" i="1"/>
  <c r="Q74" i="1"/>
  <c r="AJ73" i="1"/>
  <c r="AI73" i="1"/>
  <c r="T73" i="1"/>
  <c r="S73" i="1"/>
  <c r="R73" i="1"/>
  <c r="Q73" i="1"/>
  <c r="AJ72" i="1"/>
  <c r="AI72" i="1"/>
  <c r="T72" i="1"/>
  <c r="S72" i="1"/>
  <c r="R72" i="1"/>
  <c r="Q72" i="1"/>
  <c r="AJ71" i="1"/>
  <c r="AI71" i="1"/>
  <c r="T71" i="1"/>
  <c r="S71" i="1"/>
  <c r="R71" i="1"/>
  <c r="Q71" i="1"/>
  <c r="AJ70" i="1"/>
  <c r="AI70" i="1"/>
  <c r="T70" i="1"/>
  <c r="S70" i="1"/>
  <c r="R70" i="1"/>
  <c r="Q70" i="1"/>
  <c r="AJ69" i="1"/>
  <c r="AI69" i="1"/>
  <c r="T69" i="1"/>
  <c r="S69" i="1"/>
  <c r="R69" i="1"/>
  <c r="Q69" i="1"/>
  <c r="AJ68" i="1"/>
  <c r="AI68" i="1"/>
  <c r="T68" i="1"/>
  <c r="S68" i="1"/>
  <c r="R68" i="1"/>
  <c r="Q68" i="1"/>
  <c r="AJ67" i="1"/>
  <c r="AI67" i="1"/>
  <c r="T67" i="1"/>
  <c r="S67" i="1"/>
  <c r="R67" i="1"/>
  <c r="Q67" i="1"/>
  <c r="AJ66" i="1"/>
  <c r="AI66" i="1"/>
  <c r="T66" i="1"/>
  <c r="S66" i="1"/>
  <c r="R66" i="1"/>
  <c r="Q66" i="1"/>
  <c r="AJ65" i="1"/>
  <c r="AI65" i="1"/>
  <c r="T65" i="1"/>
  <c r="S65" i="1"/>
  <c r="R65" i="1"/>
  <c r="Q65" i="1"/>
  <c r="AJ64" i="1"/>
  <c r="AI64" i="1"/>
  <c r="T64" i="1"/>
  <c r="S64" i="1"/>
  <c r="R64" i="1"/>
  <c r="Q64" i="1"/>
  <c r="AJ63" i="1"/>
  <c r="AI63" i="1"/>
  <c r="T63" i="1"/>
  <c r="S63" i="1"/>
  <c r="R63" i="1"/>
  <c r="Q63" i="1"/>
  <c r="AJ62" i="1"/>
  <c r="AI62" i="1"/>
  <c r="T62" i="1"/>
  <c r="S62" i="1"/>
  <c r="R62" i="1"/>
  <c r="Q62" i="1"/>
  <c r="AJ61" i="1"/>
  <c r="AI61" i="1"/>
  <c r="T61" i="1"/>
  <c r="S61" i="1"/>
  <c r="R61" i="1"/>
  <c r="Q61" i="1"/>
  <c r="AJ60" i="1"/>
  <c r="AI60" i="1"/>
  <c r="T60" i="1"/>
  <c r="S60" i="1"/>
  <c r="R60" i="1"/>
  <c r="Q60" i="1"/>
  <c r="AJ59" i="1"/>
  <c r="AI59" i="1"/>
  <c r="T59" i="1"/>
  <c r="S59" i="1"/>
  <c r="R59" i="1"/>
  <c r="Q59" i="1"/>
  <c r="AJ58" i="1"/>
  <c r="AI58" i="1"/>
  <c r="T58" i="1"/>
  <c r="S58" i="1"/>
  <c r="R58" i="1"/>
  <c r="Q58" i="1"/>
  <c r="AJ57" i="1"/>
  <c r="AI57" i="1"/>
  <c r="T57" i="1"/>
  <c r="S57" i="1"/>
  <c r="R57" i="1"/>
  <c r="Q57" i="1"/>
  <c r="AJ56" i="1"/>
  <c r="AI56" i="1"/>
  <c r="T56" i="1"/>
  <c r="S56" i="1"/>
  <c r="R56" i="1"/>
  <c r="Q56" i="1"/>
  <c r="AJ55" i="1"/>
  <c r="AI55" i="1"/>
  <c r="T55" i="1"/>
  <c r="S55" i="1"/>
  <c r="R55" i="1"/>
  <c r="Q55" i="1"/>
  <c r="AJ54" i="1"/>
  <c r="AI54" i="1"/>
  <c r="T54" i="1"/>
  <c r="S54" i="1"/>
  <c r="R54" i="1"/>
  <c r="Q54" i="1"/>
  <c r="AJ53" i="1"/>
  <c r="AI53" i="1"/>
  <c r="T53" i="1"/>
  <c r="S53" i="1"/>
  <c r="R53" i="1"/>
  <c r="Q53" i="1"/>
  <c r="AJ52" i="1"/>
  <c r="AI52" i="1"/>
  <c r="T52" i="1"/>
  <c r="S52" i="1"/>
  <c r="R52" i="1"/>
  <c r="Q52" i="1"/>
  <c r="AJ51" i="1"/>
  <c r="AI51" i="1"/>
  <c r="T51" i="1"/>
  <c r="S51" i="1"/>
  <c r="R51" i="1"/>
  <c r="Q51" i="1"/>
  <c r="AJ50" i="1"/>
  <c r="AI50" i="1"/>
  <c r="T50" i="1"/>
  <c r="S50" i="1"/>
  <c r="R50" i="1"/>
  <c r="Q50" i="1"/>
  <c r="AJ49" i="1"/>
  <c r="AI49" i="1"/>
  <c r="T49" i="1"/>
  <c r="S49" i="1"/>
  <c r="R49" i="1"/>
  <c r="Q49" i="1"/>
  <c r="AJ48" i="1"/>
  <c r="AI48" i="1"/>
  <c r="T48" i="1"/>
  <c r="S48" i="1"/>
  <c r="R48" i="1"/>
  <c r="Q48" i="1"/>
  <c r="AJ47" i="1"/>
  <c r="AI47" i="1"/>
  <c r="T47" i="1"/>
  <c r="S47" i="1"/>
  <c r="R47" i="1"/>
  <c r="Q47" i="1"/>
  <c r="AJ46" i="1"/>
  <c r="AI46" i="1"/>
  <c r="T46" i="1"/>
  <c r="S46" i="1"/>
  <c r="R46" i="1"/>
  <c r="Q46" i="1"/>
  <c r="AJ45" i="1"/>
  <c r="AI45" i="1"/>
  <c r="T45" i="1"/>
  <c r="S45" i="1"/>
  <c r="R45" i="1"/>
  <c r="Q45" i="1"/>
  <c r="AJ44" i="1"/>
  <c r="AI44" i="1"/>
  <c r="T44" i="1"/>
  <c r="S44" i="1"/>
  <c r="R44" i="1"/>
  <c r="Q44" i="1"/>
  <c r="AJ43" i="1"/>
  <c r="AI43" i="1"/>
  <c r="T43" i="1"/>
  <c r="S43" i="1"/>
  <c r="R43" i="1"/>
  <c r="Q43" i="1"/>
  <c r="AJ42" i="1"/>
  <c r="AI42" i="1"/>
  <c r="T42" i="1"/>
  <c r="S42" i="1"/>
  <c r="R42" i="1"/>
  <c r="Q42" i="1"/>
  <c r="AJ41" i="1"/>
  <c r="AI41" i="1"/>
  <c r="T41" i="1"/>
  <c r="S41" i="1"/>
  <c r="R41" i="1"/>
  <c r="Q41" i="1"/>
  <c r="AJ40" i="1"/>
  <c r="AI40" i="1"/>
  <c r="T40" i="1"/>
  <c r="S40" i="1"/>
  <c r="R40" i="1"/>
  <c r="Q40" i="1"/>
  <c r="AJ39" i="1"/>
  <c r="AI39" i="1"/>
  <c r="T39" i="1"/>
  <c r="S39" i="1"/>
  <c r="R39" i="1"/>
  <c r="Q39" i="1"/>
  <c r="AJ38" i="1"/>
  <c r="AI38" i="1"/>
  <c r="T38" i="1"/>
  <c r="S38" i="1"/>
  <c r="R38" i="1"/>
  <c r="Q38" i="1"/>
  <c r="AJ37" i="1"/>
  <c r="AI37" i="1"/>
  <c r="T37" i="1"/>
  <c r="S37" i="1"/>
  <c r="R37" i="1"/>
  <c r="Q37" i="1"/>
  <c r="AJ36" i="1"/>
  <c r="AI36" i="1"/>
  <c r="T36" i="1"/>
  <c r="S36" i="1"/>
  <c r="R36" i="1"/>
  <c r="Q36" i="1"/>
  <c r="AJ35" i="1"/>
  <c r="AI35" i="1"/>
  <c r="T35" i="1"/>
  <c r="S35" i="1"/>
  <c r="R35" i="1"/>
  <c r="Q35" i="1"/>
  <c r="AJ34" i="1"/>
  <c r="AI34" i="1"/>
  <c r="T34" i="1"/>
  <c r="S34" i="1"/>
  <c r="R34" i="1"/>
  <c r="Q34" i="1"/>
  <c r="AJ33" i="1"/>
  <c r="AI33" i="1"/>
  <c r="T33" i="1"/>
  <c r="S33" i="1"/>
  <c r="R33" i="1"/>
  <c r="Q33" i="1"/>
  <c r="AJ32" i="1"/>
  <c r="AI32" i="1"/>
  <c r="T32" i="1"/>
  <c r="S32" i="1"/>
  <c r="R32" i="1"/>
  <c r="Q32" i="1"/>
  <c r="AJ31" i="1"/>
  <c r="AI31" i="1"/>
  <c r="T31" i="1"/>
  <c r="S31" i="1"/>
  <c r="R31" i="1"/>
  <c r="Q31" i="1"/>
  <c r="AJ30" i="1"/>
  <c r="AI30" i="1"/>
  <c r="T30" i="1"/>
  <c r="S30" i="1"/>
  <c r="R30" i="1"/>
  <c r="Q30" i="1"/>
  <c r="AJ29" i="1"/>
  <c r="AI29" i="1"/>
  <c r="W29" i="1"/>
  <c r="T29" i="1"/>
  <c r="S29" i="1"/>
  <c r="R29" i="1"/>
  <c r="Q29" i="1"/>
  <c r="W28" i="1"/>
  <c r="AI28" i="1" s="1"/>
  <c r="AJ28" i="1" s="1"/>
  <c r="T28" i="1"/>
  <c r="S28" i="1"/>
  <c r="R28" i="1"/>
  <c r="Q28" i="1"/>
  <c r="AI27" i="1"/>
  <c r="AJ27" i="1" s="1"/>
  <c r="W27" i="1"/>
  <c r="T27" i="1"/>
  <c r="S27" i="1"/>
  <c r="R27" i="1"/>
  <c r="Q27" i="1"/>
  <c r="AJ26" i="1"/>
  <c r="AI26" i="1"/>
  <c r="T26" i="1"/>
  <c r="S26" i="1"/>
  <c r="R26" i="1"/>
  <c r="Q26" i="1"/>
  <c r="W25" i="1"/>
  <c r="AI25" i="1" s="1"/>
  <c r="AJ25" i="1" s="1"/>
  <c r="T25" i="1"/>
  <c r="S25" i="1"/>
  <c r="R25" i="1"/>
  <c r="Q25" i="1"/>
  <c r="AI24" i="1"/>
  <c r="AJ24" i="1" s="1"/>
  <c r="T24" i="1"/>
  <c r="S24" i="1"/>
  <c r="R24" i="1"/>
  <c r="Q24" i="1"/>
  <c r="W23" i="1"/>
  <c r="AI23" i="1" s="1"/>
  <c r="AJ23" i="1" s="1"/>
  <c r="T23" i="1"/>
  <c r="S23" i="1"/>
  <c r="R23" i="1"/>
  <c r="Q23" i="1"/>
  <c r="AI22" i="1"/>
  <c r="AI106" i="1" s="1"/>
  <c r="AF22" i="1"/>
  <c r="W22" i="1"/>
  <c r="T22" i="1"/>
  <c r="S22" i="1"/>
  <c r="R22" i="1"/>
  <c r="Q22" i="1"/>
  <c r="AI21" i="1"/>
  <c r="T21" i="1"/>
  <c r="S21" i="1"/>
  <c r="R21" i="1"/>
  <c r="Q21" i="1"/>
  <c r="AJ21" i="1" s="1"/>
  <c r="AI20" i="1"/>
  <c r="T20" i="1"/>
  <c r="S20" i="1"/>
  <c r="R20" i="1"/>
  <c r="Q20" i="1"/>
  <c r="AJ20" i="1" s="1"/>
  <c r="AI19" i="1"/>
  <c r="T19" i="1"/>
  <c r="S19" i="1"/>
  <c r="R19" i="1"/>
  <c r="Q19" i="1"/>
  <c r="AJ19" i="1" s="1"/>
  <c r="AI18" i="1"/>
  <c r="T18" i="1"/>
  <c r="S18" i="1"/>
  <c r="R18" i="1"/>
  <c r="Q18" i="1"/>
  <c r="AJ18" i="1" s="1"/>
  <c r="AI17" i="1"/>
  <c r="T17" i="1"/>
  <c r="S17" i="1"/>
  <c r="R17" i="1"/>
  <c r="Q17" i="1"/>
  <c r="AJ17" i="1" s="1"/>
  <c r="AI16" i="1"/>
  <c r="T16" i="1"/>
  <c r="S16" i="1"/>
  <c r="R16" i="1"/>
  <c r="Q16" i="1"/>
  <c r="AJ16" i="1" s="1"/>
  <c r="AI15" i="1"/>
  <c r="T15" i="1"/>
  <c r="S15" i="1"/>
  <c r="R15" i="1"/>
  <c r="Q15" i="1"/>
  <c r="AJ15" i="1" s="1"/>
  <c r="AI14" i="1"/>
  <c r="T14" i="1"/>
  <c r="S14" i="1"/>
  <c r="R14" i="1"/>
  <c r="Q14" i="1"/>
  <c r="AJ14" i="1" s="1"/>
  <c r="AI13" i="1"/>
  <c r="T13" i="1"/>
  <c r="S13" i="1"/>
  <c r="R13" i="1"/>
  <c r="Q13" i="1"/>
  <c r="AJ13" i="1" s="1"/>
  <c r="AI12" i="1"/>
  <c r="AJ12" i="1" s="1"/>
  <c r="T12" i="1"/>
  <c r="S12" i="1"/>
  <c r="R12" i="1"/>
  <c r="Q12" i="1"/>
  <c r="AI11" i="1"/>
  <c r="AJ11" i="1" s="1"/>
  <c r="T11" i="1"/>
  <c r="S11" i="1"/>
  <c r="R11" i="1"/>
  <c r="Q11" i="1"/>
  <c r="AI10" i="1"/>
  <c r="AJ10" i="1" s="1"/>
  <c r="T10" i="1"/>
  <c r="S10" i="1"/>
  <c r="R10" i="1"/>
  <c r="Q10" i="1"/>
  <c r="AI9" i="1"/>
  <c r="AJ9" i="1" s="1"/>
  <c r="T9" i="1"/>
  <c r="S9" i="1"/>
  <c r="R9" i="1"/>
  <c r="Q9" i="1"/>
  <c r="AI8" i="1"/>
  <c r="AJ8" i="1" s="1"/>
  <c r="T8" i="1"/>
  <c r="S8" i="1"/>
  <c r="R8" i="1"/>
  <c r="Q8" i="1"/>
  <c r="AI7" i="1"/>
  <c r="AJ7" i="1" s="1"/>
  <c r="T7" i="1"/>
  <c r="S7" i="1"/>
  <c r="R7" i="1"/>
  <c r="Q7" i="1"/>
  <c r="AI6" i="1"/>
  <c r="T6" i="1"/>
  <c r="S6" i="1"/>
  <c r="R6" i="1"/>
  <c r="Q6" i="1"/>
  <c r="AJ6" i="1" s="1"/>
  <c r="AI5" i="1"/>
  <c r="T5" i="1"/>
  <c r="S5" i="1"/>
  <c r="R5" i="1"/>
  <c r="Q5" i="1"/>
  <c r="AJ5" i="1" s="1"/>
  <c r="AI4" i="1"/>
  <c r="T4" i="1"/>
  <c r="S4" i="1"/>
  <c r="R4" i="1"/>
  <c r="Q4" i="1"/>
  <c r="AJ4" i="1" s="1"/>
  <c r="AI3" i="1"/>
  <c r="T3" i="1"/>
  <c r="S3" i="1"/>
  <c r="R3" i="1"/>
  <c r="R106" i="1" s="1"/>
  <c r="Q3" i="1"/>
  <c r="Q106" i="1" s="1"/>
  <c r="AE107" i="1" l="1"/>
  <c r="Y107" i="1"/>
  <c r="AD107" i="1"/>
  <c r="X107" i="1"/>
  <c r="W106" i="1"/>
  <c r="AJ3" i="1"/>
  <c r="AJ106" i="1" s="1"/>
  <c r="AC107" i="1"/>
  <c r="Z107" i="1"/>
  <c r="AF107" i="1"/>
  <c r="AJ22" i="1"/>
  <c r="AA107" i="1"/>
  <c r="AG107" i="1"/>
  <c r="AB107" i="1"/>
  <c r="AH107" i="1"/>
  <c r="W108" i="1" l="1"/>
  <c r="W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ahmad fauzan</author>
    <author>nara nara</author>
  </authors>
  <commentList>
    <comment ref="AF22" authorId="0" shapeId="0" xr:uid="{0A72464B-5F09-418F-96B9-29EB7613ECBC}">
      <text>
        <r>
          <rPr>
            <b/>
            <sz val="9"/>
            <color indexed="81"/>
            <rFont val="Tahoma"/>
            <family val="2"/>
          </rPr>
          <t xml:space="preserve">Belum HTL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 shapeId="0" xr:uid="{DADAF67F-CE34-47B8-BD1A-F0E6C43A3BB4}">
      <text>
        <r>
          <rPr>
            <b/>
            <sz val="9"/>
            <color indexed="81"/>
            <rFont val="Tahoma"/>
            <family val="2"/>
          </rPr>
          <t>Belum HTL</t>
        </r>
      </text>
    </comment>
    <comment ref="C35" authorId="1" shapeId="0" xr:uid="{B98809C3-1AA1-4860-8186-829F5A855917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orighinal shipment 12 JULI 2024</t>
        </r>
      </text>
    </comment>
    <comment ref="L35" authorId="1" shapeId="0" xr:uid="{FD3FEE56-2EFD-4F51-9FC8-130FA37D7C90}">
      <text>
        <r>
          <rPr>
            <b/>
            <sz val="9"/>
            <color indexed="81"/>
            <rFont val="Tahoma"/>
            <family val="2"/>
          </rPr>
          <t xml:space="preserve">ORGINAL SHIPMENT
 5 JULI 2024
182774-182990
</t>
        </r>
      </text>
    </comment>
    <comment ref="L45" authorId="1" shapeId="0" xr:uid="{83635439-6C51-4F67-9B2C-7508FE2EE8EC}">
      <text>
        <r>
          <rPr>
            <b/>
            <sz val="9"/>
            <color indexed="81"/>
            <rFont val="Tahoma"/>
            <family val="2"/>
          </rPr>
          <t>orighinal shipment 
12 JULI 2024 182979-183025</t>
        </r>
      </text>
    </comment>
    <comment ref="C68" authorId="1" shapeId="0" xr:uid="{0D90448D-F842-4AC5-9D1F-66F1C0FB3F31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69" authorId="1" shapeId="0" xr:uid="{96C2791D-138A-431A-8FF6-DA27CD3F81C2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0" authorId="1" shapeId="0" xr:uid="{7BB942E2-3152-4658-AE27-4649D88D3346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1" authorId="1" shapeId="0" xr:uid="{E8BC67DB-DE40-4629-8480-DE4D4C6B49C0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2" authorId="1" shapeId="0" xr:uid="{8B9D7BB2-62DF-4497-B5D4-4AA786F8244B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3" authorId="1" shapeId="0" xr:uid="{E722C5C8-3122-4A03-A05A-3B4FFF545C55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4" authorId="1" shapeId="0" xr:uid="{B6B6A6BA-3578-4481-942B-1C5E81A96B1C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5" authorId="1" shapeId="0" xr:uid="{D2664A91-7CA7-4438-9A1A-D51065E05C03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6" authorId="1" shapeId="0" xr:uid="{2BB0FD12-7A3F-4B63-9C82-D15AD3E61DA8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7" authorId="1" shapeId="0" xr:uid="{A832D365-7B80-40CA-8D4F-0D82D2D37D62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8" authorId="1" shapeId="0" xr:uid="{D24FCE8B-803A-4FEC-988B-910433C7CEA9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9" authorId="1" shapeId="0" xr:uid="{98142FCA-1E22-425A-A012-90C284B0C5F2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</commentList>
</comments>
</file>

<file path=xl/sharedStrings.xml><?xml version="1.0" encoding="utf-8"?>
<sst xmlns="http://schemas.openxmlformats.org/spreadsheetml/2006/main" count="751" uniqueCount="171">
  <si>
    <t>Performance shipment Periode 29 JULI  -  2 AGUSTUS 2024</t>
  </si>
  <si>
    <t>TAHUN</t>
  </si>
  <si>
    <t>BULAN</t>
  </si>
  <si>
    <t>Ex-Fact.Date</t>
  </si>
  <si>
    <t>PRODUKSI</t>
  </si>
  <si>
    <t>PLACING EXSPORT</t>
  </si>
  <si>
    <t>PIC</t>
  </si>
  <si>
    <t>BUYER</t>
  </si>
  <si>
    <t>STYLE#</t>
  </si>
  <si>
    <t>ARTIKEL#</t>
  </si>
  <si>
    <t>SUPPLIER KAIN</t>
  </si>
  <si>
    <t>TERIMA KAIN</t>
  </si>
  <si>
    <t>WO#</t>
  </si>
  <si>
    <t>ORDER (PCS)</t>
  </si>
  <si>
    <t>QTY CUTT (PCS)</t>
  </si>
  <si>
    <t>OUTPUT SEWING</t>
  </si>
  <si>
    <t>QTY EXP (PCS)</t>
  </si>
  <si>
    <t>BALANCE SHIP FROM CUTT</t>
  </si>
  <si>
    <t>OVERSHIP GMT EXPORT FROM ORDER</t>
  </si>
  <si>
    <t>% EXP FROM ORDER</t>
  </si>
  <si>
    <t>% EXP FROM CUTTING</t>
  </si>
  <si>
    <t>KETERANGAN</t>
  </si>
  <si>
    <t>PENGGUNAAN STOCK (IR)</t>
  </si>
  <si>
    <t>SISA EXPORT</t>
  </si>
  <si>
    <t>GOOD HANCA</t>
  </si>
  <si>
    <t>REJECT GARMENT</t>
  </si>
  <si>
    <t>REJECT CUTTING</t>
  </si>
  <si>
    <t>REJECT HANCA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</si>
  <si>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</si>
  <si>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</si>
  <si>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</si>
  <si>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</si>
  <si>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</si>
  <si>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</si>
  <si>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</si>
  <si>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</si>
  <si>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</si>
  <si>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</si>
  <si>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JULI</t>
  </si>
  <si>
    <t>MAJA 1</t>
  </si>
  <si>
    <t>CLN</t>
  </si>
  <si>
    <t>KIKI</t>
  </si>
  <si>
    <t>RED WING SHOE COMPANY LLC</t>
  </si>
  <si>
    <t>CVRL RED77135</t>
  </si>
  <si>
    <t xml:space="preserve">CVRL RED77135-59  </t>
  </si>
  <si>
    <t>GM 1</t>
  </si>
  <si>
    <t>61105-57</t>
  </si>
  <si>
    <t>hanca tidak dijalankan karena acc sewing pas order</t>
  </si>
  <si>
    <t>61105-55</t>
  </si>
  <si>
    <t>61105-54</t>
  </si>
  <si>
    <t>KALIBENDA</t>
  </si>
  <si>
    <t>GM2</t>
  </si>
  <si>
    <t>HAKI</t>
  </si>
  <si>
    <t>AGRON, INC.</t>
  </si>
  <si>
    <t>M MICROFIBER 3PK BOXER BRIEF</t>
  </si>
  <si>
    <t>5158607</t>
  </si>
  <si>
    <t>JIANGSU DINGXIN</t>
  </si>
  <si>
    <t>SISA EXPOR 0 PCS  (0,00%), RIJEK GARMEN 40 PCS (0,25%), REJECT SEWING 16 PCS (0,10%)</t>
  </si>
  <si>
    <t>-</t>
  </si>
  <si>
    <t>5158618</t>
  </si>
  <si>
    <t>SISA EXPOR 0 PCS  (0,00%), RIJEK GARMEN 15 PCS (0,11%), REJECT SEWING 15 PCS (0,11%)</t>
  </si>
  <si>
    <t>5158614</t>
  </si>
  <si>
    <t>SISA EXPOR 0 PCS  (0,00%), RIJEK GARMEN 101 PCS (0,13%), REJECT SEWING 35 PCS (0,04%)</t>
  </si>
  <si>
    <t>SISA EXPOR 0 PCS  (0,00%), RIJEK GARMEN 1 PCS (0,07%), REJECT SEWING 2 PCS (0,13%)</t>
  </si>
  <si>
    <t>GM 2</t>
  </si>
  <si>
    <t>982983 – D</t>
  </si>
  <si>
    <t>984120 – A</t>
  </si>
  <si>
    <t>984120 – B</t>
  </si>
  <si>
    <t>984120 – C</t>
  </si>
  <si>
    <t>984120 – D</t>
  </si>
  <si>
    <t>984120 – E</t>
  </si>
  <si>
    <t>984120 – F</t>
  </si>
  <si>
    <t>984121 – A</t>
  </si>
  <si>
    <t>983461 – C</t>
  </si>
  <si>
    <t>983463 – A</t>
  </si>
  <si>
    <t>983463 – B</t>
  </si>
  <si>
    <t>983463 – C</t>
  </si>
  <si>
    <t>RUDI</t>
  </si>
  <si>
    <t>982979 – C</t>
  </si>
  <si>
    <r>
      <t>Sisa export bisa dipakai di PO</t>
    </r>
    <r>
      <rPr>
        <i/>
        <sz val="11"/>
        <color theme="1"/>
        <rFont val="Trebuchet MS"/>
        <family val="2"/>
      </rPr>
      <t>#</t>
    </r>
    <r>
      <rPr>
        <sz val="11"/>
        <color theme="1"/>
        <rFont val="Trebuchet MS"/>
        <family val="2"/>
      </rPr>
      <t>306 shipment 16 Agutus</t>
    </r>
  </si>
  <si>
    <t>983462 – A</t>
  </si>
  <si>
    <t>Reject cutting dan 1/2 jadi, reject garment , barang tidak matching</t>
  </si>
  <si>
    <t>tidak ada dinext PO</t>
  </si>
  <si>
    <t>983466 – A</t>
  </si>
  <si>
    <t>983466 – B</t>
  </si>
  <si>
    <t>Test wash dan reject garment, tidak matching</t>
  </si>
  <si>
    <t>983466 – C</t>
  </si>
  <si>
    <t>983464 – A</t>
  </si>
  <si>
    <t>Test wash dan reject cutting, reject 1/2 jadi, tidak matching</t>
  </si>
  <si>
    <t>983461 – A</t>
  </si>
  <si>
    <t>983461 – D</t>
  </si>
  <si>
    <t>983418 – C</t>
  </si>
  <si>
    <t>983462 – G</t>
  </si>
  <si>
    <t>Sisa export bisa dipakai di PO#348 shipment 16 Agutus</t>
  </si>
  <si>
    <t>983459 – B</t>
  </si>
  <si>
    <t>983459 – D</t>
  </si>
  <si>
    <t>983459 – A</t>
  </si>
  <si>
    <t>983459 – E</t>
  </si>
  <si>
    <t>982981 – A</t>
  </si>
  <si>
    <t>982981 – B</t>
  </si>
  <si>
    <t>Sisa export bisa dipakai di P# 305 shipment 16 Agutus</t>
  </si>
  <si>
    <t>982981 – C</t>
  </si>
  <si>
    <t>982979 – A</t>
  </si>
  <si>
    <t>982983 – B</t>
  </si>
  <si>
    <t>Reject cutting, shading dan 1/2 jadi, reject garment , barang tidak matching</t>
  </si>
  <si>
    <t>983464 – B</t>
  </si>
  <si>
    <t>983464 – C</t>
  </si>
  <si>
    <t>983464 – D</t>
  </si>
  <si>
    <t>Reject cutting ukuran minus dan 1/2 jadi, reject garment , barang tidak matching</t>
  </si>
  <si>
    <t>Sisa export bisa dipakai di P# 303 shipment 9 Agutus</t>
  </si>
  <si>
    <t>983465 – A</t>
  </si>
  <si>
    <t>Sisa export bisa dipakai di P# 304 shipment 9 Agutus</t>
  </si>
  <si>
    <t>983462 – J</t>
  </si>
  <si>
    <t>983462 – B</t>
  </si>
  <si>
    <t>983462 – E</t>
  </si>
  <si>
    <t>Reject Fabric kain bergaris, reject sewing 1/2 jadi</t>
  </si>
  <si>
    <t>Sisa export bisa dipakai di P# 304 shipment 16 Agustus</t>
  </si>
  <si>
    <t>983462 – H</t>
  </si>
  <si>
    <t>Minus Gelar Col Wonder Beige short from Cutting -2%, tidak ada Kain. Tidak Macthing</t>
  </si>
  <si>
    <t>983462 – I</t>
  </si>
  <si>
    <t>982980 – A</t>
  </si>
  <si>
    <t>982980 – B</t>
  </si>
  <si>
    <t>982980 – C</t>
  </si>
  <si>
    <t>Minus Gelar Col Better Scarlet short from Cutting -1%, tidak ada Kain. Tidak Macthing</t>
  </si>
  <si>
    <t>CNJ2</t>
  </si>
  <si>
    <t>TRI</t>
  </si>
  <si>
    <t>MARUBENI CORPORATION JEPANG</t>
  </si>
  <si>
    <t>KAZEN-S# 155-61</t>
  </si>
  <si>
    <t>BP1119</t>
  </si>
  <si>
    <t>Tidak bisa over shipment</t>
  </si>
  <si>
    <t>KAZEN-S# 155-99</t>
  </si>
  <si>
    <t>KAZEN-S# 155-98</t>
  </si>
  <si>
    <t>KAZEN-S# 397-93</t>
  </si>
  <si>
    <t>BP1170-11</t>
  </si>
  <si>
    <t>KAZEN-S# 397-94</t>
  </si>
  <si>
    <t>BP1170-12</t>
  </si>
  <si>
    <t>KAZEN-S# 394-90</t>
  </si>
  <si>
    <t>BP1170-08</t>
  </si>
  <si>
    <t>KAZEN-S# 392-93</t>
  </si>
  <si>
    <t>BP1170-03</t>
  </si>
  <si>
    <t>CBA</t>
  </si>
  <si>
    <t>DADO</t>
  </si>
  <si>
    <t>KAZEN-S# 133-67</t>
  </si>
  <si>
    <t>BP1177-01</t>
  </si>
  <si>
    <t>KAZEN-S# 133-78</t>
  </si>
  <si>
    <t>BP1177-03</t>
  </si>
  <si>
    <t>KAZEN-S# 133-91</t>
  </si>
  <si>
    <t>BP1177-06</t>
  </si>
  <si>
    <t>KAZEN-S# 133-98</t>
  </si>
  <si>
    <t>BP1177-10</t>
  </si>
  <si>
    <t>BP1177-21</t>
  </si>
  <si>
    <t>KAZEN-S# 477-90</t>
  </si>
  <si>
    <t>BP1170-13</t>
  </si>
  <si>
    <t>KAZEN-S# 133-95</t>
  </si>
  <si>
    <t>BP1177-08</t>
  </si>
  <si>
    <t>KAZEN-S# KZN397-80</t>
  </si>
  <si>
    <t>BP1205</t>
  </si>
  <si>
    <t>KAZEN-S# 155-93</t>
  </si>
  <si>
    <t>KAZEN-S# 397-90</t>
  </si>
  <si>
    <t>KAZEN-S# 155-71</t>
  </si>
  <si>
    <t>KAZEN-S# 155-97</t>
  </si>
  <si>
    <t>MARUBENI INTEX Co., Ltd.</t>
  </si>
  <si>
    <t>COCOS-S# GA-3910</t>
  </si>
  <si>
    <t>COCOS-S# GA-3915</t>
  </si>
  <si>
    <t>COCOS-S# G-8013</t>
  </si>
  <si>
    <t>ATI</t>
  </si>
  <si>
    <t>MEC</t>
  </si>
  <si>
    <t>CHAWAN</t>
  </si>
  <si>
    <t>DADAN.A</t>
  </si>
  <si>
    <t>Persentase From Bal Tidak Terkirim</t>
  </si>
  <si>
    <t>Persentase From Qty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</si>
</sst>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[$-409]d\-mmm\-yyyy;@"/>
    <numFmt numFmtId="165" formatCode="0.00%;[Red]\-0.00%"/>
    <numFmt numFmtId="166" formatCode="#,##0_ ;[Red]\-#,##0\ "/>
    <numFmt numFmtId="167" formatCode="#,##0.0_ ;[Red]\-#,##0.0\ "/>
    <numFmt numFmtId="168" formatCode="#,##0.00_ ;[Red]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entury Gothic"/>
      <family val="2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Arial"/>
      <family val="2"/>
    </font>
    <font>
      <sz val="11"/>
      <color indexed="8"/>
      <name val="Trebuchet MS"/>
      <family val="2"/>
    </font>
    <font>
      <b/>
      <sz val="11"/>
      <color indexed="8"/>
      <name val="Trebuchet MS"/>
      <family val="2"/>
    </font>
    <font>
      <sz val="11"/>
      <color rgb="FFFF0000"/>
      <name val="Trebuchet MS"/>
      <family val="2"/>
    </font>
    <font>
      <i/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7D3D9"/>
        <bgColor rgb="FFF7EFFF"/>
      </patternFill>
    </fill>
    <fill>
      <patternFill patternType="solid">
        <fgColor rgb="FF1F4C5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FFFF00"/>
        <bgColor rgb="FFF7E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</cellStyleXfs>
  <cellXfs count="6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  <xf numFmtId="38" fontId="4" fillId="3" borderId="1" xfId="3" applyNumberFormat="1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3" fontId="4" fillId="3" borderId="1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6" fillId="4" borderId="1" xfId="5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38" fontId="6" fillId="4" borderId="1" xfId="5" applyNumberFormat="1" applyFont="1" applyFill="1" applyBorder="1" applyAlignment="1">
      <alignment horizontal="center"/>
    </xf>
    <xf numFmtId="38" fontId="5" fillId="4" borderId="1" xfId="0" applyNumberFormat="1" applyFont="1" applyFill="1" applyBorder="1" applyAlignment="1">
      <alignment horizontal="center"/>
    </xf>
    <xf numFmtId="38" fontId="8" fillId="4" borderId="1" xfId="3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38" fontId="5" fillId="4" borderId="1" xfId="1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38" fontId="5" fillId="5" borderId="1" xfId="1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5" fontId="5" fillId="5" borderId="1" xfId="2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166" fontId="5" fillId="4" borderId="1" xfId="0" applyNumberFormat="1" applyFont="1" applyFill="1" applyBorder="1" applyAlignment="1">
      <alignment horizontal="center"/>
    </xf>
    <xf numFmtId="165" fontId="5" fillId="4" borderId="1" xfId="2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167" fontId="5" fillId="4" borderId="1" xfId="0" applyNumberFormat="1" applyFont="1" applyFill="1" applyBorder="1" applyAlignment="1">
      <alignment horizontal="center" vertical="center"/>
    </xf>
    <xf numFmtId="41" fontId="5" fillId="5" borderId="1" xfId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 vertical="center"/>
    </xf>
    <xf numFmtId="41" fontId="5" fillId="4" borderId="1" xfId="1" applyFont="1" applyFill="1" applyBorder="1" applyAlignment="1">
      <alignment horizontal="center"/>
    </xf>
    <xf numFmtId="0" fontId="6" fillId="5" borderId="1" xfId="3" applyFont="1" applyFill="1" applyBorder="1" applyAlignment="1">
      <alignment horizontal="center" vertical="center"/>
    </xf>
    <xf numFmtId="0" fontId="6" fillId="5" borderId="1" xfId="5" applyFont="1" applyFill="1" applyBorder="1" applyAlignment="1">
      <alignment horizontal="center"/>
    </xf>
    <xf numFmtId="38" fontId="5" fillId="5" borderId="1" xfId="0" applyNumberFormat="1" applyFont="1" applyFill="1" applyBorder="1" applyAlignment="1">
      <alignment horizontal="center"/>
    </xf>
    <xf numFmtId="38" fontId="8" fillId="5" borderId="1" xfId="3" applyNumberFormat="1" applyFont="1" applyFill="1" applyBorder="1" applyAlignment="1">
      <alignment horizontal="center" vertical="center" wrapText="1"/>
    </xf>
    <xf numFmtId="38" fontId="6" fillId="5" borderId="1" xfId="5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8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8" fillId="5" borderId="1" xfId="3" applyFont="1" applyFill="1" applyBorder="1" applyAlignment="1">
      <alignment horizontal="center" vertical="center"/>
    </xf>
    <xf numFmtId="0" fontId="6" fillId="5" borderId="1" xfId="5" applyFont="1" applyFill="1" applyBorder="1" applyAlignment="1">
      <alignment horizontal="center" vertical="center"/>
    </xf>
    <xf numFmtId="168" fontId="8" fillId="5" borderId="1" xfId="3" applyNumberFormat="1" applyFont="1" applyFill="1" applyBorder="1" applyAlignment="1">
      <alignment horizontal="center" vertical="center" wrapText="1"/>
    </xf>
    <xf numFmtId="0" fontId="6" fillId="4" borderId="1" xfId="5" applyFont="1" applyFill="1" applyBorder="1" applyAlignment="1">
      <alignment horizontal="center" vertical="center"/>
    </xf>
    <xf numFmtId="168" fontId="8" fillId="4" borderId="1" xfId="3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9" fillId="4" borderId="1" xfId="3" applyFont="1" applyFill="1" applyBorder="1" applyAlignment="1">
      <alignment horizontal="center" vertical="center"/>
    </xf>
    <xf numFmtId="38" fontId="6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38" fontId="6" fillId="5" borderId="1" xfId="0" applyNumberFormat="1" applyFont="1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/>
    </xf>
    <xf numFmtId="38" fontId="8" fillId="5" borderId="1" xfId="4" applyNumberFormat="1" applyFont="1" applyFill="1" applyBorder="1" applyAlignment="1">
      <alignment horizontal="center"/>
    </xf>
    <xf numFmtId="10" fontId="5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</cellXfs>
  <cellStyles count="6">
    <cellStyle name="Comma [0]" xfId="1" builtinId="6"/>
    <cellStyle name="Excel Built-in Normal" xfId="3" xr:uid="{6EF2523C-03FC-4175-B5EF-A704C8FC0926}"/>
    <cellStyle name="Excel Built-in Normal 4" xfId="4" xr:uid="{1E2AFF8E-F02A-468D-A00C-6F9D0EB3789B}"/>
    <cellStyle name="Normal" xfId="0" builtinId="0"/>
    <cellStyle name="Normal 2" xfId="5" xr:uid="{879E5EBD-D9C7-4059-9334-8D919D1F4DF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F735-DF2F-4060-B5A6-87077DF0A671}">
  <sheetPr>
    <tabColor rgb="FFDB361D"/>
  </sheetPr>
  <dimension ref="A1:AK108"/>
  <sheetViews>
    <sheetView tabSelected="1" workbookViewId="0">
      <pane ySplit="2" topLeftCell="A3" activePane="bottomLeft" state="frozen"/>
      <selection pane="bottomLeft" sqref="A1:AK1"/>
    </sheetView>
  </sheetViews>
  <sheetFormatPr defaultRowHeight="16.5" x14ac:dyDescent="0.3"/>
  <cols>
    <col min="1" max="1" width="12" style="8" customWidth="1"/>
    <col min="2" max="2" width="11.7109375" style="8" customWidth="1"/>
    <col min="3" max="3" width="15.140625" style="8" customWidth="1"/>
    <col min="4" max="4" width="14.7109375" style="8" customWidth="1"/>
    <col min="5" max="5" width="12" style="8" customWidth="1"/>
    <col min="6" max="6" width="12.7109375" style="8" customWidth="1"/>
    <col min="7" max="7" width="37.42578125" style="8" customWidth="1"/>
    <col min="8" max="8" width="35.5703125" style="8" customWidth="1"/>
    <col min="9" max="9" width="14.5703125" style="8" customWidth="1"/>
    <col min="10" max="10" width="21" style="8" customWidth="1"/>
    <col min="11" max="11" width="13.28515625" style="8" customWidth="1"/>
    <col min="12" max="12" width="10.85546875" style="8" customWidth="1"/>
    <col min="13" max="16" width="12.5703125" style="8" customWidth="1"/>
    <col min="17" max="17" width="12.28515625" style="8" customWidth="1"/>
    <col min="18" max="18" width="12.42578125" style="8" customWidth="1"/>
    <col min="19" max="19" width="11.42578125" style="8" customWidth="1"/>
    <col min="20" max="20" width="12.28515625" style="8" customWidth="1"/>
    <col min="21" max="21" width="96.28515625" style="8" customWidth="1"/>
    <col min="22" max="22" width="12.140625" style="8" customWidth="1"/>
    <col min="23" max="23" width="11.28515625" style="8" customWidth="1"/>
    <col min="24" max="24" width="12" style="8" customWidth="1"/>
    <col min="25" max="28" width="12.42578125" style="8" customWidth="1"/>
    <col min="29" max="29" width="9.5703125" style="8" customWidth="1"/>
    <col min="30" max="30" width="10.5703125" style="8" customWidth="1"/>
    <col min="31" max="32" width="11.7109375" style="8" customWidth="1"/>
    <col min="33" max="33" width="11.5703125" style="8" customWidth="1"/>
    <col min="34" max="34" width="12.42578125" style="8" customWidth="1"/>
    <col min="35" max="35" width="11.5703125" style="8" customWidth="1"/>
    <col min="36" max="36" width="11.42578125" style="8" customWidth="1"/>
    <col min="37" max="37" width="58.42578125" style="8" customWidth="1"/>
    <col min="38" max="16384" width="9.140625" style="8"/>
  </cols>
  <sheetData>
    <row r="1" spans="1:37" s="2" customFormat="1" ht="28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90" x14ac:dyDescent="0.3">
      <c r="A2" s="3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4" t="s">
        <v>11</v>
      </c>
      <c r="L2" s="3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4" t="s">
        <v>18</v>
      </c>
      <c r="S2" s="6" t="s">
        <v>19</v>
      </c>
      <c r="T2" s="4" t="s">
        <v>20</v>
      </c>
      <c r="U2" s="3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7" t="s">
        <v>36</v>
      </c>
      <c r="AK2" s="4" t="s">
        <v>37</v>
      </c>
    </row>
    <row r="3" spans="1:37" x14ac:dyDescent="0.3">
      <c r="A3" s="9">
        <v>2024</v>
      </c>
      <c r="B3" s="9" t="s">
        <v>38</v>
      </c>
      <c r="C3" s="10">
        <v>45502</v>
      </c>
      <c r="D3" s="11" t="s">
        <v>39</v>
      </c>
      <c r="E3" s="11" t="s">
        <v>40</v>
      </c>
      <c r="F3" s="9" t="s">
        <v>41</v>
      </c>
      <c r="G3" s="9" t="s">
        <v>42</v>
      </c>
      <c r="H3" s="9" t="s">
        <v>42</v>
      </c>
      <c r="I3" s="12"/>
      <c r="J3" s="9"/>
      <c r="K3" s="13"/>
      <c r="L3" s="12">
        <v>182945</v>
      </c>
      <c r="M3" s="14">
        <v>600</v>
      </c>
      <c r="N3" s="15">
        <v>600</v>
      </c>
      <c r="O3" s="16">
        <v>600</v>
      </c>
      <c r="P3" s="14">
        <v>600</v>
      </c>
      <c r="Q3" s="15">
        <f t="shared" ref="Q3:Q12" si="0">P3-N3</f>
        <v>0</v>
      </c>
      <c r="R3" s="15">
        <f t="shared" ref="R3:R66" si="1">P3-M3</f>
        <v>0</v>
      </c>
      <c r="S3" s="17">
        <f t="shared" ref="S3:S66" si="2">P3/M3-1</f>
        <v>0</v>
      </c>
      <c r="T3" s="17">
        <f t="shared" ref="T3:T66" si="3">P3/N3-1</f>
        <v>0</v>
      </c>
      <c r="U3" s="18"/>
      <c r="V3" s="9"/>
      <c r="W3" s="9"/>
      <c r="X3" s="19"/>
      <c r="Y3" s="9"/>
      <c r="Z3" s="9"/>
      <c r="AA3" s="19"/>
      <c r="AB3" s="9"/>
      <c r="AC3" s="16"/>
      <c r="AD3" s="9"/>
      <c r="AE3" s="16"/>
      <c r="AF3" s="20"/>
      <c r="AG3" s="20"/>
      <c r="AH3" s="13"/>
      <c r="AI3" s="15">
        <f t="shared" ref="AI3:AI12" si="4">SUM(W3:AH3)</f>
        <v>0</v>
      </c>
      <c r="AJ3" s="15">
        <f>Q3+AI3</f>
        <v>0</v>
      </c>
      <c r="AK3" s="18"/>
    </row>
    <row r="4" spans="1:37" x14ac:dyDescent="0.3">
      <c r="A4" s="9">
        <v>2024</v>
      </c>
      <c r="B4" s="9" t="s">
        <v>38</v>
      </c>
      <c r="C4" s="10">
        <v>45502</v>
      </c>
      <c r="D4" s="11" t="s">
        <v>39</v>
      </c>
      <c r="E4" s="11" t="s">
        <v>40</v>
      </c>
      <c r="F4" s="9" t="s">
        <v>41</v>
      </c>
      <c r="G4" s="9" t="s">
        <v>42</v>
      </c>
      <c r="H4" s="9" t="s">
        <v>42</v>
      </c>
      <c r="I4" s="12"/>
      <c r="J4" s="9"/>
      <c r="K4" s="9"/>
      <c r="L4" s="12">
        <v>183264</v>
      </c>
      <c r="M4" s="14">
        <v>335</v>
      </c>
      <c r="N4" s="15">
        <v>335</v>
      </c>
      <c r="O4" s="16">
        <v>335</v>
      </c>
      <c r="P4" s="14">
        <v>335</v>
      </c>
      <c r="Q4" s="15">
        <f t="shared" si="0"/>
        <v>0</v>
      </c>
      <c r="R4" s="15">
        <f t="shared" si="1"/>
        <v>0</v>
      </c>
      <c r="S4" s="17">
        <f t="shared" si="2"/>
        <v>0</v>
      </c>
      <c r="T4" s="17">
        <f t="shared" si="3"/>
        <v>0</v>
      </c>
      <c r="U4" s="18"/>
      <c r="V4" s="9"/>
      <c r="W4" s="9"/>
      <c r="X4" s="19"/>
      <c r="Y4" s="9"/>
      <c r="Z4" s="9"/>
      <c r="AA4" s="19"/>
      <c r="AB4" s="9"/>
      <c r="AC4" s="16"/>
      <c r="AD4" s="9"/>
      <c r="AE4" s="16"/>
      <c r="AF4" s="20"/>
      <c r="AG4" s="20"/>
      <c r="AH4" s="13"/>
      <c r="AI4" s="15">
        <f t="shared" si="4"/>
        <v>0</v>
      </c>
      <c r="AJ4" s="15">
        <f>Q4+AI4</f>
        <v>0</v>
      </c>
      <c r="AK4" s="18"/>
    </row>
    <row r="5" spans="1:37" x14ac:dyDescent="0.3">
      <c r="A5" s="9">
        <v>2024</v>
      </c>
      <c r="B5" s="9" t="s">
        <v>38</v>
      </c>
      <c r="C5" s="10">
        <v>45502</v>
      </c>
      <c r="D5" s="11" t="s">
        <v>39</v>
      </c>
      <c r="E5" s="11" t="s">
        <v>40</v>
      </c>
      <c r="F5" s="9" t="s">
        <v>41</v>
      </c>
      <c r="G5" s="9" t="s">
        <v>42</v>
      </c>
      <c r="H5" s="12" t="s">
        <v>43</v>
      </c>
      <c r="I5" s="12"/>
      <c r="J5" s="9"/>
      <c r="K5" s="9"/>
      <c r="L5" s="9">
        <v>183113</v>
      </c>
      <c r="M5" s="15">
        <v>932</v>
      </c>
      <c r="N5" s="21">
        <v>932</v>
      </c>
      <c r="O5" s="21">
        <v>932</v>
      </c>
      <c r="P5" s="21">
        <v>932</v>
      </c>
      <c r="Q5" s="15">
        <f t="shared" si="0"/>
        <v>0</v>
      </c>
      <c r="R5" s="15">
        <f t="shared" si="1"/>
        <v>0</v>
      </c>
      <c r="S5" s="17">
        <f t="shared" si="2"/>
        <v>0</v>
      </c>
      <c r="T5" s="17">
        <f t="shared" si="3"/>
        <v>0</v>
      </c>
      <c r="U5" s="9"/>
      <c r="V5" s="9"/>
      <c r="W5" s="13"/>
      <c r="X5" s="9"/>
      <c r="Y5" s="13"/>
      <c r="Z5" s="9"/>
      <c r="AA5" s="13"/>
      <c r="AB5" s="13"/>
      <c r="AC5" s="13"/>
      <c r="AD5" s="13"/>
      <c r="AE5" s="9"/>
      <c r="AF5" s="13"/>
      <c r="AG5" s="9"/>
      <c r="AH5" s="13"/>
      <c r="AI5" s="15">
        <f t="shared" si="4"/>
        <v>0</v>
      </c>
      <c r="AJ5" s="15">
        <f>Q5+AI5</f>
        <v>0</v>
      </c>
      <c r="AK5" s="9"/>
    </row>
    <row r="6" spans="1:37" x14ac:dyDescent="0.3">
      <c r="A6" s="9">
        <v>2024</v>
      </c>
      <c r="B6" s="9" t="s">
        <v>38</v>
      </c>
      <c r="C6" s="10">
        <v>45502</v>
      </c>
      <c r="D6" s="11" t="s">
        <v>39</v>
      </c>
      <c r="E6" s="11" t="s">
        <v>40</v>
      </c>
      <c r="F6" s="9" t="s">
        <v>41</v>
      </c>
      <c r="G6" s="9" t="s">
        <v>42</v>
      </c>
      <c r="H6" s="12" t="s">
        <v>44</v>
      </c>
      <c r="I6" s="12"/>
      <c r="J6" s="9"/>
      <c r="K6" s="9"/>
      <c r="L6" s="9">
        <v>183115</v>
      </c>
      <c r="M6" s="15">
        <v>10</v>
      </c>
      <c r="N6" s="21">
        <v>10</v>
      </c>
      <c r="O6" s="21">
        <v>10</v>
      </c>
      <c r="P6" s="21">
        <v>10</v>
      </c>
      <c r="Q6" s="15">
        <f t="shared" si="0"/>
        <v>0</v>
      </c>
      <c r="R6" s="15">
        <f t="shared" si="1"/>
        <v>0</v>
      </c>
      <c r="S6" s="17">
        <f t="shared" si="2"/>
        <v>0</v>
      </c>
      <c r="T6" s="17">
        <f t="shared" si="3"/>
        <v>0</v>
      </c>
      <c r="U6" s="9"/>
      <c r="V6" s="9"/>
      <c r="W6" s="9"/>
      <c r="X6" s="9"/>
      <c r="Y6" s="13"/>
      <c r="Z6" s="9"/>
      <c r="AA6" s="13"/>
      <c r="AB6" s="13"/>
      <c r="AC6" s="13"/>
      <c r="AD6" s="13"/>
      <c r="AE6" s="9"/>
      <c r="AF6" s="13"/>
      <c r="AG6" s="13"/>
      <c r="AH6" s="13"/>
      <c r="AI6" s="15">
        <f t="shared" si="4"/>
        <v>0</v>
      </c>
      <c r="AJ6" s="15">
        <f>Q6+AI6</f>
        <v>0</v>
      </c>
      <c r="AK6" s="9"/>
    </row>
    <row r="7" spans="1:37" x14ac:dyDescent="0.3">
      <c r="A7" s="22">
        <v>2024</v>
      </c>
      <c r="B7" s="22" t="s">
        <v>38</v>
      </c>
      <c r="C7" s="23">
        <v>45502</v>
      </c>
      <c r="D7" s="24" t="s">
        <v>45</v>
      </c>
      <c r="E7" s="24" t="s">
        <v>40</v>
      </c>
      <c r="F7" s="25" t="s">
        <v>41</v>
      </c>
      <c r="G7" s="25" t="s">
        <v>42</v>
      </c>
      <c r="H7" s="25" t="s">
        <v>46</v>
      </c>
      <c r="I7" s="25"/>
      <c r="J7" s="25"/>
      <c r="K7" s="25"/>
      <c r="L7" s="25">
        <v>182900</v>
      </c>
      <c r="M7" s="26">
        <v>190</v>
      </c>
      <c r="N7" s="26">
        <v>193</v>
      </c>
      <c r="O7" s="26">
        <v>190</v>
      </c>
      <c r="P7" s="26">
        <v>190</v>
      </c>
      <c r="Q7" s="27">
        <f t="shared" si="0"/>
        <v>-3</v>
      </c>
      <c r="R7" s="27">
        <f t="shared" si="1"/>
        <v>0</v>
      </c>
      <c r="S7" s="28">
        <f t="shared" si="2"/>
        <v>0</v>
      </c>
      <c r="T7" s="28">
        <f t="shared" si="3"/>
        <v>-1.5544041450777257E-2</v>
      </c>
      <c r="U7" s="25" t="s">
        <v>47</v>
      </c>
      <c r="V7" s="25"/>
      <c r="W7" s="25"/>
      <c r="X7" s="24">
        <v>3</v>
      </c>
      <c r="Y7" s="25"/>
      <c r="Z7" s="25"/>
      <c r="AA7" s="24"/>
      <c r="AB7" s="24"/>
      <c r="AC7" s="25"/>
      <c r="AD7" s="25"/>
      <c r="AE7" s="25"/>
      <c r="AF7" s="25"/>
      <c r="AG7" s="25"/>
      <c r="AH7" s="25"/>
      <c r="AI7" s="24">
        <f t="shared" si="4"/>
        <v>3</v>
      </c>
      <c r="AJ7" s="29">
        <f t="shared" ref="AJ7:AJ12" si="5">AI7+Q7</f>
        <v>0</v>
      </c>
      <c r="AK7" s="25"/>
    </row>
    <row r="8" spans="1:37" x14ac:dyDescent="0.3">
      <c r="A8" s="22">
        <v>2024</v>
      </c>
      <c r="B8" s="22" t="s">
        <v>38</v>
      </c>
      <c r="C8" s="23">
        <v>45502</v>
      </c>
      <c r="D8" s="24" t="s">
        <v>45</v>
      </c>
      <c r="E8" s="24" t="s">
        <v>40</v>
      </c>
      <c r="F8" s="25" t="s">
        <v>41</v>
      </c>
      <c r="G8" s="25" t="s">
        <v>42</v>
      </c>
      <c r="H8" s="25" t="s">
        <v>46</v>
      </c>
      <c r="I8" s="25"/>
      <c r="J8" s="25"/>
      <c r="K8" s="25"/>
      <c r="L8" s="25">
        <v>182899</v>
      </c>
      <c r="M8" s="26">
        <v>460</v>
      </c>
      <c r="N8" s="26">
        <v>464</v>
      </c>
      <c r="O8" s="26">
        <v>460</v>
      </c>
      <c r="P8" s="26">
        <v>460</v>
      </c>
      <c r="Q8" s="27">
        <f t="shared" si="0"/>
        <v>-4</v>
      </c>
      <c r="R8" s="27">
        <f t="shared" si="1"/>
        <v>0</v>
      </c>
      <c r="S8" s="28">
        <f t="shared" si="2"/>
        <v>0</v>
      </c>
      <c r="T8" s="28">
        <f t="shared" si="3"/>
        <v>-8.6206896551723755E-3</v>
      </c>
      <c r="U8" s="25" t="s">
        <v>47</v>
      </c>
      <c r="V8" s="25"/>
      <c r="W8" s="25"/>
      <c r="X8" s="24">
        <v>4</v>
      </c>
      <c r="Y8" s="25"/>
      <c r="Z8" s="25"/>
      <c r="AA8" s="24"/>
      <c r="AB8" s="24"/>
      <c r="AC8" s="25"/>
      <c r="AD8" s="25"/>
      <c r="AE8" s="25"/>
      <c r="AF8" s="25"/>
      <c r="AG8" s="25"/>
      <c r="AH8" s="25"/>
      <c r="AI8" s="24">
        <f t="shared" si="4"/>
        <v>4</v>
      </c>
      <c r="AJ8" s="29">
        <f t="shared" si="5"/>
        <v>0</v>
      </c>
      <c r="AK8" s="25"/>
    </row>
    <row r="9" spans="1:37" x14ac:dyDescent="0.3">
      <c r="A9" s="22">
        <v>2024</v>
      </c>
      <c r="B9" s="22" t="s">
        <v>38</v>
      </c>
      <c r="C9" s="23">
        <v>45502</v>
      </c>
      <c r="D9" s="24" t="s">
        <v>45</v>
      </c>
      <c r="E9" s="24" t="s">
        <v>40</v>
      </c>
      <c r="F9" s="25" t="s">
        <v>41</v>
      </c>
      <c r="G9" s="25" t="s">
        <v>42</v>
      </c>
      <c r="H9" s="25" t="s">
        <v>48</v>
      </c>
      <c r="I9" s="25"/>
      <c r="J9" s="25"/>
      <c r="K9" s="25"/>
      <c r="L9" s="25">
        <v>182897</v>
      </c>
      <c r="M9" s="26">
        <v>610</v>
      </c>
      <c r="N9" s="26">
        <v>614</v>
      </c>
      <c r="O9" s="26">
        <v>610</v>
      </c>
      <c r="P9" s="26">
        <v>610</v>
      </c>
      <c r="Q9" s="27">
        <f t="shared" si="0"/>
        <v>-4</v>
      </c>
      <c r="R9" s="27">
        <f t="shared" si="1"/>
        <v>0</v>
      </c>
      <c r="S9" s="28">
        <f t="shared" si="2"/>
        <v>0</v>
      </c>
      <c r="T9" s="28">
        <f t="shared" si="3"/>
        <v>-6.514657980456029E-3</v>
      </c>
      <c r="U9" s="25" t="s">
        <v>47</v>
      </c>
      <c r="V9" s="25"/>
      <c r="W9" s="25"/>
      <c r="X9" s="24">
        <v>4</v>
      </c>
      <c r="Y9" s="25"/>
      <c r="Z9" s="25"/>
      <c r="AA9" s="24"/>
      <c r="AB9" s="24"/>
      <c r="AC9" s="25"/>
      <c r="AD9" s="25"/>
      <c r="AE9" s="25"/>
      <c r="AF9" s="25"/>
      <c r="AG9" s="25"/>
      <c r="AH9" s="25"/>
      <c r="AI9" s="24">
        <f t="shared" si="4"/>
        <v>4</v>
      </c>
      <c r="AJ9" s="29">
        <f t="shared" si="5"/>
        <v>0</v>
      </c>
      <c r="AK9" s="25"/>
    </row>
    <row r="10" spans="1:37" x14ac:dyDescent="0.3">
      <c r="A10" s="30">
        <v>2024</v>
      </c>
      <c r="B10" s="30" t="s">
        <v>38</v>
      </c>
      <c r="C10" s="10">
        <v>45502</v>
      </c>
      <c r="D10" s="13" t="s">
        <v>45</v>
      </c>
      <c r="E10" s="13" t="s">
        <v>40</v>
      </c>
      <c r="F10" s="9" t="s">
        <v>41</v>
      </c>
      <c r="G10" s="9" t="s">
        <v>42</v>
      </c>
      <c r="H10" s="9" t="s">
        <v>48</v>
      </c>
      <c r="I10" s="9"/>
      <c r="J10" s="9"/>
      <c r="K10" s="9"/>
      <c r="L10" s="9">
        <v>182898</v>
      </c>
      <c r="M10" s="21">
        <v>140</v>
      </c>
      <c r="N10" s="21">
        <v>140</v>
      </c>
      <c r="O10" s="21">
        <v>140</v>
      </c>
      <c r="P10" s="21">
        <v>140</v>
      </c>
      <c r="Q10" s="31">
        <f t="shared" si="0"/>
        <v>0</v>
      </c>
      <c r="R10" s="31">
        <f t="shared" si="1"/>
        <v>0</v>
      </c>
      <c r="S10" s="32">
        <f t="shared" si="2"/>
        <v>0</v>
      </c>
      <c r="T10" s="32">
        <f t="shared" si="3"/>
        <v>0</v>
      </c>
      <c r="U10" s="9"/>
      <c r="V10" s="9"/>
      <c r="W10" s="9"/>
      <c r="X10" s="9"/>
      <c r="Y10" s="9"/>
      <c r="Z10" s="9"/>
      <c r="AA10" s="13"/>
      <c r="AB10" s="13"/>
      <c r="AC10" s="9"/>
      <c r="AD10" s="9"/>
      <c r="AE10" s="9"/>
      <c r="AF10" s="9"/>
      <c r="AG10" s="9"/>
      <c r="AH10" s="9"/>
      <c r="AI10" s="13">
        <f t="shared" si="4"/>
        <v>0</v>
      </c>
      <c r="AJ10" s="33">
        <f t="shared" si="5"/>
        <v>0</v>
      </c>
      <c r="AK10" s="9"/>
    </row>
    <row r="11" spans="1:37" x14ac:dyDescent="0.3">
      <c r="A11" s="22">
        <v>2024</v>
      </c>
      <c r="B11" s="22" t="s">
        <v>38</v>
      </c>
      <c r="C11" s="23">
        <v>45502</v>
      </c>
      <c r="D11" s="24" t="s">
        <v>45</v>
      </c>
      <c r="E11" s="24" t="s">
        <v>40</v>
      </c>
      <c r="F11" s="25" t="s">
        <v>41</v>
      </c>
      <c r="G11" s="25" t="s">
        <v>42</v>
      </c>
      <c r="H11" s="25" t="s">
        <v>48</v>
      </c>
      <c r="I11" s="25"/>
      <c r="J11" s="25"/>
      <c r="K11" s="25"/>
      <c r="L11" s="25">
        <v>183110</v>
      </c>
      <c r="M11" s="26">
        <v>300</v>
      </c>
      <c r="N11" s="26">
        <v>301</v>
      </c>
      <c r="O11" s="26">
        <v>300</v>
      </c>
      <c r="P11" s="26">
        <v>300</v>
      </c>
      <c r="Q11" s="27">
        <f t="shared" si="0"/>
        <v>-1</v>
      </c>
      <c r="R11" s="27">
        <f t="shared" si="1"/>
        <v>0</v>
      </c>
      <c r="S11" s="28">
        <f t="shared" si="2"/>
        <v>0</v>
      </c>
      <c r="T11" s="28">
        <f t="shared" si="3"/>
        <v>-3.3222591362126463E-3</v>
      </c>
      <c r="U11" s="25"/>
      <c r="V11" s="25"/>
      <c r="W11" s="25"/>
      <c r="X11" s="25"/>
      <c r="Y11" s="25"/>
      <c r="Z11" s="25"/>
      <c r="AA11" s="24"/>
      <c r="AB11" s="24">
        <v>1</v>
      </c>
      <c r="AC11" s="25"/>
      <c r="AD11" s="25"/>
      <c r="AE11" s="25"/>
      <c r="AF11" s="25"/>
      <c r="AG11" s="25"/>
      <c r="AH11" s="25"/>
      <c r="AI11" s="24">
        <f t="shared" si="4"/>
        <v>1</v>
      </c>
      <c r="AJ11" s="29">
        <f t="shared" si="5"/>
        <v>0</v>
      </c>
      <c r="AK11" s="25"/>
    </row>
    <row r="12" spans="1:37" x14ac:dyDescent="0.3">
      <c r="A12" s="30">
        <v>2024</v>
      </c>
      <c r="B12" s="30" t="s">
        <v>38</v>
      </c>
      <c r="C12" s="10">
        <v>45502</v>
      </c>
      <c r="D12" s="13" t="s">
        <v>45</v>
      </c>
      <c r="E12" s="13" t="s">
        <v>40</v>
      </c>
      <c r="F12" s="9" t="s">
        <v>41</v>
      </c>
      <c r="G12" s="9" t="s">
        <v>42</v>
      </c>
      <c r="H12" s="9" t="s">
        <v>49</v>
      </c>
      <c r="I12" s="9"/>
      <c r="J12" s="9"/>
      <c r="K12" s="9"/>
      <c r="L12" s="9">
        <v>182945</v>
      </c>
      <c r="M12" s="21">
        <v>600</v>
      </c>
      <c r="N12" s="21">
        <v>600</v>
      </c>
      <c r="O12" s="21">
        <v>600</v>
      </c>
      <c r="P12" s="21">
        <v>600</v>
      </c>
      <c r="Q12" s="31">
        <f t="shared" si="0"/>
        <v>0</v>
      </c>
      <c r="R12" s="31">
        <f t="shared" si="1"/>
        <v>0</v>
      </c>
      <c r="S12" s="32">
        <f t="shared" si="2"/>
        <v>0</v>
      </c>
      <c r="T12" s="32">
        <f t="shared" si="3"/>
        <v>0</v>
      </c>
      <c r="U12" s="9"/>
      <c r="V12" s="9"/>
      <c r="W12" s="9"/>
      <c r="X12" s="9"/>
      <c r="Y12" s="9"/>
      <c r="Z12" s="9"/>
      <c r="AA12" s="13"/>
      <c r="AB12" s="13"/>
      <c r="AC12" s="9"/>
      <c r="AD12" s="9"/>
      <c r="AE12" s="9"/>
      <c r="AF12" s="9"/>
      <c r="AG12" s="9"/>
      <c r="AH12" s="9"/>
      <c r="AI12" s="13">
        <f t="shared" si="4"/>
        <v>0</v>
      </c>
      <c r="AJ12" s="33">
        <f t="shared" si="5"/>
        <v>0</v>
      </c>
      <c r="AK12" s="9"/>
    </row>
    <row r="13" spans="1:37" x14ac:dyDescent="0.3">
      <c r="A13" s="9">
        <v>2024</v>
      </c>
      <c r="B13" s="9" t="s">
        <v>38</v>
      </c>
      <c r="C13" s="10">
        <v>45503</v>
      </c>
      <c r="D13" s="11" t="s">
        <v>50</v>
      </c>
      <c r="E13" s="11" t="s">
        <v>51</v>
      </c>
      <c r="F13" s="9" t="s">
        <v>52</v>
      </c>
      <c r="G13" s="13" t="s">
        <v>53</v>
      </c>
      <c r="H13" s="12" t="s">
        <v>54</v>
      </c>
      <c r="I13" s="34" t="s">
        <v>55</v>
      </c>
      <c r="J13" s="13" t="s">
        <v>56</v>
      </c>
      <c r="K13" s="13">
        <v>5205</v>
      </c>
      <c r="L13" s="13">
        <v>182975</v>
      </c>
      <c r="M13" s="35">
        <v>15660</v>
      </c>
      <c r="N13" s="35">
        <v>15825</v>
      </c>
      <c r="O13" s="15">
        <v>15821</v>
      </c>
      <c r="P13" s="36">
        <v>15801</v>
      </c>
      <c r="Q13" s="15">
        <f>P13-N13-V13</f>
        <v>-56</v>
      </c>
      <c r="R13" s="15">
        <f t="shared" si="1"/>
        <v>141</v>
      </c>
      <c r="S13" s="37">
        <f t="shared" si="2"/>
        <v>9.0038314176246192E-3</v>
      </c>
      <c r="T13" s="38">
        <f t="shared" si="3"/>
        <v>-1.5165876777251119E-3</v>
      </c>
      <c r="U13" s="9" t="s">
        <v>57</v>
      </c>
      <c r="V13" s="9">
        <v>32</v>
      </c>
      <c r="W13" s="9">
        <v>0</v>
      </c>
      <c r="X13" s="9">
        <v>0</v>
      </c>
      <c r="Y13" s="9">
        <v>40</v>
      </c>
      <c r="Z13" s="9">
        <v>0</v>
      </c>
      <c r="AA13" s="9">
        <v>0</v>
      </c>
      <c r="AB13" s="9">
        <v>16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15">
        <f>SUM(W13:AG13)</f>
        <v>56</v>
      </c>
      <c r="AJ13" s="15">
        <f>Q13+AI13</f>
        <v>0</v>
      </c>
      <c r="AK13" s="39" t="s">
        <v>58</v>
      </c>
    </row>
    <row r="14" spans="1:37" x14ac:dyDescent="0.3">
      <c r="A14" s="9">
        <v>2024</v>
      </c>
      <c r="B14" s="9" t="s">
        <v>38</v>
      </c>
      <c r="C14" s="10">
        <v>45503</v>
      </c>
      <c r="D14" s="11" t="s">
        <v>50</v>
      </c>
      <c r="E14" s="11" t="s">
        <v>51</v>
      </c>
      <c r="F14" s="9" t="s">
        <v>52</v>
      </c>
      <c r="G14" s="13" t="s">
        <v>53</v>
      </c>
      <c r="H14" s="12" t="s">
        <v>54</v>
      </c>
      <c r="I14" s="34" t="s">
        <v>59</v>
      </c>
      <c r="J14" s="13" t="s">
        <v>56</v>
      </c>
      <c r="K14" s="13">
        <v>4635</v>
      </c>
      <c r="L14" s="13">
        <v>182978</v>
      </c>
      <c r="M14" s="35">
        <v>13824</v>
      </c>
      <c r="N14" s="35">
        <v>13962</v>
      </c>
      <c r="O14" s="15">
        <v>13959</v>
      </c>
      <c r="P14" s="36">
        <v>13932</v>
      </c>
      <c r="Q14" s="15">
        <f t="shared" ref="Q14:Q77" si="6">P14-N14</f>
        <v>-30</v>
      </c>
      <c r="R14" s="15">
        <f t="shared" si="1"/>
        <v>108</v>
      </c>
      <c r="S14" s="37">
        <f t="shared" si="2"/>
        <v>7.8125E-3</v>
      </c>
      <c r="T14" s="38">
        <f t="shared" si="3"/>
        <v>-2.1486892995272733E-3</v>
      </c>
      <c r="U14" s="9" t="s">
        <v>60</v>
      </c>
      <c r="V14" s="9">
        <v>0</v>
      </c>
      <c r="W14" s="9">
        <v>0</v>
      </c>
      <c r="X14" s="9">
        <v>0</v>
      </c>
      <c r="Y14" s="9">
        <v>15</v>
      </c>
      <c r="Z14" s="9">
        <v>0</v>
      </c>
      <c r="AA14" s="9">
        <v>0</v>
      </c>
      <c r="AB14" s="9">
        <v>15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15">
        <f>SUM(W14:AG14)</f>
        <v>30</v>
      </c>
      <c r="AJ14" s="15">
        <f>Q14+AI14</f>
        <v>0</v>
      </c>
      <c r="AK14" s="39" t="s">
        <v>58</v>
      </c>
    </row>
    <row r="15" spans="1:37" x14ac:dyDescent="0.3">
      <c r="A15" s="9">
        <v>2024</v>
      </c>
      <c r="B15" s="9" t="s">
        <v>38</v>
      </c>
      <c r="C15" s="10">
        <v>45503</v>
      </c>
      <c r="D15" s="11" t="s">
        <v>50</v>
      </c>
      <c r="E15" s="11" t="s">
        <v>51</v>
      </c>
      <c r="F15" s="9" t="s">
        <v>52</v>
      </c>
      <c r="G15" s="13" t="s">
        <v>53</v>
      </c>
      <c r="H15" s="12" t="s">
        <v>54</v>
      </c>
      <c r="I15" s="34" t="s">
        <v>61</v>
      </c>
      <c r="J15" s="13" t="s">
        <v>56</v>
      </c>
      <c r="K15" s="40">
        <v>26371</v>
      </c>
      <c r="L15" s="13">
        <v>182970</v>
      </c>
      <c r="M15" s="35">
        <v>78408</v>
      </c>
      <c r="N15" s="35">
        <v>79192</v>
      </c>
      <c r="O15" s="15">
        <v>79192</v>
      </c>
      <c r="P15" s="36">
        <v>79056</v>
      </c>
      <c r="Q15" s="15">
        <f t="shared" si="6"/>
        <v>-136</v>
      </c>
      <c r="R15" s="15">
        <f t="shared" si="1"/>
        <v>648</v>
      </c>
      <c r="S15" s="37">
        <f t="shared" si="2"/>
        <v>8.2644628099173278E-3</v>
      </c>
      <c r="T15" s="38">
        <f t="shared" si="3"/>
        <v>-1.7173451863824463E-3</v>
      </c>
      <c r="U15" s="9" t="s">
        <v>62</v>
      </c>
      <c r="V15" s="9">
        <v>0</v>
      </c>
      <c r="W15" s="9">
        <v>0</v>
      </c>
      <c r="X15" s="9">
        <v>0</v>
      </c>
      <c r="Y15" s="9">
        <v>101</v>
      </c>
      <c r="Z15" s="9">
        <v>0</v>
      </c>
      <c r="AA15" s="9">
        <v>0</v>
      </c>
      <c r="AB15" s="9">
        <v>35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15">
        <f t="shared" ref="AI15:AI78" si="7">SUM(W15:AH15)</f>
        <v>136</v>
      </c>
      <c r="AJ15" s="15">
        <f>Q15+AI15</f>
        <v>0</v>
      </c>
      <c r="AK15" s="39" t="s">
        <v>58</v>
      </c>
    </row>
    <row r="16" spans="1:37" x14ac:dyDescent="0.3">
      <c r="A16" s="9">
        <v>2024</v>
      </c>
      <c r="B16" s="9" t="s">
        <v>38</v>
      </c>
      <c r="C16" s="10">
        <v>45503</v>
      </c>
      <c r="D16" s="11" t="s">
        <v>50</v>
      </c>
      <c r="E16" s="11" t="s">
        <v>51</v>
      </c>
      <c r="F16" s="9" t="s">
        <v>52</v>
      </c>
      <c r="G16" s="13" t="s">
        <v>53</v>
      </c>
      <c r="H16" s="12" t="s">
        <v>54</v>
      </c>
      <c r="I16" s="34">
        <v>5158614</v>
      </c>
      <c r="J16" s="13" t="s">
        <v>56</v>
      </c>
      <c r="K16" s="33">
        <v>631</v>
      </c>
      <c r="L16" s="13">
        <v>182971</v>
      </c>
      <c r="M16" s="35">
        <v>1512</v>
      </c>
      <c r="N16" s="35">
        <v>1527</v>
      </c>
      <c r="O16" s="15">
        <v>1522</v>
      </c>
      <c r="P16" s="36">
        <v>1524</v>
      </c>
      <c r="Q16" s="15">
        <f t="shared" si="6"/>
        <v>-3</v>
      </c>
      <c r="R16" s="15">
        <f t="shared" si="1"/>
        <v>12</v>
      </c>
      <c r="S16" s="37">
        <f t="shared" si="2"/>
        <v>7.9365079365079083E-3</v>
      </c>
      <c r="T16" s="38">
        <f t="shared" si="3"/>
        <v>-1.9646365422396617E-3</v>
      </c>
      <c r="U16" s="9" t="s">
        <v>63</v>
      </c>
      <c r="V16" s="9">
        <v>0</v>
      </c>
      <c r="W16" s="9">
        <v>0</v>
      </c>
      <c r="X16" s="9">
        <v>0</v>
      </c>
      <c r="Y16" s="9">
        <v>1</v>
      </c>
      <c r="Z16" s="9">
        <v>0</v>
      </c>
      <c r="AA16" s="9">
        <v>0</v>
      </c>
      <c r="AB16" s="9">
        <v>2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15">
        <f t="shared" si="7"/>
        <v>3</v>
      </c>
      <c r="AJ16" s="15">
        <f>Q16+AI16</f>
        <v>0</v>
      </c>
      <c r="AK16" s="39" t="s">
        <v>58</v>
      </c>
    </row>
    <row r="17" spans="1:37" x14ac:dyDescent="0.3">
      <c r="A17" s="22">
        <v>2024</v>
      </c>
      <c r="B17" s="22" t="s">
        <v>38</v>
      </c>
      <c r="C17" s="23">
        <v>45503</v>
      </c>
      <c r="D17" s="24" t="s">
        <v>45</v>
      </c>
      <c r="E17" s="24" t="s">
        <v>64</v>
      </c>
      <c r="F17" s="24" t="s">
        <v>41</v>
      </c>
      <c r="G17" s="24" t="s">
        <v>53</v>
      </c>
      <c r="H17" s="25" t="s">
        <v>65</v>
      </c>
      <c r="I17" s="25"/>
      <c r="J17" s="25"/>
      <c r="K17" s="25"/>
      <c r="L17" s="25">
        <v>183003</v>
      </c>
      <c r="M17" s="26">
        <v>5832</v>
      </c>
      <c r="N17" s="41">
        <v>5529</v>
      </c>
      <c r="O17" s="26">
        <v>5496</v>
      </c>
      <c r="P17" s="26">
        <v>5496</v>
      </c>
      <c r="Q17" s="27">
        <f t="shared" si="6"/>
        <v>-33</v>
      </c>
      <c r="R17" s="27">
        <f t="shared" si="1"/>
        <v>-336</v>
      </c>
      <c r="S17" s="28">
        <f t="shared" si="2"/>
        <v>-5.7613168724279795E-2</v>
      </c>
      <c r="T17" s="28">
        <f t="shared" si="3"/>
        <v>-5.9685295713510778E-3</v>
      </c>
      <c r="U17" s="25"/>
      <c r="V17" s="25"/>
      <c r="W17" s="25">
        <v>6</v>
      </c>
      <c r="X17" s="25"/>
      <c r="Y17" s="22">
        <v>11</v>
      </c>
      <c r="Z17" s="22"/>
      <c r="AA17" s="24"/>
      <c r="AB17" s="24">
        <v>13</v>
      </c>
      <c r="AC17" s="22"/>
      <c r="AD17" s="22">
        <v>3</v>
      </c>
      <c r="AE17" s="25"/>
      <c r="AF17" s="25"/>
      <c r="AG17" s="25"/>
      <c r="AH17" s="25"/>
      <c r="AI17" s="24">
        <f t="shared" si="7"/>
        <v>33</v>
      </c>
      <c r="AJ17" s="29">
        <f t="shared" ref="AJ17:AJ34" si="8">AI17+Q17</f>
        <v>0</v>
      </c>
      <c r="AK17" s="25"/>
    </row>
    <row r="18" spans="1:37" x14ac:dyDescent="0.3">
      <c r="A18" s="22">
        <v>2024</v>
      </c>
      <c r="B18" s="22" t="s">
        <v>38</v>
      </c>
      <c r="C18" s="23">
        <v>45503</v>
      </c>
      <c r="D18" s="24" t="s">
        <v>45</v>
      </c>
      <c r="E18" s="24" t="s">
        <v>64</v>
      </c>
      <c r="F18" s="24" t="s">
        <v>41</v>
      </c>
      <c r="G18" s="24" t="s">
        <v>53</v>
      </c>
      <c r="H18" s="25" t="s">
        <v>66</v>
      </c>
      <c r="I18" s="25"/>
      <c r="J18" s="25"/>
      <c r="K18" s="25"/>
      <c r="L18" s="25">
        <v>183026</v>
      </c>
      <c r="M18" s="26">
        <v>4428</v>
      </c>
      <c r="N18" s="41">
        <v>4561</v>
      </c>
      <c r="O18" s="26">
        <v>4577</v>
      </c>
      <c r="P18" s="26">
        <v>4371</v>
      </c>
      <c r="Q18" s="27">
        <f t="shared" si="6"/>
        <v>-190</v>
      </c>
      <c r="R18" s="27">
        <f t="shared" si="1"/>
        <v>-57</v>
      </c>
      <c r="S18" s="28">
        <f t="shared" si="2"/>
        <v>-1.287262872628725E-2</v>
      </c>
      <c r="T18" s="28">
        <f t="shared" si="3"/>
        <v>-4.1657531243148416E-2</v>
      </c>
      <c r="U18" s="25"/>
      <c r="V18" s="25"/>
      <c r="W18" s="25"/>
      <c r="X18" s="25"/>
      <c r="Y18" s="24"/>
      <c r="Z18" s="22"/>
      <c r="AA18" s="24">
        <v>110</v>
      </c>
      <c r="AB18" s="24">
        <v>80</v>
      </c>
      <c r="AC18" s="22"/>
      <c r="AD18" s="24"/>
      <c r="AE18" s="25"/>
      <c r="AF18" s="25"/>
      <c r="AG18" s="25"/>
      <c r="AH18" s="25"/>
      <c r="AI18" s="24">
        <f t="shared" si="7"/>
        <v>190</v>
      </c>
      <c r="AJ18" s="29">
        <f t="shared" si="8"/>
        <v>0</v>
      </c>
      <c r="AK18" s="25"/>
    </row>
    <row r="19" spans="1:37" x14ac:dyDescent="0.3">
      <c r="A19" s="22">
        <v>2024</v>
      </c>
      <c r="B19" s="22" t="s">
        <v>38</v>
      </c>
      <c r="C19" s="23">
        <v>45503</v>
      </c>
      <c r="D19" s="24" t="s">
        <v>45</v>
      </c>
      <c r="E19" s="24" t="s">
        <v>64</v>
      </c>
      <c r="F19" s="24" t="s">
        <v>41</v>
      </c>
      <c r="G19" s="24" t="s">
        <v>53</v>
      </c>
      <c r="H19" s="25" t="s">
        <v>66</v>
      </c>
      <c r="I19" s="25"/>
      <c r="J19" s="25"/>
      <c r="K19" s="25"/>
      <c r="L19" s="25">
        <v>183027</v>
      </c>
      <c r="M19" s="26">
        <v>1080</v>
      </c>
      <c r="N19" s="41">
        <v>1119</v>
      </c>
      <c r="O19" s="26">
        <v>1091</v>
      </c>
      <c r="P19" s="26">
        <v>1089</v>
      </c>
      <c r="Q19" s="27">
        <f t="shared" si="6"/>
        <v>-30</v>
      </c>
      <c r="R19" s="27">
        <f t="shared" si="1"/>
        <v>9</v>
      </c>
      <c r="S19" s="28">
        <f t="shared" si="2"/>
        <v>8.3333333333333037E-3</v>
      </c>
      <c r="T19" s="28">
        <f t="shared" si="3"/>
        <v>-2.6809651474530849E-2</v>
      </c>
      <c r="U19" s="25"/>
      <c r="V19" s="25"/>
      <c r="W19" s="25"/>
      <c r="X19" s="25"/>
      <c r="Y19" s="24"/>
      <c r="Z19" s="22"/>
      <c r="AA19" s="24">
        <v>30</v>
      </c>
      <c r="AB19" s="24"/>
      <c r="AC19" s="22"/>
      <c r="AD19" s="24"/>
      <c r="AE19" s="25"/>
      <c r="AF19" s="25"/>
      <c r="AG19" s="25"/>
      <c r="AH19" s="25"/>
      <c r="AI19" s="24">
        <f t="shared" si="7"/>
        <v>30</v>
      </c>
      <c r="AJ19" s="29">
        <f t="shared" si="8"/>
        <v>0</v>
      </c>
      <c r="AK19" s="25"/>
    </row>
    <row r="20" spans="1:37" x14ac:dyDescent="0.3">
      <c r="A20" s="22">
        <v>2024</v>
      </c>
      <c r="B20" s="22" t="s">
        <v>38</v>
      </c>
      <c r="C20" s="23">
        <v>45503</v>
      </c>
      <c r="D20" s="24" t="s">
        <v>45</v>
      </c>
      <c r="E20" s="24" t="s">
        <v>64</v>
      </c>
      <c r="F20" s="24" t="s">
        <v>41</v>
      </c>
      <c r="G20" s="24" t="s">
        <v>53</v>
      </c>
      <c r="H20" s="25" t="s">
        <v>67</v>
      </c>
      <c r="I20" s="25"/>
      <c r="J20" s="25"/>
      <c r="K20" s="25"/>
      <c r="L20" s="25">
        <v>183028</v>
      </c>
      <c r="M20" s="26">
        <v>4320</v>
      </c>
      <c r="N20" s="41">
        <v>4516</v>
      </c>
      <c r="O20" s="26">
        <v>4491</v>
      </c>
      <c r="P20" s="26">
        <v>4401</v>
      </c>
      <c r="Q20" s="27">
        <f t="shared" si="6"/>
        <v>-115</v>
      </c>
      <c r="R20" s="27">
        <f t="shared" si="1"/>
        <v>81</v>
      </c>
      <c r="S20" s="28">
        <f t="shared" si="2"/>
        <v>1.8750000000000044E-2</v>
      </c>
      <c r="T20" s="28">
        <f t="shared" si="3"/>
        <v>-2.5465013286093852E-2</v>
      </c>
      <c r="U20" s="25"/>
      <c r="V20" s="25"/>
      <c r="W20" s="25"/>
      <c r="X20" s="25"/>
      <c r="Y20" s="24">
        <v>7</v>
      </c>
      <c r="Z20" s="22"/>
      <c r="AA20" s="24">
        <v>58</v>
      </c>
      <c r="AB20" s="42">
        <v>50</v>
      </c>
      <c r="AC20" s="22"/>
      <c r="AD20" s="24"/>
      <c r="AE20" s="25"/>
      <c r="AF20" s="25"/>
      <c r="AG20" s="25"/>
      <c r="AH20" s="25"/>
      <c r="AI20" s="24">
        <f t="shared" si="7"/>
        <v>115</v>
      </c>
      <c r="AJ20" s="29">
        <f t="shared" si="8"/>
        <v>0</v>
      </c>
      <c r="AK20" s="25"/>
    </row>
    <row r="21" spans="1:37" x14ac:dyDescent="0.3">
      <c r="A21" s="22">
        <v>2024</v>
      </c>
      <c r="B21" s="22" t="s">
        <v>38</v>
      </c>
      <c r="C21" s="23">
        <v>45503</v>
      </c>
      <c r="D21" s="24" t="s">
        <v>45</v>
      </c>
      <c r="E21" s="24" t="s">
        <v>64</v>
      </c>
      <c r="F21" s="24" t="s">
        <v>41</v>
      </c>
      <c r="G21" s="24" t="s">
        <v>53</v>
      </c>
      <c r="H21" s="25" t="s">
        <v>67</v>
      </c>
      <c r="I21" s="25"/>
      <c r="J21" s="25"/>
      <c r="K21" s="25"/>
      <c r="L21" s="25">
        <v>183029</v>
      </c>
      <c r="M21" s="26">
        <v>1080</v>
      </c>
      <c r="N21" s="41">
        <v>1086</v>
      </c>
      <c r="O21" s="26">
        <v>1081</v>
      </c>
      <c r="P21" s="26">
        <v>1065</v>
      </c>
      <c r="Q21" s="27">
        <f t="shared" si="6"/>
        <v>-21</v>
      </c>
      <c r="R21" s="27">
        <f t="shared" si="1"/>
        <v>-15</v>
      </c>
      <c r="S21" s="28">
        <f t="shared" si="2"/>
        <v>-1.388888888888884E-2</v>
      </c>
      <c r="T21" s="28">
        <f t="shared" si="3"/>
        <v>-1.9337016574585641E-2</v>
      </c>
      <c r="U21" s="25"/>
      <c r="V21" s="25"/>
      <c r="W21" s="25"/>
      <c r="X21" s="25"/>
      <c r="Y21" s="24">
        <v>3</v>
      </c>
      <c r="Z21" s="22"/>
      <c r="AA21" s="24"/>
      <c r="AB21" s="24">
        <v>18</v>
      </c>
      <c r="AC21" s="22"/>
      <c r="AD21" s="24"/>
      <c r="AE21" s="25"/>
      <c r="AF21" s="25"/>
      <c r="AG21" s="25"/>
      <c r="AH21" s="25"/>
      <c r="AI21" s="24">
        <f t="shared" si="7"/>
        <v>21</v>
      </c>
      <c r="AJ21" s="29">
        <f t="shared" si="8"/>
        <v>0</v>
      </c>
      <c r="AK21" s="25"/>
    </row>
    <row r="22" spans="1:37" x14ac:dyDescent="0.3">
      <c r="A22" s="22">
        <v>2024</v>
      </c>
      <c r="B22" s="22" t="s">
        <v>38</v>
      </c>
      <c r="C22" s="23">
        <v>45503</v>
      </c>
      <c r="D22" s="24" t="s">
        <v>45</v>
      </c>
      <c r="E22" s="24" t="s">
        <v>64</v>
      </c>
      <c r="F22" s="24" t="s">
        <v>41</v>
      </c>
      <c r="G22" s="24" t="s">
        <v>53</v>
      </c>
      <c r="H22" s="25" t="s">
        <v>68</v>
      </c>
      <c r="I22" s="25"/>
      <c r="J22" s="25"/>
      <c r="K22" s="25"/>
      <c r="L22" s="25">
        <v>183030</v>
      </c>
      <c r="M22" s="26">
        <v>4320</v>
      </c>
      <c r="N22" s="41">
        <v>4440</v>
      </c>
      <c r="O22" s="26">
        <v>4440</v>
      </c>
      <c r="P22" s="26">
        <v>4344</v>
      </c>
      <c r="Q22" s="27">
        <f t="shared" si="6"/>
        <v>-96</v>
      </c>
      <c r="R22" s="27">
        <f t="shared" si="1"/>
        <v>24</v>
      </c>
      <c r="S22" s="28">
        <f t="shared" si="2"/>
        <v>5.5555555555555358E-3</v>
      </c>
      <c r="T22" s="28">
        <f t="shared" si="3"/>
        <v>-2.1621621621621623E-2</v>
      </c>
      <c r="U22" s="25"/>
      <c r="V22" s="25"/>
      <c r="W22" s="25">
        <f>13+2+5+10+2+2+3+4+2</f>
        <v>43</v>
      </c>
      <c r="X22" s="25"/>
      <c r="Y22" s="22">
        <v>7</v>
      </c>
      <c r="Z22" s="22"/>
      <c r="AA22" s="24"/>
      <c r="AB22" s="24">
        <v>22</v>
      </c>
      <c r="AC22" s="22"/>
      <c r="AD22" s="22">
        <v>1</v>
      </c>
      <c r="AE22" s="25"/>
      <c r="AF22" s="25">
        <f>13+4+6</f>
        <v>23</v>
      </c>
      <c r="AG22" s="25"/>
      <c r="AH22" s="25"/>
      <c r="AI22" s="24">
        <f t="shared" si="7"/>
        <v>96</v>
      </c>
      <c r="AJ22" s="29">
        <f t="shared" si="8"/>
        <v>0</v>
      </c>
      <c r="AK22" s="25"/>
    </row>
    <row r="23" spans="1:37" x14ac:dyDescent="0.3">
      <c r="A23" s="22">
        <v>2024</v>
      </c>
      <c r="B23" s="22" t="s">
        <v>38</v>
      </c>
      <c r="C23" s="23">
        <v>45503</v>
      </c>
      <c r="D23" s="24" t="s">
        <v>45</v>
      </c>
      <c r="E23" s="24" t="s">
        <v>64</v>
      </c>
      <c r="F23" s="24" t="s">
        <v>41</v>
      </c>
      <c r="G23" s="24" t="s">
        <v>53</v>
      </c>
      <c r="H23" s="25" t="s">
        <v>69</v>
      </c>
      <c r="I23" s="25"/>
      <c r="J23" s="25"/>
      <c r="K23" s="25"/>
      <c r="L23" s="25">
        <v>183031</v>
      </c>
      <c r="M23" s="26">
        <v>4320</v>
      </c>
      <c r="N23" s="41">
        <v>4537</v>
      </c>
      <c r="O23" s="26">
        <v>4493</v>
      </c>
      <c r="P23" s="26">
        <v>4422</v>
      </c>
      <c r="Q23" s="27">
        <f t="shared" si="6"/>
        <v>-115</v>
      </c>
      <c r="R23" s="27">
        <f t="shared" si="1"/>
        <v>102</v>
      </c>
      <c r="S23" s="28">
        <f t="shared" si="2"/>
        <v>2.3611111111111027E-2</v>
      </c>
      <c r="T23" s="28">
        <f t="shared" si="3"/>
        <v>-2.5347145690985284E-2</v>
      </c>
      <c r="U23" s="25"/>
      <c r="V23" s="25"/>
      <c r="W23" s="25">
        <f>2+8+4+3+10+4+6+5+6</f>
        <v>48</v>
      </c>
      <c r="X23" s="25"/>
      <c r="Y23" s="22">
        <v>2</v>
      </c>
      <c r="Z23" s="22"/>
      <c r="AA23" s="24">
        <v>30</v>
      </c>
      <c r="AB23" s="24">
        <v>34</v>
      </c>
      <c r="AC23" s="22"/>
      <c r="AD23" s="22">
        <v>1</v>
      </c>
      <c r="AE23" s="25"/>
      <c r="AF23" s="25"/>
      <c r="AG23" s="25"/>
      <c r="AH23" s="25"/>
      <c r="AI23" s="24">
        <f t="shared" si="7"/>
        <v>115</v>
      </c>
      <c r="AJ23" s="29">
        <f t="shared" si="8"/>
        <v>0</v>
      </c>
      <c r="AK23" s="25"/>
    </row>
    <row r="24" spans="1:37" x14ac:dyDescent="0.3">
      <c r="A24" s="22">
        <v>2024</v>
      </c>
      <c r="B24" s="22" t="s">
        <v>38</v>
      </c>
      <c r="C24" s="23">
        <v>45503</v>
      </c>
      <c r="D24" s="24" t="s">
        <v>45</v>
      </c>
      <c r="E24" s="24" t="s">
        <v>64</v>
      </c>
      <c r="F24" s="24" t="s">
        <v>41</v>
      </c>
      <c r="G24" s="24" t="s">
        <v>53</v>
      </c>
      <c r="H24" s="25" t="s">
        <v>69</v>
      </c>
      <c r="I24" s="25"/>
      <c r="J24" s="25"/>
      <c r="K24" s="25"/>
      <c r="L24" s="25">
        <v>183032</v>
      </c>
      <c r="M24" s="26">
        <v>1080</v>
      </c>
      <c r="N24" s="41">
        <v>1134</v>
      </c>
      <c r="O24" s="26">
        <v>1113</v>
      </c>
      <c r="P24" s="26">
        <v>1113</v>
      </c>
      <c r="Q24" s="27">
        <f t="shared" si="6"/>
        <v>-21</v>
      </c>
      <c r="R24" s="27">
        <f t="shared" si="1"/>
        <v>33</v>
      </c>
      <c r="S24" s="28">
        <f t="shared" si="2"/>
        <v>3.0555555555555447E-2</v>
      </c>
      <c r="T24" s="28">
        <f t="shared" si="3"/>
        <v>-1.851851851851849E-2</v>
      </c>
      <c r="U24" s="25"/>
      <c r="V24" s="25"/>
      <c r="W24" s="25">
        <v>20</v>
      </c>
      <c r="X24" s="25"/>
      <c r="Y24" s="22">
        <v>1</v>
      </c>
      <c r="Z24" s="22"/>
      <c r="AA24" s="24"/>
      <c r="AB24" s="24"/>
      <c r="AC24" s="22"/>
      <c r="AD24" s="22"/>
      <c r="AE24" s="25"/>
      <c r="AF24" s="25"/>
      <c r="AG24" s="25"/>
      <c r="AH24" s="25"/>
      <c r="AI24" s="24">
        <f t="shared" si="7"/>
        <v>21</v>
      </c>
      <c r="AJ24" s="29">
        <f t="shared" si="8"/>
        <v>0</v>
      </c>
      <c r="AK24" s="25"/>
    </row>
    <row r="25" spans="1:37" x14ac:dyDescent="0.3">
      <c r="A25" s="22">
        <v>2024</v>
      </c>
      <c r="B25" s="22" t="s">
        <v>38</v>
      </c>
      <c r="C25" s="23">
        <v>45503</v>
      </c>
      <c r="D25" s="24" t="s">
        <v>45</v>
      </c>
      <c r="E25" s="24" t="s">
        <v>64</v>
      </c>
      <c r="F25" s="24" t="s">
        <v>41</v>
      </c>
      <c r="G25" s="24" t="s">
        <v>53</v>
      </c>
      <c r="H25" s="25" t="s">
        <v>70</v>
      </c>
      <c r="I25" s="25"/>
      <c r="J25" s="25"/>
      <c r="K25" s="25"/>
      <c r="L25" s="25">
        <v>183033</v>
      </c>
      <c r="M25" s="26">
        <v>4320</v>
      </c>
      <c r="N25" s="41">
        <v>4509</v>
      </c>
      <c r="O25" s="26">
        <v>4461</v>
      </c>
      <c r="P25" s="26">
        <v>4389</v>
      </c>
      <c r="Q25" s="27">
        <f t="shared" si="6"/>
        <v>-120</v>
      </c>
      <c r="R25" s="27">
        <f t="shared" si="1"/>
        <v>69</v>
      </c>
      <c r="S25" s="28">
        <f t="shared" si="2"/>
        <v>1.5972222222222276E-2</v>
      </c>
      <c r="T25" s="28">
        <f t="shared" si="3"/>
        <v>-2.6613439787092519E-2</v>
      </c>
      <c r="U25" s="25"/>
      <c r="V25" s="25"/>
      <c r="W25" s="25">
        <f>4+2+10+2</f>
        <v>18</v>
      </c>
      <c r="X25" s="25"/>
      <c r="Y25" s="22">
        <v>2</v>
      </c>
      <c r="Z25" s="22"/>
      <c r="AA25" s="24">
        <v>45</v>
      </c>
      <c r="AB25" s="24">
        <v>50</v>
      </c>
      <c r="AC25" s="22"/>
      <c r="AD25" s="22"/>
      <c r="AE25" s="25"/>
      <c r="AF25" s="25">
        <v>10</v>
      </c>
      <c r="AG25" s="25"/>
      <c r="AH25" s="25"/>
      <c r="AI25" s="24">
        <f t="shared" si="7"/>
        <v>125</v>
      </c>
      <c r="AJ25" s="29">
        <f t="shared" si="8"/>
        <v>5</v>
      </c>
      <c r="AK25" s="25"/>
    </row>
    <row r="26" spans="1:37" x14ac:dyDescent="0.3">
      <c r="A26" s="22">
        <v>2024</v>
      </c>
      <c r="B26" s="22" t="s">
        <v>38</v>
      </c>
      <c r="C26" s="23">
        <v>45503</v>
      </c>
      <c r="D26" s="24" t="s">
        <v>45</v>
      </c>
      <c r="E26" s="24" t="s">
        <v>64</v>
      </c>
      <c r="F26" s="24" t="s">
        <v>41</v>
      </c>
      <c r="G26" s="24" t="s">
        <v>53</v>
      </c>
      <c r="H26" s="25" t="s">
        <v>70</v>
      </c>
      <c r="I26" s="25"/>
      <c r="J26" s="25"/>
      <c r="K26" s="25"/>
      <c r="L26" s="25">
        <v>183034</v>
      </c>
      <c r="M26" s="26">
        <v>1080</v>
      </c>
      <c r="N26" s="41">
        <v>1130</v>
      </c>
      <c r="O26" s="26">
        <v>1108</v>
      </c>
      <c r="P26" s="26">
        <v>1080</v>
      </c>
      <c r="Q26" s="27">
        <f t="shared" si="6"/>
        <v>-50</v>
      </c>
      <c r="R26" s="27">
        <f t="shared" si="1"/>
        <v>0</v>
      </c>
      <c r="S26" s="28">
        <f t="shared" si="2"/>
        <v>0</v>
      </c>
      <c r="T26" s="28">
        <f t="shared" si="3"/>
        <v>-4.4247787610619427E-2</v>
      </c>
      <c r="U26" s="25"/>
      <c r="V26" s="25"/>
      <c r="W26" s="25">
        <v>3</v>
      </c>
      <c r="X26" s="25"/>
      <c r="Y26" s="22">
        <v>1</v>
      </c>
      <c r="Z26" s="22"/>
      <c r="AA26" s="24">
        <v>35</v>
      </c>
      <c r="AB26" s="24"/>
      <c r="AC26" s="22"/>
      <c r="AD26" s="22"/>
      <c r="AE26" s="25"/>
      <c r="AF26" s="25">
        <v>11</v>
      </c>
      <c r="AG26" s="25"/>
      <c r="AH26" s="25"/>
      <c r="AI26" s="24">
        <f t="shared" si="7"/>
        <v>50</v>
      </c>
      <c r="AJ26" s="29">
        <f t="shared" si="8"/>
        <v>0</v>
      </c>
      <c r="AK26" s="25"/>
    </row>
    <row r="27" spans="1:37" x14ac:dyDescent="0.3">
      <c r="A27" s="22">
        <v>2024</v>
      </c>
      <c r="B27" s="22" t="s">
        <v>38</v>
      </c>
      <c r="C27" s="23">
        <v>45503</v>
      </c>
      <c r="D27" s="24" t="s">
        <v>45</v>
      </c>
      <c r="E27" s="24" t="s">
        <v>64</v>
      </c>
      <c r="F27" s="24" t="s">
        <v>41</v>
      </c>
      <c r="G27" s="24" t="s">
        <v>53</v>
      </c>
      <c r="H27" s="25" t="s">
        <v>71</v>
      </c>
      <c r="I27" s="25"/>
      <c r="J27" s="25"/>
      <c r="K27" s="25"/>
      <c r="L27" s="25">
        <v>183035</v>
      </c>
      <c r="M27" s="26">
        <v>4320</v>
      </c>
      <c r="N27" s="41">
        <v>4496</v>
      </c>
      <c r="O27" s="26">
        <v>4401</v>
      </c>
      <c r="P27" s="26">
        <v>4401</v>
      </c>
      <c r="Q27" s="27">
        <f t="shared" si="6"/>
        <v>-95</v>
      </c>
      <c r="R27" s="27">
        <f t="shared" si="1"/>
        <v>81</v>
      </c>
      <c r="S27" s="28">
        <f t="shared" si="2"/>
        <v>1.8750000000000044E-2</v>
      </c>
      <c r="T27" s="28">
        <f t="shared" si="3"/>
        <v>-2.1129893238434172E-2</v>
      </c>
      <c r="U27" s="25"/>
      <c r="V27" s="25"/>
      <c r="W27" s="25">
        <f>35+1+12</f>
        <v>48</v>
      </c>
      <c r="X27" s="25"/>
      <c r="Y27" s="22">
        <v>4</v>
      </c>
      <c r="Z27" s="22"/>
      <c r="AA27" s="24">
        <v>43</v>
      </c>
      <c r="AB27" s="24"/>
      <c r="AC27" s="22"/>
      <c r="AD27" s="22"/>
      <c r="AE27" s="25"/>
      <c r="AF27" s="25"/>
      <c r="AG27" s="25"/>
      <c r="AH27" s="25"/>
      <c r="AI27" s="24">
        <f t="shared" si="7"/>
        <v>95</v>
      </c>
      <c r="AJ27" s="29">
        <f t="shared" si="8"/>
        <v>0</v>
      </c>
      <c r="AK27" s="25"/>
    </row>
    <row r="28" spans="1:37" x14ac:dyDescent="0.3">
      <c r="A28" s="22">
        <v>2024</v>
      </c>
      <c r="B28" s="22" t="s">
        <v>38</v>
      </c>
      <c r="C28" s="23">
        <v>45503</v>
      </c>
      <c r="D28" s="24" t="s">
        <v>45</v>
      </c>
      <c r="E28" s="24" t="s">
        <v>64</v>
      </c>
      <c r="F28" s="24" t="s">
        <v>41</v>
      </c>
      <c r="G28" s="24" t="s">
        <v>53</v>
      </c>
      <c r="H28" s="25" t="s">
        <v>72</v>
      </c>
      <c r="I28" s="25"/>
      <c r="J28" s="25"/>
      <c r="K28" s="25"/>
      <c r="L28" s="25">
        <v>183036</v>
      </c>
      <c r="M28" s="26">
        <v>4320</v>
      </c>
      <c r="N28" s="41">
        <v>4309</v>
      </c>
      <c r="O28" s="26">
        <v>4310</v>
      </c>
      <c r="P28" s="26">
        <v>4242</v>
      </c>
      <c r="Q28" s="27">
        <f t="shared" si="6"/>
        <v>-67</v>
      </c>
      <c r="R28" s="27">
        <f t="shared" si="1"/>
        <v>-78</v>
      </c>
      <c r="S28" s="28">
        <f t="shared" si="2"/>
        <v>-1.8055555555555602E-2</v>
      </c>
      <c r="T28" s="28">
        <f t="shared" si="3"/>
        <v>-1.5548851241587336E-2</v>
      </c>
      <c r="U28" s="25"/>
      <c r="V28" s="25"/>
      <c r="W28" s="25">
        <f>4+9+6+2+2+5+2+7+5+1+2</f>
        <v>45</v>
      </c>
      <c r="X28" s="25"/>
      <c r="Y28" s="22">
        <v>2</v>
      </c>
      <c r="Z28" s="22"/>
      <c r="AA28" s="24"/>
      <c r="AB28" s="24">
        <v>20</v>
      </c>
      <c r="AC28" s="22"/>
      <c r="AD28" s="22"/>
      <c r="AE28" s="25"/>
      <c r="AF28" s="25"/>
      <c r="AG28" s="25"/>
      <c r="AH28" s="25"/>
      <c r="AI28" s="24">
        <f t="shared" si="7"/>
        <v>67</v>
      </c>
      <c r="AJ28" s="29">
        <f t="shared" si="8"/>
        <v>0</v>
      </c>
      <c r="AK28" s="25"/>
    </row>
    <row r="29" spans="1:37" x14ac:dyDescent="0.3">
      <c r="A29" s="22">
        <v>2024</v>
      </c>
      <c r="B29" s="22" t="s">
        <v>38</v>
      </c>
      <c r="C29" s="23">
        <v>45503</v>
      </c>
      <c r="D29" s="24" t="s">
        <v>45</v>
      </c>
      <c r="E29" s="24" t="s">
        <v>64</v>
      </c>
      <c r="F29" s="24" t="s">
        <v>41</v>
      </c>
      <c r="G29" s="24" t="s">
        <v>53</v>
      </c>
      <c r="H29" s="25" t="s">
        <v>72</v>
      </c>
      <c r="I29" s="25"/>
      <c r="J29" s="25"/>
      <c r="K29" s="25"/>
      <c r="L29" s="25">
        <v>183037</v>
      </c>
      <c r="M29" s="26">
        <v>1080</v>
      </c>
      <c r="N29" s="41">
        <v>1080</v>
      </c>
      <c r="O29" s="26">
        <v>1069</v>
      </c>
      <c r="P29" s="26">
        <v>1065</v>
      </c>
      <c r="Q29" s="27">
        <f t="shared" si="6"/>
        <v>-15</v>
      </c>
      <c r="R29" s="27">
        <f t="shared" si="1"/>
        <v>-15</v>
      </c>
      <c r="S29" s="28">
        <f t="shared" si="2"/>
        <v>-1.388888888888884E-2</v>
      </c>
      <c r="T29" s="28">
        <f t="shared" si="3"/>
        <v>-1.388888888888884E-2</v>
      </c>
      <c r="U29" s="25"/>
      <c r="V29" s="25"/>
      <c r="W29" s="25">
        <f>4+3+3</f>
        <v>10</v>
      </c>
      <c r="X29" s="25"/>
      <c r="Y29" s="25"/>
      <c r="Z29" s="25"/>
      <c r="AA29" s="24"/>
      <c r="AB29" s="24">
        <v>5</v>
      </c>
      <c r="AC29" s="25"/>
      <c r="AD29" s="25"/>
      <c r="AE29" s="25"/>
      <c r="AF29" s="25"/>
      <c r="AG29" s="25"/>
      <c r="AH29" s="25"/>
      <c r="AI29" s="24">
        <f t="shared" si="7"/>
        <v>15</v>
      </c>
      <c r="AJ29" s="29">
        <f t="shared" si="8"/>
        <v>0</v>
      </c>
      <c r="AK29" s="25"/>
    </row>
    <row r="30" spans="1:37" x14ac:dyDescent="0.3">
      <c r="A30" s="13">
        <v>2024</v>
      </c>
      <c r="B30" s="13" t="s">
        <v>38</v>
      </c>
      <c r="C30" s="10">
        <v>45503</v>
      </c>
      <c r="D30" s="13" t="s">
        <v>45</v>
      </c>
      <c r="E30" s="13" t="s">
        <v>64</v>
      </c>
      <c r="F30" s="13" t="s">
        <v>41</v>
      </c>
      <c r="G30" s="13" t="s">
        <v>53</v>
      </c>
      <c r="H30" s="13" t="s">
        <v>73</v>
      </c>
      <c r="I30" s="9"/>
      <c r="J30" s="9"/>
      <c r="K30" s="9"/>
      <c r="L30" s="9">
        <v>183007</v>
      </c>
      <c r="M30" s="21">
        <v>7884</v>
      </c>
      <c r="N30" s="43">
        <v>7987</v>
      </c>
      <c r="O30" s="21">
        <v>7987</v>
      </c>
      <c r="P30" s="21">
        <v>7977</v>
      </c>
      <c r="Q30" s="31">
        <f t="shared" si="6"/>
        <v>-10</v>
      </c>
      <c r="R30" s="31">
        <f t="shared" si="1"/>
        <v>93</v>
      </c>
      <c r="S30" s="32">
        <f t="shared" si="2"/>
        <v>1.1796042617960412E-2</v>
      </c>
      <c r="T30" s="32">
        <f t="shared" si="3"/>
        <v>-1.2520345561537471E-3</v>
      </c>
      <c r="U30" s="9"/>
      <c r="V30" s="9"/>
      <c r="W30" s="9"/>
      <c r="X30" s="9"/>
      <c r="Y30" s="9">
        <v>9</v>
      </c>
      <c r="Z30" s="9"/>
      <c r="AA30" s="13"/>
      <c r="AB30" s="13"/>
      <c r="AC30" s="9"/>
      <c r="AD30" s="9">
        <v>1</v>
      </c>
      <c r="AE30" s="9"/>
      <c r="AF30" s="9"/>
      <c r="AG30" s="9"/>
      <c r="AH30" s="9"/>
      <c r="AI30" s="13">
        <f t="shared" si="7"/>
        <v>10</v>
      </c>
      <c r="AJ30" s="33">
        <f t="shared" si="8"/>
        <v>0</v>
      </c>
      <c r="AK30" s="9"/>
    </row>
    <row r="31" spans="1:37" x14ac:dyDescent="0.3">
      <c r="A31" s="24">
        <v>2024</v>
      </c>
      <c r="B31" s="24" t="s">
        <v>38</v>
      </c>
      <c r="C31" s="23">
        <v>45503</v>
      </c>
      <c r="D31" s="24" t="s">
        <v>45</v>
      </c>
      <c r="E31" s="24" t="s">
        <v>64</v>
      </c>
      <c r="F31" s="24" t="s">
        <v>41</v>
      </c>
      <c r="G31" s="24" t="s">
        <v>53</v>
      </c>
      <c r="H31" s="24" t="s">
        <v>74</v>
      </c>
      <c r="I31" s="25"/>
      <c r="J31" s="25"/>
      <c r="K31" s="25"/>
      <c r="L31" s="25">
        <v>183008</v>
      </c>
      <c r="M31" s="26">
        <v>13068</v>
      </c>
      <c r="N31" s="41">
        <v>13213</v>
      </c>
      <c r="O31" s="26">
        <v>13128</v>
      </c>
      <c r="P31" s="26">
        <v>13128</v>
      </c>
      <c r="Q31" s="27">
        <f t="shared" si="6"/>
        <v>-85</v>
      </c>
      <c r="R31" s="27">
        <f t="shared" si="1"/>
        <v>60</v>
      </c>
      <c r="S31" s="28">
        <f t="shared" si="2"/>
        <v>4.5913682277318735E-3</v>
      </c>
      <c r="T31" s="28">
        <f t="shared" si="3"/>
        <v>-6.4330583516234441E-3</v>
      </c>
      <c r="U31" s="25"/>
      <c r="V31" s="25"/>
      <c r="W31" s="25">
        <v>53</v>
      </c>
      <c r="X31" s="25"/>
      <c r="Y31" s="25">
        <v>13</v>
      </c>
      <c r="Z31" s="25"/>
      <c r="AA31" s="24"/>
      <c r="AB31" s="24">
        <v>19</v>
      </c>
      <c r="AC31" s="25"/>
      <c r="AD31" s="25"/>
      <c r="AE31" s="25"/>
      <c r="AF31" s="25"/>
      <c r="AG31" s="25"/>
      <c r="AH31" s="25"/>
      <c r="AI31" s="24">
        <f t="shared" si="7"/>
        <v>85</v>
      </c>
      <c r="AJ31" s="29">
        <f t="shared" si="8"/>
        <v>0</v>
      </c>
      <c r="AK31" s="25"/>
    </row>
    <row r="32" spans="1:37" x14ac:dyDescent="0.3">
      <c r="A32" s="24">
        <v>2024</v>
      </c>
      <c r="B32" s="24" t="s">
        <v>38</v>
      </c>
      <c r="C32" s="23">
        <v>45503</v>
      </c>
      <c r="D32" s="24" t="s">
        <v>45</v>
      </c>
      <c r="E32" s="24" t="s">
        <v>64</v>
      </c>
      <c r="F32" s="24" t="s">
        <v>41</v>
      </c>
      <c r="G32" s="24" t="s">
        <v>53</v>
      </c>
      <c r="H32" s="24" t="s">
        <v>75</v>
      </c>
      <c r="I32" s="25"/>
      <c r="J32" s="25"/>
      <c r="K32" s="25"/>
      <c r="L32" s="25">
        <v>183009</v>
      </c>
      <c r="M32" s="26">
        <v>5400</v>
      </c>
      <c r="N32" s="41">
        <v>5465</v>
      </c>
      <c r="O32" s="26">
        <v>5400</v>
      </c>
      <c r="P32" s="26">
        <v>5400</v>
      </c>
      <c r="Q32" s="27">
        <f t="shared" si="6"/>
        <v>-65</v>
      </c>
      <c r="R32" s="27">
        <f t="shared" si="1"/>
        <v>0</v>
      </c>
      <c r="S32" s="28">
        <f t="shared" si="2"/>
        <v>0</v>
      </c>
      <c r="T32" s="28">
        <f t="shared" si="3"/>
        <v>-1.1893870082342217E-2</v>
      </c>
      <c r="U32" s="25"/>
      <c r="V32" s="25"/>
      <c r="W32" s="25"/>
      <c r="X32" s="25"/>
      <c r="Y32" s="24">
        <v>2</v>
      </c>
      <c r="Z32" s="25"/>
      <c r="AA32" s="24">
        <v>30</v>
      </c>
      <c r="AB32" s="24">
        <v>32</v>
      </c>
      <c r="AC32" s="25"/>
      <c r="AD32" s="24">
        <v>1</v>
      </c>
      <c r="AE32" s="25"/>
      <c r="AF32" s="25"/>
      <c r="AG32" s="25"/>
      <c r="AH32" s="25"/>
      <c r="AI32" s="24">
        <f t="shared" si="7"/>
        <v>65</v>
      </c>
      <c r="AJ32" s="29">
        <f t="shared" si="8"/>
        <v>0</v>
      </c>
      <c r="AK32" s="25"/>
    </row>
    <row r="33" spans="1:37" x14ac:dyDescent="0.3">
      <c r="A33" s="24">
        <v>2024</v>
      </c>
      <c r="B33" s="24" t="s">
        <v>38</v>
      </c>
      <c r="C33" s="23">
        <v>45503</v>
      </c>
      <c r="D33" s="24" t="s">
        <v>45</v>
      </c>
      <c r="E33" s="24" t="s">
        <v>64</v>
      </c>
      <c r="F33" s="24" t="s">
        <v>41</v>
      </c>
      <c r="G33" s="24" t="s">
        <v>53</v>
      </c>
      <c r="H33" s="24" t="s">
        <v>76</v>
      </c>
      <c r="I33" s="25"/>
      <c r="J33" s="25"/>
      <c r="K33" s="25"/>
      <c r="L33" s="25">
        <v>183010</v>
      </c>
      <c r="M33" s="26">
        <v>22356</v>
      </c>
      <c r="N33" s="41">
        <v>22545</v>
      </c>
      <c r="O33" s="26">
        <v>22476</v>
      </c>
      <c r="P33" s="26">
        <v>22476</v>
      </c>
      <c r="Q33" s="27">
        <f t="shared" si="6"/>
        <v>-69</v>
      </c>
      <c r="R33" s="27">
        <f t="shared" si="1"/>
        <v>120</v>
      </c>
      <c r="S33" s="28">
        <f t="shared" si="2"/>
        <v>5.3676865271068408E-3</v>
      </c>
      <c r="T33" s="28">
        <f t="shared" si="3"/>
        <v>-3.0605455755156052E-3</v>
      </c>
      <c r="U33" s="25"/>
      <c r="V33" s="25"/>
      <c r="W33" s="25"/>
      <c r="X33" s="25"/>
      <c r="Y33" s="24">
        <v>5</v>
      </c>
      <c r="Z33" s="25"/>
      <c r="AA33" s="24">
        <v>35</v>
      </c>
      <c r="AB33" s="24">
        <v>26</v>
      </c>
      <c r="AC33" s="25"/>
      <c r="AD33" s="24">
        <v>3</v>
      </c>
      <c r="AE33" s="25"/>
      <c r="AF33" s="25"/>
      <c r="AG33" s="25"/>
      <c r="AH33" s="25"/>
      <c r="AI33" s="24">
        <f t="shared" si="7"/>
        <v>69</v>
      </c>
      <c r="AJ33" s="29">
        <f t="shared" si="8"/>
        <v>0</v>
      </c>
      <c r="AK33" s="25"/>
    </row>
    <row r="34" spans="1:37" x14ac:dyDescent="0.3">
      <c r="A34" s="24">
        <v>2024</v>
      </c>
      <c r="B34" s="24" t="s">
        <v>38</v>
      </c>
      <c r="C34" s="23">
        <v>45503</v>
      </c>
      <c r="D34" s="24" t="s">
        <v>45</v>
      </c>
      <c r="E34" s="24" t="s">
        <v>64</v>
      </c>
      <c r="F34" s="24" t="s">
        <v>41</v>
      </c>
      <c r="G34" s="24" t="s">
        <v>53</v>
      </c>
      <c r="H34" s="24" t="s">
        <v>76</v>
      </c>
      <c r="I34" s="25"/>
      <c r="J34" s="25"/>
      <c r="K34" s="25"/>
      <c r="L34" s="25">
        <v>183011</v>
      </c>
      <c r="M34" s="26">
        <v>1080</v>
      </c>
      <c r="N34" s="41">
        <v>1092</v>
      </c>
      <c r="O34" s="26">
        <v>1083</v>
      </c>
      <c r="P34" s="26">
        <v>1083</v>
      </c>
      <c r="Q34" s="27">
        <f t="shared" si="6"/>
        <v>-9</v>
      </c>
      <c r="R34" s="27">
        <f t="shared" si="1"/>
        <v>3</v>
      </c>
      <c r="S34" s="28">
        <f t="shared" si="2"/>
        <v>2.7777777777777679E-3</v>
      </c>
      <c r="T34" s="28">
        <f t="shared" si="3"/>
        <v>-8.2417582417582125E-3</v>
      </c>
      <c r="U34" s="25"/>
      <c r="V34" s="25"/>
      <c r="W34" s="25"/>
      <c r="X34" s="25"/>
      <c r="Y34" s="24"/>
      <c r="Z34" s="25"/>
      <c r="AA34" s="24"/>
      <c r="AB34" s="24">
        <v>9</v>
      </c>
      <c r="AC34" s="25"/>
      <c r="AD34" s="24"/>
      <c r="AE34" s="25"/>
      <c r="AF34" s="25"/>
      <c r="AG34" s="25"/>
      <c r="AH34" s="25"/>
      <c r="AI34" s="24">
        <f t="shared" si="7"/>
        <v>9</v>
      </c>
      <c r="AJ34" s="29">
        <f t="shared" si="8"/>
        <v>0</v>
      </c>
      <c r="AK34" s="25"/>
    </row>
    <row r="35" spans="1:37" x14ac:dyDescent="0.3">
      <c r="A35" s="9">
        <v>2024</v>
      </c>
      <c r="B35" s="9" t="s">
        <v>38</v>
      </c>
      <c r="C35" s="10">
        <v>45503</v>
      </c>
      <c r="D35" s="11" t="s">
        <v>64</v>
      </c>
      <c r="E35" s="11" t="s">
        <v>64</v>
      </c>
      <c r="F35" s="9" t="s">
        <v>77</v>
      </c>
      <c r="G35" s="13" t="s">
        <v>53</v>
      </c>
      <c r="H35" s="12" t="s">
        <v>78</v>
      </c>
      <c r="I35" s="12">
        <v>5157980</v>
      </c>
      <c r="J35" s="9"/>
      <c r="K35" s="9"/>
      <c r="L35" s="12">
        <v>182774</v>
      </c>
      <c r="M35" s="12">
        <v>648</v>
      </c>
      <c r="N35" s="15">
        <v>648</v>
      </c>
      <c r="O35" s="16">
        <v>648</v>
      </c>
      <c r="P35" s="14">
        <v>648</v>
      </c>
      <c r="Q35" s="15">
        <f t="shared" si="6"/>
        <v>0</v>
      </c>
      <c r="R35" s="15">
        <f t="shared" si="1"/>
        <v>0</v>
      </c>
      <c r="S35" s="17">
        <f t="shared" si="2"/>
        <v>0</v>
      </c>
      <c r="T35" s="17">
        <f t="shared" si="3"/>
        <v>0</v>
      </c>
      <c r="U35" s="18"/>
      <c r="V35" s="9">
        <v>33</v>
      </c>
      <c r="W35" s="9">
        <v>18</v>
      </c>
      <c r="X35" s="19"/>
      <c r="Y35" s="9">
        <v>0</v>
      </c>
      <c r="Z35" s="9">
        <v>12</v>
      </c>
      <c r="AA35" s="19"/>
      <c r="AB35" s="9">
        <v>0</v>
      </c>
      <c r="AC35" s="16"/>
      <c r="AD35" s="9">
        <v>3</v>
      </c>
      <c r="AE35" s="16"/>
      <c r="AF35" s="20"/>
      <c r="AG35" s="20"/>
      <c r="AH35" s="13"/>
      <c r="AI35" s="15">
        <f t="shared" si="7"/>
        <v>33</v>
      </c>
      <c r="AJ35" s="15">
        <f t="shared" ref="AJ35:AJ98" si="9">Q35+AI35</f>
        <v>33</v>
      </c>
      <c r="AK35" s="9" t="s">
        <v>79</v>
      </c>
    </row>
    <row r="36" spans="1:37" x14ac:dyDescent="0.3">
      <c r="A36" s="25">
        <v>2024</v>
      </c>
      <c r="B36" s="25" t="s">
        <v>38</v>
      </c>
      <c r="C36" s="23">
        <v>45503</v>
      </c>
      <c r="D36" s="44" t="s">
        <v>64</v>
      </c>
      <c r="E36" s="44" t="s">
        <v>64</v>
      </c>
      <c r="F36" s="25" t="s">
        <v>77</v>
      </c>
      <c r="G36" s="24" t="s">
        <v>53</v>
      </c>
      <c r="H36" s="45" t="s">
        <v>80</v>
      </c>
      <c r="I36" s="45">
        <v>5158614</v>
      </c>
      <c r="J36" s="25"/>
      <c r="K36" s="25"/>
      <c r="L36" s="45">
        <v>182777</v>
      </c>
      <c r="M36" s="45">
        <v>21816</v>
      </c>
      <c r="N36" s="46">
        <v>22254</v>
      </c>
      <c r="O36" s="47">
        <v>22256</v>
      </c>
      <c r="P36" s="48">
        <v>22137</v>
      </c>
      <c r="Q36" s="46">
        <f t="shared" si="6"/>
        <v>-117</v>
      </c>
      <c r="R36" s="46">
        <f t="shared" si="1"/>
        <v>321</v>
      </c>
      <c r="S36" s="49">
        <f t="shared" si="2"/>
        <v>1.4713971397139813E-2</v>
      </c>
      <c r="T36" s="49">
        <f t="shared" si="3"/>
        <v>-5.2574818010245883E-3</v>
      </c>
      <c r="U36" s="50" t="s">
        <v>81</v>
      </c>
      <c r="V36" s="25">
        <v>115</v>
      </c>
      <c r="W36" s="25">
        <v>123</v>
      </c>
      <c r="X36" s="51"/>
      <c r="Y36" s="25">
        <v>11</v>
      </c>
      <c r="Z36" s="25">
        <v>54</v>
      </c>
      <c r="AA36" s="51"/>
      <c r="AB36" s="25">
        <v>43</v>
      </c>
      <c r="AC36" s="47"/>
      <c r="AD36" s="25">
        <v>1</v>
      </c>
      <c r="AE36" s="47"/>
      <c r="AF36" s="52"/>
      <c r="AG36" s="52"/>
      <c r="AH36" s="24"/>
      <c r="AI36" s="46">
        <f t="shared" si="7"/>
        <v>232</v>
      </c>
      <c r="AJ36" s="46">
        <f t="shared" si="9"/>
        <v>115</v>
      </c>
      <c r="AK36" s="25" t="s">
        <v>82</v>
      </c>
    </row>
    <row r="37" spans="1:37" x14ac:dyDescent="0.3">
      <c r="A37" s="9">
        <v>2024</v>
      </c>
      <c r="B37" s="9" t="s">
        <v>38</v>
      </c>
      <c r="C37" s="10">
        <v>45503</v>
      </c>
      <c r="D37" s="11" t="s">
        <v>64</v>
      </c>
      <c r="E37" s="11" t="s">
        <v>64</v>
      </c>
      <c r="F37" s="9" t="s">
        <v>77</v>
      </c>
      <c r="G37" s="13" t="s">
        <v>53</v>
      </c>
      <c r="H37" s="12" t="s">
        <v>80</v>
      </c>
      <c r="I37" s="12">
        <v>5158614</v>
      </c>
      <c r="J37" s="9"/>
      <c r="K37" s="9"/>
      <c r="L37" s="12">
        <v>182778</v>
      </c>
      <c r="M37" s="12">
        <v>540</v>
      </c>
      <c r="N37" s="15">
        <v>552</v>
      </c>
      <c r="O37" s="16">
        <v>552</v>
      </c>
      <c r="P37" s="14">
        <v>552</v>
      </c>
      <c r="Q37" s="15">
        <f t="shared" si="6"/>
        <v>0</v>
      </c>
      <c r="R37" s="15">
        <f t="shared" si="1"/>
        <v>12</v>
      </c>
      <c r="S37" s="17">
        <f t="shared" si="2"/>
        <v>2.2222222222222143E-2</v>
      </c>
      <c r="T37" s="17">
        <f t="shared" si="3"/>
        <v>0</v>
      </c>
      <c r="U37" s="18"/>
      <c r="V37" s="9">
        <v>15</v>
      </c>
      <c r="W37" s="9">
        <v>7</v>
      </c>
      <c r="X37" s="19"/>
      <c r="Y37" s="9">
        <v>0</v>
      </c>
      <c r="Z37" s="9">
        <v>0</v>
      </c>
      <c r="AA37" s="19"/>
      <c r="AB37" s="9">
        <v>8</v>
      </c>
      <c r="AC37" s="16"/>
      <c r="AD37" s="9">
        <v>0</v>
      </c>
      <c r="AE37" s="16"/>
      <c r="AF37" s="20"/>
      <c r="AG37" s="20"/>
      <c r="AH37" s="13"/>
      <c r="AI37" s="15">
        <f t="shared" si="7"/>
        <v>15</v>
      </c>
      <c r="AJ37" s="15">
        <f t="shared" si="9"/>
        <v>15</v>
      </c>
      <c r="AK37" s="18"/>
    </row>
    <row r="38" spans="1:37" x14ac:dyDescent="0.3">
      <c r="A38" s="25">
        <v>2024</v>
      </c>
      <c r="B38" s="25" t="s">
        <v>38</v>
      </c>
      <c r="C38" s="23">
        <v>45503</v>
      </c>
      <c r="D38" s="44" t="s">
        <v>64</v>
      </c>
      <c r="E38" s="44" t="s">
        <v>64</v>
      </c>
      <c r="F38" s="25" t="s">
        <v>77</v>
      </c>
      <c r="G38" s="24" t="s">
        <v>53</v>
      </c>
      <c r="H38" s="45" t="s">
        <v>83</v>
      </c>
      <c r="I38" s="45">
        <v>5158582</v>
      </c>
      <c r="J38" s="25"/>
      <c r="K38" s="25"/>
      <c r="L38" s="45">
        <v>182805</v>
      </c>
      <c r="M38" s="45">
        <v>2448</v>
      </c>
      <c r="N38" s="46">
        <v>2458</v>
      </c>
      <c r="O38" s="47">
        <v>2454</v>
      </c>
      <c r="P38" s="48">
        <v>2440</v>
      </c>
      <c r="Q38" s="46">
        <f t="shared" si="6"/>
        <v>-18</v>
      </c>
      <c r="R38" s="46">
        <f t="shared" si="1"/>
        <v>-8</v>
      </c>
      <c r="S38" s="49">
        <f t="shared" si="2"/>
        <v>-3.2679738562091387E-3</v>
      </c>
      <c r="T38" s="49">
        <f t="shared" si="3"/>
        <v>-7.3230268510984242E-3</v>
      </c>
      <c r="U38" s="50" t="s">
        <v>81</v>
      </c>
      <c r="V38" s="25">
        <v>0</v>
      </c>
      <c r="W38" s="25">
        <v>9</v>
      </c>
      <c r="X38" s="51"/>
      <c r="Y38" s="25">
        <v>0</v>
      </c>
      <c r="Z38" s="25">
        <v>5</v>
      </c>
      <c r="AA38" s="51"/>
      <c r="AB38" s="25">
        <v>0</v>
      </c>
      <c r="AC38" s="47"/>
      <c r="AD38" s="25">
        <v>4</v>
      </c>
      <c r="AE38" s="47"/>
      <c r="AF38" s="52"/>
      <c r="AG38" s="52"/>
      <c r="AH38" s="24"/>
      <c r="AI38" s="46">
        <f t="shared" si="7"/>
        <v>18</v>
      </c>
      <c r="AJ38" s="46">
        <f t="shared" si="9"/>
        <v>0</v>
      </c>
      <c r="AK38" s="50"/>
    </row>
    <row r="39" spans="1:37" x14ac:dyDescent="0.3">
      <c r="A39" s="25">
        <v>2024</v>
      </c>
      <c r="B39" s="25" t="s">
        <v>38</v>
      </c>
      <c r="C39" s="23">
        <v>45503</v>
      </c>
      <c r="D39" s="44" t="s">
        <v>64</v>
      </c>
      <c r="E39" s="44" t="s">
        <v>64</v>
      </c>
      <c r="F39" s="25" t="s">
        <v>77</v>
      </c>
      <c r="G39" s="24" t="s">
        <v>53</v>
      </c>
      <c r="H39" s="45" t="s">
        <v>84</v>
      </c>
      <c r="I39" s="45">
        <v>5158613</v>
      </c>
      <c r="J39" s="25"/>
      <c r="K39" s="25"/>
      <c r="L39" s="45">
        <v>182806</v>
      </c>
      <c r="M39" s="45">
        <v>3024</v>
      </c>
      <c r="N39" s="46">
        <v>3034</v>
      </c>
      <c r="O39" s="47">
        <v>3032</v>
      </c>
      <c r="P39" s="48">
        <v>3024</v>
      </c>
      <c r="Q39" s="46">
        <f t="shared" si="6"/>
        <v>-10</v>
      </c>
      <c r="R39" s="46">
        <f t="shared" si="1"/>
        <v>0</v>
      </c>
      <c r="S39" s="49">
        <f t="shared" si="2"/>
        <v>0</v>
      </c>
      <c r="T39" s="49">
        <f t="shared" si="3"/>
        <v>-3.2959789057349642E-3</v>
      </c>
      <c r="U39" s="53" t="s">
        <v>85</v>
      </c>
      <c r="V39" s="25">
        <v>0</v>
      </c>
      <c r="W39" s="25">
        <v>4</v>
      </c>
      <c r="X39" s="51"/>
      <c r="Y39" s="25">
        <v>2</v>
      </c>
      <c r="Z39" s="25">
        <v>0</v>
      </c>
      <c r="AA39" s="51"/>
      <c r="AB39" s="25">
        <v>0</v>
      </c>
      <c r="AC39" s="47"/>
      <c r="AD39" s="25">
        <v>4</v>
      </c>
      <c r="AE39" s="47"/>
      <c r="AF39" s="52"/>
      <c r="AG39" s="52"/>
      <c r="AH39" s="24"/>
      <c r="AI39" s="46">
        <f t="shared" si="7"/>
        <v>10</v>
      </c>
      <c r="AJ39" s="46">
        <f t="shared" si="9"/>
        <v>0</v>
      </c>
      <c r="AK39" s="53"/>
    </row>
    <row r="40" spans="1:37" x14ac:dyDescent="0.3">
      <c r="A40" s="25">
        <v>2024</v>
      </c>
      <c r="B40" s="25" t="s">
        <v>38</v>
      </c>
      <c r="C40" s="23">
        <v>45503</v>
      </c>
      <c r="D40" s="44" t="s">
        <v>64</v>
      </c>
      <c r="E40" s="44" t="s">
        <v>64</v>
      </c>
      <c r="F40" s="25" t="s">
        <v>77</v>
      </c>
      <c r="G40" s="24" t="s">
        <v>53</v>
      </c>
      <c r="H40" s="45" t="s">
        <v>86</v>
      </c>
      <c r="I40" s="45">
        <v>5158591</v>
      </c>
      <c r="J40" s="25"/>
      <c r="K40" s="25"/>
      <c r="L40" s="45">
        <v>182807</v>
      </c>
      <c r="M40" s="45">
        <v>1296</v>
      </c>
      <c r="N40" s="46">
        <v>1307</v>
      </c>
      <c r="O40" s="47">
        <v>1303</v>
      </c>
      <c r="P40" s="48">
        <v>1296</v>
      </c>
      <c r="Q40" s="46">
        <f t="shared" si="6"/>
        <v>-11</v>
      </c>
      <c r="R40" s="46">
        <f t="shared" si="1"/>
        <v>0</v>
      </c>
      <c r="S40" s="49">
        <f t="shared" si="2"/>
        <v>0</v>
      </c>
      <c r="T40" s="49">
        <f t="shared" si="3"/>
        <v>-8.4162203519509982E-3</v>
      </c>
      <c r="U40" s="53" t="s">
        <v>85</v>
      </c>
      <c r="V40" s="25">
        <v>0</v>
      </c>
      <c r="W40" s="25">
        <v>5</v>
      </c>
      <c r="X40" s="51"/>
      <c r="Y40" s="25">
        <v>2</v>
      </c>
      <c r="Z40" s="25">
        <v>0</v>
      </c>
      <c r="AA40" s="51"/>
      <c r="AB40" s="25">
        <v>0</v>
      </c>
      <c r="AC40" s="47"/>
      <c r="AD40" s="25">
        <v>4</v>
      </c>
      <c r="AE40" s="47"/>
      <c r="AF40" s="52"/>
      <c r="AG40" s="52"/>
      <c r="AH40" s="24"/>
      <c r="AI40" s="46">
        <f t="shared" si="7"/>
        <v>11</v>
      </c>
      <c r="AJ40" s="46">
        <f t="shared" si="9"/>
        <v>0</v>
      </c>
      <c r="AK40" s="53"/>
    </row>
    <row r="41" spans="1:37" x14ac:dyDescent="0.3">
      <c r="A41" s="25">
        <v>2024</v>
      </c>
      <c r="B41" s="25" t="s">
        <v>38</v>
      </c>
      <c r="C41" s="23">
        <v>45503</v>
      </c>
      <c r="D41" s="44" t="s">
        <v>64</v>
      </c>
      <c r="E41" s="44" t="s">
        <v>64</v>
      </c>
      <c r="F41" s="25" t="s">
        <v>77</v>
      </c>
      <c r="G41" s="24" t="s">
        <v>53</v>
      </c>
      <c r="H41" s="45" t="s">
        <v>87</v>
      </c>
      <c r="I41" s="45">
        <v>5158617</v>
      </c>
      <c r="J41" s="25"/>
      <c r="K41" s="25"/>
      <c r="L41" s="45">
        <v>182808</v>
      </c>
      <c r="M41" s="45">
        <v>1008</v>
      </c>
      <c r="N41" s="46">
        <v>1020</v>
      </c>
      <c r="O41" s="47">
        <v>1017</v>
      </c>
      <c r="P41" s="48">
        <v>1008</v>
      </c>
      <c r="Q41" s="46">
        <f t="shared" si="6"/>
        <v>-12</v>
      </c>
      <c r="R41" s="46">
        <f t="shared" si="1"/>
        <v>0</v>
      </c>
      <c r="S41" s="49">
        <f t="shared" si="2"/>
        <v>0</v>
      </c>
      <c r="T41" s="49">
        <f t="shared" si="3"/>
        <v>-1.1764705882352899E-2</v>
      </c>
      <c r="U41" s="53" t="s">
        <v>88</v>
      </c>
      <c r="V41" s="25">
        <v>0</v>
      </c>
      <c r="W41" s="25">
        <v>5</v>
      </c>
      <c r="X41" s="51"/>
      <c r="Y41" s="25">
        <v>0</v>
      </c>
      <c r="Z41" s="25">
        <v>2</v>
      </c>
      <c r="AA41" s="51"/>
      <c r="AB41" s="25">
        <v>3</v>
      </c>
      <c r="AC41" s="47"/>
      <c r="AD41" s="25">
        <v>2</v>
      </c>
      <c r="AE41" s="47"/>
      <c r="AF41" s="52"/>
      <c r="AG41" s="52"/>
      <c r="AH41" s="24"/>
      <c r="AI41" s="46">
        <f t="shared" si="7"/>
        <v>12</v>
      </c>
      <c r="AJ41" s="46">
        <f t="shared" si="9"/>
        <v>0</v>
      </c>
      <c r="AK41" s="53"/>
    </row>
    <row r="42" spans="1:37" x14ac:dyDescent="0.3">
      <c r="A42" s="25">
        <v>2024</v>
      </c>
      <c r="B42" s="25" t="s">
        <v>38</v>
      </c>
      <c r="C42" s="23">
        <v>45503</v>
      </c>
      <c r="D42" s="44" t="s">
        <v>64</v>
      </c>
      <c r="E42" s="44" t="s">
        <v>64</v>
      </c>
      <c r="F42" s="25" t="s">
        <v>77</v>
      </c>
      <c r="G42" s="24" t="s">
        <v>53</v>
      </c>
      <c r="H42" s="45" t="s">
        <v>89</v>
      </c>
      <c r="I42" s="45">
        <v>5158596</v>
      </c>
      <c r="J42" s="25"/>
      <c r="K42" s="25"/>
      <c r="L42" s="45">
        <v>182988</v>
      </c>
      <c r="M42" s="45">
        <v>30240</v>
      </c>
      <c r="N42" s="46">
        <v>30547</v>
      </c>
      <c r="O42" s="47">
        <v>30532</v>
      </c>
      <c r="P42" s="48">
        <v>30450</v>
      </c>
      <c r="Q42" s="46">
        <f t="shared" si="6"/>
        <v>-97</v>
      </c>
      <c r="R42" s="46">
        <f t="shared" si="1"/>
        <v>210</v>
      </c>
      <c r="S42" s="49">
        <f t="shared" si="2"/>
        <v>6.9444444444444198E-3</v>
      </c>
      <c r="T42" s="49">
        <f t="shared" si="3"/>
        <v>-3.175434576226821E-3</v>
      </c>
      <c r="U42" s="50" t="s">
        <v>81</v>
      </c>
      <c r="V42" s="25">
        <v>160</v>
      </c>
      <c r="W42" s="25">
        <v>118</v>
      </c>
      <c r="X42" s="51"/>
      <c r="Y42" s="25">
        <v>5</v>
      </c>
      <c r="Z42" s="25">
        <v>68</v>
      </c>
      <c r="AA42" s="51"/>
      <c r="AB42" s="25">
        <v>65</v>
      </c>
      <c r="AC42" s="47"/>
      <c r="AD42" s="25">
        <v>1</v>
      </c>
      <c r="AE42" s="47"/>
      <c r="AF42" s="52"/>
      <c r="AG42" s="52"/>
      <c r="AH42" s="24"/>
      <c r="AI42" s="46">
        <f t="shared" si="7"/>
        <v>257</v>
      </c>
      <c r="AJ42" s="46">
        <f t="shared" si="9"/>
        <v>160</v>
      </c>
      <c r="AK42" s="25" t="s">
        <v>82</v>
      </c>
    </row>
    <row r="43" spans="1:37" x14ac:dyDescent="0.3">
      <c r="A43" s="25">
        <v>2024</v>
      </c>
      <c r="B43" s="25" t="s">
        <v>38</v>
      </c>
      <c r="C43" s="23">
        <v>45503</v>
      </c>
      <c r="D43" s="44" t="s">
        <v>64</v>
      </c>
      <c r="E43" s="44" t="s">
        <v>64</v>
      </c>
      <c r="F43" s="25" t="s">
        <v>77</v>
      </c>
      <c r="G43" s="24" t="s">
        <v>53</v>
      </c>
      <c r="H43" s="45" t="s">
        <v>90</v>
      </c>
      <c r="I43" s="45">
        <v>5158587</v>
      </c>
      <c r="J43" s="25"/>
      <c r="K43" s="25"/>
      <c r="L43" s="45">
        <v>182990</v>
      </c>
      <c r="M43" s="45">
        <v>4212</v>
      </c>
      <c r="N43" s="46">
        <v>4275</v>
      </c>
      <c r="O43" s="47">
        <v>4273</v>
      </c>
      <c r="P43" s="48">
        <v>4194</v>
      </c>
      <c r="Q43" s="46">
        <f t="shared" si="6"/>
        <v>-81</v>
      </c>
      <c r="R43" s="46">
        <f t="shared" si="1"/>
        <v>-18</v>
      </c>
      <c r="S43" s="49">
        <f t="shared" si="2"/>
        <v>-4.2735042735042583E-3</v>
      </c>
      <c r="T43" s="49">
        <f t="shared" si="3"/>
        <v>-1.8947368421052602E-2</v>
      </c>
      <c r="U43" s="50" t="s">
        <v>81</v>
      </c>
      <c r="V43" s="25">
        <v>76</v>
      </c>
      <c r="W43" s="25">
        <v>88</v>
      </c>
      <c r="X43" s="52"/>
      <c r="Y43" s="25">
        <v>13</v>
      </c>
      <c r="Z43" s="25">
        <v>33</v>
      </c>
      <c r="AA43" s="52"/>
      <c r="AB43" s="25">
        <v>20</v>
      </c>
      <c r="AC43" s="47"/>
      <c r="AD43" s="25">
        <v>3</v>
      </c>
      <c r="AE43" s="46"/>
      <c r="AF43" s="24"/>
      <c r="AG43" s="24"/>
      <c r="AH43" s="24"/>
      <c r="AI43" s="46">
        <f t="shared" si="7"/>
        <v>157</v>
      </c>
      <c r="AJ43" s="46">
        <f t="shared" si="9"/>
        <v>76</v>
      </c>
      <c r="AK43" s="25" t="s">
        <v>82</v>
      </c>
    </row>
    <row r="44" spans="1:37" x14ac:dyDescent="0.3">
      <c r="A44" s="53">
        <v>2024</v>
      </c>
      <c r="B44" s="25" t="s">
        <v>38</v>
      </c>
      <c r="C44" s="23">
        <v>45503</v>
      </c>
      <c r="D44" s="44" t="s">
        <v>64</v>
      </c>
      <c r="E44" s="44" t="s">
        <v>64</v>
      </c>
      <c r="F44" s="25" t="s">
        <v>77</v>
      </c>
      <c r="G44" s="24" t="s">
        <v>53</v>
      </c>
      <c r="H44" s="25" t="s">
        <v>91</v>
      </c>
      <c r="I44" s="54">
        <v>5158041</v>
      </c>
      <c r="J44" s="52"/>
      <c r="K44" s="55"/>
      <c r="L44" s="25">
        <v>182765</v>
      </c>
      <c r="M44" s="25">
        <v>21600</v>
      </c>
      <c r="N44" s="47">
        <v>21811</v>
      </c>
      <c r="O44" s="47">
        <v>21756</v>
      </c>
      <c r="P44" s="47">
        <v>21420</v>
      </c>
      <c r="Q44" s="46">
        <f t="shared" si="6"/>
        <v>-391</v>
      </c>
      <c r="R44" s="46">
        <f t="shared" si="1"/>
        <v>-180</v>
      </c>
      <c r="S44" s="49">
        <f t="shared" si="2"/>
        <v>-8.3333333333333037E-3</v>
      </c>
      <c r="T44" s="49">
        <f t="shared" si="3"/>
        <v>-1.7926734216679674E-2</v>
      </c>
      <c r="U44" s="50" t="s">
        <v>81</v>
      </c>
      <c r="V44" s="51">
        <v>0</v>
      </c>
      <c r="W44" s="51">
        <v>151</v>
      </c>
      <c r="X44" s="51"/>
      <c r="Y44" s="51">
        <v>0</v>
      </c>
      <c r="Z44" s="51">
        <v>135</v>
      </c>
      <c r="AA44" s="51"/>
      <c r="AB44" s="51">
        <v>102</v>
      </c>
      <c r="AC44" s="47"/>
      <c r="AD44" s="25">
        <v>3</v>
      </c>
      <c r="AE44" s="47"/>
      <c r="AF44" s="52"/>
      <c r="AG44" s="52"/>
      <c r="AH44" s="24"/>
      <c r="AI44" s="46">
        <f t="shared" si="7"/>
        <v>391</v>
      </c>
      <c r="AJ44" s="46">
        <f t="shared" si="9"/>
        <v>0</v>
      </c>
      <c r="AK44" s="25" t="s">
        <v>82</v>
      </c>
    </row>
    <row r="45" spans="1:37" x14ac:dyDescent="0.3">
      <c r="A45" s="53">
        <v>2024</v>
      </c>
      <c r="B45" s="25" t="s">
        <v>38</v>
      </c>
      <c r="C45" s="23">
        <v>45503</v>
      </c>
      <c r="D45" s="44" t="s">
        <v>64</v>
      </c>
      <c r="E45" s="44" t="s">
        <v>64</v>
      </c>
      <c r="F45" s="25" t="s">
        <v>77</v>
      </c>
      <c r="G45" s="24" t="s">
        <v>53</v>
      </c>
      <c r="H45" s="25" t="s">
        <v>92</v>
      </c>
      <c r="I45" s="54">
        <v>5158599</v>
      </c>
      <c r="J45" s="52"/>
      <c r="K45" s="55"/>
      <c r="L45" s="25">
        <v>182979</v>
      </c>
      <c r="M45" s="25">
        <v>12420</v>
      </c>
      <c r="N45" s="47">
        <v>12563</v>
      </c>
      <c r="O45" s="47">
        <v>12563</v>
      </c>
      <c r="P45" s="47">
        <v>12399</v>
      </c>
      <c r="Q45" s="46">
        <f t="shared" si="6"/>
        <v>-164</v>
      </c>
      <c r="R45" s="46">
        <f t="shared" si="1"/>
        <v>-21</v>
      </c>
      <c r="S45" s="49">
        <f t="shared" si="2"/>
        <v>-1.6908212560386993E-3</v>
      </c>
      <c r="T45" s="49">
        <f t="shared" si="3"/>
        <v>-1.3054206797739387E-2</v>
      </c>
      <c r="U45" s="50" t="s">
        <v>81</v>
      </c>
      <c r="V45" s="51">
        <v>7</v>
      </c>
      <c r="W45" s="51">
        <v>85</v>
      </c>
      <c r="X45" s="51"/>
      <c r="Y45" s="51">
        <v>28</v>
      </c>
      <c r="Z45" s="51">
        <v>25</v>
      </c>
      <c r="AA45" s="51"/>
      <c r="AB45" s="51">
        <v>30</v>
      </c>
      <c r="AC45" s="47"/>
      <c r="AD45" s="25">
        <v>3</v>
      </c>
      <c r="AE45" s="47"/>
      <c r="AF45" s="52"/>
      <c r="AG45" s="52"/>
      <c r="AH45" s="24"/>
      <c r="AI45" s="46">
        <f t="shared" si="7"/>
        <v>171</v>
      </c>
      <c r="AJ45" s="46">
        <f t="shared" si="9"/>
        <v>7</v>
      </c>
      <c r="AK45" s="25" t="s">
        <v>93</v>
      </c>
    </row>
    <row r="46" spans="1:37" x14ac:dyDescent="0.3">
      <c r="A46" s="18">
        <v>2024</v>
      </c>
      <c r="B46" s="9" t="s">
        <v>38</v>
      </c>
      <c r="C46" s="10">
        <v>45503</v>
      </c>
      <c r="D46" s="11" t="s">
        <v>64</v>
      </c>
      <c r="E46" s="11" t="s">
        <v>64</v>
      </c>
      <c r="F46" s="9" t="s">
        <v>77</v>
      </c>
      <c r="G46" s="13" t="s">
        <v>53</v>
      </c>
      <c r="H46" s="9" t="s">
        <v>92</v>
      </c>
      <c r="I46" s="56">
        <v>5158599</v>
      </c>
      <c r="J46" s="20"/>
      <c r="K46" s="57"/>
      <c r="L46" s="9">
        <v>182980</v>
      </c>
      <c r="M46" s="9">
        <v>1080</v>
      </c>
      <c r="N46" s="16">
        <v>1091</v>
      </c>
      <c r="O46" s="16">
        <v>1092</v>
      </c>
      <c r="P46" s="16">
        <v>1089</v>
      </c>
      <c r="Q46" s="15">
        <f t="shared" si="6"/>
        <v>-2</v>
      </c>
      <c r="R46" s="15">
        <f t="shared" si="1"/>
        <v>9</v>
      </c>
      <c r="S46" s="17">
        <f t="shared" si="2"/>
        <v>8.3333333333333037E-3</v>
      </c>
      <c r="T46" s="17">
        <f t="shared" si="3"/>
        <v>-1.8331805682859637E-3</v>
      </c>
      <c r="U46" s="58"/>
      <c r="V46" s="19">
        <v>1</v>
      </c>
      <c r="W46" s="19">
        <v>0</v>
      </c>
      <c r="X46" s="19"/>
      <c r="Y46" s="19">
        <v>2</v>
      </c>
      <c r="Z46" s="19">
        <v>1</v>
      </c>
      <c r="AA46" s="19"/>
      <c r="AB46" s="19">
        <v>0</v>
      </c>
      <c r="AC46" s="16"/>
      <c r="AD46" s="9">
        <v>0</v>
      </c>
      <c r="AE46" s="16"/>
      <c r="AF46" s="20"/>
      <c r="AG46" s="20"/>
      <c r="AH46" s="13"/>
      <c r="AI46" s="15">
        <f t="shared" si="7"/>
        <v>3</v>
      </c>
      <c r="AJ46" s="15">
        <f t="shared" si="9"/>
        <v>1</v>
      </c>
      <c r="AK46" s="18"/>
    </row>
    <row r="47" spans="1:37" x14ac:dyDescent="0.3">
      <c r="A47" s="18">
        <v>2024</v>
      </c>
      <c r="B47" s="9" t="s">
        <v>38</v>
      </c>
      <c r="C47" s="10">
        <v>45503</v>
      </c>
      <c r="D47" s="11" t="s">
        <v>64</v>
      </c>
      <c r="E47" s="11" t="s">
        <v>64</v>
      </c>
      <c r="F47" s="9" t="s">
        <v>77</v>
      </c>
      <c r="G47" s="13" t="s">
        <v>53</v>
      </c>
      <c r="H47" s="9" t="s">
        <v>94</v>
      </c>
      <c r="I47" s="56">
        <v>5158585</v>
      </c>
      <c r="J47" s="20"/>
      <c r="K47" s="57"/>
      <c r="L47" s="9">
        <v>182986</v>
      </c>
      <c r="M47" s="9">
        <v>2952</v>
      </c>
      <c r="N47" s="16">
        <v>2955</v>
      </c>
      <c r="O47" s="16">
        <v>2952</v>
      </c>
      <c r="P47" s="16">
        <v>2949</v>
      </c>
      <c r="Q47" s="15">
        <f t="shared" si="6"/>
        <v>-6</v>
      </c>
      <c r="R47" s="15">
        <f t="shared" si="1"/>
        <v>-3</v>
      </c>
      <c r="S47" s="17">
        <f t="shared" si="2"/>
        <v>-1.0162601626015899E-3</v>
      </c>
      <c r="T47" s="17">
        <f t="shared" si="3"/>
        <v>-2.0304568527919065E-3</v>
      </c>
      <c r="U47" s="58"/>
      <c r="V47" s="19">
        <v>0</v>
      </c>
      <c r="W47" s="19">
        <v>1</v>
      </c>
      <c r="X47" s="19"/>
      <c r="Y47" s="19">
        <v>4</v>
      </c>
      <c r="Z47" s="19">
        <v>0</v>
      </c>
      <c r="AA47" s="19"/>
      <c r="AB47" s="19">
        <v>0</v>
      </c>
      <c r="AC47" s="16"/>
      <c r="AD47" s="9">
        <v>1</v>
      </c>
      <c r="AE47" s="16"/>
      <c r="AF47" s="20"/>
      <c r="AG47" s="20"/>
      <c r="AH47" s="13"/>
      <c r="AI47" s="15">
        <f t="shared" si="7"/>
        <v>6</v>
      </c>
      <c r="AJ47" s="15">
        <f t="shared" si="9"/>
        <v>0</v>
      </c>
      <c r="AK47" s="18"/>
    </row>
    <row r="48" spans="1:37" x14ac:dyDescent="0.3">
      <c r="A48" s="53">
        <v>2024</v>
      </c>
      <c r="B48" s="25" t="s">
        <v>38</v>
      </c>
      <c r="C48" s="23">
        <v>45503</v>
      </c>
      <c r="D48" s="44" t="s">
        <v>64</v>
      </c>
      <c r="E48" s="44" t="s">
        <v>64</v>
      </c>
      <c r="F48" s="25" t="s">
        <v>77</v>
      </c>
      <c r="G48" s="24" t="s">
        <v>53</v>
      </c>
      <c r="H48" s="25" t="s">
        <v>95</v>
      </c>
      <c r="I48" s="54">
        <v>5158589</v>
      </c>
      <c r="J48" s="52"/>
      <c r="K48" s="55"/>
      <c r="L48" s="25">
        <v>182987</v>
      </c>
      <c r="M48" s="25">
        <v>1800</v>
      </c>
      <c r="N48" s="47">
        <v>1803</v>
      </c>
      <c r="O48" s="47">
        <v>1803</v>
      </c>
      <c r="P48" s="47">
        <v>1798</v>
      </c>
      <c r="Q48" s="46">
        <f t="shared" si="6"/>
        <v>-5</v>
      </c>
      <c r="R48" s="46">
        <f t="shared" si="1"/>
        <v>-2</v>
      </c>
      <c r="S48" s="49">
        <f t="shared" si="2"/>
        <v>-1.1111111111110628E-3</v>
      </c>
      <c r="T48" s="49">
        <f t="shared" si="3"/>
        <v>-2.7731558513588439E-3</v>
      </c>
      <c r="U48" s="59"/>
      <c r="V48" s="51">
        <v>0</v>
      </c>
      <c r="W48" s="51">
        <v>0</v>
      </c>
      <c r="X48" s="51"/>
      <c r="Y48" s="51">
        <v>4</v>
      </c>
      <c r="Z48" s="51">
        <v>0</v>
      </c>
      <c r="AA48" s="51"/>
      <c r="AB48" s="51">
        <v>0</v>
      </c>
      <c r="AC48" s="47"/>
      <c r="AD48" s="25">
        <v>1</v>
      </c>
      <c r="AE48" s="47"/>
      <c r="AF48" s="52"/>
      <c r="AG48" s="52"/>
      <c r="AH48" s="24"/>
      <c r="AI48" s="46">
        <f t="shared" si="7"/>
        <v>5</v>
      </c>
      <c r="AJ48" s="46">
        <f t="shared" si="9"/>
        <v>0</v>
      </c>
      <c r="AK48" s="53"/>
    </row>
    <row r="49" spans="1:37" x14ac:dyDescent="0.3">
      <c r="A49" s="53">
        <v>2024</v>
      </c>
      <c r="B49" s="25" t="s">
        <v>38</v>
      </c>
      <c r="C49" s="23">
        <v>45503</v>
      </c>
      <c r="D49" s="44" t="s">
        <v>64</v>
      </c>
      <c r="E49" s="44" t="s">
        <v>64</v>
      </c>
      <c r="F49" s="25" t="s">
        <v>77</v>
      </c>
      <c r="G49" s="24" t="s">
        <v>53</v>
      </c>
      <c r="H49" s="25" t="s">
        <v>96</v>
      </c>
      <c r="I49" s="54">
        <v>5158600</v>
      </c>
      <c r="J49" s="52"/>
      <c r="K49" s="55"/>
      <c r="L49" s="25">
        <v>182991</v>
      </c>
      <c r="M49" s="25">
        <v>2484</v>
      </c>
      <c r="N49" s="47">
        <v>2484</v>
      </c>
      <c r="O49" s="47">
        <v>2484</v>
      </c>
      <c r="P49" s="47">
        <v>2469</v>
      </c>
      <c r="Q49" s="46">
        <f t="shared" si="6"/>
        <v>-15</v>
      </c>
      <c r="R49" s="46">
        <f t="shared" si="1"/>
        <v>-15</v>
      </c>
      <c r="S49" s="49">
        <f t="shared" si="2"/>
        <v>-6.0386473429951959E-3</v>
      </c>
      <c r="T49" s="49">
        <f t="shared" si="3"/>
        <v>-6.0386473429951959E-3</v>
      </c>
      <c r="U49" s="53" t="s">
        <v>85</v>
      </c>
      <c r="V49" s="51">
        <v>0</v>
      </c>
      <c r="W49" s="51">
        <v>2</v>
      </c>
      <c r="X49" s="51"/>
      <c r="Y49" s="51">
        <v>11</v>
      </c>
      <c r="Z49" s="51">
        <v>0</v>
      </c>
      <c r="AA49" s="51"/>
      <c r="AB49" s="51">
        <v>1</v>
      </c>
      <c r="AC49" s="47"/>
      <c r="AD49" s="25">
        <v>1</v>
      </c>
      <c r="AE49" s="47"/>
      <c r="AF49" s="52"/>
      <c r="AG49" s="52"/>
      <c r="AH49" s="24"/>
      <c r="AI49" s="46">
        <f t="shared" si="7"/>
        <v>15</v>
      </c>
      <c r="AJ49" s="46">
        <f t="shared" si="9"/>
        <v>0</v>
      </c>
      <c r="AK49" s="53"/>
    </row>
    <row r="50" spans="1:37" x14ac:dyDescent="0.3">
      <c r="A50" s="18">
        <v>2024</v>
      </c>
      <c r="B50" s="9" t="s">
        <v>38</v>
      </c>
      <c r="C50" s="10">
        <v>45503</v>
      </c>
      <c r="D50" s="11" t="s">
        <v>64</v>
      </c>
      <c r="E50" s="11" t="s">
        <v>64</v>
      </c>
      <c r="F50" s="9" t="s">
        <v>77</v>
      </c>
      <c r="G50" s="13" t="s">
        <v>53</v>
      </c>
      <c r="H50" s="9" t="s">
        <v>97</v>
      </c>
      <c r="I50" s="56">
        <v>5158616</v>
      </c>
      <c r="J50" s="20"/>
      <c r="K50" s="57"/>
      <c r="L50" s="9">
        <v>182992</v>
      </c>
      <c r="M50" s="9">
        <v>1224</v>
      </c>
      <c r="N50" s="16">
        <v>1225</v>
      </c>
      <c r="O50" s="16">
        <v>1224</v>
      </c>
      <c r="P50" s="16">
        <v>1224</v>
      </c>
      <c r="Q50" s="15">
        <f t="shared" si="6"/>
        <v>-1</v>
      </c>
      <c r="R50" s="15">
        <f t="shared" si="1"/>
        <v>0</v>
      </c>
      <c r="S50" s="17">
        <f t="shared" si="2"/>
        <v>0</v>
      </c>
      <c r="T50" s="17">
        <f t="shared" si="3"/>
        <v>-8.1632653061225469E-4</v>
      </c>
      <c r="U50" s="58"/>
      <c r="V50" s="19">
        <v>0</v>
      </c>
      <c r="W50" s="19">
        <v>0</v>
      </c>
      <c r="X50" s="19"/>
      <c r="Y50" s="19">
        <v>0</v>
      </c>
      <c r="Z50" s="19">
        <v>0</v>
      </c>
      <c r="AA50" s="19"/>
      <c r="AB50" s="19">
        <v>0</v>
      </c>
      <c r="AC50" s="16"/>
      <c r="AD50" s="9">
        <v>1</v>
      </c>
      <c r="AE50" s="16"/>
      <c r="AF50" s="20"/>
      <c r="AG50" s="20"/>
      <c r="AH50" s="13"/>
      <c r="AI50" s="15">
        <f t="shared" si="7"/>
        <v>1</v>
      </c>
      <c r="AJ50" s="15">
        <f t="shared" si="9"/>
        <v>0</v>
      </c>
      <c r="AK50" s="18"/>
    </row>
    <row r="51" spans="1:37" x14ac:dyDescent="0.3">
      <c r="A51" s="18">
        <v>2024</v>
      </c>
      <c r="B51" s="9" t="s">
        <v>38</v>
      </c>
      <c r="C51" s="10">
        <v>45503</v>
      </c>
      <c r="D51" s="11" t="s">
        <v>64</v>
      </c>
      <c r="E51" s="11" t="s">
        <v>64</v>
      </c>
      <c r="F51" s="9" t="s">
        <v>77</v>
      </c>
      <c r="G51" s="13" t="s">
        <v>53</v>
      </c>
      <c r="H51" s="9" t="s">
        <v>98</v>
      </c>
      <c r="I51" s="56">
        <v>5157977</v>
      </c>
      <c r="J51" s="20"/>
      <c r="K51" s="57"/>
      <c r="L51" s="9">
        <v>182993</v>
      </c>
      <c r="M51" s="9">
        <v>11232</v>
      </c>
      <c r="N51" s="16">
        <v>11241</v>
      </c>
      <c r="O51" s="16">
        <v>11239</v>
      </c>
      <c r="P51" s="16">
        <v>11232</v>
      </c>
      <c r="Q51" s="15">
        <f t="shared" si="6"/>
        <v>-9</v>
      </c>
      <c r="R51" s="15">
        <f t="shared" si="1"/>
        <v>0</v>
      </c>
      <c r="S51" s="17">
        <f t="shared" si="2"/>
        <v>0</v>
      </c>
      <c r="T51" s="17">
        <f t="shared" si="3"/>
        <v>-8.0064051240991141E-4</v>
      </c>
      <c r="U51" s="58"/>
      <c r="V51" s="19">
        <v>20</v>
      </c>
      <c r="W51" s="19">
        <v>18</v>
      </c>
      <c r="X51" s="19"/>
      <c r="Y51" s="19">
        <v>2</v>
      </c>
      <c r="Z51" s="19">
        <v>4</v>
      </c>
      <c r="AA51" s="19"/>
      <c r="AB51" s="19">
        <v>3</v>
      </c>
      <c r="AC51" s="16"/>
      <c r="AD51" s="9">
        <v>2</v>
      </c>
      <c r="AE51" s="16"/>
      <c r="AF51" s="20"/>
      <c r="AG51" s="20"/>
      <c r="AH51" s="13"/>
      <c r="AI51" s="15">
        <f t="shared" si="7"/>
        <v>29</v>
      </c>
      <c r="AJ51" s="15">
        <f t="shared" si="9"/>
        <v>20</v>
      </c>
      <c r="AK51" s="9" t="s">
        <v>82</v>
      </c>
    </row>
    <row r="52" spans="1:37" x14ac:dyDescent="0.3">
      <c r="A52" s="53">
        <v>2024</v>
      </c>
      <c r="B52" s="25" t="s">
        <v>38</v>
      </c>
      <c r="C52" s="23">
        <v>45503</v>
      </c>
      <c r="D52" s="44" t="s">
        <v>64</v>
      </c>
      <c r="E52" s="44" t="s">
        <v>64</v>
      </c>
      <c r="F52" s="25" t="s">
        <v>77</v>
      </c>
      <c r="G52" s="24" t="s">
        <v>53</v>
      </c>
      <c r="H52" s="25" t="s">
        <v>99</v>
      </c>
      <c r="I52" s="54">
        <v>5158004</v>
      </c>
      <c r="J52" s="52"/>
      <c r="K52" s="55"/>
      <c r="L52" s="25">
        <v>182994</v>
      </c>
      <c r="M52" s="25">
        <v>3672</v>
      </c>
      <c r="N52" s="47">
        <v>3681</v>
      </c>
      <c r="O52" s="47">
        <v>3675</v>
      </c>
      <c r="P52" s="47">
        <v>3648</v>
      </c>
      <c r="Q52" s="46">
        <f t="shared" si="6"/>
        <v>-33</v>
      </c>
      <c r="R52" s="46">
        <f t="shared" si="1"/>
        <v>-24</v>
      </c>
      <c r="S52" s="49">
        <f t="shared" si="2"/>
        <v>-6.5359477124182774E-3</v>
      </c>
      <c r="T52" s="49">
        <f t="shared" si="3"/>
        <v>-8.9649551752241097E-3</v>
      </c>
      <c r="U52" s="53" t="s">
        <v>85</v>
      </c>
      <c r="V52" s="51">
        <v>0</v>
      </c>
      <c r="W52" s="51">
        <v>29</v>
      </c>
      <c r="X52" s="51"/>
      <c r="Y52" s="51">
        <v>0</v>
      </c>
      <c r="Z52" s="51">
        <v>0</v>
      </c>
      <c r="AA52" s="51"/>
      <c r="AB52" s="51">
        <v>1</v>
      </c>
      <c r="AC52" s="47"/>
      <c r="AD52" s="25">
        <v>3</v>
      </c>
      <c r="AE52" s="47"/>
      <c r="AF52" s="52"/>
      <c r="AG52" s="52"/>
      <c r="AH52" s="24"/>
      <c r="AI52" s="46">
        <f t="shared" si="7"/>
        <v>33</v>
      </c>
      <c r="AJ52" s="46">
        <f t="shared" si="9"/>
        <v>0</v>
      </c>
      <c r="AK52" s="25" t="s">
        <v>100</v>
      </c>
    </row>
    <row r="53" spans="1:37" x14ac:dyDescent="0.3">
      <c r="A53" s="53">
        <v>2024</v>
      </c>
      <c r="B53" s="25" t="s">
        <v>38</v>
      </c>
      <c r="C53" s="23">
        <v>45503</v>
      </c>
      <c r="D53" s="44" t="s">
        <v>64</v>
      </c>
      <c r="E53" s="44" t="s">
        <v>64</v>
      </c>
      <c r="F53" s="25" t="s">
        <v>77</v>
      </c>
      <c r="G53" s="24" t="s">
        <v>53</v>
      </c>
      <c r="H53" s="25" t="s">
        <v>101</v>
      </c>
      <c r="I53" s="54">
        <v>5157983</v>
      </c>
      <c r="J53" s="52"/>
      <c r="K53" s="55"/>
      <c r="L53" s="25">
        <v>182995</v>
      </c>
      <c r="M53" s="25">
        <v>4968</v>
      </c>
      <c r="N53" s="47">
        <v>4977</v>
      </c>
      <c r="O53" s="47">
        <v>4977</v>
      </c>
      <c r="P53" s="47">
        <v>4926</v>
      </c>
      <c r="Q53" s="46">
        <f t="shared" si="6"/>
        <v>-51</v>
      </c>
      <c r="R53" s="46">
        <f t="shared" si="1"/>
        <v>-42</v>
      </c>
      <c r="S53" s="49">
        <f t="shared" si="2"/>
        <v>-8.4541062801932743E-3</v>
      </c>
      <c r="T53" s="49">
        <f t="shared" si="3"/>
        <v>-1.024713682941536E-2</v>
      </c>
      <c r="U53" s="50" t="s">
        <v>81</v>
      </c>
      <c r="V53" s="51">
        <v>33</v>
      </c>
      <c r="W53" s="51">
        <v>47</v>
      </c>
      <c r="X53" s="51"/>
      <c r="Y53" s="51">
        <v>1</v>
      </c>
      <c r="Z53" s="51">
        <v>18</v>
      </c>
      <c r="AA53" s="51"/>
      <c r="AB53" s="51">
        <v>15</v>
      </c>
      <c r="AC53" s="47"/>
      <c r="AD53" s="25">
        <v>3</v>
      </c>
      <c r="AE53" s="47"/>
      <c r="AF53" s="52"/>
      <c r="AG53" s="52"/>
      <c r="AH53" s="24"/>
      <c r="AI53" s="46">
        <f t="shared" si="7"/>
        <v>84</v>
      </c>
      <c r="AJ53" s="46">
        <f t="shared" si="9"/>
        <v>33</v>
      </c>
      <c r="AK53" s="25" t="s">
        <v>82</v>
      </c>
    </row>
    <row r="54" spans="1:37" x14ac:dyDescent="0.3">
      <c r="A54" s="18">
        <v>2024</v>
      </c>
      <c r="B54" s="9" t="s">
        <v>38</v>
      </c>
      <c r="C54" s="10">
        <v>45503</v>
      </c>
      <c r="D54" s="11" t="s">
        <v>64</v>
      </c>
      <c r="E54" s="11" t="s">
        <v>64</v>
      </c>
      <c r="F54" s="9" t="s">
        <v>77</v>
      </c>
      <c r="G54" s="13" t="s">
        <v>53</v>
      </c>
      <c r="H54" s="9" t="s">
        <v>101</v>
      </c>
      <c r="I54" s="56">
        <v>5157983</v>
      </c>
      <c r="J54" s="20"/>
      <c r="K54" s="57"/>
      <c r="L54" s="9">
        <v>182996</v>
      </c>
      <c r="M54" s="9">
        <v>1188</v>
      </c>
      <c r="N54" s="16">
        <v>1188</v>
      </c>
      <c r="O54" s="16">
        <v>1188</v>
      </c>
      <c r="P54" s="16">
        <v>1188</v>
      </c>
      <c r="Q54" s="15">
        <f t="shared" si="6"/>
        <v>0</v>
      </c>
      <c r="R54" s="15">
        <f t="shared" si="1"/>
        <v>0</v>
      </c>
      <c r="S54" s="17">
        <f t="shared" si="2"/>
        <v>0</v>
      </c>
      <c r="T54" s="17">
        <f t="shared" si="3"/>
        <v>0</v>
      </c>
      <c r="U54" s="58"/>
      <c r="V54" s="19">
        <v>0</v>
      </c>
      <c r="W54" s="19">
        <v>0</v>
      </c>
      <c r="X54" s="19"/>
      <c r="Y54" s="19">
        <v>0</v>
      </c>
      <c r="Z54" s="19">
        <v>0</v>
      </c>
      <c r="AA54" s="19"/>
      <c r="AB54" s="19">
        <v>0</v>
      </c>
      <c r="AC54" s="16"/>
      <c r="AD54" s="9">
        <v>0</v>
      </c>
      <c r="AE54" s="16"/>
      <c r="AF54" s="20"/>
      <c r="AG54" s="20"/>
      <c r="AH54" s="13"/>
      <c r="AI54" s="15">
        <f t="shared" si="7"/>
        <v>0</v>
      </c>
      <c r="AJ54" s="15">
        <f t="shared" si="9"/>
        <v>0</v>
      </c>
      <c r="AK54" s="18"/>
    </row>
    <row r="55" spans="1:37" x14ac:dyDescent="0.3">
      <c r="A55" s="18">
        <v>2024</v>
      </c>
      <c r="B55" s="9" t="s">
        <v>38</v>
      </c>
      <c r="C55" s="10">
        <v>45503</v>
      </c>
      <c r="D55" s="11" t="s">
        <v>64</v>
      </c>
      <c r="E55" s="11" t="s">
        <v>64</v>
      </c>
      <c r="F55" s="9" t="s">
        <v>77</v>
      </c>
      <c r="G55" s="13" t="s">
        <v>53</v>
      </c>
      <c r="H55" s="9" t="s">
        <v>102</v>
      </c>
      <c r="I55" s="56">
        <v>5157991</v>
      </c>
      <c r="J55" s="20"/>
      <c r="K55" s="57"/>
      <c r="L55" s="9">
        <v>182997</v>
      </c>
      <c r="M55" s="9">
        <v>4536</v>
      </c>
      <c r="N55" s="16">
        <v>4545</v>
      </c>
      <c r="O55" s="16">
        <v>4545</v>
      </c>
      <c r="P55" s="16">
        <v>4536</v>
      </c>
      <c r="Q55" s="15">
        <f t="shared" si="6"/>
        <v>-9</v>
      </c>
      <c r="R55" s="15">
        <f t="shared" si="1"/>
        <v>0</v>
      </c>
      <c r="S55" s="17">
        <f t="shared" si="2"/>
        <v>0</v>
      </c>
      <c r="T55" s="17">
        <f t="shared" si="3"/>
        <v>-1.980198019801982E-3</v>
      </c>
      <c r="U55" s="58"/>
      <c r="V55" s="19">
        <v>38</v>
      </c>
      <c r="W55" s="19">
        <v>26</v>
      </c>
      <c r="X55" s="19"/>
      <c r="Y55" s="19">
        <v>1</v>
      </c>
      <c r="Z55" s="19">
        <v>11</v>
      </c>
      <c r="AA55" s="19"/>
      <c r="AB55" s="19">
        <v>9</v>
      </c>
      <c r="AC55" s="16"/>
      <c r="AD55" s="9">
        <v>0</v>
      </c>
      <c r="AE55" s="16"/>
      <c r="AF55" s="20"/>
      <c r="AG55" s="20"/>
      <c r="AH55" s="13"/>
      <c r="AI55" s="15">
        <f t="shared" si="7"/>
        <v>47</v>
      </c>
      <c r="AJ55" s="15">
        <f t="shared" si="9"/>
        <v>38</v>
      </c>
      <c r="AK55" s="9" t="s">
        <v>79</v>
      </c>
    </row>
    <row r="56" spans="1:37" x14ac:dyDescent="0.3">
      <c r="A56" s="18">
        <v>2024</v>
      </c>
      <c r="B56" s="9" t="s">
        <v>38</v>
      </c>
      <c r="C56" s="10">
        <v>45503</v>
      </c>
      <c r="D56" s="11" t="s">
        <v>64</v>
      </c>
      <c r="E56" s="11" t="s">
        <v>64</v>
      </c>
      <c r="F56" s="9" t="s">
        <v>77</v>
      </c>
      <c r="G56" s="13" t="s">
        <v>53</v>
      </c>
      <c r="H56" s="9" t="s">
        <v>102</v>
      </c>
      <c r="I56" s="56">
        <v>5157991</v>
      </c>
      <c r="J56" s="20"/>
      <c r="K56" s="57"/>
      <c r="L56" s="9">
        <v>182998</v>
      </c>
      <c r="M56" s="9">
        <v>2052</v>
      </c>
      <c r="N56" s="16">
        <v>2052</v>
      </c>
      <c r="O56" s="16">
        <v>2052</v>
      </c>
      <c r="P56" s="16">
        <v>2052</v>
      </c>
      <c r="Q56" s="15">
        <f t="shared" si="6"/>
        <v>0</v>
      </c>
      <c r="R56" s="15">
        <f t="shared" si="1"/>
        <v>0</v>
      </c>
      <c r="S56" s="17">
        <f t="shared" si="2"/>
        <v>0</v>
      </c>
      <c r="T56" s="17">
        <f t="shared" si="3"/>
        <v>0</v>
      </c>
      <c r="U56" s="58"/>
      <c r="V56" s="19">
        <v>22</v>
      </c>
      <c r="W56" s="19">
        <v>4</v>
      </c>
      <c r="X56" s="19"/>
      <c r="Y56" s="19">
        <v>0</v>
      </c>
      <c r="Z56" s="19">
        <v>11</v>
      </c>
      <c r="AA56" s="19"/>
      <c r="AB56" s="19">
        <v>7</v>
      </c>
      <c r="AC56" s="16"/>
      <c r="AD56" s="9">
        <v>0</v>
      </c>
      <c r="AE56" s="16"/>
      <c r="AF56" s="20"/>
      <c r="AG56" s="20"/>
      <c r="AH56" s="13"/>
      <c r="AI56" s="15">
        <f t="shared" si="7"/>
        <v>22</v>
      </c>
      <c r="AJ56" s="15">
        <f t="shared" si="9"/>
        <v>22</v>
      </c>
      <c r="AK56" s="18"/>
    </row>
    <row r="57" spans="1:37" x14ac:dyDescent="0.3">
      <c r="A57" s="53">
        <v>2024</v>
      </c>
      <c r="B57" s="25" t="s">
        <v>38</v>
      </c>
      <c r="C57" s="23">
        <v>45503</v>
      </c>
      <c r="D57" s="44" t="s">
        <v>64</v>
      </c>
      <c r="E57" s="44" t="s">
        <v>64</v>
      </c>
      <c r="F57" s="25" t="s">
        <v>77</v>
      </c>
      <c r="G57" s="24" t="s">
        <v>53</v>
      </c>
      <c r="H57" s="25" t="s">
        <v>103</v>
      </c>
      <c r="I57" s="54">
        <v>5158009</v>
      </c>
      <c r="J57" s="52"/>
      <c r="K57" s="55"/>
      <c r="L57" s="25">
        <v>183001</v>
      </c>
      <c r="M57" s="25">
        <v>14040</v>
      </c>
      <c r="N57" s="47">
        <v>14045</v>
      </c>
      <c r="O57" s="47">
        <v>14045</v>
      </c>
      <c r="P57" s="47">
        <v>13953</v>
      </c>
      <c r="Q57" s="46">
        <f t="shared" si="6"/>
        <v>-92</v>
      </c>
      <c r="R57" s="46">
        <f t="shared" si="1"/>
        <v>-87</v>
      </c>
      <c r="S57" s="49">
        <f t="shared" si="2"/>
        <v>-6.1965811965811746E-3</v>
      </c>
      <c r="T57" s="49">
        <f t="shared" si="3"/>
        <v>-6.5503737985047605E-3</v>
      </c>
      <c r="U57" s="50" t="s">
        <v>104</v>
      </c>
      <c r="V57" s="51">
        <v>151</v>
      </c>
      <c r="W57" s="51">
        <v>135</v>
      </c>
      <c r="X57" s="51"/>
      <c r="Y57" s="51">
        <v>18</v>
      </c>
      <c r="Z57" s="51">
        <v>40</v>
      </c>
      <c r="AA57" s="51"/>
      <c r="AB57" s="51">
        <v>47</v>
      </c>
      <c r="AC57" s="47"/>
      <c r="AD57" s="25">
        <v>3</v>
      </c>
      <c r="AE57" s="47"/>
      <c r="AF57" s="52"/>
      <c r="AG57" s="52"/>
      <c r="AH57" s="24"/>
      <c r="AI57" s="46">
        <f t="shared" si="7"/>
        <v>243</v>
      </c>
      <c r="AJ57" s="46">
        <f t="shared" si="9"/>
        <v>151</v>
      </c>
      <c r="AK57" s="25" t="s">
        <v>100</v>
      </c>
    </row>
    <row r="58" spans="1:37" x14ac:dyDescent="0.3">
      <c r="A58" s="18">
        <v>2024</v>
      </c>
      <c r="B58" s="9" t="s">
        <v>38</v>
      </c>
      <c r="C58" s="10">
        <v>45503</v>
      </c>
      <c r="D58" s="11" t="s">
        <v>64</v>
      </c>
      <c r="E58" s="11" t="s">
        <v>64</v>
      </c>
      <c r="F58" s="9" t="s">
        <v>77</v>
      </c>
      <c r="G58" s="13" t="s">
        <v>53</v>
      </c>
      <c r="H58" s="9" t="s">
        <v>87</v>
      </c>
      <c r="I58" s="56">
        <v>5158617</v>
      </c>
      <c r="J58" s="20"/>
      <c r="K58" s="57"/>
      <c r="L58" s="9">
        <v>183016</v>
      </c>
      <c r="M58" s="9">
        <v>5184</v>
      </c>
      <c r="N58" s="16">
        <v>5194</v>
      </c>
      <c r="O58" s="16">
        <v>5195</v>
      </c>
      <c r="P58" s="16">
        <v>5184</v>
      </c>
      <c r="Q58" s="15">
        <f t="shared" si="6"/>
        <v>-10</v>
      </c>
      <c r="R58" s="15">
        <f t="shared" si="1"/>
        <v>0</v>
      </c>
      <c r="S58" s="17">
        <f t="shared" si="2"/>
        <v>0</v>
      </c>
      <c r="T58" s="17">
        <f t="shared" si="3"/>
        <v>-1.9252984212553281E-3</v>
      </c>
      <c r="U58" s="58"/>
      <c r="V58" s="19">
        <v>0</v>
      </c>
      <c r="W58" s="19">
        <v>1</v>
      </c>
      <c r="X58" s="19"/>
      <c r="Y58" s="19">
        <v>4</v>
      </c>
      <c r="Z58" s="19">
        <v>0</v>
      </c>
      <c r="AA58" s="19"/>
      <c r="AB58" s="19">
        <v>2</v>
      </c>
      <c r="AC58" s="16"/>
      <c r="AD58" s="9">
        <v>3</v>
      </c>
      <c r="AE58" s="16"/>
      <c r="AF58" s="20"/>
      <c r="AG58" s="20"/>
      <c r="AH58" s="13"/>
      <c r="AI58" s="15">
        <f t="shared" si="7"/>
        <v>10</v>
      </c>
      <c r="AJ58" s="15">
        <f t="shared" si="9"/>
        <v>0</v>
      </c>
      <c r="AK58" s="18"/>
    </row>
    <row r="59" spans="1:37" x14ac:dyDescent="0.3">
      <c r="A59" s="18">
        <v>2024</v>
      </c>
      <c r="B59" s="9" t="s">
        <v>38</v>
      </c>
      <c r="C59" s="10">
        <v>45503</v>
      </c>
      <c r="D59" s="11" t="s">
        <v>64</v>
      </c>
      <c r="E59" s="11" t="s">
        <v>64</v>
      </c>
      <c r="F59" s="9" t="s">
        <v>77</v>
      </c>
      <c r="G59" s="13" t="s">
        <v>53</v>
      </c>
      <c r="H59" s="9" t="s">
        <v>105</v>
      </c>
      <c r="I59" s="56">
        <v>5158608</v>
      </c>
      <c r="J59" s="20"/>
      <c r="K59" s="20"/>
      <c r="L59" s="9">
        <v>183017</v>
      </c>
      <c r="M59" s="9">
        <v>4608</v>
      </c>
      <c r="N59" s="16">
        <v>4619</v>
      </c>
      <c r="O59" s="16">
        <v>4620</v>
      </c>
      <c r="P59" s="16">
        <v>4608</v>
      </c>
      <c r="Q59" s="15">
        <f t="shared" si="6"/>
        <v>-11</v>
      </c>
      <c r="R59" s="15">
        <f t="shared" si="1"/>
        <v>0</v>
      </c>
      <c r="S59" s="17">
        <f t="shared" si="2"/>
        <v>0</v>
      </c>
      <c r="T59" s="17">
        <f t="shared" si="3"/>
        <v>-2.3814678501840048E-3</v>
      </c>
      <c r="U59" s="13"/>
      <c r="V59" s="19">
        <v>0</v>
      </c>
      <c r="W59" s="19">
        <v>2</v>
      </c>
      <c r="X59" s="20"/>
      <c r="Y59" s="19">
        <v>4</v>
      </c>
      <c r="Z59" s="19">
        <v>0</v>
      </c>
      <c r="AA59" s="20"/>
      <c r="AB59" s="19">
        <v>1</v>
      </c>
      <c r="AC59" s="16"/>
      <c r="AD59" s="9">
        <v>4</v>
      </c>
      <c r="AE59" s="15"/>
      <c r="AF59" s="13"/>
      <c r="AG59" s="13"/>
      <c r="AH59" s="13"/>
      <c r="AI59" s="15">
        <f t="shared" si="7"/>
        <v>11</v>
      </c>
      <c r="AJ59" s="15">
        <f t="shared" si="9"/>
        <v>0</v>
      </c>
      <c r="AK59" s="60"/>
    </row>
    <row r="60" spans="1:37" x14ac:dyDescent="0.3">
      <c r="A60" s="18">
        <v>2024</v>
      </c>
      <c r="B60" s="9" t="s">
        <v>38</v>
      </c>
      <c r="C60" s="10">
        <v>45503</v>
      </c>
      <c r="D60" s="11" t="s">
        <v>64</v>
      </c>
      <c r="E60" s="11" t="s">
        <v>64</v>
      </c>
      <c r="F60" s="9" t="s">
        <v>77</v>
      </c>
      <c r="G60" s="13" t="s">
        <v>53</v>
      </c>
      <c r="H60" s="9" t="s">
        <v>106</v>
      </c>
      <c r="I60" s="56">
        <v>5158598</v>
      </c>
      <c r="J60" s="20"/>
      <c r="K60" s="20"/>
      <c r="L60" s="9">
        <v>183018</v>
      </c>
      <c r="M60" s="9">
        <v>12528</v>
      </c>
      <c r="N60" s="16">
        <v>12537</v>
      </c>
      <c r="O60" s="16">
        <v>12536</v>
      </c>
      <c r="P60" s="16">
        <v>12528</v>
      </c>
      <c r="Q60" s="15">
        <f t="shared" si="6"/>
        <v>-9</v>
      </c>
      <c r="R60" s="15">
        <f t="shared" si="1"/>
        <v>0</v>
      </c>
      <c r="S60" s="17">
        <f t="shared" si="2"/>
        <v>0</v>
      </c>
      <c r="T60" s="17">
        <f t="shared" si="3"/>
        <v>-7.1787508973442105E-4</v>
      </c>
      <c r="U60" s="13"/>
      <c r="V60" s="19">
        <v>38</v>
      </c>
      <c r="W60" s="19">
        <v>26</v>
      </c>
      <c r="X60" s="20"/>
      <c r="Y60" s="19">
        <v>11</v>
      </c>
      <c r="Z60" s="19">
        <v>5</v>
      </c>
      <c r="AA60" s="20"/>
      <c r="AB60" s="19">
        <v>1</v>
      </c>
      <c r="AC60" s="16"/>
      <c r="AD60" s="9">
        <v>4</v>
      </c>
      <c r="AE60" s="15"/>
      <c r="AF60" s="13"/>
      <c r="AG60" s="13"/>
      <c r="AH60" s="13"/>
      <c r="AI60" s="15">
        <f t="shared" si="7"/>
        <v>47</v>
      </c>
      <c r="AJ60" s="15">
        <f t="shared" si="9"/>
        <v>38</v>
      </c>
      <c r="AK60" s="9" t="s">
        <v>100</v>
      </c>
    </row>
    <row r="61" spans="1:37" x14ac:dyDescent="0.3">
      <c r="A61" s="18">
        <v>2024</v>
      </c>
      <c r="B61" s="9" t="s">
        <v>38</v>
      </c>
      <c r="C61" s="10">
        <v>45503</v>
      </c>
      <c r="D61" s="11" t="s">
        <v>64</v>
      </c>
      <c r="E61" s="11" t="s">
        <v>64</v>
      </c>
      <c r="F61" s="9" t="s">
        <v>77</v>
      </c>
      <c r="G61" s="13" t="s">
        <v>53</v>
      </c>
      <c r="H61" s="9" t="s">
        <v>107</v>
      </c>
      <c r="I61" s="56">
        <v>5158609</v>
      </c>
      <c r="J61" s="20"/>
      <c r="K61" s="20"/>
      <c r="L61" s="9">
        <v>183019</v>
      </c>
      <c r="M61" s="9">
        <v>12240</v>
      </c>
      <c r="N61" s="16">
        <v>12255</v>
      </c>
      <c r="O61" s="16">
        <v>12255</v>
      </c>
      <c r="P61" s="16">
        <v>12240</v>
      </c>
      <c r="Q61" s="15">
        <f t="shared" si="6"/>
        <v>-15</v>
      </c>
      <c r="R61" s="15">
        <f t="shared" si="1"/>
        <v>0</v>
      </c>
      <c r="S61" s="17">
        <f t="shared" si="2"/>
        <v>0</v>
      </c>
      <c r="T61" s="17">
        <f t="shared" si="3"/>
        <v>-1.223990208078285E-3</v>
      </c>
      <c r="U61" s="9"/>
      <c r="V61" s="19">
        <v>89</v>
      </c>
      <c r="W61" s="19">
        <v>71</v>
      </c>
      <c r="X61" s="20"/>
      <c r="Y61" s="19">
        <v>1</v>
      </c>
      <c r="Z61" s="19">
        <v>6</v>
      </c>
      <c r="AA61" s="20"/>
      <c r="AB61" s="19">
        <v>22</v>
      </c>
      <c r="AC61" s="20"/>
      <c r="AD61" s="9">
        <v>4</v>
      </c>
      <c r="AE61" s="20"/>
      <c r="AF61" s="20"/>
      <c r="AG61" s="20"/>
      <c r="AH61" s="13"/>
      <c r="AI61" s="15">
        <f t="shared" si="7"/>
        <v>104</v>
      </c>
      <c r="AJ61" s="15">
        <f t="shared" si="9"/>
        <v>89</v>
      </c>
      <c r="AK61" s="9" t="s">
        <v>82</v>
      </c>
    </row>
    <row r="62" spans="1:37" x14ac:dyDescent="0.3">
      <c r="A62" s="18">
        <v>2024</v>
      </c>
      <c r="B62" s="9" t="s">
        <v>38</v>
      </c>
      <c r="C62" s="10">
        <v>45503</v>
      </c>
      <c r="D62" s="11" t="s">
        <v>64</v>
      </c>
      <c r="E62" s="11" t="s">
        <v>64</v>
      </c>
      <c r="F62" s="9" t="s">
        <v>77</v>
      </c>
      <c r="G62" s="13" t="s">
        <v>53</v>
      </c>
      <c r="H62" s="9" t="s">
        <v>83</v>
      </c>
      <c r="I62" s="56">
        <v>5158582</v>
      </c>
      <c r="J62" s="20"/>
      <c r="K62" s="20"/>
      <c r="L62" s="13">
        <v>183020</v>
      </c>
      <c r="M62" s="61">
        <v>9648</v>
      </c>
      <c r="N62" s="16">
        <v>9666</v>
      </c>
      <c r="O62" s="16">
        <v>9666</v>
      </c>
      <c r="P62" s="16">
        <v>9648</v>
      </c>
      <c r="Q62" s="15">
        <f t="shared" si="6"/>
        <v>-18</v>
      </c>
      <c r="R62" s="15">
        <f t="shared" si="1"/>
        <v>0</v>
      </c>
      <c r="S62" s="17">
        <f t="shared" si="2"/>
        <v>0</v>
      </c>
      <c r="T62" s="17">
        <f t="shared" si="3"/>
        <v>-1.8621973929237035E-3</v>
      </c>
      <c r="U62" s="9"/>
      <c r="V62" s="19">
        <v>70</v>
      </c>
      <c r="W62" s="19">
        <v>69</v>
      </c>
      <c r="X62" s="20"/>
      <c r="Y62" s="19">
        <v>5</v>
      </c>
      <c r="Z62" s="19">
        <v>0</v>
      </c>
      <c r="AA62" s="20"/>
      <c r="AB62" s="19">
        <v>10</v>
      </c>
      <c r="AC62" s="20"/>
      <c r="AD62" s="9">
        <v>4</v>
      </c>
      <c r="AE62" s="20"/>
      <c r="AF62" s="20"/>
      <c r="AG62" s="20"/>
      <c r="AH62" s="13"/>
      <c r="AI62" s="15">
        <f t="shared" si="7"/>
        <v>88</v>
      </c>
      <c r="AJ62" s="15">
        <f t="shared" si="9"/>
        <v>70</v>
      </c>
      <c r="AK62" s="9" t="s">
        <v>82</v>
      </c>
    </row>
    <row r="63" spans="1:37" x14ac:dyDescent="0.3">
      <c r="A63" s="53">
        <v>2024</v>
      </c>
      <c r="B63" s="25" t="s">
        <v>38</v>
      </c>
      <c r="C63" s="23">
        <v>45503</v>
      </c>
      <c r="D63" s="44" t="s">
        <v>64</v>
      </c>
      <c r="E63" s="44" t="s">
        <v>64</v>
      </c>
      <c r="F63" s="25" t="s">
        <v>77</v>
      </c>
      <c r="G63" s="24" t="s">
        <v>53</v>
      </c>
      <c r="H63" s="25" t="s">
        <v>84</v>
      </c>
      <c r="I63" s="54">
        <v>5158613</v>
      </c>
      <c r="J63" s="52"/>
      <c r="K63" s="55"/>
      <c r="L63" s="25">
        <v>183021</v>
      </c>
      <c r="M63" s="25">
        <v>17856</v>
      </c>
      <c r="N63" s="47">
        <v>17864</v>
      </c>
      <c r="O63" s="47">
        <v>17833</v>
      </c>
      <c r="P63" s="47">
        <v>17672</v>
      </c>
      <c r="Q63" s="46">
        <f t="shared" si="6"/>
        <v>-192</v>
      </c>
      <c r="R63" s="46">
        <f t="shared" si="1"/>
        <v>-184</v>
      </c>
      <c r="S63" s="49">
        <f t="shared" si="2"/>
        <v>-1.0304659498207913E-2</v>
      </c>
      <c r="T63" s="49">
        <f t="shared" si="3"/>
        <v>-1.0747872816838311E-2</v>
      </c>
      <c r="U63" s="50" t="s">
        <v>108</v>
      </c>
      <c r="V63" s="51">
        <v>18</v>
      </c>
      <c r="W63" s="51">
        <v>114</v>
      </c>
      <c r="X63" s="51"/>
      <c r="Y63" s="51">
        <v>20</v>
      </c>
      <c r="Z63" s="51">
        <v>40</v>
      </c>
      <c r="AA63" s="51"/>
      <c r="AB63" s="51">
        <v>32</v>
      </c>
      <c r="AC63" s="47"/>
      <c r="AD63" s="25">
        <v>4</v>
      </c>
      <c r="AE63" s="47"/>
      <c r="AF63" s="52"/>
      <c r="AG63" s="52"/>
      <c r="AH63" s="24"/>
      <c r="AI63" s="46">
        <f t="shared" si="7"/>
        <v>210</v>
      </c>
      <c r="AJ63" s="46">
        <f t="shared" si="9"/>
        <v>18</v>
      </c>
      <c r="AK63" s="25" t="s">
        <v>82</v>
      </c>
    </row>
    <row r="64" spans="1:37" x14ac:dyDescent="0.3">
      <c r="A64" s="18">
        <v>2024</v>
      </c>
      <c r="B64" s="9" t="s">
        <v>38</v>
      </c>
      <c r="C64" s="10">
        <v>45503</v>
      </c>
      <c r="D64" s="11" t="s">
        <v>64</v>
      </c>
      <c r="E64" s="11" t="s">
        <v>64</v>
      </c>
      <c r="F64" s="9" t="s">
        <v>77</v>
      </c>
      <c r="G64" s="13" t="s">
        <v>53</v>
      </c>
      <c r="H64" s="9" t="s">
        <v>86</v>
      </c>
      <c r="I64" s="56">
        <v>5158591</v>
      </c>
      <c r="J64" s="20"/>
      <c r="K64" s="57"/>
      <c r="L64" s="9">
        <v>183022</v>
      </c>
      <c r="M64" s="9">
        <v>8640</v>
      </c>
      <c r="N64" s="16">
        <v>8640</v>
      </c>
      <c r="O64" s="16">
        <v>8640</v>
      </c>
      <c r="P64" s="16">
        <v>8628</v>
      </c>
      <c r="Q64" s="15">
        <f t="shared" si="6"/>
        <v>-12</v>
      </c>
      <c r="R64" s="15">
        <f t="shared" si="1"/>
        <v>-12</v>
      </c>
      <c r="S64" s="17">
        <f t="shared" si="2"/>
        <v>-1.388888888888884E-3</v>
      </c>
      <c r="T64" s="17">
        <f t="shared" si="3"/>
        <v>-1.388888888888884E-3</v>
      </c>
      <c r="U64" s="62" t="s">
        <v>81</v>
      </c>
      <c r="V64" s="19">
        <v>29</v>
      </c>
      <c r="W64" s="19">
        <v>35</v>
      </c>
      <c r="X64" s="19"/>
      <c r="Y64" s="19">
        <v>2</v>
      </c>
      <c r="Z64" s="19">
        <v>0</v>
      </c>
      <c r="AA64" s="19"/>
      <c r="AB64" s="19">
        <v>0</v>
      </c>
      <c r="AC64" s="16"/>
      <c r="AD64" s="9">
        <v>4</v>
      </c>
      <c r="AE64" s="16"/>
      <c r="AF64" s="20"/>
      <c r="AG64" s="20"/>
      <c r="AH64" s="13"/>
      <c r="AI64" s="15">
        <f t="shared" si="7"/>
        <v>41</v>
      </c>
      <c r="AJ64" s="15">
        <f t="shared" si="9"/>
        <v>29</v>
      </c>
      <c r="AK64" s="9" t="s">
        <v>109</v>
      </c>
    </row>
    <row r="65" spans="1:37" x14ac:dyDescent="0.3">
      <c r="A65" s="18">
        <v>2024</v>
      </c>
      <c r="B65" s="9" t="s">
        <v>38</v>
      </c>
      <c r="C65" s="10">
        <v>45503</v>
      </c>
      <c r="D65" s="11" t="s">
        <v>64</v>
      </c>
      <c r="E65" s="11" t="s">
        <v>64</v>
      </c>
      <c r="F65" s="9" t="s">
        <v>77</v>
      </c>
      <c r="G65" s="13" t="s">
        <v>53</v>
      </c>
      <c r="H65" s="9" t="s">
        <v>110</v>
      </c>
      <c r="I65" s="56">
        <v>5158603</v>
      </c>
      <c r="J65" s="20"/>
      <c r="K65" s="57"/>
      <c r="L65" s="9">
        <v>183023</v>
      </c>
      <c r="M65" s="9">
        <v>8784</v>
      </c>
      <c r="N65" s="16">
        <v>8796</v>
      </c>
      <c r="O65" s="16">
        <v>8796</v>
      </c>
      <c r="P65" s="16">
        <v>8784</v>
      </c>
      <c r="Q65" s="15">
        <f t="shared" si="6"/>
        <v>-12</v>
      </c>
      <c r="R65" s="15">
        <f t="shared" si="1"/>
        <v>0</v>
      </c>
      <c r="S65" s="17">
        <f t="shared" si="2"/>
        <v>0</v>
      </c>
      <c r="T65" s="17">
        <f t="shared" si="3"/>
        <v>-1.3642564802183177E-3</v>
      </c>
      <c r="U65" s="58"/>
      <c r="V65" s="19">
        <v>109</v>
      </c>
      <c r="W65" s="19">
        <v>91</v>
      </c>
      <c r="X65" s="19"/>
      <c r="Y65" s="19">
        <v>0</v>
      </c>
      <c r="Z65" s="19">
        <v>15</v>
      </c>
      <c r="AA65" s="19"/>
      <c r="AB65" s="19">
        <v>11</v>
      </c>
      <c r="AC65" s="16"/>
      <c r="AD65" s="9">
        <v>4</v>
      </c>
      <c r="AE65" s="16"/>
      <c r="AF65" s="20"/>
      <c r="AG65" s="20"/>
      <c r="AH65" s="13"/>
      <c r="AI65" s="15">
        <f t="shared" si="7"/>
        <v>121</v>
      </c>
      <c r="AJ65" s="15">
        <f t="shared" si="9"/>
        <v>109</v>
      </c>
      <c r="AK65" s="9" t="s">
        <v>111</v>
      </c>
    </row>
    <row r="66" spans="1:37" x14ac:dyDescent="0.3">
      <c r="A66" s="18">
        <v>2024</v>
      </c>
      <c r="B66" s="9" t="s">
        <v>38</v>
      </c>
      <c r="C66" s="10">
        <v>45503</v>
      </c>
      <c r="D66" s="11" t="s">
        <v>64</v>
      </c>
      <c r="E66" s="11" t="s">
        <v>64</v>
      </c>
      <c r="F66" s="9" t="s">
        <v>77</v>
      </c>
      <c r="G66" s="13" t="s">
        <v>53</v>
      </c>
      <c r="H66" s="9" t="s">
        <v>112</v>
      </c>
      <c r="I66" s="56">
        <v>5158615</v>
      </c>
      <c r="J66" s="20"/>
      <c r="K66" s="57"/>
      <c r="L66" s="9">
        <v>183024</v>
      </c>
      <c r="M66" s="9">
        <v>4320</v>
      </c>
      <c r="N66" s="16">
        <v>4375</v>
      </c>
      <c r="O66" s="16">
        <v>4375</v>
      </c>
      <c r="P66" s="16">
        <v>4368</v>
      </c>
      <c r="Q66" s="15">
        <f t="shared" si="6"/>
        <v>-7</v>
      </c>
      <c r="R66" s="15">
        <f t="shared" si="1"/>
        <v>48</v>
      </c>
      <c r="S66" s="17">
        <f t="shared" si="2"/>
        <v>1.1111111111111072E-2</v>
      </c>
      <c r="T66" s="17">
        <f t="shared" si="3"/>
        <v>-1.6000000000000458E-3</v>
      </c>
      <c r="U66" s="58"/>
      <c r="V66" s="19">
        <v>41</v>
      </c>
      <c r="W66" s="19">
        <v>0</v>
      </c>
      <c r="X66" s="19"/>
      <c r="Y66" s="19">
        <v>16</v>
      </c>
      <c r="Z66" s="19">
        <v>19</v>
      </c>
      <c r="AA66" s="19"/>
      <c r="AB66" s="19">
        <v>10</v>
      </c>
      <c r="AC66" s="16"/>
      <c r="AD66" s="9">
        <v>3</v>
      </c>
      <c r="AE66" s="16"/>
      <c r="AF66" s="20"/>
      <c r="AG66" s="20"/>
      <c r="AH66" s="13"/>
      <c r="AI66" s="15">
        <f t="shared" si="7"/>
        <v>48</v>
      </c>
      <c r="AJ66" s="15">
        <f t="shared" si="9"/>
        <v>41</v>
      </c>
      <c r="AK66" s="18"/>
    </row>
    <row r="67" spans="1:37" x14ac:dyDescent="0.3">
      <c r="A67" s="18">
        <v>2024</v>
      </c>
      <c r="B67" s="9" t="s">
        <v>38</v>
      </c>
      <c r="C67" s="10">
        <v>45503</v>
      </c>
      <c r="D67" s="11" t="s">
        <v>64</v>
      </c>
      <c r="E67" s="11" t="s">
        <v>64</v>
      </c>
      <c r="F67" s="9" t="s">
        <v>77</v>
      </c>
      <c r="G67" s="13" t="s">
        <v>53</v>
      </c>
      <c r="H67" s="9" t="s">
        <v>112</v>
      </c>
      <c r="I67" s="56">
        <v>5158615</v>
      </c>
      <c r="J67" s="20"/>
      <c r="K67" s="57"/>
      <c r="L67" s="9">
        <v>183025</v>
      </c>
      <c r="M67" s="9">
        <v>540</v>
      </c>
      <c r="N67" s="16">
        <v>547</v>
      </c>
      <c r="O67" s="16">
        <v>558</v>
      </c>
      <c r="P67" s="16">
        <v>546</v>
      </c>
      <c r="Q67" s="15">
        <f t="shared" si="6"/>
        <v>-1</v>
      </c>
      <c r="R67" s="15">
        <f t="shared" ref="R67:R103" si="10">P67-M67</f>
        <v>6</v>
      </c>
      <c r="S67" s="17">
        <f t="shared" ref="S67:S104" si="11">P67/M67-1</f>
        <v>1.1111111111111072E-2</v>
      </c>
      <c r="T67" s="17">
        <f t="shared" ref="T67:T104" si="12">P67/N67-1</f>
        <v>-1.8281535648994041E-3</v>
      </c>
      <c r="U67" s="58"/>
      <c r="V67" s="19">
        <v>0</v>
      </c>
      <c r="W67" s="19">
        <v>0</v>
      </c>
      <c r="X67" s="19"/>
      <c r="Y67" s="19">
        <v>0</v>
      </c>
      <c r="Z67" s="19">
        <v>1</v>
      </c>
      <c r="AA67" s="19"/>
      <c r="AB67" s="19">
        <v>0</v>
      </c>
      <c r="AC67" s="16"/>
      <c r="AD67" s="9">
        <v>0</v>
      </c>
      <c r="AE67" s="16"/>
      <c r="AF67" s="20"/>
      <c r="AG67" s="20"/>
      <c r="AH67" s="13"/>
      <c r="AI67" s="15">
        <f t="shared" si="7"/>
        <v>1</v>
      </c>
      <c r="AJ67" s="15">
        <f t="shared" si="9"/>
        <v>0</v>
      </c>
      <c r="AK67" s="18"/>
    </row>
    <row r="68" spans="1:37" x14ac:dyDescent="0.3">
      <c r="A68" s="18">
        <v>2024</v>
      </c>
      <c r="B68" s="9" t="s">
        <v>38</v>
      </c>
      <c r="C68" s="10">
        <v>45502</v>
      </c>
      <c r="D68" s="11" t="s">
        <v>64</v>
      </c>
      <c r="E68" s="11" t="s">
        <v>64</v>
      </c>
      <c r="F68" s="9" t="s">
        <v>77</v>
      </c>
      <c r="G68" s="13" t="s">
        <v>53</v>
      </c>
      <c r="H68" s="9" t="s">
        <v>113</v>
      </c>
      <c r="I68" s="56">
        <v>5158592</v>
      </c>
      <c r="J68" s="20"/>
      <c r="K68" s="57"/>
      <c r="L68" s="9">
        <v>182972</v>
      </c>
      <c r="M68" s="9">
        <v>23436</v>
      </c>
      <c r="N68" s="16">
        <v>23688</v>
      </c>
      <c r="O68" s="16">
        <v>23689</v>
      </c>
      <c r="P68" s="16">
        <v>23631</v>
      </c>
      <c r="Q68" s="15">
        <f t="shared" si="6"/>
        <v>-57</v>
      </c>
      <c r="R68" s="15">
        <f t="shared" si="10"/>
        <v>195</v>
      </c>
      <c r="S68" s="17">
        <f t="shared" si="11"/>
        <v>8.3205325140809361E-3</v>
      </c>
      <c r="T68" s="17">
        <f t="shared" si="12"/>
        <v>-2.4062816616008398E-3</v>
      </c>
      <c r="U68" s="58"/>
      <c r="V68" s="19">
        <v>77</v>
      </c>
      <c r="W68" s="19">
        <v>108</v>
      </c>
      <c r="X68" s="19"/>
      <c r="Y68" s="19">
        <v>18</v>
      </c>
      <c r="Z68" s="19">
        <v>5</v>
      </c>
      <c r="AA68" s="19"/>
      <c r="AB68" s="19">
        <v>0</v>
      </c>
      <c r="AC68" s="16"/>
      <c r="AD68" s="9">
        <v>3</v>
      </c>
      <c r="AE68" s="16"/>
      <c r="AF68" s="20"/>
      <c r="AG68" s="20"/>
      <c r="AH68" s="13"/>
      <c r="AI68" s="15">
        <f t="shared" si="7"/>
        <v>134</v>
      </c>
      <c r="AJ68" s="15">
        <f t="shared" si="9"/>
        <v>77</v>
      </c>
      <c r="AK68" s="9" t="s">
        <v>82</v>
      </c>
    </row>
    <row r="69" spans="1:37" x14ac:dyDescent="0.3">
      <c r="A69" s="18">
        <v>2024</v>
      </c>
      <c r="B69" s="9" t="s">
        <v>38</v>
      </c>
      <c r="C69" s="10">
        <v>45502</v>
      </c>
      <c r="D69" s="11" t="s">
        <v>64</v>
      </c>
      <c r="E69" s="11" t="s">
        <v>64</v>
      </c>
      <c r="F69" s="9" t="s">
        <v>77</v>
      </c>
      <c r="G69" s="13" t="s">
        <v>53</v>
      </c>
      <c r="H69" s="9" t="s">
        <v>113</v>
      </c>
      <c r="I69" s="56">
        <v>5158592</v>
      </c>
      <c r="J69" s="20"/>
      <c r="K69" s="57"/>
      <c r="L69" s="9">
        <v>182973</v>
      </c>
      <c r="M69" s="9">
        <v>1620</v>
      </c>
      <c r="N69" s="16">
        <v>1636</v>
      </c>
      <c r="O69" s="16">
        <v>1620</v>
      </c>
      <c r="P69" s="16">
        <v>1632</v>
      </c>
      <c r="Q69" s="15">
        <f t="shared" si="6"/>
        <v>-4</v>
      </c>
      <c r="R69" s="15">
        <f t="shared" si="10"/>
        <v>12</v>
      </c>
      <c r="S69" s="17">
        <f t="shared" si="11"/>
        <v>7.4074074074073071E-3</v>
      </c>
      <c r="T69" s="17">
        <f t="shared" si="12"/>
        <v>-2.4449877750610804E-3</v>
      </c>
      <c r="U69" s="58"/>
      <c r="V69" s="19">
        <v>11</v>
      </c>
      <c r="W69" s="19">
        <v>0</v>
      </c>
      <c r="X69" s="19"/>
      <c r="Y69" s="19">
        <v>2</v>
      </c>
      <c r="Z69" s="19">
        <v>8</v>
      </c>
      <c r="AA69" s="19"/>
      <c r="AB69" s="19">
        <v>5</v>
      </c>
      <c r="AC69" s="16"/>
      <c r="AD69" s="9">
        <v>0</v>
      </c>
      <c r="AE69" s="16"/>
      <c r="AF69" s="20"/>
      <c r="AG69" s="20"/>
      <c r="AH69" s="13"/>
      <c r="AI69" s="15">
        <f t="shared" si="7"/>
        <v>15</v>
      </c>
      <c r="AJ69" s="15">
        <f t="shared" si="9"/>
        <v>11</v>
      </c>
      <c r="AK69" s="18"/>
    </row>
    <row r="70" spans="1:37" x14ac:dyDescent="0.3">
      <c r="A70" s="53">
        <v>2024</v>
      </c>
      <c r="B70" s="25" t="s">
        <v>38</v>
      </c>
      <c r="C70" s="23">
        <v>45502</v>
      </c>
      <c r="D70" s="44" t="s">
        <v>64</v>
      </c>
      <c r="E70" s="44" t="s">
        <v>64</v>
      </c>
      <c r="F70" s="25" t="s">
        <v>77</v>
      </c>
      <c r="G70" s="24" t="s">
        <v>53</v>
      </c>
      <c r="H70" s="25" t="s">
        <v>114</v>
      </c>
      <c r="I70" s="54">
        <v>5158590</v>
      </c>
      <c r="J70" s="52"/>
      <c r="K70" s="55"/>
      <c r="L70" s="25">
        <v>182976</v>
      </c>
      <c r="M70" s="25">
        <v>18468</v>
      </c>
      <c r="N70" s="47">
        <v>18673</v>
      </c>
      <c r="O70" s="47">
        <v>18665</v>
      </c>
      <c r="P70" s="47">
        <v>18585</v>
      </c>
      <c r="Q70" s="46">
        <f t="shared" si="6"/>
        <v>-88</v>
      </c>
      <c r="R70" s="46">
        <f t="shared" si="10"/>
        <v>117</v>
      </c>
      <c r="S70" s="49">
        <f t="shared" si="11"/>
        <v>6.3352826510720828E-3</v>
      </c>
      <c r="T70" s="49">
        <f t="shared" si="12"/>
        <v>-4.712686766989771E-3</v>
      </c>
      <c r="U70" s="24" t="s">
        <v>115</v>
      </c>
      <c r="V70" s="51">
        <v>23</v>
      </c>
      <c r="W70" s="51">
        <v>52</v>
      </c>
      <c r="X70" s="51"/>
      <c r="Y70" s="51">
        <v>4</v>
      </c>
      <c r="Z70" s="51">
        <v>35</v>
      </c>
      <c r="AA70" s="51"/>
      <c r="AB70" s="51">
        <v>17</v>
      </c>
      <c r="AC70" s="47"/>
      <c r="AD70" s="25">
        <v>3</v>
      </c>
      <c r="AE70" s="47"/>
      <c r="AF70" s="52"/>
      <c r="AG70" s="52"/>
      <c r="AH70" s="24"/>
      <c r="AI70" s="46">
        <f t="shared" si="7"/>
        <v>111</v>
      </c>
      <c r="AJ70" s="46">
        <f t="shared" si="9"/>
        <v>23</v>
      </c>
      <c r="AK70" s="25" t="s">
        <v>116</v>
      </c>
    </row>
    <row r="71" spans="1:37" x14ac:dyDescent="0.3">
      <c r="A71" s="53">
        <v>2024</v>
      </c>
      <c r="B71" s="25" t="s">
        <v>38</v>
      </c>
      <c r="C71" s="23">
        <v>45502</v>
      </c>
      <c r="D71" s="44" t="s">
        <v>64</v>
      </c>
      <c r="E71" s="44" t="s">
        <v>64</v>
      </c>
      <c r="F71" s="25" t="s">
        <v>77</v>
      </c>
      <c r="G71" s="24" t="s">
        <v>53</v>
      </c>
      <c r="H71" s="25" t="s">
        <v>114</v>
      </c>
      <c r="I71" s="54">
        <v>5158590</v>
      </c>
      <c r="J71" s="52"/>
      <c r="K71" s="55"/>
      <c r="L71" s="25">
        <v>182977</v>
      </c>
      <c r="M71" s="25">
        <v>1944</v>
      </c>
      <c r="N71" s="47">
        <v>1962</v>
      </c>
      <c r="O71" s="47">
        <v>1953</v>
      </c>
      <c r="P71" s="47">
        <v>1956</v>
      </c>
      <c r="Q71" s="46">
        <f t="shared" si="6"/>
        <v>-6</v>
      </c>
      <c r="R71" s="46">
        <f t="shared" si="10"/>
        <v>12</v>
      </c>
      <c r="S71" s="49">
        <f t="shared" si="11"/>
        <v>6.1728395061728669E-3</v>
      </c>
      <c r="T71" s="49">
        <f t="shared" si="12"/>
        <v>-3.0581039755351869E-3</v>
      </c>
      <c r="U71" s="24" t="s">
        <v>115</v>
      </c>
      <c r="V71" s="51">
        <v>6</v>
      </c>
      <c r="W71" s="51">
        <v>1</v>
      </c>
      <c r="X71" s="51"/>
      <c r="Y71" s="51">
        <v>1</v>
      </c>
      <c r="Z71" s="51">
        <v>7</v>
      </c>
      <c r="AA71" s="51"/>
      <c r="AB71" s="51">
        <v>3</v>
      </c>
      <c r="AC71" s="47"/>
      <c r="AD71" s="25">
        <v>0</v>
      </c>
      <c r="AE71" s="47"/>
      <c r="AF71" s="52"/>
      <c r="AG71" s="52"/>
      <c r="AH71" s="24"/>
      <c r="AI71" s="46">
        <f t="shared" si="7"/>
        <v>12</v>
      </c>
      <c r="AJ71" s="46">
        <f t="shared" si="9"/>
        <v>6</v>
      </c>
      <c r="AK71" s="53"/>
    </row>
    <row r="72" spans="1:37" x14ac:dyDescent="0.3">
      <c r="A72" s="53">
        <v>2024</v>
      </c>
      <c r="B72" s="25" t="s">
        <v>38</v>
      </c>
      <c r="C72" s="23">
        <v>45502</v>
      </c>
      <c r="D72" s="44" t="s">
        <v>64</v>
      </c>
      <c r="E72" s="44" t="s">
        <v>64</v>
      </c>
      <c r="F72" s="25" t="s">
        <v>77</v>
      </c>
      <c r="G72" s="24" t="s">
        <v>53</v>
      </c>
      <c r="H72" s="25" t="s">
        <v>117</v>
      </c>
      <c r="I72" s="54">
        <v>5158584</v>
      </c>
      <c r="J72" s="52"/>
      <c r="K72" s="52"/>
      <c r="L72" s="25">
        <v>182981</v>
      </c>
      <c r="M72" s="25">
        <v>18576</v>
      </c>
      <c r="N72" s="47">
        <v>18634</v>
      </c>
      <c r="O72" s="47">
        <v>18607</v>
      </c>
      <c r="P72" s="47">
        <v>18519</v>
      </c>
      <c r="Q72" s="46">
        <f t="shared" si="6"/>
        <v>-115</v>
      </c>
      <c r="R72" s="46">
        <f t="shared" si="10"/>
        <v>-57</v>
      </c>
      <c r="S72" s="49">
        <f t="shared" si="11"/>
        <v>-3.0684754521963509E-3</v>
      </c>
      <c r="T72" s="49">
        <f t="shared" si="12"/>
        <v>-6.1715144359772989E-3</v>
      </c>
      <c r="U72" s="24" t="s">
        <v>118</v>
      </c>
      <c r="V72" s="51">
        <v>109</v>
      </c>
      <c r="W72" s="51">
        <v>102</v>
      </c>
      <c r="X72" s="52"/>
      <c r="Y72" s="51">
        <v>1</v>
      </c>
      <c r="Z72" s="51">
        <v>61</v>
      </c>
      <c r="AA72" s="52"/>
      <c r="AB72" s="51">
        <v>57</v>
      </c>
      <c r="AC72" s="47"/>
      <c r="AD72" s="25">
        <v>3</v>
      </c>
      <c r="AE72" s="46"/>
      <c r="AF72" s="24"/>
      <c r="AG72" s="24"/>
      <c r="AH72" s="24"/>
      <c r="AI72" s="46">
        <f t="shared" si="7"/>
        <v>224</v>
      </c>
      <c r="AJ72" s="46">
        <f t="shared" si="9"/>
        <v>109</v>
      </c>
      <c r="AK72" s="25" t="s">
        <v>116</v>
      </c>
    </row>
    <row r="73" spans="1:37" x14ac:dyDescent="0.3">
      <c r="A73" s="18">
        <v>2024</v>
      </c>
      <c r="B73" s="9" t="s">
        <v>38</v>
      </c>
      <c r="C73" s="10">
        <v>45502</v>
      </c>
      <c r="D73" s="11" t="s">
        <v>64</v>
      </c>
      <c r="E73" s="11" t="s">
        <v>64</v>
      </c>
      <c r="F73" s="9" t="s">
        <v>77</v>
      </c>
      <c r="G73" s="13" t="s">
        <v>53</v>
      </c>
      <c r="H73" s="9" t="s">
        <v>119</v>
      </c>
      <c r="I73" s="56">
        <v>5158610</v>
      </c>
      <c r="J73" s="20"/>
      <c r="K73" s="20"/>
      <c r="L73" s="9">
        <v>182982</v>
      </c>
      <c r="M73" s="9">
        <v>5400</v>
      </c>
      <c r="N73" s="16">
        <v>5457</v>
      </c>
      <c r="O73" s="16">
        <v>5473</v>
      </c>
      <c r="P73" s="16">
        <v>5448</v>
      </c>
      <c r="Q73" s="15">
        <f t="shared" si="6"/>
        <v>-9</v>
      </c>
      <c r="R73" s="15">
        <f t="shared" si="10"/>
        <v>48</v>
      </c>
      <c r="S73" s="17">
        <f t="shared" si="11"/>
        <v>8.8888888888889461E-3</v>
      </c>
      <c r="T73" s="17">
        <f t="shared" si="12"/>
        <v>-1.6492578339747377E-3</v>
      </c>
      <c r="U73" s="13"/>
      <c r="V73" s="19">
        <v>17</v>
      </c>
      <c r="W73" s="19">
        <v>1</v>
      </c>
      <c r="X73" s="20"/>
      <c r="Y73" s="19">
        <v>9</v>
      </c>
      <c r="Z73" s="19">
        <v>0</v>
      </c>
      <c r="AA73" s="20"/>
      <c r="AB73" s="19">
        <v>13</v>
      </c>
      <c r="AC73" s="16"/>
      <c r="AD73" s="9">
        <v>3</v>
      </c>
      <c r="AE73" s="15"/>
      <c r="AF73" s="13"/>
      <c r="AG73" s="13"/>
      <c r="AH73" s="13"/>
      <c r="AI73" s="15">
        <f t="shared" si="7"/>
        <v>26</v>
      </c>
      <c r="AJ73" s="15">
        <f t="shared" si="9"/>
        <v>17</v>
      </c>
      <c r="AK73" s="60"/>
    </row>
    <row r="74" spans="1:37" x14ac:dyDescent="0.3">
      <c r="A74" s="18">
        <v>2024</v>
      </c>
      <c r="B74" s="9" t="s">
        <v>38</v>
      </c>
      <c r="C74" s="10">
        <v>45502</v>
      </c>
      <c r="D74" s="11" t="s">
        <v>64</v>
      </c>
      <c r="E74" s="11" t="s">
        <v>64</v>
      </c>
      <c r="F74" s="9" t="s">
        <v>77</v>
      </c>
      <c r="G74" s="13" t="s">
        <v>53</v>
      </c>
      <c r="H74" s="9" t="s">
        <v>119</v>
      </c>
      <c r="I74" s="12">
        <v>5158610</v>
      </c>
      <c r="J74" s="20"/>
      <c r="K74" s="20"/>
      <c r="L74" s="9">
        <v>182983</v>
      </c>
      <c r="M74" s="9">
        <v>1188</v>
      </c>
      <c r="N74" s="16">
        <v>1200</v>
      </c>
      <c r="O74" s="16">
        <v>1202</v>
      </c>
      <c r="P74" s="16">
        <v>1197</v>
      </c>
      <c r="Q74" s="15">
        <f t="shared" si="6"/>
        <v>-3</v>
      </c>
      <c r="R74" s="15">
        <f t="shared" si="10"/>
        <v>9</v>
      </c>
      <c r="S74" s="17">
        <f t="shared" si="11"/>
        <v>7.575757575757569E-3</v>
      </c>
      <c r="T74" s="17">
        <f t="shared" si="12"/>
        <v>-2.4999999999999467E-3</v>
      </c>
      <c r="U74" s="9"/>
      <c r="V74" s="19">
        <v>14</v>
      </c>
      <c r="W74" s="19">
        <v>12</v>
      </c>
      <c r="X74" s="20"/>
      <c r="Y74" s="19">
        <v>0</v>
      </c>
      <c r="Z74" s="19">
        <v>5</v>
      </c>
      <c r="AA74" s="20"/>
      <c r="AB74" s="19">
        <v>0</v>
      </c>
      <c r="AC74" s="20"/>
      <c r="AD74" s="9">
        <v>0</v>
      </c>
      <c r="AE74" s="20"/>
      <c r="AF74" s="20"/>
      <c r="AG74" s="20"/>
      <c r="AH74" s="13"/>
      <c r="AI74" s="15">
        <f t="shared" si="7"/>
        <v>17</v>
      </c>
      <c r="AJ74" s="15">
        <f t="shared" si="9"/>
        <v>14</v>
      </c>
      <c r="AK74" s="9" t="s">
        <v>82</v>
      </c>
    </row>
    <row r="75" spans="1:37" x14ac:dyDescent="0.3">
      <c r="A75" s="53">
        <v>2024</v>
      </c>
      <c r="B75" s="25" t="s">
        <v>38</v>
      </c>
      <c r="C75" s="23">
        <v>45502</v>
      </c>
      <c r="D75" s="44" t="s">
        <v>64</v>
      </c>
      <c r="E75" s="44" t="s">
        <v>64</v>
      </c>
      <c r="F75" s="25" t="s">
        <v>77</v>
      </c>
      <c r="G75" s="24" t="s">
        <v>53</v>
      </c>
      <c r="H75" s="24" t="s">
        <v>112</v>
      </c>
      <c r="I75" s="45">
        <v>5158615</v>
      </c>
      <c r="J75" s="52"/>
      <c r="K75" s="52"/>
      <c r="L75" s="24">
        <v>182984</v>
      </c>
      <c r="M75" s="63">
        <v>5508</v>
      </c>
      <c r="N75" s="47">
        <v>5579</v>
      </c>
      <c r="O75" s="47">
        <v>5579</v>
      </c>
      <c r="P75" s="47">
        <v>5565</v>
      </c>
      <c r="Q75" s="46">
        <f t="shared" si="6"/>
        <v>-14</v>
      </c>
      <c r="R75" s="46">
        <f t="shared" si="10"/>
        <v>57</v>
      </c>
      <c r="S75" s="49">
        <f t="shared" si="11"/>
        <v>1.0348583877995532E-2</v>
      </c>
      <c r="T75" s="49">
        <f t="shared" si="12"/>
        <v>-2.5094102885822034E-3</v>
      </c>
      <c r="U75" s="25"/>
      <c r="V75" s="51">
        <v>85</v>
      </c>
      <c r="W75" s="51">
        <v>33</v>
      </c>
      <c r="X75" s="52"/>
      <c r="Y75" s="51">
        <v>6</v>
      </c>
      <c r="Z75" s="51">
        <v>34</v>
      </c>
      <c r="AA75" s="52"/>
      <c r="AB75" s="51">
        <v>23</v>
      </c>
      <c r="AC75" s="52"/>
      <c r="AD75" s="25">
        <v>3</v>
      </c>
      <c r="AE75" s="52"/>
      <c r="AF75" s="52"/>
      <c r="AG75" s="52"/>
      <c r="AH75" s="24"/>
      <c r="AI75" s="46">
        <f t="shared" si="7"/>
        <v>99</v>
      </c>
      <c r="AJ75" s="46">
        <f t="shared" si="9"/>
        <v>85</v>
      </c>
      <c r="AK75" s="25" t="s">
        <v>82</v>
      </c>
    </row>
    <row r="76" spans="1:37" x14ac:dyDescent="0.3">
      <c r="A76" s="18">
        <v>2024</v>
      </c>
      <c r="B76" s="9" t="s">
        <v>38</v>
      </c>
      <c r="C76" s="10">
        <v>45502</v>
      </c>
      <c r="D76" s="11" t="s">
        <v>64</v>
      </c>
      <c r="E76" s="11" t="s">
        <v>64</v>
      </c>
      <c r="F76" s="9" t="s">
        <v>77</v>
      </c>
      <c r="G76" s="13" t="s">
        <v>53</v>
      </c>
      <c r="H76" s="9" t="s">
        <v>112</v>
      </c>
      <c r="I76" s="56">
        <v>5158615</v>
      </c>
      <c r="J76" s="20"/>
      <c r="K76" s="57"/>
      <c r="L76" s="9">
        <v>182985</v>
      </c>
      <c r="M76" s="9">
        <v>1080</v>
      </c>
      <c r="N76" s="16">
        <v>1091</v>
      </c>
      <c r="O76" s="16">
        <v>1091</v>
      </c>
      <c r="P76" s="16">
        <v>1089</v>
      </c>
      <c r="Q76" s="15">
        <f t="shared" si="6"/>
        <v>-2</v>
      </c>
      <c r="R76" s="15">
        <f t="shared" si="10"/>
        <v>9</v>
      </c>
      <c r="S76" s="17">
        <f t="shared" si="11"/>
        <v>8.3333333333333037E-3</v>
      </c>
      <c r="T76" s="17">
        <f t="shared" si="12"/>
        <v>-1.8331805682859637E-3</v>
      </c>
      <c r="U76" s="13"/>
      <c r="V76" s="19">
        <v>6</v>
      </c>
      <c r="W76" s="19">
        <v>4</v>
      </c>
      <c r="X76" s="19"/>
      <c r="Y76" s="19">
        <v>1</v>
      </c>
      <c r="Z76" s="19">
        <v>0</v>
      </c>
      <c r="AA76" s="19"/>
      <c r="AB76" s="19">
        <v>3</v>
      </c>
      <c r="AC76" s="16"/>
      <c r="AD76" s="9">
        <v>0</v>
      </c>
      <c r="AE76" s="16"/>
      <c r="AF76" s="20"/>
      <c r="AG76" s="20"/>
      <c r="AH76" s="13"/>
      <c r="AI76" s="15">
        <f t="shared" si="7"/>
        <v>8</v>
      </c>
      <c r="AJ76" s="15">
        <f t="shared" si="9"/>
        <v>6</v>
      </c>
      <c r="AK76" s="9" t="s">
        <v>82</v>
      </c>
    </row>
    <row r="77" spans="1:37" x14ac:dyDescent="0.3">
      <c r="A77" s="18">
        <v>2024</v>
      </c>
      <c r="B77" s="9" t="s">
        <v>38</v>
      </c>
      <c r="C77" s="10">
        <v>45502</v>
      </c>
      <c r="D77" s="11" t="s">
        <v>64</v>
      </c>
      <c r="E77" s="11" t="s">
        <v>64</v>
      </c>
      <c r="F77" s="9" t="s">
        <v>77</v>
      </c>
      <c r="G77" s="13" t="s">
        <v>53</v>
      </c>
      <c r="H77" s="9" t="s">
        <v>120</v>
      </c>
      <c r="I77" s="56">
        <v>5157985</v>
      </c>
      <c r="J77" s="20"/>
      <c r="K77" s="57"/>
      <c r="L77" s="9">
        <v>183012</v>
      </c>
      <c r="M77" s="9">
        <v>6480</v>
      </c>
      <c r="N77" s="16">
        <v>6489</v>
      </c>
      <c r="O77" s="16">
        <v>6489</v>
      </c>
      <c r="P77" s="16">
        <v>6480</v>
      </c>
      <c r="Q77" s="15">
        <f t="shared" si="6"/>
        <v>-9</v>
      </c>
      <c r="R77" s="15">
        <f t="shared" si="10"/>
        <v>0</v>
      </c>
      <c r="S77" s="17">
        <f t="shared" si="11"/>
        <v>0</v>
      </c>
      <c r="T77" s="17">
        <f t="shared" si="12"/>
        <v>-1.3869625520110951E-3</v>
      </c>
      <c r="U77" s="13"/>
      <c r="V77" s="19">
        <v>32</v>
      </c>
      <c r="W77" s="19">
        <v>19</v>
      </c>
      <c r="X77" s="19"/>
      <c r="Y77" s="19">
        <v>1</v>
      </c>
      <c r="Z77" s="19">
        <v>17</v>
      </c>
      <c r="AA77" s="19"/>
      <c r="AB77" s="19">
        <v>2</v>
      </c>
      <c r="AC77" s="16"/>
      <c r="AD77" s="9">
        <v>2</v>
      </c>
      <c r="AE77" s="16"/>
      <c r="AF77" s="20"/>
      <c r="AG77" s="20"/>
      <c r="AH77" s="13"/>
      <c r="AI77" s="15">
        <f t="shared" si="7"/>
        <v>41</v>
      </c>
      <c r="AJ77" s="15">
        <f t="shared" si="9"/>
        <v>32</v>
      </c>
      <c r="AK77" s="9" t="s">
        <v>82</v>
      </c>
    </row>
    <row r="78" spans="1:37" x14ac:dyDescent="0.3">
      <c r="A78" s="18">
        <v>2024</v>
      </c>
      <c r="B78" s="9" t="s">
        <v>38</v>
      </c>
      <c r="C78" s="10">
        <v>45502</v>
      </c>
      <c r="D78" s="11" t="s">
        <v>64</v>
      </c>
      <c r="E78" s="11" t="s">
        <v>64</v>
      </c>
      <c r="F78" s="9" t="s">
        <v>77</v>
      </c>
      <c r="G78" s="13" t="s">
        <v>53</v>
      </c>
      <c r="H78" s="9" t="s">
        <v>121</v>
      </c>
      <c r="I78" s="56">
        <v>5157994</v>
      </c>
      <c r="J78" s="20"/>
      <c r="K78" s="57"/>
      <c r="L78" s="9">
        <v>183013</v>
      </c>
      <c r="M78" s="9">
        <v>5184</v>
      </c>
      <c r="N78" s="16">
        <v>5193</v>
      </c>
      <c r="O78" s="16">
        <v>5172</v>
      </c>
      <c r="P78" s="16">
        <v>5184</v>
      </c>
      <c r="Q78" s="15">
        <f t="shared" ref="Q78:Q104" si="13">P78-N78</f>
        <v>-9</v>
      </c>
      <c r="R78" s="15">
        <f t="shared" si="10"/>
        <v>0</v>
      </c>
      <c r="S78" s="17">
        <f t="shared" si="11"/>
        <v>0</v>
      </c>
      <c r="T78" s="17">
        <f t="shared" si="12"/>
        <v>-1.7331022530329143E-3</v>
      </c>
      <c r="U78" s="13"/>
      <c r="V78" s="19">
        <v>7</v>
      </c>
      <c r="W78" s="19">
        <v>8</v>
      </c>
      <c r="X78" s="19"/>
      <c r="Y78" s="19">
        <v>5</v>
      </c>
      <c r="Z78" s="19">
        <v>0</v>
      </c>
      <c r="AA78" s="19"/>
      <c r="AB78" s="19">
        <v>0</v>
      </c>
      <c r="AC78" s="16"/>
      <c r="AD78" s="9">
        <v>3</v>
      </c>
      <c r="AE78" s="16"/>
      <c r="AF78" s="20"/>
      <c r="AG78" s="20"/>
      <c r="AH78" s="13"/>
      <c r="AI78" s="15">
        <f t="shared" si="7"/>
        <v>16</v>
      </c>
      <c r="AJ78" s="15">
        <f t="shared" si="9"/>
        <v>7</v>
      </c>
      <c r="AK78" s="18"/>
    </row>
    <row r="79" spans="1:37" x14ac:dyDescent="0.3">
      <c r="A79" s="53">
        <v>2024</v>
      </c>
      <c r="B79" s="25" t="s">
        <v>38</v>
      </c>
      <c r="C79" s="23">
        <v>45502</v>
      </c>
      <c r="D79" s="44" t="s">
        <v>64</v>
      </c>
      <c r="E79" s="44" t="s">
        <v>64</v>
      </c>
      <c r="F79" s="25" t="s">
        <v>77</v>
      </c>
      <c r="G79" s="24" t="s">
        <v>53</v>
      </c>
      <c r="H79" s="25" t="s">
        <v>122</v>
      </c>
      <c r="I79" s="54">
        <v>5158002</v>
      </c>
      <c r="J79" s="52"/>
      <c r="K79" s="55"/>
      <c r="L79" s="25">
        <v>183014</v>
      </c>
      <c r="M79" s="25">
        <v>12744</v>
      </c>
      <c r="N79" s="47">
        <v>12704</v>
      </c>
      <c r="O79" s="47">
        <v>12698</v>
      </c>
      <c r="P79" s="47">
        <v>12618</v>
      </c>
      <c r="Q79" s="46">
        <f t="shared" si="13"/>
        <v>-86</v>
      </c>
      <c r="R79" s="46">
        <f t="shared" si="10"/>
        <v>-126</v>
      </c>
      <c r="S79" s="49">
        <f t="shared" si="11"/>
        <v>-9.8870056497175618E-3</v>
      </c>
      <c r="T79" s="49">
        <f t="shared" si="12"/>
        <v>-6.7695214105792934E-3</v>
      </c>
      <c r="U79" s="24" t="s">
        <v>123</v>
      </c>
      <c r="V79" s="51">
        <v>7</v>
      </c>
      <c r="W79" s="51">
        <v>68</v>
      </c>
      <c r="X79" s="51"/>
      <c r="Y79" s="51">
        <v>5</v>
      </c>
      <c r="Z79" s="51">
        <v>7</v>
      </c>
      <c r="AA79" s="51"/>
      <c r="AB79" s="51">
        <v>10</v>
      </c>
      <c r="AC79" s="47"/>
      <c r="AD79" s="25">
        <v>3</v>
      </c>
      <c r="AE79" s="47"/>
      <c r="AF79" s="52"/>
      <c r="AG79" s="52"/>
      <c r="AH79" s="24"/>
      <c r="AI79" s="46">
        <f t="shared" ref="AI79:AI104" si="14">SUM(W79:AH79)</f>
        <v>93</v>
      </c>
      <c r="AJ79" s="46">
        <f t="shared" si="9"/>
        <v>7</v>
      </c>
      <c r="AK79" s="25" t="s">
        <v>82</v>
      </c>
    </row>
    <row r="80" spans="1:37" x14ac:dyDescent="0.3">
      <c r="A80" s="25">
        <v>2024</v>
      </c>
      <c r="B80" s="25" t="s">
        <v>38</v>
      </c>
      <c r="C80" s="23">
        <v>45505</v>
      </c>
      <c r="D80" s="25" t="s">
        <v>124</v>
      </c>
      <c r="E80" s="44" t="s">
        <v>40</v>
      </c>
      <c r="F80" s="25" t="s">
        <v>125</v>
      </c>
      <c r="G80" s="25" t="s">
        <v>126</v>
      </c>
      <c r="H80" s="25" t="s">
        <v>127</v>
      </c>
      <c r="I80" s="25" t="s">
        <v>128</v>
      </c>
      <c r="J80" s="25"/>
      <c r="K80" s="25"/>
      <c r="L80" s="25">
        <v>182097</v>
      </c>
      <c r="M80" s="46">
        <v>350</v>
      </c>
      <c r="N80" s="46">
        <v>372</v>
      </c>
      <c r="O80" s="47">
        <v>372</v>
      </c>
      <c r="P80" s="48">
        <v>350</v>
      </c>
      <c r="Q80" s="46">
        <f t="shared" si="13"/>
        <v>-22</v>
      </c>
      <c r="R80" s="46">
        <f t="shared" si="10"/>
        <v>0</v>
      </c>
      <c r="S80" s="49">
        <f t="shared" si="11"/>
        <v>0</v>
      </c>
      <c r="T80" s="49">
        <f t="shared" si="12"/>
        <v>-5.9139784946236507E-2</v>
      </c>
      <c r="U80" s="25" t="s">
        <v>129</v>
      </c>
      <c r="V80" s="25"/>
      <c r="W80" s="25">
        <v>15</v>
      </c>
      <c r="X80" s="25"/>
      <c r="Y80" s="25">
        <v>7</v>
      </c>
      <c r="Z80" s="25"/>
      <c r="AA80" s="25"/>
      <c r="AB80" s="25"/>
      <c r="AC80" s="25"/>
      <c r="AD80" s="25"/>
      <c r="AE80" s="25"/>
      <c r="AF80" s="25"/>
      <c r="AG80" s="25"/>
      <c r="AH80" s="25"/>
      <c r="AI80" s="46">
        <f t="shared" si="14"/>
        <v>22</v>
      </c>
      <c r="AJ80" s="46">
        <f t="shared" si="9"/>
        <v>0</v>
      </c>
      <c r="AK80" s="25"/>
    </row>
    <row r="81" spans="1:37" x14ac:dyDescent="0.3">
      <c r="A81" s="25">
        <v>2024</v>
      </c>
      <c r="B81" s="25" t="s">
        <v>38</v>
      </c>
      <c r="C81" s="23">
        <v>45505</v>
      </c>
      <c r="D81" s="25" t="s">
        <v>124</v>
      </c>
      <c r="E81" s="44" t="s">
        <v>40</v>
      </c>
      <c r="F81" s="25" t="s">
        <v>125</v>
      </c>
      <c r="G81" s="25" t="s">
        <v>126</v>
      </c>
      <c r="H81" s="25" t="s">
        <v>130</v>
      </c>
      <c r="I81" s="25" t="s">
        <v>128</v>
      </c>
      <c r="J81" s="25"/>
      <c r="K81" s="25"/>
      <c r="L81" s="25">
        <v>182105</v>
      </c>
      <c r="M81" s="46">
        <v>740</v>
      </c>
      <c r="N81" s="46">
        <v>756</v>
      </c>
      <c r="O81" s="47">
        <v>756</v>
      </c>
      <c r="P81" s="48">
        <v>740</v>
      </c>
      <c r="Q81" s="46">
        <f t="shared" si="13"/>
        <v>-16</v>
      </c>
      <c r="R81" s="46">
        <f t="shared" si="10"/>
        <v>0</v>
      </c>
      <c r="S81" s="49">
        <f t="shared" si="11"/>
        <v>0</v>
      </c>
      <c r="T81" s="49">
        <f t="shared" si="12"/>
        <v>-2.1164021164021163E-2</v>
      </c>
      <c r="U81" s="25" t="s">
        <v>129</v>
      </c>
      <c r="V81" s="25"/>
      <c r="W81" s="25">
        <v>14</v>
      </c>
      <c r="X81" s="25"/>
      <c r="Y81" s="25">
        <v>2</v>
      </c>
      <c r="Z81" s="25"/>
      <c r="AA81" s="25"/>
      <c r="AB81" s="25"/>
      <c r="AC81" s="25"/>
      <c r="AD81" s="25"/>
      <c r="AE81" s="25"/>
      <c r="AF81" s="25"/>
      <c r="AG81" s="25"/>
      <c r="AH81" s="25"/>
      <c r="AI81" s="46">
        <f t="shared" si="14"/>
        <v>16</v>
      </c>
      <c r="AJ81" s="46">
        <f t="shared" si="9"/>
        <v>0</v>
      </c>
      <c r="AK81" s="25"/>
    </row>
    <row r="82" spans="1:37" x14ac:dyDescent="0.3">
      <c r="A82" s="25">
        <v>2024</v>
      </c>
      <c r="B82" s="25" t="s">
        <v>38</v>
      </c>
      <c r="C82" s="23">
        <v>45505</v>
      </c>
      <c r="D82" s="25" t="s">
        <v>124</v>
      </c>
      <c r="E82" s="44" t="s">
        <v>40</v>
      </c>
      <c r="F82" s="25" t="s">
        <v>125</v>
      </c>
      <c r="G82" s="25" t="s">
        <v>126</v>
      </c>
      <c r="H82" s="25" t="s">
        <v>131</v>
      </c>
      <c r="I82" s="25" t="s">
        <v>128</v>
      </c>
      <c r="J82" s="25"/>
      <c r="K82" s="25"/>
      <c r="L82" s="25">
        <v>182149</v>
      </c>
      <c r="M82" s="46">
        <v>1940</v>
      </c>
      <c r="N82" s="46">
        <v>1986</v>
      </c>
      <c r="O82" s="47">
        <v>1986</v>
      </c>
      <c r="P82" s="48">
        <v>1940</v>
      </c>
      <c r="Q82" s="46">
        <f t="shared" si="13"/>
        <v>-46</v>
      </c>
      <c r="R82" s="46">
        <f t="shared" si="10"/>
        <v>0</v>
      </c>
      <c r="S82" s="49">
        <f t="shared" si="11"/>
        <v>0</v>
      </c>
      <c r="T82" s="49">
        <f t="shared" si="12"/>
        <v>-2.3162134944612278E-2</v>
      </c>
      <c r="U82" s="25" t="s">
        <v>129</v>
      </c>
      <c r="V82" s="25"/>
      <c r="W82" s="25">
        <v>43</v>
      </c>
      <c r="X82" s="25"/>
      <c r="Y82" s="25">
        <v>3</v>
      </c>
      <c r="Z82" s="25"/>
      <c r="AA82" s="25"/>
      <c r="AB82" s="25"/>
      <c r="AC82" s="25"/>
      <c r="AD82" s="25"/>
      <c r="AE82" s="25"/>
      <c r="AF82" s="25"/>
      <c r="AG82" s="25"/>
      <c r="AH82" s="25"/>
      <c r="AI82" s="46">
        <f t="shared" si="14"/>
        <v>46</v>
      </c>
      <c r="AJ82" s="46">
        <f t="shared" si="9"/>
        <v>0</v>
      </c>
      <c r="AK82" s="25"/>
    </row>
    <row r="83" spans="1:37" x14ac:dyDescent="0.3">
      <c r="A83" s="25">
        <v>2024</v>
      </c>
      <c r="B83" s="25" t="s">
        <v>38</v>
      </c>
      <c r="C83" s="23">
        <v>45505</v>
      </c>
      <c r="D83" s="25" t="s">
        <v>124</v>
      </c>
      <c r="E83" s="44" t="s">
        <v>40</v>
      </c>
      <c r="F83" s="25" t="s">
        <v>125</v>
      </c>
      <c r="G83" s="25" t="s">
        <v>126</v>
      </c>
      <c r="H83" s="25" t="s">
        <v>132</v>
      </c>
      <c r="I83" s="25" t="s">
        <v>133</v>
      </c>
      <c r="J83" s="25"/>
      <c r="K83" s="25"/>
      <c r="L83" s="25">
        <v>182671</v>
      </c>
      <c r="M83" s="46">
        <v>630</v>
      </c>
      <c r="N83" s="46">
        <v>637</v>
      </c>
      <c r="O83" s="47">
        <v>637</v>
      </c>
      <c r="P83" s="48">
        <v>630</v>
      </c>
      <c r="Q83" s="46">
        <f t="shared" si="13"/>
        <v>-7</v>
      </c>
      <c r="R83" s="46">
        <f t="shared" si="10"/>
        <v>0</v>
      </c>
      <c r="S83" s="49">
        <f t="shared" si="11"/>
        <v>0</v>
      </c>
      <c r="T83" s="49">
        <f t="shared" si="12"/>
        <v>-1.098901098901095E-2</v>
      </c>
      <c r="U83" s="25" t="s">
        <v>129</v>
      </c>
      <c r="V83" s="25"/>
      <c r="W83" s="25">
        <v>3</v>
      </c>
      <c r="X83" s="25"/>
      <c r="Y83" s="25"/>
      <c r="Z83" s="25"/>
      <c r="AA83" s="25">
        <v>3</v>
      </c>
      <c r="AB83" s="25"/>
      <c r="AC83" s="25"/>
      <c r="AD83" s="25"/>
      <c r="AE83" s="25">
        <v>1</v>
      </c>
      <c r="AF83" s="25"/>
      <c r="AG83" s="25"/>
      <c r="AH83" s="25"/>
      <c r="AI83" s="46">
        <f t="shared" si="14"/>
        <v>7</v>
      </c>
      <c r="AJ83" s="46">
        <f t="shared" si="9"/>
        <v>0</v>
      </c>
      <c r="AK83" s="25"/>
    </row>
    <row r="84" spans="1:37" x14ac:dyDescent="0.3">
      <c r="A84" s="25">
        <v>2024</v>
      </c>
      <c r="B84" s="25" t="s">
        <v>38</v>
      </c>
      <c r="C84" s="23">
        <v>45505</v>
      </c>
      <c r="D84" s="25" t="s">
        <v>124</v>
      </c>
      <c r="E84" s="44" t="s">
        <v>40</v>
      </c>
      <c r="F84" s="25" t="s">
        <v>125</v>
      </c>
      <c r="G84" s="25" t="s">
        <v>126</v>
      </c>
      <c r="H84" s="25" t="s">
        <v>134</v>
      </c>
      <c r="I84" s="25" t="s">
        <v>135</v>
      </c>
      <c r="J84" s="25"/>
      <c r="K84" s="25"/>
      <c r="L84" s="25">
        <v>182672</v>
      </c>
      <c r="M84" s="46">
        <v>1280</v>
      </c>
      <c r="N84" s="46">
        <v>1292</v>
      </c>
      <c r="O84" s="47">
        <v>1292</v>
      </c>
      <c r="P84" s="48">
        <v>1280</v>
      </c>
      <c r="Q84" s="46">
        <f t="shared" si="13"/>
        <v>-12</v>
      </c>
      <c r="R84" s="46">
        <f t="shared" si="10"/>
        <v>0</v>
      </c>
      <c r="S84" s="49">
        <f t="shared" si="11"/>
        <v>0</v>
      </c>
      <c r="T84" s="49">
        <f t="shared" si="12"/>
        <v>-9.2879256965944235E-3</v>
      </c>
      <c r="U84" s="25" t="s">
        <v>129</v>
      </c>
      <c r="V84" s="25"/>
      <c r="W84" s="25">
        <v>7</v>
      </c>
      <c r="X84" s="25"/>
      <c r="Y84" s="25">
        <v>3</v>
      </c>
      <c r="Z84" s="25"/>
      <c r="AA84" s="25">
        <v>1</v>
      </c>
      <c r="AB84" s="25"/>
      <c r="AC84" s="25"/>
      <c r="AD84" s="25"/>
      <c r="AE84" s="25">
        <v>1</v>
      </c>
      <c r="AF84" s="25"/>
      <c r="AG84" s="25"/>
      <c r="AH84" s="25"/>
      <c r="AI84" s="46">
        <f t="shared" si="14"/>
        <v>12</v>
      </c>
      <c r="AJ84" s="46">
        <f t="shared" si="9"/>
        <v>0</v>
      </c>
      <c r="AK84" s="25"/>
    </row>
    <row r="85" spans="1:37" x14ac:dyDescent="0.3">
      <c r="A85" s="25">
        <v>2024</v>
      </c>
      <c r="B85" s="25" t="s">
        <v>38</v>
      </c>
      <c r="C85" s="23">
        <v>45505</v>
      </c>
      <c r="D85" s="25" t="s">
        <v>124</v>
      </c>
      <c r="E85" s="44" t="s">
        <v>40</v>
      </c>
      <c r="F85" s="25" t="s">
        <v>125</v>
      </c>
      <c r="G85" s="25" t="s">
        <v>126</v>
      </c>
      <c r="H85" s="25" t="s">
        <v>136</v>
      </c>
      <c r="I85" s="25" t="s">
        <v>137</v>
      </c>
      <c r="J85" s="25"/>
      <c r="K85" s="25"/>
      <c r="L85" s="25">
        <v>182668</v>
      </c>
      <c r="M85" s="46">
        <v>4240</v>
      </c>
      <c r="N85" s="46">
        <v>4276</v>
      </c>
      <c r="O85" s="47">
        <v>4276</v>
      </c>
      <c r="P85" s="48">
        <v>4240</v>
      </c>
      <c r="Q85" s="46">
        <f t="shared" si="13"/>
        <v>-36</v>
      </c>
      <c r="R85" s="46">
        <f t="shared" si="10"/>
        <v>0</v>
      </c>
      <c r="S85" s="49">
        <f t="shared" si="11"/>
        <v>0</v>
      </c>
      <c r="T85" s="49">
        <f t="shared" si="12"/>
        <v>-8.4190832553788786E-3</v>
      </c>
      <c r="U85" s="25" t="s">
        <v>129</v>
      </c>
      <c r="V85" s="25"/>
      <c r="W85" s="25">
        <v>28</v>
      </c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>
        <v>8</v>
      </c>
      <c r="AI85" s="46">
        <f t="shared" si="14"/>
        <v>36</v>
      </c>
      <c r="AJ85" s="46">
        <f t="shared" si="9"/>
        <v>0</v>
      </c>
      <c r="AK85" s="25"/>
    </row>
    <row r="86" spans="1:37" x14ac:dyDescent="0.3">
      <c r="A86" s="25">
        <v>2024</v>
      </c>
      <c r="B86" s="25" t="s">
        <v>38</v>
      </c>
      <c r="C86" s="23">
        <v>45505</v>
      </c>
      <c r="D86" s="25" t="s">
        <v>124</v>
      </c>
      <c r="E86" s="44" t="s">
        <v>40</v>
      </c>
      <c r="F86" s="25" t="s">
        <v>125</v>
      </c>
      <c r="G86" s="25" t="s">
        <v>126</v>
      </c>
      <c r="H86" s="25" t="s">
        <v>138</v>
      </c>
      <c r="I86" s="25" t="s">
        <v>139</v>
      </c>
      <c r="J86" s="25"/>
      <c r="K86" s="25"/>
      <c r="L86" s="25">
        <v>182663</v>
      </c>
      <c r="M86" s="46">
        <v>600</v>
      </c>
      <c r="N86" s="46">
        <v>630</v>
      </c>
      <c r="O86" s="47">
        <v>630</v>
      </c>
      <c r="P86" s="48">
        <v>600</v>
      </c>
      <c r="Q86" s="46">
        <f t="shared" si="13"/>
        <v>-30</v>
      </c>
      <c r="R86" s="46">
        <f t="shared" si="10"/>
        <v>0</v>
      </c>
      <c r="S86" s="49">
        <f t="shared" si="11"/>
        <v>0</v>
      </c>
      <c r="T86" s="49">
        <f t="shared" si="12"/>
        <v>-4.7619047619047672E-2</v>
      </c>
      <c r="U86" s="25" t="s">
        <v>129</v>
      </c>
      <c r="V86" s="25"/>
      <c r="W86" s="25"/>
      <c r="X86" s="25"/>
      <c r="Y86" s="25">
        <v>11</v>
      </c>
      <c r="Z86" s="25"/>
      <c r="AA86" s="25">
        <v>19</v>
      </c>
      <c r="AB86" s="25"/>
      <c r="AC86" s="25"/>
      <c r="AD86" s="25"/>
      <c r="AE86" s="25"/>
      <c r="AF86" s="25"/>
      <c r="AG86" s="25"/>
      <c r="AH86" s="25"/>
      <c r="AI86" s="46">
        <f t="shared" si="14"/>
        <v>30</v>
      </c>
      <c r="AJ86" s="46">
        <f t="shared" si="9"/>
        <v>0</v>
      </c>
      <c r="AK86" s="25"/>
    </row>
    <row r="87" spans="1:37" x14ac:dyDescent="0.3">
      <c r="A87" s="25">
        <v>2024</v>
      </c>
      <c r="B87" s="25" t="s">
        <v>38</v>
      </c>
      <c r="C87" s="23">
        <v>45505</v>
      </c>
      <c r="D87" s="25" t="s">
        <v>140</v>
      </c>
      <c r="E87" s="44" t="s">
        <v>40</v>
      </c>
      <c r="F87" s="25" t="s">
        <v>141</v>
      </c>
      <c r="G87" s="25" t="s">
        <v>126</v>
      </c>
      <c r="H87" s="25" t="s">
        <v>142</v>
      </c>
      <c r="I87" s="25" t="s">
        <v>143</v>
      </c>
      <c r="J87" s="25"/>
      <c r="K87" s="25"/>
      <c r="L87" s="25">
        <v>182903</v>
      </c>
      <c r="M87" s="46">
        <v>1290</v>
      </c>
      <c r="N87" s="46">
        <v>1306</v>
      </c>
      <c r="O87" s="47">
        <v>1306</v>
      </c>
      <c r="P87" s="48">
        <v>1290</v>
      </c>
      <c r="Q87" s="46">
        <f t="shared" si="13"/>
        <v>-16</v>
      </c>
      <c r="R87" s="46">
        <f t="shared" si="10"/>
        <v>0</v>
      </c>
      <c r="S87" s="49">
        <f t="shared" si="11"/>
        <v>0</v>
      </c>
      <c r="T87" s="49">
        <f t="shared" si="12"/>
        <v>-1.225114854517606E-2</v>
      </c>
      <c r="U87" s="25" t="s">
        <v>129</v>
      </c>
      <c r="V87" s="25"/>
      <c r="W87" s="25"/>
      <c r="X87" s="25"/>
      <c r="Y87" s="25"/>
      <c r="Z87" s="25"/>
      <c r="AA87" s="25"/>
      <c r="AB87" s="25">
        <v>16</v>
      </c>
      <c r="AC87" s="25"/>
      <c r="AD87" s="25"/>
      <c r="AE87" s="25"/>
      <c r="AF87" s="25"/>
      <c r="AG87" s="25"/>
      <c r="AH87" s="25"/>
      <c r="AI87" s="46">
        <f t="shared" si="14"/>
        <v>16</v>
      </c>
      <c r="AJ87" s="46">
        <f t="shared" si="9"/>
        <v>0</v>
      </c>
      <c r="AK87" s="25"/>
    </row>
    <row r="88" spans="1:37" x14ac:dyDescent="0.3">
      <c r="A88" s="25">
        <v>2024</v>
      </c>
      <c r="B88" s="25" t="s">
        <v>38</v>
      </c>
      <c r="C88" s="23">
        <v>45505</v>
      </c>
      <c r="D88" s="25" t="s">
        <v>140</v>
      </c>
      <c r="E88" s="44" t="s">
        <v>40</v>
      </c>
      <c r="F88" s="25" t="s">
        <v>141</v>
      </c>
      <c r="G88" s="25" t="s">
        <v>126</v>
      </c>
      <c r="H88" s="25" t="s">
        <v>144</v>
      </c>
      <c r="I88" s="25" t="s">
        <v>145</v>
      </c>
      <c r="J88" s="25"/>
      <c r="K88" s="25"/>
      <c r="L88" s="25">
        <v>182906</v>
      </c>
      <c r="M88" s="46">
        <v>1050</v>
      </c>
      <c r="N88" s="26">
        <v>1074</v>
      </c>
      <c r="O88" s="26">
        <v>1074</v>
      </c>
      <c r="P88" s="26">
        <v>1050</v>
      </c>
      <c r="Q88" s="46">
        <f t="shared" si="13"/>
        <v>-24</v>
      </c>
      <c r="R88" s="46">
        <f t="shared" si="10"/>
        <v>0</v>
      </c>
      <c r="S88" s="49">
        <f t="shared" si="11"/>
        <v>0</v>
      </c>
      <c r="T88" s="49">
        <f t="shared" si="12"/>
        <v>-2.2346368715083775E-2</v>
      </c>
      <c r="U88" s="25" t="s">
        <v>129</v>
      </c>
      <c r="V88" s="25"/>
      <c r="W88" s="24"/>
      <c r="X88" s="25"/>
      <c r="Y88" s="24"/>
      <c r="Z88" s="25"/>
      <c r="AA88" s="25"/>
      <c r="AB88" s="25">
        <v>24</v>
      </c>
      <c r="AC88" s="25"/>
      <c r="AD88" s="25"/>
      <c r="AE88" s="25"/>
      <c r="AF88" s="25"/>
      <c r="AG88" s="25"/>
      <c r="AH88" s="25"/>
      <c r="AI88" s="46">
        <f t="shared" si="14"/>
        <v>24</v>
      </c>
      <c r="AJ88" s="46">
        <f t="shared" si="9"/>
        <v>0</v>
      </c>
      <c r="AK88" s="25"/>
    </row>
    <row r="89" spans="1:37" x14ac:dyDescent="0.3">
      <c r="A89" s="25">
        <v>2024</v>
      </c>
      <c r="B89" s="25" t="s">
        <v>38</v>
      </c>
      <c r="C89" s="23">
        <v>45505</v>
      </c>
      <c r="D89" s="25" t="s">
        <v>140</v>
      </c>
      <c r="E89" s="44" t="s">
        <v>40</v>
      </c>
      <c r="F89" s="25" t="s">
        <v>141</v>
      </c>
      <c r="G89" s="25" t="s">
        <v>126</v>
      </c>
      <c r="H89" s="25" t="s">
        <v>146</v>
      </c>
      <c r="I89" s="25" t="s">
        <v>147</v>
      </c>
      <c r="J89" s="25"/>
      <c r="K89" s="25"/>
      <c r="L89" s="25">
        <v>182910</v>
      </c>
      <c r="M89" s="46">
        <v>1360</v>
      </c>
      <c r="N89" s="26">
        <v>1388</v>
      </c>
      <c r="O89" s="26">
        <v>1388</v>
      </c>
      <c r="P89" s="26">
        <v>1360</v>
      </c>
      <c r="Q89" s="46">
        <f t="shared" si="13"/>
        <v>-28</v>
      </c>
      <c r="R89" s="46">
        <f t="shared" si="10"/>
        <v>0</v>
      </c>
      <c r="S89" s="49">
        <f t="shared" si="11"/>
        <v>0</v>
      </c>
      <c r="T89" s="49">
        <f t="shared" si="12"/>
        <v>-2.0172910662824228E-2</v>
      </c>
      <c r="U89" s="25" t="s">
        <v>129</v>
      </c>
      <c r="V89" s="25"/>
      <c r="W89" s="24"/>
      <c r="X89" s="25"/>
      <c r="Y89" s="24"/>
      <c r="Z89" s="25"/>
      <c r="AA89" s="25"/>
      <c r="AB89" s="25">
        <v>28</v>
      </c>
      <c r="AC89" s="25"/>
      <c r="AD89" s="25"/>
      <c r="AE89" s="25"/>
      <c r="AF89" s="25"/>
      <c r="AG89" s="25"/>
      <c r="AH89" s="25"/>
      <c r="AI89" s="46">
        <f t="shared" si="14"/>
        <v>28</v>
      </c>
      <c r="AJ89" s="46">
        <f t="shared" si="9"/>
        <v>0</v>
      </c>
      <c r="AK89" s="25"/>
    </row>
    <row r="90" spans="1:37" x14ac:dyDescent="0.3">
      <c r="A90" s="25">
        <v>2024</v>
      </c>
      <c r="B90" s="25" t="s">
        <v>38</v>
      </c>
      <c r="C90" s="23">
        <v>45505</v>
      </c>
      <c r="D90" s="25" t="s">
        <v>140</v>
      </c>
      <c r="E90" s="44" t="s">
        <v>40</v>
      </c>
      <c r="F90" s="25" t="s">
        <v>141</v>
      </c>
      <c r="G90" s="25" t="s">
        <v>126</v>
      </c>
      <c r="H90" s="25" t="s">
        <v>148</v>
      </c>
      <c r="I90" s="25" t="s">
        <v>149</v>
      </c>
      <c r="J90" s="25"/>
      <c r="K90" s="25"/>
      <c r="L90" s="25">
        <v>182916</v>
      </c>
      <c r="M90" s="46">
        <v>3290</v>
      </c>
      <c r="N90" s="26">
        <v>3330</v>
      </c>
      <c r="O90" s="26">
        <v>3330</v>
      </c>
      <c r="P90" s="26">
        <v>3290</v>
      </c>
      <c r="Q90" s="46">
        <f t="shared" si="13"/>
        <v>-40</v>
      </c>
      <c r="R90" s="46">
        <f t="shared" si="10"/>
        <v>0</v>
      </c>
      <c r="S90" s="49">
        <f t="shared" si="11"/>
        <v>0</v>
      </c>
      <c r="T90" s="49">
        <f t="shared" si="12"/>
        <v>-1.2012012012011963E-2</v>
      </c>
      <c r="U90" s="25" t="s">
        <v>129</v>
      </c>
      <c r="V90" s="25"/>
      <c r="W90" s="24"/>
      <c r="X90" s="25"/>
      <c r="Y90" s="24"/>
      <c r="Z90" s="25"/>
      <c r="AA90" s="24"/>
      <c r="AB90" s="24">
        <v>40</v>
      </c>
      <c r="AC90" s="24"/>
      <c r="AD90" s="24"/>
      <c r="AE90" s="25"/>
      <c r="AF90" s="24"/>
      <c r="AG90" s="25"/>
      <c r="AH90" s="24"/>
      <c r="AI90" s="46">
        <f t="shared" si="14"/>
        <v>40</v>
      </c>
      <c r="AJ90" s="46">
        <f t="shared" si="9"/>
        <v>0</v>
      </c>
      <c r="AK90" s="25"/>
    </row>
    <row r="91" spans="1:37" x14ac:dyDescent="0.3">
      <c r="A91" s="25">
        <v>2024</v>
      </c>
      <c r="B91" s="25" t="s">
        <v>38</v>
      </c>
      <c r="C91" s="23">
        <v>45505</v>
      </c>
      <c r="D91" s="25" t="s">
        <v>124</v>
      </c>
      <c r="E91" s="44" t="s">
        <v>40</v>
      </c>
      <c r="F91" s="25" t="s">
        <v>125</v>
      </c>
      <c r="G91" s="25" t="s">
        <v>126</v>
      </c>
      <c r="H91" s="25" t="s">
        <v>131</v>
      </c>
      <c r="I91" s="25" t="s">
        <v>150</v>
      </c>
      <c r="J91" s="25"/>
      <c r="K91" s="25"/>
      <c r="L91" s="25">
        <v>182928</v>
      </c>
      <c r="M91" s="46">
        <v>1690</v>
      </c>
      <c r="N91" s="26">
        <v>1728</v>
      </c>
      <c r="O91" s="26">
        <v>1728</v>
      </c>
      <c r="P91" s="26">
        <v>1690</v>
      </c>
      <c r="Q91" s="46">
        <f t="shared" si="13"/>
        <v>-38</v>
      </c>
      <c r="R91" s="46">
        <f t="shared" si="10"/>
        <v>0</v>
      </c>
      <c r="S91" s="49">
        <f t="shared" si="11"/>
        <v>0</v>
      </c>
      <c r="T91" s="49">
        <f t="shared" si="12"/>
        <v>-2.19907407407407E-2</v>
      </c>
      <c r="U91" s="25" t="s">
        <v>129</v>
      </c>
      <c r="V91" s="25"/>
      <c r="W91" s="25">
        <v>24</v>
      </c>
      <c r="X91" s="25"/>
      <c r="Y91" s="24">
        <v>10</v>
      </c>
      <c r="Z91" s="25"/>
      <c r="AA91" s="24"/>
      <c r="AB91" s="24">
        <v>4</v>
      </c>
      <c r="AC91" s="24"/>
      <c r="AD91" s="24"/>
      <c r="AE91" s="25"/>
      <c r="AF91" s="24"/>
      <c r="AG91" s="25"/>
      <c r="AH91" s="24"/>
      <c r="AI91" s="46">
        <f t="shared" si="14"/>
        <v>38</v>
      </c>
      <c r="AJ91" s="46">
        <f t="shared" si="9"/>
        <v>0</v>
      </c>
      <c r="AK91" s="25"/>
    </row>
    <row r="92" spans="1:37" x14ac:dyDescent="0.3">
      <c r="A92" s="25">
        <v>2024</v>
      </c>
      <c r="B92" s="25" t="s">
        <v>38</v>
      </c>
      <c r="C92" s="23">
        <v>45505</v>
      </c>
      <c r="D92" s="25" t="s">
        <v>124</v>
      </c>
      <c r="E92" s="44" t="s">
        <v>40</v>
      </c>
      <c r="F92" s="25" t="s">
        <v>125</v>
      </c>
      <c r="G92" s="25" t="s">
        <v>126</v>
      </c>
      <c r="H92" s="25" t="s">
        <v>151</v>
      </c>
      <c r="I92" s="25" t="s">
        <v>152</v>
      </c>
      <c r="J92" s="25"/>
      <c r="K92" s="25"/>
      <c r="L92" s="25">
        <v>182661</v>
      </c>
      <c r="M92" s="46">
        <v>3000</v>
      </c>
      <c r="N92" s="26">
        <v>3060</v>
      </c>
      <c r="O92" s="26">
        <v>3060</v>
      </c>
      <c r="P92" s="26">
        <v>3000</v>
      </c>
      <c r="Q92" s="46">
        <f t="shared" si="13"/>
        <v>-60</v>
      </c>
      <c r="R92" s="46">
        <f t="shared" si="10"/>
        <v>0</v>
      </c>
      <c r="S92" s="49">
        <f t="shared" si="11"/>
        <v>0</v>
      </c>
      <c r="T92" s="49">
        <f t="shared" si="12"/>
        <v>-1.9607843137254943E-2</v>
      </c>
      <c r="U92" s="25" t="s">
        <v>129</v>
      </c>
      <c r="V92" s="25"/>
      <c r="W92" s="24"/>
      <c r="X92" s="25"/>
      <c r="Y92" s="24">
        <v>60</v>
      </c>
      <c r="Z92" s="25"/>
      <c r="AA92" s="24"/>
      <c r="AB92" s="24"/>
      <c r="AC92" s="24"/>
      <c r="AD92" s="24"/>
      <c r="AE92" s="25"/>
      <c r="AF92" s="24"/>
      <c r="AG92" s="25"/>
      <c r="AH92" s="24"/>
      <c r="AI92" s="46">
        <f t="shared" si="14"/>
        <v>60</v>
      </c>
      <c r="AJ92" s="46">
        <f t="shared" si="9"/>
        <v>0</v>
      </c>
      <c r="AK92" s="25"/>
    </row>
    <row r="93" spans="1:37" x14ac:dyDescent="0.3">
      <c r="A93" s="25">
        <v>2024</v>
      </c>
      <c r="B93" s="25" t="s">
        <v>38</v>
      </c>
      <c r="C93" s="23">
        <v>45505</v>
      </c>
      <c r="D93" s="25" t="s">
        <v>140</v>
      </c>
      <c r="E93" s="44" t="s">
        <v>40</v>
      </c>
      <c r="F93" s="25" t="s">
        <v>141</v>
      </c>
      <c r="G93" s="25" t="s">
        <v>126</v>
      </c>
      <c r="H93" s="25" t="s">
        <v>153</v>
      </c>
      <c r="I93" s="25" t="s">
        <v>154</v>
      </c>
      <c r="J93" s="25"/>
      <c r="K93" s="25"/>
      <c r="L93" s="25">
        <v>182913</v>
      </c>
      <c r="M93" s="46">
        <v>1680</v>
      </c>
      <c r="N93" s="26">
        <v>1707</v>
      </c>
      <c r="O93" s="26">
        <v>1707</v>
      </c>
      <c r="P93" s="26">
        <v>1680</v>
      </c>
      <c r="Q93" s="46">
        <f t="shared" si="13"/>
        <v>-27</v>
      </c>
      <c r="R93" s="46">
        <f t="shared" si="10"/>
        <v>0</v>
      </c>
      <c r="S93" s="49">
        <f t="shared" si="11"/>
        <v>0</v>
      </c>
      <c r="T93" s="49">
        <f t="shared" si="12"/>
        <v>-1.5817223198594021E-2</v>
      </c>
      <c r="U93" s="25" t="s">
        <v>129</v>
      </c>
      <c r="V93" s="25"/>
      <c r="W93" s="24"/>
      <c r="X93" s="25"/>
      <c r="Y93" s="24"/>
      <c r="Z93" s="25"/>
      <c r="AA93" s="24"/>
      <c r="AB93" s="24">
        <v>27</v>
      </c>
      <c r="AC93" s="24"/>
      <c r="AD93" s="24"/>
      <c r="AE93" s="25"/>
      <c r="AF93" s="24"/>
      <c r="AG93" s="25"/>
      <c r="AH93" s="24"/>
      <c r="AI93" s="46">
        <f t="shared" si="14"/>
        <v>27</v>
      </c>
      <c r="AJ93" s="46">
        <f t="shared" si="9"/>
        <v>0</v>
      </c>
      <c r="AK93" s="25"/>
    </row>
    <row r="94" spans="1:37" x14ac:dyDescent="0.3">
      <c r="A94" s="25">
        <v>2024</v>
      </c>
      <c r="B94" s="25" t="s">
        <v>38</v>
      </c>
      <c r="C94" s="23">
        <v>45505</v>
      </c>
      <c r="D94" s="25" t="s">
        <v>124</v>
      </c>
      <c r="E94" s="44" t="s">
        <v>40</v>
      </c>
      <c r="F94" s="25" t="s">
        <v>125</v>
      </c>
      <c r="G94" s="25" t="s">
        <v>126</v>
      </c>
      <c r="H94" s="25" t="s">
        <v>155</v>
      </c>
      <c r="I94" s="25" t="s">
        <v>156</v>
      </c>
      <c r="J94" s="25"/>
      <c r="K94" s="25"/>
      <c r="L94" s="25">
        <v>183108</v>
      </c>
      <c r="M94" s="46">
        <v>3490</v>
      </c>
      <c r="N94" s="26">
        <v>3521</v>
      </c>
      <c r="O94" s="26">
        <v>3521</v>
      </c>
      <c r="P94" s="26">
        <v>3490</v>
      </c>
      <c r="Q94" s="46">
        <f t="shared" si="13"/>
        <v>-31</v>
      </c>
      <c r="R94" s="46">
        <f t="shared" si="10"/>
        <v>0</v>
      </c>
      <c r="S94" s="49">
        <f t="shared" si="11"/>
        <v>0</v>
      </c>
      <c r="T94" s="49">
        <f t="shared" si="12"/>
        <v>-8.8043169554103962E-3</v>
      </c>
      <c r="U94" s="25" t="s">
        <v>129</v>
      </c>
      <c r="V94" s="25"/>
      <c r="W94" s="24">
        <v>24</v>
      </c>
      <c r="X94" s="25"/>
      <c r="Y94" s="24"/>
      <c r="Z94" s="25"/>
      <c r="AA94" s="24"/>
      <c r="AB94" s="24"/>
      <c r="AC94" s="24"/>
      <c r="AD94" s="24"/>
      <c r="AE94" s="25">
        <v>1</v>
      </c>
      <c r="AF94" s="24"/>
      <c r="AG94" s="25"/>
      <c r="AH94" s="24">
        <v>6</v>
      </c>
      <c r="AI94" s="46">
        <f t="shared" si="14"/>
        <v>31</v>
      </c>
      <c r="AJ94" s="46">
        <f t="shared" si="9"/>
        <v>0</v>
      </c>
      <c r="AK94" s="25"/>
    </row>
    <row r="95" spans="1:37" x14ac:dyDescent="0.3">
      <c r="A95" s="25">
        <v>2024</v>
      </c>
      <c r="B95" s="25" t="s">
        <v>38</v>
      </c>
      <c r="C95" s="23">
        <v>45505</v>
      </c>
      <c r="D95" s="25" t="s">
        <v>124</v>
      </c>
      <c r="E95" s="44" t="s">
        <v>40</v>
      </c>
      <c r="F95" s="25" t="s">
        <v>125</v>
      </c>
      <c r="G95" s="25" t="s">
        <v>126</v>
      </c>
      <c r="H95" s="25" t="s">
        <v>157</v>
      </c>
      <c r="I95" s="25" t="s">
        <v>128</v>
      </c>
      <c r="J95" s="25"/>
      <c r="K95" s="25"/>
      <c r="L95" s="25">
        <v>183222</v>
      </c>
      <c r="M95" s="46">
        <v>200</v>
      </c>
      <c r="N95" s="26">
        <v>208</v>
      </c>
      <c r="O95" s="26">
        <v>208</v>
      </c>
      <c r="P95" s="26">
        <v>200</v>
      </c>
      <c r="Q95" s="46">
        <f t="shared" si="13"/>
        <v>-8</v>
      </c>
      <c r="R95" s="46">
        <f t="shared" si="10"/>
        <v>0</v>
      </c>
      <c r="S95" s="49">
        <f t="shared" si="11"/>
        <v>0</v>
      </c>
      <c r="T95" s="49">
        <f t="shared" si="12"/>
        <v>-3.8461538461538436E-2</v>
      </c>
      <c r="U95" s="25" t="s">
        <v>129</v>
      </c>
      <c r="V95" s="25"/>
      <c r="W95" s="24">
        <v>5</v>
      </c>
      <c r="X95" s="25"/>
      <c r="Y95" s="24">
        <v>3</v>
      </c>
      <c r="Z95" s="25"/>
      <c r="AA95" s="24"/>
      <c r="AB95" s="24"/>
      <c r="AC95" s="24"/>
      <c r="AD95" s="24"/>
      <c r="AE95" s="25"/>
      <c r="AF95" s="24"/>
      <c r="AG95" s="25"/>
      <c r="AH95" s="24"/>
      <c r="AI95" s="46">
        <f t="shared" si="14"/>
        <v>8</v>
      </c>
      <c r="AJ95" s="46">
        <f t="shared" si="9"/>
        <v>0</v>
      </c>
      <c r="AK95" s="25"/>
    </row>
    <row r="96" spans="1:37" x14ac:dyDescent="0.3">
      <c r="A96" s="25">
        <v>2024</v>
      </c>
      <c r="B96" s="25" t="s">
        <v>38</v>
      </c>
      <c r="C96" s="23">
        <v>45505</v>
      </c>
      <c r="D96" s="25" t="s">
        <v>124</v>
      </c>
      <c r="E96" s="44" t="s">
        <v>40</v>
      </c>
      <c r="F96" s="25" t="s">
        <v>125</v>
      </c>
      <c r="G96" s="25" t="s">
        <v>126</v>
      </c>
      <c r="H96" s="64" t="s">
        <v>158</v>
      </c>
      <c r="I96" s="25"/>
      <c r="J96" s="25"/>
      <c r="K96" s="25"/>
      <c r="L96" s="64">
        <v>182670</v>
      </c>
      <c r="M96" s="65">
        <v>6580</v>
      </c>
      <c r="N96" s="26">
        <v>6608</v>
      </c>
      <c r="O96" s="26">
        <v>6608</v>
      </c>
      <c r="P96" s="26">
        <v>6580</v>
      </c>
      <c r="Q96" s="46">
        <f t="shared" si="13"/>
        <v>-28</v>
      </c>
      <c r="R96" s="46">
        <f t="shared" si="10"/>
        <v>0</v>
      </c>
      <c r="S96" s="49">
        <f t="shared" si="11"/>
        <v>0</v>
      </c>
      <c r="T96" s="49">
        <f t="shared" si="12"/>
        <v>-4.237288135593209E-3</v>
      </c>
      <c r="U96" s="25" t="s">
        <v>129</v>
      </c>
      <c r="V96" s="25"/>
      <c r="W96" s="24"/>
      <c r="X96" s="25"/>
      <c r="Y96" s="24">
        <v>28</v>
      </c>
      <c r="Z96" s="25"/>
      <c r="AA96" s="24"/>
      <c r="AB96" s="24"/>
      <c r="AC96" s="24"/>
      <c r="AD96" s="24"/>
      <c r="AE96" s="25"/>
      <c r="AF96" s="24"/>
      <c r="AG96" s="25"/>
      <c r="AH96" s="24"/>
      <c r="AI96" s="46">
        <f t="shared" si="14"/>
        <v>28</v>
      </c>
      <c r="AJ96" s="46">
        <f t="shared" si="9"/>
        <v>0</v>
      </c>
      <c r="AK96" s="25"/>
    </row>
    <row r="97" spans="1:37" x14ac:dyDescent="0.3">
      <c r="A97" s="25">
        <v>2024</v>
      </c>
      <c r="B97" s="25" t="s">
        <v>38</v>
      </c>
      <c r="C97" s="23">
        <v>45505</v>
      </c>
      <c r="D97" s="25" t="s">
        <v>124</v>
      </c>
      <c r="E97" s="44" t="s">
        <v>40</v>
      </c>
      <c r="F97" s="25" t="s">
        <v>125</v>
      </c>
      <c r="G97" s="25" t="s">
        <v>126</v>
      </c>
      <c r="H97" s="64" t="s">
        <v>159</v>
      </c>
      <c r="I97" s="25"/>
      <c r="J97" s="25"/>
      <c r="K97" s="25"/>
      <c r="L97" s="64">
        <v>182921</v>
      </c>
      <c r="M97" s="65">
        <v>330</v>
      </c>
      <c r="N97" s="26">
        <v>342</v>
      </c>
      <c r="O97" s="26">
        <v>342</v>
      </c>
      <c r="P97" s="26">
        <v>330</v>
      </c>
      <c r="Q97" s="46">
        <f t="shared" si="13"/>
        <v>-12</v>
      </c>
      <c r="R97" s="46">
        <f t="shared" si="10"/>
        <v>0</v>
      </c>
      <c r="S97" s="49">
        <f t="shared" si="11"/>
        <v>0</v>
      </c>
      <c r="T97" s="49">
        <f t="shared" si="12"/>
        <v>-3.5087719298245612E-2</v>
      </c>
      <c r="U97" s="25" t="s">
        <v>129</v>
      </c>
      <c r="V97" s="25"/>
      <c r="W97" s="24"/>
      <c r="X97" s="25"/>
      <c r="Y97" s="24">
        <v>12</v>
      </c>
      <c r="Z97" s="25"/>
      <c r="AA97" s="24"/>
      <c r="AB97" s="24"/>
      <c r="AC97" s="24"/>
      <c r="AD97" s="24"/>
      <c r="AE97" s="25"/>
      <c r="AF97" s="24"/>
      <c r="AG97" s="25"/>
      <c r="AH97" s="24"/>
      <c r="AI97" s="46">
        <f t="shared" si="14"/>
        <v>12</v>
      </c>
      <c r="AJ97" s="46">
        <f t="shared" si="9"/>
        <v>0</v>
      </c>
      <c r="AK97" s="25"/>
    </row>
    <row r="98" spans="1:37" x14ac:dyDescent="0.3">
      <c r="A98" s="25">
        <v>2024</v>
      </c>
      <c r="B98" s="25" t="s">
        <v>38</v>
      </c>
      <c r="C98" s="23">
        <v>45505</v>
      </c>
      <c r="D98" s="25" t="s">
        <v>124</v>
      </c>
      <c r="E98" s="44" t="s">
        <v>40</v>
      </c>
      <c r="F98" s="25" t="s">
        <v>125</v>
      </c>
      <c r="G98" s="25" t="s">
        <v>126</v>
      </c>
      <c r="H98" s="64" t="s">
        <v>160</v>
      </c>
      <c r="I98" s="25"/>
      <c r="J98" s="25"/>
      <c r="K98" s="25"/>
      <c r="L98" s="64">
        <v>182927</v>
      </c>
      <c r="M98" s="65">
        <v>310</v>
      </c>
      <c r="N98" s="26">
        <v>323</v>
      </c>
      <c r="O98" s="26">
        <v>323</v>
      </c>
      <c r="P98" s="26">
        <v>310</v>
      </c>
      <c r="Q98" s="46">
        <f t="shared" si="13"/>
        <v>-13</v>
      </c>
      <c r="R98" s="46">
        <f t="shared" si="10"/>
        <v>0</v>
      </c>
      <c r="S98" s="49">
        <f t="shared" si="11"/>
        <v>0</v>
      </c>
      <c r="T98" s="49">
        <f t="shared" si="12"/>
        <v>-4.0247678018575872E-2</v>
      </c>
      <c r="U98" s="25" t="s">
        <v>129</v>
      </c>
      <c r="V98" s="25"/>
      <c r="W98" s="24"/>
      <c r="X98" s="25"/>
      <c r="Y98" s="24">
        <v>23</v>
      </c>
      <c r="Z98" s="25"/>
      <c r="AA98" s="24"/>
      <c r="AB98" s="24"/>
      <c r="AC98" s="24"/>
      <c r="AD98" s="24"/>
      <c r="AE98" s="25"/>
      <c r="AF98" s="24"/>
      <c r="AG98" s="25"/>
      <c r="AH98" s="24"/>
      <c r="AI98" s="46">
        <f t="shared" si="14"/>
        <v>23</v>
      </c>
      <c r="AJ98" s="46">
        <f t="shared" si="9"/>
        <v>10</v>
      </c>
      <c r="AK98" s="25"/>
    </row>
    <row r="99" spans="1:37" x14ac:dyDescent="0.3">
      <c r="A99" s="25">
        <v>2024</v>
      </c>
      <c r="B99" s="25" t="s">
        <v>38</v>
      </c>
      <c r="C99" s="23">
        <v>45505</v>
      </c>
      <c r="D99" s="25" t="s">
        <v>124</v>
      </c>
      <c r="E99" s="44" t="s">
        <v>40</v>
      </c>
      <c r="F99" s="25" t="s">
        <v>125</v>
      </c>
      <c r="G99" s="25" t="s">
        <v>126</v>
      </c>
      <c r="H99" s="64" t="s">
        <v>157</v>
      </c>
      <c r="I99" s="25"/>
      <c r="J99" s="25"/>
      <c r="K99" s="25"/>
      <c r="L99" s="64">
        <v>182102</v>
      </c>
      <c r="M99" s="65">
        <v>650</v>
      </c>
      <c r="N99" s="26">
        <v>666</v>
      </c>
      <c r="O99" s="26">
        <v>666</v>
      </c>
      <c r="P99" s="26">
        <v>650</v>
      </c>
      <c r="Q99" s="46">
        <f t="shared" si="13"/>
        <v>-16</v>
      </c>
      <c r="R99" s="46">
        <f t="shared" si="10"/>
        <v>0</v>
      </c>
      <c r="S99" s="49">
        <f t="shared" si="11"/>
        <v>0</v>
      </c>
      <c r="T99" s="49">
        <f t="shared" si="12"/>
        <v>-2.4024024024024038E-2</v>
      </c>
      <c r="U99" s="25" t="s">
        <v>129</v>
      </c>
      <c r="V99" s="25"/>
      <c r="W99" s="24">
        <v>1</v>
      </c>
      <c r="X99" s="25"/>
      <c r="Y99" s="24">
        <v>4</v>
      </c>
      <c r="Z99" s="25"/>
      <c r="AA99" s="24">
        <v>11</v>
      </c>
      <c r="AB99" s="24"/>
      <c r="AC99" s="24"/>
      <c r="AD99" s="24"/>
      <c r="AE99" s="25"/>
      <c r="AF99" s="24"/>
      <c r="AG99" s="25"/>
      <c r="AH99" s="24"/>
      <c r="AI99" s="46">
        <f t="shared" si="14"/>
        <v>16</v>
      </c>
      <c r="AJ99" s="46">
        <f t="shared" ref="AJ99:AJ102" si="15">Q99+AI99</f>
        <v>0</v>
      </c>
      <c r="AK99" s="25"/>
    </row>
    <row r="100" spans="1:37" x14ac:dyDescent="0.3">
      <c r="A100" s="25">
        <v>2024</v>
      </c>
      <c r="B100" s="25" t="s">
        <v>38</v>
      </c>
      <c r="C100" s="23">
        <v>45505</v>
      </c>
      <c r="D100" s="25" t="s">
        <v>140</v>
      </c>
      <c r="E100" s="44" t="s">
        <v>40</v>
      </c>
      <c r="F100" s="25" t="s">
        <v>141</v>
      </c>
      <c r="G100" s="25" t="s">
        <v>161</v>
      </c>
      <c r="H100" s="25" t="s">
        <v>162</v>
      </c>
      <c r="I100" s="45"/>
      <c r="J100" s="25"/>
      <c r="K100" s="25"/>
      <c r="L100" s="25">
        <v>182600</v>
      </c>
      <c r="M100" s="46">
        <v>8440</v>
      </c>
      <c r="N100" s="26">
        <v>8510</v>
      </c>
      <c r="O100" s="26">
        <v>8510</v>
      </c>
      <c r="P100" s="26">
        <v>8440</v>
      </c>
      <c r="Q100" s="46">
        <f t="shared" si="13"/>
        <v>-70</v>
      </c>
      <c r="R100" s="46">
        <f t="shared" si="10"/>
        <v>0</v>
      </c>
      <c r="S100" s="49">
        <f t="shared" si="11"/>
        <v>0</v>
      </c>
      <c r="T100" s="49">
        <f t="shared" si="12"/>
        <v>-8.2256169212691077E-3</v>
      </c>
      <c r="U100" s="25" t="s">
        <v>129</v>
      </c>
      <c r="V100" s="25"/>
      <c r="W100" s="25"/>
      <c r="X100" s="25"/>
      <c r="Y100" s="24">
        <v>70</v>
      </c>
      <c r="Z100" s="25"/>
      <c r="AA100" s="24"/>
      <c r="AB100" s="24"/>
      <c r="AC100" s="24"/>
      <c r="AD100" s="24"/>
      <c r="AE100" s="25"/>
      <c r="AF100" s="24"/>
      <c r="AG100" s="25"/>
      <c r="AH100" s="24"/>
      <c r="AI100" s="46">
        <f t="shared" si="14"/>
        <v>70</v>
      </c>
      <c r="AJ100" s="46">
        <f t="shared" si="15"/>
        <v>0</v>
      </c>
      <c r="AK100" s="25"/>
    </row>
    <row r="101" spans="1:37" x14ac:dyDescent="0.3">
      <c r="A101" s="25">
        <v>2024</v>
      </c>
      <c r="B101" s="25" t="s">
        <v>38</v>
      </c>
      <c r="C101" s="23">
        <v>45505</v>
      </c>
      <c r="D101" s="25" t="s">
        <v>140</v>
      </c>
      <c r="E101" s="44" t="s">
        <v>40</v>
      </c>
      <c r="F101" s="25" t="s">
        <v>141</v>
      </c>
      <c r="G101" s="25" t="s">
        <v>161</v>
      </c>
      <c r="H101" s="25" t="s">
        <v>163</v>
      </c>
      <c r="I101" s="45"/>
      <c r="J101" s="25"/>
      <c r="K101" s="25"/>
      <c r="L101" s="25">
        <v>182601</v>
      </c>
      <c r="M101" s="46">
        <v>15120</v>
      </c>
      <c r="N101" s="26">
        <v>15329</v>
      </c>
      <c r="O101" s="26">
        <v>15329</v>
      </c>
      <c r="P101" s="26">
        <v>15120</v>
      </c>
      <c r="Q101" s="46">
        <f t="shared" si="13"/>
        <v>-209</v>
      </c>
      <c r="R101" s="46">
        <f t="shared" si="10"/>
        <v>0</v>
      </c>
      <c r="S101" s="49">
        <f t="shared" si="11"/>
        <v>0</v>
      </c>
      <c r="T101" s="49">
        <f t="shared" si="12"/>
        <v>-1.3634287950942681E-2</v>
      </c>
      <c r="U101" s="25" t="s">
        <v>129</v>
      </c>
      <c r="V101" s="25"/>
      <c r="W101" s="25"/>
      <c r="X101" s="25"/>
      <c r="Y101" s="24">
        <v>209</v>
      </c>
      <c r="Z101" s="25"/>
      <c r="AA101" s="24"/>
      <c r="AB101" s="24"/>
      <c r="AC101" s="24"/>
      <c r="AD101" s="24"/>
      <c r="AE101" s="25"/>
      <c r="AF101" s="24"/>
      <c r="AG101" s="25"/>
      <c r="AH101" s="24"/>
      <c r="AI101" s="46">
        <f t="shared" si="14"/>
        <v>209</v>
      </c>
      <c r="AJ101" s="46">
        <f t="shared" si="15"/>
        <v>0</v>
      </c>
      <c r="AK101" s="25"/>
    </row>
    <row r="102" spans="1:37" x14ac:dyDescent="0.3">
      <c r="A102" s="25">
        <v>2024</v>
      </c>
      <c r="B102" s="25" t="s">
        <v>38</v>
      </c>
      <c r="C102" s="23">
        <v>45505</v>
      </c>
      <c r="D102" s="25" t="s">
        <v>140</v>
      </c>
      <c r="E102" s="44" t="s">
        <v>40</v>
      </c>
      <c r="F102" s="25" t="s">
        <v>141</v>
      </c>
      <c r="G102" s="25" t="s">
        <v>161</v>
      </c>
      <c r="H102" s="25" t="s">
        <v>164</v>
      </c>
      <c r="I102" s="45"/>
      <c r="J102" s="25"/>
      <c r="K102" s="25"/>
      <c r="L102" s="25">
        <v>182602</v>
      </c>
      <c r="M102" s="46">
        <v>3240</v>
      </c>
      <c r="N102" s="26">
        <v>3253</v>
      </c>
      <c r="O102" s="26">
        <v>3280</v>
      </c>
      <c r="P102" s="26">
        <v>3240</v>
      </c>
      <c r="Q102" s="46">
        <f t="shared" si="13"/>
        <v>-13</v>
      </c>
      <c r="R102" s="46">
        <f t="shared" si="10"/>
        <v>0</v>
      </c>
      <c r="S102" s="49">
        <f t="shared" si="11"/>
        <v>0</v>
      </c>
      <c r="T102" s="49">
        <f t="shared" si="12"/>
        <v>-3.9963110974484684E-3</v>
      </c>
      <c r="U102" s="25" t="s">
        <v>129</v>
      </c>
      <c r="V102" s="25"/>
      <c r="W102" s="24"/>
      <c r="X102" s="25"/>
      <c r="Y102" s="24">
        <v>13</v>
      </c>
      <c r="Z102" s="25"/>
      <c r="AA102" s="25"/>
      <c r="AB102" s="25"/>
      <c r="AC102" s="24"/>
      <c r="AD102" s="25"/>
      <c r="AE102" s="25"/>
      <c r="AF102" s="25"/>
      <c r="AG102" s="25"/>
      <c r="AH102" s="25"/>
      <c r="AI102" s="46">
        <f t="shared" si="14"/>
        <v>13</v>
      </c>
      <c r="AJ102" s="46">
        <f t="shared" si="15"/>
        <v>0</v>
      </c>
      <c r="AK102" s="25"/>
    </row>
    <row r="103" spans="1:37" x14ac:dyDescent="0.3">
      <c r="A103" s="24">
        <v>2024</v>
      </c>
      <c r="B103" s="24" t="s">
        <v>38</v>
      </c>
      <c r="C103" s="23">
        <v>45505</v>
      </c>
      <c r="D103" s="24" t="s">
        <v>40</v>
      </c>
      <c r="E103" s="24" t="s">
        <v>40</v>
      </c>
      <c r="F103" s="24" t="s">
        <v>165</v>
      </c>
      <c r="G103" s="25" t="s">
        <v>166</v>
      </c>
      <c r="H103" s="24"/>
      <c r="I103" s="25"/>
      <c r="J103" s="25"/>
      <c r="K103" s="25"/>
      <c r="L103" s="64">
        <v>182853</v>
      </c>
      <c r="M103" s="26">
        <v>1002</v>
      </c>
      <c r="N103" s="26">
        <v>1002</v>
      </c>
      <c r="O103" s="26">
        <v>1002</v>
      </c>
      <c r="P103" s="26">
        <v>989</v>
      </c>
      <c r="Q103" s="27">
        <f t="shared" si="13"/>
        <v>-13</v>
      </c>
      <c r="R103" s="27">
        <f t="shared" si="10"/>
        <v>-13</v>
      </c>
      <c r="S103" s="49">
        <f t="shared" si="11"/>
        <v>-1.2974051896207595E-2</v>
      </c>
      <c r="T103" s="49">
        <f t="shared" si="12"/>
        <v>-1.2974051896207595E-2</v>
      </c>
      <c r="U103" s="25"/>
      <c r="V103" s="25"/>
      <c r="W103" s="25"/>
      <c r="X103" s="25"/>
      <c r="Y103" s="25">
        <v>8</v>
      </c>
      <c r="Z103" s="25"/>
      <c r="AA103" s="24"/>
      <c r="AB103" s="24">
        <v>5</v>
      </c>
      <c r="AC103" s="25"/>
      <c r="AD103" s="25"/>
      <c r="AE103" s="25"/>
      <c r="AF103" s="25"/>
      <c r="AG103" s="25"/>
      <c r="AH103" s="25"/>
      <c r="AI103" s="24">
        <f t="shared" si="14"/>
        <v>13</v>
      </c>
      <c r="AJ103" s="29">
        <f t="shared" ref="AJ103:AJ104" si="16">AI103+Q103</f>
        <v>0</v>
      </c>
      <c r="AK103" s="25"/>
    </row>
    <row r="104" spans="1:37" x14ac:dyDescent="0.3">
      <c r="A104" s="24">
        <v>2024</v>
      </c>
      <c r="B104" s="24" t="s">
        <v>38</v>
      </c>
      <c r="C104" s="23">
        <v>45505</v>
      </c>
      <c r="D104" s="44" t="s">
        <v>167</v>
      </c>
      <c r="E104" s="44" t="s">
        <v>40</v>
      </c>
      <c r="F104" s="25" t="s">
        <v>168</v>
      </c>
      <c r="G104" s="25" t="s">
        <v>166</v>
      </c>
      <c r="H104" s="24"/>
      <c r="I104" s="25"/>
      <c r="J104" s="25"/>
      <c r="K104" s="25"/>
      <c r="L104" s="64">
        <v>182854</v>
      </c>
      <c r="M104" s="46">
        <v>1002</v>
      </c>
      <c r="N104" s="26">
        <v>1002</v>
      </c>
      <c r="O104" s="26">
        <v>1002</v>
      </c>
      <c r="P104" s="26">
        <v>981</v>
      </c>
      <c r="Q104" s="27">
        <f t="shared" si="13"/>
        <v>-21</v>
      </c>
      <c r="R104" s="27">
        <f>P104-M104</f>
        <v>-21</v>
      </c>
      <c r="S104" s="28">
        <f t="shared" si="11"/>
        <v>-2.0958083832335328E-2</v>
      </c>
      <c r="T104" s="28">
        <f t="shared" si="12"/>
        <v>-2.0958083832335328E-2</v>
      </c>
      <c r="U104" s="25"/>
      <c r="V104" s="25"/>
      <c r="W104" s="25"/>
      <c r="X104" s="25"/>
      <c r="Y104" s="25">
        <v>11</v>
      </c>
      <c r="Z104" s="25"/>
      <c r="AA104" s="24"/>
      <c r="AB104" s="24">
        <v>8</v>
      </c>
      <c r="AC104" s="25"/>
      <c r="AD104" s="25"/>
      <c r="AE104" s="25">
        <v>2</v>
      </c>
      <c r="AF104" s="25"/>
      <c r="AG104" s="25"/>
      <c r="AH104" s="25"/>
      <c r="AI104" s="24">
        <f t="shared" si="14"/>
        <v>21</v>
      </c>
      <c r="AJ104" s="29">
        <f t="shared" si="16"/>
        <v>0</v>
      </c>
      <c r="AK104" s="25"/>
    </row>
    <row r="105" spans="1:37" x14ac:dyDescent="0.3">
      <c r="A105" s="18"/>
      <c r="B105" s="9"/>
      <c r="C105" s="10"/>
      <c r="D105" s="9"/>
      <c r="E105" s="11"/>
      <c r="F105" s="9"/>
      <c r="G105" s="9"/>
      <c r="H105" s="13"/>
      <c r="I105" s="56"/>
      <c r="J105" s="20"/>
      <c r="K105" s="20"/>
      <c r="L105" s="9"/>
      <c r="M105" s="15"/>
      <c r="N105" s="16"/>
      <c r="O105" s="16"/>
      <c r="P105" s="16"/>
      <c r="Q105" s="15"/>
      <c r="R105" s="15"/>
      <c r="S105" s="17"/>
      <c r="T105" s="66"/>
      <c r="U105" s="9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16"/>
      <c r="AI105" s="15"/>
      <c r="AJ105" s="15"/>
      <c r="AK105" s="13"/>
    </row>
    <row r="106" spans="1:37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46">
        <f t="shared" ref="M106:R106" si="17">SUBTOTAL(9,M3:M105)</f>
        <v>604909</v>
      </c>
      <c r="N106" s="46">
        <f t="shared" si="17"/>
        <v>610304</v>
      </c>
      <c r="O106" s="46">
        <f t="shared" si="17"/>
        <v>609583</v>
      </c>
      <c r="P106" s="46">
        <f t="shared" si="17"/>
        <v>606244</v>
      </c>
      <c r="Q106" s="46">
        <f t="shared" si="17"/>
        <v>-4092</v>
      </c>
      <c r="R106" s="46">
        <f t="shared" si="17"/>
        <v>1335</v>
      </c>
      <c r="S106" s="49">
        <f>P106/M106-1</f>
        <v>2.2069435237366264E-3</v>
      </c>
      <c r="T106" s="49">
        <f>P106/N106-1</f>
        <v>-6.6524223993288389E-3</v>
      </c>
      <c r="U106" s="25"/>
      <c r="V106" s="25"/>
      <c r="W106" s="25">
        <f>SUBTOTAL(9,W3:W103)</f>
        <v>2150</v>
      </c>
      <c r="X106" s="25">
        <f>SUBTOTAL(9,X3:X103)</f>
        <v>11</v>
      </c>
      <c r="Y106" s="25">
        <f>SUBTOTAL(9,Y3:Y104)</f>
        <v>923</v>
      </c>
      <c r="Z106" s="25">
        <f t="shared" ref="Z106:AJ106" si="18">SUBTOTAL(9,Z3:Z103)</f>
        <v>684</v>
      </c>
      <c r="AA106" s="25">
        <f t="shared" si="18"/>
        <v>450</v>
      </c>
      <c r="AB106" s="25">
        <f t="shared" si="18"/>
        <v>1167</v>
      </c>
      <c r="AC106" s="25">
        <f t="shared" si="18"/>
        <v>0</v>
      </c>
      <c r="AD106" s="25">
        <f t="shared" si="18"/>
        <v>110</v>
      </c>
      <c r="AE106" s="25">
        <f t="shared" si="18"/>
        <v>3</v>
      </c>
      <c r="AF106" s="25">
        <f t="shared" si="18"/>
        <v>44</v>
      </c>
      <c r="AG106" s="25">
        <f t="shared" si="18"/>
        <v>0</v>
      </c>
      <c r="AH106" s="25">
        <f t="shared" si="18"/>
        <v>14</v>
      </c>
      <c r="AI106" s="25">
        <f t="shared" si="18"/>
        <v>5545</v>
      </c>
      <c r="AJ106" s="46">
        <f t="shared" si="18"/>
        <v>1474</v>
      </c>
      <c r="AK106" s="25"/>
    </row>
    <row r="107" spans="1:37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 t="s">
        <v>169</v>
      </c>
      <c r="V107" s="9"/>
      <c r="W107" s="66">
        <f>W106/$AI$106</f>
        <v>0.38773669972948605</v>
      </c>
      <c r="X107" s="66">
        <f t="shared" ref="X107:AH107" si="19">X106/$AI$106</f>
        <v>1.9837691614066726E-3</v>
      </c>
      <c r="Y107" s="66">
        <f t="shared" si="19"/>
        <v>0.16645626690712353</v>
      </c>
      <c r="Z107" s="66">
        <f t="shared" si="19"/>
        <v>0.12335437330928764</v>
      </c>
      <c r="AA107" s="66">
        <f t="shared" si="19"/>
        <v>8.1154192966636604E-2</v>
      </c>
      <c r="AB107" s="66">
        <f t="shared" si="19"/>
        <v>0.21045987376014427</v>
      </c>
      <c r="AC107" s="66">
        <f t="shared" si="19"/>
        <v>0</v>
      </c>
      <c r="AD107" s="66">
        <f t="shared" si="19"/>
        <v>1.9837691614066726E-2</v>
      </c>
      <c r="AE107" s="66">
        <f t="shared" si="19"/>
        <v>5.4102795311091075E-4</v>
      </c>
      <c r="AF107" s="66">
        <f t="shared" si="19"/>
        <v>7.9350766456266902E-3</v>
      </c>
      <c r="AG107" s="66">
        <f t="shared" si="19"/>
        <v>0</v>
      </c>
      <c r="AH107" s="66">
        <f t="shared" si="19"/>
        <v>2.5247971145175834E-3</v>
      </c>
      <c r="AI107" s="9"/>
      <c r="AJ107" s="9"/>
      <c r="AK107" s="9"/>
    </row>
    <row r="108" spans="1:37" x14ac:dyDescent="0.3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 t="s">
        <v>170</v>
      </c>
      <c r="V108" s="67"/>
      <c r="W108" s="68">
        <f>W106/$N$106</f>
        <v>3.5228345218120804E-3</v>
      </c>
      <c r="X108" s="68">
        <f t="shared" ref="X108:AH108" si="20">X106/$N$106</f>
        <v>1.8023804530201343E-5</v>
      </c>
      <c r="Y108" s="68">
        <f t="shared" si="20"/>
        <v>1.5123610528523491E-3</v>
      </c>
      <c r="Z108" s="68">
        <f t="shared" si="20"/>
        <v>1.1207529362416107E-3</v>
      </c>
      <c r="AA108" s="68">
        <f t="shared" si="20"/>
        <v>7.3733745805369124E-4</v>
      </c>
      <c r="AB108" s="68">
        <f t="shared" si="20"/>
        <v>1.9121618078859061E-3</v>
      </c>
      <c r="AC108" s="68">
        <f t="shared" si="20"/>
        <v>0</v>
      </c>
      <c r="AD108" s="68">
        <f t="shared" si="20"/>
        <v>1.8023804530201343E-4</v>
      </c>
      <c r="AE108" s="68">
        <f t="shared" si="20"/>
        <v>4.9155830536912748E-6</v>
      </c>
      <c r="AF108" s="68">
        <f t="shared" si="20"/>
        <v>7.2095218120805373E-5</v>
      </c>
      <c r="AG108" s="68">
        <f t="shared" si="20"/>
        <v>0</v>
      </c>
      <c r="AH108" s="68">
        <f t="shared" si="20"/>
        <v>2.2939387583892618E-5</v>
      </c>
      <c r="AI108" s="67"/>
      <c r="AJ108" s="67"/>
      <c r="AK108" s="67"/>
    </row>
  </sheetData>
  <autoFilter ref="A2:AK108" xr:uid="{1B4EC20C-C506-49A4-8B09-1100E54A9513}"/>
  <mergeCells count="1">
    <mergeCell ref="A1:AK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2024-08-06T04:55:32Z</dcterms:created>
  <dcterms:modified xsi:type="dcterms:W3CDTF">2024-08-06T04:55:33Z</dcterms:modified>
</cp:coreProperties>
</file>